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ermanobando/Dropbox/Consultorias/ApoyoER_P_Nicaragua/12_3eraVersiónERPD/MemoriaCalculo/"/>
    </mc:Choice>
  </mc:AlternateContent>
  <xr:revisionPtr revIDLastSave="0" documentId="13_ncr:1_{178205AE-4347-E749-8FB0-24022F1126D4}" xr6:coauthVersionLast="36" xr6:coauthVersionMax="41" xr10:uidLastSave="{00000000-0000-0000-0000-000000000000}"/>
  <bookViews>
    <workbookView xWindow="-35980" yWindow="3060" windowWidth="26480" windowHeight="15180" tabRatio="731" xr2:uid="{121BA900-38F1-E647-99D3-FF151CF2C27F}"/>
  </bookViews>
  <sheets>
    <sheet name="FREL" sheetId="5" r:id="rId1"/>
    <sheet name="Cuadro13" sheetId="9" r:id="rId2"/>
    <sheet name="RL Deforestation" sheetId="1" r:id="rId3"/>
    <sheet name="RL Forest Gain" sheetId="2" r:id="rId4"/>
    <sheet name="RL_Degradation" sheetId="8" r:id="rId5"/>
    <sheet name="Degradation_EVM_data" sheetId="7" r:id="rId6"/>
    <sheet name="Analysis_aggregate_data" sheetId="10" r:id="rId7"/>
    <sheet name="Otros Gases" sheetId="29" r:id="rId8"/>
    <sheet name="MCDegBLAnt" sheetId="26" r:id="rId9"/>
    <sheet name="MCDegBLNoAnt" sheetId="28" r:id="rId10"/>
    <sheet name="MCDegPinoAnt" sheetId="20" r:id="rId11"/>
    <sheet name="MCDegPinoNoAnt" sheetId="24" r:id="rId12"/>
    <sheet name="DataMCDegBLAnt" sheetId="25" r:id="rId13"/>
    <sheet name="DataMCDegBLNoAnt" sheetId="27" r:id="rId14"/>
    <sheet name="DataMCDegPinoAnt" sheetId="19" r:id="rId15"/>
    <sheet name="DataMCDegPInoNoAnt" sheetId="23" r:id="rId16"/>
  </sheets>
  <externalReferences>
    <externalReference r:id="rId17"/>
    <externalReference r:id="rId18"/>
    <externalReference r:id="rId19"/>
  </externalReferences>
  <definedNames>
    <definedName name="_xlnm._FilterDatabase" localSheetId="5" hidden="1">Degradation_EVM_data!$A$1:$AM$1391</definedName>
    <definedName name="_Toc495676574" localSheetId="1">Cuadro13!$B$1</definedName>
    <definedName name="_xlnm.Print_Area" localSheetId="12">DataMCDegBLAnt!$D$1:$F$13</definedName>
    <definedName name="_xlnm.Print_Area" localSheetId="13">DataMCDegBLNoAnt!$D$1:$F$13</definedName>
    <definedName name="_xlnm.Print_Area" localSheetId="14">DataMCDegPinoAnt!$D$1:$F$13</definedName>
    <definedName name="_xlnm.Print_Area" localSheetId="15">DataMCDegPInoNoAnt!$D$1:$F$13</definedName>
    <definedName name="_xlnm.Print_Area" localSheetId="8">MCDegBLAnt!$A$1:$B$14</definedName>
    <definedName name="_xlnm.Print_Area" localSheetId="9">MCDegBLNoAnt!$A$1:$B$14</definedName>
    <definedName name="_xlnm.Print_Area" localSheetId="10">MCDegPinoAnt!$A$1:$B$14</definedName>
    <definedName name="_xlnm.Print_Area" localSheetId="11">MCDegPinoNoAnt!$A$1:$B$14</definedName>
    <definedName name="SimVoiCheckBoxBivariateCharts" localSheetId="5" hidden="1">FALSE</definedName>
    <definedName name="SimVoiCheckBoxCumulativeCharts" localSheetId="5" hidden="1">FALSE</definedName>
    <definedName name="SimVoiOptionMonteCarloSimOnly" localSheetId="5" hidden="1">TRUE</definedName>
    <definedName name="SimVoiRefEditOutputValueCell" localSheetId="5" hidden="1">"Degradation_EVM_data!$AT$4"</definedName>
    <definedName name="SimVoiTextBoxNumberOfBrackets" localSheetId="5" hidden="1">100</definedName>
    <definedName name="SimVoiTextBoxNumberOfTrials" localSheetId="5" hidden="1">10000</definedName>
    <definedName name="SimVoiTextBoxNumberPointsBivariate" localSheetId="5" hidden="1">1000</definedName>
    <definedName name="SimVoiTextBoxNumberPointsCumulative" localSheetId="5" hidden="1">1000</definedName>
    <definedName name="SimVoiTextBoxTrialsPerBracket" localSheetId="5" hidden="1">100</definedName>
  </definedNames>
  <calcPr calcId="181029"/>
  <pivotCaches>
    <pivotCache cacheId="30" r:id="rId2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29" l="1"/>
  <c r="E4" i="29"/>
  <c r="E6" i="29" s="1"/>
  <c r="J18" i="8" l="1"/>
  <c r="J19" i="8"/>
  <c r="J20" i="8"/>
  <c r="J21" i="8"/>
  <c r="J22" i="8"/>
  <c r="J23" i="8"/>
  <c r="J24" i="8"/>
  <c r="J25" i="8"/>
  <c r="J17" i="8"/>
  <c r="I22" i="8" l="1"/>
  <c r="I23" i="8"/>
  <c r="I24" i="8"/>
  <c r="I25" i="8"/>
  <c r="I18" i="8"/>
  <c r="I19" i="8"/>
  <c r="I20" i="8"/>
  <c r="I21" i="8"/>
  <c r="I17" i="8"/>
  <c r="BD4" i="7" l="1"/>
  <c r="BC4" i="7"/>
  <c r="BB4" i="7"/>
  <c r="BA4" i="7"/>
  <c r="BD3" i="7"/>
  <c r="BC3" i="7"/>
  <c r="BB3" i="7"/>
  <c r="BA3" i="7"/>
  <c r="E19" i="10"/>
  <c r="D19" i="10"/>
  <c r="E18" i="10"/>
  <c r="D18" i="10"/>
  <c r="E17" i="10"/>
  <c r="D17" i="10"/>
  <c r="E16" i="10"/>
  <c r="D16" i="10"/>
  <c r="E15" i="10"/>
  <c r="D15" i="10"/>
  <c r="E14" i="10"/>
  <c r="D14" i="10"/>
  <c r="D5" i="2"/>
  <c r="E17" i="1"/>
  <c r="D17" i="1"/>
  <c r="E16" i="1"/>
  <c r="D16" i="1"/>
  <c r="E15" i="1"/>
  <c r="D15" i="1"/>
  <c r="E14" i="1"/>
  <c r="D14" i="1"/>
  <c r="E13" i="1"/>
  <c r="D13" i="1"/>
  <c r="D9" i="10"/>
  <c r="C9" i="10"/>
  <c r="D8" i="10"/>
  <c r="C8" i="10"/>
  <c r="D7" i="10"/>
  <c r="C7" i="10"/>
  <c r="D6" i="10"/>
  <c r="C6" i="10"/>
  <c r="D5" i="10"/>
  <c r="C5" i="10"/>
  <c r="D4" i="10"/>
  <c r="C4" i="10"/>
  <c r="C26" i="2"/>
  <c r="D14" i="2"/>
  <c r="C14" i="2"/>
  <c r="D13" i="2"/>
  <c r="C13" i="2"/>
  <c r="D12" i="2"/>
  <c r="C12" i="2"/>
  <c r="D11" i="2"/>
  <c r="C11" i="2"/>
  <c r="D10" i="2"/>
  <c r="C10" i="2"/>
  <c r="D8" i="1"/>
  <c r="C8" i="1"/>
  <c r="D7" i="1"/>
  <c r="C7" i="1"/>
  <c r="D6" i="1"/>
  <c r="C6" i="1"/>
  <c r="D5" i="1"/>
  <c r="C5" i="1"/>
  <c r="D4" i="1"/>
  <c r="C4" i="1"/>
  <c r="D18" i="2" l="1"/>
  <c r="C18" i="2"/>
  <c r="D17" i="2"/>
  <c r="C17" i="2"/>
  <c r="D16" i="2"/>
  <c r="C16" i="2" l="1"/>
  <c r="AX4" i="7"/>
  <c r="AW4" i="7"/>
  <c r="AU3" i="7"/>
  <c r="AV3" i="7"/>
  <c r="AV4" i="7" l="1"/>
  <c r="AU4" i="7"/>
  <c r="AD1351" i="7" l="1"/>
  <c r="AB1351" i="7"/>
  <c r="AD1202" i="7"/>
  <c r="AB1202" i="7"/>
  <c r="AC1351" i="7"/>
  <c r="AE1202" i="7"/>
  <c r="AC1202" i="7"/>
  <c r="AE1351" i="7"/>
  <c r="AJ1202" i="7" l="1"/>
  <c r="AJ1351" i="7"/>
  <c r="AD1335" i="7" l="1"/>
  <c r="AD1219" i="7"/>
  <c r="AD1167" i="7"/>
  <c r="AB1335" i="7"/>
  <c r="AB1219" i="7"/>
  <c r="AB1167" i="7"/>
  <c r="AD1342" i="7"/>
  <c r="AD1218" i="7"/>
  <c r="AD1190" i="7"/>
  <c r="AD1186" i="7"/>
  <c r="AD1170" i="7"/>
  <c r="AD1070" i="7"/>
  <c r="AB1342" i="7"/>
  <c r="AB1218" i="7"/>
  <c r="AB1190" i="7"/>
  <c r="AB1186" i="7"/>
  <c r="AB1170" i="7"/>
  <c r="AB1070" i="7"/>
  <c r="AD1381" i="7"/>
  <c r="AD1209" i="7"/>
  <c r="AD1193" i="7"/>
  <c r="AD1181" i="7"/>
  <c r="AD1165" i="7"/>
  <c r="AD1336" i="7"/>
  <c r="AD1200" i="7"/>
  <c r="AD1188" i="7"/>
  <c r="AB1044" i="7"/>
  <c r="AB1024" i="7"/>
  <c r="AB1016" i="7"/>
  <c r="AB924" i="7"/>
  <c r="AB892" i="7"/>
  <c r="AB1188" i="7"/>
  <c r="AD983" i="7"/>
  <c r="AD963" i="7"/>
  <c r="AD895" i="7"/>
  <c r="AB983" i="7"/>
  <c r="AB963" i="7"/>
  <c r="AB895" i="7"/>
  <c r="AB1200" i="7"/>
  <c r="AD986" i="7"/>
  <c r="AD902" i="7"/>
  <c r="AD874" i="7"/>
  <c r="AD870" i="7"/>
  <c r="AB1381" i="7"/>
  <c r="AB1209" i="7"/>
  <c r="AB1181" i="7"/>
  <c r="AB1165" i="7"/>
  <c r="AB986" i="7"/>
  <c r="AB902" i="7"/>
  <c r="AB874" i="7"/>
  <c r="AB870" i="7"/>
  <c r="AB1193" i="7"/>
  <c r="AB985" i="7"/>
  <c r="AB973" i="7"/>
  <c r="AB893" i="7"/>
  <c r="AD1044" i="7"/>
  <c r="AD579" i="7"/>
  <c r="AD1024" i="7"/>
  <c r="AD973" i="7"/>
  <c r="AD893" i="7"/>
  <c r="AD566" i="7"/>
  <c r="AD924" i="7"/>
  <c r="AD892" i="7"/>
  <c r="AD985" i="7"/>
  <c r="AD1016" i="7"/>
  <c r="AD565" i="7"/>
  <c r="AD512" i="7"/>
  <c r="AD508" i="7"/>
  <c r="AB579" i="7"/>
  <c r="AB565" i="7"/>
  <c r="AB512" i="7"/>
  <c r="AB508" i="7"/>
  <c r="AB1336" i="7"/>
  <c r="AD531" i="7"/>
  <c r="AD519" i="7"/>
  <c r="AD503" i="7"/>
  <c r="AD495" i="7"/>
  <c r="AD475" i="7"/>
  <c r="AB531" i="7"/>
  <c r="AB519" i="7"/>
  <c r="AB503" i="7"/>
  <c r="AB495" i="7"/>
  <c r="AB475" i="7"/>
  <c r="AD572" i="7"/>
  <c r="AD510" i="7"/>
  <c r="AD490" i="7"/>
  <c r="AD571" i="7"/>
  <c r="AD485" i="7"/>
  <c r="AB566" i="7"/>
  <c r="AB485" i="7"/>
  <c r="AB510" i="7"/>
  <c r="AB572" i="7"/>
  <c r="AB490" i="7"/>
  <c r="AB17" i="7"/>
  <c r="AB13" i="7"/>
  <c r="AB9" i="7"/>
  <c r="AB5" i="7"/>
  <c r="AD16" i="7"/>
  <c r="AD12" i="7"/>
  <c r="AD8" i="7"/>
  <c r="AD4" i="7"/>
  <c r="AB16" i="7"/>
  <c r="AB12" i="7"/>
  <c r="AB8" i="7"/>
  <c r="AB4" i="7"/>
  <c r="AD15" i="7"/>
  <c r="AD11" i="7"/>
  <c r="AD7" i="7"/>
  <c r="AD3" i="7"/>
  <c r="AB15" i="7"/>
  <c r="AB11" i="7"/>
  <c r="AB7" i="7"/>
  <c r="AB3" i="7"/>
  <c r="AB571" i="7"/>
  <c r="AB14" i="7"/>
  <c r="AD2" i="7"/>
  <c r="AD5" i="7"/>
  <c r="AD13" i="7"/>
  <c r="AB2" i="7"/>
  <c r="AD10" i="7"/>
  <c r="AB10" i="7"/>
  <c r="AB6" i="7"/>
  <c r="AD18" i="7"/>
  <c r="AD9" i="7"/>
  <c r="AB18" i="7"/>
  <c r="AD6" i="7"/>
  <c r="AD17" i="7"/>
  <c r="AD14" i="7"/>
  <c r="AB331" i="7"/>
  <c r="AB283" i="7"/>
  <c r="AB219" i="7"/>
  <c r="AB363" i="7"/>
  <c r="AB267" i="7"/>
  <c r="AB191" i="7"/>
  <c r="AB299" i="7"/>
  <c r="AB315" i="7"/>
  <c r="AB251" i="7"/>
  <c r="AB235" i="7"/>
  <c r="AB587" i="7"/>
  <c r="AB393" i="7"/>
  <c r="AD327" i="7"/>
  <c r="AD263" i="7"/>
  <c r="AB203" i="7"/>
  <c r="AD169" i="7"/>
  <c r="AD153" i="7"/>
  <c r="AB142" i="7"/>
  <c r="AD130" i="7"/>
  <c r="AD121" i="7"/>
  <c r="AB110" i="7"/>
  <c r="AD98" i="7"/>
  <c r="AD89" i="7"/>
  <c r="AB78" i="7"/>
  <c r="AD66" i="7"/>
  <c r="AD57" i="7"/>
  <c r="AB46" i="7"/>
  <c r="AD34" i="7"/>
  <c r="AD25" i="7"/>
  <c r="AB34" i="7"/>
  <c r="AD22" i="7"/>
  <c r="AD33" i="7"/>
  <c r="AB375" i="7"/>
  <c r="AD189" i="7"/>
  <c r="AB138" i="7"/>
  <c r="AD117" i="7"/>
  <c r="AD85" i="7"/>
  <c r="AD62" i="7"/>
  <c r="AD30" i="7"/>
  <c r="AD49" i="7"/>
  <c r="AB411" i="7"/>
  <c r="AD177" i="7"/>
  <c r="AD110" i="7"/>
  <c r="AB58" i="7"/>
  <c r="AD567" i="7"/>
  <c r="AD392" i="7"/>
  <c r="AB327" i="7"/>
  <c r="AB263" i="7"/>
  <c r="AD199" i="7"/>
  <c r="AD167" i="7"/>
  <c r="AD150" i="7"/>
  <c r="AD141" i="7"/>
  <c r="AB130" i="7"/>
  <c r="AD118" i="7"/>
  <c r="AD109" i="7"/>
  <c r="AB98" i="7"/>
  <c r="AD86" i="7"/>
  <c r="AD77" i="7"/>
  <c r="AB66" i="7"/>
  <c r="AD54" i="7"/>
  <c r="AD45" i="7"/>
  <c r="AB311" i="7"/>
  <c r="AD161" i="7"/>
  <c r="AD126" i="7"/>
  <c r="AD94" i="7"/>
  <c r="AD53" i="7"/>
  <c r="AB38" i="7"/>
  <c r="AB279" i="7"/>
  <c r="AD133" i="7"/>
  <c r="AD46" i="7"/>
  <c r="AB505" i="7"/>
  <c r="AD375" i="7"/>
  <c r="AD311" i="7"/>
  <c r="AD247" i="7"/>
  <c r="AB199" i="7"/>
  <c r="AB167" i="7"/>
  <c r="AB150" i="7"/>
  <c r="AD138" i="7"/>
  <c r="AD129" i="7"/>
  <c r="AB118" i="7"/>
  <c r="AD106" i="7"/>
  <c r="AD97" i="7"/>
  <c r="AB86" i="7"/>
  <c r="AD74" i="7"/>
  <c r="AD65" i="7"/>
  <c r="AB54" i="7"/>
  <c r="AD42" i="7"/>
  <c r="AB22" i="7"/>
  <c r="AB502" i="7"/>
  <c r="AB247" i="7"/>
  <c r="AD149" i="7"/>
  <c r="AB106" i="7"/>
  <c r="AB74" i="7"/>
  <c r="AB42" i="7"/>
  <c r="AD21" i="7"/>
  <c r="AB660" i="7"/>
  <c r="AD142" i="7"/>
  <c r="AB90" i="7"/>
  <c r="AD37" i="7"/>
  <c r="AB794" i="7"/>
  <c r="AB447" i="7"/>
  <c r="AD359" i="7"/>
  <c r="AD295" i="7"/>
  <c r="AD231" i="7"/>
  <c r="AD187" i="7"/>
  <c r="AB161" i="7"/>
  <c r="AD146" i="7"/>
  <c r="AD137" i="7"/>
  <c r="AB126" i="7"/>
  <c r="AD114" i="7"/>
  <c r="AD105" i="7"/>
  <c r="AB94" i="7"/>
  <c r="AD82" i="7"/>
  <c r="AD73" i="7"/>
  <c r="AB62" i="7"/>
  <c r="AD50" i="7"/>
  <c r="AD41" i="7"/>
  <c r="AB30" i="7"/>
  <c r="AD145" i="7"/>
  <c r="AD122" i="7"/>
  <c r="AB102" i="7"/>
  <c r="AD81" i="7"/>
  <c r="AD58" i="7"/>
  <c r="AD26" i="7"/>
  <c r="AB343" i="7"/>
  <c r="AB154" i="7"/>
  <c r="AD101" i="7"/>
  <c r="AD69" i="7"/>
  <c r="AB26" i="7"/>
  <c r="AB786" i="7"/>
  <c r="AB446" i="7"/>
  <c r="AB359" i="7"/>
  <c r="AB295" i="7"/>
  <c r="AB231" i="7"/>
  <c r="AD179" i="7"/>
  <c r="AD159" i="7"/>
  <c r="AB146" i="7"/>
  <c r="AD134" i="7"/>
  <c r="AD125" i="7"/>
  <c r="AB114" i="7"/>
  <c r="AD102" i="7"/>
  <c r="AD93" i="7"/>
  <c r="AB82" i="7"/>
  <c r="AD70" i="7"/>
  <c r="AD61" i="7"/>
  <c r="AB50" i="7"/>
  <c r="AD38" i="7"/>
  <c r="AD29" i="7"/>
  <c r="AD664" i="7"/>
  <c r="AD411" i="7"/>
  <c r="AD343" i="7"/>
  <c r="AD279" i="7"/>
  <c r="AD215" i="7"/>
  <c r="AB179" i="7"/>
  <c r="AB155" i="7"/>
  <c r="AB134" i="7"/>
  <c r="AD113" i="7"/>
  <c r="AD90" i="7"/>
  <c r="AB70" i="7"/>
  <c r="AB215" i="7"/>
  <c r="AB122" i="7"/>
  <c r="AD78" i="7"/>
  <c r="AD965" i="7"/>
  <c r="AB19" i="7"/>
  <c r="AB51" i="7"/>
  <c r="AB83" i="7"/>
  <c r="AB115" i="7"/>
  <c r="AB147" i="7"/>
  <c r="AD219" i="7"/>
  <c r="AD347" i="7"/>
  <c r="AD696" i="7"/>
  <c r="AD1367" i="7"/>
  <c r="AD1327" i="7"/>
  <c r="AD1295" i="7"/>
  <c r="AD1263" i="7"/>
  <c r="AD1231" i="7"/>
  <c r="AD1195" i="7"/>
  <c r="AD1159" i="7"/>
  <c r="AD1127" i="7"/>
  <c r="AB1379" i="7"/>
  <c r="AB1343" i="7"/>
  <c r="AB1307" i="7"/>
  <c r="AB1275" i="7"/>
  <c r="AB1243" i="7"/>
  <c r="AB1207" i="7"/>
  <c r="AB1175" i="7"/>
  <c r="AB1139" i="7"/>
  <c r="AB1107" i="7"/>
  <c r="AD1374" i="7"/>
  <c r="AD1338" i="7"/>
  <c r="AD1306" i="7"/>
  <c r="AD1274" i="7"/>
  <c r="AD1242" i="7"/>
  <c r="AD1206" i="7"/>
  <c r="AD1158" i="7"/>
  <c r="AD1126" i="7"/>
  <c r="AD1094" i="7"/>
  <c r="AB1386" i="7"/>
  <c r="AB1354" i="7"/>
  <c r="AB1318" i="7"/>
  <c r="AB1286" i="7"/>
  <c r="AB1254" i="7"/>
  <c r="AB1222" i="7"/>
  <c r="AB1174" i="7"/>
  <c r="AB1138" i="7"/>
  <c r="AB1106" i="7"/>
  <c r="AB1074" i="7"/>
  <c r="AD1377" i="7"/>
  <c r="AD1345" i="7"/>
  <c r="AD1313" i="7"/>
  <c r="AD1281" i="7"/>
  <c r="AD1249" i="7"/>
  <c r="AD1217" i="7"/>
  <c r="AD1173" i="7"/>
  <c r="AD1137" i="7"/>
  <c r="AD1105" i="7"/>
  <c r="AD1073" i="7"/>
  <c r="AD1380" i="7"/>
  <c r="AD1348" i="7"/>
  <c r="AD1312" i="7"/>
  <c r="AD1280" i="7"/>
  <c r="AD1248" i="7"/>
  <c r="AD1216" i="7"/>
  <c r="AD1176" i="7"/>
  <c r="AD1144" i="7"/>
  <c r="AD1112" i="7"/>
  <c r="AD1080" i="7"/>
  <c r="AB1373" i="7"/>
  <c r="AB1249" i="7"/>
  <c r="AB1109" i="7"/>
  <c r="AB1048" i="7"/>
  <c r="AB1004" i="7"/>
  <c r="AB972" i="7"/>
  <c r="AB940" i="7"/>
  <c r="AB904" i="7"/>
  <c r="AB1312" i="7"/>
  <c r="AB1156" i="7"/>
  <c r="AB1064" i="7"/>
  <c r="AD1027" i="7"/>
  <c r="AD995" i="7"/>
  <c r="AD955" i="7"/>
  <c r="AD923" i="7"/>
  <c r="AD887" i="7"/>
  <c r="AD855" i="7"/>
  <c r="AB1353" i="7"/>
  <c r="AB1229" i="7"/>
  <c r="AD1107" i="7"/>
  <c r="AB347" i="7"/>
  <c r="AB23" i="7"/>
  <c r="AB55" i="7"/>
  <c r="AB87" i="7"/>
  <c r="AB119" i="7"/>
  <c r="AB151" i="7"/>
  <c r="AD235" i="7"/>
  <c r="AD363" i="7"/>
  <c r="AD1363" i="7"/>
  <c r="AD1323" i="7"/>
  <c r="AD1291" i="7"/>
  <c r="AD1259" i="7"/>
  <c r="AD1227" i="7"/>
  <c r="AD1191" i="7"/>
  <c r="AD1155" i="7"/>
  <c r="AD1123" i="7"/>
  <c r="AB1375" i="7"/>
  <c r="AB1339" i="7"/>
  <c r="AB1303" i="7"/>
  <c r="AB1271" i="7"/>
  <c r="AB1239" i="7"/>
  <c r="AB1203" i="7"/>
  <c r="AB1171" i="7"/>
  <c r="AB1135" i="7"/>
  <c r="AB1103" i="7"/>
  <c r="AD1370" i="7"/>
  <c r="AD1334" i="7"/>
  <c r="AD1302" i="7"/>
  <c r="AD1270" i="7"/>
  <c r="AD1238" i="7"/>
  <c r="AD1198" i="7"/>
  <c r="AD1154" i="7"/>
  <c r="AD1122" i="7"/>
  <c r="AD1090" i="7"/>
  <c r="AB1382" i="7"/>
  <c r="AB1350" i="7"/>
  <c r="AB1314" i="7"/>
  <c r="AB1282" i="7"/>
  <c r="AB1250" i="7"/>
  <c r="AB1214" i="7"/>
  <c r="AB1166" i="7"/>
  <c r="AB1134" i="7"/>
  <c r="AB1102" i="7"/>
  <c r="AB1066" i="7"/>
  <c r="AD1373" i="7"/>
  <c r="AD1341" i="7"/>
  <c r="AD1309" i="7"/>
  <c r="AD1277" i="7"/>
  <c r="AD1245" i="7"/>
  <c r="AD1213" i="7"/>
  <c r="AD1169" i="7"/>
  <c r="AD1133" i="7"/>
  <c r="AD1101" i="7"/>
  <c r="AD1069" i="7"/>
  <c r="AD1376" i="7"/>
  <c r="AD1344" i="7"/>
  <c r="AD1308" i="7"/>
  <c r="AD1276" i="7"/>
  <c r="AD1244" i="7"/>
  <c r="AD1212" i="7"/>
  <c r="AD1172" i="7"/>
  <c r="AD1140" i="7"/>
  <c r="AD1108" i="7"/>
  <c r="AD1076" i="7"/>
  <c r="AB1357" i="7"/>
  <c r="AB1233" i="7"/>
  <c r="AD1099" i="7"/>
  <c r="AB1040" i="7"/>
  <c r="AB1000" i="7"/>
  <c r="AB968" i="7"/>
  <c r="AB936" i="7"/>
  <c r="AB379" i="7"/>
  <c r="AB27" i="7"/>
  <c r="AB59" i="7"/>
  <c r="AB91" i="7"/>
  <c r="AB123" i="7"/>
  <c r="AD155" i="7"/>
  <c r="AD251" i="7"/>
  <c r="AD379" i="7"/>
  <c r="AD1391" i="7"/>
  <c r="AD1359" i="7"/>
  <c r="AD1319" i="7"/>
  <c r="AD1287" i="7"/>
  <c r="AD1255" i="7"/>
  <c r="AD1223" i="7"/>
  <c r="AD1187" i="7"/>
  <c r="AD1151" i="7"/>
  <c r="AD1119" i="7"/>
  <c r="AB1371" i="7"/>
  <c r="AB1331" i="7"/>
  <c r="AB1299" i="7"/>
  <c r="AB1267" i="7"/>
  <c r="AB1235" i="7"/>
  <c r="AB1199" i="7"/>
  <c r="AB1163" i="7"/>
  <c r="AB1131" i="7"/>
  <c r="AB1099" i="7"/>
  <c r="AD1366" i="7"/>
  <c r="AD1330" i="7"/>
  <c r="AD1298" i="7"/>
  <c r="AD1266" i="7"/>
  <c r="AD1234" i="7"/>
  <c r="AD1194" i="7"/>
  <c r="AD1150" i="7"/>
  <c r="AD1118" i="7"/>
  <c r="AD1086" i="7"/>
  <c r="AB1378" i="7"/>
  <c r="AB1346" i="7"/>
  <c r="AB1310" i="7"/>
  <c r="AB1278" i="7"/>
  <c r="AB1246" i="7"/>
  <c r="AB1210" i="7"/>
  <c r="AB1162" i="7"/>
  <c r="AB1130" i="7"/>
  <c r="AB1098" i="7"/>
  <c r="AB1062" i="7"/>
  <c r="AD1369" i="7"/>
  <c r="AD1337" i="7"/>
  <c r="AD1305" i="7"/>
  <c r="AD1273" i="7"/>
  <c r="AD1241" i="7"/>
  <c r="AD1205" i="7"/>
  <c r="AD1161" i="7"/>
  <c r="AD1129" i="7"/>
  <c r="AD1097" i="7"/>
  <c r="AD1065" i="7"/>
  <c r="AD1372" i="7"/>
  <c r="AD1340" i="7"/>
  <c r="AD1304" i="7"/>
  <c r="AD1272" i="7"/>
  <c r="AD1240" i="7"/>
  <c r="AD1208" i="7"/>
  <c r="AD1168" i="7"/>
  <c r="AD1136" i="7"/>
  <c r="AD1104" i="7"/>
  <c r="AD1072" i="7"/>
  <c r="AB1345" i="7"/>
  <c r="AB1217" i="7"/>
  <c r="AB1089" i="7"/>
  <c r="AB1036" i="7"/>
  <c r="AB996" i="7"/>
  <c r="AD415" i="7"/>
  <c r="AB31" i="7"/>
  <c r="AB63" i="7"/>
  <c r="AB95" i="7"/>
  <c r="AB127" i="7"/>
  <c r="AB162" i="7"/>
  <c r="AD267" i="7"/>
  <c r="AD397" i="7"/>
  <c r="AD1387" i="7"/>
  <c r="AD1355" i="7"/>
  <c r="AD1315" i="7"/>
  <c r="AD1283" i="7"/>
  <c r="AD1251" i="7"/>
  <c r="AD1215" i="7"/>
  <c r="AD1183" i="7"/>
  <c r="AD1147" i="7"/>
  <c r="AD1115" i="7"/>
  <c r="AB1367" i="7"/>
  <c r="AB1327" i="7"/>
  <c r="AB1295" i="7"/>
  <c r="AB1263" i="7"/>
  <c r="AB1231" i="7"/>
  <c r="AB1195" i="7"/>
  <c r="AB1159" i="7"/>
  <c r="AB1127" i="7"/>
  <c r="AB1095" i="7"/>
  <c r="AD1362" i="7"/>
  <c r="AD1326" i="7"/>
  <c r="AD1294" i="7"/>
  <c r="AD1262" i="7"/>
  <c r="AD1230" i="7"/>
  <c r="AD1182" i="7"/>
  <c r="AD1146" i="7"/>
  <c r="AD1114" i="7"/>
  <c r="AD1082" i="7"/>
  <c r="AB1374" i="7"/>
  <c r="AB1338" i="7"/>
  <c r="AB1306" i="7"/>
  <c r="AB1274" i="7"/>
  <c r="AB1242" i="7"/>
  <c r="AB1206" i="7"/>
  <c r="AB1158" i="7"/>
  <c r="AB1126" i="7"/>
  <c r="AB1094" i="7"/>
  <c r="AB1058" i="7"/>
  <c r="AD1365" i="7"/>
  <c r="AD1333" i="7"/>
  <c r="AD1301" i="7"/>
  <c r="AD1269" i="7"/>
  <c r="AD1237" i="7"/>
  <c r="AD1201" i="7"/>
  <c r="AD1157" i="7"/>
  <c r="AD1125" i="7"/>
  <c r="AD1093" i="7"/>
  <c r="AD1061" i="7"/>
  <c r="AD1368" i="7"/>
  <c r="AD1332" i="7"/>
  <c r="AD1300" i="7"/>
  <c r="AD1268" i="7"/>
  <c r="AD1236" i="7"/>
  <c r="AD1204" i="7"/>
  <c r="AD1164" i="7"/>
  <c r="AD1132" i="7"/>
  <c r="AD1100" i="7"/>
  <c r="AD1068" i="7"/>
  <c r="AB1329" i="7"/>
  <c r="AB1189" i="7"/>
  <c r="AB1081" i="7"/>
  <c r="AB1032" i="7"/>
  <c r="AB992" i="7"/>
  <c r="AB960" i="7"/>
  <c r="AB928" i="7"/>
  <c r="AB1388" i="7"/>
  <c r="AB1264" i="7"/>
  <c r="AB1108" i="7"/>
  <c r="AD1047" i="7"/>
  <c r="AD1015" i="7"/>
  <c r="AD979" i="7"/>
  <c r="AD943" i="7"/>
  <c r="AD911" i="7"/>
  <c r="AD875" i="7"/>
  <c r="AD843" i="7"/>
  <c r="AB1309" i="7"/>
  <c r="AB1185" i="7"/>
  <c r="AD1079" i="7"/>
  <c r="AB1035" i="7"/>
  <c r="AB457" i="7"/>
  <c r="AB35" i="7"/>
  <c r="AB67" i="7"/>
  <c r="AB99" i="7"/>
  <c r="AB131" i="7"/>
  <c r="AB171" i="7"/>
  <c r="AD283" i="7"/>
  <c r="AD416" i="7"/>
  <c r="AD1383" i="7"/>
  <c r="AD1347" i="7"/>
  <c r="AD1311" i="7"/>
  <c r="AD1279" i="7"/>
  <c r="AD1247" i="7"/>
  <c r="AD1211" i="7"/>
  <c r="AD1179" i="7"/>
  <c r="AD1143" i="7"/>
  <c r="AD1111" i="7"/>
  <c r="AB1363" i="7"/>
  <c r="AB1323" i="7"/>
  <c r="AB1291" i="7"/>
  <c r="AB1259" i="7"/>
  <c r="AB1227" i="7"/>
  <c r="AB1191" i="7"/>
  <c r="AB1155" i="7"/>
  <c r="AB1123" i="7"/>
  <c r="AD1390" i="7"/>
  <c r="AD1358" i="7"/>
  <c r="AD1322" i="7"/>
  <c r="AD1290" i="7"/>
  <c r="AD1258" i="7"/>
  <c r="AD1226" i="7"/>
  <c r="AD1178" i="7"/>
  <c r="AD1142" i="7"/>
  <c r="AD1110" i="7"/>
  <c r="AD1078" i="7"/>
  <c r="AB1370" i="7"/>
  <c r="AB1334" i="7"/>
  <c r="AB1302" i="7"/>
  <c r="AB1270" i="7"/>
  <c r="AB1238" i="7"/>
  <c r="AB1198" i="7"/>
  <c r="AB1154" i="7"/>
  <c r="AB1122" i="7"/>
  <c r="AB1090" i="7"/>
  <c r="AB1054" i="7"/>
  <c r="AD1361" i="7"/>
  <c r="AD1329" i="7"/>
  <c r="AD1297" i="7"/>
  <c r="AD1265" i="7"/>
  <c r="AD1233" i="7"/>
  <c r="AD1197" i="7"/>
  <c r="AD1153" i="7"/>
  <c r="AD1121" i="7"/>
  <c r="AD1089" i="7"/>
  <c r="AD1057" i="7"/>
  <c r="AD1364" i="7"/>
  <c r="AD1328" i="7"/>
  <c r="AD1296" i="7"/>
  <c r="AD1264" i="7"/>
  <c r="AD1232" i="7"/>
  <c r="AD1196" i="7"/>
  <c r="AD1160" i="7"/>
  <c r="AD1128" i="7"/>
  <c r="AD1096" i="7"/>
  <c r="AD1064" i="7"/>
  <c r="AB1313" i="7"/>
  <c r="AB1173" i="7"/>
  <c r="AB1073" i="7"/>
  <c r="AB1028" i="7"/>
  <c r="AB988" i="7"/>
  <c r="AB956" i="7"/>
  <c r="AB920" i="7"/>
  <c r="AB1372" i="7"/>
  <c r="AB1248" i="7"/>
  <c r="AB1097" i="7"/>
  <c r="AD1043" i="7"/>
  <c r="AD1011" i="7"/>
  <c r="AD975" i="7"/>
  <c r="AD939" i="7"/>
  <c r="AD907" i="7"/>
  <c r="AD871" i="7"/>
  <c r="AD839" i="7"/>
  <c r="AB1293" i="7"/>
  <c r="AB1169" i="7"/>
  <c r="AD1071" i="7"/>
  <c r="AB1031" i="7"/>
  <c r="AB999" i="7"/>
  <c r="AB959" i="7"/>
  <c r="AB927" i="7"/>
  <c r="AB891" i="7"/>
  <c r="AB859" i="7"/>
  <c r="AB1340" i="7"/>
  <c r="AB1212" i="7"/>
  <c r="AB1087" i="7"/>
  <c r="AD1038" i="7"/>
  <c r="AB518" i="7"/>
  <c r="AB39" i="7"/>
  <c r="AB71" i="7"/>
  <c r="AB103" i="7"/>
  <c r="AB135" i="7"/>
  <c r="AD181" i="7"/>
  <c r="AD299" i="7"/>
  <c r="AB458" i="7"/>
  <c r="AD1379" i="7"/>
  <c r="AD1343" i="7"/>
  <c r="AD1307" i="7"/>
  <c r="AD1275" i="7"/>
  <c r="AD1243" i="7"/>
  <c r="AD1207" i="7"/>
  <c r="AD1175" i="7"/>
  <c r="AD1139" i="7"/>
  <c r="AB1391" i="7"/>
  <c r="AB1359" i="7"/>
  <c r="AB1319" i="7"/>
  <c r="AB1287" i="7"/>
  <c r="AB1255" i="7"/>
  <c r="AB1223" i="7"/>
  <c r="AB1187" i="7"/>
  <c r="AB1151" i="7"/>
  <c r="AB1119" i="7"/>
  <c r="AB690" i="7"/>
  <c r="AB139" i="7"/>
  <c r="AD1267" i="7"/>
  <c r="AD1131" i="7"/>
  <c r="AB1279" i="7"/>
  <c r="AB1143" i="7"/>
  <c r="AD1346" i="7"/>
  <c r="AD1250" i="7"/>
  <c r="AD1138" i="7"/>
  <c r="AB1390" i="7"/>
  <c r="AB1294" i="7"/>
  <c r="AB1194" i="7"/>
  <c r="AB1110" i="7"/>
  <c r="AD1353" i="7"/>
  <c r="AD1261" i="7"/>
  <c r="AD1177" i="7"/>
  <c r="AD1081" i="7"/>
  <c r="AD1324" i="7"/>
  <c r="AD1252" i="7"/>
  <c r="AD1152" i="7"/>
  <c r="AD1060" i="7"/>
  <c r="AB1125" i="7"/>
  <c r="AB980" i="7"/>
  <c r="AB912" i="7"/>
  <c r="AB1280" i="7"/>
  <c r="AB1072" i="7"/>
  <c r="AD1007" i="7"/>
  <c r="AD951" i="7"/>
  <c r="AD899" i="7"/>
  <c r="AD847" i="7"/>
  <c r="AB1245" i="7"/>
  <c r="AD1063" i="7"/>
  <c r="AB1019" i="7"/>
  <c r="AB979" i="7"/>
  <c r="AB939" i="7"/>
  <c r="AB903" i="7"/>
  <c r="AB863" i="7"/>
  <c r="AB1324" i="7"/>
  <c r="AB1168" i="7"/>
  <c r="AB1063" i="7"/>
  <c r="AD1022" i="7"/>
  <c r="AD990" i="7"/>
  <c r="AD954" i="7"/>
  <c r="AD922" i="7"/>
  <c r="AD886" i="7"/>
  <c r="AB1321" i="7"/>
  <c r="AB1149" i="7"/>
  <c r="AD1062" i="7"/>
  <c r="AB1026" i="7"/>
  <c r="AB994" i="7"/>
  <c r="AB958" i="7"/>
  <c r="AB926" i="7"/>
  <c r="AB890" i="7"/>
  <c r="AB850" i="7"/>
  <c r="AB818" i="7"/>
  <c r="AB1269" i="7"/>
  <c r="AB1129" i="7"/>
  <c r="AD1054" i="7"/>
  <c r="AB1021" i="7"/>
  <c r="AB989" i="7"/>
  <c r="AB949" i="7"/>
  <c r="AB917" i="7"/>
  <c r="AB881" i="7"/>
  <c r="AB849" i="7"/>
  <c r="AB817" i="7"/>
  <c r="AB1067" i="7"/>
  <c r="AD916" i="7"/>
  <c r="AD832" i="7"/>
  <c r="AB796" i="7"/>
  <c r="AB764" i="7"/>
  <c r="AB732" i="7"/>
  <c r="AB700" i="7"/>
  <c r="AD876" i="7"/>
  <c r="AB143" i="7"/>
  <c r="AD1375" i="7"/>
  <c r="AD1239" i="7"/>
  <c r="AB1387" i="7"/>
  <c r="AB1251" i="7"/>
  <c r="AB1115" i="7"/>
  <c r="AD1318" i="7"/>
  <c r="AD1246" i="7"/>
  <c r="AD1134" i="7"/>
  <c r="AB1366" i="7"/>
  <c r="AB1290" i="7"/>
  <c r="AB1182" i="7"/>
  <c r="AB1086" i="7"/>
  <c r="AD1349" i="7"/>
  <c r="AD1257" i="7"/>
  <c r="AD1149" i="7"/>
  <c r="AD1077" i="7"/>
  <c r="AD1320" i="7"/>
  <c r="AD1228" i="7"/>
  <c r="AD1148" i="7"/>
  <c r="AD1056" i="7"/>
  <c r="AB1065" i="7"/>
  <c r="AB976" i="7"/>
  <c r="AB908" i="7"/>
  <c r="AB1232" i="7"/>
  <c r="AD1058" i="7"/>
  <c r="AD1003" i="7"/>
  <c r="AD947" i="7"/>
  <c r="AD891" i="7"/>
  <c r="AD835" i="7"/>
  <c r="AB1213" i="7"/>
  <c r="AB1057" i="7"/>
  <c r="AB1015" i="7"/>
  <c r="AB975" i="7"/>
  <c r="AB935" i="7"/>
  <c r="AB899" i="7"/>
  <c r="AB855" i="7"/>
  <c r="AB1308" i="7"/>
  <c r="AB1152" i="7"/>
  <c r="AB1056" i="7"/>
  <c r="AD1018" i="7"/>
  <c r="AD982" i="7"/>
  <c r="AD950" i="7"/>
  <c r="AD918" i="7"/>
  <c r="AD882" i="7"/>
  <c r="AB1305" i="7"/>
  <c r="AB1133" i="7"/>
  <c r="AD1055" i="7"/>
  <c r="AB1022" i="7"/>
  <c r="AB990" i="7"/>
  <c r="AB954" i="7"/>
  <c r="AB922" i="7"/>
  <c r="AB886" i="7"/>
  <c r="AB846" i="7"/>
  <c r="AB1377" i="7"/>
  <c r="AB1253" i="7"/>
  <c r="AB1113" i="7"/>
  <c r="AB1049" i="7"/>
  <c r="AB1017" i="7"/>
  <c r="AB981" i="7"/>
  <c r="AB945" i="7"/>
  <c r="AB913" i="7"/>
  <c r="AB877" i="7"/>
  <c r="AB845" i="7"/>
  <c r="AB813" i="7"/>
  <c r="AD1028" i="7"/>
  <c r="AD900" i="7"/>
  <c r="AD827" i="7"/>
  <c r="AB792" i="7"/>
  <c r="AB760" i="7"/>
  <c r="AB728" i="7"/>
  <c r="AB696" i="7"/>
  <c r="AB1376" i="7"/>
  <c r="AD1009" i="7"/>
  <c r="AD884" i="7"/>
  <c r="AD821" i="7"/>
  <c r="AD787" i="7"/>
  <c r="AD755" i="7"/>
  <c r="AD723" i="7"/>
  <c r="AD691" i="7"/>
  <c r="AD659" i="7"/>
  <c r="AD627" i="7"/>
  <c r="AD595" i="7"/>
  <c r="AB1091" i="7"/>
  <c r="AD928" i="7"/>
  <c r="AD837" i="7"/>
  <c r="AB799" i="7"/>
  <c r="AB1132" i="7"/>
  <c r="AD941" i="7"/>
  <c r="AD836" i="7"/>
  <c r="AD798" i="7"/>
  <c r="AD766" i="7"/>
  <c r="AD734" i="7"/>
  <c r="AD702" i="7"/>
  <c r="AD670" i="7"/>
  <c r="AD638" i="7"/>
  <c r="AD606" i="7"/>
  <c r="AD574" i="7"/>
  <c r="AB1083" i="7"/>
  <c r="AD940" i="7"/>
  <c r="AB1076" i="7"/>
  <c r="AD921" i="7"/>
  <c r="AB835" i="7"/>
  <c r="AD797" i="7"/>
  <c r="AD1032" i="7"/>
  <c r="AD888" i="7"/>
  <c r="AD823" i="7"/>
  <c r="AB789" i="7"/>
  <c r="AB757" i="7"/>
  <c r="AB725" i="7"/>
  <c r="AB693" i="7"/>
  <c r="AB661" i="7"/>
  <c r="AB629" i="7"/>
  <c r="AB856" i="7"/>
  <c r="AB751" i="7"/>
  <c r="AB687" i="7"/>
  <c r="AB632" i="7"/>
  <c r="AB585" i="7"/>
  <c r="AD544" i="7"/>
  <c r="AD504" i="7"/>
  <c r="AD472" i="7"/>
  <c r="AD440" i="7"/>
  <c r="AD850" i="7"/>
  <c r="AB750" i="7"/>
  <c r="AB686" i="7"/>
  <c r="AB631" i="7"/>
  <c r="AD584" i="7"/>
  <c r="AB540" i="7"/>
  <c r="AB500" i="7"/>
  <c r="AB43" i="7"/>
  <c r="AD191" i="7"/>
  <c r="AD1371" i="7"/>
  <c r="AD1235" i="7"/>
  <c r="AB1383" i="7"/>
  <c r="AB1247" i="7"/>
  <c r="AB1111" i="7"/>
  <c r="AD1314" i="7"/>
  <c r="AD1222" i="7"/>
  <c r="AD1130" i="7"/>
  <c r="AB1362" i="7"/>
  <c r="AB1266" i="7"/>
  <c r="AB1178" i="7"/>
  <c r="AB1082" i="7"/>
  <c r="AD1325" i="7"/>
  <c r="AD1253" i="7"/>
  <c r="AD1145" i="7"/>
  <c r="AD1053" i="7"/>
  <c r="AD1316" i="7"/>
  <c r="AD1224" i="7"/>
  <c r="AD1124" i="7"/>
  <c r="AB1389" i="7"/>
  <c r="AB1059" i="7"/>
  <c r="AB964" i="7"/>
  <c r="AB900" i="7"/>
  <c r="AB1216" i="7"/>
  <c r="AB1052" i="7"/>
  <c r="AD999" i="7"/>
  <c r="AD935" i="7"/>
  <c r="AD883" i="7"/>
  <c r="AB1385" i="7"/>
  <c r="AB1201" i="7"/>
  <c r="AD1051" i="7"/>
  <c r="AB1011" i="7"/>
  <c r="AB971" i="7"/>
  <c r="AB931" i="7"/>
  <c r="AB887" i="7"/>
  <c r="AB851" i="7"/>
  <c r="AB1292" i="7"/>
  <c r="AB1136" i="7"/>
  <c r="AB1051" i="7"/>
  <c r="AD1014" i="7"/>
  <c r="AD978" i="7"/>
  <c r="AD946" i="7"/>
  <c r="AD914" i="7"/>
  <c r="AD878" i="7"/>
  <c r="AB1289" i="7"/>
  <c r="AB1117" i="7"/>
  <c r="AD1050" i="7"/>
  <c r="AB1018" i="7"/>
  <c r="AB982" i="7"/>
  <c r="AB950" i="7"/>
  <c r="AB918" i="7"/>
  <c r="AB882" i="7"/>
  <c r="AB842" i="7"/>
  <c r="AB1361" i="7"/>
  <c r="AB1237" i="7"/>
  <c r="AB1101" i="7"/>
  <c r="AB1045" i="7"/>
  <c r="AB1013" i="7"/>
  <c r="AB977" i="7"/>
  <c r="AB941" i="7"/>
  <c r="AB909" i="7"/>
  <c r="AB873" i="7"/>
  <c r="AB841" i="7"/>
  <c r="AB1380" i="7"/>
  <c r="AD1012" i="7"/>
  <c r="AD885" i="7"/>
  <c r="AD822" i="7"/>
  <c r="AB788" i="7"/>
  <c r="AB756" i="7"/>
  <c r="AB724" i="7"/>
  <c r="AB692" i="7"/>
  <c r="AB1320" i="7"/>
  <c r="AD993" i="7"/>
  <c r="AD873" i="7"/>
  <c r="AB816" i="7"/>
  <c r="AD783" i="7"/>
  <c r="AD751" i="7"/>
  <c r="AD719" i="7"/>
  <c r="AD687" i="7"/>
  <c r="AD655" i="7"/>
  <c r="AD623" i="7"/>
  <c r="AD591" i="7"/>
  <c r="AD1059" i="7"/>
  <c r="AD912" i="7"/>
  <c r="AD831" i="7"/>
  <c r="AB795" i="7"/>
  <c r="AB1084" i="7"/>
  <c r="AD925" i="7"/>
  <c r="AB831" i="7"/>
  <c r="AD794" i="7"/>
  <c r="AD762" i="7"/>
  <c r="AD730" i="7"/>
  <c r="AD698" i="7"/>
  <c r="AD666" i="7"/>
  <c r="AD634" i="7"/>
  <c r="AD602" i="7"/>
  <c r="AD570" i="7"/>
  <c r="AB1053" i="7"/>
  <c r="AD908" i="7"/>
  <c r="AD1049" i="7"/>
  <c r="AD905" i="7"/>
  <c r="AD829" i="7"/>
  <c r="AB1348" i="7"/>
  <c r="AD1000" i="7"/>
  <c r="AD877" i="7"/>
  <c r="AD818" i="7"/>
  <c r="AB785" i="7"/>
  <c r="AB753" i="7"/>
  <c r="AB721" i="7"/>
  <c r="AB689" i="7"/>
  <c r="AB657" i="7"/>
  <c r="AB625" i="7"/>
  <c r="AB828" i="7"/>
  <c r="AB743" i="7"/>
  <c r="AB679" i="7"/>
  <c r="AD625" i="7"/>
  <c r="AB580" i="7"/>
  <c r="AD540" i="7"/>
  <c r="AD500" i="7"/>
  <c r="AD468" i="7"/>
  <c r="AD436" i="7"/>
  <c r="AD824" i="7"/>
  <c r="AB742" i="7"/>
  <c r="AB678" i="7"/>
  <c r="AD624" i="7"/>
  <c r="AB574" i="7"/>
  <c r="AB536" i="7"/>
  <c r="AB496" i="7"/>
  <c r="AB464" i="7"/>
  <c r="AB432" i="7"/>
  <c r="AB823" i="7"/>
  <c r="AD741" i="7"/>
  <c r="AD677" i="7"/>
  <c r="AB624" i="7"/>
  <c r="AB578" i="7"/>
  <c r="AD543" i="7"/>
  <c r="AD499" i="7"/>
  <c r="AD459" i="7"/>
  <c r="AD427" i="7"/>
  <c r="AB802" i="7"/>
  <c r="AD732" i="7"/>
  <c r="AD668" i="7"/>
  <c r="AD616" i="7"/>
  <c r="AB573" i="7"/>
  <c r="AB539" i="7"/>
  <c r="AB491" i="7"/>
  <c r="AD1013" i="7"/>
  <c r="AB763" i="7"/>
  <c r="AB699" i="7"/>
  <c r="AD641" i="7"/>
  <c r="AB75" i="7"/>
  <c r="AD315" i="7"/>
  <c r="AD1331" i="7"/>
  <c r="AD1199" i="7"/>
  <c r="AB1347" i="7"/>
  <c r="AB1211" i="7"/>
  <c r="AD1382" i="7"/>
  <c r="AD1286" i="7"/>
  <c r="AD1210" i="7"/>
  <c r="AD1102" i="7"/>
  <c r="AB1330" i="7"/>
  <c r="AB1258" i="7"/>
  <c r="AB1146" i="7"/>
  <c r="AB1050" i="7"/>
  <c r="AD1317" i="7"/>
  <c r="AD1225" i="7"/>
  <c r="AD1117" i="7"/>
  <c r="AD1384" i="7"/>
  <c r="AD1288" i="7"/>
  <c r="AD1192" i="7"/>
  <c r="AD1116" i="7"/>
  <c r="AB1281" i="7"/>
  <c r="AB1020" i="7"/>
  <c r="AB948" i="7"/>
  <c r="AB1356" i="7"/>
  <c r="AB1140" i="7"/>
  <c r="AD1035" i="7"/>
  <c r="AD987" i="7"/>
  <c r="AD927" i="7"/>
  <c r="AD867" i="7"/>
  <c r="AB1341" i="7"/>
  <c r="AB1137" i="7"/>
  <c r="AB1043" i="7"/>
  <c r="AB1003" i="7"/>
  <c r="AB955" i="7"/>
  <c r="AB919" i="7"/>
  <c r="AB879" i="7"/>
  <c r="AB843" i="7"/>
  <c r="AB1260" i="7"/>
  <c r="AB1105" i="7"/>
  <c r="AD1042" i="7"/>
  <c r="AD1006" i="7"/>
  <c r="AD970" i="7"/>
  <c r="AD938" i="7"/>
  <c r="AD906" i="7"/>
  <c r="AD862" i="7"/>
  <c r="AB1257" i="7"/>
  <c r="AB1093" i="7"/>
  <c r="AB1042" i="7"/>
  <c r="AB1010" i="7"/>
  <c r="AB974" i="7"/>
  <c r="AB942" i="7"/>
  <c r="AB910" i="7"/>
  <c r="AB866" i="7"/>
  <c r="AB834" i="7"/>
  <c r="AB1333" i="7"/>
  <c r="AB1205" i="7"/>
  <c r="AD1083" i="7"/>
  <c r="AB1037" i="7"/>
  <c r="AB1005" i="7"/>
  <c r="AB965" i="7"/>
  <c r="AB933" i="7"/>
  <c r="AB901" i="7"/>
  <c r="AB865" i="7"/>
  <c r="AB833" i="7"/>
  <c r="AB1268" i="7"/>
  <c r="AD980" i="7"/>
  <c r="AD864" i="7"/>
  <c r="AB812" i="7"/>
  <c r="AB780" i="7"/>
  <c r="AB748" i="7"/>
  <c r="AB716" i="7"/>
  <c r="AB684" i="7"/>
  <c r="AB1148" i="7"/>
  <c r="AD961" i="7"/>
  <c r="AD853" i="7"/>
  <c r="AD807" i="7"/>
  <c r="AD775" i="7"/>
  <c r="AD743" i="7"/>
  <c r="AD711" i="7"/>
  <c r="AD679" i="7"/>
  <c r="AD647" i="7"/>
  <c r="AD615" i="7"/>
  <c r="AD583" i="7"/>
  <c r="AD1008" i="7"/>
  <c r="AB884" i="7"/>
  <c r="AD820" i="7"/>
  <c r="AB787" i="7"/>
  <c r="AD1037" i="7"/>
  <c r="AD881" i="7"/>
  <c r="AB820" i="7"/>
  <c r="AD786" i="7"/>
  <c r="AD754" i="7"/>
  <c r="AD722" i="7"/>
  <c r="AD690" i="7"/>
  <c r="AD658" i="7"/>
  <c r="AD626" i="7"/>
  <c r="AD594" i="7"/>
  <c r="AD558" i="7"/>
  <c r="AD1020" i="7"/>
  <c r="AD869" i="7"/>
  <c r="AD1017" i="7"/>
  <c r="AB880" i="7"/>
  <c r="AB819" i="7"/>
  <c r="AB1220" i="7"/>
  <c r="AD968" i="7"/>
  <c r="AD856" i="7"/>
  <c r="AB809" i="7"/>
  <c r="AB777" i="7"/>
  <c r="AB745" i="7"/>
  <c r="AB713" i="7"/>
  <c r="AB681" i="7"/>
  <c r="AB649" i="7"/>
  <c r="AB617" i="7"/>
  <c r="AD793" i="7"/>
  <c r="AB727" i="7"/>
  <c r="AB664" i="7"/>
  <c r="AD612" i="7"/>
  <c r="AB570" i="7"/>
  <c r="AD532" i="7"/>
  <c r="AD492" i="7"/>
  <c r="AD460" i="7"/>
  <c r="AD428" i="7"/>
  <c r="AD792" i="7"/>
  <c r="AB726" i="7"/>
  <c r="AB663" i="7"/>
  <c r="AB612" i="7"/>
  <c r="AD560" i="7"/>
  <c r="AB528" i="7"/>
  <c r="AB488" i="7"/>
  <c r="AB456" i="7"/>
  <c r="AB424" i="7"/>
  <c r="AB790" i="7"/>
  <c r="AD725" i="7"/>
  <c r="AB662" i="7"/>
  <c r="AB611" i="7"/>
  <c r="AB569" i="7"/>
  <c r="AD535" i="7"/>
  <c r="AD487" i="7"/>
  <c r="AD451" i="7"/>
  <c r="AD419" i="7"/>
  <c r="AD780" i="7"/>
  <c r="AD716" i="7"/>
  <c r="AB655" i="7"/>
  <c r="AD604" i="7"/>
  <c r="AB564" i="7"/>
  <c r="AB527" i="7"/>
  <c r="AB483" i="7"/>
  <c r="AB840" i="7"/>
  <c r="AB747" i="7"/>
  <c r="AB683" i="7"/>
  <c r="AD628" i="7"/>
  <c r="AB582" i="7"/>
  <c r="AD542" i="7"/>
  <c r="AD506" i="7"/>
  <c r="AD470" i="7"/>
  <c r="AD438" i="7"/>
  <c r="AD406" i="7"/>
  <c r="AD865" i="7"/>
  <c r="AD753" i="7"/>
  <c r="AD689" i="7"/>
  <c r="AD633" i="7"/>
  <c r="AB586" i="7"/>
  <c r="AD545" i="7"/>
  <c r="AD513" i="7"/>
  <c r="AD477" i="7"/>
  <c r="AD445" i="7"/>
  <c r="AB860" i="7"/>
  <c r="AD585" i="7"/>
  <c r="AB79" i="7"/>
  <c r="AD331" i="7"/>
  <c r="AD1303" i="7"/>
  <c r="AD1171" i="7"/>
  <c r="AB1315" i="7"/>
  <c r="AB1183" i="7"/>
  <c r="AD1378" i="7"/>
  <c r="AD1282" i="7"/>
  <c r="AD1174" i="7"/>
  <c r="AD1098" i="7"/>
  <c r="AB1326" i="7"/>
  <c r="AB1234" i="7"/>
  <c r="AB1142" i="7"/>
  <c r="AD1389" i="7"/>
  <c r="AD1293" i="7"/>
  <c r="AD1221" i="7"/>
  <c r="AD1113" i="7"/>
  <c r="AD1360" i="7"/>
  <c r="AD1284" i="7"/>
  <c r="AD1184" i="7"/>
  <c r="AD1092" i="7"/>
  <c r="AB1265" i="7"/>
  <c r="AB1012" i="7"/>
  <c r="AB944" i="7"/>
  <c r="AB1344" i="7"/>
  <c r="AB1124" i="7"/>
  <c r="AD1031" i="7"/>
  <c r="AD971" i="7"/>
  <c r="AD919" i="7"/>
  <c r="AD863" i="7"/>
  <c r="AB1325" i="7"/>
  <c r="AB1121" i="7"/>
  <c r="AB1039" i="7"/>
  <c r="AB995" i="7"/>
  <c r="AB951" i="7"/>
  <c r="AB915" i="7"/>
  <c r="AB875" i="7"/>
  <c r="AB1384" i="7"/>
  <c r="AB1244" i="7"/>
  <c r="AD1095" i="7"/>
  <c r="AD1034" i="7"/>
  <c r="AD1002" i="7"/>
  <c r="AD966" i="7"/>
  <c r="AD934" i="7"/>
  <c r="AD898" i="7"/>
  <c r="AD858" i="7"/>
  <c r="AB1241" i="7"/>
  <c r="AB1085" i="7"/>
  <c r="AB1038" i="7"/>
  <c r="AB1006" i="7"/>
  <c r="AB970" i="7"/>
  <c r="AB938" i="7"/>
  <c r="AB906" i="7"/>
  <c r="AB862" i="7"/>
  <c r="AB830" i="7"/>
  <c r="AB1317" i="7"/>
  <c r="AB1177" i="7"/>
  <c r="AD1075" i="7"/>
  <c r="AB1033" i="7"/>
  <c r="AB1001" i="7"/>
  <c r="AB961" i="7"/>
  <c r="AB929" i="7"/>
  <c r="AB897" i="7"/>
  <c r="AB861" i="7"/>
  <c r="AB829" i="7"/>
  <c r="AB1204" i="7"/>
  <c r="AD964" i="7"/>
  <c r="AD854" i="7"/>
  <c r="AB808" i="7"/>
  <c r="AB776" i="7"/>
  <c r="AB744" i="7"/>
  <c r="AB712" i="7"/>
  <c r="AB680" i="7"/>
  <c r="AB1092" i="7"/>
  <c r="AD945" i="7"/>
  <c r="AD845" i="7"/>
  <c r="AD803" i="7"/>
  <c r="AD771" i="7"/>
  <c r="AD739" i="7"/>
  <c r="AD707" i="7"/>
  <c r="AD675" i="7"/>
  <c r="AD643" i="7"/>
  <c r="AD611" i="7"/>
  <c r="AB1364" i="7"/>
  <c r="AD992" i="7"/>
  <c r="AD872" i="7"/>
  <c r="AD815" i="7"/>
  <c r="AB1360" i="7"/>
  <c r="AD1021" i="7"/>
  <c r="AB872" i="7"/>
  <c r="AB815" i="7"/>
  <c r="AD782" i="7"/>
  <c r="AD750" i="7"/>
  <c r="AD718" i="7"/>
  <c r="AD686" i="7"/>
  <c r="AD654" i="7"/>
  <c r="AD622" i="7"/>
  <c r="AD590" i="7"/>
  <c r="AB1300" i="7"/>
  <c r="AD1004" i="7"/>
  <c r="AB1288" i="7"/>
  <c r="AD1001" i="7"/>
  <c r="AD868" i="7"/>
  <c r="AB814" i="7"/>
  <c r="AB1176" i="7"/>
  <c r="AD952" i="7"/>
  <c r="AD848" i="7"/>
  <c r="AB805" i="7"/>
  <c r="AB773" i="7"/>
  <c r="AB741" i="7"/>
  <c r="AB709" i="7"/>
  <c r="AB677" i="7"/>
  <c r="AB645" i="7"/>
  <c r="AB613" i="7"/>
  <c r="AB783" i="7"/>
  <c r="AB719" i="7"/>
  <c r="AD657" i="7"/>
  <c r="AB606" i="7"/>
  <c r="AB561" i="7"/>
  <c r="AD528" i="7"/>
  <c r="AD488" i="7"/>
  <c r="AD456" i="7"/>
  <c r="AD424" i="7"/>
  <c r="AB782" i="7"/>
  <c r="AB718" i="7"/>
  <c r="AD656" i="7"/>
  <c r="AD605" i="7"/>
  <c r="AB556" i="7"/>
  <c r="AB524" i="7"/>
  <c r="AB484" i="7"/>
  <c r="AB452" i="7"/>
  <c r="AB420" i="7"/>
  <c r="AD781" i="7"/>
  <c r="AD717" i="7"/>
  <c r="AB656" i="7"/>
  <c r="AB605" i="7"/>
  <c r="AD564" i="7"/>
  <c r="AD527" i="7"/>
  <c r="AD483" i="7"/>
  <c r="AD447" i="7"/>
  <c r="AB1272" i="7"/>
  <c r="AD772" i="7"/>
  <c r="AD708" i="7"/>
  <c r="AD648" i="7"/>
  <c r="AB599" i="7"/>
  <c r="AD559" i="7"/>
  <c r="AB523" i="7"/>
  <c r="AB479" i="7"/>
  <c r="AD817" i="7"/>
  <c r="AB739" i="7"/>
  <c r="AB675" i="7"/>
  <c r="AB622" i="7"/>
  <c r="AB577" i="7"/>
  <c r="AD538" i="7"/>
  <c r="AD502" i="7"/>
  <c r="AD466" i="7"/>
  <c r="AD434" i="7"/>
  <c r="AD402" i="7"/>
  <c r="AD833" i="7"/>
  <c r="AD745" i="7"/>
  <c r="AD681" i="7"/>
  <c r="AB627" i="7"/>
  <c r="AB581" i="7"/>
  <c r="AD541" i="7"/>
  <c r="AD509" i="7"/>
  <c r="AD473" i="7"/>
  <c r="AD441" i="7"/>
  <c r="AD784" i="7"/>
  <c r="AB549" i="7"/>
  <c r="AB423" i="7"/>
  <c r="AB47" i="7"/>
  <c r="AD1299" i="7"/>
  <c r="AB1215" i="7"/>
  <c r="AD1254" i="7"/>
  <c r="AB1322" i="7"/>
  <c r="AB1078" i="7"/>
  <c r="AD1185" i="7"/>
  <c r="AD1260" i="7"/>
  <c r="AB1297" i="7"/>
  <c r="AB916" i="7"/>
  <c r="AD1023" i="7"/>
  <c r="AD879" i="7"/>
  <c r="AD1087" i="7"/>
  <c r="AB947" i="7"/>
  <c r="AB847" i="7"/>
  <c r="AB1071" i="7"/>
  <c r="AD962" i="7"/>
  <c r="AD866" i="7"/>
  <c r="AB1069" i="7"/>
  <c r="AB966" i="7"/>
  <c r="AB878" i="7"/>
  <c r="AB1285" i="7"/>
  <c r="AB1029" i="7"/>
  <c r="AB937" i="7"/>
  <c r="AB853" i="7"/>
  <c r="AD948" i="7"/>
  <c r="AB784" i="7"/>
  <c r="AB704" i="7"/>
  <c r="AD1025" i="7"/>
  <c r="AB827" i="7"/>
  <c r="AD759" i="7"/>
  <c r="AD695" i="7"/>
  <c r="AD631" i="7"/>
  <c r="AB1144" i="7"/>
  <c r="AD844" i="7"/>
  <c r="AB1196" i="7"/>
  <c r="AB844" i="7"/>
  <c r="AD770" i="7"/>
  <c r="AD706" i="7"/>
  <c r="AD642" i="7"/>
  <c r="AD578" i="7"/>
  <c r="AD956" i="7"/>
  <c r="AD937" i="7"/>
  <c r="AD801" i="7"/>
  <c r="AD904" i="7"/>
  <c r="AB793" i="7"/>
  <c r="AB729" i="7"/>
  <c r="AB665" i="7"/>
  <c r="AD949" i="7"/>
  <c r="AB695" i="7"/>
  <c r="AB590" i="7"/>
  <c r="AD516" i="7"/>
  <c r="AD444" i="7"/>
  <c r="AB758" i="7"/>
  <c r="AD637" i="7"/>
  <c r="AB544" i="7"/>
  <c r="AB472" i="7"/>
  <c r="AB416" i="7"/>
  <c r="AD749" i="7"/>
  <c r="AB643" i="7"/>
  <c r="AD573" i="7"/>
  <c r="AD511" i="7"/>
  <c r="AD443" i="7"/>
  <c r="AD819" i="7"/>
  <c r="AD692" i="7"/>
  <c r="AB610" i="7"/>
  <c r="AB547" i="7"/>
  <c r="AB471" i="7"/>
  <c r="AB771" i="7"/>
  <c r="AD660" i="7"/>
  <c r="AB593" i="7"/>
  <c r="AD534" i="7"/>
  <c r="AD486" i="7"/>
  <c r="AD446" i="7"/>
  <c r="AD398" i="7"/>
  <c r="AD785" i="7"/>
  <c r="AD705" i="7"/>
  <c r="AD620" i="7"/>
  <c r="AB562" i="7"/>
  <c r="AD521" i="7"/>
  <c r="AD469" i="7"/>
  <c r="AD429" i="7"/>
  <c r="AD632" i="7"/>
  <c r="AB434" i="7"/>
  <c r="AB383" i="7"/>
  <c r="AD350" i="7"/>
  <c r="AD318" i="7"/>
  <c r="AD286" i="7"/>
  <c r="AD254" i="7"/>
  <c r="AD222" i="7"/>
  <c r="AD190" i="7"/>
  <c r="AD158" i="7"/>
  <c r="AB628" i="7"/>
  <c r="AB482" i="7"/>
  <c r="AB405" i="7"/>
  <c r="AB370" i="7"/>
  <c r="AB338" i="7"/>
  <c r="AB306" i="7"/>
  <c r="AB274" i="7"/>
  <c r="AB242" i="7"/>
  <c r="AB210" i="7"/>
  <c r="AB178" i="7"/>
  <c r="AD680" i="7"/>
  <c r="AB513" i="7"/>
  <c r="AD413" i="7"/>
  <c r="AD377" i="7"/>
  <c r="AD345" i="7"/>
  <c r="AD313" i="7"/>
  <c r="AD281" i="7"/>
  <c r="AD249" i="7"/>
  <c r="AD217" i="7"/>
  <c r="AB706" i="7"/>
  <c r="AB526" i="7"/>
  <c r="AB413" i="7"/>
  <c r="AB377" i="7"/>
  <c r="AB345" i="7"/>
  <c r="AB313" i="7"/>
  <c r="AB281" i="7"/>
  <c r="AB249" i="7"/>
  <c r="AB217" i="7"/>
  <c r="AB185" i="7"/>
  <c r="AD736" i="7"/>
  <c r="AB541" i="7"/>
  <c r="AB429" i="7"/>
  <c r="AB385" i="7"/>
  <c r="AD352" i="7"/>
  <c r="AD320" i="7"/>
  <c r="AD288" i="7"/>
  <c r="AD256" i="7"/>
  <c r="AD224" i="7"/>
  <c r="AD192" i="7"/>
  <c r="AD160" i="7"/>
  <c r="AD640" i="7"/>
  <c r="AB459" i="7"/>
  <c r="AB398" i="7"/>
  <c r="AB364" i="7"/>
  <c r="AB332" i="7"/>
  <c r="AB300" i="7"/>
  <c r="AB268" i="7"/>
  <c r="AB236" i="7"/>
  <c r="AB204" i="7"/>
  <c r="AB172" i="7"/>
  <c r="AD95" i="7"/>
  <c r="AB207" i="7"/>
  <c r="AB20" i="7"/>
  <c r="AB52" i="7"/>
  <c r="AB84" i="7"/>
  <c r="AB116" i="7"/>
  <c r="AB148" i="7"/>
  <c r="AD223" i="7"/>
  <c r="AD351" i="7"/>
  <c r="AD728" i="7"/>
  <c r="AD87" i="7"/>
  <c r="AD193" i="7"/>
  <c r="AB107" i="7"/>
  <c r="AD1271" i="7"/>
  <c r="AB1179" i="7"/>
  <c r="AD1214" i="7"/>
  <c r="AB1298" i="7"/>
  <c r="AD1385" i="7"/>
  <c r="AD1141" i="7"/>
  <c r="AD1256" i="7"/>
  <c r="AB1157" i="7"/>
  <c r="AB896" i="7"/>
  <c r="AD1019" i="7"/>
  <c r="AD859" i="7"/>
  <c r="AB1047" i="7"/>
  <c r="AB943" i="7"/>
  <c r="AB1368" i="7"/>
  <c r="AD1046" i="7"/>
  <c r="AD958" i="7"/>
  <c r="AB1365" i="7"/>
  <c r="AB1046" i="7"/>
  <c r="AB962" i="7"/>
  <c r="AB858" i="7"/>
  <c r="AB1221" i="7"/>
  <c r="AB1025" i="7"/>
  <c r="AB925" i="7"/>
  <c r="AB837" i="7"/>
  <c r="AD932" i="7"/>
  <c r="AB772" i="7"/>
  <c r="AB688" i="7"/>
  <c r="AD977" i="7"/>
  <c r="AD811" i="7"/>
  <c r="AD747" i="7"/>
  <c r="AD683" i="7"/>
  <c r="AD619" i="7"/>
  <c r="AD1040" i="7"/>
  <c r="AD826" i="7"/>
  <c r="AB1055" i="7"/>
  <c r="AD825" i="7"/>
  <c r="AD758" i="7"/>
  <c r="AD694" i="7"/>
  <c r="AD630" i="7"/>
  <c r="AD562" i="7"/>
  <c r="AD880" i="7"/>
  <c r="AD889" i="7"/>
  <c r="AB1284" i="7"/>
  <c r="AB868" i="7"/>
  <c r="AB781" i="7"/>
  <c r="AB717" i="7"/>
  <c r="AB653" i="7"/>
  <c r="AD808" i="7"/>
  <c r="AB671" i="7"/>
  <c r="AB575" i="7"/>
  <c r="AD496" i="7"/>
  <c r="AD432" i="7"/>
  <c r="AB734" i="7"/>
  <c r="AB618" i="7"/>
  <c r="AB532" i="7"/>
  <c r="AB468" i="7"/>
  <c r="AD1045" i="7"/>
  <c r="AD733" i="7"/>
  <c r="AD636" i="7"/>
  <c r="AB560" i="7"/>
  <c r="AD507" i="7"/>
  <c r="AD439" i="7"/>
  <c r="AD789" i="7"/>
  <c r="AD684" i="7"/>
  <c r="AD593" i="7"/>
  <c r="AB543" i="7"/>
  <c r="AB467" i="7"/>
  <c r="AB755" i="7"/>
  <c r="AB654" i="7"/>
  <c r="AB588" i="7"/>
  <c r="AD530" i="7"/>
  <c r="AD482" i="7"/>
  <c r="AD442" i="7"/>
  <c r="AD394" i="7"/>
  <c r="AD777" i="7"/>
  <c r="AD697" i="7"/>
  <c r="AB614" i="7"/>
  <c r="AD557" i="7"/>
  <c r="AD517" i="7"/>
  <c r="AD465" i="7"/>
  <c r="AD425" i="7"/>
  <c r="AB607" i="7"/>
  <c r="AB415" i="7"/>
  <c r="AD378" i="7"/>
  <c r="AD346" i="7"/>
  <c r="AD314" i="7"/>
  <c r="AD282" i="7"/>
  <c r="AD250" i="7"/>
  <c r="AD218" i="7"/>
  <c r="AD186" i="7"/>
  <c r="AD154" i="7"/>
  <c r="AB603" i="7"/>
  <c r="AB466" i="7"/>
  <c r="AD400" i="7"/>
  <c r="AB366" i="7"/>
  <c r="AB334" i="7"/>
  <c r="AB302" i="7"/>
  <c r="AB270" i="7"/>
  <c r="AB238" i="7"/>
  <c r="AB206" i="7"/>
  <c r="AB174" i="7"/>
  <c r="AB652" i="7"/>
  <c r="AB497" i="7"/>
  <c r="AB409" i="7"/>
  <c r="AD373" i="7"/>
  <c r="AD341" i="7"/>
  <c r="AD309" i="7"/>
  <c r="AD277" i="7"/>
  <c r="AD245" i="7"/>
  <c r="AD213" i="7"/>
  <c r="AB674" i="7"/>
  <c r="AB494" i="7"/>
  <c r="AD408" i="7"/>
  <c r="AB373" i="7"/>
  <c r="AB341" i="7"/>
  <c r="AB309" i="7"/>
  <c r="AB277" i="7"/>
  <c r="AB245" i="7"/>
  <c r="AB213" i="7"/>
  <c r="AB181" i="7"/>
  <c r="AD704" i="7"/>
  <c r="AB525" i="7"/>
  <c r="AB418" i="7"/>
  <c r="AD380" i="7"/>
  <c r="AD348" i="7"/>
  <c r="AD316" i="7"/>
  <c r="AD284" i="7"/>
  <c r="AD252" i="7"/>
  <c r="AD220" i="7"/>
  <c r="AD188" i="7"/>
  <c r="AD156" i="7"/>
  <c r="AB615" i="7"/>
  <c r="AB449" i="7"/>
  <c r="AD393" i="7"/>
  <c r="AB360" i="7"/>
  <c r="AB328" i="7"/>
  <c r="AB296" i="7"/>
  <c r="AB264" i="7"/>
  <c r="AB232" i="7"/>
  <c r="AB200" i="7"/>
  <c r="AB168" i="7"/>
  <c r="AD107" i="7"/>
  <c r="AB239" i="7"/>
  <c r="AB24" i="7"/>
  <c r="AB56" i="7"/>
  <c r="AB88" i="7"/>
  <c r="AB120" i="7"/>
  <c r="AB152" i="7"/>
  <c r="AD239" i="7"/>
  <c r="AD367" i="7"/>
  <c r="AD31" i="7"/>
  <c r="AD99" i="7"/>
  <c r="AB223" i="7"/>
  <c r="AB534" i="7"/>
  <c r="AD44" i="7"/>
  <c r="AB111" i="7"/>
  <c r="AD1203" i="7"/>
  <c r="AB1147" i="7"/>
  <c r="AD1166" i="7"/>
  <c r="AB1262" i="7"/>
  <c r="AD1357" i="7"/>
  <c r="AD1109" i="7"/>
  <c r="AD1220" i="7"/>
  <c r="AB1141" i="7"/>
  <c r="AB1328" i="7"/>
  <c r="AD991" i="7"/>
  <c r="AD851" i="7"/>
  <c r="AB1027" i="7"/>
  <c r="AB923" i="7"/>
  <c r="AB1352" i="7"/>
  <c r="AD1030" i="7"/>
  <c r="AD942" i="7"/>
  <c r="AB1337" i="7"/>
  <c r="AB1034" i="7"/>
  <c r="AB946" i="7"/>
  <c r="AB854" i="7"/>
  <c r="AB1161" i="7"/>
  <c r="AB1009" i="7"/>
  <c r="AB921" i="7"/>
  <c r="AB825" i="7"/>
  <c r="AB876" i="7"/>
  <c r="AB768" i="7"/>
  <c r="AB676" i="7"/>
  <c r="AD929" i="7"/>
  <c r="AD799" i="7"/>
  <c r="AD735" i="7"/>
  <c r="AD671" i="7"/>
  <c r="AD607" i="7"/>
  <c r="AD976" i="7"/>
  <c r="AB811" i="7"/>
  <c r="AD1005" i="7"/>
  <c r="AD810" i="7"/>
  <c r="AD746" i="7"/>
  <c r="AD682" i="7"/>
  <c r="AD618" i="7"/>
  <c r="AB1236" i="7"/>
  <c r="AB1224" i="7"/>
  <c r="AD857" i="7"/>
  <c r="AB1112" i="7"/>
  <c r="AD840" i="7"/>
  <c r="AB769" i="7"/>
  <c r="AB705" i="7"/>
  <c r="AB641" i="7"/>
  <c r="AB775" i="7"/>
  <c r="AB651" i="7"/>
  <c r="AD556" i="7"/>
  <c r="AD484" i="7"/>
  <c r="AD420" i="7"/>
  <c r="AB710" i="7"/>
  <c r="AD600" i="7"/>
  <c r="AB520" i="7"/>
  <c r="AB460" i="7"/>
  <c r="AD917" i="7"/>
  <c r="AD709" i="7"/>
  <c r="AB630" i="7"/>
  <c r="AD555" i="7"/>
  <c r="AD491" i="7"/>
  <c r="AD435" i="7"/>
  <c r="AD764" i="7"/>
  <c r="AD676" i="7"/>
  <c r="AD588" i="7"/>
  <c r="AB535" i="7"/>
  <c r="AB463" i="7"/>
  <c r="AB731" i="7"/>
  <c r="AB648" i="7"/>
  <c r="AB568" i="7"/>
  <c r="AD526" i="7"/>
  <c r="AD478" i="7"/>
  <c r="AD430" i="7"/>
  <c r="AD390" i="7"/>
  <c r="AD769" i="7"/>
  <c r="AD673" i="7"/>
  <c r="AB608" i="7"/>
  <c r="AD553" i="7"/>
  <c r="AD505" i="7"/>
  <c r="AD461" i="7"/>
  <c r="AD421" i="7"/>
  <c r="AB533" i="7"/>
  <c r="AB410" i="7"/>
  <c r="AD374" i="7"/>
  <c r="AD342" i="7"/>
  <c r="AD310" i="7"/>
  <c r="AD278" i="7"/>
  <c r="AD246" i="7"/>
  <c r="AD214" i="7"/>
  <c r="AD182" i="7"/>
  <c r="AB836" i="7"/>
  <c r="AD581" i="7"/>
  <c r="AB454" i="7"/>
  <c r="AB396" i="7"/>
  <c r="AB362" i="7"/>
  <c r="AB330" i="7"/>
  <c r="AB298" i="7"/>
  <c r="AB266" i="7"/>
  <c r="AB234" i="7"/>
  <c r="AB202" i="7"/>
  <c r="AB170" i="7"/>
  <c r="AB626" i="7"/>
  <c r="AB481" i="7"/>
  <c r="AD404" i="7"/>
  <c r="AD369" i="7"/>
  <c r="AD337" i="7"/>
  <c r="AD305" i="7"/>
  <c r="AD273" i="7"/>
  <c r="AD241" i="7"/>
  <c r="AD209" i="7"/>
  <c r="AB647" i="7"/>
  <c r="AB478" i="7"/>
  <c r="AB404" i="7"/>
  <c r="AB369" i="7"/>
  <c r="AB337" i="7"/>
  <c r="AB305" i="7"/>
  <c r="AB273" i="7"/>
  <c r="AB241" i="7"/>
  <c r="AB209" i="7"/>
  <c r="AB177" i="7"/>
  <c r="AD672" i="7"/>
  <c r="AB509" i="7"/>
  <c r="AD412" i="7"/>
  <c r="AD376" i="7"/>
  <c r="AD344" i="7"/>
  <c r="AD312" i="7"/>
  <c r="AD280" i="7"/>
  <c r="AD248" i="7"/>
  <c r="AD216" i="7"/>
  <c r="AD184" i="7"/>
  <c r="AD997" i="7"/>
  <c r="AD592" i="7"/>
  <c r="AB438" i="7"/>
  <c r="AB389" i="7"/>
  <c r="AB356" i="7"/>
  <c r="AB324" i="7"/>
  <c r="AB292" i="7"/>
  <c r="AD203" i="7"/>
  <c r="AD1163" i="7"/>
  <c r="AD1386" i="7"/>
  <c r="AD1162" i="7"/>
  <c r="AB1230" i="7"/>
  <c r="AD1321" i="7"/>
  <c r="AD1085" i="7"/>
  <c r="AD1180" i="7"/>
  <c r="AD1052" i="7"/>
  <c r="AB1296" i="7"/>
  <c r="AD967" i="7"/>
  <c r="AB1369" i="7"/>
  <c r="AB1023" i="7"/>
  <c r="AB911" i="7"/>
  <c r="AB1276" i="7"/>
  <c r="AD1026" i="7"/>
  <c r="AD930" i="7"/>
  <c r="AB1273" i="7"/>
  <c r="AB1030" i="7"/>
  <c r="AB934" i="7"/>
  <c r="AB838" i="7"/>
  <c r="AB1145" i="7"/>
  <c r="AB997" i="7"/>
  <c r="AB905" i="7"/>
  <c r="AB821" i="7"/>
  <c r="AD846" i="7"/>
  <c r="AB752" i="7"/>
  <c r="AB672" i="7"/>
  <c r="AD913" i="7"/>
  <c r="AD795" i="7"/>
  <c r="AD731" i="7"/>
  <c r="AD667" i="7"/>
  <c r="AD603" i="7"/>
  <c r="AD960" i="7"/>
  <c r="AB807" i="7"/>
  <c r="AD989" i="7"/>
  <c r="AD806" i="7"/>
  <c r="AD742" i="7"/>
  <c r="AD678" i="7"/>
  <c r="AD614" i="7"/>
  <c r="AB1192" i="7"/>
  <c r="AB1180" i="7"/>
  <c r="AD849" i="7"/>
  <c r="AB1075" i="7"/>
  <c r="AD834" i="7"/>
  <c r="AB765" i="7"/>
  <c r="AB701" i="7"/>
  <c r="AB637" i="7"/>
  <c r="AB767" i="7"/>
  <c r="AD644" i="7"/>
  <c r="AD552" i="7"/>
  <c r="AD480" i="7"/>
  <c r="AB1068" i="7"/>
  <c r="AB702" i="7"/>
  <c r="AB595" i="7"/>
  <c r="AB516" i="7"/>
  <c r="AB448" i="7"/>
  <c r="AB848" i="7"/>
  <c r="AD701" i="7"/>
  <c r="AD617" i="7"/>
  <c r="AD551" i="7"/>
  <c r="AD479" i="7"/>
  <c r="AD431" i="7"/>
  <c r="AD756" i="7"/>
  <c r="AD661" i="7"/>
  <c r="AB583" i="7"/>
  <c r="AB515" i="7"/>
  <c r="AB1208" i="7"/>
  <c r="AB723" i="7"/>
  <c r="AB635" i="7"/>
  <c r="AD563" i="7"/>
  <c r="AD522" i="7"/>
  <c r="AD474" i="7"/>
  <c r="AD426" i="7"/>
  <c r="AD386" i="7"/>
  <c r="AD761" i="7"/>
  <c r="AD665" i="7"/>
  <c r="AB602" i="7"/>
  <c r="AD549" i="7"/>
  <c r="AD501" i="7"/>
  <c r="AD457" i="7"/>
  <c r="AD417" i="7"/>
  <c r="AB517" i="7"/>
  <c r="AD405" i="7"/>
  <c r="AD370" i="7"/>
  <c r="AD338" i="7"/>
  <c r="AD306" i="7"/>
  <c r="AD274" i="7"/>
  <c r="AD242" i="7"/>
  <c r="AD210" i="7"/>
  <c r="AD178" i="7"/>
  <c r="AB778" i="7"/>
  <c r="AB563" i="7"/>
  <c r="AB443" i="7"/>
  <c r="AD391" i="7"/>
  <c r="AB358" i="7"/>
  <c r="AB326" i="7"/>
  <c r="AB294" i="7"/>
  <c r="AB262" i="7"/>
  <c r="AB230" i="7"/>
  <c r="AB198" i="7"/>
  <c r="AB166" i="7"/>
  <c r="AD601" i="7"/>
  <c r="AB465" i="7"/>
  <c r="AB400" i="7"/>
  <c r="AD365" i="7"/>
  <c r="AD333" i="7"/>
  <c r="AD301" i="7"/>
  <c r="AD269" i="7"/>
  <c r="AD237" i="7"/>
  <c r="AD205" i="7"/>
  <c r="AD621" i="7"/>
  <c r="AB462" i="7"/>
  <c r="AD399" i="7"/>
  <c r="AB365" i="7"/>
  <c r="AB333" i="7"/>
  <c r="AB301" i="7"/>
  <c r="AB269" i="7"/>
  <c r="AB237" i="7"/>
  <c r="AB205" i="7"/>
  <c r="AB173" i="7"/>
  <c r="AD645" i="7"/>
  <c r="AB493" i="7"/>
  <c r="AB408" i="7"/>
  <c r="AD372" i="7"/>
  <c r="AD340" i="7"/>
  <c r="AD308" i="7"/>
  <c r="AD276" i="7"/>
  <c r="AD244" i="7"/>
  <c r="AD212" i="7"/>
  <c r="AD180" i="7"/>
  <c r="AB798" i="7"/>
  <c r="AB554" i="7"/>
  <c r="AB427" i="7"/>
  <c r="AD384" i="7"/>
  <c r="AB352" i="7"/>
  <c r="AB320" i="7"/>
  <c r="AB288" i="7"/>
  <c r="AB256" i="7"/>
  <c r="AB224" i="7"/>
  <c r="AB192" i="7"/>
  <c r="AB160" i="7"/>
  <c r="AD127" i="7"/>
  <c r="AB319" i="7"/>
  <c r="AB32" i="7"/>
  <c r="AB64" i="7"/>
  <c r="AB96" i="7"/>
  <c r="AB128" i="7"/>
  <c r="AD163" i="7"/>
  <c r="AD271" i="7"/>
  <c r="AB402" i="7"/>
  <c r="AD51" i="7"/>
  <c r="AD123" i="7"/>
  <c r="AB287" i="7"/>
  <c r="AD20" i="7"/>
  <c r="AD52" i="7"/>
  <c r="AD84" i="7"/>
  <c r="AD116" i="7"/>
  <c r="AD148" i="7"/>
  <c r="AB227" i="7"/>
  <c r="AB355" i="7"/>
  <c r="AB754" i="7"/>
  <c r="AD83" i="7"/>
  <c r="AB29" i="7"/>
  <c r="AB61" i="7"/>
  <c r="AB93" i="7"/>
  <c r="AB125" i="7"/>
  <c r="AB159" i="7"/>
  <c r="AD259" i="7"/>
  <c r="AD388" i="7"/>
  <c r="AB521" i="7"/>
  <c r="AD1135" i="7"/>
  <c r="AD1354" i="7"/>
  <c r="AD1106" i="7"/>
  <c r="AB1226" i="7"/>
  <c r="AD1289" i="7"/>
  <c r="AD1388" i="7"/>
  <c r="AD1156" i="7"/>
  <c r="AB1008" i="7"/>
  <c r="AB1172" i="7"/>
  <c r="AD959" i="7"/>
  <c r="AB1277" i="7"/>
  <c r="AB1007" i="7"/>
  <c r="AB907" i="7"/>
  <c r="AB1228" i="7"/>
  <c r="AD1010" i="7"/>
  <c r="AD926" i="7"/>
  <c r="AB1225" i="7"/>
  <c r="AB1014" i="7"/>
  <c r="AB930" i="7"/>
  <c r="AB826" i="7"/>
  <c r="AD1091" i="7"/>
  <c r="AB993" i="7"/>
  <c r="AB889" i="7"/>
  <c r="AB1332" i="7"/>
  <c r="AB839" i="7"/>
  <c r="AB740" i="7"/>
  <c r="AB668" i="7"/>
  <c r="AD897" i="7"/>
  <c r="AD791" i="7"/>
  <c r="AD727" i="7"/>
  <c r="AD663" i="7"/>
  <c r="AD599" i="7"/>
  <c r="AD944" i="7"/>
  <c r="AB803" i="7"/>
  <c r="AD957" i="7"/>
  <c r="AD802" i="7"/>
  <c r="AD738" i="7"/>
  <c r="AD674" i="7"/>
  <c r="AD610" i="7"/>
  <c r="AB1128" i="7"/>
  <c r="AB1116" i="7"/>
  <c r="AD841" i="7"/>
  <c r="AD1048" i="7"/>
  <c r="AD828" i="7"/>
  <c r="AB761" i="7"/>
  <c r="AB697" i="7"/>
  <c r="AB633" i="7"/>
  <c r="AB759" i="7"/>
  <c r="AB638" i="7"/>
  <c r="AD548" i="7"/>
  <c r="AD476" i="7"/>
  <c r="AD933" i="7"/>
  <c r="AB694" i="7"/>
  <c r="AD589" i="7"/>
  <c r="AB504" i="7"/>
  <c r="AB444" i="7"/>
  <c r="AD804" i="7"/>
  <c r="AD693" i="7"/>
  <c r="AB600" i="7"/>
  <c r="AD547" i="7"/>
  <c r="AD471" i="7"/>
  <c r="AD423" i="7"/>
  <c r="AD748" i="7"/>
  <c r="AB642" i="7"/>
  <c r="AD577" i="7"/>
  <c r="AB511" i="7"/>
  <c r="AB888" i="7"/>
  <c r="AB715" i="7"/>
  <c r="AB616" i="7"/>
  <c r="AB559" i="7"/>
  <c r="AD518" i="7"/>
  <c r="AD462" i="7"/>
  <c r="AD422" i="7"/>
  <c r="AD382" i="7"/>
  <c r="AD737" i="7"/>
  <c r="AB659" i="7"/>
  <c r="AB597" i="7"/>
  <c r="AD537" i="7"/>
  <c r="AD497" i="7"/>
  <c r="AD453" i="7"/>
  <c r="AD752" i="7"/>
  <c r="AB501" i="7"/>
  <c r="AB401" i="7"/>
  <c r="AD366" i="7"/>
  <c r="AD334" i="7"/>
  <c r="AD302" i="7"/>
  <c r="AD270" i="7"/>
  <c r="AD238" i="7"/>
  <c r="AD206" i="7"/>
  <c r="AD174" i="7"/>
  <c r="AB746" i="7"/>
  <c r="AB546" i="7"/>
  <c r="AB433" i="7"/>
  <c r="AB387" i="7"/>
  <c r="AB354" i="7"/>
  <c r="AB322" i="7"/>
  <c r="AB290" i="7"/>
  <c r="AB258" i="7"/>
  <c r="AB226" i="7"/>
  <c r="AB194" i="7"/>
  <c r="AD830" i="7"/>
  <c r="AD580" i="7"/>
  <c r="AB453" i="7"/>
  <c r="AD395" i="7"/>
  <c r="AD361" i="7"/>
  <c r="AD329" i="7"/>
  <c r="AD297" i="7"/>
  <c r="AD265" i="7"/>
  <c r="AD233" i="7"/>
  <c r="AD201" i="7"/>
  <c r="AD597" i="7"/>
  <c r="AB451" i="7"/>
  <c r="AB395" i="7"/>
  <c r="AB361" i="7"/>
  <c r="AB329" i="7"/>
  <c r="AB297" i="7"/>
  <c r="AB265" i="7"/>
  <c r="AB233" i="7"/>
  <c r="AB201" i="7"/>
  <c r="AB169" i="7"/>
  <c r="AB620" i="7"/>
  <c r="AB477" i="7"/>
  <c r="AD403" i="7"/>
  <c r="AD368" i="7"/>
  <c r="AD336" i="7"/>
  <c r="AD304" i="7"/>
  <c r="AD272" i="7"/>
  <c r="AD240" i="7"/>
  <c r="AD208" i="7"/>
  <c r="AD176" i="7"/>
  <c r="AB762" i="7"/>
  <c r="AB538" i="7"/>
  <c r="AB417" i="7"/>
  <c r="AB380" i="7"/>
  <c r="AB348" i="7"/>
  <c r="AB316" i="7"/>
  <c r="AB284" i="7"/>
  <c r="AB252" i="7"/>
  <c r="AB220" i="7"/>
  <c r="AB188" i="7"/>
  <c r="AB156" i="7"/>
  <c r="AD139" i="7"/>
  <c r="AB351" i="7"/>
  <c r="AB36" i="7"/>
  <c r="AB68" i="7"/>
  <c r="AB100" i="7"/>
  <c r="AB132" i="7"/>
  <c r="AD173" i="7"/>
  <c r="AD287" i="7"/>
  <c r="AB426" i="7"/>
  <c r="AD59" i="7"/>
  <c r="AD135" i="7"/>
  <c r="AB303" i="7"/>
  <c r="AD24" i="7"/>
  <c r="AD56" i="7"/>
  <c r="AD88" i="7"/>
  <c r="AD120" i="7"/>
  <c r="AD152" i="7"/>
  <c r="AB243" i="7"/>
  <c r="AB371" i="7"/>
  <c r="AB397" i="7"/>
  <c r="AD91" i="7"/>
  <c r="AB33" i="7"/>
  <c r="AB65" i="7"/>
  <c r="AB97" i="7"/>
  <c r="AB591" i="7"/>
  <c r="AB1355" i="7"/>
  <c r="AD1350" i="7"/>
  <c r="AD1074" i="7"/>
  <c r="AB1150" i="7"/>
  <c r="AD1285" i="7"/>
  <c r="AD1356" i="7"/>
  <c r="AD1120" i="7"/>
  <c r="AB984" i="7"/>
  <c r="AB1088" i="7"/>
  <c r="AD931" i="7"/>
  <c r="AB1261" i="7"/>
  <c r="AB1118" i="7"/>
  <c r="AB952" i="7"/>
  <c r="AB991" i="7"/>
  <c r="AB1079" i="7"/>
  <c r="AB1104" i="7"/>
  <c r="AB822" i="7"/>
  <c r="AB953" i="7"/>
  <c r="AB804" i="7"/>
  <c r="AB864" i="7"/>
  <c r="AD699" i="7"/>
  <c r="AD861" i="7"/>
  <c r="AD790" i="7"/>
  <c r="AD646" i="7"/>
  <c r="AD969" i="7"/>
  <c r="AD813" i="7"/>
  <c r="AB669" i="7"/>
  <c r="AB601" i="7"/>
  <c r="AB806" i="7"/>
  <c r="AB548" i="7"/>
  <c r="AD765" i="7"/>
  <c r="AD539" i="7"/>
  <c r="AD842" i="7"/>
  <c r="AB555" i="7"/>
  <c r="AB707" i="7"/>
  <c r="AD546" i="7"/>
  <c r="AD414" i="7"/>
  <c r="AD652" i="7"/>
  <c r="AD525" i="7"/>
  <c r="AD688" i="7"/>
  <c r="AD362" i="7"/>
  <c r="AD290" i="7"/>
  <c r="AD198" i="7"/>
  <c r="AB530" i="7"/>
  <c r="AB374" i="7"/>
  <c r="AB282" i="7"/>
  <c r="AB190" i="7"/>
  <c r="AB529" i="7"/>
  <c r="AD353" i="7"/>
  <c r="AD261" i="7"/>
  <c r="AB738" i="7"/>
  <c r="AD385" i="7"/>
  <c r="AB293" i="7"/>
  <c r="AB221" i="7"/>
  <c r="AD575" i="7"/>
  <c r="AD364" i="7"/>
  <c r="AD292" i="7"/>
  <c r="AD200" i="7"/>
  <c r="AB522" i="7"/>
  <c r="AB368" i="7"/>
  <c r="AB276" i="7"/>
  <c r="AB212" i="7"/>
  <c r="AD23" i="7"/>
  <c r="AB425" i="7"/>
  <c r="AB76" i="7"/>
  <c r="AB140" i="7"/>
  <c r="AD319" i="7"/>
  <c r="AD75" i="7"/>
  <c r="AB367" i="7"/>
  <c r="AD48" i="7"/>
  <c r="AD96" i="7"/>
  <c r="AD136" i="7"/>
  <c r="AB211" i="7"/>
  <c r="AB406" i="7"/>
  <c r="AD55" i="7"/>
  <c r="AB25" i="7"/>
  <c r="AB73" i="7"/>
  <c r="AB113" i="7"/>
  <c r="AB149" i="7"/>
  <c r="AD243" i="7"/>
  <c r="AB407" i="7"/>
  <c r="AB644" i="7"/>
  <c r="AB308" i="7"/>
  <c r="AB183" i="7"/>
  <c r="AD613" i="7"/>
  <c r="AD76" i="7"/>
  <c r="AD131" i="7"/>
  <c r="AD197" i="7"/>
  <c r="AD1339" i="7"/>
  <c r="AB1114" i="7"/>
  <c r="AB932" i="7"/>
  <c r="AB987" i="7"/>
  <c r="AD998" i="7"/>
  <c r="AB1077" i="7"/>
  <c r="AB1349" i="7"/>
  <c r="AB885" i="7"/>
  <c r="AB800" i="7"/>
  <c r="AD838" i="7"/>
  <c r="AD651" i="7"/>
  <c r="AD852" i="7"/>
  <c r="AD778" i="7"/>
  <c r="AD598" i="7"/>
  <c r="AD953" i="7"/>
  <c r="AB801" i="7"/>
  <c r="AB621" i="7"/>
  <c r="AB596" i="7"/>
  <c r="AB774" i="7"/>
  <c r="AB492" i="7"/>
  <c r="AD757" i="7"/>
  <c r="AD523" i="7"/>
  <c r="AD740" i="7"/>
  <c r="AB551" i="7"/>
  <c r="AB691" i="7"/>
  <c r="AD514" i="7"/>
  <c r="AD410" i="7"/>
  <c r="AB646" i="7"/>
  <c r="AD493" i="7"/>
  <c r="AB658" i="7"/>
  <c r="AD358" i="7"/>
  <c r="AD266" i="7"/>
  <c r="AD194" i="7"/>
  <c r="AB514" i="7"/>
  <c r="AB350" i="7"/>
  <c r="AB278" i="7"/>
  <c r="AB186" i="7"/>
  <c r="AB442" i="7"/>
  <c r="AD349" i="7"/>
  <c r="AD257" i="7"/>
  <c r="AD576" i="7"/>
  <c r="AB381" i="7"/>
  <c r="AB289" i="7"/>
  <c r="AB197" i="7"/>
  <c r="AB557" i="7"/>
  <c r="AD360" i="7"/>
  <c r="AD268" i="7"/>
  <c r="AD196" i="7"/>
  <c r="AB506" i="7"/>
  <c r="AB344" i="7"/>
  <c r="AB272" i="7"/>
  <c r="AB208" i="7"/>
  <c r="AD27" i="7"/>
  <c r="AB722" i="7"/>
  <c r="AB80" i="7"/>
  <c r="AB144" i="7"/>
  <c r="AD335" i="7"/>
  <c r="AD79" i="7"/>
  <c r="AD401" i="7"/>
  <c r="AD60" i="7"/>
  <c r="AD100" i="7"/>
  <c r="AD140" i="7"/>
  <c r="AB259" i="7"/>
  <c r="AB435" i="7"/>
  <c r="AD63" i="7"/>
  <c r="AB37" i="7"/>
  <c r="AB77" i="7"/>
  <c r="AB117" i="7"/>
  <c r="AB153" i="7"/>
  <c r="AD275" i="7"/>
  <c r="AB437" i="7"/>
  <c r="AB594" i="7"/>
  <c r="AD207" i="7"/>
  <c r="AB175" i="7"/>
  <c r="AB53" i="7"/>
  <c r="AD339" i="7"/>
  <c r="AB1311" i="7"/>
  <c r="AD1229" i="7"/>
  <c r="AB1080" i="7"/>
  <c r="AB967" i="7"/>
  <c r="AD994" i="7"/>
  <c r="AB1002" i="7"/>
  <c r="AB1301" i="7"/>
  <c r="AB869" i="7"/>
  <c r="AB736" i="7"/>
  <c r="AB832" i="7"/>
  <c r="AD639" i="7"/>
  <c r="AB791" i="7"/>
  <c r="AD774" i="7"/>
  <c r="AD586" i="7"/>
  <c r="AB824" i="7"/>
  <c r="AB797" i="7"/>
  <c r="AB609" i="7"/>
  <c r="AD536" i="7"/>
  <c r="AB766" i="7"/>
  <c r="AB480" i="7"/>
  <c r="AD685" i="7"/>
  <c r="AD515" i="7"/>
  <c r="AD724" i="7"/>
  <c r="AB507" i="7"/>
  <c r="AB667" i="7"/>
  <c r="AD498" i="7"/>
  <c r="AD981" i="7"/>
  <c r="AB640" i="7"/>
  <c r="AD489" i="7"/>
  <c r="AB469" i="7"/>
  <c r="AD354" i="7"/>
  <c r="AD262" i="7"/>
  <c r="AD170" i="7"/>
  <c r="AB498" i="7"/>
  <c r="AB346" i="7"/>
  <c r="AB254" i="7"/>
  <c r="AB182" i="7"/>
  <c r="AB431" i="7"/>
  <c r="AD325" i="7"/>
  <c r="AD253" i="7"/>
  <c r="AB558" i="7"/>
  <c r="AB357" i="7"/>
  <c r="AB285" i="7"/>
  <c r="AB193" i="7"/>
  <c r="AB461" i="7"/>
  <c r="AD356" i="7"/>
  <c r="AD264" i="7"/>
  <c r="AD172" i="7"/>
  <c r="AB474" i="7"/>
  <c r="AB340" i="7"/>
  <c r="AB260" i="7"/>
  <c r="AB196" i="7"/>
  <c r="AD119" i="7"/>
  <c r="AB28" i="7"/>
  <c r="AB92" i="7"/>
  <c r="AD157" i="7"/>
  <c r="AB384" i="7"/>
  <c r="AD111" i="7"/>
  <c r="AB470" i="7"/>
  <c r="AD64" i="7"/>
  <c r="AD104" i="7"/>
  <c r="AD144" i="7"/>
  <c r="AB275" i="7"/>
  <c r="AB486" i="7"/>
  <c r="AD71" i="7"/>
  <c r="AB41" i="7"/>
  <c r="AB81" i="7"/>
  <c r="AB121" i="7"/>
  <c r="AD165" i="7"/>
  <c r="AD291" i="7"/>
  <c r="AB489" i="7"/>
  <c r="AD712" i="7"/>
  <c r="AB1283" i="7"/>
  <c r="AD1189" i="7"/>
  <c r="AD1039" i="7"/>
  <c r="AB883" i="7"/>
  <c r="AD974" i="7"/>
  <c r="AB998" i="7"/>
  <c r="AD1067" i="7"/>
  <c r="AB857" i="7"/>
  <c r="AB720" i="7"/>
  <c r="AD779" i="7"/>
  <c r="AD635" i="7"/>
  <c r="AB1304" i="7"/>
  <c r="AD726" i="7"/>
  <c r="AD582" i="7"/>
  <c r="AD809" i="7"/>
  <c r="AB749" i="7"/>
  <c r="AD1103" i="7"/>
  <c r="AD524" i="7"/>
  <c r="AB670" i="7"/>
  <c r="AB476" i="7"/>
  <c r="AD669" i="7"/>
  <c r="AD467" i="7"/>
  <c r="AD700" i="7"/>
  <c r="AB499" i="7"/>
  <c r="AD609" i="7"/>
  <c r="AD494" i="7"/>
  <c r="AD812" i="7"/>
  <c r="AB592" i="7"/>
  <c r="AD481" i="7"/>
  <c r="AB455" i="7"/>
  <c r="AD330" i="7"/>
  <c r="AD258" i="7"/>
  <c r="AD166" i="7"/>
  <c r="AB422" i="7"/>
  <c r="AB342" i="7"/>
  <c r="AB250" i="7"/>
  <c r="AD776" i="7"/>
  <c r="AB421" i="7"/>
  <c r="AD321" i="7"/>
  <c r="AD229" i="7"/>
  <c r="AB542" i="7"/>
  <c r="AB353" i="7"/>
  <c r="AB261" i="7"/>
  <c r="AB189" i="7"/>
  <c r="AB450" i="7"/>
  <c r="AD332" i="7"/>
  <c r="AD260" i="7"/>
  <c r="AD168" i="7"/>
  <c r="AB412" i="7"/>
  <c r="AB336" i="7"/>
  <c r="AB248" i="7"/>
  <c r="AB184" i="7"/>
  <c r="AD151" i="7"/>
  <c r="AB40" i="7"/>
  <c r="AB104" i="7"/>
  <c r="AD183" i="7"/>
  <c r="AB473" i="7"/>
  <c r="AD147" i="7"/>
  <c r="AD608" i="7"/>
  <c r="AD68" i="7"/>
  <c r="AD108" i="7"/>
  <c r="AB158" i="7"/>
  <c r="AB291" i="7"/>
  <c r="AB550" i="7"/>
  <c r="AD103" i="7"/>
  <c r="AB45" i="7"/>
  <c r="AB85" i="7"/>
  <c r="AB129" i="7"/>
  <c r="AD175" i="7"/>
  <c r="AD307" i="7"/>
  <c r="AB553" i="7"/>
  <c r="AB711" i="7"/>
  <c r="AB403" i="7"/>
  <c r="AB176" i="7"/>
  <c r="AB112" i="7"/>
  <c r="AD32" i="7"/>
  <c r="AB323" i="7"/>
  <c r="AB101" i="7"/>
  <c r="AD760" i="7"/>
  <c r="AD1310" i="7"/>
  <c r="AD1352" i="7"/>
  <c r="AD915" i="7"/>
  <c r="AB871" i="7"/>
  <c r="AD910" i="7"/>
  <c r="AB978" i="7"/>
  <c r="AB1060" i="7"/>
  <c r="AB1160" i="7"/>
  <c r="AB708" i="7"/>
  <c r="AD767" i="7"/>
  <c r="AD587" i="7"/>
  <c r="AB1240" i="7"/>
  <c r="AD714" i="7"/>
  <c r="AD1036" i="7"/>
  <c r="AD805" i="7"/>
  <c r="AB737" i="7"/>
  <c r="AB735" i="7"/>
  <c r="AD520" i="7"/>
  <c r="AB650" i="7"/>
  <c r="AB440" i="7"/>
  <c r="AD649" i="7"/>
  <c r="AD463" i="7"/>
  <c r="AB636" i="7"/>
  <c r="AB487" i="7"/>
  <c r="AB604" i="7"/>
  <c r="AD458" i="7"/>
  <c r="AD796" i="7"/>
  <c r="AB576" i="7"/>
  <c r="AD449" i="7"/>
  <c r="AB445" i="7"/>
  <c r="AD326" i="7"/>
  <c r="AD234" i="7"/>
  <c r="AD162" i="7"/>
  <c r="AB414" i="7"/>
  <c r="AB318" i="7"/>
  <c r="AB246" i="7"/>
  <c r="AD744" i="7"/>
  <c r="AB391" i="7"/>
  <c r="AD317" i="7"/>
  <c r="AD225" i="7"/>
  <c r="AB441" i="7"/>
  <c r="AB349" i="7"/>
  <c r="AB257" i="7"/>
  <c r="AB1164" i="7"/>
  <c r="AB439" i="7"/>
  <c r="AD328" i="7"/>
  <c r="AD236" i="7"/>
  <c r="AD164" i="7"/>
  <c r="AD407" i="7"/>
  <c r="AB312" i="7"/>
  <c r="AB244" i="7"/>
  <c r="AB180" i="7"/>
  <c r="AB163" i="7"/>
  <c r="AB44" i="7"/>
  <c r="AB108" i="7"/>
  <c r="AB195" i="7"/>
  <c r="AB537" i="7"/>
  <c r="AB157" i="7"/>
  <c r="AD28" i="7"/>
  <c r="AD72" i="7"/>
  <c r="AD112" i="7"/>
  <c r="AB165" i="7"/>
  <c r="AB307" i="7"/>
  <c r="AB634" i="7"/>
  <c r="AD115" i="7"/>
  <c r="AB49" i="7"/>
  <c r="AB89" i="7"/>
  <c r="AB133" i="7"/>
  <c r="AB187" i="7"/>
  <c r="AD323" i="7"/>
  <c r="AB639" i="7"/>
  <c r="AD1278" i="7"/>
  <c r="AD1292" i="7"/>
  <c r="AD903" i="7"/>
  <c r="AB867" i="7"/>
  <c r="AD894" i="7"/>
  <c r="AB914" i="7"/>
  <c r="AB1041" i="7"/>
  <c r="AB1100" i="7"/>
  <c r="AB1256" i="7"/>
  <c r="AD763" i="7"/>
  <c r="AB1316" i="7"/>
  <c r="AD909" i="7"/>
  <c r="AD710" i="7"/>
  <c r="AD988" i="7"/>
  <c r="AD984" i="7"/>
  <c r="AB733" i="7"/>
  <c r="AD464" i="7"/>
  <c r="AB436" i="7"/>
  <c r="AD455" i="7"/>
  <c r="AD629" i="7"/>
  <c r="AD800" i="7"/>
  <c r="AB598" i="7"/>
  <c r="AD454" i="7"/>
  <c r="AD729" i="7"/>
  <c r="AB567" i="7"/>
  <c r="AD437" i="7"/>
  <c r="AD396" i="7"/>
  <c r="AD322" i="7"/>
  <c r="AD230" i="7"/>
  <c r="AB714" i="7"/>
  <c r="AD409" i="7"/>
  <c r="AB314" i="7"/>
  <c r="AB222" i="7"/>
  <c r="AB386" i="7"/>
  <c r="AD293" i="7"/>
  <c r="AD221" i="7"/>
  <c r="AB430" i="7"/>
  <c r="AB325" i="7"/>
  <c r="AB253" i="7"/>
  <c r="AB810" i="7"/>
  <c r="AB399" i="7"/>
  <c r="AD324" i="7"/>
  <c r="AD232" i="7"/>
  <c r="AB730" i="7"/>
  <c r="AB240" i="7"/>
  <c r="AB48" i="7"/>
  <c r="AD171" i="7"/>
  <c r="AD124" i="7"/>
  <c r="AD35" i="7"/>
  <c r="AB137" i="7"/>
  <c r="AD1066" i="7"/>
  <c r="AD1088" i="7"/>
  <c r="AB1153" i="7"/>
  <c r="AB1184" i="7"/>
  <c r="AD890" i="7"/>
  <c r="AB898" i="7"/>
  <c r="AB969" i="7"/>
  <c r="AD996" i="7"/>
  <c r="AB1061" i="7"/>
  <c r="AD715" i="7"/>
  <c r="AB1252" i="7"/>
  <c r="AD860" i="7"/>
  <c r="AD662" i="7"/>
  <c r="AD972" i="7"/>
  <c r="AD936" i="7"/>
  <c r="AB685" i="7"/>
  <c r="AB703" i="7"/>
  <c r="AD452" i="7"/>
  <c r="AD569" i="7"/>
  <c r="AB428" i="7"/>
  <c r="AB589" i="7"/>
  <c r="AD1029" i="7"/>
  <c r="AB623" i="7"/>
  <c r="AD788" i="7"/>
  <c r="AD554" i="7"/>
  <c r="AD450" i="7"/>
  <c r="AD721" i="7"/>
  <c r="AD533" i="7"/>
  <c r="AD433" i="7"/>
  <c r="AB392" i="7"/>
  <c r="AD298" i="7"/>
  <c r="AD226" i="7"/>
  <c r="AB682" i="7"/>
  <c r="AB382" i="7"/>
  <c r="AB310" i="7"/>
  <c r="AB218" i="7"/>
  <c r="AD561" i="7"/>
  <c r="AD381" i="7"/>
  <c r="AD289" i="7"/>
  <c r="AD814" i="7"/>
  <c r="AB419" i="7"/>
  <c r="AB321" i="7"/>
  <c r="AB229" i="7"/>
  <c r="AD768" i="7"/>
  <c r="AB394" i="7"/>
  <c r="AD300" i="7"/>
  <c r="AD228" i="7"/>
  <c r="AB698" i="7"/>
  <c r="AB376" i="7"/>
  <c r="AB304" i="7"/>
  <c r="AB228" i="7"/>
  <c r="AB164" i="7"/>
  <c r="AB271" i="7"/>
  <c r="AB60" i="7"/>
  <c r="AB124" i="7"/>
  <c r="AD255" i="7"/>
  <c r="AD43" i="7"/>
  <c r="AB255" i="7"/>
  <c r="AD36" i="7"/>
  <c r="AD80" i="7"/>
  <c r="AD128" i="7"/>
  <c r="AD185" i="7"/>
  <c r="AB339" i="7"/>
  <c r="AD39" i="7"/>
  <c r="AD143" i="7"/>
  <c r="AB57" i="7"/>
  <c r="AB105" i="7"/>
  <c r="AB141" i="7"/>
  <c r="AD211" i="7"/>
  <c r="AD355" i="7"/>
  <c r="AB1358" i="7"/>
  <c r="AD1084" i="7"/>
  <c r="AB1096" i="7"/>
  <c r="AB1120" i="7"/>
  <c r="AB1197" i="7"/>
  <c r="AB894" i="7"/>
  <c r="AB957" i="7"/>
  <c r="AD816" i="7"/>
  <c r="AD1041" i="7"/>
  <c r="AD703" i="7"/>
  <c r="AD896" i="7"/>
  <c r="AB852" i="7"/>
  <c r="AD650" i="7"/>
  <c r="AD1033" i="7"/>
  <c r="AD920" i="7"/>
  <c r="AB673" i="7"/>
  <c r="AB619" i="7"/>
  <c r="AD448" i="7"/>
  <c r="AB552" i="7"/>
  <c r="AD773" i="7"/>
  <c r="AB584" i="7"/>
  <c r="AD901" i="7"/>
  <c r="AD568" i="7"/>
  <c r="AB779" i="7"/>
  <c r="AD550" i="7"/>
  <c r="AD418" i="7"/>
  <c r="AD713" i="7"/>
  <c r="AD529" i="7"/>
  <c r="AD720" i="7"/>
  <c r="AD387" i="7"/>
  <c r="AD294" i="7"/>
  <c r="AD202" i="7"/>
  <c r="AD653" i="7"/>
  <c r="AB378" i="7"/>
  <c r="AB286" i="7"/>
  <c r="AB214" i="7"/>
  <c r="AB545" i="7"/>
  <c r="AD357" i="7"/>
  <c r="AD285" i="7"/>
  <c r="AB770" i="7"/>
  <c r="AB390" i="7"/>
  <c r="AB317" i="7"/>
  <c r="AB225" i="7"/>
  <c r="AD596" i="7"/>
  <c r="AD389" i="7"/>
  <c r="AD296" i="7"/>
  <c r="AD204" i="7"/>
  <c r="AB666" i="7"/>
  <c r="AB372" i="7"/>
  <c r="AB280" i="7"/>
  <c r="AB216" i="7"/>
  <c r="AD19" i="7"/>
  <c r="AD383" i="7"/>
  <c r="AB72" i="7"/>
  <c r="AB136" i="7"/>
  <c r="AD303" i="7"/>
  <c r="AD67" i="7"/>
  <c r="AB335" i="7"/>
  <c r="AD40" i="7"/>
  <c r="AD92" i="7"/>
  <c r="AD132" i="7"/>
  <c r="AD195" i="7"/>
  <c r="AB388" i="7"/>
  <c r="AD47" i="7"/>
  <c r="AB21" i="7"/>
  <c r="AB69" i="7"/>
  <c r="AB109" i="7"/>
  <c r="AB145" i="7"/>
  <c r="AD227" i="7"/>
  <c r="AD371" i="7"/>
  <c r="AM5" i="7"/>
  <c r="AX3" i="7" l="1"/>
  <c r="AW3" i="7"/>
  <c r="G19" i="8"/>
  <c r="G18" i="8"/>
  <c r="G17" i="8"/>
  <c r="G20" i="8" l="1"/>
  <c r="AE566" i="7"/>
  <c r="AC18" i="7"/>
  <c r="AE45" i="7"/>
  <c r="AC343" i="7"/>
  <c r="AE1374" i="7"/>
  <c r="AC151" i="7"/>
  <c r="AC968" i="7"/>
  <c r="AE1219" i="7"/>
  <c r="AC1170" i="7"/>
  <c r="AC503" i="7"/>
  <c r="AE153" i="7"/>
  <c r="AE106" i="7"/>
  <c r="AE61" i="7"/>
  <c r="AE1345" i="7"/>
  <c r="AE1370" i="7"/>
  <c r="AC1331" i="7"/>
  <c r="AE1181" i="7"/>
  <c r="AC963" i="7"/>
  <c r="AE4" i="7"/>
  <c r="AE85" i="7"/>
  <c r="AC447" i="7"/>
  <c r="AC51" i="7"/>
  <c r="AC1249" i="7"/>
  <c r="AE1341" i="7"/>
  <c r="AC1278" i="7"/>
  <c r="AE874" i="7"/>
  <c r="AE15" i="7"/>
  <c r="AE177" i="7"/>
  <c r="AC161" i="7"/>
  <c r="AE347" i="7"/>
  <c r="AC940" i="7"/>
  <c r="AE1169" i="7"/>
  <c r="AC1098" i="7"/>
  <c r="AE870" i="7"/>
  <c r="AE11" i="7"/>
  <c r="AE110" i="7"/>
  <c r="AE146" i="7"/>
  <c r="AE696" i="7"/>
  <c r="AC904" i="7"/>
  <c r="AE1133" i="7"/>
  <c r="AC1062" i="7"/>
  <c r="AC986" i="7"/>
  <c r="AC7" i="7"/>
  <c r="AC263" i="7"/>
  <c r="AC94" i="7"/>
  <c r="AE1231" i="7"/>
  <c r="AE995" i="7"/>
  <c r="AE1308" i="7"/>
  <c r="AE1241" i="7"/>
  <c r="AC102" i="7"/>
  <c r="AE1272" i="7"/>
  <c r="AC571" i="7"/>
  <c r="AE46" i="7"/>
  <c r="AE90" i="7"/>
  <c r="AE923" i="7"/>
  <c r="AE379" i="7"/>
  <c r="AC892" i="7"/>
  <c r="AC14" i="7"/>
  <c r="AC505" i="7"/>
  <c r="AC70" i="7"/>
  <c r="AE887" i="7"/>
  <c r="AE1391" i="7"/>
  <c r="AC983" i="7"/>
  <c r="AE10" i="7"/>
  <c r="AC167" i="7"/>
  <c r="AC19" i="7"/>
  <c r="AC347" i="7"/>
  <c r="AE1223" i="7"/>
  <c r="AE1115" i="7"/>
  <c r="AE875" i="7"/>
  <c r="AE1264" i="7"/>
  <c r="AE1267" i="7"/>
  <c r="AE916" i="7"/>
  <c r="AC1049" i="7"/>
  <c r="AE440" i="7"/>
  <c r="AC1237" i="7"/>
  <c r="AE500" i="7"/>
  <c r="AC1043" i="7"/>
  <c r="AE626" i="7"/>
  <c r="AE689" i="7"/>
  <c r="AC1016" i="7"/>
  <c r="AC490" i="7"/>
  <c r="AE25" i="7"/>
  <c r="AC74" i="7"/>
  <c r="AE113" i="7"/>
  <c r="AE1280" i="7"/>
  <c r="AC1282" i="7"/>
  <c r="AE1234" i="7"/>
  <c r="AE963" i="7"/>
  <c r="AC902" i="7"/>
  <c r="AC3" i="7"/>
  <c r="AE199" i="7"/>
  <c r="AE82" i="7"/>
  <c r="AE1195" i="7"/>
  <c r="AE955" i="7"/>
  <c r="AE1276" i="7"/>
  <c r="AE1205" i="7"/>
  <c r="AC1219" i="7"/>
  <c r="AC579" i="7"/>
  <c r="AC267" i="7"/>
  <c r="AE133" i="7"/>
  <c r="AC295" i="7"/>
  <c r="AE1094" i="7"/>
  <c r="AE1191" i="7"/>
  <c r="AE251" i="7"/>
  <c r="AE1186" i="7"/>
  <c r="AE531" i="7"/>
  <c r="AC235" i="7"/>
  <c r="AE247" i="7"/>
  <c r="AE134" i="7"/>
  <c r="AC1254" i="7"/>
  <c r="AC1303" i="7"/>
  <c r="AE1287" i="7"/>
  <c r="AE1170" i="7"/>
  <c r="AE519" i="7"/>
  <c r="AC587" i="7"/>
  <c r="AC199" i="7"/>
  <c r="AE125" i="7"/>
  <c r="AC1222" i="7"/>
  <c r="AC1271" i="7"/>
  <c r="AE1255" i="7"/>
  <c r="AC1186" i="7"/>
  <c r="AC519" i="7"/>
  <c r="AE169" i="7"/>
  <c r="AC118" i="7"/>
  <c r="AE70" i="7"/>
  <c r="AE1377" i="7"/>
  <c r="AC1103" i="7"/>
  <c r="AC1371" i="7"/>
  <c r="AC10" i="7"/>
  <c r="AC23" i="7"/>
  <c r="AC565" i="7"/>
  <c r="AC34" i="7"/>
  <c r="AE73" i="7"/>
  <c r="AC1386" i="7"/>
  <c r="AC1250" i="7"/>
  <c r="AE1161" i="7"/>
  <c r="AC512" i="7"/>
  <c r="AE22" i="7"/>
  <c r="AC62" i="7"/>
  <c r="AC1354" i="7"/>
  <c r="AC1214" i="7"/>
  <c r="AE1129" i="7"/>
  <c r="AE503" i="7"/>
  <c r="AE117" i="7"/>
  <c r="AE122" i="7"/>
  <c r="AC1174" i="7"/>
  <c r="AE1373" i="7"/>
  <c r="AE1304" i="7"/>
  <c r="AE1269" i="7"/>
  <c r="AE1358" i="7"/>
  <c r="AC859" i="7"/>
  <c r="AC939" i="7"/>
  <c r="AE1058" i="7"/>
  <c r="AE836" i="7"/>
  <c r="AC900" i="7"/>
  <c r="AC1084" i="7"/>
  <c r="AC75" i="7"/>
  <c r="AC833" i="7"/>
  <c r="AC528" i="7"/>
  <c r="AC944" i="7"/>
  <c r="AC251" i="7"/>
  <c r="AC1339" i="7"/>
  <c r="AE475" i="7"/>
  <c r="AE189" i="7"/>
  <c r="AC30" i="7"/>
  <c r="AC1106" i="7"/>
  <c r="AC1102" i="7"/>
  <c r="AE1372" i="7"/>
  <c r="AC531" i="7"/>
  <c r="AC138" i="7"/>
  <c r="AE145" i="7"/>
  <c r="AC1074" i="7"/>
  <c r="AC1066" i="7"/>
  <c r="AE1340" i="7"/>
  <c r="AE572" i="7"/>
  <c r="AE49" i="7"/>
  <c r="AE26" i="7"/>
  <c r="AE1249" i="7"/>
  <c r="AE1245" i="7"/>
  <c r="AE1168" i="7"/>
  <c r="AE1125" i="7"/>
  <c r="AE1226" i="7"/>
  <c r="AE1038" i="7"/>
  <c r="AC1168" i="7"/>
  <c r="AE835" i="7"/>
  <c r="AE702" i="7"/>
  <c r="AE935" i="7"/>
  <c r="AE762" i="7"/>
  <c r="AE1200" i="7"/>
  <c r="AE215" i="7"/>
  <c r="AC924" i="7"/>
  <c r="AE6" i="7"/>
  <c r="AE97" i="7"/>
  <c r="AC83" i="7"/>
  <c r="AE235" i="7"/>
  <c r="AC1299" i="7"/>
  <c r="AC1200" i="7"/>
  <c r="AE17" i="7"/>
  <c r="AC86" i="7"/>
  <c r="AC115" i="7"/>
  <c r="AE363" i="7"/>
  <c r="AC1267" i="7"/>
  <c r="AC1381" i="7"/>
  <c r="AC363" i="7"/>
  <c r="AC22" i="7"/>
  <c r="AE1367" i="7"/>
  <c r="AE495" i="7"/>
  <c r="AC150" i="7"/>
  <c r="AC1138" i="7"/>
  <c r="AE1187" i="7"/>
  <c r="AE983" i="7"/>
  <c r="AC375" i="7"/>
  <c r="AC122" i="7"/>
  <c r="AC1134" i="7"/>
  <c r="AC895" i="7"/>
  <c r="AE5" i="7"/>
  <c r="AE41" i="7"/>
  <c r="AC1353" i="7"/>
  <c r="AE1065" i="7"/>
  <c r="AC6" i="7"/>
  <c r="AE81" i="7"/>
  <c r="AC55" i="7"/>
  <c r="AE1240" i="7"/>
  <c r="AE18" i="7"/>
  <c r="AE58" i="7"/>
  <c r="AC87" i="7"/>
  <c r="AE1208" i="7"/>
  <c r="AE14" i="7"/>
  <c r="AE69" i="7"/>
  <c r="AE1363" i="7"/>
  <c r="AE579" i="7"/>
  <c r="AC874" i="7"/>
  <c r="AC42" i="7"/>
  <c r="AE1155" i="7"/>
  <c r="AC870" i="7"/>
  <c r="AE21" i="7"/>
  <c r="AE1123" i="7"/>
  <c r="AE1044" i="7"/>
  <c r="AC794" i="7"/>
  <c r="AC1239" i="7"/>
  <c r="AE1146" i="7"/>
  <c r="AC1097" i="7"/>
  <c r="AC1366" i="7"/>
  <c r="AE1222" i="7"/>
  <c r="AC578" i="7"/>
  <c r="AC649" i="7"/>
  <c r="AE1190" i="7"/>
  <c r="AC1286" i="7"/>
  <c r="AE16" i="7"/>
  <c r="AE138" i="7"/>
  <c r="AC1307" i="7"/>
  <c r="AE1108" i="7"/>
  <c r="AE895" i="7"/>
  <c r="AC203" i="7"/>
  <c r="AC82" i="7"/>
  <c r="AE1107" i="7"/>
  <c r="AC1346" i="7"/>
  <c r="AC8" i="7"/>
  <c r="AE74" i="7"/>
  <c r="AC1107" i="7"/>
  <c r="AC1000" i="7"/>
  <c r="AC1263" i="7"/>
  <c r="AE1179" i="7"/>
  <c r="AE1139" i="7"/>
  <c r="AC732" i="7"/>
  <c r="AE755" i="7"/>
  <c r="AE914" i="7"/>
  <c r="AC742" i="7"/>
  <c r="AC502" i="7"/>
  <c r="AE924" i="7"/>
  <c r="AE62" i="7"/>
  <c r="AC50" i="7"/>
  <c r="AE1334" i="7"/>
  <c r="AE1104" i="7"/>
  <c r="AC12" i="7"/>
  <c r="AE295" i="7"/>
  <c r="AE1281" i="7"/>
  <c r="AC379" i="7"/>
  <c r="AE508" i="7"/>
  <c r="AC58" i="7"/>
  <c r="AE279" i="7"/>
  <c r="AE1227" i="7"/>
  <c r="AC1099" i="7"/>
  <c r="AC1127" i="7"/>
  <c r="AC67" i="7"/>
  <c r="AC1173" i="7"/>
  <c r="AC1294" i="7"/>
  <c r="AE1375" i="7"/>
  <c r="AE1028" i="7"/>
  <c r="AC43" i="7"/>
  <c r="AC841" i="7"/>
  <c r="AC536" i="7"/>
  <c r="AE1042" i="7"/>
  <c r="AC1220" i="7"/>
  <c r="AE585" i="7"/>
  <c r="AE1213" i="7"/>
  <c r="AE1173" i="7"/>
  <c r="AC327" i="7"/>
  <c r="AE1218" i="7"/>
  <c r="AE1312" i="7"/>
  <c r="AC1270" i="7"/>
  <c r="AE921" i="7"/>
  <c r="AC879" i="7"/>
  <c r="AE513" i="7"/>
  <c r="AC1364" i="7"/>
  <c r="AC479" i="7"/>
  <c r="AE956" i="7"/>
  <c r="AE377" i="7"/>
  <c r="AE1237" i="7"/>
  <c r="AE1322" i="7"/>
  <c r="AC1340" i="7"/>
  <c r="AC903" i="7"/>
  <c r="AE1003" i="7"/>
  <c r="AE798" i="7"/>
  <c r="AC1216" i="7"/>
  <c r="AE925" i="7"/>
  <c r="AC15" i="7"/>
  <c r="AC91" i="7"/>
  <c r="AE343" i="7"/>
  <c r="AE2" i="7"/>
  <c r="AE1359" i="7"/>
  <c r="AC1151" i="7"/>
  <c r="AC918" i="7"/>
  <c r="AE807" i="7"/>
  <c r="AC915" i="7"/>
  <c r="AC814" i="7"/>
  <c r="AE784" i="7"/>
  <c r="AE511" i="7"/>
  <c r="AC162" i="7"/>
  <c r="AC992" i="7"/>
  <c r="AE1297" i="7"/>
  <c r="AC1391" i="7"/>
  <c r="AC1269" i="7"/>
  <c r="AE3" i="7"/>
  <c r="AC126" i="7"/>
  <c r="AC1156" i="7"/>
  <c r="AE1337" i="7"/>
  <c r="AE1016" i="7"/>
  <c r="AE94" i="7"/>
  <c r="AE1242" i="7"/>
  <c r="AC59" i="7"/>
  <c r="AE1193" i="7"/>
  <c r="AC110" i="7"/>
  <c r="AE664" i="7"/>
  <c r="AE1238" i="7"/>
  <c r="AE1188" i="7"/>
  <c r="AE57" i="7"/>
  <c r="AC179" i="7"/>
  <c r="AC1382" i="7"/>
  <c r="AC1044" i="7"/>
  <c r="AC46" i="7"/>
  <c r="AC155" i="7"/>
  <c r="AC1350" i="7"/>
  <c r="AC1188" i="7"/>
  <c r="AE33" i="7"/>
  <c r="AC215" i="7"/>
  <c r="AC1166" i="7"/>
  <c r="AE86" i="7"/>
  <c r="AC17" i="7"/>
  <c r="AC231" i="7"/>
  <c r="AE1244" i="7"/>
  <c r="AC13" i="7"/>
  <c r="AE179" i="7"/>
  <c r="AE1212" i="7"/>
  <c r="AE8" i="7"/>
  <c r="AC114" i="7"/>
  <c r="AC1357" i="7"/>
  <c r="AE1068" i="7"/>
  <c r="AE1275" i="7"/>
  <c r="AE982" i="7"/>
  <c r="AC1051" i="7"/>
  <c r="AE1117" i="7"/>
  <c r="AE604" i="7"/>
  <c r="AC1336" i="7"/>
  <c r="AE1319" i="7"/>
  <c r="AE13" i="7"/>
  <c r="AC90" i="7"/>
  <c r="AE1112" i="7"/>
  <c r="AE1151" i="7"/>
  <c r="AC893" i="7"/>
  <c r="AE109" i="7"/>
  <c r="AE965" i="7"/>
  <c r="AC1135" i="7"/>
  <c r="AE1209" i="7"/>
  <c r="AE9" i="7"/>
  <c r="AE231" i="7"/>
  <c r="AC1004" i="7"/>
  <c r="AC1235" i="7"/>
  <c r="AC1338" i="7"/>
  <c r="AE1329" i="7"/>
  <c r="AE1346" i="7"/>
  <c r="AE1349" i="7"/>
  <c r="AC725" i="7"/>
  <c r="AC977" i="7"/>
  <c r="AE427" i="7"/>
  <c r="AE1073" i="7"/>
  <c r="AC495" i="7"/>
  <c r="AC311" i="7"/>
  <c r="AE1338" i="7"/>
  <c r="AE1309" i="7"/>
  <c r="AE1381" i="7"/>
  <c r="AE130" i="7"/>
  <c r="AE101" i="7"/>
  <c r="AC1048" i="7"/>
  <c r="AC1210" i="7"/>
  <c r="AE485" i="7"/>
  <c r="AC279" i="7"/>
  <c r="AE1126" i="7"/>
  <c r="AE1122" i="7"/>
  <c r="AE1369" i="7"/>
  <c r="AC1206" i="7"/>
  <c r="AC1323" i="7"/>
  <c r="AC1293" i="7"/>
  <c r="AE1007" i="7"/>
  <c r="AE1320" i="7"/>
  <c r="AE627" i="7"/>
  <c r="AE1145" i="7"/>
  <c r="AE687" i="7"/>
  <c r="AE616" i="7"/>
  <c r="AC1205" i="7"/>
  <c r="AE492" i="7"/>
  <c r="AE1221" i="7"/>
  <c r="AE490" i="7"/>
  <c r="AE1376" i="7"/>
  <c r="AC446" i="7"/>
  <c r="AC572" i="7"/>
  <c r="AE1172" i="7"/>
  <c r="AC458" i="7"/>
  <c r="AC887" i="7"/>
  <c r="AC812" i="7"/>
  <c r="AE971" i="7"/>
  <c r="AE1004" i="7"/>
  <c r="AE541" i="7"/>
  <c r="AC416" i="7"/>
  <c r="AC31" i="7"/>
  <c r="AC1329" i="7"/>
  <c r="AC1090" i="7"/>
  <c r="AE1243" i="7"/>
  <c r="AC926" i="7"/>
  <c r="AE950" i="7"/>
  <c r="AE823" i="7"/>
  <c r="AE1014" i="7"/>
  <c r="AE1000" i="7"/>
  <c r="AE53" i="7"/>
  <c r="AE1165" i="7"/>
  <c r="AE1027" i="7"/>
  <c r="AE375" i="7"/>
  <c r="AE1251" i="7"/>
  <c r="AC881" i="7"/>
  <c r="AC679" i="7"/>
  <c r="AC777" i="7"/>
  <c r="AC1317" i="7"/>
  <c r="AE528" i="7"/>
  <c r="AC947" i="7"/>
  <c r="AE620" i="7"/>
  <c r="AC1231" i="7"/>
  <c r="AC1035" i="7"/>
  <c r="AC1342" i="7"/>
  <c r="AE102" i="7"/>
  <c r="AC1070" i="7"/>
  <c r="AE142" i="7"/>
  <c r="AE1086" i="7"/>
  <c r="AC130" i="7"/>
  <c r="AE1140" i="7"/>
  <c r="AE77" i="7"/>
  <c r="AE1099" i="7"/>
  <c r="AC66" i="7"/>
  <c r="AC1040" i="7"/>
  <c r="AE126" i="7"/>
  <c r="AC27" i="7"/>
  <c r="AC191" i="7"/>
  <c r="AE1194" i="7"/>
  <c r="AE1127" i="7"/>
  <c r="AC393" i="7"/>
  <c r="AC1310" i="7"/>
  <c r="AE1252" i="7"/>
  <c r="AC692" i="7"/>
  <c r="AE1282" i="7"/>
  <c r="AC1218" i="7"/>
  <c r="AE93" i="7"/>
  <c r="AC1378" i="7"/>
  <c r="AE129" i="7"/>
  <c r="AE1076" i="7"/>
  <c r="AE121" i="7"/>
  <c r="AC119" i="7"/>
  <c r="AC1032" i="7"/>
  <c r="AC980" i="7"/>
  <c r="AC631" i="7"/>
  <c r="AC566" i="7"/>
  <c r="AC16" i="7"/>
  <c r="AE1313" i="7"/>
  <c r="AE892" i="7"/>
  <c r="AE38" i="7"/>
  <c r="AC1335" i="7"/>
  <c r="AE137" i="7"/>
  <c r="AE1101" i="7"/>
  <c r="AE1332" i="7"/>
  <c r="AC103" i="7"/>
  <c r="AC975" i="7"/>
  <c r="AE1051" i="7"/>
  <c r="AE1210" i="7"/>
  <c r="AC569" i="7"/>
  <c r="AE392" i="7"/>
  <c r="AE1137" i="7"/>
  <c r="AC1217" i="7"/>
  <c r="AE908" i="7"/>
  <c r="AC938" i="7"/>
  <c r="AC916" i="7"/>
  <c r="AC1367" i="7"/>
  <c r="AE1232" i="7"/>
  <c r="AE832" i="7"/>
  <c r="AE850" i="7"/>
  <c r="AE187" i="7"/>
  <c r="AC11" i="7"/>
  <c r="AC134" i="7"/>
  <c r="AC846" i="7"/>
  <c r="AE419" i="7"/>
  <c r="AC605" i="7"/>
  <c r="AC482" i="7"/>
  <c r="AE1143" i="7"/>
  <c r="AC518" i="7"/>
  <c r="AC700" i="7"/>
  <c r="AC877" i="7"/>
  <c r="AE584" i="7"/>
  <c r="AC941" i="7"/>
  <c r="AC678" i="7"/>
  <c r="AC843" i="7"/>
  <c r="AE1017" i="7"/>
  <c r="AE477" i="7"/>
  <c r="AC961" i="7"/>
  <c r="AC718" i="7"/>
  <c r="AC1069" i="7"/>
  <c r="AE632" i="7"/>
  <c r="AC1195" i="7"/>
  <c r="AC457" i="7"/>
  <c r="AE1064" i="7"/>
  <c r="AC4" i="7"/>
  <c r="AE114" i="7"/>
  <c r="AE512" i="7"/>
  <c r="AE1154" i="7"/>
  <c r="AE50" i="7"/>
  <c r="AC1058" i="7"/>
  <c r="AC1065" i="7"/>
  <c r="AE1013" i="7"/>
  <c r="AC726" i="7"/>
  <c r="AC861" i="7"/>
  <c r="AC556" i="7"/>
  <c r="AC1285" i="7"/>
  <c r="AE350" i="7"/>
  <c r="AE1262" i="7"/>
  <c r="AE416" i="7"/>
  <c r="AC920" i="7"/>
  <c r="AE1177" i="7"/>
  <c r="AE1318" i="7"/>
  <c r="AC728" i="7"/>
  <c r="AC1247" i="7"/>
  <c r="AC788" i="7"/>
  <c r="AE741" i="7"/>
  <c r="AE862" i="7"/>
  <c r="AC745" i="7"/>
  <c r="AC1315" i="7"/>
  <c r="AC808" i="7"/>
  <c r="AE781" i="7"/>
  <c r="AC784" i="7"/>
  <c r="AE190" i="7"/>
  <c r="AE1230" i="7"/>
  <c r="AE1383" i="7"/>
  <c r="AC1372" i="7"/>
  <c r="AE902" i="7"/>
  <c r="AC106" i="7"/>
  <c r="AC664" i="7"/>
  <c r="AE429" i="7"/>
  <c r="AC1194" i="7"/>
  <c r="AC1380" i="7"/>
  <c r="AC1268" i="7"/>
  <c r="AC1344" i="7"/>
  <c r="AC577" i="7"/>
  <c r="AE217" i="7"/>
  <c r="AE1290" i="7"/>
  <c r="AE1060" i="7"/>
  <c r="AC1182" i="7"/>
  <c r="AE821" i="7"/>
  <c r="AC1362" i="7"/>
  <c r="AE993" i="7"/>
  <c r="AE499" i="7"/>
  <c r="AC974" i="7"/>
  <c r="AE793" i="7"/>
  <c r="AE1098" i="7"/>
  <c r="AC1092" i="7"/>
  <c r="AE527" i="7"/>
  <c r="AE695" i="7"/>
  <c r="AC370" i="7"/>
  <c r="AE1385" i="7"/>
  <c r="AC654" i="7"/>
  <c r="AC449" i="7"/>
  <c r="AC1224" i="7"/>
  <c r="AE369" i="7"/>
  <c r="AE667" i="7"/>
  <c r="AC1209" i="7"/>
  <c r="AE1327" i="7"/>
  <c r="AE1335" i="7"/>
  <c r="AC26" i="7"/>
  <c r="AC1167" i="7"/>
  <c r="AE65" i="7"/>
  <c r="AC1199" i="7"/>
  <c r="AC247" i="7"/>
  <c r="AE1330" i="7"/>
  <c r="AE149" i="7"/>
  <c r="AE1298" i="7"/>
  <c r="AC660" i="7"/>
  <c r="AE1118" i="7"/>
  <c r="AE167" i="7"/>
  <c r="AE1342" i="7"/>
  <c r="AE1216" i="7"/>
  <c r="AC98" i="7"/>
  <c r="AE415" i="7"/>
  <c r="AC958" i="7"/>
  <c r="AC1348" i="7"/>
  <c r="AE1095" i="7"/>
  <c r="AC973" i="7"/>
  <c r="AE78" i="7"/>
  <c r="AC1190" i="7"/>
  <c r="AE37" i="7"/>
  <c r="AE1119" i="7"/>
  <c r="AE54" i="7"/>
  <c r="AE1270" i="7"/>
  <c r="AE1079" i="7"/>
  <c r="AC818" i="7"/>
  <c r="AC1178" i="7"/>
  <c r="AE66" i="7"/>
  <c r="AC142" i="7"/>
  <c r="AC1109" i="7"/>
  <c r="AC475" i="7"/>
  <c r="AE1306" i="7"/>
  <c r="AE1336" i="7"/>
  <c r="AC359" i="7"/>
  <c r="AE155" i="7"/>
  <c r="AC1388" i="7"/>
  <c r="AC1287" i="7"/>
  <c r="AC990" i="7"/>
  <c r="AE1050" i="7"/>
  <c r="AC1356" i="7"/>
  <c r="AC582" i="7"/>
  <c r="AC786" i="7"/>
  <c r="AE1344" i="7"/>
  <c r="AE1204" i="7"/>
  <c r="AC1347" i="7"/>
  <c r="AE854" i="7"/>
  <c r="AE948" i="7"/>
  <c r="AE1114" i="7"/>
  <c r="AE1043" i="7"/>
  <c r="AC1290" i="7"/>
  <c r="AE1130" i="7"/>
  <c r="AC1130" i="7"/>
  <c r="AC38" i="7"/>
  <c r="AE855" i="7"/>
  <c r="AC585" i="7"/>
  <c r="AE1171" i="7"/>
  <c r="AC622" i="7"/>
  <c r="AE249" i="7"/>
  <c r="AE1178" i="7"/>
  <c r="AE1250" i="7"/>
  <c r="AE1257" i="7"/>
  <c r="AE723" i="7"/>
  <c r="AC1082" i="7"/>
  <c r="AE783" i="7"/>
  <c r="AC802" i="7"/>
  <c r="AC866" i="7"/>
  <c r="AE612" i="7"/>
  <c r="AC1142" i="7"/>
  <c r="AE803" i="7"/>
  <c r="AC1272" i="7"/>
  <c r="AE844" i="7"/>
  <c r="AC274" i="7"/>
  <c r="AC1274" i="7"/>
  <c r="AE1111" i="7"/>
  <c r="AE871" i="7"/>
  <c r="AC972" i="7"/>
  <c r="AE1206" i="7"/>
  <c r="AE89" i="7"/>
  <c r="AE1273" i="7"/>
  <c r="AC1318" i="7"/>
  <c r="AC1191" i="7"/>
  <c r="AE837" i="7"/>
  <c r="AE927" i="7"/>
  <c r="AE438" i="7"/>
  <c r="AE707" i="7"/>
  <c r="AE648" i="7"/>
  <c r="AE770" i="7"/>
  <c r="AC178" i="7"/>
  <c r="AE1365" i="7"/>
  <c r="AC1155" i="7"/>
  <c r="AC959" i="7"/>
  <c r="AE1063" i="7"/>
  <c r="AC976" i="7"/>
  <c r="AC799" i="7"/>
  <c r="AC1389" i="7"/>
  <c r="AE912" i="7"/>
  <c r="AC763" i="7"/>
  <c r="AC933" i="7"/>
  <c r="AC663" i="7"/>
  <c r="AE1092" i="7"/>
  <c r="AE992" i="7"/>
  <c r="AE817" i="7"/>
  <c r="AE937" i="7"/>
  <c r="AE345" i="7"/>
  <c r="AE1333" i="7"/>
  <c r="AC1123" i="7"/>
  <c r="AC927" i="7"/>
  <c r="AC54" i="7"/>
  <c r="AE1294" i="7"/>
  <c r="AC1001" i="7"/>
  <c r="AC1095" i="7"/>
  <c r="AE1239" i="7"/>
  <c r="AE468" i="7"/>
  <c r="AE594" i="7"/>
  <c r="AC1177" i="7"/>
  <c r="AC847" i="7"/>
  <c r="AC1327" i="7"/>
  <c r="AE1196" i="7"/>
  <c r="AC863" i="7"/>
  <c r="AE947" i="7"/>
  <c r="AE766" i="7"/>
  <c r="AC1052" i="7"/>
  <c r="AC831" i="7"/>
  <c r="AE327" i="7"/>
  <c r="AC5" i="7"/>
  <c r="AC985" i="7"/>
  <c r="AE1024" i="7"/>
  <c r="AE973" i="7"/>
  <c r="AE985" i="7"/>
  <c r="AC1207" i="7"/>
  <c r="AC299" i="7"/>
  <c r="AC1243" i="7"/>
  <c r="AE1009" i="7"/>
  <c r="AE311" i="7"/>
  <c r="AC1229" i="7"/>
  <c r="AC1275" i="7"/>
  <c r="AE29" i="7"/>
  <c r="AE1128" i="7"/>
  <c r="AC816" i="7"/>
  <c r="AE359" i="7"/>
  <c r="AE30" i="7"/>
  <c r="AE7" i="7"/>
  <c r="AE1136" i="7"/>
  <c r="AE954" i="7"/>
  <c r="AE634" i="7"/>
  <c r="AC1121" i="7"/>
  <c r="AE141" i="7"/>
  <c r="AE869" i="7"/>
  <c r="AE446" i="7"/>
  <c r="AE1131" i="7"/>
  <c r="AC1101" i="7"/>
  <c r="AC123" i="7"/>
  <c r="AC1146" i="7"/>
  <c r="AC827" i="7"/>
  <c r="AE1096" i="7"/>
  <c r="AC1213" i="7"/>
  <c r="AE883" i="7"/>
  <c r="AC1211" i="7"/>
  <c r="AE725" i="7"/>
  <c r="AE750" i="7"/>
  <c r="AC590" i="7"/>
  <c r="AE1061" i="7"/>
  <c r="AC39" i="7"/>
  <c r="AE1198" i="7"/>
  <c r="AC508" i="7"/>
  <c r="AC999" i="7"/>
  <c r="AC965" i="7"/>
  <c r="AE654" i="7"/>
  <c r="AC758" i="7"/>
  <c r="AE1164" i="7"/>
  <c r="AE1379" i="7"/>
  <c r="AC1152" i="7"/>
  <c r="AC851" i="7"/>
  <c r="AC1050" i="7"/>
  <c r="AE780" i="7"/>
  <c r="AC1288" i="7"/>
  <c r="AE749" i="7"/>
  <c r="AE1132" i="7"/>
  <c r="AE1343" i="7"/>
  <c r="AC1115" i="7"/>
  <c r="AC99" i="7"/>
  <c r="AE315" i="7"/>
  <c r="AE1021" i="7"/>
  <c r="AE1201" i="7"/>
  <c r="AC890" i="7"/>
  <c r="AC789" i="7"/>
  <c r="AE877" i="7"/>
  <c r="AC955" i="7"/>
  <c r="AC456" i="7"/>
  <c r="AE1002" i="7"/>
  <c r="AE456" i="7"/>
  <c r="AC665" i="7"/>
  <c r="AE288" i="7"/>
  <c r="AC734" i="7"/>
  <c r="AE239" i="7"/>
  <c r="AE430" i="7"/>
  <c r="AE1026" i="7"/>
  <c r="AC358" i="7"/>
  <c r="AC227" i="7"/>
  <c r="AE1295" i="7"/>
  <c r="AE283" i="7"/>
  <c r="AE845" i="7"/>
  <c r="AC1158" i="7"/>
  <c r="AE1228" i="7"/>
  <c r="AC496" i="7"/>
  <c r="AE968" i="7"/>
  <c r="AC829" i="7"/>
  <c r="AC1029" i="7"/>
  <c r="AE1362" i="7"/>
  <c r="AC1028" i="7"/>
  <c r="AE1022" i="7"/>
  <c r="AC1057" i="7"/>
  <c r="AE638" i="7"/>
  <c r="AC1385" i="7"/>
  <c r="AE698" i="7"/>
  <c r="AE1382" i="7"/>
  <c r="AC748" i="7"/>
  <c r="AC662" i="7"/>
  <c r="AE863" i="7"/>
  <c r="AE718" i="7"/>
  <c r="AE402" i="7"/>
  <c r="AE516" i="7"/>
  <c r="AC345" i="7"/>
  <c r="AE932" i="7"/>
  <c r="AE218" i="7"/>
  <c r="AC223" i="7"/>
  <c r="AE491" i="7"/>
  <c r="AE344" i="7"/>
  <c r="AE480" i="7"/>
  <c r="AC333" i="7"/>
  <c r="AC1172" i="7"/>
  <c r="AC1181" i="7"/>
  <c r="AC1375" i="7"/>
  <c r="AC1234" i="7"/>
  <c r="AC413" i="7"/>
  <c r="AE922" i="7"/>
  <c r="AE602" i="7"/>
  <c r="AE647" i="7"/>
  <c r="AE1034" i="7"/>
  <c r="AC549" i="7"/>
  <c r="AE567" i="7"/>
  <c r="AC331" i="7"/>
  <c r="AE510" i="7"/>
  <c r="AC485" i="7"/>
  <c r="AC510" i="7"/>
  <c r="AC9" i="7"/>
  <c r="AC1233" i="7"/>
  <c r="AE150" i="7"/>
  <c r="AC1373" i="7"/>
  <c r="AE888" i="7"/>
  <c r="AC146" i="7"/>
  <c r="AC1171" i="7"/>
  <c r="AE1080" i="7"/>
  <c r="AC147" i="7"/>
  <c r="AE939" i="7"/>
  <c r="AC785" i="7"/>
  <c r="AC154" i="7"/>
  <c r="AE161" i="7"/>
  <c r="AC78" i="7"/>
  <c r="AE1387" i="7"/>
  <c r="AC1021" i="7"/>
  <c r="AC657" i="7"/>
  <c r="AC411" i="7"/>
  <c r="AE159" i="7"/>
  <c r="AC790" i="7"/>
  <c r="AE222" i="7"/>
  <c r="AE1152" i="7"/>
  <c r="AC1320" i="7"/>
  <c r="AC1024" i="7"/>
  <c r="AE906" i="7"/>
  <c r="AC793" i="7"/>
  <c r="AE907" i="7"/>
  <c r="AC1133" i="7"/>
  <c r="AE878" i="7"/>
  <c r="AC1281" i="7"/>
  <c r="AC747" i="7"/>
  <c r="AC773" i="7"/>
  <c r="AC547" i="7"/>
  <c r="AC960" i="7"/>
  <c r="AC1359" i="7"/>
  <c r="AE1305" i="7"/>
  <c r="AE34" i="7"/>
  <c r="AC1245" i="7"/>
  <c r="AE754" i="7"/>
  <c r="AC677" i="7"/>
  <c r="AE660" i="7"/>
  <c r="AE979" i="7"/>
  <c r="AC1119" i="7"/>
  <c r="AC1377" i="7"/>
  <c r="AC882" i="7"/>
  <c r="AE867" i="7"/>
  <c r="AE406" i="7"/>
  <c r="AE657" i="7"/>
  <c r="AE398" i="7"/>
  <c r="AE943" i="7"/>
  <c r="AC690" i="7"/>
  <c r="AC823" i="7"/>
  <c r="AC1073" i="7"/>
  <c r="AC1003" i="7"/>
  <c r="AE488" i="7"/>
  <c r="AC1309" i="7"/>
  <c r="AC796" i="7"/>
  <c r="AC750" i="7"/>
  <c r="AE436" i="7"/>
  <c r="AE980" i="7"/>
  <c r="AC527" i="7"/>
  <c r="AE1075" i="7"/>
  <c r="AE538" i="7"/>
  <c r="AE819" i="7"/>
  <c r="AC207" i="7"/>
  <c r="AE346" i="7"/>
  <c r="AC1328" i="7"/>
  <c r="AE214" i="7"/>
  <c r="AC637" i="7"/>
  <c r="AE621" i="7"/>
  <c r="AE1289" i="7"/>
  <c r="AC219" i="7"/>
  <c r="AC760" i="7"/>
  <c r="AE447" i="7"/>
  <c r="AC1291" i="7"/>
  <c r="AE595" i="7"/>
  <c r="AE1102" i="7"/>
  <c r="AE535" i="7"/>
  <c r="AE622" i="7"/>
  <c r="AE637" i="7"/>
  <c r="AE1268" i="7"/>
  <c r="AE181" i="7"/>
  <c r="AC1129" i="7"/>
  <c r="AE1055" i="7"/>
  <c r="AC661" i="7"/>
  <c r="AC1289" i="7"/>
  <c r="AC721" i="7"/>
  <c r="AC1020" i="7"/>
  <c r="AE820" i="7"/>
  <c r="AC683" i="7"/>
  <c r="AE858" i="7"/>
  <c r="AC741" i="7"/>
  <c r="AE1254" i="7"/>
  <c r="AC471" i="7"/>
  <c r="AE160" i="7"/>
  <c r="AE880" i="7"/>
  <c r="AE373" i="7"/>
  <c r="AC923" i="7"/>
  <c r="AC608" i="7"/>
  <c r="AE1162" i="7"/>
  <c r="AC1208" i="7"/>
  <c r="AC798" i="7"/>
  <c r="AC839" i="7"/>
  <c r="AE1291" i="7"/>
  <c r="AC956" i="7"/>
  <c r="AE782" i="7"/>
  <c r="AE1300" i="7"/>
  <c r="AC935" i="7"/>
  <c r="AE543" i="7"/>
  <c r="AC617" i="7"/>
  <c r="AC680" i="7"/>
  <c r="AE759" i="7"/>
  <c r="AE1082" i="7"/>
  <c r="AE1011" i="7"/>
  <c r="AE886" i="7"/>
  <c r="AC899" i="7"/>
  <c r="AE940" i="7"/>
  <c r="AC971" i="7"/>
  <c r="AE570" i="7"/>
  <c r="AC1330" i="7"/>
  <c r="AE961" i="7"/>
  <c r="AE487" i="7"/>
  <c r="AC995" i="7"/>
  <c r="AE590" i="7"/>
  <c r="AC627" i="7"/>
  <c r="AC544" i="7"/>
  <c r="AC217" i="7"/>
  <c r="AE811" i="7"/>
  <c r="AC466" i="7"/>
  <c r="AE1203" i="7"/>
  <c r="AE588" i="7"/>
  <c r="AE216" i="7"/>
  <c r="AC516" i="7"/>
  <c r="AC205" i="7"/>
  <c r="AC907" i="7"/>
  <c r="AE1263" i="7"/>
  <c r="AE822" i="7"/>
  <c r="AE1299" i="7"/>
  <c r="AE1153" i="7"/>
  <c r="AC751" i="7"/>
  <c r="AC1140" i="7"/>
  <c r="AE542" i="7"/>
  <c r="AC645" i="7"/>
  <c r="AC593" i="7"/>
  <c r="AC1108" i="7"/>
  <c r="AC1223" i="7"/>
  <c r="AC817" i="7"/>
  <c r="AC1253" i="7"/>
  <c r="AE504" i="7"/>
  <c r="AC842" i="7"/>
  <c r="AC580" i="7"/>
  <c r="AC1341" i="7"/>
  <c r="AE690" i="7"/>
  <c r="AE865" i="7"/>
  <c r="AC862" i="7"/>
  <c r="AC606" i="7"/>
  <c r="AE879" i="7"/>
  <c r="AE785" i="7"/>
  <c r="AC236" i="7"/>
  <c r="AC671" i="7"/>
  <c r="AE408" i="7"/>
  <c r="AC1161" i="7"/>
  <c r="AE342" i="7"/>
  <c r="AC1369" i="7"/>
  <c r="AE761" i="7"/>
  <c r="AC224" i="7"/>
  <c r="AE944" i="7"/>
  <c r="AE361" i="7"/>
  <c r="AE224" i="7"/>
  <c r="AE630" i="7"/>
  <c r="AC497" i="7"/>
  <c r="AE851" i="7"/>
  <c r="AE769" i="7"/>
  <c r="AE1163" i="7"/>
  <c r="AC583" i="7"/>
  <c r="AE212" i="7"/>
  <c r="AC889" i="7"/>
  <c r="AE270" i="7"/>
  <c r="AE59" i="7"/>
  <c r="AE353" i="7"/>
  <c r="AC691" i="7"/>
  <c r="AE774" i="7"/>
  <c r="AC1203" i="7"/>
  <c r="AE1144" i="7"/>
  <c r="AC1343" i="7"/>
  <c r="AC1175" i="7"/>
  <c r="AC1139" i="7"/>
  <c r="AE1274" i="7"/>
  <c r="AE1159" i="7"/>
  <c r="AE1150" i="7"/>
  <c r="AE1311" i="7"/>
  <c r="AC1042" i="7"/>
  <c r="AE263" i="7"/>
  <c r="AE12" i="7"/>
  <c r="AE986" i="7"/>
  <c r="AC1162" i="7"/>
  <c r="AC1305" i="7"/>
  <c r="AE1090" i="7"/>
  <c r="AC936" i="7"/>
  <c r="AE1302" i="7"/>
  <c r="AE1105" i="7"/>
  <c r="AE1078" i="7"/>
  <c r="AE574" i="7"/>
  <c r="AC684" i="7"/>
  <c r="AE1167" i="7"/>
  <c r="AC1149" i="7"/>
  <c r="AC719" i="7"/>
  <c r="AE843" i="7"/>
  <c r="AC1017" i="7"/>
  <c r="AE411" i="7"/>
  <c r="AE1015" i="7"/>
  <c r="AC712" i="7"/>
  <c r="AC1306" i="7"/>
  <c r="AC912" i="7"/>
  <c r="AE670" i="7"/>
  <c r="AE730" i="7"/>
  <c r="AC780" i="7"/>
  <c r="AE919" i="7"/>
  <c r="AE434" i="7"/>
  <c r="AC377" i="7"/>
  <c r="AE1142" i="7"/>
  <c r="AE565" i="7"/>
  <c r="AE105" i="7"/>
  <c r="AC1314" i="7"/>
  <c r="AE1124" i="7"/>
  <c r="AE1184" i="7"/>
  <c r="AE745" i="7"/>
  <c r="AC1089" i="7"/>
  <c r="AC1238" i="7"/>
  <c r="AE1062" i="7"/>
  <c r="AC835" i="7"/>
  <c r="AE1049" i="7"/>
  <c r="AE775" i="7"/>
  <c r="AC875" i="7"/>
  <c r="AE509" i="7"/>
  <c r="AC1036" i="7"/>
  <c r="AC1198" i="7"/>
  <c r="AC1165" i="7"/>
  <c r="AC782" i="7"/>
  <c r="AE900" i="7"/>
  <c r="AC488" i="7"/>
  <c r="AC729" i="7"/>
  <c r="AC1212" i="7"/>
  <c r="AE918" i="7"/>
  <c r="AE978" i="7"/>
  <c r="AE1331" i="7"/>
  <c r="AE615" i="7"/>
  <c r="AC586" i="7"/>
  <c r="AC872" i="7"/>
  <c r="AC423" i="7"/>
  <c r="AE521" i="7"/>
  <c r="AC1221" i="7"/>
  <c r="AC174" i="7"/>
  <c r="AC876" i="7"/>
  <c r="AE672" i="7"/>
  <c r="AE756" i="7"/>
  <c r="AE276" i="7"/>
  <c r="AE1091" i="7"/>
  <c r="AC1131" i="7"/>
  <c r="AE1116" i="7"/>
  <c r="AC1144" i="7"/>
  <c r="AC1169" i="7"/>
  <c r="AE1053" i="7"/>
  <c r="AE1006" i="7"/>
  <c r="AC79" i="7"/>
  <c r="AC524" i="7"/>
  <c r="AE318" i="7"/>
  <c r="AC131" i="7"/>
  <c r="AE1138" i="7"/>
  <c r="AE876" i="7"/>
  <c r="AC845" i="7"/>
  <c r="AC540" i="7"/>
  <c r="AC909" i="7"/>
  <c r="AE624" i="7"/>
  <c r="AC1260" i="7"/>
  <c r="AC880" i="7"/>
  <c r="AE445" i="7"/>
  <c r="AC929" i="7"/>
  <c r="AE656" i="7"/>
  <c r="AC966" i="7"/>
  <c r="AC434" i="7"/>
  <c r="AC116" i="7"/>
  <c r="AE1045" i="7"/>
  <c r="AE704" i="7"/>
  <c r="AE799" i="7"/>
  <c r="AC454" i="7"/>
  <c r="AC934" i="7"/>
  <c r="AE405" i="7"/>
  <c r="AC128" i="7"/>
  <c r="AC1116" i="7"/>
  <c r="AE42" i="7"/>
  <c r="AC1383" i="7"/>
  <c r="AE466" i="7"/>
  <c r="AC1370" i="7"/>
  <c r="AC1083" i="7"/>
  <c r="AE1384" i="7"/>
  <c r="AC564" i="7"/>
  <c r="AC1176" i="7"/>
  <c r="AE443" i="7"/>
  <c r="AC1189" i="7"/>
  <c r="AE1207" i="7"/>
  <c r="AC949" i="7"/>
  <c r="AC922" i="7"/>
  <c r="AC687" i="7"/>
  <c r="AC982" i="7"/>
  <c r="AC828" i="7"/>
  <c r="AE1035" i="7"/>
  <c r="AC820" i="7"/>
  <c r="AE506" i="7"/>
  <c r="AC1006" i="7"/>
  <c r="AC613" i="7"/>
  <c r="AE1260" i="7"/>
  <c r="AE534" i="7"/>
  <c r="AC364" i="7"/>
  <c r="AC781" i="7"/>
  <c r="AE245" i="7"/>
  <c r="AC1337" i="7"/>
  <c r="AE421" i="7"/>
  <c r="AE1180" i="7"/>
  <c r="AE522" i="7"/>
  <c r="AC352" i="7"/>
  <c r="AE791" i="7"/>
  <c r="AC315" i="7"/>
  <c r="AE1008" i="7"/>
  <c r="AC610" i="7"/>
  <c r="AC1255" i="7"/>
  <c r="AC1018" i="7"/>
  <c r="AE1083" i="7"/>
  <c r="AE1113" i="7"/>
  <c r="AC599" i="7"/>
  <c r="AE680" i="7"/>
  <c r="AC1259" i="7"/>
  <c r="AE1081" i="7"/>
  <c r="AE1246" i="7"/>
  <c r="AC696" i="7"/>
  <c r="AC1111" i="7"/>
  <c r="AC756" i="7"/>
  <c r="AE677" i="7"/>
  <c r="AC1257" i="7"/>
  <c r="AC713" i="7"/>
  <c r="AC1183" i="7"/>
  <c r="AC776" i="7"/>
  <c r="AE717" i="7"/>
  <c r="AC704" i="7"/>
  <c r="AE158" i="7"/>
  <c r="AE1271" i="7"/>
  <c r="AE593" i="7"/>
  <c r="AE220" i="7"/>
  <c r="AE746" i="7"/>
  <c r="AC170" i="7"/>
  <c r="AC672" i="7"/>
  <c r="AC778" i="7"/>
  <c r="AE52" i="7"/>
  <c r="AC694" i="7"/>
  <c r="AC620" i="7"/>
  <c r="AC52" i="7"/>
  <c r="AC532" i="7"/>
  <c r="AC213" i="7"/>
  <c r="AC676" i="7"/>
  <c r="AC836" i="7"/>
  <c r="AC1273" i="7"/>
  <c r="AE417" i="7"/>
  <c r="AC64" i="7"/>
  <c r="AE610" i="7"/>
  <c r="AC453" i="7"/>
  <c r="AC1355" i="7"/>
  <c r="AC76" i="7"/>
  <c r="AE576" i="7"/>
  <c r="AE489" i="7"/>
  <c r="AE669" i="7"/>
  <c r="AC978" i="7"/>
  <c r="AE323" i="7"/>
  <c r="AE662" i="7"/>
  <c r="AC957" i="7"/>
  <c r="AE192" i="7"/>
  <c r="AE562" i="7"/>
  <c r="AC409" i="7"/>
  <c r="AC1027" i="7"/>
  <c r="AE673" i="7"/>
  <c r="AE1386" i="7"/>
  <c r="AC515" i="7"/>
  <c r="AE180" i="7"/>
  <c r="AC1332" i="7"/>
  <c r="AE238" i="7"/>
  <c r="AE135" i="7"/>
  <c r="AE261" i="7"/>
  <c r="AE514" i="7"/>
  <c r="AE586" i="7"/>
  <c r="AC998" i="7"/>
  <c r="AE307" i="7"/>
  <c r="AC108" i="7"/>
  <c r="AE124" i="7"/>
  <c r="AE185" i="7"/>
  <c r="AE303" i="7"/>
  <c r="AC738" i="7"/>
  <c r="AE410" i="7"/>
  <c r="AC824" i="7"/>
  <c r="AE1067" i="7"/>
  <c r="AC553" i="7"/>
  <c r="AC195" i="7"/>
  <c r="AE35" i="7"/>
  <c r="AC339" i="7"/>
  <c r="AE67" i="7"/>
  <c r="AE1301" i="7"/>
  <c r="AE1390" i="7"/>
  <c r="AC891" i="7"/>
  <c r="AC979" i="7"/>
  <c r="AC1232" i="7"/>
  <c r="AE941" i="7"/>
  <c r="AC964" i="7"/>
  <c r="AC795" i="7"/>
  <c r="AE641" i="7"/>
  <c r="AC865" i="7"/>
  <c r="AE560" i="7"/>
  <c r="AC1012" i="7"/>
  <c r="AE815" i="7"/>
  <c r="AC675" i="7"/>
  <c r="AC597" i="7"/>
  <c r="AC156" i="7"/>
  <c r="AE859" i="7"/>
  <c r="AE777" i="7"/>
  <c r="AC232" i="7"/>
  <c r="AC641" i="7"/>
  <c r="AC647" i="7"/>
  <c r="AE742" i="7"/>
  <c r="AC166" i="7"/>
  <c r="AC93" i="7"/>
  <c r="AC600" i="7"/>
  <c r="AE403" i="7"/>
  <c r="AE699" i="7"/>
  <c r="AE613" i="7"/>
  <c r="AE100" i="7"/>
  <c r="AC474" i="7"/>
  <c r="AC542" i="7"/>
  <c r="AE458" i="7"/>
  <c r="AE455" i="7"/>
  <c r="AC682" i="7"/>
  <c r="AE1069" i="7"/>
  <c r="AE1348" i="7"/>
  <c r="AC1122" i="7"/>
  <c r="AE893" i="7"/>
  <c r="AC1246" i="7"/>
  <c r="AC856" i="7"/>
  <c r="AC420" i="7"/>
  <c r="AE1057" i="7"/>
  <c r="AC693" i="7"/>
  <c r="AC1215" i="7"/>
  <c r="AE1158" i="7"/>
  <c r="AC1078" i="7"/>
  <c r="AE544" i="7"/>
  <c r="AE1023" i="7"/>
  <c r="AE866" i="7"/>
  <c r="AC1279" i="7"/>
  <c r="AE558" i="7"/>
  <c r="AC706" i="7"/>
  <c r="AC292" i="7"/>
  <c r="AC1379" i="7"/>
  <c r="AE655" i="7"/>
  <c r="AE1072" i="7"/>
  <c r="AE691" i="7"/>
  <c r="AC834" i="7"/>
  <c r="AE772" i="7"/>
  <c r="AE442" i="7"/>
  <c r="AE989" i="7"/>
  <c r="AC1193" i="7"/>
  <c r="AC1011" i="7"/>
  <c r="AC405" i="7"/>
  <c r="AC1110" i="7"/>
  <c r="AE827" i="7"/>
  <c r="AE1012" i="7"/>
  <c r="AE970" i="7"/>
  <c r="AE331" i="7"/>
  <c r="AC484" i="7"/>
  <c r="AE286" i="7"/>
  <c r="AE507" i="7"/>
  <c r="AE976" i="7"/>
  <c r="AC905" i="7"/>
  <c r="AE51" i="7"/>
  <c r="AE1266" i="7"/>
  <c r="AE1355" i="7"/>
  <c r="AC625" i="7"/>
  <c r="AC1038" i="7"/>
  <c r="AE1315" i="7"/>
  <c r="AC1019" i="7"/>
  <c r="AC1132" i="7"/>
  <c r="AE831" i="7"/>
  <c r="AC901" i="7"/>
  <c r="AC1265" i="7"/>
  <c r="AC739" i="7"/>
  <c r="AE313" i="7"/>
  <c r="AE425" i="7"/>
  <c r="AC710" i="7"/>
  <c r="AC1075" i="7"/>
  <c r="AE1135" i="7"/>
  <c r="AC284" i="7"/>
  <c r="AE530" i="7"/>
  <c r="AC1112" i="7"/>
  <c r="AE960" i="7"/>
  <c r="AC754" i="7"/>
  <c r="AC201" i="7"/>
  <c r="AC407" i="7"/>
  <c r="AC461" i="7"/>
  <c r="AE151" i="7"/>
  <c r="AC44" i="7"/>
  <c r="AE433" i="7"/>
  <c r="AE285" i="7"/>
  <c r="AC837" i="7"/>
  <c r="AC181" i="7"/>
  <c r="AE840" i="7"/>
  <c r="AE376" i="7"/>
  <c r="AC517" i="7"/>
  <c r="AE83" i="7"/>
  <c r="AE462" i="7"/>
  <c r="AE1350" i="7"/>
  <c r="AC644" i="7"/>
  <c r="AC175" i="7"/>
  <c r="AE467" i="7"/>
  <c r="AC636" i="7"/>
  <c r="AC314" i="7"/>
  <c r="AE816" i="7"/>
  <c r="AC804" i="7"/>
  <c r="AE651" i="7"/>
  <c r="AE354" i="7"/>
  <c r="AE321" i="7"/>
  <c r="AE225" i="7"/>
  <c r="AE936" i="7"/>
  <c r="AE550" i="7"/>
  <c r="AE1182" i="7"/>
  <c r="AC1154" i="7"/>
  <c r="AC139" i="7"/>
  <c r="AE1134" i="7"/>
  <c r="AE1032" i="7"/>
  <c r="AC1361" i="7"/>
  <c r="AC624" i="7"/>
  <c r="AE711" i="7"/>
  <c r="AE753" i="7"/>
  <c r="AC744" i="7"/>
  <c r="AE441" i="7"/>
  <c r="AE233" i="7"/>
  <c r="AE223" i="7"/>
  <c r="AE154" i="7"/>
  <c r="AE1030" i="7"/>
  <c r="AC362" i="7"/>
  <c r="AC702" i="7"/>
  <c r="AC427" i="7"/>
  <c r="AE1048" i="7"/>
  <c r="AC220" i="7"/>
  <c r="AC293" i="7"/>
  <c r="AC557" i="7"/>
  <c r="AE71" i="7"/>
  <c r="AC403" i="7"/>
  <c r="AE903" i="7"/>
  <c r="AC376" i="7"/>
  <c r="AC225" i="7"/>
  <c r="AC1047" i="7"/>
  <c r="AE697" i="7"/>
  <c r="AC200" i="7"/>
  <c r="AC775" i="7"/>
  <c r="AC478" i="7"/>
  <c r="AE678" i="7"/>
  <c r="AE601" i="7"/>
  <c r="AC125" i="7"/>
  <c r="AE547" i="7"/>
  <c r="AE368" i="7"/>
  <c r="AE861" i="7"/>
  <c r="AE76" i="7"/>
  <c r="AE140" i="7"/>
  <c r="AC340" i="7"/>
  <c r="AC353" i="7"/>
  <c r="AE796" i="7"/>
  <c r="AE629" i="7"/>
  <c r="AC382" i="7"/>
  <c r="AE529" i="7"/>
  <c r="AE790" i="7"/>
  <c r="AE131" i="7"/>
  <c r="AC259" i="7"/>
  <c r="AC260" i="7"/>
  <c r="AC261" i="7"/>
  <c r="AC576" i="7"/>
  <c r="AE800" i="7"/>
  <c r="AC310" i="7"/>
  <c r="AE720" i="7"/>
  <c r="AC1295" i="7"/>
  <c r="AC1185" i="7"/>
  <c r="AE1160" i="7"/>
  <c r="AC1143" i="7"/>
  <c r="AC764" i="7"/>
  <c r="AC945" i="7"/>
  <c r="AC686" i="7"/>
  <c r="AC1013" i="7"/>
  <c r="AE824" i="7"/>
  <c r="AC919" i="7"/>
  <c r="AE1020" i="7"/>
  <c r="AE545" i="7"/>
  <c r="AC1033" i="7"/>
  <c r="AE424" i="7"/>
  <c r="AE577" i="7"/>
  <c r="AE208" i="7"/>
  <c r="AE193" i="7"/>
  <c r="AE789" i="7"/>
  <c r="AE284" i="7"/>
  <c r="AE1005" i="7"/>
  <c r="AC234" i="7"/>
  <c r="AE846" i="7"/>
  <c r="AE210" i="7"/>
  <c r="AC287" i="7"/>
  <c r="AC633" i="7"/>
  <c r="AE597" i="7"/>
  <c r="AC1088" i="7"/>
  <c r="AC211" i="7"/>
  <c r="AC506" i="7"/>
  <c r="AC182" i="7"/>
  <c r="AE481" i="7"/>
  <c r="AE1036" i="7"/>
  <c r="AC1041" i="7"/>
  <c r="AC589" i="7"/>
  <c r="AE920" i="7"/>
  <c r="AC268" i="7"/>
  <c r="AE808" i="7"/>
  <c r="AC494" i="7"/>
  <c r="AC854" i="7"/>
  <c r="AE374" i="7"/>
  <c r="AE967" i="7"/>
  <c r="AE386" i="7"/>
  <c r="AC256" i="7"/>
  <c r="AE599" i="7"/>
  <c r="AC322" i="7"/>
  <c r="AC371" i="7"/>
  <c r="AE200" i="7"/>
  <c r="AC514" i="7"/>
  <c r="AE515" i="7"/>
  <c r="AE582" i="7"/>
  <c r="AC101" i="7"/>
  <c r="AC307" i="7"/>
  <c r="AC898" i="7"/>
  <c r="AE355" i="7"/>
  <c r="AC397" i="7"/>
  <c r="AC522" i="7"/>
  <c r="AC350" i="7"/>
  <c r="AE724" i="7"/>
  <c r="AE809" i="7"/>
  <c r="AE760" i="7"/>
  <c r="AC634" i="7"/>
  <c r="AC969" i="7"/>
  <c r="AC1358" i="7"/>
  <c r="AC21" i="7"/>
  <c r="AE1368" i="7"/>
  <c r="AE1110" i="7"/>
  <c r="AC71" i="7"/>
  <c r="AE990" i="7"/>
  <c r="AC1015" i="7"/>
  <c r="AE606" i="7"/>
  <c r="AE1323" i="7"/>
  <c r="AE1176" i="7"/>
  <c r="AE679" i="7"/>
  <c r="AC127" i="7"/>
  <c r="AE1277" i="7"/>
  <c r="AE1037" i="7"/>
  <c r="AE1279" i="7"/>
  <c r="AC1360" i="7"/>
  <c r="AC753" i="7"/>
  <c r="AE267" i="7"/>
  <c r="AE1097" i="7"/>
  <c r="AE1215" i="7"/>
  <c r="AE625" i="7"/>
  <c r="AE1183" i="7"/>
  <c r="AE191" i="7"/>
  <c r="AC981" i="7"/>
  <c r="AC1124" i="7"/>
  <c r="AE758" i="7"/>
  <c r="AE501" i="7"/>
  <c r="AC840" i="7"/>
  <c r="AC1148" i="7"/>
  <c r="AC1334" i="7"/>
  <c r="AE1325" i="7"/>
  <c r="AC570" i="7"/>
  <c r="AC1196" i="7"/>
  <c r="AC296" i="7"/>
  <c r="AC230" i="7"/>
  <c r="AC910" i="7"/>
  <c r="AC1010" i="7"/>
  <c r="AC63" i="7"/>
  <c r="AE899" i="7"/>
  <c r="AC1091" i="7"/>
  <c r="AE623" i="7"/>
  <c r="AC1037" i="7"/>
  <c r="AE1360" i="7"/>
  <c r="AE559" i="7"/>
  <c r="AC513" i="7"/>
  <c r="AC614" i="7"/>
  <c r="AC651" i="7"/>
  <c r="AE614" i="7"/>
  <c r="AC159" i="7"/>
  <c r="AE1261" i="7"/>
  <c r="AC1264" i="7"/>
  <c r="AC573" i="7"/>
  <c r="AE675" i="7"/>
  <c r="AC1126" i="7"/>
  <c r="AC1026" i="7"/>
  <c r="AE797" i="7"/>
  <c r="AE905" i="7"/>
  <c r="AE743" i="7"/>
  <c r="AC1384" i="7"/>
  <c r="AE473" i="7"/>
  <c r="AC429" i="7"/>
  <c r="AC302" i="7"/>
  <c r="AC648" i="7"/>
  <c r="AE617" i="7"/>
  <c r="AC1225" i="7"/>
  <c r="AC303" i="7"/>
  <c r="AE282" i="7"/>
  <c r="AC630" i="7"/>
  <c r="AE644" i="7"/>
  <c r="AE1156" i="7"/>
  <c r="AC348" i="7"/>
  <c r="AC800" i="7"/>
  <c r="AE104" i="7"/>
  <c r="AE175" i="7"/>
  <c r="AE984" i="7"/>
  <c r="AC394" i="7"/>
  <c r="AC136" i="7"/>
  <c r="AC468" i="7"/>
  <c r="AC328" i="7"/>
  <c r="AE555" i="7"/>
  <c r="AC1030" i="7"/>
  <c r="AC262" i="7"/>
  <c r="AC1008" i="7"/>
  <c r="AE395" i="7"/>
  <c r="AC953" i="7"/>
  <c r="AE838" i="7"/>
  <c r="AC469" i="7"/>
  <c r="AC421" i="7"/>
  <c r="AE317" i="7"/>
  <c r="AE972" i="7"/>
  <c r="AC779" i="7"/>
  <c r="AC707" i="7"/>
  <c r="AC289" i="7"/>
  <c r="AE264" i="7"/>
  <c r="AC104" i="7"/>
  <c r="AE1278" i="7"/>
  <c r="AE298" i="7"/>
  <c r="AC390" i="7"/>
  <c r="AE1100" i="7"/>
  <c r="AE1296" i="7"/>
  <c r="AE1324" i="7"/>
  <c r="AE1018" i="7"/>
  <c r="AE472" i="7"/>
  <c r="AC724" i="7"/>
  <c r="AE1225" i="7"/>
  <c r="AE658" i="7"/>
  <c r="AE1378" i="7"/>
  <c r="AE868" i="7"/>
  <c r="AE738" i="7"/>
  <c r="AE336" i="7"/>
  <c r="AC688" i="7"/>
  <c r="AE309" i="7"/>
  <c r="AE671" i="7"/>
  <c r="AE280" i="7"/>
  <c r="AC635" i="7"/>
  <c r="AE271" i="7"/>
  <c r="AE737" i="7"/>
  <c r="AE56" i="7"/>
  <c r="AC367" i="7"/>
  <c r="AC1311" i="7"/>
  <c r="AC720" i="7"/>
  <c r="AE767" i="7"/>
  <c r="AE293" i="7"/>
  <c r="AE143" i="7"/>
  <c r="AC249" i="7"/>
  <c r="AE977" i="7"/>
  <c r="AC603" i="7"/>
  <c r="AC111" i="7"/>
  <c r="AE676" i="7"/>
  <c r="AE248" i="7"/>
  <c r="AC595" i="7"/>
  <c r="AC237" i="7"/>
  <c r="AC1007" i="7"/>
  <c r="AC659" i="7"/>
  <c r="AC188" i="7"/>
  <c r="AE652" i="7"/>
  <c r="AE598" i="7"/>
  <c r="AE1229" i="7"/>
  <c r="AC41" i="7"/>
  <c r="AE147" i="7"/>
  <c r="AC257" i="7"/>
  <c r="AE221" i="7"/>
  <c r="AC304" i="7"/>
  <c r="AE596" i="7"/>
  <c r="AE525" i="7"/>
  <c r="AE953" i="7"/>
  <c r="AC1080" i="7"/>
  <c r="AC81" i="7"/>
  <c r="AE608" i="7"/>
  <c r="AC1164" i="7"/>
  <c r="AC430" i="7"/>
  <c r="AC228" i="7"/>
  <c r="AE389" i="7"/>
  <c r="AC1374" i="7"/>
  <c r="AE1211" i="7"/>
  <c r="AE975" i="7"/>
  <c r="AC1125" i="7"/>
  <c r="AC1086" i="7"/>
  <c r="AE787" i="7"/>
  <c r="AC1266" i="7"/>
  <c r="AE873" i="7"/>
  <c r="AE459" i="7"/>
  <c r="AC942" i="7"/>
  <c r="AC727" i="7"/>
  <c r="AC1326" i="7"/>
  <c r="AE945" i="7"/>
  <c r="AE483" i="7"/>
  <c r="AE752" i="7"/>
  <c r="AC68" i="7"/>
  <c r="AE1046" i="7"/>
  <c r="AE517" i="7"/>
  <c r="AC239" i="7"/>
  <c r="AE484" i="7"/>
  <c r="AC337" i="7"/>
  <c r="AC1180" i="7"/>
  <c r="AE365" i="7"/>
  <c r="AE388" i="7"/>
  <c r="AE748" i="7"/>
  <c r="AE272" i="7"/>
  <c r="AE969" i="7"/>
  <c r="AE1339" i="7"/>
  <c r="AE63" i="7"/>
  <c r="AE119" i="7"/>
  <c r="AC450" i="7"/>
  <c r="AC445" i="7"/>
  <c r="AE454" i="7"/>
  <c r="AE561" i="7"/>
  <c r="AE294" i="7"/>
  <c r="AC107" i="7"/>
  <c r="AE684" i="7"/>
  <c r="AE252" i="7"/>
  <c r="AE810" i="7"/>
  <c r="AC202" i="7"/>
  <c r="AC752" i="7"/>
  <c r="AE178" i="7"/>
  <c r="AE20" i="7"/>
  <c r="AC759" i="7"/>
  <c r="AC451" i="7"/>
  <c r="AE931" i="7"/>
  <c r="AC406" i="7"/>
  <c r="AC344" i="7"/>
  <c r="AC431" i="7"/>
  <c r="AC455" i="7"/>
  <c r="AE805" i="7"/>
  <c r="AC1100" i="7"/>
  <c r="AE1029" i="7"/>
  <c r="AC673" i="7"/>
  <c r="AC1261" i="7"/>
  <c r="AE55" i="7"/>
  <c r="AC272" i="7"/>
  <c r="AE325" i="7"/>
  <c r="AE330" i="7"/>
  <c r="AC737" i="7"/>
  <c r="AC1256" i="7"/>
  <c r="AC623" i="7"/>
  <c r="AC619" i="7"/>
  <c r="AE397" i="7"/>
  <c r="AC928" i="7"/>
  <c r="AE1233" i="7"/>
  <c r="AC1319" i="7"/>
  <c r="AE1054" i="7"/>
  <c r="AC1022" i="7"/>
  <c r="AC629" i="7"/>
  <c r="AC1117" i="7"/>
  <c r="AC689" i="7"/>
  <c r="AC948" i="7"/>
  <c r="AC787" i="7"/>
  <c r="AE628" i="7"/>
  <c r="AC1241" i="7"/>
  <c r="AC709" i="7"/>
  <c r="AC638" i="7"/>
  <c r="AC265" i="7"/>
  <c r="AC172" i="7"/>
  <c r="AE496" i="7"/>
  <c r="AC341" i="7"/>
  <c r="AC921" i="7"/>
  <c r="AE278" i="7"/>
  <c r="AC911" i="7"/>
  <c r="AC602" i="7"/>
  <c r="AC160" i="7"/>
  <c r="AE957" i="7"/>
  <c r="AC226" i="7"/>
  <c r="AC33" i="7"/>
  <c r="AC276" i="7"/>
  <c r="AC186" i="7"/>
  <c r="AC667" i="7"/>
  <c r="AE1103" i="7"/>
  <c r="AE1352" i="7"/>
  <c r="AC49" i="7"/>
  <c r="AC1061" i="7"/>
  <c r="AC1096" i="7"/>
  <c r="AE320" i="7"/>
  <c r="AE825" i="7"/>
  <c r="AC206" i="7"/>
  <c r="AC1141" i="7"/>
  <c r="AE478" i="7"/>
  <c r="AC324" i="7"/>
  <c r="AE431" i="7"/>
  <c r="AE308" i="7"/>
  <c r="AC826" i="7"/>
  <c r="AE366" i="7"/>
  <c r="AE173" i="7"/>
  <c r="AC282" i="7"/>
  <c r="AE1217" i="7"/>
  <c r="AE1248" i="7"/>
  <c r="AE118" i="7"/>
  <c r="AC913" i="7"/>
  <c r="AC1312" i="7"/>
  <c r="AE571" i="7"/>
  <c r="AE884" i="7"/>
  <c r="AE1093" i="7"/>
  <c r="AC884" i="7"/>
  <c r="AE1265" i="7"/>
  <c r="AE1059" i="7"/>
  <c r="AE1364" i="7"/>
  <c r="AE722" i="7"/>
  <c r="AE1328" i="7"/>
  <c r="AE633" i="7"/>
  <c r="AC1045" i="7"/>
  <c r="AE952" i="7"/>
  <c r="AC277" i="7"/>
  <c r="AC319" i="7"/>
  <c r="AC306" i="7"/>
  <c r="AC1039" i="7"/>
  <c r="AC1280" i="7"/>
  <c r="AE751" i="7"/>
  <c r="AE1389" i="7"/>
  <c r="AC242" i="7"/>
  <c r="AC769" i="7"/>
  <c r="AC29" i="7"/>
  <c r="AC695" i="7"/>
  <c r="AE1174" i="7"/>
  <c r="AE1247" i="7"/>
  <c r="AC1387" i="7"/>
  <c r="AE1371" i="7"/>
  <c r="AC464" i="7"/>
  <c r="AE856" i="7"/>
  <c r="AC1204" i="7"/>
  <c r="AC937" i="7"/>
  <c r="AE728" i="7"/>
  <c r="AE348" i="7"/>
  <c r="AC298" i="7"/>
  <c r="AE274" i="7"/>
  <c r="AC283" i="7"/>
  <c r="AE934" i="7"/>
  <c r="AC989" i="7"/>
  <c r="AE881" i="7"/>
  <c r="AE1185" i="7"/>
  <c r="AE1121" i="7"/>
  <c r="AC908" i="7"/>
  <c r="AC1059" i="7"/>
  <c r="AC699" i="7"/>
  <c r="AC612" i="7"/>
  <c r="AE872" i="7"/>
  <c r="AE801" i="7"/>
  <c r="AC1365" i="7"/>
  <c r="AC56" i="7"/>
  <c r="AC273" i="7"/>
  <c r="AE301" i="7"/>
  <c r="AE422" i="7"/>
  <c r="AE1256" i="7"/>
  <c r="AC360" i="7"/>
  <c r="AE305" i="7"/>
  <c r="AC294" i="7"/>
  <c r="AC504" i="7"/>
  <c r="AC822" i="7"/>
  <c r="AE335" i="7"/>
  <c r="AE974" i="7"/>
  <c r="AE463" i="7"/>
  <c r="AE409" i="7"/>
  <c r="AE128" i="7"/>
  <c r="AC84" i="7"/>
  <c r="AE482" i="7"/>
  <c r="AE99" i="7"/>
  <c r="AE581" i="7"/>
  <c r="AC807" i="7"/>
  <c r="AC365" i="7"/>
  <c r="AC1128" i="7"/>
  <c r="AC169" i="7"/>
  <c r="AC555" i="7"/>
  <c r="AC381" i="7"/>
  <c r="AE356" i="7"/>
  <c r="AC40" i="7"/>
  <c r="AC639" i="7"/>
  <c r="AC392" i="7"/>
  <c r="AC770" i="7"/>
  <c r="AE319" i="7"/>
  <c r="AE401" i="7"/>
  <c r="AC275" i="7"/>
  <c r="AC1160" i="7"/>
  <c r="AE464" i="7"/>
  <c r="AE228" i="7"/>
  <c r="AC996" i="7"/>
  <c r="AE911" i="7"/>
  <c r="AC1248" i="7"/>
  <c r="AC994" i="7"/>
  <c r="AC1113" i="7"/>
  <c r="AE1314" i="7"/>
  <c r="AE829" i="7"/>
  <c r="AC1137" i="7"/>
  <c r="AC681" i="7"/>
  <c r="AC1244" i="7"/>
  <c r="AC561" i="7"/>
  <c r="AE471" i="7"/>
  <c r="AC281" i="7"/>
  <c r="AC1284" i="7"/>
  <c r="AC418" i="7"/>
  <c r="AE764" i="7"/>
  <c r="AE1321" i="7"/>
  <c r="AE338" i="7"/>
  <c r="AC1277" i="7"/>
  <c r="AC746" i="7"/>
  <c r="AE1285" i="7"/>
  <c r="AE778" i="7"/>
  <c r="AC609" i="7"/>
  <c r="AE609" i="7"/>
  <c r="AC349" i="7"/>
  <c r="AE1066" i="7"/>
  <c r="AE896" i="7"/>
  <c r="AC398" i="7"/>
  <c r="AC868" i="7"/>
  <c r="AE277" i="7"/>
  <c r="AE942" i="7"/>
  <c r="AE461" i="7"/>
  <c r="AE1085" i="7"/>
  <c r="AE563" i="7"/>
  <c r="AE384" i="7"/>
  <c r="AE897" i="7"/>
  <c r="AC546" i="7"/>
  <c r="AE88" i="7"/>
  <c r="AC221" i="7"/>
  <c r="AC658" i="7"/>
  <c r="AE536" i="7"/>
  <c r="AE779" i="7"/>
  <c r="AC176" i="7"/>
  <c r="AE28" i="7"/>
  <c r="AE1088" i="7"/>
  <c r="AC57" i="7"/>
  <c r="AE120" i="7"/>
  <c r="AE575" i="7"/>
  <c r="AE358" i="7"/>
  <c r="AC766" i="7"/>
  <c r="AE635" i="7"/>
  <c r="AC112" i="7"/>
  <c r="AE72" i="7"/>
  <c r="AC1153" i="7"/>
  <c r="AC105" i="7"/>
  <c r="AE132" i="7"/>
  <c r="AE1157" i="7"/>
  <c r="AE1258" i="7"/>
  <c r="AC1087" i="7"/>
  <c r="AC1324" i="7"/>
  <c r="AE891" i="7"/>
  <c r="AE734" i="7"/>
  <c r="AE999" i="7"/>
  <c r="AE794" i="7"/>
  <c r="AE1199" i="7"/>
  <c r="AE864" i="7"/>
  <c r="AC424" i="7"/>
  <c r="AE1031" i="7"/>
  <c r="AC815" i="7"/>
  <c r="AE502" i="7"/>
  <c r="AC290" i="7"/>
  <c r="AE736" i="7"/>
  <c r="AE683" i="7"/>
  <c r="AC366" i="7"/>
  <c r="AE1166" i="7"/>
  <c r="AC463" i="7"/>
  <c r="AE997" i="7"/>
  <c r="AC848" i="7"/>
  <c r="AE645" i="7"/>
  <c r="AE1010" i="7"/>
  <c r="AE497" i="7"/>
  <c r="AC351" i="7"/>
  <c r="AE362" i="7"/>
  <c r="AC621" i="7"/>
  <c r="AE994" i="7"/>
  <c r="AE165" i="7"/>
  <c r="AE108" i="7"/>
  <c r="AE328" i="7"/>
  <c r="AC253" i="7"/>
  <c r="AC271" i="7"/>
  <c r="AE204" i="7"/>
  <c r="AE958" i="7"/>
  <c r="AE465" i="7"/>
  <c r="AC24" i="7"/>
  <c r="AE420" i="7"/>
  <c r="AC305" i="7"/>
  <c r="AE849" i="7"/>
  <c r="AE333" i="7"/>
  <c r="AC521" i="7"/>
  <c r="AC642" i="7"/>
  <c r="AE240" i="7"/>
  <c r="AE813" i="7"/>
  <c r="AC1114" i="7"/>
  <c r="AC37" i="7"/>
  <c r="AC28" i="7"/>
  <c r="AE332" i="7"/>
  <c r="AE326" i="7"/>
  <c r="AE729" i="7"/>
  <c r="AE381" i="7"/>
  <c r="AE202" i="7"/>
  <c r="AE1380" i="7"/>
  <c r="AE1197" i="7"/>
  <c r="AE898" i="7"/>
  <c r="AC906" i="7"/>
  <c r="AC1071" i="7"/>
  <c r="AE681" i="7"/>
  <c r="AC896" i="7"/>
  <c r="AE564" i="7"/>
  <c r="AC539" i="7"/>
  <c r="AC943" i="7"/>
  <c r="AC1163" i="7"/>
  <c r="AE706" i="7"/>
  <c r="AE1317" i="7"/>
  <c r="AE1040" i="7"/>
  <c r="AE206" i="7"/>
  <c r="AE399" i="7"/>
  <c r="AE776" i="7"/>
  <c r="AC1157" i="7"/>
  <c r="AE552" i="7"/>
  <c r="AC140" i="7"/>
  <c r="AC733" i="7"/>
  <c r="AC53" i="7"/>
  <c r="AE1041" i="7"/>
  <c r="AC1067" i="7"/>
  <c r="AC1093" i="7"/>
  <c r="AC433" i="7"/>
  <c r="AE505" i="7"/>
  <c r="AE297" i="7"/>
  <c r="AC473" i="7"/>
  <c r="AE351" i="7"/>
  <c r="AC330" i="7"/>
  <c r="AE828" i="7"/>
  <c r="AE360" i="7"/>
  <c r="AC867" i="7"/>
  <c r="AE96" i="7"/>
  <c r="AC1240" i="7"/>
  <c r="AC95" i="7"/>
  <c r="AC850" i="7"/>
  <c r="AE818" i="7"/>
  <c r="AE966" i="7"/>
  <c r="AC300" i="7"/>
  <c r="AC410" i="7"/>
  <c r="AE663" i="7"/>
  <c r="AE194" i="7"/>
  <c r="AC165" i="7"/>
  <c r="AE619" i="7"/>
  <c r="AE592" i="7"/>
  <c r="AE453" i="7"/>
  <c r="AC1002" i="7"/>
  <c r="AC810" i="7"/>
  <c r="AE198" i="7"/>
  <c r="AC1301" i="7"/>
  <c r="AC291" i="7"/>
  <c r="AC399" i="7"/>
  <c r="AC372" i="7"/>
  <c r="AC1363" i="7"/>
  <c r="AC1072" i="7"/>
  <c r="AE659" i="7"/>
  <c r="AC873" i="7"/>
  <c r="AE668" i="7"/>
  <c r="AC716" i="7"/>
  <c r="AC860" i="7"/>
  <c r="AE739" i="7"/>
  <c r="AE833" i="7"/>
  <c r="AC417" i="7"/>
  <c r="AC962" i="7"/>
  <c r="AC238" i="7"/>
  <c r="AE618" i="7"/>
  <c r="AC209" i="7"/>
  <c r="AE479" i="7"/>
  <c r="AE116" i="7"/>
  <c r="AC888" i="7"/>
  <c r="AC132" i="7"/>
  <c r="AC73" i="7"/>
  <c r="AC153" i="7"/>
  <c r="AC1283" i="7"/>
  <c r="AE520" i="7"/>
  <c r="AE396" i="7"/>
  <c r="AE43" i="7"/>
  <c r="AE95" i="7"/>
  <c r="AC755" i="7"/>
  <c r="AC152" i="7"/>
  <c r="AE246" i="7"/>
  <c r="AE731" i="7"/>
  <c r="AE205" i="7"/>
  <c r="AE802" i="7"/>
  <c r="AC297" i="7"/>
  <c r="AC548" i="7"/>
  <c r="AE523" i="7"/>
  <c r="AC832" i="7"/>
  <c r="AE1189" i="7"/>
  <c r="AC45" i="7"/>
  <c r="AC244" i="7"/>
  <c r="AC730" i="7"/>
  <c r="AC255" i="7"/>
  <c r="AE19" i="7"/>
  <c r="AC190" i="7"/>
  <c r="AE740" i="7"/>
  <c r="AE639" i="7"/>
  <c r="AE1039" i="7"/>
  <c r="AC85" i="7"/>
  <c r="AC180" i="7"/>
  <c r="AC240" i="7"/>
  <c r="AE36" i="7"/>
  <c r="AE383" i="7"/>
  <c r="AC1094" i="7"/>
  <c r="AC1227" i="7"/>
  <c r="AC1031" i="7"/>
  <c r="AE847" i="7"/>
  <c r="AE1056" i="7"/>
  <c r="AE928" i="7"/>
  <c r="AE1224" i="7"/>
  <c r="AE591" i="7"/>
  <c r="AC491" i="7"/>
  <c r="AC1005" i="7"/>
  <c r="AE792" i="7"/>
  <c r="AE1284" i="7"/>
  <c r="AE611" i="7"/>
  <c r="AC523" i="7"/>
  <c r="AC878" i="7"/>
  <c r="AC383" i="7"/>
  <c r="AC148" i="7"/>
  <c r="AE733" i="7"/>
  <c r="AC525" i="7"/>
  <c r="AE735" i="7"/>
  <c r="AC396" i="7"/>
  <c r="AC838" i="7"/>
  <c r="AE370" i="7"/>
  <c r="AC711" i="7"/>
  <c r="AC317" i="7"/>
  <c r="AE382" i="7"/>
  <c r="AE197" i="7"/>
  <c r="AC189" i="7"/>
  <c r="AC894" i="7"/>
  <c r="AE1354" i="7"/>
  <c r="AE580" i="7"/>
  <c r="AE546" i="7"/>
  <c r="AE196" i="7"/>
  <c r="AC857" i="7"/>
  <c r="AC187" i="7"/>
  <c r="AE448" i="7"/>
  <c r="AC967" i="7"/>
  <c r="AC100" i="7"/>
  <c r="AE112" i="7"/>
  <c r="AE578" i="7"/>
  <c r="AE413" i="7"/>
  <c r="AC1368" i="7"/>
  <c r="AE557" i="7"/>
  <c r="AE107" i="7"/>
  <c r="AE556" i="7"/>
  <c r="AC369" i="7"/>
  <c r="AC1192" i="7"/>
  <c r="AC400" i="7"/>
  <c r="AE1070" i="7"/>
  <c r="AC1308" i="7"/>
  <c r="AE98" i="7"/>
  <c r="AE1259" i="7"/>
  <c r="AE917" i="7"/>
  <c r="AE1149" i="7"/>
  <c r="AE241" i="7"/>
  <c r="AC1054" i="7"/>
  <c r="AE428" i="7"/>
  <c r="AC168" i="7"/>
  <c r="AC805" i="7"/>
  <c r="AE1071" i="7"/>
  <c r="AE716" i="7"/>
  <c r="AE1357" i="7"/>
  <c r="AC925" i="7"/>
  <c r="AE518" i="7"/>
  <c r="AC391" i="7"/>
  <c r="AE250" i="7"/>
  <c r="AC96" i="7"/>
  <c r="AE79" i="7"/>
  <c r="AE300" i="7"/>
  <c r="AE700" i="7"/>
  <c r="AE1147" i="7"/>
  <c r="AC1376" i="7"/>
  <c r="AC655" i="7"/>
  <c r="AC459" i="7"/>
  <c r="AC1145" i="7"/>
  <c r="AE414" i="7"/>
  <c r="AC157" i="7"/>
  <c r="AC560" i="7"/>
  <c r="AC997" i="7"/>
  <c r="AE265" i="7"/>
  <c r="AC498" i="7"/>
  <c r="AE452" i="7"/>
  <c r="AE268" i="7"/>
  <c r="AE894" i="7"/>
  <c r="AC1081" i="7"/>
  <c r="AE882" i="7"/>
  <c r="AE1192" i="7"/>
  <c r="AE848" i="7"/>
  <c r="AC653" i="7"/>
  <c r="AC1296" i="7"/>
  <c r="AC354" i="7"/>
  <c r="AE685" i="7"/>
  <c r="AE890" i="7"/>
  <c r="AC334" i="7"/>
  <c r="AE701" i="7"/>
  <c r="AC36" i="7"/>
  <c r="AE291" i="7"/>
  <c r="AC60" i="7"/>
  <c r="AC932" i="7"/>
  <c r="AC92" i="7"/>
  <c r="AE234" i="7"/>
  <c r="AE289" i="7"/>
  <c r="AC1159" i="7"/>
  <c r="AC1313" i="7"/>
  <c r="AC143" i="7"/>
  <c r="AC500" i="7"/>
  <c r="AE719" i="7"/>
  <c r="AE1286" i="7"/>
  <c r="AC819" i="7"/>
  <c r="AE1293" i="7"/>
  <c r="AE686" i="7"/>
  <c r="AC616" i="7"/>
  <c r="AE287" i="7"/>
  <c r="AC1055" i="7"/>
  <c r="AE156" i="7"/>
  <c r="AC520" i="7"/>
  <c r="AC356" i="7"/>
  <c r="AC443" i="7"/>
  <c r="AE1106" i="7"/>
  <c r="AC401" i="7"/>
  <c r="AC952" i="7"/>
  <c r="AE998" i="7"/>
  <c r="AC736" i="7"/>
  <c r="AE166" i="7"/>
  <c r="AC414" i="7"/>
  <c r="AE232" i="7"/>
  <c r="AC552" i="7"/>
  <c r="AC1298" i="7"/>
  <c r="AE378" i="7"/>
  <c r="AC825" i="7"/>
  <c r="AE404" i="7"/>
  <c r="AC701" i="7"/>
  <c r="AE127" i="7"/>
  <c r="AE933" i="7"/>
  <c r="AC538" i="7"/>
  <c r="AC212" i="7"/>
  <c r="AC442" i="7"/>
  <c r="AE498" i="7"/>
  <c r="AE524" i="7"/>
  <c r="AE915" i="7"/>
  <c r="AC89" i="7"/>
  <c r="AE715" i="7"/>
  <c r="AC1120" i="7"/>
  <c r="AC97" i="7"/>
  <c r="AE23" i="7"/>
  <c r="AE349" i="7"/>
  <c r="AE981" i="7"/>
  <c r="AC670" i="7"/>
  <c r="AC871" i="7"/>
  <c r="AC133" i="7"/>
  <c r="AC1252" i="7"/>
  <c r="AC1197" i="7"/>
  <c r="AE227" i="7"/>
  <c r="AE1236" i="7"/>
  <c r="AC1302" i="7"/>
  <c r="AE299" i="7"/>
  <c r="AC1321" i="7"/>
  <c r="AC855" i="7"/>
  <c r="AC1076" i="7"/>
  <c r="AC931" i="7"/>
  <c r="AC1053" i="7"/>
  <c r="AC1258" i="7"/>
  <c r="AE853" i="7"/>
  <c r="AE451" i="7"/>
  <c r="AC951" i="7"/>
  <c r="AC1300" i="7"/>
  <c r="AC581" i="7"/>
  <c r="AC844" i="7"/>
  <c r="AC210" i="7"/>
  <c r="AE1019" i="7"/>
  <c r="AE394" i="7"/>
  <c r="AC264" i="7"/>
  <c r="AC705" i="7"/>
  <c r="AE209" i="7"/>
  <c r="AE806" i="7"/>
  <c r="AC198" i="7"/>
  <c r="AC537" i="7"/>
  <c r="AE47" i="7"/>
  <c r="AC233" i="7"/>
  <c r="AC197" i="7"/>
  <c r="AE649" i="7"/>
  <c r="AC69" i="7"/>
  <c r="AC740" i="7"/>
  <c r="AE304" i="7"/>
  <c r="AC368" i="7"/>
  <c r="AC594" i="7"/>
  <c r="AE168" i="7"/>
  <c r="AC386" i="7"/>
  <c r="AC335" i="7"/>
  <c r="AE115" i="7"/>
  <c r="AE243" i="7"/>
  <c r="AE1033" i="7"/>
  <c r="AC472" i="7"/>
  <c r="AC185" i="7"/>
  <c r="AE747" i="7"/>
  <c r="AC2" i="7"/>
  <c r="AC1064" i="7"/>
  <c r="AC1085" i="7"/>
  <c r="AC562" i="7"/>
  <c r="AE219" i="7"/>
  <c r="AE732" i="7"/>
  <c r="AE804" i="7"/>
  <c r="AE1148" i="7"/>
  <c r="AE643" i="7"/>
  <c r="AC404" i="7"/>
  <c r="AC954" i="7"/>
  <c r="AC1056" i="7"/>
  <c r="AE1001" i="7"/>
  <c r="AC438" i="7"/>
  <c r="AE31" i="7"/>
  <c r="AE842" i="7"/>
  <c r="AE171" i="7"/>
  <c r="AE929" i="7"/>
  <c r="AC444" i="7"/>
  <c r="AE144" i="7"/>
  <c r="AE1074" i="7"/>
  <c r="AC487" i="7"/>
  <c r="AE1347" i="7"/>
  <c r="AC1136" i="7"/>
  <c r="AC830" i="7"/>
  <c r="AE636" i="7"/>
  <c r="AC269" i="7"/>
  <c r="AE493" i="7"/>
  <c r="AC703" i="7"/>
  <c r="AE380" i="7"/>
  <c r="AE306" i="7"/>
  <c r="AE1356" i="7"/>
  <c r="AE494" i="7"/>
  <c r="AC852" i="7"/>
  <c r="AC346" i="7"/>
  <c r="AE569" i="7"/>
  <c r="AE1361" i="7"/>
  <c r="AC757" i="7"/>
  <c r="AE1366" i="7"/>
  <c r="AC1063" i="7"/>
  <c r="AC849" i="7"/>
  <c r="AE1288" i="7"/>
  <c r="AE951" i="7"/>
  <c r="AE771" i="7"/>
  <c r="AC135" i="7"/>
  <c r="AE1316" i="7"/>
  <c r="AE642" i="7"/>
  <c r="AC465" i="7"/>
  <c r="AE460" i="7"/>
  <c r="AC1292" i="7"/>
  <c r="AC643" i="7"/>
  <c r="AC408" i="7"/>
  <c r="AE412" i="7"/>
  <c r="AE207" i="7"/>
  <c r="AE568" i="7"/>
  <c r="AE273" i="7"/>
  <c r="AC316" i="7"/>
  <c r="AC1060" i="7"/>
  <c r="AC308" i="7"/>
  <c r="AC222" i="7"/>
  <c r="AE1307" i="7"/>
  <c r="AE540" i="7"/>
  <c r="AC656" i="7"/>
  <c r="AE44" i="7"/>
  <c r="AC668" i="7"/>
  <c r="AE170" i="7"/>
  <c r="AE713" i="7"/>
  <c r="AE607" i="7"/>
  <c r="AC402" i="7"/>
  <c r="AE48" i="7"/>
  <c r="AE587" i="7"/>
  <c r="AE1120" i="7"/>
  <c r="AE812" i="7"/>
  <c r="AE650" i="7"/>
  <c r="AE1175" i="7"/>
  <c r="AE946" i="7"/>
  <c r="AC483" i="7"/>
  <c r="AC395" i="7"/>
  <c r="AC946" i="7"/>
  <c r="AC288" i="7"/>
  <c r="AE292" i="7"/>
  <c r="AC323" i="7"/>
  <c r="AC541" i="7"/>
  <c r="AC731" i="7"/>
  <c r="AE926" i="7"/>
  <c r="AC596" i="7"/>
  <c r="AE236" i="7"/>
  <c r="AC669" i="7"/>
  <c r="AC77" i="7"/>
  <c r="AE260" i="7"/>
  <c r="AC567" i="7"/>
  <c r="AE653" i="7"/>
  <c r="AC35" i="7"/>
  <c r="AC1390" i="7"/>
  <c r="AC813" i="7"/>
  <c r="AC1201" i="7"/>
  <c r="AC574" i="7"/>
  <c r="AC1333" i="7"/>
  <c r="AC611" i="7"/>
  <c r="AC897" i="7"/>
  <c r="AE708" i="7"/>
  <c r="AE830" i="7"/>
  <c r="AE1214" i="7"/>
  <c r="AC415" i="7"/>
  <c r="AE1220" i="7"/>
  <c r="AC481" i="7"/>
  <c r="AC765" i="7"/>
  <c r="AE340" i="7"/>
  <c r="AE476" i="7"/>
  <c r="AC762" i="7"/>
  <c r="AC374" i="7"/>
  <c r="AE27" i="7"/>
  <c r="AC384" i="7"/>
  <c r="AE103" i="7"/>
  <c r="AC1316" i="7"/>
  <c r="AC419" i="7"/>
  <c r="AC216" i="7"/>
  <c r="AE432" i="7"/>
  <c r="AC615" i="7"/>
  <c r="AC460" i="7"/>
  <c r="AC1276" i="7"/>
  <c r="AE391" i="7"/>
  <c r="AC1226" i="7"/>
  <c r="AC194" i="7"/>
  <c r="AC991" i="7"/>
  <c r="AC1077" i="7"/>
  <c r="AE275" i="7"/>
  <c r="AE111" i="7"/>
  <c r="AC336" i="7"/>
  <c r="AC318" i="7"/>
  <c r="AE322" i="7"/>
  <c r="AC321" i="7"/>
  <c r="AC214" i="7"/>
  <c r="AE765" i="7"/>
  <c r="AC1349" i="7"/>
  <c r="AC437" i="7"/>
  <c r="AC470" i="7"/>
  <c r="AC248" i="7"/>
  <c r="AC246" i="7"/>
  <c r="AE230" i="7"/>
  <c r="AC229" i="7"/>
  <c r="AC545" i="7"/>
  <c r="AE1326" i="7"/>
  <c r="AC171" i="7"/>
  <c r="AC988" i="7"/>
  <c r="AE1353" i="7"/>
  <c r="AC1251" i="7"/>
  <c r="AC792" i="7"/>
  <c r="AE1235" i="7"/>
  <c r="AE885" i="7"/>
  <c r="AC432" i="7"/>
  <c r="AE938" i="7"/>
  <c r="AC809" i="7"/>
  <c r="AE1303" i="7"/>
  <c r="AE964" i="7"/>
  <c r="AC452" i="7"/>
  <c r="AC47" i="7"/>
  <c r="AC771" i="7"/>
  <c r="AE640" i="7"/>
  <c r="AE889" i="7"/>
  <c r="AE341" i="7"/>
  <c r="AC1352" i="7"/>
  <c r="AE553" i="7"/>
  <c r="AC1230" i="7"/>
  <c r="AC723" i="7"/>
  <c r="AE583" i="7"/>
  <c r="AC243" i="7"/>
  <c r="AC493" i="7"/>
  <c r="AC774" i="7"/>
  <c r="AC1242" i="7"/>
  <c r="AE666" i="7"/>
  <c r="AE605" i="7"/>
  <c r="AC120" i="7"/>
  <c r="AC930" i="7"/>
  <c r="AC558" i="7"/>
  <c r="AC286" i="7"/>
  <c r="AC177" i="7"/>
  <c r="AC65" i="7"/>
  <c r="AC422" i="7"/>
  <c r="AE773" i="7"/>
  <c r="AC285" i="7"/>
  <c r="AE721" i="7"/>
  <c r="AE1089" i="7"/>
  <c r="AC632" i="7"/>
  <c r="AE786" i="7"/>
  <c r="AC1297" i="7"/>
  <c r="AE186" i="7"/>
  <c r="AC1068" i="7"/>
  <c r="AC164" i="7"/>
  <c r="AC530" i="7"/>
  <c r="AC428" i="7"/>
  <c r="AE537" i="7"/>
  <c r="AC551" i="7"/>
  <c r="AE162" i="7"/>
  <c r="AE539" i="7"/>
  <c r="AE712" i="7"/>
  <c r="AE254" i="7"/>
  <c r="AE439" i="7"/>
  <c r="AC1147" i="7"/>
  <c r="AC533" i="7"/>
  <c r="AC821" i="7"/>
  <c r="AC109" i="7"/>
  <c r="AE996" i="7"/>
  <c r="AE259" i="7"/>
  <c r="AC984" i="7"/>
  <c r="AC640" i="7"/>
  <c r="AC598" i="7"/>
  <c r="AC554" i="7"/>
  <c r="AE693" i="7"/>
  <c r="AE152" i="7"/>
  <c r="AC987" i="7"/>
  <c r="AE262" i="7"/>
  <c r="AE910" i="7"/>
  <c r="AE533" i="7"/>
  <c r="AC117" i="7"/>
  <c r="AE357" i="7"/>
  <c r="AC511" i="7"/>
  <c r="AC529" i="7"/>
  <c r="AC254" i="7"/>
  <c r="AC163" i="7"/>
  <c r="AC462" i="7"/>
  <c r="AC526" i="7"/>
  <c r="AC618" i="7"/>
  <c r="AE991" i="7"/>
  <c r="AE337" i="7"/>
  <c r="AE661" i="7"/>
  <c r="AC441" i="7"/>
  <c r="AE423" i="7"/>
  <c r="AE258" i="7"/>
  <c r="AC61" i="7"/>
  <c r="AC601" i="7"/>
  <c r="AC129" i="7"/>
  <c r="AE1087" i="7"/>
  <c r="AE705" i="7"/>
  <c r="AC204" i="7"/>
  <c r="AC575" i="7"/>
  <c r="AC373" i="7"/>
  <c r="AC1009" i="7"/>
  <c r="AE310" i="7"/>
  <c r="AC1023" i="7"/>
  <c r="AE665" i="7"/>
  <c r="AE229" i="7"/>
  <c r="AE703" i="7"/>
  <c r="AE589" i="7"/>
  <c r="AC425" i="7"/>
  <c r="AC698" i="7"/>
  <c r="AE646" i="7"/>
  <c r="AC436" i="7"/>
  <c r="AE469" i="7"/>
  <c r="AC245" i="7"/>
  <c r="AE203" i="7"/>
  <c r="AC714" i="7"/>
  <c r="AC708" i="7"/>
  <c r="AE364" i="7"/>
  <c r="AE296" i="7"/>
  <c r="AE211" i="7"/>
  <c r="AC158" i="7"/>
  <c r="AE1077" i="7"/>
  <c r="AE352" i="7"/>
  <c r="AC806" i="7"/>
  <c r="AC309" i="7"/>
  <c r="AE909" i="7"/>
  <c r="AC440" i="7"/>
  <c r="AC917" i="7"/>
  <c r="AC970" i="7"/>
  <c r="AE435" i="7"/>
  <c r="AC803" i="7"/>
  <c r="AC32" i="7"/>
  <c r="AC196" i="7"/>
  <c r="AE255" i="7"/>
  <c r="AC853" i="7"/>
  <c r="AE213" i="7"/>
  <c r="AE184" i="7"/>
  <c r="AE714" i="7"/>
  <c r="AE302" i="7"/>
  <c r="AE68" i="7"/>
  <c r="AE1388" i="7"/>
  <c r="AE688" i="7"/>
  <c r="AC476" i="7"/>
  <c r="AE387" i="7"/>
  <c r="AC355" i="7"/>
  <c r="AC278" i="7"/>
  <c r="AE692" i="7"/>
  <c r="AC652" i="7"/>
  <c r="AE930" i="7"/>
  <c r="AE40" i="7"/>
  <c r="AC25" i="7"/>
  <c r="AC387" i="7"/>
  <c r="AE860" i="7"/>
  <c r="AE281" i="7"/>
  <c r="AC607" i="7"/>
  <c r="AE600" i="7"/>
  <c r="AC1345" i="7"/>
  <c r="AC301" i="7"/>
  <c r="AE253" i="7"/>
  <c r="AC869" i="7"/>
  <c r="AC1025" i="7"/>
  <c r="AC326" i="7"/>
  <c r="AC1262" i="7"/>
  <c r="AC80" i="7"/>
  <c r="AC380" i="7"/>
  <c r="AC184" i="7"/>
  <c r="AE195" i="7"/>
  <c r="AC1228" i="7"/>
  <c r="AE60" i="7"/>
  <c r="AC378" i="7"/>
  <c r="AE694" i="7"/>
  <c r="AE390" i="7"/>
  <c r="AC121" i="7"/>
  <c r="AE172" i="7"/>
  <c r="AC1150" i="7"/>
  <c r="AE768" i="7"/>
  <c r="AC385" i="7"/>
  <c r="AC270" i="7"/>
  <c r="AC761" i="7"/>
  <c r="AE726" i="7"/>
  <c r="AE290" i="7"/>
  <c r="AC489" i="7"/>
  <c r="AE839" i="7"/>
  <c r="AC1105" i="7"/>
  <c r="AE334" i="7"/>
  <c r="AE526" i="7"/>
  <c r="AC329" i="7"/>
  <c r="AC412" i="7"/>
  <c r="AC858" i="7"/>
  <c r="AE549" i="7"/>
  <c r="AC113" i="7"/>
  <c r="AC650" i="7"/>
  <c r="AC1079" i="7"/>
  <c r="AC342" i="7"/>
  <c r="AC584" i="7"/>
  <c r="AC1187" i="7"/>
  <c r="AC950" i="7"/>
  <c r="AE470" i="7"/>
  <c r="AE444" i="7"/>
  <c r="AC534" i="7"/>
  <c r="AC388" i="7"/>
  <c r="AE84" i="7"/>
  <c r="AC791" i="7"/>
  <c r="AE244" i="7"/>
  <c r="AC426" i="7"/>
  <c r="AC480" i="7"/>
  <c r="AC685" i="7"/>
  <c r="AE372" i="7"/>
  <c r="AC1322" i="7"/>
  <c r="AC332" i="7"/>
  <c r="AE400" i="7"/>
  <c r="AC1034" i="7"/>
  <c r="AC266" i="7"/>
  <c r="AC448" i="7"/>
  <c r="AC592" i="7"/>
  <c r="AC141" i="7"/>
  <c r="AE841" i="7"/>
  <c r="AE385" i="7"/>
  <c r="AC883" i="7"/>
  <c r="AE226" i="7"/>
  <c r="AE123" i="7"/>
  <c r="AC501" i="7"/>
  <c r="AC1104" i="7"/>
  <c r="AC646" i="7"/>
  <c r="AE157" i="7"/>
  <c r="AC439" i="7"/>
  <c r="AE39" i="7"/>
  <c r="AC749" i="7"/>
  <c r="AC173" i="7"/>
  <c r="AE174" i="7"/>
  <c r="AE136" i="7"/>
  <c r="AC486" i="7"/>
  <c r="AC137" i="7"/>
  <c r="AE631" i="7"/>
  <c r="AC20" i="7"/>
  <c r="AE314" i="7"/>
  <c r="AC768" i="7"/>
  <c r="AC509" i="7"/>
  <c r="AE457" i="7"/>
  <c r="AC218" i="7"/>
  <c r="AE24" i="7"/>
  <c r="AC1184" i="7"/>
  <c r="AC559" i="7"/>
  <c r="AC801" i="7"/>
  <c r="AC604" i="7"/>
  <c r="AE1025" i="7"/>
  <c r="AC628" i="7"/>
  <c r="AC1179" i="7"/>
  <c r="AC543" i="7"/>
  <c r="AE188" i="7"/>
  <c r="AE682" i="7"/>
  <c r="AC626" i="7"/>
  <c r="AE913" i="7"/>
  <c r="AC563" i="7"/>
  <c r="AE449" i="7"/>
  <c r="AE371" i="7"/>
  <c r="AC258" i="7"/>
  <c r="AC492" i="7"/>
  <c r="AC320" i="7"/>
  <c r="AC885" i="7"/>
  <c r="AE1084" i="7"/>
  <c r="AE256" i="7"/>
  <c r="AE367" i="7"/>
  <c r="AC767" i="7"/>
  <c r="AE163" i="7"/>
  <c r="AC280" i="7"/>
  <c r="AC797" i="7"/>
  <c r="AC674" i="7"/>
  <c r="AE164" i="7"/>
  <c r="AE532" i="7"/>
  <c r="AE795" i="7"/>
  <c r="AC312" i="7"/>
  <c r="AE148" i="7"/>
  <c r="AC722" i="7"/>
  <c r="AC149" i="7"/>
  <c r="AE1283" i="7"/>
  <c r="AC743" i="7"/>
  <c r="AC313" i="7"/>
  <c r="AC1304" i="7"/>
  <c r="AE64" i="7"/>
  <c r="AC1118" i="7"/>
  <c r="AC697" i="7"/>
  <c r="AE87" i="7"/>
  <c r="AC811" i="7"/>
  <c r="AE474" i="7"/>
  <c r="AC72" i="7"/>
  <c r="AE852" i="7"/>
  <c r="AE901" i="7"/>
  <c r="AE329" i="7"/>
  <c r="AC208" i="7"/>
  <c r="AC914" i="7"/>
  <c r="AE407" i="7"/>
  <c r="AC252" i="7"/>
  <c r="AC550" i="7"/>
  <c r="AE814" i="7"/>
  <c r="AE1141" i="7"/>
  <c r="AE709" i="7"/>
  <c r="AE418" i="7"/>
  <c r="AE80" i="7"/>
  <c r="AE257" i="7"/>
  <c r="AE904" i="7"/>
  <c r="AC1046" i="7"/>
  <c r="AC88" i="7"/>
  <c r="AC241" i="7"/>
  <c r="AE834" i="7"/>
  <c r="AE988" i="7"/>
  <c r="AE139" i="7"/>
  <c r="AE674" i="7"/>
  <c r="AE962" i="7"/>
  <c r="AE857" i="7"/>
  <c r="AE201" i="7"/>
  <c r="AC1014" i="7"/>
  <c r="AC250" i="7"/>
  <c r="AE426" i="7"/>
  <c r="AC666" i="7"/>
  <c r="AC124" i="7"/>
  <c r="AE1253" i="7"/>
  <c r="AC1325" i="7"/>
  <c r="AC467" i="7"/>
  <c r="AE237" i="7"/>
  <c r="AE757" i="7"/>
  <c r="AE554" i="7"/>
  <c r="AC1236" i="7"/>
  <c r="AC715" i="7"/>
  <c r="AC357" i="7"/>
  <c r="AE450" i="7"/>
  <c r="AE710" i="7"/>
  <c r="AE1047" i="7"/>
  <c r="AC886" i="7"/>
  <c r="AE987" i="7"/>
  <c r="AC783" i="7"/>
  <c r="AC772" i="7"/>
  <c r="AE312" i="7"/>
  <c r="AC48" i="7"/>
  <c r="AC591" i="7"/>
  <c r="AE763" i="7"/>
  <c r="AE548" i="7"/>
  <c r="AC183" i="7"/>
  <c r="AE1310" i="7"/>
  <c r="AE92" i="7"/>
  <c r="AC435" i="7"/>
  <c r="AE486" i="7"/>
  <c r="AC717" i="7"/>
  <c r="AE316" i="7"/>
  <c r="AC535" i="7"/>
  <c r="AE1052" i="7"/>
  <c r="AE242" i="7"/>
  <c r="AE1292" i="7"/>
  <c r="AC145" i="7"/>
  <c r="AE176" i="7"/>
  <c r="AC144" i="7"/>
  <c r="AE744" i="7"/>
  <c r="AE269" i="7"/>
  <c r="AE727" i="7"/>
  <c r="AE75" i="7"/>
  <c r="AE339" i="7"/>
  <c r="AE324" i="7"/>
  <c r="AC325" i="7"/>
  <c r="AE91" i="7"/>
  <c r="AC735" i="7"/>
  <c r="AC338" i="7"/>
  <c r="AE393" i="7"/>
  <c r="AE603" i="7"/>
  <c r="AC993" i="7"/>
  <c r="AC192" i="7"/>
  <c r="AC193" i="7"/>
  <c r="AE573" i="7"/>
  <c r="AE826" i="7"/>
  <c r="AE1109" i="7"/>
  <c r="AC568" i="7"/>
  <c r="AC389" i="7"/>
  <c r="AE551" i="7"/>
  <c r="AC507" i="7"/>
  <c r="AE788" i="7"/>
  <c r="AE959" i="7"/>
  <c r="AC864" i="7"/>
  <c r="AE32" i="7"/>
  <c r="AC361" i="7"/>
  <c r="AC499" i="7"/>
  <c r="AE949" i="7"/>
  <c r="AC588" i="7"/>
  <c r="AE182" i="7"/>
  <c r="AE183" i="7"/>
  <c r="AE266" i="7"/>
  <c r="AC477" i="7"/>
  <c r="AE437" i="7"/>
  <c r="AJ437" i="7" l="1"/>
  <c r="AJ266" i="7"/>
  <c r="AJ183" i="7"/>
  <c r="AJ182" i="7"/>
  <c r="AJ949" i="7"/>
  <c r="AJ32" i="7"/>
  <c r="AJ959" i="7"/>
  <c r="AJ788" i="7"/>
  <c r="AJ551" i="7"/>
  <c r="AJ1109" i="7"/>
  <c r="AJ826" i="7"/>
  <c r="AJ573" i="7"/>
  <c r="AJ603" i="7"/>
  <c r="AJ393" i="7"/>
  <c r="AJ91" i="7"/>
  <c r="AJ324" i="7"/>
  <c r="AJ339" i="7"/>
  <c r="AJ75" i="7"/>
  <c r="AJ727" i="7"/>
  <c r="AJ269" i="7"/>
  <c r="AJ744" i="7"/>
  <c r="AJ176" i="7"/>
  <c r="AJ1292" i="7"/>
  <c r="AJ242" i="7"/>
  <c r="AJ1052" i="7"/>
  <c r="AJ316" i="7"/>
  <c r="AJ486" i="7"/>
  <c r="AJ92" i="7"/>
  <c r="AJ1310" i="7"/>
  <c r="AJ548" i="7"/>
  <c r="AJ763" i="7"/>
  <c r="AJ312" i="7"/>
  <c r="AJ987" i="7"/>
  <c r="AJ1047" i="7"/>
  <c r="AJ710" i="7"/>
  <c r="AJ450" i="7"/>
  <c r="AJ554" i="7"/>
  <c r="AJ757" i="7"/>
  <c r="AJ237" i="7"/>
  <c r="AJ1253" i="7"/>
  <c r="AJ426" i="7"/>
  <c r="AJ201" i="7"/>
  <c r="AJ857" i="7"/>
  <c r="AJ962" i="7"/>
  <c r="AJ674" i="7"/>
  <c r="AJ139" i="7"/>
  <c r="AJ988" i="7"/>
  <c r="AJ834" i="7"/>
  <c r="AJ904" i="7"/>
  <c r="AJ257" i="7"/>
  <c r="AJ80" i="7"/>
  <c r="AJ418" i="7"/>
  <c r="AJ709" i="7"/>
  <c r="AJ1141" i="7"/>
  <c r="AJ814" i="7"/>
  <c r="AJ407" i="7"/>
  <c r="AJ329" i="7"/>
  <c r="AJ901" i="7"/>
  <c r="AJ852" i="7"/>
  <c r="AJ474" i="7"/>
  <c r="AJ87" i="7"/>
  <c r="AJ64" i="7"/>
  <c r="AJ1283" i="7"/>
  <c r="AJ148" i="7"/>
  <c r="AJ795" i="7"/>
  <c r="AJ532" i="7"/>
  <c r="AJ164" i="7"/>
  <c r="AJ163" i="7"/>
  <c r="AJ367" i="7"/>
  <c r="AJ256" i="7"/>
  <c r="AJ1084" i="7"/>
  <c r="AJ371" i="7"/>
  <c r="AJ449" i="7"/>
  <c r="AJ913" i="7"/>
  <c r="AJ682" i="7"/>
  <c r="AJ188" i="7"/>
  <c r="AJ1025" i="7"/>
  <c r="AJ24" i="7"/>
  <c r="AJ457" i="7"/>
  <c r="AJ314" i="7"/>
  <c r="AJ631" i="7"/>
  <c r="AJ136" i="7"/>
  <c r="AJ174" i="7"/>
  <c r="AJ39" i="7"/>
  <c r="AJ157" i="7"/>
  <c r="AJ123" i="7"/>
  <c r="AJ226" i="7"/>
  <c r="AJ385" i="7"/>
  <c r="AJ841" i="7"/>
  <c r="AJ400" i="7"/>
  <c r="AJ372" i="7"/>
  <c r="AJ244" i="7"/>
  <c r="AJ84" i="7"/>
  <c r="AJ444" i="7"/>
  <c r="AJ470" i="7"/>
  <c r="AJ549" i="7"/>
  <c r="AJ526" i="7"/>
  <c r="AJ334" i="7"/>
  <c r="AJ839" i="7"/>
  <c r="AJ290" i="7"/>
  <c r="AJ726" i="7"/>
  <c r="AJ768" i="7"/>
  <c r="AJ172" i="7"/>
  <c r="AJ390" i="7"/>
  <c r="AJ694" i="7"/>
  <c r="AJ60" i="7"/>
  <c r="AJ195" i="7"/>
  <c r="AJ253" i="7"/>
  <c r="AJ600" i="7"/>
  <c r="AJ281" i="7"/>
  <c r="AJ860" i="7"/>
  <c r="AJ40" i="7"/>
  <c r="AJ930" i="7"/>
  <c r="AJ692" i="7"/>
  <c r="AJ387" i="7"/>
  <c r="AJ688" i="7"/>
  <c r="AJ1388" i="7"/>
  <c r="AJ68" i="7"/>
  <c r="AJ302" i="7"/>
  <c r="AJ714" i="7"/>
  <c r="AJ184" i="7"/>
  <c r="AJ213" i="7"/>
  <c r="AJ255" i="7"/>
  <c r="AJ435" i="7"/>
  <c r="AJ909" i="7"/>
  <c r="AJ352" i="7"/>
  <c r="AJ1077" i="7"/>
  <c r="AJ211" i="7"/>
  <c r="AJ296" i="7"/>
  <c r="AJ364" i="7"/>
  <c r="AJ203" i="7"/>
  <c r="AJ469" i="7"/>
  <c r="AJ646" i="7"/>
  <c r="AJ589" i="7"/>
  <c r="AJ703" i="7"/>
  <c r="AJ229" i="7"/>
  <c r="AJ665" i="7"/>
  <c r="AJ310" i="7"/>
  <c r="AJ705" i="7"/>
  <c r="AJ1087" i="7"/>
  <c r="AJ258" i="7"/>
  <c r="AJ423" i="7"/>
  <c r="AJ661" i="7"/>
  <c r="AJ337" i="7"/>
  <c r="AJ991" i="7"/>
  <c r="AJ357" i="7"/>
  <c r="AJ533" i="7"/>
  <c r="AJ910" i="7"/>
  <c r="AJ262" i="7"/>
  <c r="AJ152" i="7"/>
  <c r="AJ693" i="7"/>
  <c r="AJ259" i="7"/>
  <c r="AJ996" i="7"/>
  <c r="AJ439" i="7"/>
  <c r="AJ254" i="7"/>
  <c r="AJ712" i="7"/>
  <c r="AJ539" i="7"/>
  <c r="AJ162" i="7"/>
  <c r="AJ537" i="7"/>
  <c r="AJ186" i="7"/>
  <c r="AJ786" i="7"/>
  <c r="AJ1089" i="7"/>
  <c r="AJ721" i="7"/>
  <c r="AJ773" i="7"/>
  <c r="AJ605" i="7"/>
  <c r="AJ666" i="7"/>
  <c r="AJ583" i="7"/>
  <c r="AJ553" i="7"/>
  <c r="AJ341" i="7"/>
  <c r="AJ889" i="7"/>
  <c r="AJ640" i="7"/>
  <c r="AJ964" i="7"/>
  <c r="AJ1303" i="7"/>
  <c r="AJ938" i="7"/>
  <c r="AJ885" i="7"/>
  <c r="AJ1235" i="7"/>
  <c r="AJ1353" i="7"/>
  <c r="AJ1326" i="7"/>
  <c r="AJ230" i="7"/>
  <c r="AJ765" i="7"/>
  <c r="AJ322" i="7"/>
  <c r="AJ111" i="7"/>
  <c r="AJ275" i="7"/>
  <c r="AJ391" i="7"/>
  <c r="AJ432" i="7"/>
  <c r="AJ103" i="7"/>
  <c r="AJ27" i="7"/>
  <c r="AJ476" i="7"/>
  <c r="AJ340" i="7"/>
  <c r="AJ1220" i="7"/>
  <c r="AJ1214" i="7"/>
  <c r="AJ830" i="7"/>
  <c r="AJ708" i="7"/>
  <c r="AJ653" i="7"/>
  <c r="AJ260" i="7"/>
  <c r="AJ236" i="7"/>
  <c r="AJ926" i="7"/>
  <c r="AJ292" i="7"/>
  <c r="AJ946" i="7"/>
  <c r="AJ1175" i="7"/>
  <c r="AJ650" i="7"/>
  <c r="AJ812" i="7"/>
  <c r="AJ1120" i="7"/>
  <c r="AJ587" i="7"/>
  <c r="AJ48" i="7"/>
  <c r="AJ607" i="7"/>
  <c r="AJ713" i="7"/>
  <c r="AJ170" i="7"/>
  <c r="AJ44" i="7"/>
  <c r="AJ540" i="7"/>
  <c r="AJ1307" i="7"/>
  <c r="AJ273" i="7"/>
  <c r="AJ568" i="7"/>
  <c r="AJ207" i="7"/>
  <c r="AJ412" i="7"/>
  <c r="AJ460" i="7"/>
  <c r="AJ642" i="7"/>
  <c r="AJ1316" i="7"/>
  <c r="AJ771" i="7"/>
  <c r="AJ951" i="7"/>
  <c r="AJ1288" i="7"/>
  <c r="AJ1366" i="7"/>
  <c r="AJ1361" i="7"/>
  <c r="AJ569" i="7"/>
  <c r="AJ494" i="7"/>
  <c r="AJ1356" i="7"/>
  <c r="AJ306" i="7"/>
  <c r="AJ380" i="7"/>
  <c r="AJ493" i="7"/>
  <c r="AJ636" i="7"/>
  <c r="AJ1347" i="7"/>
  <c r="AJ1074" i="7"/>
  <c r="AJ144" i="7"/>
  <c r="AJ929" i="7"/>
  <c r="AJ171" i="7"/>
  <c r="AJ842" i="7"/>
  <c r="AJ31" i="7"/>
  <c r="AJ1001" i="7"/>
  <c r="AJ643" i="7"/>
  <c r="AJ1148" i="7"/>
  <c r="AJ804" i="7"/>
  <c r="AJ732" i="7"/>
  <c r="AJ219" i="7"/>
  <c r="AJ747" i="7"/>
  <c r="AJ1033" i="7"/>
  <c r="AJ243" i="7"/>
  <c r="AJ115" i="7"/>
  <c r="AJ168" i="7"/>
  <c r="AJ304" i="7"/>
  <c r="AJ649" i="7"/>
  <c r="AJ47" i="7"/>
  <c r="AJ806" i="7"/>
  <c r="AJ209" i="7"/>
  <c r="AJ394" i="7"/>
  <c r="AJ1019" i="7"/>
  <c r="AJ451" i="7"/>
  <c r="AJ853" i="7"/>
  <c r="AJ299" i="7"/>
  <c r="AJ1236" i="7"/>
  <c r="AJ227" i="7"/>
  <c r="AJ981" i="7"/>
  <c r="AJ349" i="7"/>
  <c r="AJ23" i="7"/>
  <c r="AJ715" i="7"/>
  <c r="AJ915" i="7"/>
  <c r="AJ524" i="7"/>
  <c r="AJ498" i="7"/>
  <c r="AJ933" i="7"/>
  <c r="AJ127" i="7"/>
  <c r="AJ404" i="7"/>
  <c r="AJ378" i="7"/>
  <c r="AJ232" i="7"/>
  <c r="AJ166" i="7"/>
  <c r="AJ998" i="7"/>
  <c r="AJ1106" i="7"/>
  <c r="AJ156" i="7"/>
  <c r="AJ287" i="7"/>
  <c r="AJ686" i="7"/>
  <c r="AJ1293" i="7"/>
  <c r="AJ1286" i="7"/>
  <c r="AJ719" i="7"/>
  <c r="AJ289" i="7"/>
  <c r="AJ234" i="7"/>
  <c r="AJ291" i="7"/>
  <c r="AJ701" i="7"/>
  <c r="AJ890" i="7"/>
  <c r="AJ685" i="7"/>
  <c r="AJ848" i="7"/>
  <c r="AJ1192" i="7"/>
  <c r="AJ882" i="7"/>
  <c r="AJ894" i="7"/>
  <c r="AJ268" i="7"/>
  <c r="AJ452" i="7"/>
  <c r="AJ265" i="7"/>
  <c r="AJ414" i="7"/>
  <c r="AJ1147" i="7"/>
  <c r="AJ700" i="7"/>
  <c r="AJ300" i="7"/>
  <c r="AJ79" i="7"/>
  <c r="AJ250" i="7"/>
  <c r="AJ518" i="7"/>
  <c r="AJ1357" i="7"/>
  <c r="AJ716" i="7"/>
  <c r="AJ1071" i="7"/>
  <c r="AJ428" i="7"/>
  <c r="AJ241" i="7"/>
  <c r="AJ1149" i="7"/>
  <c r="AJ917" i="7"/>
  <c r="AJ1259" i="7"/>
  <c r="AJ98" i="7"/>
  <c r="AJ1070" i="7"/>
  <c r="AJ556" i="7"/>
  <c r="AJ107" i="7"/>
  <c r="AJ557" i="7"/>
  <c r="AJ413" i="7"/>
  <c r="AJ578" i="7"/>
  <c r="AJ112" i="7"/>
  <c r="AJ448" i="7"/>
  <c r="AJ196" i="7"/>
  <c r="AJ546" i="7"/>
  <c r="AJ580" i="7"/>
  <c r="AJ1354" i="7"/>
  <c r="AJ197" i="7"/>
  <c r="AJ382" i="7"/>
  <c r="AJ370" i="7"/>
  <c r="AJ735" i="7"/>
  <c r="AJ733" i="7"/>
  <c r="AJ611" i="7"/>
  <c r="AJ1284" i="7"/>
  <c r="AJ792" i="7"/>
  <c r="AJ591" i="7"/>
  <c r="AJ1224" i="7"/>
  <c r="AJ928" i="7"/>
  <c r="AJ1056" i="7"/>
  <c r="AJ847" i="7"/>
  <c r="AJ383" i="7"/>
  <c r="AJ36" i="7"/>
  <c r="AJ1039" i="7"/>
  <c r="AJ639" i="7"/>
  <c r="AJ740" i="7"/>
  <c r="AJ19" i="7"/>
  <c r="AJ1189" i="7"/>
  <c r="AJ523" i="7"/>
  <c r="AJ802" i="7"/>
  <c r="AJ205" i="7"/>
  <c r="AJ731" i="7"/>
  <c r="AJ246" i="7"/>
  <c r="AJ95" i="7"/>
  <c r="AJ43" i="7"/>
  <c r="AJ396" i="7"/>
  <c r="AJ520" i="7"/>
  <c r="AJ116" i="7"/>
  <c r="AJ479" i="7"/>
  <c r="AJ618" i="7"/>
  <c r="AJ833" i="7"/>
  <c r="AJ739" i="7"/>
  <c r="AJ668" i="7"/>
  <c r="AJ659" i="7"/>
  <c r="AJ198" i="7"/>
  <c r="AJ453" i="7"/>
  <c r="AJ592" i="7"/>
  <c r="AJ619" i="7"/>
  <c r="AJ194" i="7"/>
  <c r="AJ663" i="7"/>
  <c r="AJ966" i="7"/>
  <c r="AJ818" i="7"/>
  <c r="AJ96" i="7"/>
  <c r="AJ360" i="7"/>
  <c r="AJ828" i="7"/>
  <c r="AJ351" i="7"/>
  <c r="AJ297" i="7"/>
  <c r="AJ505" i="7"/>
  <c r="AJ1041" i="7"/>
  <c r="AJ552" i="7"/>
  <c r="AJ776" i="7"/>
  <c r="AJ399" i="7"/>
  <c r="AJ206" i="7"/>
  <c r="AJ1040" i="7"/>
  <c r="AJ1317" i="7"/>
  <c r="AJ706" i="7"/>
  <c r="AJ564" i="7"/>
  <c r="AJ681" i="7"/>
  <c r="AJ898" i="7"/>
  <c r="AJ1197" i="7"/>
  <c r="AJ1380" i="7"/>
  <c r="AJ202" i="7"/>
  <c r="AJ381" i="7"/>
  <c r="AJ729" i="7"/>
  <c r="AJ326" i="7"/>
  <c r="AJ332" i="7"/>
  <c r="AJ813" i="7"/>
  <c r="AJ240" i="7"/>
  <c r="AJ333" i="7"/>
  <c r="AJ849" i="7"/>
  <c r="AJ420" i="7"/>
  <c r="AJ465" i="7"/>
  <c r="AJ958" i="7"/>
  <c r="AJ204" i="7"/>
  <c r="AJ328" i="7"/>
  <c r="AJ108" i="7"/>
  <c r="AJ165" i="7"/>
  <c r="AJ994" i="7"/>
  <c r="AJ362" i="7"/>
  <c r="AJ497" i="7"/>
  <c r="AJ1010" i="7"/>
  <c r="AJ645" i="7"/>
  <c r="AJ997" i="7"/>
  <c r="AJ1166" i="7"/>
  <c r="AJ683" i="7"/>
  <c r="AJ736" i="7"/>
  <c r="AJ502" i="7"/>
  <c r="AJ1031" i="7"/>
  <c r="AJ864" i="7"/>
  <c r="AJ1199" i="7"/>
  <c r="AJ794" i="7"/>
  <c r="AJ999" i="7"/>
  <c r="AJ734" i="7"/>
  <c r="AJ891" i="7"/>
  <c r="AJ1258" i="7"/>
  <c r="AJ1157" i="7"/>
  <c r="AJ132" i="7"/>
  <c r="AJ72" i="7"/>
  <c r="AJ635" i="7"/>
  <c r="AJ358" i="7"/>
  <c r="AJ575" i="7"/>
  <c r="AJ120" i="7"/>
  <c r="AJ1088" i="7"/>
  <c r="AJ28" i="7"/>
  <c r="AJ779" i="7"/>
  <c r="AJ536" i="7"/>
  <c r="AJ88" i="7"/>
  <c r="AJ897" i="7"/>
  <c r="AJ384" i="7"/>
  <c r="AJ563" i="7"/>
  <c r="AJ1085" i="7"/>
  <c r="AJ461" i="7"/>
  <c r="AJ942" i="7"/>
  <c r="AJ277" i="7"/>
  <c r="AJ896" i="7"/>
  <c r="AJ1066" i="7"/>
  <c r="AJ609" i="7"/>
  <c r="AJ778" i="7"/>
  <c r="AJ1285" i="7"/>
  <c r="AJ338" i="7"/>
  <c r="AJ1321" i="7"/>
  <c r="AJ764" i="7"/>
  <c r="AJ471" i="7"/>
  <c r="AJ829" i="7"/>
  <c r="AJ1314" i="7"/>
  <c r="AJ911" i="7"/>
  <c r="AJ228" i="7"/>
  <c r="AJ464" i="7"/>
  <c r="AJ401" i="7"/>
  <c r="AJ319" i="7"/>
  <c r="AJ356" i="7"/>
  <c r="AJ581" i="7"/>
  <c r="AJ99" i="7"/>
  <c r="AJ482" i="7"/>
  <c r="AJ128" i="7"/>
  <c r="AJ409" i="7"/>
  <c r="AJ463" i="7"/>
  <c r="AJ974" i="7"/>
  <c r="AJ335" i="7"/>
  <c r="AJ305" i="7"/>
  <c r="AJ1256" i="7"/>
  <c r="AJ422" i="7"/>
  <c r="AJ301" i="7"/>
  <c r="AJ801" i="7"/>
  <c r="AJ872" i="7"/>
  <c r="AJ1121" i="7"/>
  <c r="AJ1185" i="7"/>
  <c r="AJ881" i="7"/>
  <c r="AJ934" i="7"/>
  <c r="AJ274" i="7"/>
  <c r="AJ348" i="7"/>
  <c r="AJ728" i="7"/>
  <c r="AJ856" i="7"/>
  <c r="AJ1371" i="7"/>
  <c r="AJ1247" i="7"/>
  <c r="AJ1174" i="7"/>
  <c r="AJ1389" i="7"/>
  <c r="AJ751" i="7"/>
  <c r="AJ952" i="7"/>
  <c r="AJ633" i="7"/>
  <c r="AJ1328" i="7"/>
  <c r="AJ722" i="7"/>
  <c r="AJ1364" i="7"/>
  <c r="AJ1059" i="7"/>
  <c r="AJ1265" i="7"/>
  <c r="AJ1093" i="7"/>
  <c r="AJ884" i="7"/>
  <c r="AJ571" i="7"/>
  <c r="AJ118" i="7"/>
  <c r="AJ1248" i="7"/>
  <c r="AJ1217" i="7"/>
  <c r="AJ173" i="7"/>
  <c r="AJ366" i="7"/>
  <c r="AJ308" i="7"/>
  <c r="AJ431" i="7"/>
  <c r="AJ478" i="7"/>
  <c r="AJ825" i="7"/>
  <c r="AJ320" i="7"/>
  <c r="AJ1352" i="7"/>
  <c r="AJ1103" i="7"/>
  <c r="AJ957" i="7"/>
  <c r="AJ278" i="7"/>
  <c r="AJ496" i="7"/>
  <c r="AJ628" i="7"/>
  <c r="AJ1054" i="7"/>
  <c r="AJ1233" i="7"/>
  <c r="AJ397" i="7"/>
  <c r="AJ330" i="7"/>
  <c r="AJ325" i="7"/>
  <c r="AJ55" i="7"/>
  <c r="AJ1029" i="7"/>
  <c r="AJ805" i="7"/>
  <c r="AJ931" i="7"/>
  <c r="AJ20" i="7"/>
  <c r="AJ178" i="7"/>
  <c r="AJ810" i="7"/>
  <c r="AJ252" i="7"/>
  <c r="AJ684" i="7"/>
  <c r="AJ294" i="7"/>
  <c r="AJ561" i="7"/>
  <c r="AJ454" i="7"/>
  <c r="AJ119" i="7"/>
  <c r="AJ63" i="7"/>
  <c r="AJ1339" i="7"/>
  <c r="AJ969" i="7"/>
  <c r="AJ272" i="7"/>
  <c r="AJ748" i="7"/>
  <c r="AJ388" i="7"/>
  <c r="AJ365" i="7"/>
  <c r="AJ484" i="7"/>
  <c r="AJ517" i="7"/>
  <c r="AJ1046" i="7"/>
  <c r="AJ752" i="7"/>
  <c r="AJ483" i="7"/>
  <c r="AJ945" i="7"/>
  <c r="AJ459" i="7"/>
  <c r="AJ873" i="7"/>
  <c r="AJ787" i="7"/>
  <c r="AJ975" i="7"/>
  <c r="AJ1211" i="7"/>
  <c r="AJ389" i="7"/>
  <c r="AJ608" i="7"/>
  <c r="AJ953" i="7"/>
  <c r="AJ525" i="7"/>
  <c r="AJ596" i="7"/>
  <c r="AJ221" i="7"/>
  <c r="AJ147" i="7"/>
  <c r="AJ1229" i="7"/>
  <c r="AJ598" i="7"/>
  <c r="AJ652" i="7"/>
  <c r="AJ248" i="7"/>
  <c r="AJ676" i="7"/>
  <c r="AJ977" i="7"/>
  <c r="AJ143" i="7"/>
  <c r="AJ293" i="7"/>
  <c r="AJ767" i="7"/>
  <c r="AJ56" i="7"/>
  <c r="AJ737" i="7"/>
  <c r="AJ271" i="7"/>
  <c r="AJ280" i="7"/>
  <c r="AJ671" i="7"/>
  <c r="AJ309" i="7"/>
  <c r="AJ336" i="7"/>
  <c r="AJ738" i="7"/>
  <c r="AJ868" i="7"/>
  <c r="AJ1378" i="7"/>
  <c r="AJ658" i="7"/>
  <c r="AJ1225" i="7"/>
  <c r="AJ472" i="7"/>
  <c r="AJ1018" i="7"/>
  <c r="AJ1324" i="7"/>
  <c r="AJ1296" i="7"/>
  <c r="AJ1100" i="7"/>
  <c r="AJ298" i="7"/>
  <c r="AJ1278" i="7"/>
  <c r="AJ264" i="7"/>
  <c r="AJ972" i="7"/>
  <c r="AJ317" i="7"/>
  <c r="AJ838" i="7"/>
  <c r="AJ395" i="7"/>
  <c r="AJ555" i="7"/>
  <c r="AJ984" i="7"/>
  <c r="AJ175" i="7"/>
  <c r="AJ104" i="7"/>
  <c r="AJ1156" i="7"/>
  <c r="AJ644" i="7"/>
  <c r="AJ282" i="7"/>
  <c r="AJ617" i="7"/>
  <c r="AJ473" i="7"/>
  <c r="AJ743" i="7"/>
  <c r="AJ905" i="7"/>
  <c r="AJ797" i="7"/>
  <c r="AJ675" i="7"/>
  <c r="AJ1261" i="7"/>
  <c r="AJ614" i="7"/>
  <c r="AJ559" i="7"/>
  <c r="AJ1360" i="7"/>
  <c r="AJ623" i="7"/>
  <c r="AJ899" i="7"/>
  <c r="AJ1325" i="7"/>
  <c r="AJ501" i="7"/>
  <c r="AJ758" i="7"/>
  <c r="AJ191" i="7"/>
  <c r="AJ1183" i="7"/>
  <c r="AJ625" i="7"/>
  <c r="AJ1215" i="7"/>
  <c r="AJ1097" i="7"/>
  <c r="AJ267" i="7"/>
  <c r="AJ1279" i="7"/>
  <c r="AJ1037" i="7"/>
  <c r="AJ1277" i="7"/>
  <c r="AJ679" i="7"/>
  <c r="AJ1176" i="7"/>
  <c r="AJ1323" i="7"/>
  <c r="AJ606" i="7"/>
  <c r="AJ990" i="7"/>
  <c r="AJ1110" i="7"/>
  <c r="AJ1368" i="7"/>
  <c r="AJ760" i="7"/>
  <c r="AJ809" i="7"/>
  <c r="AJ724" i="7"/>
  <c r="AJ355" i="7"/>
  <c r="AJ582" i="7"/>
  <c r="AJ515" i="7"/>
  <c r="AJ200" i="7"/>
  <c r="AJ599" i="7"/>
  <c r="AJ386" i="7"/>
  <c r="AJ967" i="7"/>
  <c r="AJ374" i="7"/>
  <c r="AJ808" i="7"/>
  <c r="AJ920" i="7"/>
  <c r="AJ1036" i="7"/>
  <c r="AJ481" i="7"/>
  <c r="AJ597" i="7"/>
  <c r="AJ210" i="7"/>
  <c r="AJ846" i="7"/>
  <c r="AJ1005" i="7"/>
  <c r="AJ284" i="7"/>
  <c r="AJ789" i="7"/>
  <c r="AJ193" i="7"/>
  <c r="AJ208" i="7"/>
  <c r="AJ577" i="7"/>
  <c r="AJ424" i="7"/>
  <c r="AJ545" i="7"/>
  <c r="AJ1020" i="7"/>
  <c r="AJ824" i="7"/>
  <c r="AJ1160" i="7"/>
  <c r="AJ720" i="7"/>
  <c r="AJ800" i="7"/>
  <c r="AJ131" i="7"/>
  <c r="AJ790" i="7"/>
  <c r="AJ529" i="7"/>
  <c r="AJ629" i="7"/>
  <c r="AJ796" i="7"/>
  <c r="AJ140" i="7"/>
  <c r="AJ76" i="7"/>
  <c r="AJ861" i="7"/>
  <c r="AJ368" i="7"/>
  <c r="AJ547" i="7"/>
  <c r="AJ601" i="7"/>
  <c r="AJ678" i="7"/>
  <c r="AJ697" i="7"/>
  <c r="AJ903" i="7"/>
  <c r="AJ71" i="7"/>
  <c r="AJ1048" i="7"/>
  <c r="AJ1030" i="7"/>
  <c r="AJ154" i="7"/>
  <c r="AJ223" i="7"/>
  <c r="AJ233" i="7"/>
  <c r="AJ441" i="7"/>
  <c r="AJ753" i="7"/>
  <c r="AJ711" i="7"/>
  <c r="AJ1032" i="7"/>
  <c r="AJ1134" i="7"/>
  <c r="AJ1182" i="7"/>
  <c r="AJ550" i="7"/>
  <c r="AJ936" i="7"/>
  <c r="AJ225" i="7"/>
  <c r="AJ321" i="7"/>
  <c r="AJ354" i="7"/>
  <c r="AJ651" i="7"/>
  <c r="AJ816" i="7"/>
  <c r="AJ467" i="7"/>
  <c r="AJ1350" i="7"/>
  <c r="AJ462" i="7"/>
  <c r="AJ83" i="7"/>
  <c r="AJ376" i="7"/>
  <c r="AJ840" i="7"/>
  <c r="AJ285" i="7"/>
  <c r="AJ433" i="7"/>
  <c r="AJ151" i="7"/>
  <c r="AJ960" i="7"/>
  <c r="AJ530" i="7"/>
  <c r="AJ1135" i="7"/>
  <c r="AJ425" i="7"/>
  <c r="AJ313" i="7"/>
  <c r="AJ831" i="7"/>
  <c r="AJ1315" i="7"/>
  <c r="AJ1355" i="7"/>
  <c r="AJ1266" i="7"/>
  <c r="AJ51" i="7"/>
  <c r="AJ976" i="7"/>
  <c r="AJ507" i="7"/>
  <c r="AJ286" i="7"/>
  <c r="AJ331" i="7"/>
  <c r="AJ970" i="7"/>
  <c r="AJ1012" i="7"/>
  <c r="AJ827" i="7"/>
  <c r="AJ989" i="7"/>
  <c r="AJ442" i="7"/>
  <c r="AJ772" i="7"/>
  <c r="AJ691" i="7"/>
  <c r="AJ1072" i="7"/>
  <c r="AJ655" i="7"/>
  <c r="AJ558" i="7"/>
  <c r="AJ866" i="7"/>
  <c r="AJ1023" i="7"/>
  <c r="AJ544" i="7"/>
  <c r="AJ1158" i="7"/>
  <c r="AJ1057" i="7"/>
  <c r="AJ893" i="7"/>
  <c r="AJ1348" i="7"/>
  <c r="AJ1069" i="7"/>
  <c r="AJ455" i="7"/>
  <c r="AJ458" i="7"/>
  <c r="AJ100" i="7"/>
  <c r="AJ613" i="7"/>
  <c r="AJ699" i="7"/>
  <c r="AJ403" i="7"/>
  <c r="AJ742" i="7"/>
  <c r="AJ777" i="7"/>
  <c r="AJ859" i="7"/>
  <c r="AJ815" i="7"/>
  <c r="AJ560" i="7"/>
  <c r="AJ641" i="7"/>
  <c r="AJ941" i="7"/>
  <c r="AJ1390" i="7"/>
  <c r="AJ1301" i="7"/>
  <c r="AJ67" i="7"/>
  <c r="AJ35" i="7"/>
  <c r="AJ1067" i="7"/>
  <c r="AJ410" i="7"/>
  <c r="AJ303" i="7"/>
  <c r="AJ185" i="7"/>
  <c r="AJ124" i="7"/>
  <c r="AJ307" i="7"/>
  <c r="AJ586" i="7"/>
  <c r="AJ514" i="7"/>
  <c r="AJ261" i="7"/>
  <c r="AJ135" i="7"/>
  <c r="AJ238" i="7"/>
  <c r="AJ180" i="7"/>
  <c r="AJ1386" i="7"/>
  <c r="AJ673" i="7"/>
  <c r="AJ562" i="7"/>
  <c r="AJ192" i="7"/>
  <c r="AJ662" i="7"/>
  <c r="AJ323" i="7"/>
  <c r="AJ669" i="7"/>
  <c r="AJ489" i="7"/>
  <c r="AJ576" i="7"/>
  <c r="AJ610" i="7"/>
  <c r="AJ417" i="7"/>
  <c r="AJ52" i="7"/>
  <c r="AJ746" i="7"/>
  <c r="AJ220" i="7"/>
  <c r="AJ593" i="7"/>
  <c r="AJ1271" i="7"/>
  <c r="AJ158" i="7"/>
  <c r="AJ717" i="7"/>
  <c r="AJ677" i="7"/>
  <c r="AJ1246" i="7"/>
  <c r="AJ1081" i="7"/>
  <c r="AJ680" i="7"/>
  <c r="AJ1113" i="7"/>
  <c r="AJ1083" i="7"/>
  <c r="AJ1008" i="7"/>
  <c r="AJ791" i="7"/>
  <c r="AJ522" i="7"/>
  <c r="AJ1180" i="7"/>
  <c r="AJ421" i="7"/>
  <c r="AJ245" i="7"/>
  <c r="AJ534" i="7"/>
  <c r="AJ1260" i="7"/>
  <c r="AJ506" i="7"/>
  <c r="AJ1035" i="7"/>
  <c r="AJ1207" i="7"/>
  <c r="AJ443" i="7"/>
  <c r="AJ1384" i="7"/>
  <c r="AJ466" i="7"/>
  <c r="AJ42" i="7"/>
  <c r="AJ405" i="7"/>
  <c r="AJ799" i="7"/>
  <c r="AJ704" i="7"/>
  <c r="AJ1045" i="7"/>
  <c r="AJ656" i="7"/>
  <c r="AJ445" i="7"/>
  <c r="AJ624" i="7"/>
  <c r="AJ876" i="7"/>
  <c r="AJ1138" i="7"/>
  <c r="AJ318" i="7"/>
  <c r="AJ1006" i="7"/>
  <c r="AJ1053" i="7"/>
  <c r="AJ1116" i="7"/>
  <c r="AJ1091" i="7"/>
  <c r="AJ276" i="7"/>
  <c r="AJ756" i="7"/>
  <c r="AJ672" i="7"/>
  <c r="AJ521" i="7"/>
  <c r="AJ615" i="7"/>
  <c r="AJ1331" i="7"/>
  <c r="AJ978" i="7"/>
  <c r="AJ918" i="7"/>
  <c r="AJ900" i="7"/>
  <c r="AJ509" i="7"/>
  <c r="AJ775" i="7"/>
  <c r="AJ1049" i="7"/>
  <c r="AJ1062" i="7"/>
  <c r="AJ745" i="7"/>
  <c r="AJ1184" i="7"/>
  <c r="AJ1124" i="7"/>
  <c r="AJ105" i="7"/>
  <c r="AJ565" i="7"/>
  <c r="AJ1142" i="7"/>
  <c r="AJ434" i="7"/>
  <c r="AJ919" i="7"/>
  <c r="AJ730" i="7"/>
  <c r="AJ670" i="7"/>
  <c r="AJ1015" i="7"/>
  <c r="AJ411" i="7"/>
  <c r="AJ843" i="7"/>
  <c r="AJ1167" i="7"/>
  <c r="AJ574" i="7"/>
  <c r="AJ1078" i="7"/>
  <c r="AJ1105" i="7"/>
  <c r="AJ1302" i="7"/>
  <c r="AJ1090" i="7"/>
  <c r="AJ986" i="7"/>
  <c r="AJ12" i="7"/>
  <c r="AJ263" i="7"/>
  <c r="AJ1311" i="7"/>
  <c r="AJ1150" i="7"/>
  <c r="AJ1159" i="7"/>
  <c r="AJ1274" i="7"/>
  <c r="AJ1144" i="7"/>
  <c r="AJ774" i="7"/>
  <c r="AJ353" i="7"/>
  <c r="AJ59" i="7"/>
  <c r="AJ270" i="7"/>
  <c r="AJ212" i="7"/>
  <c r="AJ1163" i="7"/>
  <c r="AJ769" i="7"/>
  <c r="AJ851" i="7"/>
  <c r="AJ630" i="7"/>
  <c r="AJ224" i="7"/>
  <c r="AJ361" i="7"/>
  <c r="AJ944" i="7"/>
  <c r="AJ761" i="7"/>
  <c r="AJ342" i="7"/>
  <c r="AJ408" i="7"/>
  <c r="AJ785" i="7"/>
  <c r="AJ879" i="7"/>
  <c r="AJ865" i="7"/>
  <c r="AJ690" i="7"/>
  <c r="AJ504" i="7"/>
  <c r="AJ542" i="7"/>
  <c r="AJ1153" i="7"/>
  <c r="AJ1299" i="7"/>
  <c r="AJ822" i="7"/>
  <c r="AJ1263" i="7"/>
  <c r="AJ216" i="7"/>
  <c r="AJ588" i="7"/>
  <c r="AJ1203" i="7"/>
  <c r="AJ811" i="7"/>
  <c r="AJ590" i="7"/>
  <c r="AJ487" i="7"/>
  <c r="AJ961" i="7"/>
  <c r="AJ570" i="7"/>
  <c r="AJ940" i="7"/>
  <c r="AJ886" i="7"/>
  <c r="AJ1011" i="7"/>
  <c r="AJ1082" i="7"/>
  <c r="AJ759" i="7"/>
  <c r="AJ543" i="7"/>
  <c r="AJ1300" i="7"/>
  <c r="AJ782" i="7"/>
  <c r="AJ1291" i="7"/>
  <c r="AJ1162" i="7"/>
  <c r="AJ373" i="7"/>
  <c r="AJ880" i="7"/>
  <c r="AJ160" i="7"/>
  <c r="AJ1254" i="7"/>
  <c r="AJ858" i="7"/>
  <c r="AJ820" i="7"/>
  <c r="AJ1055" i="7"/>
  <c r="AJ181" i="7"/>
  <c r="AJ1268" i="7"/>
  <c r="AJ637" i="7"/>
  <c r="AJ622" i="7"/>
  <c r="AJ535" i="7"/>
  <c r="AJ1102" i="7"/>
  <c r="AJ595" i="7"/>
  <c r="AJ447" i="7"/>
  <c r="AJ1289" i="7"/>
  <c r="AJ621" i="7"/>
  <c r="AJ214" i="7"/>
  <c r="AJ346" i="7"/>
  <c r="AJ819" i="7"/>
  <c r="AJ538" i="7"/>
  <c r="AJ1075" i="7"/>
  <c r="AJ980" i="7"/>
  <c r="AJ436" i="7"/>
  <c r="AJ488" i="7"/>
  <c r="AJ943" i="7"/>
  <c r="AJ398" i="7"/>
  <c r="AJ657" i="7"/>
  <c r="AJ406" i="7"/>
  <c r="AJ867" i="7"/>
  <c r="AJ979" i="7"/>
  <c r="AJ660" i="7"/>
  <c r="AJ754" i="7"/>
  <c r="AJ34" i="7"/>
  <c r="AJ1305" i="7"/>
  <c r="AJ878" i="7"/>
  <c r="AJ907" i="7"/>
  <c r="AJ906" i="7"/>
  <c r="AJ1152" i="7"/>
  <c r="AJ222" i="7"/>
  <c r="AJ159" i="7"/>
  <c r="AJ1387" i="7"/>
  <c r="AJ161" i="7"/>
  <c r="AJ939" i="7"/>
  <c r="AJ1080" i="7"/>
  <c r="AJ888" i="7"/>
  <c r="AJ150" i="7"/>
  <c r="AJ510" i="7"/>
  <c r="AJ567" i="7"/>
  <c r="AJ1034" i="7"/>
  <c r="AJ647" i="7"/>
  <c r="AJ602" i="7"/>
  <c r="AJ922" i="7"/>
  <c r="AJ480" i="7"/>
  <c r="AJ344" i="7"/>
  <c r="AJ491" i="7"/>
  <c r="AJ218" i="7"/>
  <c r="AJ932" i="7"/>
  <c r="AJ516" i="7"/>
  <c r="AJ402" i="7"/>
  <c r="AJ718" i="7"/>
  <c r="AJ863" i="7"/>
  <c r="AJ1382" i="7"/>
  <c r="AJ698" i="7"/>
  <c r="AJ638" i="7"/>
  <c r="AJ1022" i="7"/>
  <c r="AJ1362" i="7"/>
  <c r="AJ968" i="7"/>
  <c r="AJ1228" i="7"/>
  <c r="AJ845" i="7"/>
  <c r="AJ283" i="7"/>
  <c r="AJ1295" i="7"/>
  <c r="AJ1026" i="7"/>
  <c r="AJ430" i="7"/>
  <c r="AJ239" i="7"/>
  <c r="AJ288" i="7"/>
  <c r="AJ456" i="7"/>
  <c r="AJ1002" i="7"/>
  <c r="AJ877" i="7"/>
  <c r="AJ1201" i="7"/>
  <c r="AJ1021" i="7"/>
  <c r="AJ315" i="7"/>
  <c r="AJ1343" i="7"/>
  <c r="AJ1132" i="7"/>
  <c r="AJ749" i="7"/>
  <c r="AJ780" i="7"/>
  <c r="AJ1379" i="7"/>
  <c r="AJ1164" i="7"/>
  <c r="AJ654" i="7"/>
  <c r="AJ1198" i="7"/>
  <c r="AJ1061" i="7"/>
  <c r="AJ750" i="7"/>
  <c r="AJ725" i="7"/>
  <c r="AJ883" i="7"/>
  <c r="AJ1096" i="7"/>
  <c r="AJ1131" i="7"/>
  <c r="AJ446" i="7"/>
  <c r="AJ869" i="7"/>
  <c r="AJ141" i="7"/>
  <c r="AJ634" i="7"/>
  <c r="AJ954" i="7"/>
  <c r="AJ1136" i="7"/>
  <c r="AJ7" i="7"/>
  <c r="AJ30" i="7"/>
  <c r="AJ359" i="7"/>
  <c r="AJ1128" i="7"/>
  <c r="AJ29" i="7"/>
  <c r="AJ311" i="7"/>
  <c r="AJ1009" i="7"/>
  <c r="AJ985" i="7"/>
  <c r="AJ973" i="7"/>
  <c r="AJ1024" i="7"/>
  <c r="AJ327" i="7"/>
  <c r="AJ766" i="7"/>
  <c r="AJ947" i="7"/>
  <c r="AJ1196" i="7"/>
  <c r="AJ594" i="7"/>
  <c r="AJ468" i="7"/>
  <c r="AJ1239" i="7"/>
  <c r="AJ1294" i="7"/>
  <c r="AJ1333" i="7"/>
  <c r="AJ345" i="7"/>
  <c r="AJ937" i="7"/>
  <c r="AJ817" i="7"/>
  <c r="AJ992" i="7"/>
  <c r="AJ1092" i="7"/>
  <c r="AJ912" i="7"/>
  <c r="AJ1063" i="7"/>
  <c r="AJ1365" i="7"/>
  <c r="AJ770" i="7"/>
  <c r="AJ648" i="7"/>
  <c r="AJ707" i="7"/>
  <c r="AJ438" i="7"/>
  <c r="AJ927" i="7"/>
  <c r="AJ837" i="7"/>
  <c r="AJ1273" i="7"/>
  <c r="AJ89" i="7"/>
  <c r="AJ1206" i="7"/>
  <c r="AJ871" i="7"/>
  <c r="AJ1111" i="7"/>
  <c r="AJ844" i="7"/>
  <c r="AJ803" i="7"/>
  <c r="AJ612" i="7"/>
  <c r="AJ783" i="7"/>
  <c r="AJ723" i="7"/>
  <c r="AJ1257" i="7"/>
  <c r="AJ1250" i="7"/>
  <c r="AJ1178" i="7"/>
  <c r="AJ249" i="7"/>
  <c r="AJ1171" i="7"/>
  <c r="AJ855" i="7"/>
  <c r="AJ1130" i="7"/>
  <c r="AJ1043" i="7"/>
  <c r="AJ1114" i="7"/>
  <c r="AJ948" i="7"/>
  <c r="AJ854" i="7"/>
  <c r="AJ1204" i="7"/>
  <c r="AJ1344" i="7"/>
  <c r="AJ1050" i="7"/>
  <c r="AJ155" i="7"/>
  <c r="AJ1336" i="7"/>
  <c r="AJ1306" i="7"/>
  <c r="AJ66" i="7"/>
  <c r="AJ1079" i="7"/>
  <c r="AJ1270" i="7"/>
  <c r="AJ54" i="7"/>
  <c r="AJ1119" i="7"/>
  <c r="AJ37" i="7"/>
  <c r="AJ78" i="7"/>
  <c r="AJ1095" i="7"/>
  <c r="AJ415" i="7"/>
  <c r="AJ1216" i="7"/>
  <c r="AJ1342" i="7"/>
  <c r="AJ167" i="7"/>
  <c r="AJ1118" i="7"/>
  <c r="AJ1298" i="7"/>
  <c r="AJ149" i="7"/>
  <c r="AJ1330" i="7"/>
  <c r="AJ65" i="7"/>
  <c r="AJ1335" i="7"/>
  <c r="AJ1327" i="7"/>
  <c r="AJ667" i="7"/>
  <c r="AJ369" i="7"/>
  <c r="AJ1385" i="7"/>
  <c r="AJ695" i="7"/>
  <c r="AJ527" i="7"/>
  <c r="AJ1098" i="7"/>
  <c r="AJ793" i="7"/>
  <c r="AJ499" i="7"/>
  <c r="AJ993" i="7"/>
  <c r="AJ821" i="7"/>
  <c r="AJ1060" i="7"/>
  <c r="AJ1290" i="7"/>
  <c r="AJ217" i="7"/>
  <c r="AJ429" i="7"/>
  <c r="AJ902" i="7"/>
  <c r="AJ1383" i="7"/>
  <c r="AJ1230" i="7"/>
  <c r="AJ190" i="7"/>
  <c r="AJ781" i="7"/>
  <c r="AJ862" i="7"/>
  <c r="AJ741" i="7"/>
  <c r="AJ1318" i="7"/>
  <c r="AJ1177" i="7"/>
  <c r="AJ416" i="7"/>
  <c r="AJ1262" i="7"/>
  <c r="AJ350" i="7"/>
  <c r="AJ1013" i="7"/>
  <c r="AJ50" i="7"/>
  <c r="AJ1154" i="7"/>
  <c r="AJ512" i="7"/>
  <c r="AJ114" i="7"/>
  <c r="AJ1064" i="7"/>
  <c r="AJ632" i="7"/>
  <c r="AJ477" i="7"/>
  <c r="AJ1017" i="7"/>
  <c r="AJ584" i="7"/>
  <c r="AJ1143" i="7"/>
  <c r="AJ419" i="7"/>
  <c r="AJ187" i="7"/>
  <c r="AJ850" i="7"/>
  <c r="AJ832" i="7"/>
  <c r="AJ1232" i="7"/>
  <c r="AJ908" i="7"/>
  <c r="AJ1137" i="7"/>
  <c r="AJ392" i="7"/>
  <c r="AJ1210" i="7"/>
  <c r="AJ1051" i="7"/>
  <c r="AJ1332" i="7"/>
  <c r="AJ1101" i="7"/>
  <c r="AJ137" i="7"/>
  <c r="AJ38" i="7"/>
  <c r="AJ892" i="7"/>
  <c r="AJ1313" i="7"/>
  <c r="AJ121" i="7"/>
  <c r="AJ1076" i="7"/>
  <c r="AJ129" i="7"/>
  <c r="AJ93" i="7"/>
  <c r="AJ1282" i="7"/>
  <c r="AJ1252" i="7"/>
  <c r="AJ1127" i="7"/>
  <c r="AJ1194" i="7"/>
  <c r="AJ126" i="7"/>
  <c r="AJ1099" i="7"/>
  <c r="AJ77" i="7"/>
  <c r="AJ1140" i="7"/>
  <c r="AJ1086" i="7"/>
  <c r="AJ142" i="7"/>
  <c r="AJ102" i="7"/>
  <c r="AJ620" i="7"/>
  <c r="AJ528" i="7"/>
  <c r="AJ1251" i="7"/>
  <c r="AJ375" i="7"/>
  <c r="AJ1027" i="7"/>
  <c r="AJ1165" i="7"/>
  <c r="AJ53" i="7"/>
  <c r="AJ1000" i="7"/>
  <c r="AJ1014" i="7"/>
  <c r="AJ823" i="7"/>
  <c r="AJ950" i="7"/>
  <c r="AJ1243" i="7"/>
  <c r="AJ541" i="7"/>
  <c r="AJ1004" i="7"/>
  <c r="AJ971" i="7"/>
  <c r="AJ1172" i="7"/>
  <c r="AJ1376" i="7"/>
  <c r="AJ490" i="7"/>
  <c r="AJ1221" i="7"/>
  <c r="AJ492" i="7"/>
  <c r="AJ616" i="7"/>
  <c r="AJ687" i="7"/>
  <c r="AJ1145" i="7"/>
  <c r="AJ627" i="7"/>
  <c r="AJ1320" i="7"/>
  <c r="AJ1007" i="7"/>
  <c r="AJ1369" i="7"/>
  <c r="AJ1122" i="7"/>
  <c r="AJ1126" i="7"/>
  <c r="AJ485" i="7"/>
  <c r="AJ101" i="7"/>
  <c r="AJ130" i="7"/>
  <c r="AJ1381" i="7"/>
  <c r="AJ1309" i="7"/>
  <c r="AJ1338" i="7"/>
  <c r="AJ1073" i="7"/>
  <c r="AJ427" i="7"/>
  <c r="AJ1349" i="7"/>
  <c r="AJ1346" i="7"/>
  <c r="AJ1329" i="7"/>
  <c r="AJ231" i="7"/>
  <c r="AJ9" i="7"/>
  <c r="AJ1209" i="7"/>
  <c r="AJ965" i="7"/>
  <c r="AJ109" i="7"/>
  <c r="AJ1151" i="7"/>
  <c r="AJ1112" i="7"/>
  <c r="AJ13" i="7"/>
  <c r="AJ1319" i="7"/>
  <c r="AJ604" i="7"/>
  <c r="AJ1117" i="7"/>
  <c r="AJ982" i="7"/>
  <c r="AJ1275" i="7"/>
  <c r="AJ1068" i="7"/>
  <c r="AJ8" i="7"/>
  <c r="AJ1212" i="7"/>
  <c r="AJ179" i="7"/>
  <c r="AJ1244" i="7"/>
  <c r="AJ86" i="7"/>
  <c r="AJ33" i="7"/>
  <c r="AJ57" i="7"/>
  <c r="AJ1188" i="7"/>
  <c r="AJ1238" i="7"/>
  <c r="AJ664" i="7"/>
  <c r="AJ1193" i="7"/>
  <c r="AJ1242" i="7"/>
  <c r="AJ94" i="7"/>
  <c r="AJ1016" i="7"/>
  <c r="AJ1337" i="7"/>
  <c r="AJ3" i="7"/>
  <c r="AJ1297" i="7"/>
  <c r="AJ511" i="7"/>
  <c r="AJ784" i="7"/>
  <c r="AJ807" i="7"/>
  <c r="AJ1359" i="7"/>
  <c r="AJ2" i="7"/>
  <c r="AJ343" i="7"/>
  <c r="AJ925" i="7"/>
  <c r="AJ798" i="7"/>
  <c r="AJ1003" i="7"/>
  <c r="AJ1322" i="7"/>
  <c r="AJ1237" i="7"/>
  <c r="AJ377" i="7"/>
  <c r="AJ956" i="7"/>
  <c r="AJ513" i="7"/>
  <c r="AJ921" i="7"/>
  <c r="AJ1312" i="7"/>
  <c r="AJ1218" i="7"/>
  <c r="AJ1173" i="7"/>
  <c r="AJ1213" i="7"/>
  <c r="AJ585" i="7"/>
  <c r="AJ1042" i="7"/>
  <c r="AJ1028" i="7"/>
  <c r="AJ1375" i="7"/>
  <c r="AJ1227" i="7"/>
  <c r="AJ279" i="7"/>
  <c r="AJ508" i="7"/>
  <c r="AJ1281" i="7"/>
  <c r="AJ295" i="7"/>
  <c r="AJ1104" i="7"/>
  <c r="AJ1334" i="7"/>
  <c r="AJ62" i="7"/>
  <c r="AJ924" i="7"/>
  <c r="AJ914" i="7"/>
  <c r="AJ755" i="7"/>
  <c r="AJ1139" i="7"/>
  <c r="AJ1179" i="7"/>
  <c r="AJ74" i="7"/>
  <c r="AJ1107" i="7"/>
  <c r="AJ895" i="7"/>
  <c r="AJ1108" i="7"/>
  <c r="AJ138" i="7"/>
  <c r="AJ16" i="7"/>
  <c r="AJ1190" i="7"/>
  <c r="AJ1222" i="7"/>
  <c r="AJ1146" i="7"/>
  <c r="AJ1044" i="7"/>
  <c r="AJ1123" i="7"/>
  <c r="AJ21" i="7"/>
  <c r="AJ1155" i="7"/>
  <c r="AJ579" i="7"/>
  <c r="AJ1363" i="7"/>
  <c r="AJ69" i="7"/>
  <c r="AJ14" i="7"/>
  <c r="AJ1208" i="7"/>
  <c r="AJ58" i="7"/>
  <c r="AJ18" i="7"/>
  <c r="AJ1240" i="7"/>
  <c r="AJ81" i="7"/>
  <c r="AJ1065" i="7"/>
  <c r="AJ41" i="7"/>
  <c r="AJ5" i="7"/>
  <c r="AJ983" i="7"/>
  <c r="AJ1187" i="7"/>
  <c r="AJ495" i="7"/>
  <c r="AJ1367" i="7"/>
  <c r="AJ363" i="7"/>
  <c r="AJ17" i="7"/>
  <c r="AJ235" i="7"/>
  <c r="AJ97" i="7"/>
  <c r="AJ6" i="7"/>
  <c r="AJ215" i="7"/>
  <c r="AJ1200" i="7"/>
  <c r="AJ762" i="7"/>
  <c r="AJ935" i="7"/>
  <c r="AJ702" i="7"/>
  <c r="AJ835" i="7"/>
  <c r="AJ1038" i="7"/>
  <c r="AJ1226" i="7"/>
  <c r="AJ1125" i="7"/>
  <c r="AJ1168" i="7"/>
  <c r="AJ1245" i="7"/>
  <c r="AJ1249" i="7"/>
  <c r="AJ26" i="7"/>
  <c r="AJ49" i="7"/>
  <c r="AJ572" i="7"/>
  <c r="AJ1340" i="7"/>
  <c r="AJ145" i="7"/>
  <c r="AJ1372" i="7"/>
  <c r="AJ189" i="7"/>
  <c r="AJ475" i="7"/>
  <c r="AJ836" i="7"/>
  <c r="AJ1058" i="7"/>
  <c r="AJ1358" i="7"/>
  <c r="AJ1269" i="7"/>
  <c r="AJ1304" i="7"/>
  <c r="AJ1373" i="7"/>
  <c r="AJ122" i="7"/>
  <c r="AJ117" i="7"/>
  <c r="AJ503" i="7"/>
  <c r="AJ1129" i="7"/>
  <c r="AJ22" i="7"/>
  <c r="AJ1161" i="7"/>
  <c r="AJ73" i="7"/>
  <c r="AJ1377" i="7"/>
  <c r="AJ70" i="7"/>
  <c r="AJ169" i="7"/>
  <c r="AJ1255" i="7"/>
  <c r="AJ125" i="7"/>
  <c r="AJ519" i="7"/>
  <c r="AJ1170" i="7"/>
  <c r="AJ1287" i="7"/>
  <c r="AJ134" i="7"/>
  <c r="AJ247" i="7"/>
  <c r="AJ531" i="7"/>
  <c r="AJ1186" i="7"/>
  <c r="AJ251" i="7"/>
  <c r="AJ1191" i="7"/>
  <c r="AJ1094" i="7"/>
  <c r="AJ133" i="7"/>
  <c r="AJ1205" i="7"/>
  <c r="AJ1276" i="7"/>
  <c r="AJ955" i="7"/>
  <c r="AJ1195" i="7"/>
  <c r="AJ82" i="7"/>
  <c r="AJ199" i="7"/>
  <c r="AJ963" i="7"/>
  <c r="AJ1234" i="7"/>
  <c r="AJ1280" i="7"/>
  <c r="AJ113" i="7"/>
  <c r="AJ25" i="7"/>
  <c r="AJ689" i="7"/>
  <c r="AJ626" i="7"/>
  <c r="AJ500" i="7"/>
  <c r="AJ440" i="7"/>
  <c r="AJ916" i="7"/>
  <c r="AJ1267" i="7"/>
  <c r="AJ1264" i="7"/>
  <c r="AJ875" i="7"/>
  <c r="AJ1115" i="7"/>
  <c r="AJ1223" i="7"/>
  <c r="AJ10" i="7"/>
  <c r="AJ1391" i="7"/>
  <c r="AJ887" i="7"/>
  <c r="AJ379" i="7"/>
  <c r="AJ923" i="7"/>
  <c r="AJ90" i="7"/>
  <c r="AJ46" i="7"/>
  <c r="AJ1272" i="7"/>
  <c r="AJ1241" i="7"/>
  <c r="AJ1308" i="7"/>
  <c r="AJ995" i="7"/>
  <c r="AJ1231" i="7"/>
  <c r="AJ1133" i="7"/>
  <c r="AJ696" i="7"/>
  <c r="AJ146" i="7"/>
  <c r="AJ110" i="7"/>
  <c r="AJ11" i="7"/>
  <c r="AJ870" i="7"/>
  <c r="AJ1169" i="7"/>
  <c r="AJ347" i="7"/>
  <c r="AJ177" i="7"/>
  <c r="AJ15" i="7"/>
  <c r="AJ874" i="7"/>
  <c r="AJ1341" i="7"/>
  <c r="AJ85" i="7"/>
  <c r="AJ4" i="7"/>
  <c r="AJ1181" i="7"/>
  <c r="AJ1370" i="7"/>
  <c r="AJ1345" i="7"/>
  <c r="AJ61" i="7"/>
  <c r="AJ106" i="7"/>
  <c r="AJ153" i="7"/>
  <c r="AJ1219" i="7"/>
  <c r="AJ1374" i="7"/>
  <c r="AJ45" i="7"/>
  <c r="AJ566" i="7"/>
  <c r="G25" i="8"/>
  <c r="D30" i="8"/>
  <c r="H26" i="10" l="1"/>
  <c r="C26" i="10"/>
  <c r="F19" i="10" l="1"/>
  <c r="G19" i="10" s="1"/>
  <c r="F18" i="10"/>
  <c r="G18" i="10" s="1"/>
  <c r="F17" i="10"/>
  <c r="G17" i="10" s="1"/>
  <c r="F15" i="10"/>
  <c r="G15" i="10" s="1"/>
  <c r="F14" i="10"/>
  <c r="G14" i="10" s="1"/>
  <c r="F16" i="10"/>
  <c r="G16" i="10" s="1"/>
  <c r="G23" i="8" l="1"/>
  <c r="C32" i="8"/>
  <c r="C31" i="8"/>
  <c r="C30" i="8"/>
  <c r="AM1391" i="7"/>
  <c r="AM1390" i="7"/>
  <c r="AM1389" i="7"/>
  <c r="AM1388" i="7"/>
  <c r="AM1387" i="7"/>
  <c r="AM1386" i="7"/>
  <c r="AM1385" i="7"/>
  <c r="AM1384" i="7"/>
  <c r="AM1383" i="7"/>
  <c r="AM1382" i="7"/>
  <c r="AM1381" i="7"/>
  <c r="AM1380" i="7"/>
  <c r="AM1379" i="7"/>
  <c r="AM1378" i="7"/>
  <c r="AM1377" i="7"/>
  <c r="AM1376" i="7"/>
  <c r="AM1375" i="7"/>
  <c r="AM1374" i="7"/>
  <c r="AM1373" i="7"/>
  <c r="AM1372" i="7"/>
  <c r="AM1371" i="7"/>
  <c r="AM1370" i="7"/>
  <c r="AM1369" i="7"/>
  <c r="AM1368" i="7"/>
  <c r="AM1367" i="7"/>
  <c r="AM1366" i="7"/>
  <c r="AM1365" i="7"/>
  <c r="AM1364" i="7"/>
  <c r="AM1363" i="7"/>
  <c r="AM1362" i="7"/>
  <c r="AM1361" i="7"/>
  <c r="AM1360" i="7"/>
  <c r="AM1359" i="7"/>
  <c r="AM1358" i="7"/>
  <c r="AM1357" i="7"/>
  <c r="AM1356" i="7"/>
  <c r="AM1355" i="7"/>
  <c r="AM1354" i="7"/>
  <c r="AM1353" i="7"/>
  <c r="AM1352" i="7"/>
  <c r="AM1351" i="7"/>
  <c r="AM1350" i="7"/>
  <c r="AM1349" i="7"/>
  <c r="AM1348" i="7"/>
  <c r="AM1347" i="7"/>
  <c r="AM1346" i="7"/>
  <c r="AM1345" i="7"/>
  <c r="AM1344" i="7"/>
  <c r="AM1343" i="7"/>
  <c r="AM1342" i="7"/>
  <c r="AM1341" i="7"/>
  <c r="AM1340" i="7"/>
  <c r="AM1339" i="7"/>
  <c r="AM1338" i="7"/>
  <c r="AM1337" i="7"/>
  <c r="AM1336" i="7"/>
  <c r="AM1335" i="7"/>
  <c r="AM1334" i="7"/>
  <c r="AM1333" i="7"/>
  <c r="AM1332" i="7"/>
  <c r="AM1331" i="7"/>
  <c r="AM1330" i="7"/>
  <c r="AM1329" i="7"/>
  <c r="AM1328" i="7"/>
  <c r="AM1327" i="7"/>
  <c r="AM1326" i="7"/>
  <c r="AM1325" i="7"/>
  <c r="AM1324" i="7"/>
  <c r="AM1323" i="7"/>
  <c r="AM1322" i="7"/>
  <c r="AM1321" i="7"/>
  <c r="AM1320" i="7"/>
  <c r="AM1319" i="7"/>
  <c r="AM1318" i="7"/>
  <c r="AM1317" i="7"/>
  <c r="AM1316" i="7"/>
  <c r="AM1315" i="7"/>
  <c r="AM1314" i="7"/>
  <c r="AM1313" i="7"/>
  <c r="AM1312" i="7"/>
  <c r="AM1311" i="7"/>
  <c r="AM1310" i="7"/>
  <c r="AM1309" i="7"/>
  <c r="AM1308" i="7"/>
  <c r="AM1307" i="7"/>
  <c r="AM1306" i="7"/>
  <c r="AM1305" i="7"/>
  <c r="AM1304" i="7"/>
  <c r="AM1303" i="7"/>
  <c r="AM1302" i="7"/>
  <c r="AM1301" i="7"/>
  <c r="AM1300" i="7"/>
  <c r="AM1299" i="7"/>
  <c r="AM1298" i="7"/>
  <c r="AM1297" i="7"/>
  <c r="AM1296" i="7"/>
  <c r="AM1295" i="7"/>
  <c r="AM1294" i="7"/>
  <c r="AM1293" i="7"/>
  <c r="AM1292" i="7"/>
  <c r="AM1291" i="7"/>
  <c r="AM1290" i="7"/>
  <c r="AM1289" i="7"/>
  <c r="AM1288" i="7"/>
  <c r="AM1287" i="7"/>
  <c r="AM1286" i="7"/>
  <c r="AM1285" i="7"/>
  <c r="AM1284" i="7"/>
  <c r="AM1283" i="7"/>
  <c r="AM1282" i="7"/>
  <c r="AM1281" i="7"/>
  <c r="AM1280" i="7"/>
  <c r="AM1279" i="7"/>
  <c r="AM1278" i="7"/>
  <c r="AM1277" i="7"/>
  <c r="AM1276" i="7"/>
  <c r="AM1275" i="7"/>
  <c r="AM1274" i="7"/>
  <c r="AM1273" i="7"/>
  <c r="AM1272" i="7"/>
  <c r="AM1271" i="7"/>
  <c r="AM1270" i="7"/>
  <c r="AM1269" i="7"/>
  <c r="AM1268" i="7"/>
  <c r="AM1267" i="7"/>
  <c r="AM1266" i="7"/>
  <c r="AM1265" i="7"/>
  <c r="AM1264" i="7"/>
  <c r="AM1263" i="7"/>
  <c r="AM1262" i="7"/>
  <c r="AM1261" i="7"/>
  <c r="AM1260" i="7"/>
  <c r="AM1259" i="7"/>
  <c r="AM1258" i="7"/>
  <c r="AM1257" i="7"/>
  <c r="AM1256" i="7"/>
  <c r="AM1255" i="7"/>
  <c r="AM1254" i="7"/>
  <c r="AM1253" i="7"/>
  <c r="AM1252" i="7"/>
  <c r="AM1251" i="7"/>
  <c r="AM1250" i="7"/>
  <c r="AM1249" i="7"/>
  <c r="AM1248" i="7"/>
  <c r="AM1247" i="7"/>
  <c r="AM1246" i="7"/>
  <c r="AM1245" i="7"/>
  <c r="AM1244" i="7"/>
  <c r="AM1243" i="7"/>
  <c r="AM1242" i="7"/>
  <c r="AM1241" i="7"/>
  <c r="AM1240" i="7"/>
  <c r="AM1239" i="7"/>
  <c r="AM1238" i="7"/>
  <c r="AM1237" i="7"/>
  <c r="AM1236" i="7"/>
  <c r="AM1235" i="7"/>
  <c r="AM1234" i="7"/>
  <c r="AM1233" i="7"/>
  <c r="AM1232" i="7"/>
  <c r="AM1231" i="7"/>
  <c r="AM1230" i="7"/>
  <c r="AM1229" i="7"/>
  <c r="AM1228" i="7"/>
  <c r="AM1227" i="7"/>
  <c r="AM1226" i="7"/>
  <c r="AM1225" i="7"/>
  <c r="AM1224" i="7"/>
  <c r="AM1223" i="7"/>
  <c r="AM1222" i="7"/>
  <c r="AM1221" i="7"/>
  <c r="AM1220" i="7"/>
  <c r="AM1219" i="7"/>
  <c r="AM1218" i="7"/>
  <c r="AM1217" i="7"/>
  <c r="AM1216" i="7"/>
  <c r="AM1215" i="7"/>
  <c r="AM1214" i="7"/>
  <c r="AM1213" i="7"/>
  <c r="AM1212" i="7"/>
  <c r="AM1211" i="7"/>
  <c r="AM1210" i="7"/>
  <c r="AM1209" i="7"/>
  <c r="AM1208" i="7"/>
  <c r="AM1207" i="7"/>
  <c r="AM1206" i="7"/>
  <c r="AM1205" i="7"/>
  <c r="AM1204" i="7"/>
  <c r="AM1203" i="7"/>
  <c r="AM1202" i="7"/>
  <c r="AM1201" i="7"/>
  <c r="AM1200" i="7"/>
  <c r="AM1199" i="7"/>
  <c r="AM1198" i="7"/>
  <c r="AM1197" i="7"/>
  <c r="AM1196" i="7"/>
  <c r="AM1195" i="7"/>
  <c r="AM1194" i="7"/>
  <c r="AM1193" i="7"/>
  <c r="AM1192" i="7"/>
  <c r="AM1191" i="7"/>
  <c r="AM1190" i="7"/>
  <c r="AM1189" i="7"/>
  <c r="AM1188" i="7"/>
  <c r="AM1187" i="7"/>
  <c r="AM1186" i="7"/>
  <c r="AM1185" i="7"/>
  <c r="AM1184" i="7"/>
  <c r="AM1183" i="7"/>
  <c r="AM1182" i="7"/>
  <c r="AM1181" i="7"/>
  <c r="AM1180" i="7"/>
  <c r="AM1179" i="7"/>
  <c r="AM1178" i="7"/>
  <c r="AM1177" i="7"/>
  <c r="AM1176" i="7"/>
  <c r="AM1175" i="7"/>
  <c r="AM1174" i="7"/>
  <c r="AM1173" i="7"/>
  <c r="AM1172" i="7"/>
  <c r="AM1171" i="7"/>
  <c r="AM1170" i="7"/>
  <c r="AM1169" i="7"/>
  <c r="AM1168" i="7"/>
  <c r="AM1167" i="7"/>
  <c r="AM1166" i="7"/>
  <c r="AM1165" i="7"/>
  <c r="AM1164" i="7"/>
  <c r="AM1163" i="7"/>
  <c r="AM1162" i="7"/>
  <c r="AM1161" i="7"/>
  <c r="AM1160" i="7"/>
  <c r="AM1159" i="7"/>
  <c r="AM1158" i="7"/>
  <c r="AM1157" i="7"/>
  <c r="AM1156" i="7"/>
  <c r="AM1155" i="7"/>
  <c r="AM1154" i="7"/>
  <c r="AM1153" i="7"/>
  <c r="AM1152" i="7"/>
  <c r="AM1151" i="7"/>
  <c r="AM1150" i="7"/>
  <c r="AM1149" i="7"/>
  <c r="AM1148" i="7"/>
  <c r="AM1147" i="7"/>
  <c r="AM1146" i="7"/>
  <c r="AM1145" i="7"/>
  <c r="AM1144" i="7"/>
  <c r="AM1143" i="7"/>
  <c r="AM1142" i="7"/>
  <c r="AM1141" i="7"/>
  <c r="AM1140" i="7"/>
  <c r="AM1139" i="7"/>
  <c r="AM1138" i="7"/>
  <c r="AM1137" i="7"/>
  <c r="AM1136" i="7"/>
  <c r="AM1135" i="7"/>
  <c r="AM1134" i="7"/>
  <c r="AM1133" i="7"/>
  <c r="AM1132" i="7"/>
  <c r="AM1131" i="7"/>
  <c r="AM1130" i="7"/>
  <c r="AM1129" i="7"/>
  <c r="AM1128" i="7"/>
  <c r="AM1127" i="7"/>
  <c r="AM1126" i="7"/>
  <c r="AM1125" i="7"/>
  <c r="AM1124" i="7"/>
  <c r="AM1123" i="7"/>
  <c r="AM1122" i="7"/>
  <c r="AM1121" i="7"/>
  <c r="AM1120" i="7"/>
  <c r="AM1119" i="7"/>
  <c r="AM1118" i="7"/>
  <c r="AM1117" i="7"/>
  <c r="AM1116" i="7"/>
  <c r="AM1115" i="7"/>
  <c r="AM1114" i="7"/>
  <c r="AM1113" i="7"/>
  <c r="AM1112" i="7"/>
  <c r="AM1111" i="7"/>
  <c r="AM1110" i="7"/>
  <c r="AM1109" i="7"/>
  <c r="AM1108" i="7"/>
  <c r="AM1107" i="7"/>
  <c r="AM1106" i="7"/>
  <c r="AM1105" i="7"/>
  <c r="AM1104" i="7"/>
  <c r="AM1103" i="7"/>
  <c r="AM1102" i="7"/>
  <c r="AM1101" i="7"/>
  <c r="AM1100" i="7"/>
  <c r="AM1099" i="7"/>
  <c r="AM1098" i="7"/>
  <c r="AM1097" i="7"/>
  <c r="AM1096" i="7"/>
  <c r="AM1095" i="7"/>
  <c r="AM1094" i="7"/>
  <c r="AM1093" i="7"/>
  <c r="AM1092" i="7"/>
  <c r="AM1091" i="7"/>
  <c r="AM1090" i="7"/>
  <c r="AM1089" i="7"/>
  <c r="AM1088" i="7"/>
  <c r="AM1087" i="7"/>
  <c r="AM1086" i="7"/>
  <c r="AM1085" i="7"/>
  <c r="AM1084" i="7"/>
  <c r="AM1083" i="7"/>
  <c r="AM1082" i="7"/>
  <c r="AM1081" i="7"/>
  <c r="AM1080" i="7"/>
  <c r="AM1079" i="7"/>
  <c r="AM1078" i="7"/>
  <c r="AM1077" i="7"/>
  <c r="AM1076" i="7"/>
  <c r="AM1075" i="7"/>
  <c r="AM1074" i="7"/>
  <c r="AM1073" i="7"/>
  <c r="AM1072" i="7"/>
  <c r="AM1071" i="7"/>
  <c r="AM1070" i="7"/>
  <c r="AM1069" i="7"/>
  <c r="AM1068" i="7"/>
  <c r="AM1067" i="7"/>
  <c r="AM1066" i="7"/>
  <c r="AM1065" i="7"/>
  <c r="AM1064" i="7"/>
  <c r="AM1063" i="7"/>
  <c r="AM1062" i="7"/>
  <c r="AM1061" i="7"/>
  <c r="AM1060" i="7"/>
  <c r="AM1059" i="7"/>
  <c r="AM1058" i="7"/>
  <c r="AM1057" i="7"/>
  <c r="AM1056" i="7"/>
  <c r="AM1055" i="7"/>
  <c r="AM1054" i="7"/>
  <c r="AM1053" i="7"/>
  <c r="AM1052" i="7"/>
  <c r="AM1051" i="7"/>
  <c r="AM1050" i="7"/>
  <c r="AM1049" i="7"/>
  <c r="AM1048" i="7"/>
  <c r="AM1047" i="7"/>
  <c r="AM1046" i="7"/>
  <c r="AM1045" i="7"/>
  <c r="AM1044" i="7"/>
  <c r="AM1043" i="7"/>
  <c r="AM1042" i="7"/>
  <c r="AM1041" i="7"/>
  <c r="AM1040" i="7"/>
  <c r="AM1039" i="7"/>
  <c r="AM1038" i="7"/>
  <c r="AM1037" i="7"/>
  <c r="AM1036" i="7"/>
  <c r="AM1035" i="7"/>
  <c r="AM1034" i="7"/>
  <c r="AM1033" i="7"/>
  <c r="AM1032" i="7"/>
  <c r="AM1031" i="7"/>
  <c r="AM1030" i="7"/>
  <c r="AM1029" i="7"/>
  <c r="AM1028" i="7"/>
  <c r="AM1027" i="7"/>
  <c r="AM1026" i="7"/>
  <c r="AM1025" i="7"/>
  <c r="AM1024" i="7"/>
  <c r="AM1023" i="7"/>
  <c r="AM1022" i="7"/>
  <c r="AM1021" i="7"/>
  <c r="AM1020" i="7"/>
  <c r="AM1019" i="7"/>
  <c r="AM1018" i="7"/>
  <c r="AM1017" i="7"/>
  <c r="AM1016" i="7"/>
  <c r="AM1015" i="7"/>
  <c r="AM1014" i="7"/>
  <c r="AM1013" i="7"/>
  <c r="AM1012" i="7"/>
  <c r="AM1011" i="7"/>
  <c r="AM1010" i="7"/>
  <c r="AM1009" i="7"/>
  <c r="AM1008" i="7"/>
  <c r="AM1007" i="7"/>
  <c r="AM1006" i="7"/>
  <c r="AM1005" i="7"/>
  <c r="AM1004" i="7"/>
  <c r="AM1003" i="7"/>
  <c r="AM1002" i="7"/>
  <c r="AM1001" i="7"/>
  <c r="AM1000" i="7"/>
  <c r="AM999" i="7"/>
  <c r="AM998" i="7"/>
  <c r="AM997" i="7"/>
  <c r="AM996" i="7"/>
  <c r="AM995" i="7"/>
  <c r="AM994" i="7"/>
  <c r="AM993" i="7"/>
  <c r="AM992" i="7"/>
  <c r="AM991" i="7"/>
  <c r="AM990" i="7"/>
  <c r="AM989" i="7"/>
  <c r="AM988" i="7"/>
  <c r="AM987" i="7"/>
  <c r="AM986" i="7"/>
  <c r="AM985" i="7"/>
  <c r="AM984" i="7"/>
  <c r="AM983" i="7"/>
  <c r="AM982" i="7"/>
  <c r="AM981" i="7"/>
  <c r="AM980" i="7"/>
  <c r="AM979" i="7"/>
  <c r="AM978" i="7"/>
  <c r="AM977" i="7"/>
  <c r="AM976" i="7"/>
  <c r="AM975" i="7"/>
  <c r="AM974" i="7"/>
  <c r="AM973" i="7"/>
  <c r="AM972" i="7"/>
  <c r="AM971" i="7"/>
  <c r="AM970" i="7"/>
  <c r="AM969" i="7"/>
  <c r="AM968" i="7"/>
  <c r="AM967" i="7"/>
  <c r="AM966" i="7"/>
  <c r="AM965" i="7"/>
  <c r="AM964" i="7"/>
  <c r="AM963" i="7"/>
  <c r="AM962" i="7"/>
  <c r="AM961" i="7"/>
  <c r="AM960" i="7"/>
  <c r="AM959" i="7"/>
  <c r="AM958" i="7"/>
  <c r="AM957" i="7"/>
  <c r="AM956" i="7"/>
  <c r="AM955" i="7"/>
  <c r="AM954" i="7"/>
  <c r="AM953" i="7"/>
  <c r="AM952" i="7"/>
  <c r="AM951" i="7"/>
  <c r="AM950" i="7"/>
  <c r="AM949" i="7"/>
  <c r="AM948" i="7"/>
  <c r="AM947" i="7"/>
  <c r="AM946" i="7"/>
  <c r="AM945" i="7"/>
  <c r="AM944" i="7"/>
  <c r="AM943" i="7"/>
  <c r="AM942" i="7"/>
  <c r="AM941" i="7"/>
  <c r="AM940" i="7"/>
  <c r="AM939" i="7"/>
  <c r="AM938" i="7"/>
  <c r="AM937" i="7"/>
  <c r="AM936" i="7"/>
  <c r="AM935" i="7"/>
  <c r="AM934" i="7"/>
  <c r="AM933" i="7"/>
  <c r="AM932" i="7"/>
  <c r="AM931" i="7"/>
  <c r="AM930" i="7"/>
  <c r="AM929" i="7"/>
  <c r="AM928" i="7"/>
  <c r="AM927" i="7"/>
  <c r="AM926" i="7"/>
  <c r="AM925" i="7"/>
  <c r="AM924" i="7"/>
  <c r="AM923" i="7"/>
  <c r="AM922" i="7"/>
  <c r="AM921" i="7"/>
  <c r="AM920" i="7"/>
  <c r="AM919" i="7"/>
  <c r="AM918" i="7"/>
  <c r="AM917" i="7"/>
  <c r="AM916" i="7"/>
  <c r="AM915" i="7"/>
  <c r="AM914" i="7"/>
  <c r="AM913" i="7"/>
  <c r="AM912" i="7"/>
  <c r="AM911" i="7"/>
  <c r="AM910" i="7"/>
  <c r="AM909" i="7"/>
  <c r="AM908" i="7"/>
  <c r="AM907" i="7"/>
  <c r="AM906" i="7"/>
  <c r="AM905" i="7"/>
  <c r="AM904" i="7"/>
  <c r="AM903" i="7"/>
  <c r="AM902" i="7"/>
  <c r="AM901" i="7"/>
  <c r="AM900" i="7"/>
  <c r="AM899" i="7"/>
  <c r="AM898" i="7"/>
  <c r="AM897" i="7"/>
  <c r="AM896" i="7"/>
  <c r="AM895" i="7"/>
  <c r="AM894" i="7"/>
  <c r="AM893" i="7"/>
  <c r="AM892" i="7"/>
  <c r="AM891" i="7"/>
  <c r="AM890" i="7"/>
  <c r="AM889" i="7"/>
  <c r="AM888" i="7"/>
  <c r="AM887" i="7"/>
  <c r="AM886" i="7"/>
  <c r="AM885" i="7"/>
  <c r="AM884" i="7"/>
  <c r="AM883" i="7"/>
  <c r="AM882" i="7"/>
  <c r="AM881" i="7"/>
  <c r="AM880" i="7"/>
  <c r="AM879" i="7"/>
  <c r="AM878" i="7"/>
  <c r="AM877" i="7"/>
  <c r="AM876" i="7"/>
  <c r="AM875" i="7"/>
  <c r="AM874" i="7"/>
  <c r="AM873" i="7"/>
  <c r="AM872" i="7"/>
  <c r="AM871" i="7"/>
  <c r="AM870" i="7"/>
  <c r="AM869" i="7"/>
  <c r="AM868" i="7"/>
  <c r="AM867" i="7"/>
  <c r="AM866" i="7"/>
  <c r="AM865" i="7"/>
  <c r="AM864" i="7"/>
  <c r="AM863" i="7"/>
  <c r="AM862" i="7"/>
  <c r="AM861" i="7"/>
  <c r="AM860" i="7"/>
  <c r="AM859" i="7"/>
  <c r="AM858" i="7"/>
  <c r="AM857" i="7"/>
  <c r="AM856" i="7"/>
  <c r="AM855" i="7"/>
  <c r="AM854" i="7"/>
  <c r="AM853" i="7"/>
  <c r="AM852" i="7"/>
  <c r="AM851" i="7"/>
  <c r="AM850" i="7"/>
  <c r="AM849" i="7"/>
  <c r="AM848" i="7"/>
  <c r="AM847" i="7"/>
  <c r="AM846" i="7"/>
  <c r="AM845" i="7"/>
  <c r="AM844" i="7"/>
  <c r="AM843" i="7"/>
  <c r="AM842" i="7"/>
  <c r="AM841" i="7"/>
  <c r="AM840" i="7"/>
  <c r="AM839" i="7"/>
  <c r="AM838" i="7"/>
  <c r="AM837" i="7"/>
  <c r="AM836" i="7"/>
  <c r="AM835" i="7"/>
  <c r="AM834" i="7"/>
  <c r="AM833" i="7"/>
  <c r="AM832" i="7"/>
  <c r="AM831" i="7"/>
  <c r="AM830" i="7"/>
  <c r="AM829" i="7"/>
  <c r="AM828" i="7"/>
  <c r="AM827" i="7"/>
  <c r="AM826" i="7"/>
  <c r="AM825" i="7"/>
  <c r="AM824" i="7"/>
  <c r="AM823" i="7"/>
  <c r="AM822" i="7"/>
  <c r="AM821" i="7"/>
  <c r="AM820" i="7"/>
  <c r="AM819" i="7"/>
  <c r="AM818" i="7"/>
  <c r="AM817" i="7"/>
  <c r="AM816" i="7"/>
  <c r="AM815" i="7"/>
  <c r="AM814" i="7"/>
  <c r="AM813" i="7"/>
  <c r="AM812" i="7"/>
  <c r="AM811" i="7"/>
  <c r="AM810" i="7"/>
  <c r="AM809" i="7"/>
  <c r="AM808" i="7"/>
  <c r="AM807" i="7"/>
  <c r="AM806" i="7"/>
  <c r="AM805" i="7"/>
  <c r="AM804" i="7"/>
  <c r="AM803" i="7"/>
  <c r="AM802" i="7"/>
  <c r="AM801" i="7"/>
  <c r="AM800" i="7"/>
  <c r="AM799" i="7"/>
  <c r="AM798" i="7"/>
  <c r="AM797" i="7"/>
  <c r="AM796" i="7"/>
  <c r="AM795" i="7"/>
  <c r="AM794" i="7"/>
  <c r="AM793" i="7"/>
  <c r="AM792" i="7"/>
  <c r="AM791" i="7"/>
  <c r="AM790" i="7"/>
  <c r="AM789" i="7"/>
  <c r="AM788" i="7"/>
  <c r="AM787" i="7"/>
  <c r="AM786" i="7"/>
  <c r="AM785" i="7"/>
  <c r="AM784" i="7"/>
  <c r="AM783" i="7"/>
  <c r="AM782" i="7"/>
  <c r="AM781" i="7"/>
  <c r="AM780" i="7"/>
  <c r="AM779" i="7"/>
  <c r="AM778" i="7"/>
  <c r="AM777" i="7"/>
  <c r="AM776" i="7"/>
  <c r="AM775" i="7"/>
  <c r="AM774" i="7"/>
  <c r="AM773" i="7"/>
  <c r="AM772" i="7"/>
  <c r="AM771" i="7"/>
  <c r="AM770" i="7"/>
  <c r="AM769" i="7"/>
  <c r="AM768" i="7"/>
  <c r="AM767" i="7"/>
  <c r="AM766" i="7"/>
  <c r="AM765" i="7"/>
  <c r="AM764" i="7"/>
  <c r="AM763" i="7"/>
  <c r="AM762" i="7"/>
  <c r="AM761" i="7"/>
  <c r="AM760" i="7"/>
  <c r="AM759" i="7"/>
  <c r="AM758" i="7"/>
  <c r="AM757" i="7"/>
  <c r="AM756" i="7"/>
  <c r="AM755" i="7"/>
  <c r="AM754" i="7"/>
  <c r="AM753" i="7"/>
  <c r="AM752" i="7"/>
  <c r="AM751" i="7"/>
  <c r="AM750" i="7"/>
  <c r="AM749" i="7"/>
  <c r="AM748" i="7"/>
  <c r="AM747" i="7"/>
  <c r="AM746" i="7"/>
  <c r="AM745" i="7"/>
  <c r="AM744" i="7"/>
  <c r="AM743" i="7"/>
  <c r="AM742" i="7"/>
  <c r="AM741" i="7"/>
  <c r="AM740" i="7"/>
  <c r="AM739" i="7"/>
  <c r="AM738" i="7"/>
  <c r="AM737" i="7"/>
  <c r="AM736" i="7"/>
  <c r="AM735" i="7"/>
  <c r="AM734" i="7"/>
  <c r="AM733" i="7"/>
  <c r="AM732" i="7"/>
  <c r="AM731" i="7"/>
  <c r="AM730" i="7"/>
  <c r="AM729" i="7"/>
  <c r="AM728" i="7"/>
  <c r="AM727" i="7"/>
  <c r="AM726" i="7"/>
  <c r="AM725" i="7"/>
  <c r="AM724" i="7"/>
  <c r="AM723" i="7"/>
  <c r="AM722" i="7"/>
  <c r="AM721" i="7"/>
  <c r="AM720" i="7"/>
  <c r="AM719" i="7"/>
  <c r="AM718" i="7"/>
  <c r="AM717" i="7"/>
  <c r="AM716" i="7"/>
  <c r="AM715" i="7"/>
  <c r="AM714" i="7"/>
  <c r="AM713" i="7"/>
  <c r="AM712" i="7"/>
  <c r="AM711" i="7"/>
  <c r="AM710" i="7"/>
  <c r="AM709" i="7"/>
  <c r="AM708" i="7"/>
  <c r="AM707" i="7"/>
  <c r="AM706" i="7"/>
  <c r="AM705" i="7"/>
  <c r="AM704" i="7"/>
  <c r="AM703" i="7"/>
  <c r="AM702" i="7"/>
  <c r="AM701" i="7"/>
  <c r="AM700" i="7"/>
  <c r="AM699" i="7"/>
  <c r="AM698" i="7"/>
  <c r="AM697" i="7"/>
  <c r="AM696" i="7"/>
  <c r="AM695" i="7"/>
  <c r="AM694" i="7"/>
  <c r="AM693" i="7"/>
  <c r="AM692" i="7"/>
  <c r="AM691" i="7"/>
  <c r="AM690" i="7"/>
  <c r="AM689" i="7"/>
  <c r="AM688" i="7"/>
  <c r="AM687" i="7"/>
  <c r="AM686" i="7"/>
  <c r="AM685" i="7"/>
  <c r="AM684" i="7"/>
  <c r="AM683" i="7"/>
  <c r="AM682" i="7"/>
  <c r="AM681" i="7"/>
  <c r="AM680" i="7"/>
  <c r="AM679" i="7"/>
  <c r="AM678" i="7"/>
  <c r="AM677" i="7"/>
  <c r="AM676" i="7"/>
  <c r="AM675" i="7"/>
  <c r="AM674" i="7"/>
  <c r="AM673" i="7"/>
  <c r="AM672" i="7"/>
  <c r="AM671" i="7"/>
  <c r="AM670" i="7"/>
  <c r="AM669" i="7"/>
  <c r="AM668" i="7"/>
  <c r="AM667" i="7"/>
  <c r="AM666" i="7"/>
  <c r="AM665" i="7"/>
  <c r="AM664" i="7"/>
  <c r="AM663" i="7"/>
  <c r="AM662" i="7"/>
  <c r="AM661" i="7"/>
  <c r="AM660" i="7"/>
  <c r="AM659" i="7"/>
  <c r="AM658" i="7"/>
  <c r="AM657" i="7"/>
  <c r="AM656" i="7"/>
  <c r="AM655" i="7"/>
  <c r="AM654" i="7"/>
  <c r="AM653" i="7"/>
  <c r="AM652" i="7"/>
  <c r="AM651" i="7"/>
  <c r="AM650" i="7"/>
  <c r="AM649" i="7"/>
  <c r="AM648" i="7"/>
  <c r="AM647" i="7"/>
  <c r="AM646" i="7"/>
  <c r="AM645" i="7"/>
  <c r="AM644" i="7"/>
  <c r="AM643" i="7"/>
  <c r="AM642" i="7"/>
  <c r="AM641" i="7"/>
  <c r="AM640" i="7"/>
  <c r="AM639" i="7"/>
  <c r="AM638" i="7"/>
  <c r="AM637" i="7"/>
  <c r="AM636" i="7"/>
  <c r="AM635" i="7"/>
  <c r="AM634" i="7"/>
  <c r="AM633" i="7"/>
  <c r="AM632" i="7"/>
  <c r="AM631" i="7"/>
  <c r="AM630" i="7"/>
  <c r="AM629" i="7"/>
  <c r="AM628" i="7"/>
  <c r="AM627" i="7"/>
  <c r="AM626" i="7"/>
  <c r="AM625" i="7"/>
  <c r="AM624" i="7"/>
  <c r="AM623" i="7"/>
  <c r="AM622" i="7"/>
  <c r="AM621" i="7"/>
  <c r="AM620" i="7"/>
  <c r="AM619" i="7"/>
  <c r="AM618" i="7"/>
  <c r="AM617" i="7"/>
  <c r="AM616" i="7"/>
  <c r="AM615" i="7"/>
  <c r="AM614" i="7"/>
  <c r="AM613" i="7"/>
  <c r="AM612" i="7"/>
  <c r="AM611" i="7"/>
  <c r="AM610" i="7"/>
  <c r="AM609" i="7"/>
  <c r="AM608" i="7"/>
  <c r="AM607" i="7"/>
  <c r="AM606" i="7"/>
  <c r="AM605" i="7"/>
  <c r="AM604" i="7"/>
  <c r="AM603" i="7"/>
  <c r="AM602" i="7"/>
  <c r="AM601" i="7"/>
  <c r="AM600" i="7"/>
  <c r="AM599" i="7"/>
  <c r="AM598" i="7"/>
  <c r="AM597" i="7"/>
  <c r="AM596" i="7"/>
  <c r="AM595" i="7"/>
  <c r="AM594" i="7"/>
  <c r="AM593" i="7"/>
  <c r="AM592" i="7"/>
  <c r="AM591" i="7"/>
  <c r="AM590" i="7"/>
  <c r="AM589" i="7"/>
  <c r="AM588" i="7"/>
  <c r="AM587" i="7"/>
  <c r="AM586" i="7"/>
  <c r="AM585" i="7"/>
  <c r="AM584" i="7"/>
  <c r="AM583" i="7"/>
  <c r="AM582" i="7"/>
  <c r="AM581" i="7"/>
  <c r="AM580" i="7"/>
  <c r="AM579" i="7"/>
  <c r="AM578" i="7"/>
  <c r="AM577" i="7"/>
  <c r="AM576" i="7"/>
  <c r="AM575" i="7"/>
  <c r="AM574" i="7"/>
  <c r="AM573" i="7"/>
  <c r="AM572" i="7"/>
  <c r="AM571" i="7"/>
  <c r="AM570" i="7"/>
  <c r="AM569" i="7"/>
  <c r="AM568" i="7"/>
  <c r="AM567" i="7"/>
  <c r="AM566" i="7"/>
  <c r="AM565" i="7"/>
  <c r="AM564" i="7"/>
  <c r="AM563" i="7"/>
  <c r="AM562" i="7"/>
  <c r="AM561" i="7"/>
  <c r="AM560" i="7"/>
  <c r="AM559" i="7"/>
  <c r="AM558" i="7"/>
  <c r="AM557" i="7"/>
  <c r="AM556" i="7"/>
  <c r="AM555" i="7"/>
  <c r="AM554" i="7"/>
  <c r="AM553" i="7"/>
  <c r="AM552" i="7"/>
  <c r="AM551" i="7"/>
  <c r="AM550" i="7"/>
  <c r="AM549" i="7"/>
  <c r="AM548" i="7"/>
  <c r="AM547" i="7"/>
  <c r="AM546" i="7"/>
  <c r="AM545" i="7"/>
  <c r="AM544" i="7"/>
  <c r="AM543" i="7"/>
  <c r="AM542" i="7"/>
  <c r="AM541" i="7"/>
  <c r="AM540" i="7"/>
  <c r="AM539" i="7"/>
  <c r="AM538" i="7"/>
  <c r="AM537" i="7"/>
  <c r="AM536" i="7"/>
  <c r="AM535" i="7"/>
  <c r="AM534" i="7"/>
  <c r="AM533" i="7"/>
  <c r="AM532" i="7"/>
  <c r="AM531" i="7"/>
  <c r="AM530" i="7"/>
  <c r="AM529" i="7"/>
  <c r="AM528" i="7"/>
  <c r="AM527" i="7"/>
  <c r="AM526" i="7"/>
  <c r="AM525" i="7"/>
  <c r="AM524" i="7"/>
  <c r="AM523" i="7"/>
  <c r="AM522" i="7"/>
  <c r="AM521" i="7"/>
  <c r="AM520" i="7"/>
  <c r="AM519" i="7"/>
  <c r="AM518" i="7"/>
  <c r="AM517" i="7"/>
  <c r="AM516" i="7"/>
  <c r="AM515" i="7"/>
  <c r="AM514" i="7"/>
  <c r="AM513" i="7"/>
  <c r="AM512" i="7"/>
  <c r="AM511" i="7"/>
  <c r="AM510" i="7"/>
  <c r="AM509" i="7"/>
  <c r="AM508" i="7"/>
  <c r="AM507" i="7"/>
  <c r="AM506" i="7"/>
  <c r="AM505" i="7"/>
  <c r="AM504" i="7"/>
  <c r="AM503" i="7"/>
  <c r="AM502" i="7"/>
  <c r="AM501" i="7"/>
  <c r="AM500" i="7"/>
  <c r="AM499" i="7"/>
  <c r="AM498" i="7"/>
  <c r="AM497" i="7"/>
  <c r="AM496" i="7"/>
  <c r="AM495" i="7"/>
  <c r="AM494" i="7"/>
  <c r="AM493" i="7"/>
  <c r="AM492" i="7"/>
  <c r="AM491" i="7"/>
  <c r="AM490" i="7"/>
  <c r="AM489" i="7"/>
  <c r="AM488" i="7"/>
  <c r="AM487" i="7"/>
  <c r="AM486" i="7"/>
  <c r="AM485" i="7"/>
  <c r="AM484" i="7"/>
  <c r="AM483" i="7"/>
  <c r="AM482" i="7"/>
  <c r="AM481" i="7"/>
  <c r="AM480" i="7"/>
  <c r="AM479" i="7"/>
  <c r="AM478" i="7"/>
  <c r="AM477" i="7"/>
  <c r="AM476" i="7"/>
  <c r="AM475" i="7"/>
  <c r="AM474" i="7"/>
  <c r="AM473" i="7"/>
  <c r="AM472" i="7"/>
  <c r="AM471" i="7"/>
  <c r="AM470" i="7"/>
  <c r="AM469" i="7"/>
  <c r="AM468" i="7"/>
  <c r="AM467" i="7"/>
  <c r="AM466" i="7"/>
  <c r="AM465" i="7"/>
  <c r="AM464" i="7"/>
  <c r="AM463" i="7"/>
  <c r="AM462" i="7"/>
  <c r="AM461" i="7"/>
  <c r="AM460" i="7"/>
  <c r="AM459" i="7"/>
  <c r="AM458" i="7"/>
  <c r="AM457" i="7"/>
  <c r="AM456" i="7"/>
  <c r="AM455" i="7"/>
  <c r="AM454" i="7"/>
  <c r="AM453" i="7"/>
  <c r="AM452" i="7"/>
  <c r="AM451" i="7"/>
  <c r="AM450" i="7"/>
  <c r="AM449" i="7"/>
  <c r="AM448" i="7"/>
  <c r="AM447" i="7"/>
  <c r="AM446" i="7"/>
  <c r="AM445" i="7"/>
  <c r="AM444" i="7"/>
  <c r="AM443" i="7"/>
  <c r="AM442" i="7"/>
  <c r="AM441" i="7"/>
  <c r="AM440" i="7"/>
  <c r="AM439" i="7"/>
  <c r="AM438" i="7"/>
  <c r="AM437" i="7"/>
  <c r="AM436" i="7"/>
  <c r="AM435" i="7"/>
  <c r="AM434" i="7"/>
  <c r="AM433" i="7"/>
  <c r="AM432" i="7"/>
  <c r="AM431" i="7"/>
  <c r="AM430" i="7"/>
  <c r="AM429" i="7"/>
  <c r="AM428" i="7"/>
  <c r="AM427" i="7"/>
  <c r="AM426" i="7"/>
  <c r="AM425" i="7"/>
  <c r="AM424" i="7"/>
  <c r="AM423" i="7"/>
  <c r="AM422" i="7"/>
  <c r="AM421" i="7"/>
  <c r="AM420" i="7"/>
  <c r="AM419" i="7"/>
  <c r="AM418" i="7"/>
  <c r="AM417" i="7"/>
  <c r="AM416" i="7"/>
  <c r="AM415" i="7"/>
  <c r="AM414" i="7"/>
  <c r="AM413" i="7"/>
  <c r="AM412" i="7"/>
  <c r="AM411" i="7"/>
  <c r="AM410" i="7"/>
  <c r="AM409" i="7"/>
  <c r="AM408" i="7"/>
  <c r="AM407" i="7"/>
  <c r="AM406" i="7"/>
  <c r="AM405" i="7"/>
  <c r="AM404" i="7"/>
  <c r="AM403" i="7"/>
  <c r="AM402" i="7"/>
  <c r="AM401" i="7"/>
  <c r="AM400" i="7"/>
  <c r="AM399" i="7"/>
  <c r="AM398" i="7"/>
  <c r="AM397" i="7"/>
  <c r="AM396" i="7"/>
  <c r="AM395" i="7"/>
  <c r="AM394" i="7"/>
  <c r="AM393" i="7"/>
  <c r="AM392" i="7"/>
  <c r="AM391" i="7"/>
  <c r="AM390" i="7"/>
  <c r="AM389" i="7"/>
  <c r="AM388" i="7"/>
  <c r="AM387" i="7"/>
  <c r="AM386" i="7"/>
  <c r="AM385" i="7"/>
  <c r="AM384" i="7"/>
  <c r="AM383" i="7"/>
  <c r="AM382" i="7"/>
  <c r="AM381" i="7"/>
  <c r="AM380" i="7"/>
  <c r="AM379" i="7"/>
  <c r="AM378" i="7"/>
  <c r="AM377" i="7"/>
  <c r="AM376" i="7"/>
  <c r="AM375" i="7"/>
  <c r="AM374" i="7"/>
  <c r="AM373" i="7"/>
  <c r="AM372" i="7"/>
  <c r="AM371" i="7"/>
  <c r="AM370" i="7"/>
  <c r="AM369" i="7"/>
  <c r="AM368" i="7"/>
  <c r="AM367" i="7"/>
  <c r="AM366" i="7"/>
  <c r="AM365" i="7"/>
  <c r="AM364" i="7"/>
  <c r="AM363" i="7"/>
  <c r="AM362" i="7"/>
  <c r="AM361" i="7"/>
  <c r="AM360" i="7"/>
  <c r="AM359" i="7"/>
  <c r="AM358" i="7"/>
  <c r="AM357" i="7"/>
  <c r="AM356" i="7"/>
  <c r="AM355" i="7"/>
  <c r="AM354" i="7"/>
  <c r="AM353" i="7"/>
  <c r="AM352" i="7"/>
  <c r="AM351" i="7"/>
  <c r="AM350" i="7"/>
  <c r="AM349" i="7"/>
  <c r="AM348" i="7"/>
  <c r="AM347" i="7"/>
  <c r="AM346" i="7"/>
  <c r="AM345" i="7"/>
  <c r="AM344" i="7"/>
  <c r="AM343" i="7"/>
  <c r="AM342" i="7"/>
  <c r="AM341" i="7"/>
  <c r="AM340" i="7"/>
  <c r="AM339" i="7"/>
  <c r="AM338" i="7"/>
  <c r="AM337" i="7"/>
  <c r="AM336" i="7"/>
  <c r="AM335" i="7"/>
  <c r="AM334" i="7"/>
  <c r="AM333" i="7"/>
  <c r="AM332" i="7"/>
  <c r="AM331" i="7"/>
  <c r="AM330" i="7"/>
  <c r="AM329" i="7"/>
  <c r="AM328" i="7"/>
  <c r="AM327" i="7"/>
  <c r="AM326" i="7"/>
  <c r="AM325" i="7"/>
  <c r="AM324" i="7"/>
  <c r="AM323" i="7"/>
  <c r="AM322" i="7"/>
  <c r="AM321" i="7"/>
  <c r="AM320" i="7"/>
  <c r="AM319" i="7"/>
  <c r="AM318" i="7"/>
  <c r="AM317" i="7"/>
  <c r="AM316" i="7"/>
  <c r="AM315" i="7"/>
  <c r="AM314" i="7"/>
  <c r="AM313" i="7"/>
  <c r="AM312" i="7"/>
  <c r="AM311" i="7"/>
  <c r="AM310" i="7"/>
  <c r="AM309" i="7"/>
  <c r="AM308" i="7"/>
  <c r="AM307" i="7"/>
  <c r="AM306" i="7"/>
  <c r="AM305" i="7"/>
  <c r="AM304" i="7"/>
  <c r="AM303" i="7"/>
  <c r="AM302" i="7"/>
  <c r="AM301" i="7"/>
  <c r="AM300" i="7"/>
  <c r="AM299" i="7"/>
  <c r="AM298" i="7"/>
  <c r="AM297" i="7"/>
  <c r="AM296" i="7"/>
  <c r="AM295" i="7"/>
  <c r="AM294" i="7"/>
  <c r="AM293" i="7"/>
  <c r="AM292" i="7"/>
  <c r="AM291" i="7"/>
  <c r="AM290" i="7"/>
  <c r="AM289" i="7"/>
  <c r="AM288" i="7"/>
  <c r="AM287" i="7"/>
  <c r="AM286" i="7"/>
  <c r="AM285" i="7"/>
  <c r="AM284" i="7"/>
  <c r="AM283" i="7"/>
  <c r="AM282" i="7"/>
  <c r="AM281" i="7"/>
  <c r="AM280" i="7"/>
  <c r="AM279" i="7"/>
  <c r="AM278" i="7"/>
  <c r="AM277" i="7"/>
  <c r="AM276" i="7"/>
  <c r="AM275" i="7"/>
  <c r="AM274" i="7"/>
  <c r="AM273" i="7"/>
  <c r="AM272" i="7"/>
  <c r="AM271" i="7"/>
  <c r="AM270" i="7"/>
  <c r="AM269" i="7"/>
  <c r="AM268" i="7"/>
  <c r="AM267" i="7"/>
  <c r="AM266" i="7"/>
  <c r="AM265" i="7"/>
  <c r="AM264" i="7"/>
  <c r="AM263" i="7"/>
  <c r="AM262" i="7"/>
  <c r="AM261" i="7"/>
  <c r="AM260" i="7"/>
  <c r="AM259" i="7"/>
  <c r="AM258" i="7"/>
  <c r="AM257" i="7"/>
  <c r="AM256" i="7"/>
  <c r="AM255" i="7"/>
  <c r="AM254" i="7"/>
  <c r="AM253" i="7"/>
  <c r="AM252" i="7"/>
  <c r="AM251" i="7"/>
  <c r="AM250" i="7"/>
  <c r="AM249" i="7"/>
  <c r="AM248" i="7"/>
  <c r="AM247" i="7"/>
  <c r="AM246" i="7"/>
  <c r="AM245" i="7"/>
  <c r="AM244" i="7"/>
  <c r="AM243" i="7"/>
  <c r="AM242" i="7"/>
  <c r="AM241" i="7"/>
  <c r="AM240" i="7"/>
  <c r="AM239" i="7"/>
  <c r="AM238" i="7"/>
  <c r="AM237" i="7"/>
  <c r="AM236" i="7"/>
  <c r="AM235" i="7"/>
  <c r="AM234" i="7"/>
  <c r="AM233" i="7"/>
  <c r="AM232" i="7"/>
  <c r="AM231" i="7"/>
  <c r="AM230" i="7"/>
  <c r="AM229" i="7"/>
  <c r="AM228" i="7"/>
  <c r="AM227" i="7"/>
  <c r="AM226" i="7"/>
  <c r="AM225" i="7"/>
  <c r="AM224" i="7"/>
  <c r="AM223" i="7"/>
  <c r="AM222" i="7"/>
  <c r="AM221" i="7"/>
  <c r="AM220" i="7"/>
  <c r="AM219" i="7"/>
  <c r="AM218" i="7"/>
  <c r="AM217" i="7"/>
  <c r="AM216" i="7"/>
  <c r="AM215" i="7"/>
  <c r="AM214" i="7"/>
  <c r="AM213" i="7"/>
  <c r="AM212" i="7"/>
  <c r="AM211" i="7"/>
  <c r="AM210" i="7"/>
  <c r="AM209" i="7"/>
  <c r="AM208" i="7"/>
  <c r="AM207" i="7"/>
  <c r="AM206" i="7"/>
  <c r="AM205" i="7"/>
  <c r="AM204" i="7"/>
  <c r="AM203" i="7"/>
  <c r="AM202" i="7"/>
  <c r="AM201" i="7"/>
  <c r="AM200" i="7"/>
  <c r="AM199" i="7"/>
  <c r="AM198" i="7"/>
  <c r="AM197" i="7"/>
  <c r="AM196" i="7"/>
  <c r="AM195" i="7"/>
  <c r="AM194" i="7"/>
  <c r="AM193" i="7"/>
  <c r="AM192" i="7"/>
  <c r="AM191" i="7"/>
  <c r="AM190" i="7"/>
  <c r="AM189" i="7"/>
  <c r="AM188" i="7"/>
  <c r="AM187" i="7"/>
  <c r="AM186" i="7"/>
  <c r="AM185" i="7"/>
  <c r="AM184" i="7"/>
  <c r="AM183" i="7"/>
  <c r="AM182" i="7"/>
  <c r="AM181" i="7"/>
  <c r="AM180" i="7"/>
  <c r="AM179" i="7"/>
  <c r="AM178" i="7"/>
  <c r="AM177" i="7"/>
  <c r="AM176" i="7"/>
  <c r="AM175" i="7"/>
  <c r="AM174" i="7"/>
  <c r="AM173" i="7"/>
  <c r="AM172" i="7"/>
  <c r="AM171" i="7"/>
  <c r="AM170" i="7"/>
  <c r="AM169" i="7"/>
  <c r="AM168" i="7"/>
  <c r="AM167" i="7"/>
  <c r="AM166" i="7"/>
  <c r="AM165" i="7"/>
  <c r="AM164" i="7"/>
  <c r="AM163" i="7"/>
  <c r="AM162" i="7"/>
  <c r="AM161" i="7"/>
  <c r="AM160" i="7"/>
  <c r="AM159" i="7"/>
  <c r="AM158" i="7"/>
  <c r="AM157" i="7"/>
  <c r="AM156" i="7"/>
  <c r="AM155" i="7"/>
  <c r="AM154" i="7"/>
  <c r="AM153" i="7"/>
  <c r="AM152" i="7"/>
  <c r="AM151" i="7"/>
  <c r="AM150" i="7"/>
  <c r="AM149" i="7"/>
  <c r="AM148" i="7"/>
  <c r="AM147" i="7"/>
  <c r="AM146" i="7"/>
  <c r="AM145" i="7"/>
  <c r="AM144" i="7"/>
  <c r="AM143" i="7"/>
  <c r="AM142" i="7"/>
  <c r="AM141" i="7"/>
  <c r="AM140" i="7"/>
  <c r="AM139" i="7"/>
  <c r="AM138" i="7"/>
  <c r="AM137" i="7"/>
  <c r="AM136" i="7"/>
  <c r="AM135" i="7"/>
  <c r="AM134" i="7"/>
  <c r="AM133" i="7"/>
  <c r="AM132" i="7"/>
  <c r="AM131" i="7"/>
  <c r="AM130" i="7"/>
  <c r="AM129" i="7"/>
  <c r="AM128" i="7"/>
  <c r="AM127" i="7"/>
  <c r="AM126" i="7"/>
  <c r="AM125" i="7"/>
  <c r="AM124" i="7"/>
  <c r="AM123" i="7"/>
  <c r="AM122" i="7"/>
  <c r="AM121" i="7"/>
  <c r="AM120" i="7"/>
  <c r="AM119" i="7"/>
  <c r="AM118" i="7"/>
  <c r="AM117" i="7"/>
  <c r="AM116" i="7"/>
  <c r="AM115" i="7"/>
  <c r="AM114" i="7"/>
  <c r="AM113" i="7"/>
  <c r="AM112" i="7"/>
  <c r="AM111" i="7"/>
  <c r="AM110" i="7"/>
  <c r="AM109" i="7"/>
  <c r="AM108" i="7"/>
  <c r="AM107" i="7"/>
  <c r="AM106" i="7"/>
  <c r="AM105" i="7"/>
  <c r="AM104" i="7"/>
  <c r="AM103" i="7"/>
  <c r="AM102" i="7"/>
  <c r="AM101" i="7"/>
  <c r="AM100" i="7"/>
  <c r="AM99" i="7"/>
  <c r="AM98" i="7"/>
  <c r="AM97" i="7"/>
  <c r="AM96" i="7"/>
  <c r="AM95" i="7"/>
  <c r="AM94" i="7"/>
  <c r="AM93" i="7"/>
  <c r="AM92" i="7"/>
  <c r="AM91" i="7"/>
  <c r="AM90" i="7"/>
  <c r="AM89" i="7"/>
  <c r="AM88" i="7"/>
  <c r="AM87" i="7"/>
  <c r="AM86" i="7"/>
  <c r="AM85" i="7"/>
  <c r="AM84" i="7"/>
  <c r="AM83" i="7"/>
  <c r="AM82" i="7"/>
  <c r="AM81" i="7"/>
  <c r="AM80" i="7"/>
  <c r="AM79" i="7"/>
  <c r="AM78" i="7"/>
  <c r="AM77" i="7"/>
  <c r="AM76" i="7"/>
  <c r="AM75" i="7"/>
  <c r="AM74" i="7"/>
  <c r="AM73" i="7"/>
  <c r="AM72" i="7"/>
  <c r="AM71" i="7"/>
  <c r="AM70" i="7"/>
  <c r="AM69" i="7"/>
  <c r="AM68" i="7"/>
  <c r="AM67" i="7"/>
  <c r="AM66" i="7"/>
  <c r="AM65" i="7"/>
  <c r="AM64" i="7"/>
  <c r="AM63" i="7"/>
  <c r="AM62" i="7"/>
  <c r="AM61" i="7"/>
  <c r="AM60" i="7"/>
  <c r="AM59" i="7"/>
  <c r="AM58" i="7"/>
  <c r="AM57" i="7"/>
  <c r="AM56" i="7"/>
  <c r="AM55" i="7"/>
  <c r="AM54" i="7"/>
  <c r="AM53" i="7"/>
  <c r="AM52" i="7"/>
  <c r="AM51" i="7"/>
  <c r="AM50" i="7"/>
  <c r="AM49" i="7"/>
  <c r="AM48" i="7"/>
  <c r="AM47" i="7"/>
  <c r="AM46" i="7"/>
  <c r="AM45" i="7"/>
  <c r="AM44" i="7"/>
  <c r="AM43" i="7"/>
  <c r="AM42" i="7"/>
  <c r="AM41" i="7"/>
  <c r="AM40" i="7"/>
  <c r="AM39" i="7"/>
  <c r="AM38" i="7"/>
  <c r="AM37" i="7"/>
  <c r="AM36" i="7"/>
  <c r="AM35" i="7"/>
  <c r="AM34" i="7"/>
  <c r="AM33" i="7"/>
  <c r="AM32" i="7"/>
  <c r="AM31" i="7"/>
  <c r="AM30" i="7"/>
  <c r="AM29" i="7"/>
  <c r="AM28" i="7"/>
  <c r="AM27" i="7"/>
  <c r="AM26" i="7"/>
  <c r="AM25" i="7"/>
  <c r="AM24" i="7"/>
  <c r="AM23" i="7"/>
  <c r="AM22" i="7"/>
  <c r="AM21" i="7"/>
  <c r="AM20" i="7"/>
  <c r="AM19" i="7"/>
  <c r="AM18" i="7"/>
  <c r="AM17" i="7"/>
  <c r="AM16" i="7"/>
  <c r="AM15" i="7"/>
  <c r="AM14" i="7"/>
  <c r="AM13" i="7"/>
  <c r="AM12" i="7"/>
  <c r="AM11" i="7"/>
  <c r="AM10" i="7"/>
  <c r="AM9" i="7"/>
  <c r="AM8" i="7"/>
  <c r="AM7" i="7"/>
  <c r="AM6" i="7"/>
  <c r="AM4" i="7"/>
  <c r="AM3" i="7"/>
  <c r="AM2" i="7"/>
  <c r="G22" i="8"/>
  <c r="D32" i="8"/>
  <c r="D31" i="8"/>
  <c r="AT3" i="7" l="1"/>
  <c r="AS3" i="7"/>
  <c r="AS4" i="7"/>
  <c r="AT4" i="7"/>
  <c r="G21" i="8"/>
  <c r="G24" i="8"/>
  <c r="E31" i="8"/>
  <c r="E32" i="8"/>
  <c r="D33" i="8"/>
  <c r="C33" i="8"/>
  <c r="E30" i="8"/>
  <c r="G26" i="8" l="1"/>
  <c r="E33" i="8"/>
  <c r="F11" i="9"/>
  <c r="F24" i="8" l="1"/>
  <c r="F17" i="8"/>
  <c r="H17" i="8" s="1"/>
  <c r="F18" i="8"/>
  <c r="H18" i="8" s="1"/>
  <c r="F20" i="8"/>
  <c r="H20" i="8" s="1"/>
  <c r="F19" i="8"/>
  <c r="H19" i="8" s="1"/>
  <c r="F21" i="8"/>
  <c r="F26" i="8"/>
  <c r="F25" i="8"/>
  <c r="H25" i="8" s="1"/>
  <c r="F22" i="8"/>
  <c r="H22" i="8" s="1"/>
  <c r="F23" i="8"/>
  <c r="H23" i="8" s="1"/>
  <c r="E21" i="8" l="1"/>
  <c r="H21" i="8"/>
  <c r="E24" i="8"/>
  <c r="H24" i="8"/>
  <c r="E19" i="8"/>
  <c r="C35" i="8" s="1"/>
  <c r="E20" i="8"/>
  <c r="C36" i="8" s="1"/>
  <c r="E18" i="8"/>
  <c r="D36" i="8" s="1"/>
  <c r="E17" i="8"/>
  <c r="D35" i="8" s="1"/>
  <c r="E23" i="8"/>
  <c r="C37" i="8" s="1"/>
  <c r="E25" i="8"/>
  <c r="E22" i="8"/>
  <c r="AF1202" i="7"/>
  <c r="AI1202" i="7" s="1"/>
  <c r="AF1351" i="7"/>
  <c r="AI1351" i="7" s="1"/>
  <c r="AF526" i="7"/>
  <c r="AI526" i="7" s="1"/>
  <c r="AF1057" i="7"/>
  <c r="AI1057" i="7" s="1"/>
  <c r="AF1025" i="7"/>
  <c r="AI1025" i="7" s="1"/>
  <c r="AF740" i="7"/>
  <c r="AI740" i="7" s="1"/>
  <c r="AF1320" i="7"/>
  <c r="AI1320" i="7" s="1"/>
  <c r="AF988" i="7"/>
  <c r="AI988" i="7" s="1"/>
  <c r="AF958" i="7"/>
  <c r="AI958" i="7" s="1"/>
  <c r="AF746" i="7"/>
  <c r="AI746" i="7" s="1"/>
  <c r="AF494" i="7"/>
  <c r="AI494" i="7" s="1"/>
  <c r="AF481" i="7"/>
  <c r="AI481" i="7" s="1"/>
  <c r="AF108" i="7"/>
  <c r="AI108" i="7" s="1"/>
  <c r="AF1372" i="7"/>
  <c r="AI1372" i="7" s="1"/>
  <c r="AF1306" i="7"/>
  <c r="AI1306" i="7" s="1"/>
  <c r="AF1223" i="7"/>
  <c r="AI1223" i="7" s="1"/>
  <c r="AF967" i="7"/>
  <c r="AI967" i="7" s="1"/>
  <c r="AF960" i="7"/>
  <c r="AI960" i="7" s="1"/>
  <c r="AF925" i="7"/>
  <c r="AI925" i="7" s="1"/>
  <c r="AF916" i="7"/>
  <c r="AI916" i="7" s="1"/>
  <c r="AF863" i="7"/>
  <c r="AI863" i="7" s="1"/>
  <c r="AF838" i="7"/>
  <c r="AI838" i="7" s="1"/>
  <c r="AF816" i="7"/>
  <c r="AI816" i="7" s="1"/>
  <c r="AF812" i="7"/>
  <c r="AI812" i="7" s="1"/>
  <c r="AF715" i="7"/>
  <c r="AI715" i="7" s="1"/>
  <c r="AF713" i="7"/>
  <c r="AI713" i="7" s="1"/>
  <c r="AF695" i="7"/>
  <c r="AI695" i="7" s="1"/>
  <c r="AF622" i="7"/>
  <c r="AI622" i="7" s="1"/>
  <c r="AF602" i="7"/>
  <c r="AI602" i="7" s="1"/>
  <c r="AF550" i="7"/>
  <c r="AI550" i="7" s="1"/>
  <c r="AF515" i="7"/>
  <c r="AI515" i="7" s="1"/>
  <c r="AF504" i="7"/>
  <c r="AI504" i="7" s="1"/>
  <c r="AF477" i="7"/>
  <c r="AI477" i="7" s="1"/>
  <c r="AF470" i="7"/>
  <c r="AI470" i="7" s="1"/>
  <c r="AF233" i="7"/>
  <c r="AI233" i="7" s="1"/>
  <c r="AF1366" i="7"/>
  <c r="AI1366" i="7" s="1"/>
  <c r="AF1364" i="7"/>
  <c r="AI1364" i="7" s="1"/>
  <c r="AF1363" i="7"/>
  <c r="AI1363" i="7" s="1"/>
  <c r="AF1356" i="7"/>
  <c r="AI1356" i="7" s="1"/>
  <c r="AF1354" i="7"/>
  <c r="AI1354" i="7" s="1"/>
  <c r="AF1350" i="7"/>
  <c r="AI1350" i="7" s="1"/>
  <c r="AF1321" i="7"/>
  <c r="AI1321" i="7" s="1"/>
  <c r="AF1313" i="7"/>
  <c r="AI1313" i="7" s="1"/>
  <c r="AF1257" i="7"/>
  <c r="AI1257" i="7" s="1"/>
  <c r="AF1206" i="7"/>
  <c r="AI1206" i="7" s="1"/>
  <c r="AF1163" i="7"/>
  <c r="AI1163" i="7" s="1"/>
  <c r="AF1136" i="7"/>
  <c r="AI1136" i="7" s="1"/>
  <c r="AF1130" i="7"/>
  <c r="AI1130" i="7" s="1"/>
  <c r="AF1123" i="7"/>
  <c r="AI1123" i="7" s="1"/>
  <c r="AF1064" i="7"/>
  <c r="AI1064" i="7" s="1"/>
  <c r="AF1026" i="7"/>
  <c r="AI1026" i="7" s="1"/>
  <c r="AF1020" i="7"/>
  <c r="AI1020" i="7" s="1"/>
  <c r="AF984" i="7"/>
  <c r="AI984" i="7" s="1"/>
  <c r="AF971" i="7"/>
  <c r="AI971" i="7" s="1"/>
  <c r="AF970" i="7"/>
  <c r="AI970" i="7" s="1"/>
  <c r="AF921" i="7"/>
  <c r="AI921" i="7" s="1"/>
  <c r="AF904" i="7"/>
  <c r="AI904" i="7" s="1"/>
  <c r="AF858" i="7"/>
  <c r="AI858" i="7" s="1"/>
  <c r="AF856" i="7"/>
  <c r="AI856" i="7" s="1"/>
  <c r="AF855" i="7"/>
  <c r="AI855" i="7" s="1"/>
  <c r="AF854" i="7"/>
  <c r="AI854" i="7" s="1"/>
  <c r="AF849" i="7"/>
  <c r="AI849" i="7" s="1"/>
  <c r="AF848" i="7"/>
  <c r="AI848" i="7" s="1"/>
  <c r="AF847" i="7"/>
  <c r="AI847" i="7" s="1"/>
  <c r="AF846" i="7"/>
  <c r="AI846" i="7" s="1"/>
  <c r="AF844" i="7"/>
  <c r="AI844" i="7" s="1"/>
  <c r="AF837" i="7"/>
  <c r="AI837" i="7" s="1"/>
  <c r="AF822" i="7"/>
  <c r="AI822" i="7" s="1"/>
  <c r="AF795" i="7"/>
  <c r="AI795" i="7" s="1"/>
  <c r="AF720" i="7"/>
  <c r="AI720" i="7" s="1"/>
  <c r="AF610" i="7"/>
  <c r="AI610" i="7" s="1"/>
  <c r="AF600" i="7"/>
  <c r="AI600" i="7" s="1"/>
  <c r="AF595" i="7"/>
  <c r="AI595" i="7" s="1"/>
  <c r="AF583" i="7"/>
  <c r="AI583" i="7" s="1"/>
  <c r="AF582" i="7"/>
  <c r="AI582" i="7" s="1"/>
  <c r="AF545" i="7"/>
  <c r="AI545" i="7" s="1"/>
  <c r="AF544" i="7"/>
  <c r="AI544" i="7" s="1"/>
  <c r="AF543" i="7"/>
  <c r="AI543" i="7" s="1"/>
  <c r="AF529" i="7"/>
  <c r="AI529" i="7" s="1"/>
  <c r="AF511" i="7"/>
  <c r="AI511" i="7" s="1"/>
  <c r="AF500" i="7"/>
  <c r="AI500" i="7" s="1"/>
  <c r="AF498" i="7"/>
  <c r="AI498" i="7" s="1"/>
  <c r="AF487" i="7"/>
  <c r="AI487" i="7" s="1"/>
  <c r="AF479" i="7"/>
  <c r="AI479" i="7" s="1"/>
  <c r="AF457" i="7"/>
  <c r="AI457" i="7" s="1"/>
  <c r="AF454" i="7"/>
  <c r="AI454" i="7" s="1"/>
  <c r="AF300" i="7"/>
  <c r="AI300" i="7" s="1"/>
  <c r="AF87" i="7"/>
  <c r="AF1355" i="7"/>
  <c r="AI1355" i="7" s="1"/>
  <c r="AF1353" i="7"/>
  <c r="AI1353" i="7" s="1"/>
  <c r="AF1348" i="7"/>
  <c r="AI1348" i="7" s="1"/>
  <c r="AF1311" i="7"/>
  <c r="AF1310" i="7"/>
  <c r="AI1310" i="7" s="1"/>
  <c r="AF1308" i="7"/>
  <c r="AI1308" i="7" s="1"/>
  <c r="AF1255" i="7"/>
  <c r="AI1255" i="7" s="1"/>
  <c r="AF1192" i="7"/>
  <c r="AF1138" i="7"/>
  <c r="AI1138" i="7" s="1"/>
  <c r="AF1131" i="7"/>
  <c r="AI1131" i="7" s="1"/>
  <c r="AF1114" i="7"/>
  <c r="AI1114" i="7" s="1"/>
  <c r="AF1091" i="7"/>
  <c r="AF1086" i="7"/>
  <c r="AI1086" i="7" s="1"/>
  <c r="AF1083" i="7"/>
  <c r="AI1083" i="7" s="1"/>
  <c r="AF1078" i="7"/>
  <c r="AI1078" i="7" s="1"/>
  <c r="AF1069" i="7"/>
  <c r="AF1067" i="7"/>
  <c r="AI1067" i="7" s="1"/>
  <c r="AF1061" i="7"/>
  <c r="AI1061" i="7" s="1"/>
  <c r="AF1045" i="7"/>
  <c r="AI1045" i="7" s="1"/>
  <c r="AF1033" i="7"/>
  <c r="AF1032" i="7"/>
  <c r="AI1032" i="7" s="1"/>
  <c r="AF1014" i="7"/>
  <c r="AI1014" i="7" s="1"/>
  <c r="AF1011" i="7"/>
  <c r="AI1011" i="7" s="1"/>
  <c r="AF1000" i="7"/>
  <c r="AF997" i="7"/>
  <c r="AI997" i="7" s="1"/>
  <c r="AF996" i="7"/>
  <c r="AI996" i="7" s="1"/>
  <c r="AF992" i="7"/>
  <c r="AI992" i="7" s="1"/>
  <c r="AF987" i="7"/>
  <c r="AF981" i="7"/>
  <c r="AI981" i="7" s="1"/>
  <c r="AF972" i="7"/>
  <c r="AI972" i="7" s="1"/>
  <c r="AF965" i="7"/>
  <c r="AI965" i="7" s="1"/>
  <c r="AF930" i="7"/>
  <c r="AF929" i="7"/>
  <c r="AF926" i="7"/>
  <c r="AI926" i="7" s="1"/>
  <c r="AF918" i="7"/>
  <c r="AI918" i="7" s="1"/>
  <c r="AF915" i="7"/>
  <c r="AF913" i="7"/>
  <c r="AI913" i="7" s="1"/>
  <c r="AF912" i="7"/>
  <c r="AI912" i="7" s="1"/>
  <c r="AF889" i="7"/>
  <c r="AI889" i="7" s="1"/>
  <c r="AF882" i="7"/>
  <c r="AF852" i="7"/>
  <c r="AI852" i="7" s="1"/>
  <c r="AF845" i="7"/>
  <c r="AI845" i="7" s="1"/>
  <c r="AF843" i="7"/>
  <c r="AI843" i="7" s="1"/>
  <c r="AF807" i="7"/>
  <c r="AF794" i="7"/>
  <c r="AI794" i="7" s="1"/>
  <c r="AF774" i="7"/>
  <c r="AI774" i="7" s="1"/>
  <c r="AF761" i="7"/>
  <c r="AI761" i="7" s="1"/>
  <c r="AF741" i="7"/>
  <c r="AI741" i="7" s="1"/>
  <c r="AF719" i="7"/>
  <c r="AF607" i="7"/>
  <c r="AI607" i="7" s="1"/>
  <c r="AF599" i="7"/>
  <c r="AI599" i="7" s="1"/>
  <c r="AF598" i="7"/>
  <c r="AF588" i="7"/>
  <c r="AF587" i="7"/>
  <c r="AI587" i="7" s="1"/>
  <c r="AF585" i="7"/>
  <c r="AI585" i="7" s="1"/>
  <c r="AF581" i="7"/>
  <c r="AF570" i="7"/>
  <c r="AI570" i="7" s="1"/>
  <c r="AF569" i="7"/>
  <c r="AI569" i="7" s="1"/>
  <c r="AF568" i="7"/>
  <c r="AI568" i="7" s="1"/>
  <c r="AF558" i="7"/>
  <c r="AF521" i="7"/>
  <c r="AI521" i="7" s="1"/>
  <c r="AF509" i="7"/>
  <c r="AI509" i="7" s="1"/>
  <c r="AF483" i="7"/>
  <c r="AI483" i="7" s="1"/>
  <c r="AF471" i="7"/>
  <c r="AI471" i="7" s="1"/>
  <c r="AF460" i="7"/>
  <c r="AF453" i="7"/>
  <c r="AI453" i="7" s="1"/>
  <c r="AF395" i="7"/>
  <c r="AI395" i="7" s="1"/>
  <c r="AF387" i="7"/>
  <c r="AF261" i="7"/>
  <c r="AI261" i="7" s="1"/>
  <c r="AF235" i="7"/>
  <c r="AI235" i="7" s="1"/>
  <c r="AF220" i="7"/>
  <c r="AI220" i="7" s="1"/>
  <c r="AF187" i="7"/>
  <c r="AF154" i="7"/>
  <c r="AI154" i="7" s="1"/>
  <c r="AF137" i="7"/>
  <c r="AI137" i="7" s="1"/>
  <c r="AF107" i="7"/>
  <c r="AI107" i="7" s="1"/>
  <c r="AF105" i="7"/>
  <c r="AF94" i="7"/>
  <c r="AI94" i="7" s="1"/>
  <c r="AF88" i="7"/>
  <c r="AI88" i="7" s="1"/>
  <c r="AF80" i="7"/>
  <c r="AI80" i="7" s="1"/>
  <c r="AF1391" i="7"/>
  <c r="AI1391" i="7" s="1"/>
  <c r="AF1389" i="7"/>
  <c r="AF1388" i="7"/>
  <c r="AI1388" i="7" s="1"/>
  <c r="AF1384" i="7"/>
  <c r="AI1384" i="7" s="1"/>
  <c r="AF1383" i="7"/>
  <c r="AF1380" i="7"/>
  <c r="AF1378" i="7"/>
  <c r="AI1378" i="7" s="1"/>
  <c r="AF1377" i="7"/>
  <c r="AI1377" i="7" s="1"/>
  <c r="AF1375" i="7"/>
  <c r="AF1374" i="7"/>
  <c r="AI1374" i="7" s="1"/>
  <c r="AF1373" i="7"/>
  <c r="AI1373" i="7" s="1"/>
  <c r="AF1371" i="7"/>
  <c r="AI1371" i="7" s="1"/>
  <c r="AF1370" i="7"/>
  <c r="AF1369" i="7"/>
  <c r="AI1369" i="7" s="1"/>
  <c r="AF1368" i="7"/>
  <c r="AI1368" i="7" s="1"/>
  <c r="AF1367" i="7"/>
  <c r="AI1367" i="7" s="1"/>
  <c r="AF1358" i="7"/>
  <c r="AF1357" i="7"/>
  <c r="AI1357" i="7" s="1"/>
  <c r="AF1345" i="7"/>
  <c r="AI1345" i="7" s="1"/>
  <c r="AF1344" i="7"/>
  <c r="AI1344" i="7" s="1"/>
  <c r="AF1341" i="7"/>
  <c r="AF1339" i="7"/>
  <c r="AI1339" i="7" s="1"/>
  <c r="AF1334" i="7"/>
  <c r="AI1334" i="7" s="1"/>
  <c r="AF1332" i="7"/>
  <c r="AI1332" i="7" s="1"/>
  <c r="AF1331" i="7"/>
  <c r="AF1330" i="7"/>
  <c r="AI1330" i="7" s="1"/>
  <c r="AF1329" i="7"/>
  <c r="AI1329" i="7" s="1"/>
  <c r="AF1328" i="7"/>
  <c r="AI1328" i="7" s="1"/>
  <c r="AF1326" i="7"/>
  <c r="AF1325" i="7"/>
  <c r="AI1325" i="7" s="1"/>
  <c r="AF1323" i="7"/>
  <c r="AI1323" i="7" s="1"/>
  <c r="AF1322" i="7"/>
  <c r="AI1322" i="7" s="1"/>
  <c r="AF1319" i="7"/>
  <c r="AF1318" i="7"/>
  <c r="AI1318" i="7" s="1"/>
  <c r="AF1317" i="7"/>
  <c r="AI1317" i="7" s="1"/>
  <c r="AF1316" i="7"/>
  <c r="AI1316" i="7" s="1"/>
  <c r="AF1315" i="7"/>
  <c r="AF1314" i="7"/>
  <c r="AI1314" i="7" s="1"/>
  <c r="AF1309" i="7"/>
  <c r="AI1309" i="7" s="1"/>
  <c r="AF1303" i="7"/>
  <c r="AI1303" i="7" s="1"/>
  <c r="AF1302" i="7"/>
  <c r="AF1301" i="7"/>
  <c r="AI1301" i="7" s="1"/>
  <c r="AF1299" i="7"/>
  <c r="AI1299" i="7" s="1"/>
  <c r="AF1298" i="7"/>
  <c r="AI1298" i="7" s="1"/>
  <c r="AF1295" i="7"/>
  <c r="AF1292" i="7"/>
  <c r="AF1290" i="7"/>
  <c r="AF1285" i="7"/>
  <c r="AF1282" i="7"/>
  <c r="AF1280" i="7"/>
  <c r="AF1278" i="7"/>
  <c r="AF1276" i="7"/>
  <c r="AF1275" i="7"/>
  <c r="AF1274" i="7"/>
  <c r="AF1273" i="7"/>
  <c r="AF1272" i="7"/>
  <c r="AF1271" i="7"/>
  <c r="AF1269" i="7"/>
  <c r="AF1268" i="7"/>
  <c r="AF1263" i="7"/>
  <c r="AF1262" i="7"/>
  <c r="AF1261" i="7"/>
  <c r="AF1259" i="7"/>
  <c r="AF1258" i="7"/>
  <c r="AF1256" i="7"/>
  <c r="AF1249" i="7"/>
  <c r="AF1248" i="7"/>
  <c r="AF1247" i="7"/>
  <c r="AF1246" i="7"/>
  <c r="AF1231" i="7"/>
  <c r="AF1230" i="7"/>
  <c r="AF1229" i="7"/>
  <c r="AF1224" i="7"/>
  <c r="AF1221" i="7"/>
  <c r="AF1216" i="7"/>
  <c r="AF1215" i="7"/>
  <c r="AF1214" i="7"/>
  <c r="AF1213" i="7"/>
  <c r="AF1201" i="7"/>
  <c r="AF1199" i="7"/>
  <c r="AF1198" i="7"/>
  <c r="AF1191" i="7"/>
  <c r="AF1189" i="7"/>
  <c r="AF1187" i="7"/>
  <c r="AF1185" i="7"/>
  <c r="AF1184" i="7"/>
  <c r="AF1183" i="7"/>
  <c r="AF1182" i="7"/>
  <c r="AF1180" i="7"/>
  <c r="AF1179" i="7"/>
  <c r="AF1178" i="7"/>
  <c r="AF1173" i="7"/>
  <c r="AF1171" i="7"/>
  <c r="AF1168" i="7"/>
  <c r="AF1166" i="7"/>
  <c r="AF1164" i="7"/>
  <c r="AF1162" i="7"/>
  <c r="AF1161" i="7"/>
  <c r="AI1161" i="7" s="1"/>
  <c r="AF1159" i="7"/>
  <c r="AF1158" i="7"/>
  <c r="AF1155" i="7"/>
  <c r="AF1151" i="7"/>
  <c r="AI1151" i="7" s="1"/>
  <c r="AF1148" i="7"/>
  <c r="AF1144" i="7"/>
  <c r="AF1143" i="7"/>
  <c r="AI1143" i="7" s="1"/>
  <c r="AF1141" i="7"/>
  <c r="AI1141" i="7" s="1"/>
  <c r="AF1140" i="7"/>
  <c r="AF1139" i="7"/>
  <c r="AF1137" i="7"/>
  <c r="AI1137" i="7" s="1"/>
  <c r="AF1126" i="7"/>
  <c r="AI1126" i="7" s="1"/>
  <c r="AF1125" i="7"/>
  <c r="AF1120" i="7"/>
  <c r="AF1119" i="7"/>
  <c r="AI1119" i="7" s="1"/>
  <c r="AF1118" i="7"/>
  <c r="AI1118" i="7" s="1"/>
  <c r="AF1103" i="7"/>
  <c r="AF1101" i="7"/>
  <c r="AF1095" i="7"/>
  <c r="AI1095" i="7" s="1"/>
  <c r="AF1094" i="7"/>
  <c r="AI1094" i="7" s="1"/>
  <c r="AF1088" i="7"/>
  <c r="AF1087" i="7"/>
  <c r="AI1087" i="7" s="1"/>
  <c r="AF1084" i="7"/>
  <c r="AF1081" i="7"/>
  <c r="AI1081" i="7" s="1"/>
  <c r="AF1080" i="7"/>
  <c r="AF1076" i="7"/>
  <c r="AF1074" i="7"/>
  <c r="AI1074" i="7" s="1"/>
  <c r="AF1056" i="7"/>
  <c r="AI1056" i="7" s="1"/>
  <c r="AF1052" i="7"/>
  <c r="AF1049" i="7"/>
  <c r="AI1049" i="7" s="1"/>
  <c r="AF1037" i="7"/>
  <c r="AF1036" i="7"/>
  <c r="AI1036" i="7" s="1"/>
  <c r="AF1018" i="7"/>
  <c r="AF1015" i="7"/>
  <c r="AI1015" i="7" s="1"/>
  <c r="AF1013" i="7"/>
  <c r="AI1013" i="7" s="1"/>
  <c r="AF1010" i="7"/>
  <c r="AI1010" i="7" s="1"/>
  <c r="AF1008" i="7"/>
  <c r="AF1007" i="7"/>
  <c r="AF1006" i="7"/>
  <c r="AF1005" i="7"/>
  <c r="AI1005" i="7" s="1"/>
  <c r="AF1004" i="7"/>
  <c r="AF1002" i="7"/>
  <c r="AI1002" i="7" s="1"/>
  <c r="AF1001" i="7"/>
  <c r="AI1001" i="7" s="1"/>
  <c r="AF995" i="7"/>
  <c r="AI995" i="7" s="1"/>
  <c r="AF989" i="7"/>
  <c r="AF979" i="7"/>
  <c r="AI979" i="7" s="1"/>
  <c r="AF976" i="7"/>
  <c r="AF968" i="7"/>
  <c r="AI968" i="7" s="1"/>
  <c r="AF956" i="7"/>
  <c r="AF944" i="7"/>
  <c r="AF939" i="7"/>
  <c r="AI939" i="7" s="1"/>
  <c r="AF938" i="7"/>
  <c r="AI938" i="7" s="1"/>
  <c r="AF937" i="7"/>
  <c r="AF935" i="7"/>
  <c r="AI935" i="7" s="1"/>
  <c r="AF934" i="7"/>
  <c r="AF933" i="7"/>
  <c r="AI933" i="7" s="1"/>
  <c r="AF932" i="7"/>
  <c r="AI932" i="7" s="1"/>
  <c r="AF914" i="7"/>
  <c r="AF911" i="7"/>
  <c r="AF909" i="7"/>
  <c r="AI909" i="7" s="1"/>
  <c r="AF907" i="7"/>
  <c r="AI907" i="7" s="1"/>
  <c r="AF906" i="7"/>
  <c r="AF905" i="7"/>
  <c r="AF900" i="7"/>
  <c r="AI900" i="7" s="1"/>
  <c r="AF898" i="7"/>
  <c r="AI898" i="7" s="1"/>
  <c r="AF897" i="7"/>
  <c r="AF896" i="7"/>
  <c r="AF891" i="7"/>
  <c r="AI891" i="7" s="1"/>
  <c r="AF883" i="7"/>
  <c r="AI883" i="7" s="1"/>
  <c r="AF875" i="7"/>
  <c r="AF873" i="7"/>
  <c r="AF866" i="7"/>
  <c r="AI866" i="7" s="1"/>
  <c r="AF864" i="7"/>
  <c r="AI864" i="7" s="1"/>
  <c r="AF860" i="7"/>
  <c r="AF859" i="7"/>
  <c r="AF850" i="7"/>
  <c r="AI850" i="7" s="1"/>
  <c r="AF842" i="7"/>
  <c r="AI842" i="7" s="1"/>
  <c r="AF830" i="7"/>
  <c r="AF825" i="7"/>
  <c r="AF824" i="7"/>
  <c r="AI824" i="7" s="1"/>
  <c r="AF823" i="7"/>
  <c r="AI823" i="7" s="1"/>
  <c r="AF821" i="7"/>
  <c r="AF819" i="7"/>
  <c r="AF818" i="7"/>
  <c r="AI818" i="7" s="1"/>
  <c r="AF817" i="7"/>
  <c r="AI817" i="7" s="1"/>
  <c r="AF815" i="7"/>
  <c r="AI815" i="7" s="1"/>
  <c r="AF814" i="7"/>
  <c r="AF813" i="7"/>
  <c r="AI813" i="7" s="1"/>
  <c r="AF811" i="7"/>
  <c r="AI811" i="7" s="1"/>
  <c r="AF809" i="7"/>
  <c r="AI809" i="7" s="1"/>
  <c r="AF808" i="7"/>
  <c r="AF806" i="7"/>
  <c r="AF804" i="7"/>
  <c r="AI804" i="7" s="1"/>
  <c r="AF802" i="7"/>
  <c r="AI802" i="7" s="1"/>
  <c r="AF800" i="7"/>
  <c r="AF799" i="7"/>
  <c r="AI799" i="7" s="1"/>
  <c r="AF798" i="7"/>
  <c r="AI798" i="7" s="1"/>
  <c r="AF797" i="7"/>
  <c r="AI797" i="7" s="1"/>
  <c r="AF796" i="7"/>
  <c r="AF793" i="7"/>
  <c r="AI793" i="7" s="1"/>
  <c r="AF792" i="7"/>
  <c r="AI792" i="7" s="1"/>
  <c r="AF791" i="7"/>
  <c r="AI791" i="7" s="1"/>
  <c r="AF790" i="7"/>
  <c r="AI790" i="7" s="1"/>
  <c r="AF789" i="7"/>
  <c r="AI789" i="7" s="1"/>
  <c r="AF788" i="7"/>
  <c r="AI788" i="7" s="1"/>
  <c r="AF787" i="7"/>
  <c r="AI787" i="7" s="1"/>
  <c r="AF786" i="7"/>
  <c r="AF785" i="7"/>
  <c r="AF784" i="7"/>
  <c r="AI784" i="7" s="1"/>
  <c r="AF783" i="7"/>
  <c r="AI783" i="7" s="1"/>
  <c r="AF782" i="7"/>
  <c r="AF781" i="7"/>
  <c r="AI781" i="7" s="1"/>
  <c r="AF780" i="7"/>
  <c r="AF779" i="7"/>
  <c r="AI779" i="7" s="1"/>
  <c r="AF778" i="7"/>
  <c r="AI778" i="7" s="1"/>
  <c r="AF777" i="7"/>
  <c r="AI777" i="7" s="1"/>
  <c r="AF776" i="7"/>
  <c r="AF772" i="7"/>
  <c r="AI772" i="7" s="1"/>
  <c r="AF771" i="7"/>
  <c r="AI771" i="7" s="1"/>
  <c r="AF769" i="7"/>
  <c r="AI769" i="7" s="1"/>
  <c r="AF768" i="7"/>
  <c r="AF766" i="7"/>
  <c r="AI766" i="7" s="1"/>
  <c r="AF765" i="7"/>
  <c r="AI765" i="7" s="1"/>
  <c r="AF764" i="7"/>
  <c r="AI764" i="7" s="1"/>
  <c r="AF763" i="7"/>
  <c r="AF757" i="7"/>
  <c r="AI757" i="7" s="1"/>
  <c r="AF756" i="7"/>
  <c r="AI756" i="7" s="1"/>
  <c r="AF753" i="7"/>
  <c r="AI753" i="7" s="1"/>
  <c r="AF752" i="7"/>
  <c r="AF750" i="7"/>
  <c r="AI750" i="7" s="1"/>
  <c r="AF748" i="7"/>
  <c r="AI748" i="7" s="1"/>
  <c r="AF747" i="7"/>
  <c r="AI747" i="7" s="1"/>
  <c r="AF745" i="7"/>
  <c r="AF744" i="7"/>
  <c r="AI744" i="7" s="1"/>
  <c r="AF739" i="7"/>
  <c r="AI739" i="7" s="1"/>
  <c r="AF736" i="7"/>
  <c r="AI736" i="7" s="1"/>
  <c r="AF735" i="7"/>
  <c r="AF733" i="7"/>
  <c r="AI733" i="7" s="1"/>
  <c r="AF732" i="7"/>
  <c r="AI732" i="7" s="1"/>
  <c r="AF731" i="7"/>
  <c r="AI731" i="7" s="1"/>
  <c r="AF730" i="7"/>
  <c r="AF729" i="7"/>
  <c r="AI729" i="7" s="1"/>
  <c r="AF728" i="7"/>
  <c r="AI728" i="7" s="1"/>
  <c r="AF726" i="7"/>
  <c r="AI726" i="7" s="1"/>
  <c r="AF725" i="7"/>
  <c r="AF724" i="7"/>
  <c r="AI724" i="7" s="1"/>
  <c r="AF722" i="7"/>
  <c r="AI722" i="7" s="1"/>
  <c r="AF721" i="7"/>
  <c r="AI721" i="7" s="1"/>
  <c r="AF714" i="7"/>
  <c r="AF712" i="7"/>
  <c r="AI712" i="7" s="1"/>
  <c r="AF710" i="7"/>
  <c r="AI710" i="7" s="1"/>
  <c r="AF704" i="7"/>
  <c r="AI704" i="7" s="1"/>
  <c r="AF702" i="7"/>
  <c r="AF701" i="7"/>
  <c r="AI701" i="7" s="1"/>
  <c r="AF700" i="7"/>
  <c r="AI700" i="7" s="1"/>
  <c r="AF699" i="7"/>
  <c r="AI699" i="7" s="1"/>
  <c r="AF697" i="7"/>
  <c r="AF694" i="7"/>
  <c r="AI694" i="7" s="1"/>
  <c r="AF693" i="7"/>
  <c r="AI693" i="7" s="1"/>
  <c r="AF691" i="7"/>
  <c r="AF690" i="7"/>
  <c r="AI690" i="7" s="1"/>
  <c r="AF688" i="7"/>
  <c r="AI688" i="7" s="1"/>
  <c r="AF687" i="7"/>
  <c r="AI687" i="7" s="1"/>
  <c r="AF686" i="7"/>
  <c r="AF685" i="7"/>
  <c r="AI685" i="7" s="1"/>
  <c r="AF684" i="7"/>
  <c r="AI684" i="7" s="1"/>
  <c r="AF683" i="7"/>
  <c r="AI683" i="7" s="1"/>
  <c r="AF682" i="7"/>
  <c r="AF681" i="7"/>
  <c r="AI681" i="7" s="1"/>
  <c r="AF680" i="7"/>
  <c r="AI680" i="7" s="1"/>
  <c r="AF679" i="7"/>
  <c r="AI679" i="7" s="1"/>
  <c r="AF678" i="7"/>
  <c r="AF677" i="7"/>
  <c r="AI677" i="7" s="1"/>
  <c r="AF676" i="7"/>
  <c r="AI676" i="7" s="1"/>
  <c r="AF675" i="7"/>
  <c r="AI675" i="7" s="1"/>
  <c r="AF674" i="7"/>
  <c r="AF673" i="7"/>
  <c r="AI673" i="7" s="1"/>
  <c r="AF672" i="7"/>
  <c r="AI672" i="7" s="1"/>
  <c r="AF671" i="7"/>
  <c r="AI671" i="7" s="1"/>
  <c r="AF670" i="7"/>
  <c r="AF669" i="7"/>
  <c r="AI669" i="7" s="1"/>
  <c r="AF667" i="7"/>
  <c r="AI667" i="7" s="1"/>
  <c r="AF666" i="7"/>
  <c r="AI666" i="7" s="1"/>
  <c r="AF665" i="7"/>
  <c r="AF664" i="7"/>
  <c r="AI664" i="7" s="1"/>
  <c r="AF662" i="7"/>
  <c r="AI662" i="7" s="1"/>
  <c r="AF661" i="7"/>
  <c r="AI661" i="7" s="1"/>
  <c r="AF660" i="7"/>
  <c r="AF659" i="7"/>
  <c r="AI659" i="7" s="1"/>
  <c r="AF657" i="7"/>
  <c r="AI657" i="7" s="1"/>
  <c r="AF656" i="7"/>
  <c r="AI656" i="7" s="1"/>
  <c r="AF655" i="7"/>
  <c r="AF654" i="7"/>
  <c r="AI654" i="7" s="1"/>
  <c r="AF653" i="7"/>
  <c r="AI653" i="7" s="1"/>
  <c r="AF652" i="7"/>
  <c r="AI652" i="7" s="1"/>
  <c r="AF651" i="7"/>
  <c r="AF650" i="7"/>
  <c r="AI650" i="7" s="1"/>
  <c r="AF649" i="7"/>
  <c r="AI649" i="7" s="1"/>
  <c r="AF645" i="7"/>
  <c r="AI645" i="7" s="1"/>
  <c r="AF643" i="7"/>
  <c r="AF638" i="7"/>
  <c r="AI638" i="7" s="1"/>
  <c r="AF637" i="7"/>
  <c r="AI637" i="7" s="1"/>
  <c r="AF632" i="7"/>
  <c r="AI632" i="7" s="1"/>
  <c r="AF631" i="7"/>
  <c r="AF630" i="7"/>
  <c r="AI630" i="7" s="1"/>
  <c r="AF629" i="7"/>
  <c r="AI629" i="7" s="1"/>
  <c r="AF628" i="7"/>
  <c r="AI628" i="7" s="1"/>
  <c r="AF627" i="7"/>
  <c r="AF626" i="7"/>
  <c r="AI626" i="7" s="1"/>
  <c r="AF625" i="7"/>
  <c r="AI625" i="7" s="1"/>
  <c r="AF624" i="7"/>
  <c r="AI624" i="7" s="1"/>
  <c r="AF623" i="7"/>
  <c r="AI623" i="7" s="1"/>
  <c r="AF621" i="7"/>
  <c r="AF620" i="7"/>
  <c r="AI620" i="7" s="1"/>
  <c r="AF619" i="7"/>
  <c r="AF618" i="7"/>
  <c r="AF617" i="7"/>
  <c r="AI617" i="7" s="1"/>
  <c r="AF615" i="7"/>
  <c r="AI615" i="7" s="1"/>
  <c r="AF611" i="7"/>
  <c r="AI611" i="7" s="1"/>
  <c r="AF606" i="7"/>
  <c r="AF605" i="7"/>
  <c r="AF601" i="7"/>
  <c r="AI601" i="7" s="1"/>
  <c r="AF597" i="7"/>
  <c r="AF594" i="7"/>
  <c r="AF592" i="7"/>
  <c r="AI592" i="7" s="1"/>
  <c r="AF591" i="7"/>
  <c r="AI591" i="7" s="1"/>
  <c r="AF590" i="7"/>
  <c r="AI590" i="7" s="1"/>
  <c r="AF589" i="7"/>
  <c r="AI589" i="7" s="1"/>
  <c r="AF586" i="7"/>
  <c r="AF584" i="7"/>
  <c r="AI584" i="7" s="1"/>
  <c r="AF578" i="7"/>
  <c r="AF577" i="7"/>
  <c r="AF576" i="7"/>
  <c r="AI576" i="7" s="1"/>
  <c r="AF575" i="7"/>
  <c r="AI575" i="7" s="1"/>
  <c r="AF574" i="7"/>
  <c r="AI574" i="7" s="1"/>
  <c r="AF573" i="7"/>
  <c r="AF567" i="7"/>
  <c r="AF564" i="7"/>
  <c r="AI564" i="7" s="1"/>
  <c r="AF562" i="7"/>
  <c r="AF561" i="7"/>
  <c r="AF557" i="7"/>
  <c r="AI557" i="7" s="1"/>
  <c r="AF556" i="7"/>
  <c r="AI556" i="7" s="1"/>
  <c r="AF555" i="7"/>
  <c r="AI555" i="7" s="1"/>
  <c r="AF553" i="7"/>
  <c r="AF552" i="7"/>
  <c r="AF551" i="7"/>
  <c r="AI551" i="7" s="1"/>
  <c r="AF549" i="7"/>
  <c r="AF546" i="7"/>
  <c r="AI546" i="7" s="1"/>
  <c r="AF542" i="7"/>
  <c r="AF541" i="7"/>
  <c r="AI541" i="7" s="1"/>
  <c r="AF540" i="7"/>
  <c r="AF539" i="7"/>
  <c r="AI539" i="7" s="1"/>
  <c r="AF538" i="7"/>
  <c r="AF536" i="7"/>
  <c r="AI536" i="7" s="1"/>
  <c r="AF535" i="7"/>
  <c r="AF533" i="7"/>
  <c r="AI533" i="7" s="1"/>
  <c r="AF532" i="7"/>
  <c r="AI532" i="7" s="1"/>
  <c r="AF530" i="7"/>
  <c r="AI530" i="7" s="1"/>
  <c r="AF528" i="7"/>
  <c r="AI528" i="7" s="1"/>
  <c r="AF527" i="7"/>
  <c r="AF524" i="7"/>
  <c r="AF523" i="7"/>
  <c r="AI523" i="7" s="1"/>
  <c r="AF522" i="7"/>
  <c r="AF520" i="7"/>
  <c r="AI520" i="7" s="1"/>
  <c r="AF517" i="7"/>
  <c r="AF516" i="7"/>
  <c r="AI516" i="7" s="1"/>
  <c r="AF514" i="7"/>
  <c r="AF513" i="7"/>
  <c r="AI513" i="7" s="1"/>
  <c r="AF506" i="7"/>
  <c r="AF505" i="7"/>
  <c r="AI505" i="7" s="1"/>
  <c r="AF502" i="7"/>
  <c r="AF501" i="7"/>
  <c r="AI501" i="7" s="1"/>
  <c r="AF499" i="7"/>
  <c r="AI499" i="7" s="1"/>
  <c r="AF497" i="7"/>
  <c r="AI497" i="7" s="1"/>
  <c r="AF493" i="7"/>
  <c r="AI493" i="7" s="1"/>
  <c r="AF489" i="7"/>
  <c r="AF488" i="7"/>
  <c r="AF486" i="7"/>
  <c r="AI486" i="7" s="1"/>
  <c r="AF484" i="7"/>
  <c r="AF482" i="7"/>
  <c r="AI482" i="7" s="1"/>
  <c r="AF480" i="7"/>
  <c r="AF478" i="7"/>
  <c r="AI478" i="7" s="1"/>
  <c r="AF476" i="7"/>
  <c r="AF474" i="7"/>
  <c r="AI474" i="7" s="1"/>
  <c r="AF473" i="7"/>
  <c r="AF472" i="7"/>
  <c r="AI472" i="7" s="1"/>
  <c r="AF469" i="7"/>
  <c r="AF468" i="7"/>
  <c r="AI468" i="7" s="1"/>
  <c r="AF466" i="7"/>
  <c r="AI466" i="7" s="1"/>
  <c r="AF463" i="7"/>
  <c r="AI463" i="7" s="1"/>
  <c r="AF462" i="7"/>
  <c r="AI462" i="7" s="1"/>
  <c r="AF459" i="7"/>
  <c r="AF456" i="7"/>
  <c r="AF452" i="7"/>
  <c r="AI452" i="7" s="1"/>
  <c r="AF450" i="7"/>
  <c r="AF448" i="7"/>
  <c r="AI448" i="7" s="1"/>
  <c r="AF447" i="7"/>
  <c r="AF446" i="7"/>
  <c r="AI446" i="7" s="1"/>
  <c r="AF445" i="7"/>
  <c r="AF444" i="7"/>
  <c r="AI444" i="7" s="1"/>
  <c r="AF443" i="7"/>
  <c r="AF442" i="7"/>
  <c r="AI442" i="7" s="1"/>
  <c r="AF441" i="7"/>
  <c r="AF438" i="7"/>
  <c r="AI438" i="7" s="1"/>
  <c r="AF437" i="7"/>
  <c r="AI437" i="7" s="1"/>
  <c r="AF436" i="7"/>
  <c r="AI436" i="7" s="1"/>
  <c r="AF434" i="7"/>
  <c r="AI434" i="7" s="1"/>
  <c r="AF433" i="7"/>
  <c r="AF432" i="7"/>
  <c r="AF431" i="7"/>
  <c r="AI431" i="7" s="1"/>
  <c r="AF430" i="7"/>
  <c r="AF428" i="7"/>
  <c r="AI428" i="7" s="1"/>
  <c r="AF427" i="7"/>
  <c r="AF426" i="7"/>
  <c r="AI426" i="7" s="1"/>
  <c r="AF424" i="7"/>
  <c r="AF423" i="7"/>
  <c r="AI423" i="7" s="1"/>
  <c r="AF422" i="7"/>
  <c r="AF421" i="7"/>
  <c r="AI421" i="7" s="1"/>
  <c r="AF420" i="7"/>
  <c r="AF419" i="7"/>
  <c r="AI419" i="7" s="1"/>
  <c r="AF416" i="7"/>
  <c r="AI416" i="7" s="1"/>
  <c r="AF415" i="7"/>
  <c r="AI415" i="7" s="1"/>
  <c r="AF414" i="7"/>
  <c r="AI414" i="7" s="1"/>
  <c r="AF413" i="7"/>
  <c r="AF412" i="7"/>
  <c r="AI412" i="7" s="1"/>
  <c r="AF411" i="7"/>
  <c r="AI411" i="7" s="1"/>
  <c r="AF410" i="7"/>
  <c r="AI410" i="7" s="1"/>
  <c r="AF409" i="7"/>
  <c r="AI409" i="7" s="1"/>
  <c r="AF408" i="7"/>
  <c r="AI408" i="7" s="1"/>
  <c r="AF407" i="7"/>
  <c r="AI407" i="7" s="1"/>
  <c r="AF405" i="7"/>
  <c r="AI405" i="7" s="1"/>
  <c r="AF404" i="7"/>
  <c r="AI404" i="7" s="1"/>
  <c r="AF403" i="7"/>
  <c r="AI403" i="7" s="1"/>
  <c r="AF402" i="7"/>
  <c r="AI402" i="7" s="1"/>
  <c r="AF401" i="7"/>
  <c r="AI401" i="7" s="1"/>
  <c r="AF400" i="7"/>
  <c r="AI400" i="7" s="1"/>
  <c r="AF399" i="7"/>
  <c r="AI399" i="7" s="1"/>
  <c r="AF398" i="7"/>
  <c r="AI398" i="7" s="1"/>
  <c r="AF396" i="7"/>
  <c r="AI396" i="7" s="1"/>
  <c r="AF394" i="7"/>
  <c r="AI394" i="7" s="1"/>
  <c r="AF393" i="7"/>
  <c r="AI393" i="7" s="1"/>
  <c r="AF392" i="7"/>
  <c r="AI392" i="7" s="1"/>
  <c r="AF391" i="7"/>
  <c r="AI391" i="7" s="1"/>
  <c r="AF390" i="7"/>
  <c r="AI390" i="7" s="1"/>
  <c r="AF389" i="7"/>
  <c r="AI389" i="7" s="1"/>
  <c r="AF388" i="7"/>
  <c r="AI388" i="7" s="1"/>
  <c r="AF384" i="7"/>
  <c r="AI384" i="7" s="1"/>
  <c r="AF383" i="7"/>
  <c r="AI383" i="7" s="1"/>
  <c r="AF382" i="7"/>
  <c r="AI382" i="7" s="1"/>
  <c r="AF381" i="7"/>
  <c r="AI381" i="7" s="1"/>
  <c r="AF380" i="7"/>
  <c r="AI380" i="7" s="1"/>
  <c r="AF379" i="7"/>
  <c r="AI379" i="7" s="1"/>
  <c r="AF378" i="7"/>
  <c r="AI378" i="7" s="1"/>
  <c r="AF376" i="7"/>
  <c r="AI376" i="7" s="1"/>
  <c r="AF375" i="7"/>
  <c r="AI375" i="7" s="1"/>
  <c r="AF374" i="7"/>
  <c r="AI374" i="7" s="1"/>
  <c r="AF373" i="7"/>
  <c r="AI373" i="7" s="1"/>
  <c r="AF372" i="7"/>
  <c r="AI372" i="7" s="1"/>
  <c r="AF371" i="7"/>
  <c r="AI371" i="7" s="1"/>
  <c r="AF370" i="7"/>
  <c r="AI370" i="7" s="1"/>
  <c r="AF369" i="7"/>
  <c r="AI369" i="7" s="1"/>
  <c r="AF368" i="7"/>
  <c r="AI368" i="7" s="1"/>
  <c r="AF367" i="7"/>
  <c r="AI367" i="7" s="1"/>
  <c r="AF366" i="7"/>
  <c r="AI366" i="7" s="1"/>
  <c r="AF365" i="7"/>
  <c r="AI365" i="7" s="1"/>
  <c r="AF364" i="7"/>
  <c r="AI364" i="7" s="1"/>
  <c r="AF363" i="7"/>
  <c r="AI363" i="7" s="1"/>
  <c r="AF362" i="7"/>
  <c r="AI362" i="7" s="1"/>
  <c r="AF361" i="7"/>
  <c r="AI361" i="7" s="1"/>
  <c r="AF360" i="7"/>
  <c r="AI360" i="7" s="1"/>
  <c r="AF359" i="7"/>
  <c r="AI359" i="7" s="1"/>
  <c r="AF358" i="7"/>
  <c r="AI358" i="7" s="1"/>
  <c r="AF357" i="7"/>
  <c r="AI357" i="7" s="1"/>
  <c r="AF356" i="7"/>
  <c r="AI356" i="7" s="1"/>
  <c r="AF355" i="7"/>
  <c r="AI355" i="7" s="1"/>
  <c r="AF354" i="7"/>
  <c r="AI354" i="7" s="1"/>
  <c r="AF353" i="7"/>
  <c r="AF352" i="7"/>
  <c r="AF351" i="7"/>
  <c r="AF350" i="7"/>
  <c r="AF349" i="7"/>
  <c r="AF348" i="7"/>
  <c r="AF347" i="7"/>
  <c r="AF346" i="7"/>
  <c r="AF344" i="7"/>
  <c r="AF343" i="7"/>
  <c r="AF342" i="7"/>
  <c r="AF341" i="7"/>
  <c r="AF340" i="7"/>
  <c r="AF339" i="7"/>
  <c r="AF338" i="7"/>
  <c r="AF337" i="7"/>
  <c r="AF336" i="7"/>
  <c r="AF335" i="7"/>
  <c r="AF334" i="7"/>
  <c r="AF333" i="7"/>
  <c r="AF332" i="7"/>
  <c r="AF331" i="7"/>
  <c r="AF330" i="7"/>
  <c r="AF329" i="7"/>
  <c r="AF327" i="7"/>
  <c r="AF326" i="7"/>
  <c r="AF325" i="7"/>
  <c r="AF324" i="7"/>
  <c r="AF323" i="7"/>
  <c r="AF322" i="7"/>
  <c r="AF321" i="7"/>
  <c r="AF319" i="7"/>
  <c r="AF318" i="7"/>
  <c r="AF317" i="7"/>
  <c r="AF316" i="7"/>
  <c r="AF315" i="7"/>
  <c r="AF314" i="7"/>
  <c r="AF313" i="7"/>
  <c r="AF312" i="7"/>
  <c r="AF311" i="7"/>
  <c r="AF309" i="7"/>
  <c r="AF308" i="7"/>
  <c r="AF307" i="7"/>
  <c r="AF306" i="7"/>
  <c r="AF305" i="7"/>
  <c r="AI305" i="7" s="1"/>
  <c r="AF304" i="7"/>
  <c r="AI304" i="7" s="1"/>
  <c r="AF303" i="7"/>
  <c r="AI303" i="7" s="1"/>
  <c r="AF301" i="7"/>
  <c r="AI301" i="7" s="1"/>
  <c r="AF299" i="7"/>
  <c r="AI299" i="7" s="1"/>
  <c r="AF298" i="7"/>
  <c r="AI298" i="7" s="1"/>
  <c r="AF297" i="7"/>
  <c r="AI297" i="7" s="1"/>
  <c r="AF296" i="7"/>
  <c r="AI296" i="7" s="1"/>
  <c r="AF295" i="7"/>
  <c r="AI295" i="7" s="1"/>
  <c r="AF294" i="7"/>
  <c r="AI294" i="7" s="1"/>
  <c r="AF293" i="7"/>
  <c r="AI293" i="7" s="1"/>
  <c r="AF292" i="7"/>
  <c r="AI292" i="7" s="1"/>
  <c r="AF291" i="7"/>
  <c r="AI291" i="7" s="1"/>
  <c r="AF289" i="7"/>
  <c r="AI289" i="7" s="1"/>
  <c r="AF286" i="7"/>
  <c r="AI286" i="7" s="1"/>
  <c r="AF285" i="7"/>
  <c r="AI285" i="7" s="1"/>
  <c r="AF284" i="7"/>
  <c r="AI284" i="7" s="1"/>
  <c r="AF282" i="7"/>
  <c r="AI282" i="7" s="1"/>
  <c r="AF280" i="7"/>
  <c r="AI280" i="7" s="1"/>
  <c r="AF277" i="7"/>
  <c r="AI277" i="7" s="1"/>
  <c r="AF276" i="7"/>
  <c r="AI276" i="7" s="1"/>
  <c r="AF275" i="7"/>
  <c r="AI275" i="7" s="1"/>
  <c r="AF272" i="7"/>
  <c r="AI272" i="7" s="1"/>
  <c r="AF271" i="7"/>
  <c r="AI271" i="7" s="1"/>
  <c r="AF270" i="7"/>
  <c r="AI270" i="7" s="1"/>
  <c r="AF269" i="7"/>
  <c r="AI269" i="7" s="1"/>
  <c r="AF268" i="7"/>
  <c r="AI268" i="7" s="1"/>
  <c r="AF267" i="7"/>
  <c r="AI267" i="7" s="1"/>
  <c r="AF265" i="7"/>
  <c r="AI265" i="7" s="1"/>
  <c r="AF263" i="7"/>
  <c r="AI263" i="7" s="1"/>
  <c r="AF262" i="7"/>
  <c r="AI262" i="7" s="1"/>
  <c r="AF258" i="7"/>
  <c r="AI258" i="7" s="1"/>
  <c r="AF257" i="7"/>
  <c r="AI257" i="7" s="1"/>
  <c r="AF252" i="7"/>
  <c r="AI252" i="7" s="1"/>
  <c r="AF251" i="7"/>
  <c r="AI251" i="7" s="1"/>
  <c r="AF250" i="7"/>
  <c r="AI250" i="7" s="1"/>
  <c r="AF249" i="7"/>
  <c r="AI249" i="7" s="1"/>
  <c r="AF248" i="7"/>
  <c r="AI248" i="7" s="1"/>
  <c r="AF247" i="7"/>
  <c r="AI247" i="7" s="1"/>
  <c r="AF246" i="7"/>
  <c r="AI246" i="7" s="1"/>
  <c r="AF245" i="7"/>
  <c r="AI245" i="7" s="1"/>
  <c r="AF244" i="7"/>
  <c r="AI244" i="7" s="1"/>
  <c r="AF241" i="7"/>
  <c r="AI241" i="7" s="1"/>
  <c r="AF240" i="7"/>
  <c r="AI240" i="7" s="1"/>
  <c r="AF239" i="7"/>
  <c r="AI239" i="7" s="1"/>
  <c r="AF238" i="7"/>
  <c r="AI238" i="7" s="1"/>
  <c r="AF237" i="7"/>
  <c r="AI237" i="7" s="1"/>
  <c r="AF236" i="7"/>
  <c r="AI236" i="7" s="1"/>
  <c r="AF234" i="7"/>
  <c r="AI234" i="7" s="1"/>
  <c r="AF232" i="7"/>
  <c r="AI232" i="7" s="1"/>
  <c r="AF231" i="7"/>
  <c r="AI231" i="7" s="1"/>
  <c r="AF230" i="7"/>
  <c r="AI230" i="7" s="1"/>
  <c r="AF229" i="7"/>
  <c r="AI229" i="7" s="1"/>
  <c r="AF228" i="7"/>
  <c r="AI228" i="7" s="1"/>
  <c r="AF227" i="7"/>
  <c r="AI227" i="7" s="1"/>
  <c r="AF226" i="7"/>
  <c r="AI226" i="7" s="1"/>
  <c r="AF225" i="7"/>
  <c r="AI225" i="7" s="1"/>
  <c r="AF224" i="7"/>
  <c r="AI224" i="7" s="1"/>
  <c r="AF223" i="7"/>
  <c r="AI223" i="7" s="1"/>
  <c r="AF221" i="7"/>
  <c r="AI221" i="7" s="1"/>
  <c r="AF219" i="7"/>
  <c r="AI219" i="7" s="1"/>
  <c r="AF217" i="7"/>
  <c r="AI217" i="7" s="1"/>
  <c r="AF216" i="7"/>
  <c r="AI216" i="7" s="1"/>
  <c r="AF215" i="7"/>
  <c r="AI215" i="7" s="1"/>
  <c r="AF214" i="7"/>
  <c r="AI214" i="7" s="1"/>
  <c r="AF213" i="7"/>
  <c r="AI213" i="7" s="1"/>
  <c r="AF212" i="7"/>
  <c r="AI212" i="7" s="1"/>
  <c r="AF211" i="7"/>
  <c r="AI211" i="7" s="1"/>
  <c r="AF210" i="7"/>
  <c r="AI210" i="7" s="1"/>
  <c r="AF209" i="7"/>
  <c r="AF208" i="7"/>
  <c r="AI208" i="7" s="1"/>
  <c r="AF207" i="7"/>
  <c r="AI207" i="7" s="1"/>
  <c r="AF206" i="7"/>
  <c r="AI206" i="7" s="1"/>
  <c r="AF204" i="7"/>
  <c r="AF203" i="7"/>
  <c r="AI203" i="7" s="1"/>
  <c r="AF202" i="7"/>
  <c r="AI202" i="7" s="1"/>
  <c r="AF201" i="7"/>
  <c r="AI201" i="7" s="1"/>
  <c r="AF200" i="7"/>
  <c r="AI200" i="7" s="1"/>
  <c r="AF199" i="7"/>
  <c r="AI199" i="7" s="1"/>
  <c r="AF198" i="7"/>
  <c r="AI198" i="7" s="1"/>
  <c r="AF197" i="7"/>
  <c r="AI197" i="7" s="1"/>
  <c r="AF194" i="7"/>
  <c r="AI194" i="7" s="1"/>
  <c r="AF193" i="7"/>
  <c r="AI193" i="7" s="1"/>
  <c r="AF192" i="7"/>
  <c r="AI192" i="7" s="1"/>
  <c r="AF191" i="7"/>
  <c r="AI191" i="7" s="1"/>
  <c r="AF190" i="7"/>
  <c r="AI190" i="7" s="1"/>
  <c r="AF189" i="7"/>
  <c r="AI189" i="7" s="1"/>
  <c r="AF186" i="7"/>
  <c r="AI186" i="7" s="1"/>
  <c r="AF185" i="7"/>
  <c r="AI185" i="7" s="1"/>
  <c r="AF184" i="7"/>
  <c r="AI184" i="7" s="1"/>
  <c r="AF183" i="7"/>
  <c r="AI183" i="7" s="1"/>
  <c r="AF179" i="7"/>
  <c r="AI179" i="7" s="1"/>
  <c r="AF178" i="7"/>
  <c r="AI178" i="7" s="1"/>
  <c r="AF175" i="7"/>
  <c r="AI175" i="7" s="1"/>
  <c r="AF174" i="7"/>
  <c r="AI174" i="7" s="1"/>
  <c r="AF173" i="7"/>
  <c r="AI173" i="7" s="1"/>
  <c r="AF172" i="7"/>
  <c r="AI172" i="7" s="1"/>
  <c r="AF171" i="7"/>
  <c r="AI171" i="7" s="1"/>
  <c r="AF170" i="7"/>
  <c r="AI170" i="7" s="1"/>
  <c r="AF169" i="7"/>
  <c r="AI169" i="7" s="1"/>
  <c r="AF168" i="7"/>
  <c r="AI168" i="7" s="1"/>
  <c r="AF167" i="7"/>
  <c r="AI167" i="7" s="1"/>
  <c r="AF166" i="7"/>
  <c r="AI166" i="7" s="1"/>
  <c r="AF165" i="7"/>
  <c r="AI165" i="7" s="1"/>
  <c r="AF164" i="7"/>
  <c r="AI164" i="7" s="1"/>
  <c r="AF162" i="7"/>
  <c r="AI162" i="7" s="1"/>
  <c r="AF161" i="7"/>
  <c r="AI161" i="7" s="1"/>
  <c r="AF160" i="7"/>
  <c r="AI160" i="7" s="1"/>
  <c r="AF159" i="7"/>
  <c r="AI159" i="7" s="1"/>
  <c r="AF158" i="7"/>
  <c r="AI158" i="7" s="1"/>
  <c r="AF156" i="7"/>
  <c r="AI156" i="7" s="1"/>
  <c r="AF155" i="7"/>
  <c r="AI155" i="7" s="1"/>
  <c r="AF151" i="7"/>
  <c r="AI151" i="7" s="1"/>
  <c r="AF150" i="7"/>
  <c r="AI150" i="7" s="1"/>
  <c r="AF149" i="7"/>
  <c r="AI149" i="7" s="1"/>
  <c r="AF146" i="7"/>
  <c r="AI146" i="7" s="1"/>
  <c r="AF145" i="7"/>
  <c r="AI145" i="7" s="1"/>
  <c r="AF144" i="7"/>
  <c r="AI144" i="7" s="1"/>
  <c r="AF143" i="7"/>
  <c r="AI143" i="7" s="1"/>
  <c r="AF142" i="7"/>
  <c r="AI142" i="7" s="1"/>
  <c r="AF141" i="7"/>
  <c r="AI141" i="7" s="1"/>
  <c r="AF140" i="7"/>
  <c r="AI140" i="7" s="1"/>
  <c r="AF138" i="7"/>
  <c r="AI138" i="7" s="1"/>
  <c r="AF133" i="7"/>
  <c r="AI133" i="7" s="1"/>
  <c r="AF132" i="7"/>
  <c r="AI132" i="7" s="1"/>
  <c r="AF131" i="7"/>
  <c r="AI131" i="7" s="1"/>
  <c r="AF130" i="7"/>
  <c r="AI130" i="7" s="1"/>
  <c r="AF129" i="7"/>
  <c r="AI129" i="7" s="1"/>
  <c r="AF128" i="7"/>
  <c r="AI128" i="7" s="1"/>
  <c r="AF127" i="7"/>
  <c r="AI127" i="7" s="1"/>
  <c r="AF126" i="7"/>
  <c r="AI126" i="7" s="1"/>
  <c r="AF125" i="7"/>
  <c r="AI125" i="7" s="1"/>
  <c r="AF124" i="7"/>
  <c r="AI124" i="7" s="1"/>
  <c r="AF123" i="7"/>
  <c r="AI123" i="7" s="1"/>
  <c r="AF122" i="7"/>
  <c r="AI122" i="7" s="1"/>
  <c r="AF120" i="7"/>
  <c r="AI120" i="7" s="1"/>
  <c r="AF116" i="7"/>
  <c r="AI116" i="7" s="1"/>
  <c r="AF114" i="7"/>
  <c r="AI114" i="7" s="1"/>
  <c r="AF113" i="7"/>
  <c r="AI113" i="7" s="1"/>
  <c r="AF112" i="7"/>
  <c r="AI112" i="7" s="1"/>
  <c r="AF111" i="7"/>
  <c r="AI111" i="7" s="1"/>
  <c r="AF109" i="7"/>
  <c r="AI109" i="7" s="1"/>
  <c r="AF106" i="7"/>
  <c r="AI106" i="7" s="1"/>
  <c r="AF104" i="7"/>
  <c r="AI104" i="7" s="1"/>
  <c r="AF102" i="7"/>
  <c r="AI102" i="7" s="1"/>
  <c r="AF101" i="7"/>
  <c r="AI101" i="7" s="1"/>
  <c r="AF97" i="7"/>
  <c r="AI97" i="7" s="1"/>
  <c r="AF96" i="7"/>
  <c r="AI96" i="7" s="1"/>
  <c r="AF95" i="7"/>
  <c r="AI95" i="7" s="1"/>
  <c r="AF93" i="7"/>
  <c r="AI93" i="7" s="1"/>
  <c r="AF91" i="7"/>
  <c r="AI91" i="7" s="1"/>
  <c r="AF89" i="7"/>
  <c r="AI89" i="7" s="1"/>
  <c r="AF86" i="7"/>
  <c r="AI86" i="7" s="1"/>
  <c r="AF84" i="7"/>
  <c r="AI84" i="7" s="1"/>
  <c r="AF82" i="7"/>
  <c r="AI82" i="7" s="1"/>
  <c r="AF81" i="7"/>
  <c r="AI81" i="7" s="1"/>
  <c r="AF78" i="7"/>
  <c r="AI78" i="7" s="1"/>
  <c r="AF77" i="7"/>
  <c r="AI77" i="7" s="1"/>
  <c r="AF76" i="7"/>
  <c r="AI76" i="7" s="1"/>
  <c r="AF75" i="7"/>
  <c r="AI75" i="7" s="1"/>
  <c r="AF71" i="7"/>
  <c r="AI71" i="7" s="1"/>
  <c r="AF70" i="7"/>
  <c r="AI70" i="7" s="1"/>
  <c r="AF68" i="7"/>
  <c r="AI68" i="7" s="1"/>
  <c r="AF67" i="7"/>
  <c r="AI67" i="7" s="1"/>
  <c r="AF66" i="7"/>
  <c r="AI66" i="7" s="1"/>
  <c r="AF65" i="7"/>
  <c r="AI65" i="7" s="1"/>
  <c r="AF64" i="7"/>
  <c r="AI64" i="7" s="1"/>
  <c r="AF63" i="7"/>
  <c r="AI63" i="7" s="1"/>
  <c r="AF62" i="7"/>
  <c r="AI62" i="7" s="1"/>
  <c r="AF61" i="7"/>
  <c r="AI61" i="7" s="1"/>
  <c r="AF60" i="7"/>
  <c r="AI60" i="7" s="1"/>
  <c r="AF59" i="7"/>
  <c r="AI59" i="7" s="1"/>
  <c r="AF58" i="7"/>
  <c r="AI58" i="7" s="1"/>
  <c r="AF56" i="7"/>
  <c r="AI56" i="7" s="1"/>
  <c r="AF55" i="7"/>
  <c r="AI55" i="7" s="1"/>
  <c r="AF54" i="7"/>
  <c r="AI54" i="7" s="1"/>
  <c r="AF53" i="7"/>
  <c r="AI53" i="7" s="1"/>
  <c r="AF52" i="7"/>
  <c r="AI52" i="7" s="1"/>
  <c r="AF51" i="7"/>
  <c r="AI51" i="7" s="1"/>
  <c r="AF50" i="7"/>
  <c r="AI50" i="7" s="1"/>
  <c r="AF49" i="7"/>
  <c r="AI49" i="7" s="1"/>
  <c r="AF48" i="7"/>
  <c r="AI48" i="7" s="1"/>
  <c r="AF47" i="7"/>
  <c r="AI47" i="7" s="1"/>
  <c r="AF46" i="7"/>
  <c r="AI46" i="7" s="1"/>
  <c r="AF45" i="7"/>
  <c r="AI45" i="7" s="1"/>
  <c r="AF44" i="7"/>
  <c r="AI44" i="7" s="1"/>
  <c r="AF43" i="7"/>
  <c r="AI43" i="7" s="1"/>
  <c r="AF42" i="7"/>
  <c r="AI42" i="7" s="1"/>
  <c r="AF41" i="7"/>
  <c r="AI41" i="7" s="1"/>
  <c r="AF40" i="7"/>
  <c r="AI40" i="7" s="1"/>
  <c r="AF39" i="7"/>
  <c r="AI39" i="7" s="1"/>
  <c r="AF38" i="7"/>
  <c r="AI38" i="7" s="1"/>
  <c r="AF37" i="7"/>
  <c r="AI37" i="7" s="1"/>
  <c r="AF36" i="7"/>
  <c r="AI36" i="7" s="1"/>
  <c r="AF35" i="7"/>
  <c r="AI35" i="7" s="1"/>
  <c r="AF34" i="7"/>
  <c r="AI34" i="7" s="1"/>
  <c r="AF33" i="7"/>
  <c r="AI33" i="7" s="1"/>
  <c r="AF32" i="7"/>
  <c r="AI32" i="7" s="1"/>
  <c r="AF31" i="7"/>
  <c r="AI31" i="7" s="1"/>
  <c r="AF30" i="7"/>
  <c r="AI30" i="7" s="1"/>
  <c r="AF29" i="7"/>
  <c r="AI29" i="7" s="1"/>
  <c r="AF28" i="7"/>
  <c r="AI28" i="7" s="1"/>
  <c r="AF27" i="7"/>
  <c r="AI27" i="7" s="1"/>
  <c r="AF26" i="7"/>
  <c r="AI26" i="7" s="1"/>
  <c r="AF25" i="7"/>
  <c r="AF24" i="7"/>
  <c r="AF23" i="7"/>
  <c r="AF22" i="7"/>
  <c r="AF20" i="7"/>
  <c r="AF1390" i="7"/>
  <c r="AF1387" i="7"/>
  <c r="AF1386" i="7"/>
  <c r="AF1385" i="7"/>
  <c r="AF1382" i="7"/>
  <c r="AF1365" i="7"/>
  <c r="AF1362" i="7"/>
  <c r="AF1359" i="7"/>
  <c r="AF1352" i="7"/>
  <c r="AF1347" i="7"/>
  <c r="AF1346" i="7"/>
  <c r="AF1343" i="7"/>
  <c r="AF1337" i="7"/>
  <c r="AF1333" i="7"/>
  <c r="AF1324" i="7"/>
  <c r="AF1312" i="7"/>
  <c r="AF1307" i="7"/>
  <c r="AF1305" i="7"/>
  <c r="AF1296" i="7"/>
  <c r="AF1291" i="7"/>
  <c r="AF1289" i="7"/>
  <c r="AF1288" i="7"/>
  <c r="AF1287" i="7"/>
  <c r="AF1284" i="7"/>
  <c r="AF1283" i="7"/>
  <c r="AF1281" i="7"/>
  <c r="AF1277" i="7"/>
  <c r="AF1266" i="7"/>
  <c r="AF1265" i="7"/>
  <c r="AF1264" i="7"/>
  <c r="AF1253" i="7"/>
  <c r="AF1251" i="7"/>
  <c r="AF1237" i="7"/>
  <c r="AF1233" i="7"/>
  <c r="AF1228" i="7"/>
  <c r="AF1222" i="7"/>
  <c r="AF1220" i="7"/>
  <c r="AF1217" i="7"/>
  <c r="AF1210" i="7"/>
  <c r="AF1208" i="7"/>
  <c r="AF1205" i="7"/>
  <c r="AF1203" i="7"/>
  <c r="AF1177" i="7"/>
  <c r="AF1176" i="7"/>
  <c r="AF1169" i="7"/>
  <c r="AF1153" i="7"/>
  <c r="AI1153" i="7" s="1"/>
  <c r="AF1147" i="7"/>
  <c r="AF1146" i="7"/>
  <c r="AI1146" i="7" s="1"/>
  <c r="AF1142" i="7"/>
  <c r="AF1133" i="7"/>
  <c r="AI1133" i="7" s="1"/>
  <c r="AF1111" i="7"/>
  <c r="AI1111" i="7" s="1"/>
  <c r="AF1110" i="7"/>
  <c r="AI1110" i="7" s="1"/>
  <c r="AF1099" i="7"/>
  <c r="AF1093" i="7"/>
  <c r="AI1093" i="7" s="1"/>
  <c r="AF1089" i="7"/>
  <c r="AF1085" i="7"/>
  <c r="AI1085" i="7" s="1"/>
  <c r="AF1065" i="7"/>
  <c r="AF1063" i="7"/>
  <c r="AI1063" i="7" s="1"/>
  <c r="AF1060" i="7"/>
  <c r="AI1060" i="7" s="1"/>
  <c r="AF1058" i="7"/>
  <c r="AI1058" i="7" s="1"/>
  <c r="AF1051" i="7"/>
  <c r="AF1043" i="7"/>
  <c r="AI1043" i="7" s="1"/>
  <c r="AF1040" i="7"/>
  <c r="AF1039" i="7"/>
  <c r="AI1039" i="7" s="1"/>
  <c r="AF1038" i="7"/>
  <c r="AF1031" i="7"/>
  <c r="AI1031" i="7" s="1"/>
  <c r="AF1030" i="7"/>
  <c r="AI1030" i="7" s="1"/>
  <c r="AF1029" i="7"/>
  <c r="AI1029" i="7" s="1"/>
  <c r="AF1028" i="7"/>
  <c r="AF1019" i="7"/>
  <c r="AI1019" i="7" s="1"/>
  <c r="AF1003" i="7"/>
  <c r="AF993" i="7"/>
  <c r="AI993" i="7" s="1"/>
  <c r="AF982" i="7"/>
  <c r="AF974" i="7"/>
  <c r="AI974" i="7" s="1"/>
  <c r="AF966" i="7"/>
  <c r="AF962" i="7"/>
  <c r="AI962" i="7" s="1"/>
  <c r="AF954" i="7"/>
  <c r="AF948" i="7"/>
  <c r="AI948" i="7" s="1"/>
  <c r="AF943" i="7"/>
  <c r="AF942" i="7"/>
  <c r="AI942" i="7" s="1"/>
  <c r="AF941" i="7"/>
  <c r="AF940" i="7"/>
  <c r="AI940" i="7" s="1"/>
  <c r="AF927" i="7"/>
  <c r="AF923" i="7"/>
  <c r="AI923" i="7" s="1"/>
  <c r="AF908" i="7"/>
  <c r="AF903" i="7"/>
  <c r="AI903" i="7" s="1"/>
  <c r="AF901" i="7"/>
  <c r="AF890" i="7"/>
  <c r="AI890" i="7" s="1"/>
  <c r="AF884" i="7"/>
  <c r="AF881" i="7"/>
  <c r="AI881" i="7" s="1"/>
  <c r="AF880" i="7"/>
  <c r="AF877" i="7"/>
  <c r="AI877" i="7" s="1"/>
  <c r="AF871" i="7"/>
  <c r="AF861" i="7"/>
  <c r="AI861" i="7" s="1"/>
  <c r="AF857" i="7"/>
  <c r="AF851" i="7"/>
  <c r="AI851" i="7" s="1"/>
  <c r="AF841" i="7"/>
  <c r="AF840" i="7"/>
  <c r="AI840" i="7" s="1"/>
  <c r="AF836" i="7"/>
  <c r="AF835" i="7"/>
  <c r="AI835" i="7" s="1"/>
  <c r="AF832" i="7"/>
  <c r="AF831" i="7"/>
  <c r="AI831" i="7" s="1"/>
  <c r="AF820" i="7"/>
  <c r="AF805" i="7"/>
  <c r="AI805" i="7" s="1"/>
  <c r="AF803" i="7"/>
  <c r="AF775" i="7"/>
  <c r="AI775" i="7" s="1"/>
  <c r="AF773" i="7"/>
  <c r="AF770" i="7"/>
  <c r="AI770" i="7" s="1"/>
  <c r="AF754" i="7"/>
  <c r="AF742" i="7"/>
  <c r="AI742" i="7" s="1"/>
  <c r="AF727" i="7"/>
  <c r="AI727" i="7" s="1"/>
  <c r="AF709" i="7"/>
  <c r="AI709" i="7" s="1"/>
  <c r="AF706" i="7"/>
  <c r="AF640" i="7"/>
  <c r="AI640" i="7" s="1"/>
  <c r="AF639" i="7"/>
  <c r="AI639" i="7" s="1"/>
  <c r="AF613" i="7"/>
  <c r="AI613" i="7" s="1"/>
  <c r="AF612" i="7"/>
  <c r="AF609" i="7"/>
  <c r="AI609" i="7" s="1"/>
  <c r="AF604" i="7"/>
  <c r="AI604" i="7" s="1"/>
  <c r="AF603" i="7"/>
  <c r="AI603" i="7" s="1"/>
  <c r="AF596" i="7"/>
  <c r="AF560" i="7"/>
  <c r="AI560" i="7" s="1"/>
  <c r="AF537" i="7"/>
  <c r="AI537" i="7" s="1"/>
  <c r="AF525" i="7"/>
  <c r="AI525" i="7" s="1"/>
  <c r="AF491" i="7"/>
  <c r="AF465" i="7"/>
  <c r="AI465" i="7" s="1"/>
  <c r="AF439" i="7"/>
  <c r="AI439" i="7" s="1"/>
  <c r="AF435" i="7"/>
  <c r="AI435" i="7" s="1"/>
  <c r="AF397" i="7"/>
  <c r="AF377" i="7"/>
  <c r="AI377" i="7" s="1"/>
  <c r="AF345" i="7"/>
  <c r="AI345" i="7" s="1"/>
  <c r="AF281" i="7"/>
  <c r="AI281" i="7" s="1"/>
  <c r="AF264" i="7"/>
  <c r="AF260" i="7"/>
  <c r="AI260" i="7" s="1"/>
  <c r="AF222" i="7"/>
  <c r="AI222" i="7" s="1"/>
  <c r="AF218" i="7"/>
  <c r="AI218" i="7" s="1"/>
  <c r="AF182" i="7"/>
  <c r="AF181" i="7"/>
  <c r="AI181" i="7" s="1"/>
  <c r="AF157" i="7"/>
  <c r="AI157" i="7" s="1"/>
  <c r="AF153" i="7"/>
  <c r="AI153" i="7" s="1"/>
  <c r="AF152" i="7"/>
  <c r="AF147" i="7"/>
  <c r="AI147" i="7" s="1"/>
  <c r="AF139" i="7"/>
  <c r="AI139" i="7" s="1"/>
  <c r="AF135" i="7"/>
  <c r="AI135" i="7" s="1"/>
  <c r="AF118" i="7"/>
  <c r="AF117" i="7"/>
  <c r="AI117" i="7" s="1"/>
  <c r="AF103" i="7"/>
  <c r="AI103" i="7" s="1"/>
  <c r="AF99" i="7"/>
  <c r="AI99" i="7" s="1"/>
  <c r="AF98" i="7"/>
  <c r="AF1379" i="7"/>
  <c r="AI1379" i="7" s="1"/>
  <c r="AF1376" i="7"/>
  <c r="AI1376" i="7" s="1"/>
  <c r="AF1361" i="7"/>
  <c r="AI1361" i="7" s="1"/>
  <c r="AF1360" i="7"/>
  <c r="AF1349" i="7"/>
  <c r="AI1349" i="7" s="1"/>
  <c r="AF1304" i="7"/>
  <c r="AI1304" i="7" s="1"/>
  <c r="AF1300" i="7"/>
  <c r="AF1297" i="7"/>
  <c r="AF1294" i="7"/>
  <c r="AI1294" i="7" s="1"/>
  <c r="AF1293" i="7"/>
  <c r="AI1293" i="7" s="1"/>
  <c r="AF1286" i="7"/>
  <c r="AF1270" i="7"/>
  <c r="AF1267" i="7"/>
  <c r="AI1267" i="7" s="1"/>
  <c r="AF1245" i="7"/>
  <c r="AI1245" i="7" s="1"/>
  <c r="AF1244" i="7"/>
  <c r="AF1243" i="7"/>
  <c r="AF1242" i="7"/>
  <c r="AI1242" i="7" s="1"/>
  <c r="AF1238" i="7"/>
  <c r="AF1236" i="7"/>
  <c r="AF1235" i="7"/>
  <c r="AF1232" i="7"/>
  <c r="AI1232" i="7" s="1"/>
  <c r="AF1227" i="7"/>
  <c r="AF1226" i="7"/>
  <c r="AI1226" i="7" s="1"/>
  <c r="AF1225" i="7"/>
  <c r="AI1225" i="7" s="1"/>
  <c r="AF1212" i="7"/>
  <c r="AI1212" i="7" s="1"/>
  <c r="AF1207" i="7"/>
  <c r="AI1207" i="7" s="1"/>
  <c r="AF1197" i="7"/>
  <c r="AI1197" i="7" s="1"/>
  <c r="AF1195" i="7"/>
  <c r="AF1175" i="7"/>
  <c r="AI1175" i="7" s="1"/>
  <c r="AF1154" i="7"/>
  <c r="AF1152" i="7"/>
  <c r="AI1152" i="7" s="1"/>
  <c r="AF1135" i="7"/>
  <c r="AF1129" i="7"/>
  <c r="AI1129" i="7" s="1"/>
  <c r="AF1127" i="7"/>
  <c r="AF1122" i="7"/>
  <c r="AI1122" i="7" s="1"/>
  <c r="AF1115" i="7"/>
  <c r="AF1109" i="7"/>
  <c r="AI1109" i="7" s="1"/>
  <c r="AF1108" i="7"/>
  <c r="AF1106" i="7"/>
  <c r="AF1102" i="7"/>
  <c r="AF1100" i="7"/>
  <c r="AI1100" i="7" s="1"/>
  <c r="AF1098" i="7"/>
  <c r="AF1097" i="7"/>
  <c r="AI1097" i="7" s="1"/>
  <c r="AF1096" i="7"/>
  <c r="AF1092" i="7"/>
  <c r="AI1092" i="7" s="1"/>
  <c r="AF1082" i="7"/>
  <c r="AF1068" i="7"/>
  <c r="AF1055" i="7"/>
  <c r="AF1054" i="7"/>
  <c r="AI1054" i="7" s="1"/>
  <c r="AF1035" i="7"/>
  <c r="AF1034" i="7"/>
  <c r="AF1027" i="7"/>
  <c r="AF1022" i="7"/>
  <c r="AI1022" i="7" s="1"/>
  <c r="AF1021" i="7"/>
  <c r="AF1017" i="7"/>
  <c r="AF1009" i="7"/>
  <c r="AI1009" i="7" s="1"/>
  <c r="AF999" i="7"/>
  <c r="AI999" i="7" s="1"/>
  <c r="AF998" i="7"/>
  <c r="AI998" i="7" s="1"/>
  <c r="AF994" i="7"/>
  <c r="AI994" i="7" s="1"/>
  <c r="AF980" i="7"/>
  <c r="AF964" i="7"/>
  <c r="AI964" i="7" s="1"/>
  <c r="AF951" i="7"/>
  <c r="AF949" i="7"/>
  <c r="AI949" i="7" s="1"/>
  <c r="AF947" i="7"/>
  <c r="AF945" i="7"/>
  <c r="AI945" i="7" s="1"/>
  <c r="AF931" i="7"/>
  <c r="AF917" i="7"/>
  <c r="AI917" i="7" s="1"/>
  <c r="AF910" i="7"/>
  <c r="AF899" i="7"/>
  <c r="AI899" i="7" s="1"/>
  <c r="AF888" i="7"/>
  <c r="AF887" i="7"/>
  <c r="AF886" i="7"/>
  <c r="AF876" i="7"/>
  <c r="AI876" i="7" s="1"/>
  <c r="AF872" i="7"/>
  <c r="AF869" i="7"/>
  <c r="AI869" i="7" s="1"/>
  <c r="AF868" i="7"/>
  <c r="AF867" i="7"/>
  <c r="AI867" i="7" s="1"/>
  <c r="AF865" i="7"/>
  <c r="AF853" i="7"/>
  <c r="AF834" i="7"/>
  <c r="AF833" i="7"/>
  <c r="AI833" i="7" s="1"/>
  <c r="AF828" i="7"/>
  <c r="AF810" i="7"/>
  <c r="AI810" i="7" s="1"/>
  <c r="AF762" i="7"/>
  <c r="AF749" i="7"/>
  <c r="AI749" i="7" s="1"/>
  <c r="AF717" i="7"/>
  <c r="AF711" i="7"/>
  <c r="AF707" i="7"/>
  <c r="AI707" i="7" s="1"/>
  <c r="AF705" i="7"/>
  <c r="AI705" i="7" s="1"/>
  <c r="AF703" i="7"/>
  <c r="AI703" i="7" s="1"/>
  <c r="AF698" i="7"/>
  <c r="AI698" i="7" s="1"/>
  <c r="AF696" i="7"/>
  <c r="AF692" i="7"/>
  <c r="AI692" i="7" s="1"/>
  <c r="AF689" i="7"/>
  <c r="AF663" i="7"/>
  <c r="AI663" i="7" s="1"/>
  <c r="AF647" i="7"/>
  <c r="AF641" i="7"/>
  <c r="AI641" i="7" s="1"/>
  <c r="AF635" i="7"/>
  <c r="AF633" i="7"/>
  <c r="AI633" i="7" s="1"/>
  <c r="AF608" i="7"/>
  <c r="AF593" i="7"/>
  <c r="AI593" i="7" s="1"/>
  <c r="AF580" i="7"/>
  <c r="AF563" i="7"/>
  <c r="AF548" i="7"/>
  <c r="AF547" i="7"/>
  <c r="AI547" i="7" s="1"/>
  <c r="AF518" i="7"/>
  <c r="AF467" i="7"/>
  <c r="AI467" i="7" s="1"/>
  <c r="AF461" i="7"/>
  <c r="AF455" i="7"/>
  <c r="AI455" i="7" s="1"/>
  <c r="AF429" i="7"/>
  <c r="AF425" i="7"/>
  <c r="AF417" i="7"/>
  <c r="AF406" i="7"/>
  <c r="AI406" i="7" s="1"/>
  <c r="AF385" i="7"/>
  <c r="AF310" i="7"/>
  <c r="AF288" i="7"/>
  <c r="AF287" i="7"/>
  <c r="AI287" i="7" s="1"/>
  <c r="AF279" i="7"/>
  <c r="AF278" i="7"/>
  <c r="AI278" i="7" s="1"/>
  <c r="AF273" i="7"/>
  <c r="AF255" i="7"/>
  <c r="AI255" i="7" s="1"/>
  <c r="AF205" i="7"/>
  <c r="AF195" i="7"/>
  <c r="AI195" i="7" s="1"/>
  <c r="AF180" i="7"/>
  <c r="AI180" i="7" s="1"/>
  <c r="AF148" i="7"/>
  <c r="AI148" i="7" s="1"/>
  <c r="AF136" i="7"/>
  <c r="AF134" i="7"/>
  <c r="AI134" i="7" s="1"/>
  <c r="AF119" i="7"/>
  <c r="AI119" i="7" s="1"/>
  <c r="AF115" i="7"/>
  <c r="AI115" i="7" s="1"/>
  <c r="AF92" i="7"/>
  <c r="AF90" i="7"/>
  <c r="AI90" i="7" s="1"/>
  <c r="AF21" i="7"/>
  <c r="AI21" i="7" s="1"/>
  <c r="AF1338" i="7"/>
  <c r="AI1338" i="7" s="1"/>
  <c r="AF1260" i="7"/>
  <c r="AF1254" i="7"/>
  <c r="AF1252" i="7"/>
  <c r="AI1252" i="7" s="1"/>
  <c r="AF1239" i="7"/>
  <c r="AI1239" i="7" s="1"/>
  <c r="AF1234" i="7"/>
  <c r="AF1211" i="7"/>
  <c r="AF1194" i="7"/>
  <c r="AI1194" i="7" s="1"/>
  <c r="AF1160" i="7"/>
  <c r="AI1160" i="7" s="1"/>
  <c r="AF1150" i="7"/>
  <c r="AF1145" i="7"/>
  <c r="AI1145" i="7" s="1"/>
  <c r="AF1134" i="7"/>
  <c r="AI1134" i="7" s="1"/>
  <c r="AF1132" i="7"/>
  <c r="AI1132" i="7" s="1"/>
  <c r="AF1124" i="7"/>
  <c r="AF1117" i="7"/>
  <c r="AF1116" i="7"/>
  <c r="AI1116" i="7" s="1"/>
  <c r="AF1113" i="7"/>
  <c r="AI1113" i="7" s="1"/>
  <c r="AF1112" i="7"/>
  <c r="AF1105" i="7"/>
  <c r="AI1105" i="7" s="1"/>
  <c r="AF1090" i="7"/>
  <c r="AI1090" i="7" s="1"/>
  <c r="AF1079" i="7"/>
  <c r="AI1079" i="7" s="1"/>
  <c r="AF1077" i="7"/>
  <c r="AF1072" i="7"/>
  <c r="AI1072" i="7" s="1"/>
  <c r="AF1071" i="7"/>
  <c r="AI1071" i="7" s="1"/>
  <c r="AF1062" i="7"/>
  <c r="AI1062" i="7" s="1"/>
  <c r="AF1059" i="7"/>
  <c r="AF1050" i="7"/>
  <c r="AI1050" i="7" s="1"/>
  <c r="AF1046" i="7"/>
  <c r="AI1046" i="7" s="1"/>
  <c r="AF1042" i="7"/>
  <c r="AI1042" i="7" s="1"/>
  <c r="AF1041" i="7"/>
  <c r="AF1023" i="7"/>
  <c r="AF991" i="7"/>
  <c r="AI991" i="7" s="1"/>
  <c r="AF978" i="7"/>
  <c r="AI978" i="7" s="1"/>
  <c r="AF977" i="7"/>
  <c r="AF969" i="7"/>
  <c r="AI969" i="7" s="1"/>
  <c r="AF957" i="7"/>
  <c r="AI957" i="7" s="1"/>
  <c r="AF955" i="7"/>
  <c r="AI955" i="7" s="1"/>
  <c r="AF953" i="7"/>
  <c r="AF952" i="7"/>
  <c r="AI952" i="7" s="1"/>
  <c r="AF950" i="7"/>
  <c r="AI950" i="7" s="1"/>
  <c r="AF928" i="7"/>
  <c r="AI928" i="7" s="1"/>
  <c r="AF922" i="7"/>
  <c r="AF920" i="7"/>
  <c r="AI920" i="7" s="1"/>
  <c r="AF919" i="7"/>
  <c r="AI919" i="7" s="1"/>
  <c r="AF894" i="7"/>
  <c r="AI894" i="7" s="1"/>
  <c r="AF879" i="7"/>
  <c r="AF878" i="7"/>
  <c r="AF862" i="7"/>
  <c r="AI862" i="7" s="1"/>
  <c r="AF839" i="7"/>
  <c r="AI839" i="7" s="1"/>
  <c r="AF827" i="7"/>
  <c r="AF801" i="7"/>
  <c r="AF767" i="7"/>
  <c r="AI767" i="7" s="1"/>
  <c r="AF760" i="7"/>
  <c r="AI760" i="7" s="1"/>
  <c r="AF751" i="7"/>
  <c r="AI751" i="7" s="1"/>
  <c r="AF737" i="7"/>
  <c r="AI737" i="7" s="1"/>
  <c r="AF734" i="7"/>
  <c r="AI734" i="7" s="1"/>
  <c r="AF723" i="7"/>
  <c r="AI723" i="7" s="1"/>
  <c r="AF718" i="7"/>
  <c r="AI718" i="7" s="1"/>
  <c r="AF708" i="7"/>
  <c r="AI708" i="7" s="1"/>
  <c r="AF646" i="7"/>
  <c r="AI646" i="7" s="1"/>
  <c r="AF642" i="7"/>
  <c r="AI642" i="7" s="1"/>
  <c r="AF616" i="7"/>
  <c r="AI616" i="7" s="1"/>
  <c r="AF614" i="7"/>
  <c r="AI614" i="7" s="1"/>
  <c r="AF559" i="7"/>
  <c r="AI559" i="7" s="1"/>
  <c r="AF534" i="7"/>
  <c r="AI534" i="7" s="1"/>
  <c r="AF507" i="7"/>
  <c r="AI507" i="7" s="1"/>
  <c r="AF496" i="7"/>
  <c r="AI496" i="7" s="1"/>
  <c r="AF464" i="7"/>
  <c r="AI464" i="7" s="1"/>
  <c r="AF458" i="7"/>
  <c r="AI458" i="7" s="1"/>
  <c r="AF451" i="7"/>
  <c r="AI451" i="7" s="1"/>
  <c r="AF440" i="7"/>
  <c r="AI440" i="7" s="1"/>
  <c r="AF386" i="7"/>
  <c r="AI386" i="7" s="1"/>
  <c r="AF328" i="7"/>
  <c r="AI328" i="7" s="1"/>
  <c r="AF302" i="7"/>
  <c r="AI302" i="7" s="1"/>
  <c r="AF274" i="7"/>
  <c r="AI274" i="7" s="1"/>
  <c r="AF259" i="7"/>
  <c r="AI259" i="7" s="1"/>
  <c r="AF256" i="7"/>
  <c r="AI256" i="7" s="1"/>
  <c r="AF254" i="7"/>
  <c r="AI254" i="7" s="1"/>
  <c r="AF253" i="7"/>
  <c r="AI253" i="7" s="1"/>
  <c r="AF188" i="7"/>
  <c r="AI188" i="7" s="1"/>
  <c r="AF177" i="7"/>
  <c r="AI177" i="7" s="1"/>
  <c r="AF176" i="7"/>
  <c r="AI176" i="7" s="1"/>
  <c r="AF163" i="7"/>
  <c r="AI163" i="7" s="1"/>
  <c r="AF85" i="7"/>
  <c r="AI85" i="7" s="1"/>
  <c r="AF74" i="7"/>
  <c r="AI74" i="7" s="1"/>
  <c r="AF73" i="7"/>
  <c r="AI73" i="7" s="1"/>
  <c r="AF57" i="7"/>
  <c r="AI57" i="7" s="1"/>
  <c r="AF1327" i="7"/>
  <c r="AI1327" i="7" s="1"/>
  <c r="AF1250" i="7"/>
  <c r="AI1250" i="7" s="1"/>
  <c r="AF1241" i="7"/>
  <c r="AI1241" i="7" s="1"/>
  <c r="AF1240" i="7"/>
  <c r="AI1240" i="7" s="1"/>
  <c r="AF1204" i="7"/>
  <c r="AI1204" i="7" s="1"/>
  <c r="AF1174" i="7"/>
  <c r="AI1174" i="7" s="1"/>
  <c r="AF1172" i="7"/>
  <c r="AI1172" i="7" s="1"/>
  <c r="AF1157" i="7"/>
  <c r="AI1157" i="7" s="1"/>
  <c r="AF1156" i="7"/>
  <c r="AI1156" i="7" s="1"/>
  <c r="AF1107" i="7"/>
  <c r="AI1107" i="7" s="1"/>
  <c r="AF1075" i="7"/>
  <c r="AI1075" i="7" s="1"/>
  <c r="AF1066" i="7"/>
  <c r="AI1066" i="7" s="1"/>
  <c r="AF1047" i="7"/>
  <c r="AI1047" i="7" s="1"/>
  <c r="AF1012" i="7"/>
  <c r="AI1012" i="7" s="1"/>
  <c r="AF990" i="7"/>
  <c r="AI990" i="7" s="1"/>
  <c r="AF975" i="7"/>
  <c r="AI975" i="7" s="1"/>
  <c r="AF961" i="7"/>
  <c r="AI961" i="7" s="1"/>
  <c r="AF946" i="7"/>
  <c r="AI946" i="7" s="1"/>
  <c r="AF936" i="7"/>
  <c r="AI936" i="7" s="1"/>
  <c r="AF829" i="7"/>
  <c r="AI829" i="7" s="1"/>
  <c r="AF755" i="7"/>
  <c r="AI755" i="7" s="1"/>
  <c r="AF738" i="7"/>
  <c r="AI738" i="7" s="1"/>
  <c r="AF648" i="7"/>
  <c r="AI648" i="7" s="1"/>
  <c r="AF492" i="7"/>
  <c r="AI492" i="7" s="1"/>
  <c r="AF418" i="7"/>
  <c r="AI418" i="7" s="1"/>
  <c r="AF320" i="7"/>
  <c r="AI320" i="7" s="1"/>
  <c r="AF243" i="7"/>
  <c r="AI243" i="7" s="1"/>
  <c r="AF242" i="7"/>
  <c r="AI242" i="7" s="1"/>
  <c r="AF110" i="7"/>
  <c r="AI110" i="7" s="1"/>
  <c r="AF100" i="7"/>
  <c r="AI100" i="7" s="1"/>
  <c r="AF69" i="7"/>
  <c r="AI69" i="7" s="1"/>
  <c r="AF1340" i="7"/>
  <c r="AI1340" i="7" s="1"/>
  <c r="AF1121" i="7"/>
  <c r="AI1121" i="7" s="1"/>
  <c r="AF1104" i="7"/>
  <c r="AI1104" i="7" s="1"/>
  <c r="AF1073" i="7"/>
  <c r="AI1073" i="7" s="1"/>
  <c r="AF959" i="7"/>
  <c r="AI959" i="7" s="1"/>
  <c r="AF826" i="7"/>
  <c r="AI826" i="7" s="1"/>
  <c r="AF759" i="7"/>
  <c r="AI759" i="7" s="1"/>
  <c r="AF758" i="7"/>
  <c r="AI758" i="7" s="1"/>
  <c r="AF743" i="7"/>
  <c r="AI743" i="7" s="1"/>
  <c r="AF716" i="7"/>
  <c r="AI716" i="7" s="1"/>
  <c r="AF644" i="7"/>
  <c r="AI644" i="7" s="1"/>
  <c r="AF449" i="7"/>
  <c r="AI449" i="7" s="1"/>
  <c r="AF290" i="7"/>
  <c r="AI290" i="7" s="1"/>
  <c r="AF121" i="7"/>
  <c r="AI121" i="7" s="1"/>
  <c r="AF79" i="7"/>
  <c r="AI79" i="7" s="1"/>
  <c r="AF19" i="7"/>
  <c r="AI19" i="7" s="1"/>
  <c r="AF1279" i="7"/>
  <c r="AI1279" i="7" s="1"/>
  <c r="AF1196" i="7"/>
  <c r="AI1196" i="7" s="1"/>
  <c r="AF1149" i="7"/>
  <c r="AI1149" i="7" s="1"/>
  <c r="AF1128" i="7"/>
  <c r="AI1128" i="7" s="1"/>
  <c r="AF1053" i="7"/>
  <c r="AI1053" i="7" s="1"/>
  <c r="AF1048" i="7"/>
  <c r="AI1048" i="7" s="1"/>
  <c r="AF668" i="7"/>
  <c r="AI668" i="7" s="1"/>
  <c r="AF658" i="7"/>
  <c r="AI658" i="7" s="1"/>
  <c r="AF636" i="7"/>
  <c r="AI636" i="7" s="1"/>
  <c r="AF634" i="7"/>
  <c r="AI634" i="7" s="1"/>
  <c r="AF554" i="7"/>
  <c r="AI554" i="7" s="1"/>
  <c r="AF283" i="7"/>
  <c r="AI283" i="7" s="1"/>
  <c r="AF266" i="7"/>
  <c r="AI266" i="7" s="1"/>
  <c r="AF196" i="7"/>
  <c r="AI196" i="7" s="1"/>
  <c r="AF83" i="7"/>
  <c r="AI83" i="7" s="1"/>
  <c r="AF72" i="7"/>
  <c r="AI72" i="7" s="1"/>
  <c r="AF885" i="7"/>
  <c r="AI885" i="7" s="1"/>
  <c r="AF1218" i="7"/>
  <c r="AI1218" i="7" s="1"/>
  <c r="AF1186" i="7"/>
  <c r="AI1186" i="7" s="1"/>
  <c r="AF1044" i="7"/>
  <c r="AI1044" i="7" s="1"/>
  <c r="AF14" i="7"/>
  <c r="AI14" i="7" s="1"/>
  <c r="AF11" i="7"/>
  <c r="AI11" i="7" s="1"/>
  <c r="AF10" i="7"/>
  <c r="AI10" i="7" s="1"/>
  <c r="AF1209" i="7"/>
  <c r="AI1209" i="7" s="1"/>
  <c r="AF983" i="7"/>
  <c r="AI983" i="7" s="1"/>
  <c r="AF895" i="7"/>
  <c r="AI895" i="7" s="1"/>
  <c r="AF508" i="7"/>
  <c r="AI508" i="7" s="1"/>
  <c r="AF1024" i="7"/>
  <c r="AI1024" i="7" s="1"/>
  <c r="AF1016" i="7"/>
  <c r="AI1016" i="7" s="1"/>
  <c r="AF963" i="7"/>
  <c r="AI963" i="7" s="1"/>
  <c r="AF924" i="7"/>
  <c r="AI924" i="7" s="1"/>
  <c r="AF503" i="7"/>
  <c r="AI503" i="7" s="1"/>
  <c r="AF13" i="7"/>
  <c r="AI13" i="7" s="1"/>
  <c r="AF7" i="7"/>
  <c r="AI7" i="7" s="1"/>
  <c r="AF1381" i="7"/>
  <c r="AI1381" i="7" s="1"/>
  <c r="AF1342" i="7"/>
  <c r="AI1342" i="7" s="1"/>
  <c r="AF1335" i="7"/>
  <c r="AI1335" i="7" s="1"/>
  <c r="AF1190" i="7"/>
  <c r="AI1190" i="7" s="1"/>
  <c r="AF1188" i="7"/>
  <c r="AI1188" i="7" s="1"/>
  <c r="AF1181" i="7"/>
  <c r="AI1181" i="7" s="1"/>
  <c r="AF986" i="7"/>
  <c r="AI986" i="7" s="1"/>
  <c r="AF985" i="7"/>
  <c r="AI985" i="7" s="1"/>
  <c r="AF902" i="7"/>
  <c r="AI902" i="7" s="1"/>
  <c r="AF893" i="7"/>
  <c r="AI893" i="7" s="1"/>
  <c r="AF892" i="7"/>
  <c r="AI892" i="7" s="1"/>
  <c r="AF579" i="7"/>
  <c r="AI579" i="7" s="1"/>
  <c r="AF572" i="7"/>
  <c r="AI572" i="7" s="1"/>
  <c r="AF566" i="7"/>
  <c r="AI566" i="7" s="1"/>
  <c r="AF565" i="7"/>
  <c r="AI565" i="7" s="1"/>
  <c r="AF519" i="7"/>
  <c r="AI519" i="7" s="1"/>
  <c r="AF512" i="7"/>
  <c r="AI512" i="7" s="1"/>
  <c r="AF490" i="7"/>
  <c r="AI490" i="7" s="1"/>
  <c r="AF485" i="7"/>
  <c r="AI485" i="7" s="1"/>
  <c r="AF18" i="7"/>
  <c r="AI18" i="7" s="1"/>
  <c r="AF15" i="7"/>
  <c r="AI15" i="7" s="1"/>
  <c r="AF12" i="7"/>
  <c r="AI12" i="7" s="1"/>
  <c r="AF9" i="7"/>
  <c r="AI9" i="7" s="1"/>
  <c r="AF8" i="7"/>
  <c r="AI8" i="7" s="1"/>
  <c r="AF5" i="7"/>
  <c r="AI5" i="7" s="1"/>
  <c r="AF4" i="7"/>
  <c r="AI4" i="7" s="1"/>
  <c r="AF2" i="7"/>
  <c r="AI2" i="7" s="1"/>
  <c r="AF1336" i="7"/>
  <c r="AI1336" i="7" s="1"/>
  <c r="AF1219" i="7"/>
  <c r="AI1219" i="7" s="1"/>
  <c r="AF1200" i="7"/>
  <c r="AI1200" i="7" s="1"/>
  <c r="AF1170" i="7"/>
  <c r="AI1170" i="7" s="1"/>
  <c r="AF1167" i="7"/>
  <c r="AI1167" i="7" s="1"/>
  <c r="AF1165" i="7"/>
  <c r="AI1165" i="7" s="1"/>
  <c r="AF973" i="7"/>
  <c r="AI973" i="7" s="1"/>
  <c r="AF870" i="7"/>
  <c r="AI870" i="7" s="1"/>
  <c r="AF495" i="7"/>
  <c r="AI495" i="7" s="1"/>
  <c r="AF475" i="7"/>
  <c r="AI475" i="7" s="1"/>
  <c r="AF1070" i="7"/>
  <c r="AI1070" i="7" s="1"/>
  <c r="AF571" i="7"/>
  <c r="AI571" i="7" s="1"/>
  <c r="AF6" i="7"/>
  <c r="AI6" i="7" s="1"/>
  <c r="AF1193" i="7"/>
  <c r="AI1193" i="7" s="1"/>
  <c r="AF510" i="7"/>
  <c r="AI510" i="7" s="1"/>
  <c r="AF16" i="7"/>
  <c r="AI16" i="7" s="1"/>
  <c r="AF3" i="7"/>
  <c r="AI3" i="7" s="1"/>
  <c r="AF531" i="7"/>
  <c r="AI531" i="7" s="1"/>
  <c r="AF17" i="7"/>
  <c r="AI17" i="7" s="1"/>
  <c r="AF874" i="7"/>
  <c r="AI874" i="7" s="1"/>
  <c r="AG1041" i="7" l="1"/>
  <c r="AH1041" i="7" s="1"/>
  <c r="AI1041" i="7"/>
  <c r="AG518" i="7"/>
  <c r="AH518" i="7" s="1"/>
  <c r="AI518" i="7"/>
  <c r="AG931" i="7"/>
  <c r="AH931" i="7" s="1"/>
  <c r="AI931" i="7"/>
  <c r="AG857" i="7"/>
  <c r="AH857" i="7" s="1"/>
  <c r="AI857" i="7"/>
  <c r="AG1147" i="7"/>
  <c r="AH1147" i="7" s="1"/>
  <c r="AI1147" i="7"/>
  <c r="AG606" i="7"/>
  <c r="AH606" i="7" s="1"/>
  <c r="AI606" i="7"/>
  <c r="AG670" i="7"/>
  <c r="AH670" i="7" s="1"/>
  <c r="AI670" i="7"/>
  <c r="AG1231" i="7"/>
  <c r="AH1231" i="7" s="1"/>
  <c r="AI1231" i="7"/>
  <c r="AG1380" i="7"/>
  <c r="AH1380" i="7" s="1"/>
  <c r="AI1380" i="7"/>
  <c r="AG1217" i="7"/>
  <c r="AH1217" i="7" s="1"/>
  <c r="AI1217" i="7"/>
  <c r="AG1264" i="7"/>
  <c r="AH1264" i="7" s="1"/>
  <c r="AI1264" i="7"/>
  <c r="AG1288" i="7"/>
  <c r="AH1288" i="7" s="1"/>
  <c r="AI1288" i="7"/>
  <c r="AG1333" i="7"/>
  <c r="AH1333" i="7" s="1"/>
  <c r="AI1333" i="7"/>
  <c r="AG1365" i="7"/>
  <c r="AH1365" i="7" s="1"/>
  <c r="AI1365" i="7"/>
  <c r="AG23" i="7"/>
  <c r="AH23" i="7" s="1"/>
  <c r="AI23" i="7"/>
  <c r="AG307" i="7"/>
  <c r="AH307" i="7" s="1"/>
  <c r="AI307" i="7"/>
  <c r="AG316" i="7"/>
  <c r="AH316" i="7" s="1"/>
  <c r="AI316" i="7"/>
  <c r="AG325" i="7"/>
  <c r="AH325" i="7" s="1"/>
  <c r="AI325" i="7"/>
  <c r="AG334" i="7"/>
  <c r="AH334" i="7" s="1"/>
  <c r="AI334" i="7"/>
  <c r="AG342" i="7"/>
  <c r="AH342" i="7" s="1"/>
  <c r="AI342" i="7"/>
  <c r="AG351" i="7"/>
  <c r="AH351" i="7" s="1"/>
  <c r="AI351" i="7"/>
  <c r="AG424" i="7"/>
  <c r="AH424" i="7" s="1"/>
  <c r="AI424" i="7"/>
  <c r="AG445" i="7"/>
  <c r="AH445" i="7" s="1"/>
  <c r="AI445" i="7"/>
  <c r="AG476" i="7"/>
  <c r="AH476" i="7" s="1"/>
  <c r="AI476" i="7"/>
  <c r="AG514" i="7"/>
  <c r="AH514" i="7" s="1"/>
  <c r="AI514" i="7"/>
  <c r="AG540" i="7"/>
  <c r="AH540" i="7" s="1"/>
  <c r="AI540" i="7"/>
  <c r="AG786" i="7"/>
  <c r="AH786" i="7" s="1"/>
  <c r="AI786" i="7"/>
  <c r="AG796" i="7"/>
  <c r="AH796" i="7" s="1"/>
  <c r="AI796" i="7"/>
  <c r="AG808" i="7"/>
  <c r="AH808" i="7" s="1"/>
  <c r="AI808" i="7"/>
  <c r="AG819" i="7"/>
  <c r="AH819" i="7" s="1"/>
  <c r="AI819" i="7"/>
  <c r="AG859" i="7"/>
  <c r="AH859" i="7" s="1"/>
  <c r="AI859" i="7"/>
  <c r="AG896" i="7"/>
  <c r="AH896" i="7" s="1"/>
  <c r="AI896" i="7"/>
  <c r="AG911" i="7"/>
  <c r="AH911" i="7" s="1"/>
  <c r="AI911" i="7"/>
  <c r="AG1155" i="7"/>
  <c r="AH1155" i="7" s="1"/>
  <c r="AI1155" i="7"/>
  <c r="AG1171" i="7"/>
  <c r="AH1171" i="7" s="1"/>
  <c r="AI1171" i="7"/>
  <c r="AG1185" i="7"/>
  <c r="AH1185" i="7" s="1"/>
  <c r="AI1185" i="7"/>
  <c r="AG1214" i="7"/>
  <c r="AH1214" i="7" s="1"/>
  <c r="AI1214" i="7"/>
  <c r="AG1246" i="7"/>
  <c r="AH1246" i="7" s="1"/>
  <c r="AI1246" i="7"/>
  <c r="AG1262" i="7"/>
  <c r="AH1262" i="7" s="1"/>
  <c r="AI1262" i="7"/>
  <c r="AG1275" i="7"/>
  <c r="AH1275" i="7" s="1"/>
  <c r="AI1275" i="7"/>
  <c r="AG1295" i="7"/>
  <c r="AH1295" i="7" s="1"/>
  <c r="AI1295" i="7"/>
  <c r="AG1315" i="7"/>
  <c r="AH1315" i="7" s="1"/>
  <c r="AI1315" i="7"/>
  <c r="AG1326" i="7"/>
  <c r="AH1326" i="7" s="1"/>
  <c r="AI1326" i="7"/>
  <c r="AG1341" i="7"/>
  <c r="AH1341" i="7" s="1"/>
  <c r="AI1341" i="7"/>
  <c r="AG1370" i="7"/>
  <c r="AH1370" i="7" s="1"/>
  <c r="AI1370" i="7"/>
  <c r="AG1383" i="7"/>
  <c r="AH1383" i="7" s="1"/>
  <c r="AI1383" i="7"/>
  <c r="AG105" i="7"/>
  <c r="AH105" i="7" s="1"/>
  <c r="AI105" i="7"/>
  <c r="AG387" i="7"/>
  <c r="AH387" i="7" s="1"/>
  <c r="AI387" i="7"/>
  <c r="AG558" i="7"/>
  <c r="AH558" i="7" s="1"/>
  <c r="AI558" i="7"/>
  <c r="AG598" i="7"/>
  <c r="AH598" i="7" s="1"/>
  <c r="AI598" i="7"/>
  <c r="AG807" i="7"/>
  <c r="AH807" i="7" s="1"/>
  <c r="AI807" i="7"/>
  <c r="AG915" i="7"/>
  <c r="AH915" i="7" s="1"/>
  <c r="AI915" i="7"/>
  <c r="AG987" i="7"/>
  <c r="AH987" i="7" s="1"/>
  <c r="AI987" i="7"/>
  <c r="AG1033" i="7"/>
  <c r="AH1033" i="7" s="1"/>
  <c r="AI1033" i="7"/>
  <c r="AG1091" i="7"/>
  <c r="AH1091" i="7" s="1"/>
  <c r="AI1091" i="7"/>
  <c r="AG1311" i="7"/>
  <c r="AH1311" i="7" s="1"/>
  <c r="AI1311" i="7"/>
  <c r="AG1077" i="7"/>
  <c r="AH1077" i="7" s="1"/>
  <c r="AI1077" i="7"/>
  <c r="AG205" i="7"/>
  <c r="AH205" i="7" s="1"/>
  <c r="AI205" i="7"/>
  <c r="AG828" i="7"/>
  <c r="AH828" i="7" s="1"/>
  <c r="AI828" i="7"/>
  <c r="AG1098" i="7"/>
  <c r="AH1098" i="7" s="1"/>
  <c r="AI1098" i="7"/>
  <c r="AG1238" i="7"/>
  <c r="AH1238" i="7" s="1"/>
  <c r="AI1238" i="7"/>
  <c r="AG943" i="7"/>
  <c r="AH943" i="7" s="1"/>
  <c r="AI943" i="7"/>
  <c r="AG1253" i="7"/>
  <c r="AH1253" i="7" s="1"/>
  <c r="AI1253" i="7"/>
  <c r="AG324" i="7"/>
  <c r="AH324" i="7" s="1"/>
  <c r="AI324" i="7"/>
  <c r="AG489" i="7"/>
  <c r="AH489" i="7" s="1"/>
  <c r="AI489" i="7"/>
  <c r="AG573" i="7"/>
  <c r="AH573" i="7" s="1"/>
  <c r="AI573" i="7"/>
  <c r="AG1261" i="7"/>
  <c r="AH1261" i="7" s="1"/>
  <c r="AI1261" i="7"/>
  <c r="AG1274" i="7"/>
  <c r="AH1274" i="7" s="1"/>
  <c r="AI1274" i="7"/>
  <c r="AG273" i="7"/>
  <c r="AH273" i="7" s="1"/>
  <c r="AI273" i="7"/>
  <c r="AG417" i="7"/>
  <c r="AH417" i="7" s="1"/>
  <c r="AI417" i="7"/>
  <c r="AG548" i="7"/>
  <c r="AH548" i="7" s="1"/>
  <c r="AI548" i="7"/>
  <c r="AG647" i="7"/>
  <c r="AH647" i="7" s="1"/>
  <c r="AI647" i="7"/>
  <c r="AG834" i="7"/>
  <c r="AH834" i="7" s="1"/>
  <c r="AI834" i="7"/>
  <c r="AG886" i="7"/>
  <c r="AH886" i="7" s="1"/>
  <c r="AI886" i="7"/>
  <c r="AG947" i="7"/>
  <c r="AH947" i="7" s="1"/>
  <c r="AI947" i="7"/>
  <c r="AG1055" i="7"/>
  <c r="AH1055" i="7" s="1"/>
  <c r="AI1055" i="7"/>
  <c r="AG1102" i="7"/>
  <c r="AH1102" i="7" s="1"/>
  <c r="AI1102" i="7"/>
  <c r="AG1135" i="7"/>
  <c r="AH1135" i="7" s="1"/>
  <c r="AI1135" i="7"/>
  <c r="AG1243" i="7"/>
  <c r="AH1243" i="7" s="1"/>
  <c r="AI1243" i="7"/>
  <c r="AG1297" i="7"/>
  <c r="AH1297" i="7" s="1"/>
  <c r="AI1297" i="7"/>
  <c r="AG98" i="7"/>
  <c r="AH98" i="7" s="1"/>
  <c r="AI98" i="7"/>
  <c r="AG152" i="7"/>
  <c r="AH152" i="7" s="1"/>
  <c r="AI152" i="7"/>
  <c r="AG264" i="7"/>
  <c r="AH264" i="7" s="1"/>
  <c r="AI264" i="7"/>
  <c r="AG491" i="7"/>
  <c r="AH491" i="7" s="1"/>
  <c r="AI491" i="7"/>
  <c r="AG612" i="7"/>
  <c r="AH612" i="7" s="1"/>
  <c r="AI612" i="7"/>
  <c r="AG754" i="7"/>
  <c r="AH754" i="7" s="1"/>
  <c r="AI754" i="7"/>
  <c r="AG832" i="7"/>
  <c r="AH832" i="7" s="1"/>
  <c r="AI832" i="7"/>
  <c r="AG871" i="7"/>
  <c r="AH871" i="7" s="1"/>
  <c r="AI871" i="7"/>
  <c r="AG908" i="7"/>
  <c r="AH908" i="7" s="1"/>
  <c r="AI908" i="7"/>
  <c r="AG954" i="7"/>
  <c r="AH954" i="7" s="1"/>
  <c r="AI954" i="7"/>
  <c r="AG1028" i="7"/>
  <c r="AH1028" i="7" s="1"/>
  <c r="AI1028" i="7"/>
  <c r="AG1051" i="7"/>
  <c r="AH1051" i="7" s="1"/>
  <c r="AI1051" i="7"/>
  <c r="AG1099" i="7"/>
  <c r="AH1099" i="7" s="1"/>
  <c r="AI1099" i="7"/>
  <c r="AG1169" i="7"/>
  <c r="AH1169" i="7" s="1"/>
  <c r="AI1169" i="7"/>
  <c r="AG1220" i="7"/>
  <c r="AH1220" i="7" s="1"/>
  <c r="AI1220" i="7"/>
  <c r="AG1265" i="7"/>
  <c r="AH1265" i="7" s="1"/>
  <c r="AI1265" i="7"/>
  <c r="AG1289" i="7"/>
  <c r="AH1289" i="7" s="1"/>
  <c r="AI1289" i="7"/>
  <c r="AG1337" i="7"/>
  <c r="AH1337" i="7" s="1"/>
  <c r="AI1337" i="7"/>
  <c r="AG1382" i="7"/>
  <c r="AH1382" i="7" s="1"/>
  <c r="AI1382" i="7"/>
  <c r="AG24" i="7"/>
  <c r="AH24" i="7" s="1"/>
  <c r="AI24" i="7"/>
  <c r="AG209" i="7"/>
  <c r="AH209" i="7" s="1"/>
  <c r="AI209" i="7"/>
  <c r="AG308" i="7"/>
  <c r="AH308" i="7" s="1"/>
  <c r="AI308" i="7"/>
  <c r="AG317" i="7"/>
  <c r="AH317" i="7" s="1"/>
  <c r="AI317" i="7"/>
  <c r="AG326" i="7"/>
  <c r="AH326" i="7" s="1"/>
  <c r="AI326" i="7"/>
  <c r="AG335" i="7"/>
  <c r="AH335" i="7" s="1"/>
  <c r="AI335" i="7"/>
  <c r="AG343" i="7"/>
  <c r="AH343" i="7" s="1"/>
  <c r="AI343" i="7"/>
  <c r="AG352" i="7"/>
  <c r="AH352" i="7" s="1"/>
  <c r="AI352" i="7"/>
  <c r="AG821" i="7"/>
  <c r="AH821" i="7" s="1"/>
  <c r="AI821" i="7"/>
  <c r="AG860" i="7"/>
  <c r="AH860" i="7" s="1"/>
  <c r="AI860" i="7"/>
  <c r="AG897" i="7"/>
  <c r="AH897" i="7" s="1"/>
  <c r="AI897" i="7"/>
  <c r="AG914" i="7"/>
  <c r="AH914" i="7" s="1"/>
  <c r="AI914" i="7"/>
  <c r="AG944" i="7"/>
  <c r="AH944" i="7" s="1"/>
  <c r="AI944" i="7"/>
  <c r="AG1076" i="7"/>
  <c r="AH1076" i="7" s="1"/>
  <c r="AI1076" i="7"/>
  <c r="AG1101" i="7"/>
  <c r="AH1101" i="7" s="1"/>
  <c r="AI1101" i="7"/>
  <c r="AG1139" i="7"/>
  <c r="AH1139" i="7" s="1"/>
  <c r="AI1139" i="7"/>
  <c r="AG1158" i="7"/>
  <c r="AH1158" i="7" s="1"/>
  <c r="AI1158" i="7"/>
  <c r="AG1173" i="7"/>
  <c r="AH1173" i="7" s="1"/>
  <c r="AI1173" i="7"/>
  <c r="AG1187" i="7"/>
  <c r="AH1187" i="7" s="1"/>
  <c r="AI1187" i="7"/>
  <c r="AG1215" i="7"/>
  <c r="AH1215" i="7" s="1"/>
  <c r="AI1215" i="7"/>
  <c r="AG1247" i="7"/>
  <c r="AH1247" i="7" s="1"/>
  <c r="AI1247" i="7"/>
  <c r="AG1263" i="7"/>
  <c r="AH1263" i="7" s="1"/>
  <c r="AI1263" i="7"/>
  <c r="AG1276" i="7"/>
  <c r="AH1276" i="7" s="1"/>
  <c r="AI1276" i="7"/>
  <c r="AG635" i="7"/>
  <c r="AH635" i="7" s="1"/>
  <c r="AI635" i="7"/>
  <c r="AG801" i="7"/>
  <c r="AH801" i="7" s="1"/>
  <c r="AI801" i="7"/>
  <c r="AG711" i="7"/>
  <c r="AH711" i="7" s="1"/>
  <c r="AI711" i="7"/>
  <c r="AG853" i="7"/>
  <c r="AH853" i="7" s="1"/>
  <c r="AI853" i="7"/>
  <c r="AG887" i="7"/>
  <c r="AH887" i="7" s="1"/>
  <c r="AI887" i="7"/>
  <c r="AG1017" i="7"/>
  <c r="AH1017" i="7" s="1"/>
  <c r="AI1017" i="7"/>
  <c r="AG1068" i="7"/>
  <c r="AH1068" i="7" s="1"/>
  <c r="AI1068" i="7"/>
  <c r="AG1106" i="7"/>
  <c r="AH1106" i="7" s="1"/>
  <c r="AI1106" i="7"/>
  <c r="AG1244" i="7"/>
  <c r="AH1244" i="7" s="1"/>
  <c r="AI1244" i="7"/>
  <c r="AG1300" i="7"/>
  <c r="AH1300" i="7" s="1"/>
  <c r="AI1300" i="7"/>
  <c r="AG1176" i="7"/>
  <c r="AH1176" i="7" s="1"/>
  <c r="AI1176" i="7"/>
  <c r="AG1222" i="7"/>
  <c r="AH1222" i="7" s="1"/>
  <c r="AI1222" i="7"/>
  <c r="AG1266" i="7"/>
  <c r="AH1266" i="7" s="1"/>
  <c r="AI1266" i="7"/>
  <c r="AG1291" i="7"/>
  <c r="AH1291" i="7" s="1"/>
  <c r="AI1291" i="7"/>
  <c r="AG1343" i="7"/>
  <c r="AH1343" i="7" s="1"/>
  <c r="AI1343" i="7"/>
  <c r="AG1385" i="7"/>
  <c r="AH1385" i="7" s="1"/>
  <c r="AI1385" i="7"/>
  <c r="AG25" i="7"/>
  <c r="AH25" i="7" s="1"/>
  <c r="AI25" i="7"/>
  <c r="AG309" i="7"/>
  <c r="AH309" i="7" s="1"/>
  <c r="AI309" i="7"/>
  <c r="AG318" i="7"/>
  <c r="AH318" i="7" s="1"/>
  <c r="AI318" i="7"/>
  <c r="AG327" i="7"/>
  <c r="AH327" i="7" s="1"/>
  <c r="AI327" i="7"/>
  <c r="AG336" i="7"/>
  <c r="AH336" i="7" s="1"/>
  <c r="AI336" i="7"/>
  <c r="AG344" i="7"/>
  <c r="AH344" i="7" s="1"/>
  <c r="AI344" i="7"/>
  <c r="AG353" i="7"/>
  <c r="AH353" i="7" s="1"/>
  <c r="AI353" i="7"/>
  <c r="AG427" i="7"/>
  <c r="AH427" i="7" s="1"/>
  <c r="AI427" i="7"/>
  <c r="AG447" i="7"/>
  <c r="AH447" i="7" s="1"/>
  <c r="AI447" i="7"/>
  <c r="AG480" i="7"/>
  <c r="AH480" i="7" s="1"/>
  <c r="AI480" i="7"/>
  <c r="AG517" i="7"/>
  <c r="AH517" i="7" s="1"/>
  <c r="AI517" i="7"/>
  <c r="AG542" i="7"/>
  <c r="AH542" i="7" s="1"/>
  <c r="AI542" i="7"/>
  <c r="AG702" i="7"/>
  <c r="AH702" i="7" s="1"/>
  <c r="AI702" i="7"/>
  <c r="AG725" i="7"/>
  <c r="AH725" i="7" s="1"/>
  <c r="AI725" i="7"/>
  <c r="AG735" i="7"/>
  <c r="AH735" i="7" s="1"/>
  <c r="AI735" i="7"/>
  <c r="AG752" i="7"/>
  <c r="AH752" i="7" s="1"/>
  <c r="AI752" i="7"/>
  <c r="AG768" i="7"/>
  <c r="AH768" i="7" s="1"/>
  <c r="AI768" i="7"/>
  <c r="AG780" i="7"/>
  <c r="AH780" i="7" s="1"/>
  <c r="AI780" i="7"/>
  <c r="AG956" i="7"/>
  <c r="AH956" i="7" s="1"/>
  <c r="AI956" i="7"/>
  <c r="AG1004" i="7"/>
  <c r="AH1004" i="7" s="1"/>
  <c r="AI1004" i="7"/>
  <c r="AG1018" i="7"/>
  <c r="AH1018" i="7" s="1"/>
  <c r="AI1018" i="7"/>
  <c r="AG1080" i="7"/>
  <c r="AH1080" i="7" s="1"/>
  <c r="AI1080" i="7"/>
  <c r="AG1103" i="7"/>
  <c r="AH1103" i="7" s="1"/>
  <c r="AI1103" i="7"/>
  <c r="AG1140" i="7"/>
  <c r="AH1140" i="7" s="1"/>
  <c r="AI1140" i="7"/>
  <c r="AG1159" i="7"/>
  <c r="AH1159" i="7" s="1"/>
  <c r="AI1159" i="7"/>
  <c r="AG1178" i="7"/>
  <c r="AH1178" i="7" s="1"/>
  <c r="AI1178" i="7"/>
  <c r="AG1189" i="7"/>
  <c r="AH1189" i="7" s="1"/>
  <c r="AI1189" i="7"/>
  <c r="AG1216" i="7"/>
  <c r="AH1216" i="7" s="1"/>
  <c r="AI1216" i="7"/>
  <c r="AG1248" i="7"/>
  <c r="AH1248" i="7" s="1"/>
  <c r="AI1248" i="7"/>
  <c r="AG1268" i="7"/>
  <c r="AH1268" i="7" s="1"/>
  <c r="AI1268" i="7"/>
  <c r="AG1278" i="7"/>
  <c r="AH1278" i="7" s="1"/>
  <c r="AI1278" i="7"/>
  <c r="AG879" i="7"/>
  <c r="AH879" i="7" s="1"/>
  <c r="AI879" i="7"/>
  <c r="AG92" i="7"/>
  <c r="AH92" i="7" s="1"/>
  <c r="AI92" i="7"/>
  <c r="AG1040" i="7"/>
  <c r="AH1040" i="7" s="1"/>
  <c r="AI1040" i="7"/>
  <c r="AG1324" i="7"/>
  <c r="AH1324" i="7" s="1"/>
  <c r="AI1324" i="7"/>
  <c r="AG315" i="7"/>
  <c r="AH315" i="7" s="1"/>
  <c r="AI315" i="7"/>
  <c r="AG350" i="7"/>
  <c r="AH350" i="7" s="1"/>
  <c r="AI350" i="7"/>
  <c r="AG433" i="7"/>
  <c r="AH433" i="7" s="1"/>
  <c r="AI433" i="7"/>
  <c r="AG527" i="7"/>
  <c r="AH527" i="7" s="1"/>
  <c r="AI527" i="7"/>
  <c r="AG651" i="7"/>
  <c r="AH651" i="7" s="1"/>
  <c r="AI651" i="7"/>
  <c r="AG1254" i="7"/>
  <c r="AH1254" i="7" s="1"/>
  <c r="AI1254" i="7"/>
  <c r="AG425" i="7"/>
  <c r="AH425" i="7" s="1"/>
  <c r="AI425" i="7"/>
  <c r="AG563" i="7"/>
  <c r="AH563" i="7" s="1"/>
  <c r="AI563" i="7"/>
  <c r="AG827" i="7"/>
  <c r="AH827" i="7" s="1"/>
  <c r="AI827" i="7"/>
  <c r="AG922" i="7"/>
  <c r="AH922" i="7" s="1"/>
  <c r="AI922" i="7"/>
  <c r="AG977" i="7"/>
  <c r="AH977" i="7" s="1"/>
  <c r="AI977" i="7"/>
  <c r="AG1059" i="7"/>
  <c r="AH1059" i="7" s="1"/>
  <c r="AI1059" i="7"/>
  <c r="AG1112" i="7"/>
  <c r="AH1112" i="7" s="1"/>
  <c r="AI1112" i="7"/>
  <c r="AG1150" i="7"/>
  <c r="AH1150" i="7" s="1"/>
  <c r="AI1150" i="7"/>
  <c r="AG1260" i="7"/>
  <c r="AH1260" i="7" s="1"/>
  <c r="AI1260" i="7"/>
  <c r="AG136" i="7"/>
  <c r="AH136" i="7" s="1"/>
  <c r="AI136" i="7"/>
  <c r="AG279" i="7"/>
  <c r="AH279" i="7" s="1"/>
  <c r="AI279" i="7"/>
  <c r="AG429" i="7"/>
  <c r="AH429" i="7" s="1"/>
  <c r="AI429" i="7"/>
  <c r="AG580" i="7"/>
  <c r="AH580" i="7" s="1"/>
  <c r="AI580" i="7"/>
  <c r="AG689" i="7"/>
  <c r="AH689" i="7" s="1"/>
  <c r="AI689" i="7"/>
  <c r="AG717" i="7"/>
  <c r="AH717" i="7" s="1"/>
  <c r="AI717" i="7"/>
  <c r="AG865" i="7"/>
  <c r="AH865" i="7" s="1"/>
  <c r="AI865" i="7"/>
  <c r="AG888" i="7"/>
  <c r="AH888" i="7" s="1"/>
  <c r="AI888" i="7"/>
  <c r="AG951" i="7"/>
  <c r="AH951" i="7" s="1"/>
  <c r="AI951" i="7"/>
  <c r="AG1021" i="7"/>
  <c r="AH1021" i="7" s="1"/>
  <c r="AI1021" i="7"/>
  <c r="AG1082" i="7"/>
  <c r="AH1082" i="7" s="1"/>
  <c r="AI1082" i="7"/>
  <c r="AG1108" i="7"/>
  <c r="AH1108" i="7" s="1"/>
  <c r="AI1108" i="7"/>
  <c r="AG1154" i="7"/>
  <c r="AH1154" i="7" s="1"/>
  <c r="AI1154" i="7"/>
  <c r="AG1227" i="7"/>
  <c r="AH1227" i="7" s="1"/>
  <c r="AI1227" i="7"/>
  <c r="AG773" i="7"/>
  <c r="AH773" i="7" s="1"/>
  <c r="AI773" i="7"/>
  <c r="AG836" i="7"/>
  <c r="AH836" i="7" s="1"/>
  <c r="AI836" i="7"/>
  <c r="AG880" i="7"/>
  <c r="AH880" i="7" s="1"/>
  <c r="AI880" i="7"/>
  <c r="AG927" i="7"/>
  <c r="AH927" i="7" s="1"/>
  <c r="AI927" i="7"/>
  <c r="AG966" i="7"/>
  <c r="AH966" i="7" s="1"/>
  <c r="AI966" i="7"/>
  <c r="AG1177" i="7"/>
  <c r="AH1177" i="7" s="1"/>
  <c r="AI1177" i="7"/>
  <c r="AG1228" i="7"/>
  <c r="AH1228" i="7" s="1"/>
  <c r="AI1228" i="7"/>
  <c r="AG1277" i="7"/>
  <c r="AH1277" i="7" s="1"/>
  <c r="AI1277" i="7"/>
  <c r="AG1296" i="7"/>
  <c r="AH1296" i="7" s="1"/>
  <c r="AI1296" i="7"/>
  <c r="AG1346" i="7"/>
  <c r="AH1346" i="7" s="1"/>
  <c r="AI1346" i="7"/>
  <c r="AG1386" i="7"/>
  <c r="AH1386" i="7" s="1"/>
  <c r="AI1386" i="7"/>
  <c r="AG311" i="7"/>
  <c r="AH311" i="7" s="1"/>
  <c r="AI311" i="7"/>
  <c r="AG319" i="7"/>
  <c r="AH319" i="7" s="1"/>
  <c r="AI319" i="7"/>
  <c r="AG329" i="7"/>
  <c r="AH329" i="7" s="1"/>
  <c r="AI329" i="7"/>
  <c r="AG337" i="7"/>
  <c r="AH337" i="7" s="1"/>
  <c r="AI337" i="7"/>
  <c r="AG346" i="7"/>
  <c r="AH346" i="7" s="1"/>
  <c r="AI346" i="7"/>
  <c r="AG561" i="7"/>
  <c r="AH561" i="7" s="1"/>
  <c r="AI561" i="7"/>
  <c r="AG577" i="7"/>
  <c r="AH577" i="7" s="1"/>
  <c r="AI577" i="7"/>
  <c r="AG594" i="7"/>
  <c r="AH594" i="7" s="1"/>
  <c r="AI594" i="7"/>
  <c r="AG618" i="7"/>
  <c r="AH618" i="7" s="1"/>
  <c r="AI618" i="7"/>
  <c r="AG627" i="7"/>
  <c r="AH627" i="7" s="1"/>
  <c r="AI627" i="7"/>
  <c r="AG643" i="7"/>
  <c r="AH643" i="7" s="1"/>
  <c r="AI643" i="7"/>
  <c r="AG655" i="7"/>
  <c r="AH655" i="7" s="1"/>
  <c r="AI655" i="7"/>
  <c r="AG665" i="7"/>
  <c r="AH665" i="7" s="1"/>
  <c r="AI665" i="7"/>
  <c r="AG674" i="7"/>
  <c r="AH674" i="7" s="1"/>
  <c r="AI674" i="7"/>
  <c r="AG682" i="7"/>
  <c r="AH682" i="7" s="1"/>
  <c r="AI682" i="7"/>
  <c r="AG691" i="7"/>
  <c r="AH691" i="7" s="1"/>
  <c r="AI691" i="7"/>
  <c r="AG1179" i="7"/>
  <c r="AH1179" i="7" s="1"/>
  <c r="AI1179" i="7"/>
  <c r="AG1191" i="7"/>
  <c r="AH1191" i="7" s="1"/>
  <c r="AI1191" i="7"/>
  <c r="AG1221" i="7"/>
  <c r="AH1221" i="7" s="1"/>
  <c r="AI1221" i="7"/>
  <c r="AG1249" i="7"/>
  <c r="AH1249" i="7" s="1"/>
  <c r="AI1249" i="7"/>
  <c r="AG1269" i="7"/>
  <c r="AH1269" i="7" s="1"/>
  <c r="AI1269" i="7"/>
  <c r="AG1280" i="7"/>
  <c r="AH1280" i="7" s="1"/>
  <c r="AI1280" i="7"/>
  <c r="AG1389" i="7"/>
  <c r="AH1389" i="7" s="1"/>
  <c r="AI1389" i="7"/>
  <c r="AG460" i="7"/>
  <c r="AH460" i="7" s="1"/>
  <c r="AI460" i="7"/>
  <c r="AG719" i="7"/>
  <c r="AH719" i="7" s="1"/>
  <c r="AI719" i="7"/>
  <c r="AG929" i="7"/>
  <c r="AH929" i="7" s="1"/>
  <c r="AI929" i="7"/>
  <c r="AG1234" i="7"/>
  <c r="AH1234" i="7" s="1"/>
  <c r="AI1234" i="7"/>
  <c r="AG901" i="7"/>
  <c r="AH901" i="7" s="1"/>
  <c r="AI901" i="7"/>
  <c r="AG1210" i="7"/>
  <c r="AH1210" i="7" s="1"/>
  <c r="AI1210" i="7"/>
  <c r="AG1362" i="7"/>
  <c r="AH1362" i="7" s="1"/>
  <c r="AI1362" i="7"/>
  <c r="AG22" i="7"/>
  <c r="AH22" i="7" s="1"/>
  <c r="AI22" i="7"/>
  <c r="AG333" i="7"/>
  <c r="AH333" i="7" s="1"/>
  <c r="AI333" i="7"/>
  <c r="AG413" i="7"/>
  <c r="AH413" i="7" s="1"/>
  <c r="AI413" i="7"/>
  <c r="AG459" i="7"/>
  <c r="AH459" i="7" s="1"/>
  <c r="AI459" i="7"/>
  <c r="AG678" i="7"/>
  <c r="AH678" i="7" s="1"/>
  <c r="AI678" i="7"/>
  <c r="AG785" i="7"/>
  <c r="AH785" i="7" s="1"/>
  <c r="AI785" i="7"/>
  <c r="AG806" i="7"/>
  <c r="AH806" i="7" s="1"/>
  <c r="AI806" i="7"/>
  <c r="AG1213" i="7"/>
  <c r="AH1213" i="7" s="1"/>
  <c r="AI1213" i="7"/>
  <c r="AG588" i="7"/>
  <c r="AH588" i="7" s="1"/>
  <c r="AI588" i="7"/>
  <c r="AG1203" i="7"/>
  <c r="AH1203" i="7" s="1"/>
  <c r="AI1203" i="7"/>
  <c r="AG1233" i="7"/>
  <c r="AH1233" i="7" s="1"/>
  <c r="AI1233" i="7"/>
  <c r="AG1281" i="7"/>
  <c r="AH1281" i="7" s="1"/>
  <c r="AI1281" i="7"/>
  <c r="AG1305" i="7"/>
  <c r="AH1305" i="7" s="1"/>
  <c r="AI1305" i="7"/>
  <c r="AG1347" i="7"/>
  <c r="AH1347" i="7" s="1"/>
  <c r="AI1347" i="7"/>
  <c r="AG1387" i="7"/>
  <c r="AH1387" i="7" s="1"/>
  <c r="AI1387" i="7"/>
  <c r="AG312" i="7"/>
  <c r="AH312" i="7" s="1"/>
  <c r="AI312" i="7"/>
  <c r="AG321" i="7"/>
  <c r="AH321" i="7" s="1"/>
  <c r="AI321" i="7"/>
  <c r="AG330" i="7"/>
  <c r="AH330" i="7" s="1"/>
  <c r="AI330" i="7"/>
  <c r="AG338" i="7"/>
  <c r="AH338" i="7" s="1"/>
  <c r="AI338" i="7"/>
  <c r="AG347" i="7"/>
  <c r="AH347" i="7" s="1"/>
  <c r="AI347" i="7"/>
  <c r="AG420" i="7"/>
  <c r="AH420" i="7" s="1"/>
  <c r="AI420" i="7"/>
  <c r="AG430" i="7"/>
  <c r="AH430" i="7" s="1"/>
  <c r="AI430" i="7"/>
  <c r="AG441" i="7"/>
  <c r="AH441" i="7" s="1"/>
  <c r="AI441" i="7"/>
  <c r="AG450" i="7"/>
  <c r="AH450" i="7" s="1"/>
  <c r="AI450" i="7"/>
  <c r="AG469" i="7"/>
  <c r="AH469" i="7" s="1"/>
  <c r="AI469" i="7"/>
  <c r="AG484" i="7"/>
  <c r="AH484" i="7" s="1"/>
  <c r="AI484" i="7"/>
  <c r="AG502" i="7"/>
  <c r="AH502" i="7" s="1"/>
  <c r="AI502" i="7"/>
  <c r="AG522" i="7"/>
  <c r="AH522" i="7" s="1"/>
  <c r="AI522" i="7"/>
  <c r="AG535" i="7"/>
  <c r="AH535" i="7" s="1"/>
  <c r="AI535" i="7"/>
  <c r="AG549" i="7"/>
  <c r="AH549" i="7" s="1"/>
  <c r="AI549" i="7"/>
  <c r="AG562" i="7"/>
  <c r="AH562" i="7" s="1"/>
  <c r="AI562" i="7"/>
  <c r="AG578" i="7"/>
  <c r="AH578" i="7" s="1"/>
  <c r="AI578" i="7"/>
  <c r="AG597" i="7"/>
  <c r="AH597" i="7" s="1"/>
  <c r="AI597" i="7"/>
  <c r="AG619" i="7"/>
  <c r="AH619" i="7" s="1"/>
  <c r="AI619" i="7"/>
  <c r="AG782" i="7"/>
  <c r="AH782" i="7" s="1"/>
  <c r="AI782" i="7"/>
  <c r="AG800" i="7"/>
  <c r="AH800" i="7" s="1"/>
  <c r="AI800" i="7"/>
  <c r="AG814" i="7"/>
  <c r="AH814" i="7" s="1"/>
  <c r="AI814" i="7"/>
  <c r="AG825" i="7"/>
  <c r="AH825" i="7" s="1"/>
  <c r="AI825" i="7"/>
  <c r="AG873" i="7"/>
  <c r="AH873" i="7" s="1"/>
  <c r="AI873" i="7"/>
  <c r="AG905" i="7"/>
  <c r="AH905" i="7" s="1"/>
  <c r="AI905" i="7"/>
  <c r="AG934" i="7"/>
  <c r="AH934" i="7" s="1"/>
  <c r="AI934" i="7"/>
  <c r="AG976" i="7"/>
  <c r="AH976" i="7" s="1"/>
  <c r="AI976" i="7"/>
  <c r="AG1006" i="7"/>
  <c r="AH1006" i="7" s="1"/>
  <c r="AI1006" i="7"/>
  <c r="AG1037" i="7"/>
  <c r="AH1037" i="7" s="1"/>
  <c r="AI1037" i="7"/>
  <c r="AG1084" i="7"/>
  <c r="AH1084" i="7" s="1"/>
  <c r="AI1084" i="7"/>
  <c r="AG1162" i="7"/>
  <c r="AH1162" i="7" s="1"/>
  <c r="AI1162" i="7"/>
  <c r="AG1180" i="7"/>
  <c r="AH1180" i="7" s="1"/>
  <c r="AI1180" i="7"/>
  <c r="AG1198" i="7"/>
  <c r="AH1198" i="7" s="1"/>
  <c r="AI1198" i="7"/>
  <c r="AG1224" i="7"/>
  <c r="AH1224" i="7" s="1"/>
  <c r="AI1224" i="7"/>
  <c r="AG1256" i="7"/>
  <c r="AH1256" i="7" s="1"/>
  <c r="AI1256" i="7"/>
  <c r="AG1271" i="7"/>
  <c r="AH1271" i="7" s="1"/>
  <c r="AI1271" i="7"/>
  <c r="AG1282" i="7"/>
  <c r="AH1282" i="7" s="1"/>
  <c r="AI1282" i="7"/>
  <c r="AG1302" i="7"/>
  <c r="AH1302" i="7" s="1"/>
  <c r="AI1302" i="7"/>
  <c r="AG1319" i="7"/>
  <c r="AH1319" i="7" s="1"/>
  <c r="AI1319" i="7"/>
  <c r="AG1331" i="7"/>
  <c r="AH1331" i="7" s="1"/>
  <c r="AI1331" i="7"/>
  <c r="AG1358" i="7"/>
  <c r="AH1358" i="7" s="1"/>
  <c r="AI1358" i="7"/>
  <c r="AG1375" i="7"/>
  <c r="AH1375" i="7" s="1"/>
  <c r="AI1375" i="7"/>
  <c r="AG187" i="7"/>
  <c r="AH187" i="7" s="1"/>
  <c r="AI187" i="7"/>
  <c r="AG581" i="7"/>
  <c r="AH581" i="7" s="1"/>
  <c r="AI581" i="7"/>
  <c r="AG882" i="7"/>
  <c r="AH882" i="7" s="1"/>
  <c r="AI882" i="7"/>
  <c r="AG930" i="7"/>
  <c r="AH930" i="7" s="1"/>
  <c r="AI930" i="7"/>
  <c r="AG1000" i="7"/>
  <c r="AH1000" i="7" s="1"/>
  <c r="AI1000" i="7"/>
  <c r="AG1069" i="7"/>
  <c r="AH1069" i="7" s="1"/>
  <c r="AI1069" i="7"/>
  <c r="AG1192" i="7"/>
  <c r="AH1192" i="7" s="1"/>
  <c r="AI1192" i="7"/>
  <c r="AG87" i="7"/>
  <c r="AH87" i="7" s="1"/>
  <c r="AI87" i="7"/>
  <c r="AG1035" i="7"/>
  <c r="AH1035" i="7" s="1"/>
  <c r="AI1035" i="7"/>
  <c r="AG1003" i="7"/>
  <c r="AH1003" i="7" s="1"/>
  <c r="AI1003" i="7"/>
  <c r="AG1287" i="7"/>
  <c r="AH1287" i="7" s="1"/>
  <c r="AI1287" i="7"/>
  <c r="AG341" i="7"/>
  <c r="AH341" i="7" s="1"/>
  <c r="AI341" i="7"/>
  <c r="AG631" i="7"/>
  <c r="AH631" i="7" s="1"/>
  <c r="AI631" i="7"/>
  <c r="AG1184" i="7"/>
  <c r="AH1184" i="7" s="1"/>
  <c r="AI1184" i="7"/>
  <c r="AG1292" i="7"/>
  <c r="AH1292" i="7" s="1"/>
  <c r="AI1292" i="7"/>
  <c r="AG288" i="7"/>
  <c r="AH288" i="7" s="1"/>
  <c r="AI288" i="7"/>
  <c r="AG461" i="7"/>
  <c r="AH461" i="7" s="1"/>
  <c r="AI461" i="7"/>
  <c r="AG608" i="7"/>
  <c r="AH608" i="7" s="1"/>
  <c r="AI608" i="7"/>
  <c r="AG696" i="7"/>
  <c r="AH696" i="7" s="1"/>
  <c r="AI696" i="7"/>
  <c r="AG762" i="7"/>
  <c r="AH762" i="7" s="1"/>
  <c r="AI762" i="7"/>
  <c r="AG868" i="7"/>
  <c r="AH868" i="7" s="1"/>
  <c r="AI868" i="7"/>
  <c r="AG910" i="7"/>
  <c r="AH910" i="7" s="1"/>
  <c r="AI910" i="7"/>
  <c r="AG980" i="7"/>
  <c r="AH980" i="7" s="1"/>
  <c r="AI980" i="7"/>
  <c r="AG1027" i="7"/>
  <c r="AH1027" i="7" s="1"/>
  <c r="AI1027" i="7"/>
  <c r="AG1096" i="7"/>
  <c r="AH1096" i="7" s="1"/>
  <c r="AI1096" i="7"/>
  <c r="AG1115" i="7"/>
  <c r="AH1115" i="7" s="1"/>
  <c r="AI1115" i="7"/>
  <c r="AG1195" i="7"/>
  <c r="AH1195" i="7" s="1"/>
  <c r="AI1195" i="7"/>
  <c r="AG1235" i="7"/>
  <c r="AH1235" i="7" s="1"/>
  <c r="AI1235" i="7"/>
  <c r="AG1270" i="7"/>
  <c r="AH1270" i="7" s="1"/>
  <c r="AI1270" i="7"/>
  <c r="AG1360" i="7"/>
  <c r="AH1360" i="7" s="1"/>
  <c r="AI1360" i="7"/>
  <c r="AG118" i="7"/>
  <c r="AH118" i="7" s="1"/>
  <c r="AI118" i="7"/>
  <c r="AG182" i="7"/>
  <c r="AH182" i="7" s="1"/>
  <c r="AI182" i="7"/>
  <c r="AG397" i="7"/>
  <c r="AH397" i="7" s="1"/>
  <c r="AI397" i="7"/>
  <c r="AG596" i="7"/>
  <c r="AH596" i="7" s="1"/>
  <c r="AI596" i="7"/>
  <c r="AG706" i="7"/>
  <c r="AH706" i="7" s="1"/>
  <c r="AI706" i="7"/>
  <c r="AG803" i="7"/>
  <c r="AH803" i="7" s="1"/>
  <c r="AI803" i="7"/>
  <c r="AG841" i="7"/>
  <c r="AH841" i="7" s="1"/>
  <c r="AI841" i="7"/>
  <c r="AG884" i="7"/>
  <c r="AH884" i="7" s="1"/>
  <c r="AI884" i="7"/>
  <c r="AG941" i="7"/>
  <c r="AH941" i="7" s="1"/>
  <c r="AI941" i="7"/>
  <c r="AG982" i="7"/>
  <c r="AH982" i="7" s="1"/>
  <c r="AI982" i="7"/>
  <c r="AG1038" i="7"/>
  <c r="AH1038" i="7" s="1"/>
  <c r="AI1038" i="7"/>
  <c r="AG1065" i="7"/>
  <c r="AH1065" i="7" s="1"/>
  <c r="AI1065" i="7"/>
  <c r="AG1142" i="7"/>
  <c r="AH1142" i="7" s="1"/>
  <c r="AI1142" i="7"/>
  <c r="AG1205" i="7"/>
  <c r="AH1205" i="7" s="1"/>
  <c r="AI1205" i="7"/>
  <c r="AG1237" i="7"/>
  <c r="AH1237" i="7" s="1"/>
  <c r="AI1237" i="7"/>
  <c r="AG1283" i="7"/>
  <c r="AH1283" i="7" s="1"/>
  <c r="AI1283" i="7"/>
  <c r="AG1307" i="7"/>
  <c r="AH1307" i="7" s="1"/>
  <c r="AI1307" i="7"/>
  <c r="AG1352" i="7"/>
  <c r="AH1352" i="7" s="1"/>
  <c r="AI1352" i="7"/>
  <c r="AG1390" i="7"/>
  <c r="AH1390" i="7" s="1"/>
  <c r="AI1390" i="7"/>
  <c r="AG204" i="7"/>
  <c r="AH204" i="7" s="1"/>
  <c r="AI204" i="7"/>
  <c r="AG313" i="7"/>
  <c r="AH313" i="7" s="1"/>
  <c r="AI313" i="7"/>
  <c r="AG322" i="7"/>
  <c r="AH322" i="7" s="1"/>
  <c r="AI322" i="7"/>
  <c r="AG331" i="7"/>
  <c r="AH331" i="7" s="1"/>
  <c r="AI331" i="7"/>
  <c r="AG339" i="7"/>
  <c r="AH339" i="7" s="1"/>
  <c r="AI339" i="7"/>
  <c r="AG348" i="7"/>
  <c r="AH348" i="7" s="1"/>
  <c r="AI348" i="7"/>
  <c r="AG830" i="7"/>
  <c r="AH830" i="7" s="1"/>
  <c r="AI830" i="7"/>
  <c r="AG875" i="7"/>
  <c r="AH875" i="7" s="1"/>
  <c r="AI875" i="7"/>
  <c r="AG906" i="7"/>
  <c r="AH906" i="7" s="1"/>
  <c r="AI906" i="7"/>
  <c r="AG1007" i="7"/>
  <c r="AH1007" i="7" s="1"/>
  <c r="AI1007" i="7"/>
  <c r="AG1120" i="7"/>
  <c r="AH1120" i="7" s="1"/>
  <c r="AI1120" i="7"/>
  <c r="AG1144" i="7"/>
  <c r="AH1144" i="7" s="1"/>
  <c r="AI1144" i="7"/>
  <c r="AG1164" i="7"/>
  <c r="AH1164" i="7" s="1"/>
  <c r="AI1164" i="7"/>
  <c r="AG1182" i="7"/>
  <c r="AH1182" i="7" s="1"/>
  <c r="AI1182" i="7"/>
  <c r="AG1199" i="7"/>
  <c r="AH1199" i="7" s="1"/>
  <c r="AI1199" i="7"/>
  <c r="AG1229" i="7"/>
  <c r="AH1229" i="7" s="1"/>
  <c r="AI1229" i="7"/>
  <c r="AG1258" i="7"/>
  <c r="AH1258" i="7" s="1"/>
  <c r="AI1258" i="7"/>
  <c r="AG1272" i="7"/>
  <c r="AH1272" i="7" s="1"/>
  <c r="AI1272" i="7"/>
  <c r="AG1285" i="7"/>
  <c r="AH1285" i="7" s="1"/>
  <c r="AI1285" i="7"/>
  <c r="AG953" i="7"/>
  <c r="AH953" i="7" s="1"/>
  <c r="AI953" i="7"/>
  <c r="AG1124" i="7"/>
  <c r="AH1124" i="7" s="1"/>
  <c r="AI1124" i="7"/>
  <c r="AG385" i="7"/>
  <c r="AH385" i="7" s="1"/>
  <c r="AI385" i="7"/>
  <c r="AG872" i="7"/>
  <c r="AH872" i="7" s="1"/>
  <c r="AI872" i="7"/>
  <c r="AG1127" i="7"/>
  <c r="AH1127" i="7" s="1"/>
  <c r="AI1127" i="7"/>
  <c r="AG820" i="7"/>
  <c r="AH820" i="7" s="1"/>
  <c r="AI820" i="7"/>
  <c r="AG1089" i="7"/>
  <c r="AH1089" i="7" s="1"/>
  <c r="AI1089" i="7"/>
  <c r="AG306" i="7"/>
  <c r="AH306" i="7" s="1"/>
  <c r="AI306" i="7"/>
  <c r="AG553" i="7"/>
  <c r="AH553" i="7" s="1"/>
  <c r="AI553" i="7"/>
  <c r="AG660" i="7"/>
  <c r="AH660" i="7" s="1"/>
  <c r="AI660" i="7"/>
  <c r="AG686" i="7"/>
  <c r="AH686" i="7" s="1"/>
  <c r="AI686" i="7"/>
  <c r="AG1168" i="7"/>
  <c r="AH1168" i="7" s="1"/>
  <c r="AI1168" i="7"/>
  <c r="AG878" i="7"/>
  <c r="AH878" i="7" s="1"/>
  <c r="AI878" i="7"/>
  <c r="AG1023" i="7"/>
  <c r="AH1023" i="7" s="1"/>
  <c r="AI1023" i="7"/>
  <c r="AG1117" i="7"/>
  <c r="AH1117" i="7" s="1"/>
  <c r="AI1117" i="7"/>
  <c r="AG1211" i="7"/>
  <c r="AH1211" i="7" s="1"/>
  <c r="AI1211" i="7"/>
  <c r="AG310" i="7"/>
  <c r="AH310" i="7" s="1"/>
  <c r="AI310" i="7"/>
  <c r="AG1034" i="7"/>
  <c r="AH1034" i="7" s="1"/>
  <c r="AI1034" i="7"/>
  <c r="AG1236" i="7"/>
  <c r="AH1236" i="7" s="1"/>
  <c r="AI1236" i="7"/>
  <c r="AG1286" i="7"/>
  <c r="AH1286" i="7" s="1"/>
  <c r="AI1286" i="7"/>
  <c r="AG1208" i="7"/>
  <c r="AH1208" i="7" s="1"/>
  <c r="AI1208" i="7"/>
  <c r="AG1251" i="7"/>
  <c r="AH1251" i="7" s="1"/>
  <c r="AI1251" i="7"/>
  <c r="AG1284" i="7"/>
  <c r="AH1284" i="7" s="1"/>
  <c r="AI1284" i="7"/>
  <c r="AG1312" i="7"/>
  <c r="AH1312" i="7" s="1"/>
  <c r="AI1312" i="7"/>
  <c r="AG1359" i="7"/>
  <c r="AH1359" i="7" s="1"/>
  <c r="AI1359" i="7"/>
  <c r="AG20" i="7"/>
  <c r="AH20" i="7" s="1"/>
  <c r="AI20" i="7"/>
  <c r="AG314" i="7"/>
  <c r="AH314" i="7" s="1"/>
  <c r="AI314" i="7"/>
  <c r="AG323" i="7"/>
  <c r="AH323" i="7" s="1"/>
  <c r="AI323" i="7"/>
  <c r="AG332" i="7"/>
  <c r="AH332" i="7" s="1"/>
  <c r="AI332" i="7"/>
  <c r="AG340" i="7"/>
  <c r="AH340" i="7" s="1"/>
  <c r="AI340" i="7"/>
  <c r="AG349" i="7"/>
  <c r="AH349" i="7" s="1"/>
  <c r="AI349" i="7"/>
  <c r="AG422" i="7"/>
  <c r="AH422" i="7" s="1"/>
  <c r="AI422" i="7"/>
  <c r="AG432" i="7"/>
  <c r="AH432" i="7" s="1"/>
  <c r="AI432" i="7"/>
  <c r="AG443" i="7"/>
  <c r="AH443" i="7" s="1"/>
  <c r="AI443" i="7"/>
  <c r="AG456" i="7"/>
  <c r="AH456" i="7" s="1"/>
  <c r="AI456" i="7"/>
  <c r="AG473" i="7"/>
  <c r="AH473" i="7" s="1"/>
  <c r="AI473" i="7"/>
  <c r="AG488" i="7"/>
  <c r="AH488" i="7" s="1"/>
  <c r="AI488" i="7"/>
  <c r="AG506" i="7"/>
  <c r="AH506" i="7" s="1"/>
  <c r="AI506" i="7"/>
  <c r="AG524" i="7"/>
  <c r="AH524" i="7" s="1"/>
  <c r="AI524" i="7"/>
  <c r="AG538" i="7"/>
  <c r="AH538" i="7" s="1"/>
  <c r="AI538" i="7"/>
  <c r="AG552" i="7"/>
  <c r="AH552" i="7" s="1"/>
  <c r="AI552" i="7"/>
  <c r="AG567" i="7"/>
  <c r="AH567" i="7" s="1"/>
  <c r="AI567" i="7"/>
  <c r="AG586" i="7"/>
  <c r="AH586" i="7" s="1"/>
  <c r="AI586" i="7"/>
  <c r="AG605" i="7"/>
  <c r="AH605" i="7" s="1"/>
  <c r="AI605" i="7"/>
  <c r="AG621" i="7"/>
  <c r="AH621" i="7" s="1"/>
  <c r="AI621" i="7"/>
  <c r="AG697" i="7"/>
  <c r="AH697" i="7" s="1"/>
  <c r="AI697" i="7"/>
  <c r="AG714" i="7"/>
  <c r="AH714" i="7" s="1"/>
  <c r="AI714" i="7"/>
  <c r="AG730" i="7"/>
  <c r="AH730" i="7" s="1"/>
  <c r="AI730" i="7"/>
  <c r="AG745" i="7"/>
  <c r="AH745" i="7" s="1"/>
  <c r="AI745" i="7"/>
  <c r="AG763" i="7"/>
  <c r="AH763" i="7" s="1"/>
  <c r="AI763" i="7"/>
  <c r="AG776" i="7"/>
  <c r="AH776" i="7" s="1"/>
  <c r="AI776" i="7"/>
  <c r="AG937" i="7"/>
  <c r="AH937" i="7" s="1"/>
  <c r="AI937" i="7"/>
  <c r="AG989" i="7"/>
  <c r="AH989" i="7" s="1"/>
  <c r="AI989" i="7"/>
  <c r="AG1008" i="7"/>
  <c r="AH1008" i="7" s="1"/>
  <c r="AI1008" i="7"/>
  <c r="AG1052" i="7"/>
  <c r="AH1052" i="7" s="1"/>
  <c r="AI1052" i="7"/>
  <c r="AG1088" i="7"/>
  <c r="AH1088" i="7" s="1"/>
  <c r="AI1088" i="7"/>
  <c r="AG1125" i="7"/>
  <c r="AH1125" i="7" s="1"/>
  <c r="AI1125" i="7"/>
  <c r="AG1148" i="7"/>
  <c r="AH1148" i="7" s="1"/>
  <c r="AI1148" i="7"/>
  <c r="AG1166" i="7"/>
  <c r="AH1166" i="7" s="1"/>
  <c r="AI1166" i="7"/>
  <c r="AG1183" i="7"/>
  <c r="AH1183" i="7" s="1"/>
  <c r="AI1183" i="7"/>
  <c r="AG1201" i="7"/>
  <c r="AH1201" i="7" s="1"/>
  <c r="AI1201" i="7"/>
  <c r="AG1230" i="7"/>
  <c r="AH1230" i="7" s="1"/>
  <c r="AI1230" i="7"/>
  <c r="AG1259" i="7"/>
  <c r="AH1259" i="7" s="1"/>
  <c r="AI1259" i="7"/>
  <c r="AG1273" i="7"/>
  <c r="AH1273" i="7" s="1"/>
  <c r="AI1273" i="7"/>
  <c r="AG1290" i="7"/>
  <c r="AH1290" i="7" s="1"/>
  <c r="AI1290" i="7"/>
  <c r="E36" i="8"/>
  <c r="AG108" i="7"/>
  <c r="AH108" i="7" s="1"/>
  <c r="D37" i="8"/>
  <c r="D38" i="8" s="1"/>
  <c r="C38" i="8"/>
  <c r="E35" i="8"/>
  <c r="AG52" i="7"/>
  <c r="AH52" i="7" s="1"/>
  <c r="AG589" i="7"/>
  <c r="AH589" i="7" s="1"/>
  <c r="AG898" i="7"/>
  <c r="AH898" i="7" s="1"/>
  <c r="AG979" i="7"/>
  <c r="AH979" i="7" s="1"/>
  <c r="AG1072" i="7"/>
  <c r="AH1072" i="7" s="1"/>
  <c r="AG842" i="7"/>
  <c r="AH842" i="7" s="1"/>
  <c r="AG623" i="7"/>
  <c r="AH623" i="7" s="1"/>
  <c r="AG194" i="7"/>
  <c r="AH194" i="7" s="1"/>
  <c r="AG203" i="7"/>
  <c r="AH203" i="7" s="1"/>
  <c r="AG952" i="7"/>
  <c r="AH952" i="7" s="1"/>
  <c r="AG969" i="7"/>
  <c r="AH969" i="7" s="1"/>
  <c r="AG999" i="7"/>
  <c r="AH999" i="7" s="1"/>
  <c r="AG84" i="7"/>
  <c r="AH84" i="7" s="1"/>
  <c r="AG138" i="7"/>
  <c r="AH138" i="7" s="1"/>
  <c r="AG362" i="7"/>
  <c r="AH362" i="7" s="1"/>
  <c r="AG369" i="7"/>
  <c r="AH369" i="7" s="1"/>
  <c r="AG584" i="7"/>
  <c r="AH584" i="7" s="1"/>
  <c r="AG823" i="7"/>
  <c r="AH823" i="7" s="1"/>
  <c r="AG907" i="7"/>
  <c r="AH907" i="7" s="1"/>
  <c r="AG1002" i="7"/>
  <c r="AH1002" i="7" s="1"/>
  <c r="AG1114" i="7"/>
  <c r="AH1114" i="7" s="1"/>
  <c r="AG1105" i="7"/>
  <c r="AH1105" i="7" s="1"/>
  <c r="AG183" i="7"/>
  <c r="AH183" i="7" s="1"/>
  <c r="AG1301" i="7"/>
  <c r="AH1301" i="7" s="1"/>
  <c r="AG1045" i="7"/>
  <c r="AH1045" i="7" s="1"/>
  <c r="AG1348" i="7"/>
  <c r="AH1348" i="7" s="1"/>
  <c r="AG904" i="7"/>
  <c r="AH904" i="7" s="1"/>
  <c r="AG90" i="7"/>
  <c r="AH90" i="7" s="1"/>
  <c r="AG1054" i="7"/>
  <c r="AH1054" i="7" s="1"/>
  <c r="AG1197" i="7"/>
  <c r="AH1197" i="7" s="1"/>
  <c r="AG620" i="7"/>
  <c r="AH620" i="7" s="1"/>
  <c r="AG127" i="7"/>
  <c r="AH127" i="7" s="1"/>
  <c r="AG883" i="7"/>
  <c r="AH883" i="7" s="1"/>
  <c r="AG1049" i="7"/>
  <c r="AH1049" i="7" s="1"/>
  <c r="AG1299" i="7"/>
  <c r="AH1299" i="7" s="1"/>
  <c r="AG500" i="7"/>
  <c r="AH500" i="7" s="1"/>
  <c r="AG1123" i="7"/>
  <c r="AH1123" i="7" s="1"/>
  <c r="AG195" i="7"/>
  <c r="AH195" i="7" s="1"/>
  <c r="AG641" i="7"/>
  <c r="AH641" i="7" s="1"/>
  <c r="AG810" i="7"/>
  <c r="AH810" i="7" s="1"/>
  <c r="AG833" i="7"/>
  <c r="AH833" i="7" s="1"/>
  <c r="AG994" i="7"/>
  <c r="AH994" i="7" s="1"/>
  <c r="AG591" i="7"/>
  <c r="AH591" i="7" s="1"/>
  <c r="AG864" i="7"/>
  <c r="AH864" i="7" s="1"/>
  <c r="AG932" i="7"/>
  <c r="AH932" i="7" s="1"/>
  <c r="AG1303" i="7"/>
  <c r="AH1303" i="7" s="1"/>
  <c r="AG1011" i="7"/>
  <c r="AH1011" i="7" s="1"/>
  <c r="AG1078" i="7"/>
  <c r="AH1078" i="7" s="1"/>
  <c r="AG1255" i="7"/>
  <c r="AH1255" i="7" s="1"/>
  <c r="AG300" i="7"/>
  <c r="AH300" i="7" s="1"/>
  <c r="AG595" i="7"/>
  <c r="AH595" i="7" s="1"/>
  <c r="AG1350" i="7"/>
  <c r="AH1350" i="7" s="1"/>
  <c r="AG150" i="7"/>
  <c r="AH150" i="7" s="1"/>
  <c r="AG846" i="7"/>
  <c r="AH846" i="7" s="1"/>
  <c r="AG602" i="7"/>
  <c r="AH602" i="7" s="1"/>
  <c r="AG633" i="7"/>
  <c r="AH633" i="7" s="1"/>
  <c r="AG749" i="7"/>
  <c r="AH749" i="7" s="1"/>
  <c r="AG44" i="7"/>
  <c r="AH44" i="7" s="1"/>
  <c r="AG97" i="7"/>
  <c r="AH97" i="7" s="1"/>
  <c r="AG102" i="7"/>
  <c r="AH102" i="7" s="1"/>
  <c r="AG113" i="7"/>
  <c r="AH113" i="7" s="1"/>
  <c r="AG116" i="7"/>
  <c r="AH116" i="7" s="1"/>
  <c r="AG141" i="7"/>
  <c r="AH141" i="7" s="1"/>
  <c r="AG164" i="7"/>
  <c r="AH164" i="7" s="1"/>
  <c r="AG185" i="7"/>
  <c r="AH185" i="7" s="1"/>
  <c r="AG208" i="7"/>
  <c r="AH208" i="7" s="1"/>
  <c r="AG799" i="7"/>
  <c r="AH799" i="7" s="1"/>
  <c r="AG813" i="7"/>
  <c r="AH813" i="7" s="1"/>
  <c r="AG935" i="7"/>
  <c r="AH935" i="7" s="1"/>
  <c r="AG1015" i="7"/>
  <c r="AH1015" i="7" s="1"/>
  <c r="AG1087" i="7"/>
  <c r="AH1087" i="7" s="1"/>
  <c r="AG1318" i="7"/>
  <c r="AH1318" i="7" s="1"/>
  <c r="AG1330" i="7"/>
  <c r="AH1330" i="7" s="1"/>
  <c r="AG1357" i="7"/>
  <c r="AH1357" i="7" s="1"/>
  <c r="AG1374" i="7"/>
  <c r="AH1374" i="7" s="1"/>
  <c r="AG261" i="7"/>
  <c r="AH261" i="7" s="1"/>
  <c r="AG570" i="7"/>
  <c r="AH570" i="7" s="1"/>
  <c r="AG913" i="7"/>
  <c r="AH913" i="7" s="1"/>
  <c r="AG981" i="7"/>
  <c r="AH981" i="7" s="1"/>
  <c r="AG1032" i="7"/>
  <c r="AH1032" i="7" s="1"/>
  <c r="AG1067" i="7"/>
  <c r="AH1067" i="7" s="1"/>
  <c r="AG1086" i="7"/>
  <c r="AH1086" i="7" s="1"/>
  <c r="AG1138" i="7"/>
  <c r="AH1138" i="7" s="1"/>
  <c r="AG1310" i="7"/>
  <c r="AH1310" i="7" s="1"/>
  <c r="AG1355" i="7"/>
  <c r="AH1355" i="7" s="1"/>
  <c r="AG457" i="7"/>
  <c r="AH457" i="7" s="1"/>
  <c r="AG795" i="7"/>
  <c r="AH795" i="7" s="1"/>
  <c r="AG984" i="7"/>
  <c r="AH984" i="7" s="1"/>
  <c r="AG1364" i="7"/>
  <c r="AH1364" i="7" s="1"/>
  <c r="AG920" i="7"/>
  <c r="AH920" i="7" s="1"/>
  <c r="AG1050" i="7"/>
  <c r="AH1050" i="7" s="1"/>
  <c r="AG1145" i="7"/>
  <c r="AH1145" i="7" s="1"/>
  <c r="AG134" i="7"/>
  <c r="AH134" i="7" s="1"/>
  <c r="AG467" i="7"/>
  <c r="AH467" i="7" s="1"/>
  <c r="AG698" i="7"/>
  <c r="AH698" i="7" s="1"/>
  <c r="AG1152" i="7"/>
  <c r="AH1152" i="7" s="1"/>
  <c r="AG1175" i="7"/>
  <c r="AH1175" i="7" s="1"/>
  <c r="AG28" i="7"/>
  <c r="AH28" i="7" s="1"/>
  <c r="AG61" i="7"/>
  <c r="AH61" i="7" s="1"/>
  <c r="AG161" i="7"/>
  <c r="AH161" i="7" s="1"/>
  <c r="AG171" i="7"/>
  <c r="AH171" i="7" s="1"/>
  <c r="AG305" i="7"/>
  <c r="AH305" i="7" s="1"/>
  <c r="AG379" i="7"/>
  <c r="AH379" i="7" s="1"/>
  <c r="AG625" i="7"/>
  <c r="AH625" i="7" s="1"/>
  <c r="AG406" i="7"/>
  <c r="AH406" i="7" s="1"/>
  <c r="AG1129" i="7"/>
  <c r="AH1129" i="7" s="1"/>
  <c r="AG1242" i="7"/>
  <c r="AH1242" i="7" s="1"/>
  <c r="AG36" i="7"/>
  <c r="AH36" i="7" s="1"/>
  <c r="AG70" i="7"/>
  <c r="AH70" i="7" s="1"/>
  <c r="AG96" i="7"/>
  <c r="AH96" i="7" s="1"/>
  <c r="AG101" i="7"/>
  <c r="AH101" i="7" s="1"/>
  <c r="AG112" i="7"/>
  <c r="AH112" i="7" s="1"/>
  <c r="AG114" i="7"/>
  <c r="AH114" i="7" s="1"/>
  <c r="AG125" i="7"/>
  <c r="AH125" i="7" s="1"/>
  <c r="AG146" i="7"/>
  <c r="AH146" i="7" s="1"/>
  <c r="AG169" i="7"/>
  <c r="AH169" i="7" s="1"/>
  <c r="AG192" i="7"/>
  <c r="AH192" i="7" s="1"/>
  <c r="AG789" i="7"/>
  <c r="AH789" i="7" s="1"/>
  <c r="AG1314" i="7"/>
  <c r="AH1314" i="7" s="1"/>
  <c r="AG1325" i="7"/>
  <c r="AH1325" i="7" s="1"/>
  <c r="AG1339" i="7"/>
  <c r="AH1339" i="7" s="1"/>
  <c r="AG1369" i="7"/>
  <c r="AH1369" i="7" s="1"/>
  <c r="AG154" i="7"/>
  <c r="AH154" i="7" s="1"/>
  <c r="AG852" i="7"/>
  <c r="AH852" i="7" s="1"/>
  <c r="AG544" i="7"/>
  <c r="AH544" i="7" s="1"/>
  <c r="AG854" i="7"/>
  <c r="AH854" i="7" s="1"/>
  <c r="AG1206" i="7"/>
  <c r="AH1206" i="7" s="1"/>
  <c r="AG863" i="7"/>
  <c r="AH863" i="7" s="1"/>
  <c r="AG867" i="7"/>
  <c r="AH867" i="7" s="1"/>
  <c r="AG899" i="7"/>
  <c r="AH899" i="7" s="1"/>
  <c r="AG1225" i="7"/>
  <c r="AH1225" i="7" s="1"/>
  <c r="AG1294" i="7"/>
  <c r="AH1294" i="7" s="1"/>
  <c r="AG117" i="7"/>
  <c r="AH117" i="7" s="1"/>
  <c r="AG1060" i="7"/>
  <c r="AH1060" i="7" s="1"/>
  <c r="AG767" i="7"/>
  <c r="AH767" i="7" s="1"/>
  <c r="AG862" i="7"/>
  <c r="AH862" i="7" s="1"/>
  <c r="AG919" i="7"/>
  <c r="AH919" i="7" s="1"/>
  <c r="AG950" i="7"/>
  <c r="AH950" i="7" s="1"/>
  <c r="AG957" i="7"/>
  <c r="AH957" i="7" s="1"/>
  <c r="AG991" i="7"/>
  <c r="AH991" i="7" s="1"/>
  <c r="AG1046" i="7"/>
  <c r="AH1046" i="7" s="1"/>
  <c r="AG1071" i="7"/>
  <c r="AH1071" i="7" s="1"/>
  <c r="AG1090" i="7"/>
  <c r="AH1090" i="7" s="1"/>
  <c r="AG1116" i="7"/>
  <c r="AH1116" i="7" s="1"/>
  <c r="AG1134" i="7"/>
  <c r="AH1134" i="7" s="1"/>
  <c r="AG1194" i="7"/>
  <c r="AH1194" i="7" s="1"/>
  <c r="AG1252" i="7"/>
  <c r="AH1252" i="7" s="1"/>
  <c r="AG21" i="7"/>
  <c r="AH21" i="7" s="1"/>
  <c r="AG119" i="7"/>
  <c r="AH119" i="7" s="1"/>
  <c r="AG180" i="7"/>
  <c r="AH180" i="7" s="1"/>
  <c r="AG255" i="7"/>
  <c r="AH255" i="7" s="1"/>
  <c r="AG278" i="7"/>
  <c r="AH278" i="7" s="1"/>
  <c r="AG287" i="7"/>
  <c r="AH287" i="7" s="1"/>
  <c r="AG455" i="7"/>
  <c r="AH455" i="7" s="1"/>
  <c r="AG593" i="7"/>
  <c r="AH593" i="7" s="1"/>
  <c r="AG705" i="7"/>
  <c r="AH705" i="7" s="1"/>
  <c r="AG949" i="7"/>
  <c r="AH949" i="7" s="1"/>
  <c r="AG964" i="7"/>
  <c r="AH964" i="7" s="1"/>
  <c r="AG1009" i="7"/>
  <c r="AH1009" i="7" s="1"/>
  <c r="AG1100" i="7"/>
  <c r="AH1100" i="7" s="1"/>
  <c r="AG1207" i="7"/>
  <c r="AH1207" i="7" s="1"/>
  <c r="AG1361" i="7"/>
  <c r="AH1361" i="7" s="1"/>
  <c r="AG147" i="7"/>
  <c r="AH147" i="7" s="1"/>
  <c r="AG839" i="7"/>
  <c r="AH839" i="7" s="1"/>
  <c r="AG894" i="7"/>
  <c r="AH894" i="7" s="1"/>
  <c r="AG928" i="7"/>
  <c r="AH928" i="7" s="1"/>
  <c r="AG955" i="7"/>
  <c r="AH955" i="7" s="1"/>
  <c r="AG978" i="7"/>
  <c r="AH978" i="7" s="1"/>
  <c r="AG1042" i="7"/>
  <c r="AH1042" i="7" s="1"/>
  <c r="AG1062" i="7"/>
  <c r="AH1062" i="7" s="1"/>
  <c r="AG1079" i="7"/>
  <c r="AH1079" i="7" s="1"/>
  <c r="AG1113" i="7"/>
  <c r="AH1113" i="7" s="1"/>
  <c r="AG1132" i="7"/>
  <c r="AH1132" i="7" s="1"/>
  <c r="AG1160" i="7"/>
  <c r="AH1160" i="7" s="1"/>
  <c r="AG1239" i="7"/>
  <c r="AH1239" i="7" s="1"/>
  <c r="AG1338" i="7"/>
  <c r="AH1338" i="7" s="1"/>
  <c r="AG115" i="7"/>
  <c r="AH115" i="7" s="1"/>
  <c r="AG148" i="7"/>
  <c r="AH148" i="7" s="1"/>
  <c r="AG663" i="7"/>
  <c r="AH663" i="7" s="1"/>
  <c r="AG692" i="7"/>
  <c r="AH692" i="7" s="1"/>
  <c r="AG707" i="7"/>
  <c r="AH707" i="7" s="1"/>
  <c r="AG876" i="7"/>
  <c r="AH876" i="7" s="1"/>
  <c r="AG945" i="7"/>
  <c r="AH945" i="7" s="1"/>
  <c r="AG998" i="7"/>
  <c r="AH998" i="7" s="1"/>
  <c r="AG1097" i="7"/>
  <c r="AH1097" i="7" s="1"/>
  <c r="AG1122" i="7"/>
  <c r="AH1122" i="7" s="1"/>
  <c r="AG1226" i="7"/>
  <c r="AH1226" i="7" s="1"/>
  <c r="AG1232" i="7"/>
  <c r="AH1232" i="7" s="1"/>
  <c r="AG1267" i="7"/>
  <c r="AH1267" i="7" s="1"/>
  <c r="AG1349" i="7"/>
  <c r="AH1349" i="7" s="1"/>
  <c r="AG99" i="7"/>
  <c r="AH99" i="7" s="1"/>
  <c r="AG1030" i="7"/>
  <c r="AH1030" i="7" s="1"/>
  <c r="AG1111" i="7"/>
  <c r="AH1111" i="7" s="1"/>
  <c r="AG547" i="7"/>
  <c r="AH547" i="7" s="1"/>
  <c r="AG703" i="7"/>
  <c r="AH703" i="7" s="1"/>
  <c r="AG869" i="7"/>
  <c r="AH869" i="7" s="1"/>
  <c r="AG917" i="7"/>
  <c r="AH917" i="7" s="1"/>
  <c r="AG1022" i="7"/>
  <c r="AH1022" i="7" s="1"/>
  <c r="AG1092" i="7"/>
  <c r="AH1092" i="7" s="1"/>
  <c r="AG1109" i="7"/>
  <c r="AH1109" i="7" s="1"/>
  <c r="AG1212" i="7"/>
  <c r="AH1212" i="7" s="1"/>
  <c r="AG1379" i="7"/>
  <c r="AH1379" i="7" s="1"/>
  <c r="AG135" i="7"/>
  <c r="AH135" i="7" s="1"/>
  <c r="AG32" i="7"/>
  <c r="AH32" i="7" s="1"/>
  <c r="AG48" i="7"/>
  <c r="AH48" i="7" s="1"/>
  <c r="AG65" i="7"/>
  <c r="AH65" i="7" s="1"/>
  <c r="AG93" i="7"/>
  <c r="AH93" i="7" s="1"/>
  <c r="AG104" i="7"/>
  <c r="AH104" i="7" s="1"/>
  <c r="AG109" i="7"/>
  <c r="AH109" i="7" s="1"/>
  <c r="AG122" i="7"/>
  <c r="AH122" i="7" s="1"/>
  <c r="AG124" i="7"/>
  <c r="AH124" i="7" s="1"/>
  <c r="AG129" i="7"/>
  <c r="AH129" i="7" s="1"/>
  <c r="AG131" i="7"/>
  <c r="AH131" i="7" s="1"/>
  <c r="AG143" i="7"/>
  <c r="AH143" i="7" s="1"/>
  <c r="AG145" i="7"/>
  <c r="AH145" i="7" s="1"/>
  <c r="AG155" i="7"/>
  <c r="AH155" i="7" s="1"/>
  <c r="AG158" i="7"/>
  <c r="AH158" i="7" s="1"/>
  <c r="AG166" i="7"/>
  <c r="AH166" i="7" s="1"/>
  <c r="AG168" i="7"/>
  <c r="AH168" i="7" s="1"/>
  <c r="AG173" i="7"/>
  <c r="AH173" i="7" s="1"/>
  <c r="AG175" i="7"/>
  <c r="AH175" i="7" s="1"/>
  <c r="AG189" i="7"/>
  <c r="AH189" i="7" s="1"/>
  <c r="AG191" i="7"/>
  <c r="AH191" i="7" s="1"/>
  <c r="AG198" i="7"/>
  <c r="AH198" i="7" s="1"/>
  <c r="AG200" i="7"/>
  <c r="AH200" i="7" s="1"/>
  <c r="AG207" i="7"/>
  <c r="AH207" i="7" s="1"/>
  <c r="AG211" i="7"/>
  <c r="AH211" i="7" s="1"/>
  <c r="AG212" i="7"/>
  <c r="AH212" i="7" s="1"/>
  <c r="AG213" i="7"/>
  <c r="AH213" i="7" s="1"/>
  <c r="AG214" i="7"/>
  <c r="AH214" i="7" s="1"/>
  <c r="AG215" i="7"/>
  <c r="AH215" i="7" s="1"/>
  <c r="AG216" i="7"/>
  <c r="AH216" i="7" s="1"/>
  <c r="AG217" i="7"/>
  <c r="AH217" i="7" s="1"/>
  <c r="AG219" i="7"/>
  <c r="AH219" i="7" s="1"/>
  <c r="AG221" i="7"/>
  <c r="AH221" i="7" s="1"/>
  <c r="AG223" i="7"/>
  <c r="AH223" i="7" s="1"/>
  <c r="AG224" i="7"/>
  <c r="AH224" i="7" s="1"/>
  <c r="AG225" i="7"/>
  <c r="AH225" i="7" s="1"/>
  <c r="AG226" i="7"/>
  <c r="AH226" i="7" s="1"/>
  <c r="AG227" i="7"/>
  <c r="AH227" i="7" s="1"/>
  <c r="AG228" i="7"/>
  <c r="AH228" i="7" s="1"/>
  <c r="AG229" i="7"/>
  <c r="AH229" i="7" s="1"/>
  <c r="AG230" i="7"/>
  <c r="AH230" i="7" s="1"/>
  <c r="AG231" i="7"/>
  <c r="AH231" i="7" s="1"/>
  <c r="AG232" i="7"/>
  <c r="AH232" i="7" s="1"/>
  <c r="AG234" i="7"/>
  <c r="AH234" i="7" s="1"/>
  <c r="AG236" i="7"/>
  <c r="AH236" i="7" s="1"/>
  <c r="AG237" i="7"/>
  <c r="AH237" i="7" s="1"/>
  <c r="AG238" i="7"/>
  <c r="AH238" i="7" s="1"/>
  <c r="AG239" i="7"/>
  <c r="AH239" i="7" s="1"/>
  <c r="AG240" i="7"/>
  <c r="AH240" i="7" s="1"/>
  <c r="AG241" i="7"/>
  <c r="AH241" i="7" s="1"/>
  <c r="AG244" i="7"/>
  <c r="AH244" i="7" s="1"/>
  <c r="AG245" i="7"/>
  <c r="AH245" i="7" s="1"/>
  <c r="AG246" i="7"/>
  <c r="AH246" i="7" s="1"/>
  <c r="AG247" i="7"/>
  <c r="AH247" i="7" s="1"/>
  <c r="AG248" i="7"/>
  <c r="AH248" i="7" s="1"/>
  <c r="AG249" i="7"/>
  <c r="AH249" i="7" s="1"/>
  <c r="AG250" i="7"/>
  <c r="AH250" i="7" s="1"/>
  <c r="AG251" i="7"/>
  <c r="AH251" i="7" s="1"/>
  <c r="AG252" i="7"/>
  <c r="AH252" i="7" s="1"/>
  <c r="AG257" i="7"/>
  <c r="AH257" i="7" s="1"/>
  <c r="AG258" i="7"/>
  <c r="AH258" i="7" s="1"/>
  <c r="AG262" i="7"/>
  <c r="AH262" i="7" s="1"/>
  <c r="AG263" i="7"/>
  <c r="AH263" i="7" s="1"/>
  <c r="AG265" i="7"/>
  <c r="AH265" i="7" s="1"/>
  <c r="AG267" i="7"/>
  <c r="AH267" i="7" s="1"/>
  <c r="AG268" i="7"/>
  <c r="AH268" i="7" s="1"/>
  <c r="AG269" i="7"/>
  <c r="AH269" i="7" s="1"/>
  <c r="AG270" i="7"/>
  <c r="AH270" i="7" s="1"/>
  <c r="AG271" i="7"/>
  <c r="AH271" i="7" s="1"/>
  <c r="AG272" i="7"/>
  <c r="AH272" i="7" s="1"/>
  <c r="AG275" i="7"/>
  <c r="AH275" i="7" s="1"/>
  <c r="AG276" i="7"/>
  <c r="AH276" i="7" s="1"/>
  <c r="AG277" i="7"/>
  <c r="AH277" i="7" s="1"/>
  <c r="AG280" i="7"/>
  <c r="AH280" i="7" s="1"/>
  <c r="AG282" i="7"/>
  <c r="AH282" i="7" s="1"/>
  <c r="AG284" i="7"/>
  <c r="AH284" i="7" s="1"/>
  <c r="AG285" i="7"/>
  <c r="AH285" i="7" s="1"/>
  <c r="AG286" i="7"/>
  <c r="AH286" i="7" s="1"/>
  <c r="AG289" i="7"/>
  <c r="AH289" i="7" s="1"/>
  <c r="AG291" i="7"/>
  <c r="AH291" i="7" s="1"/>
  <c r="AG292" i="7"/>
  <c r="AH292" i="7" s="1"/>
  <c r="AG293" i="7"/>
  <c r="AH293" i="7" s="1"/>
  <c r="AG294" i="7"/>
  <c r="AH294" i="7" s="1"/>
  <c r="AG295" i="7"/>
  <c r="AH295" i="7" s="1"/>
  <c r="AG296" i="7"/>
  <c r="AH296" i="7" s="1"/>
  <c r="AG297" i="7"/>
  <c r="AH297" i="7" s="1"/>
  <c r="AG298" i="7"/>
  <c r="AH298" i="7" s="1"/>
  <c r="AG299" i="7"/>
  <c r="AH299" i="7" s="1"/>
  <c r="AG301" i="7"/>
  <c r="AH301" i="7" s="1"/>
  <c r="AG303" i="7"/>
  <c r="AH303" i="7" s="1"/>
  <c r="AG304" i="7"/>
  <c r="AH304" i="7" s="1"/>
  <c r="AG374" i="7"/>
  <c r="AH374" i="7" s="1"/>
  <c r="AG412" i="7"/>
  <c r="AH412" i="7" s="1"/>
  <c r="AG153" i="7"/>
  <c r="AH153" i="7" s="1"/>
  <c r="AG181" i="7"/>
  <c r="AH181" i="7" s="1"/>
  <c r="AG218" i="7"/>
  <c r="AH218" i="7" s="1"/>
  <c r="AG260" i="7"/>
  <c r="AH260" i="7" s="1"/>
  <c r="AG281" i="7"/>
  <c r="AH281" i="7" s="1"/>
  <c r="AG377" i="7"/>
  <c r="AH377" i="7" s="1"/>
  <c r="AG435" i="7"/>
  <c r="AH435" i="7" s="1"/>
  <c r="AG465" i="7"/>
  <c r="AH465" i="7" s="1"/>
  <c r="AG525" i="7"/>
  <c r="AH525" i="7" s="1"/>
  <c r="AG560" i="7"/>
  <c r="AH560" i="7" s="1"/>
  <c r="AG603" i="7"/>
  <c r="AH603" i="7" s="1"/>
  <c r="AG609" i="7"/>
  <c r="AH609" i="7" s="1"/>
  <c r="AG613" i="7"/>
  <c r="AH613" i="7" s="1"/>
  <c r="AG640" i="7"/>
  <c r="AH640" i="7" s="1"/>
  <c r="AG709" i="7"/>
  <c r="AH709" i="7" s="1"/>
  <c r="AG742" i="7"/>
  <c r="AH742" i="7" s="1"/>
  <c r="AG126" i="7"/>
  <c r="AH126" i="7" s="1"/>
  <c r="AG128" i="7"/>
  <c r="AH128" i="7" s="1"/>
  <c r="AG133" i="7"/>
  <c r="AH133" i="7" s="1"/>
  <c r="AG140" i="7"/>
  <c r="AH140" i="7" s="1"/>
  <c r="AG149" i="7"/>
  <c r="AH149" i="7" s="1"/>
  <c r="AG151" i="7"/>
  <c r="AH151" i="7" s="1"/>
  <c r="AG160" i="7"/>
  <c r="AH160" i="7" s="1"/>
  <c r="AG162" i="7"/>
  <c r="AH162" i="7" s="1"/>
  <c r="AG170" i="7"/>
  <c r="AH170" i="7" s="1"/>
  <c r="AG172" i="7"/>
  <c r="AH172" i="7" s="1"/>
  <c r="AG179" i="7"/>
  <c r="AH179" i="7" s="1"/>
  <c r="AG184" i="7"/>
  <c r="AH184" i="7" s="1"/>
  <c r="AG193" i="7"/>
  <c r="AH193" i="7" s="1"/>
  <c r="AG197" i="7"/>
  <c r="AH197" i="7" s="1"/>
  <c r="AG202" i="7"/>
  <c r="AH202" i="7" s="1"/>
  <c r="AG206" i="7"/>
  <c r="AH206" i="7" s="1"/>
  <c r="AG210" i="7"/>
  <c r="AH210" i="7" s="1"/>
  <c r="AG358" i="7"/>
  <c r="AH358" i="7" s="1"/>
  <c r="AG365" i="7"/>
  <c r="AH365" i="7" s="1"/>
  <c r="AG40" i="7"/>
  <c r="AH40" i="7" s="1"/>
  <c r="AG56" i="7"/>
  <c r="AH56" i="7" s="1"/>
  <c r="AG77" i="7"/>
  <c r="AH77" i="7" s="1"/>
  <c r="AG106" i="7"/>
  <c r="AH106" i="7" s="1"/>
  <c r="AG111" i="7"/>
  <c r="AH111" i="7" s="1"/>
  <c r="AG120" i="7"/>
  <c r="AH120" i="7" s="1"/>
  <c r="AG123" i="7"/>
  <c r="AH123" i="7" s="1"/>
  <c r="AG130" i="7"/>
  <c r="AH130" i="7" s="1"/>
  <c r="AG132" i="7"/>
  <c r="AH132" i="7" s="1"/>
  <c r="AG142" i="7"/>
  <c r="AH142" i="7" s="1"/>
  <c r="AG144" i="7"/>
  <c r="AH144" i="7" s="1"/>
  <c r="AG156" i="7"/>
  <c r="AH156" i="7" s="1"/>
  <c r="AG159" i="7"/>
  <c r="AH159" i="7" s="1"/>
  <c r="AG165" i="7"/>
  <c r="AH165" i="7" s="1"/>
  <c r="AG167" i="7"/>
  <c r="AH167" i="7" s="1"/>
  <c r="AG174" i="7"/>
  <c r="AH174" i="7" s="1"/>
  <c r="AG178" i="7"/>
  <c r="AH178" i="7" s="1"/>
  <c r="AG186" i="7"/>
  <c r="AH186" i="7" s="1"/>
  <c r="AG190" i="7"/>
  <c r="AH190" i="7" s="1"/>
  <c r="AG199" i="7"/>
  <c r="AH199" i="7" s="1"/>
  <c r="AG201" i="7"/>
  <c r="AH201" i="7" s="1"/>
  <c r="AG423" i="7"/>
  <c r="AH423" i="7" s="1"/>
  <c r="AG564" i="7"/>
  <c r="AH564" i="7" s="1"/>
  <c r="AG617" i="7"/>
  <c r="AH617" i="7" s="1"/>
  <c r="AG638" i="7"/>
  <c r="AH638" i="7" s="1"/>
  <c r="AG649" i="7"/>
  <c r="AH649" i="7" s="1"/>
  <c r="AG664" i="7"/>
  <c r="AH664" i="7" s="1"/>
  <c r="AG667" i="7"/>
  <c r="AH667" i="7" s="1"/>
  <c r="AG681" i="7"/>
  <c r="AH681" i="7" s="1"/>
  <c r="AG684" i="7"/>
  <c r="AH684" i="7" s="1"/>
  <c r="AG699" i="7"/>
  <c r="AH699" i="7" s="1"/>
  <c r="AG704" i="7"/>
  <c r="AH704" i="7" s="1"/>
  <c r="AG721" i="7"/>
  <c r="AH721" i="7" s="1"/>
  <c r="AG726" i="7"/>
  <c r="AH726" i="7" s="1"/>
  <c r="AG731" i="7"/>
  <c r="AH731" i="7" s="1"/>
  <c r="AG736" i="7"/>
  <c r="AH736" i="7" s="1"/>
  <c r="AG747" i="7"/>
  <c r="AH747" i="7" s="1"/>
  <c r="AG753" i="7"/>
  <c r="AH753" i="7" s="1"/>
  <c r="AG764" i="7"/>
  <c r="AH764" i="7" s="1"/>
  <c r="AG769" i="7"/>
  <c r="AH769" i="7" s="1"/>
  <c r="AG777" i="7"/>
  <c r="AH777" i="7" s="1"/>
  <c r="AG781" i="7"/>
  <c r="AH781" i="7" s="1"/>
  <c r="AG790" i="7"/>
  <c r="AH790" i="7" s="1"/>
  <c r="AG444" i="7"/>
  <c r="AH444" i="7" s="1"/>
  <c r="AG474" i="7"/>
  <c r="AH474" i="7" s="1"/>
  <c r="AG513" i="7"/>
  <c r="AH513" i="7" s="1"/>
  <c r="AG539" i="7"/>
  <c r="AH539" i="7" s="1"/>
  <c r="AG574" i="7"/>
  <c r="AH574" i="7" s="1"/>
  <c r="AG601" i="7"/>
  <c r="AH601" i="7" s="1"/>
  <c r="AG650" i="7"/>
  <c r="AH650" i="7" s="1"/>
  <c r="AG653" i="7"/>
  <c r="AH653" i="7" s="1"/>
  <c r="AG669" i="7"/>
  <c r="AH669" i="7" s="1"/>
  <c r="AG672" i="7"/>
  <c r="AH672" i="7" s="1"/>
  <c r="AG685" i="7"/>
  <c r="AH685" i="7" s="1"/>
  <c r="AG688" i="7"/>
  <c r="AH688" i="7" s="1"/>
  <c r="AG354" i="7"/>
  <c r="AH354" i="7" s="1"/>
  <c r="AG361" i="7"/>
  <c r="AH361" i="7" s="1"/>
  <c r="AG370" i="7"/>
  <c r="AH370" i="7" s="1"/>
  <c r="AG378" i="7"/>
  <c r="AH378" i="7" s="1"/>
  <c r="AG419" i="7"/>
  <c r="AH419" i="7" s="1"/>
  <c r="AG421" i="7"/>
  <c r="AH421" i="7" s="1"/>
  <c r="AG426" i="7"/>
  <c r="AH426" i="7" s="1"/>
  <c r="AG428" i="7"/>
  <c r="AH428" i="7" s="1"/>
  <c r="AG438" i="7"/>
  <c r="AH438" i="7" s="1"/>
  <c r="AG442" i="7"/>
  <c r="AH442" i="7" s="1"/>
  <c r="AG446" i="7"/>
  <c r="AH446" i="7" s="1"/>
  <c r="AG448" i="7"/>
  <c r="AH448" i="7" s="1"/>
  <c r="AG468" i="7"/>
  <c r="AH468" i="7" s="1"/>
  <c r="AG472" i="7"/>
  <c r="AH472" i="7" s="1"/>
  <c r="AG478" i="7"/>
  <c r="AH478" i="7" s="1"/>
  <c r="AG482" i="7"/>
  <c r="AH482" i="7" s="1"/>
  <c r="AG501" i="7"/>
  <c r="AH501" i="7" s="1"/>
  <c r="AG505" i="7"/>
  <c r="AH505" i="7" s="1"/>
  <c r="AG516" i="7"/>
  <c r="AH516" i="7" s="1"/>
  <c r="AG520" i="7"/>
  <c r="AH520" i="7" s="1"/>
  <c r="AG533" i="7"/>
  <c r="AH533" i="7" s="1"/>
  <c r="AG536" i="7"/>
  <c r="AH536" i="7" s="1"/>
  <c r="AG541" i="7"/>
  <c r="AH541" i="7" s="1"/>
  <c r="AG546" i="7"/>
  <c r="AH546" i="7" s="1"/>
  <c r="AG575" i="7"/>
  <c r="AH575" i="7" s="1"/>
  <c r="AG611" i="7"/>
  <c r="AH611" i="7" s="1"/>
  <c r="AG629" i="7"/>
  <c r="AH629" i="7" s="1"/>
  <c r="AG654" i="7"/>
  <c r="AH654" i="7" s="1"/>
  <c r="AG657" i="7"/>
  <c r="AH657" i="7" s="1"/>
  <c r="AG673" i="7"/>
  <c r="AH673" i="7" s="1"/>
  <c r="AG676" i="7"/>
  <c r="AH676" i="7" s="1"/>
  <c r="AG690" i="7"/>
  <c r="AH690" i="7" s="1"/>
  <c r="AG694" i="7"/>
  <c r="AH694" i="7" s="1"/>
  <c r="AG701" i="7"/>
  <c r="AH701" i="7" s="1"/>
  <c r="AG712" i="7"/>
  <c r="AH712" i="7" s="1"/>
  <c r="AG724" i="7"/>
  <c r="AH724" i="7" s="1"/>
  <c r="AG729" i="7"/>
  <c r="AH729" i="7" s="1"/>
  <c r="AG733" i="7"/>
  <c r="AH733" i="7" s="1"/>
  <c r="AG744" i="7"/>
  <c r="AH744" i="7" s="1"/>
  <c r="AG750" i="7"/>
  <c r="AH750" i="7" s="1"/>
  <c r="AG757" i="7"/>
  <c r="AH757" i="7" s="1"/>
  <c r="AG766" i="7"/>
  <c r="AH766" i="7" s="1"/>
  <c r="AG772" i="7"/>
  <c r="AH772" i="7" s="1"/>
  <c r="AG779" i="7"/>
  <c r="AH779" i="7" s="1"/>
  <c r="AG357" i="7"/>
  <c r="AH357" i="7" s="1"/>
  <c r="AG366" i="7"/>
  <c r="AH366" i="7" s="1"/>
  <c r="AG373" i="7"/>
  <c r="AH373" i="7" s="1"/>
  <c r="AG415" i="7"/>
  <c r="AH415" i="7" s="1"/>
  <c r="AG431" i="7"/>
  <c r="AH431" i="7" s="1"/>
  <c r="AG436" i="7"/>
  <c r="AH436" i="7" s="1"/>
  <c r="AG452" i="7"/>
  <c r="AH452" i="7" s="1"/>
  <c r="AG463" i="7"/>
  <c r="AH463" i="7" s="1"/>
  <c r="AG486" i="7"/>
  <c r="AH486" i="7" s="1"/>
  <c r="AG497" i="7"/>
  <c r="AH497" i="7" s="1"/>
  <c r="AG523" i="7"/>
  <c r="AH523" i="7" s="1"/>
  <c r="AG530" i="7"/>
  <c r="AH530" i="7" s="1"/>
  <c r="AG551" i="7"/>
  <c r="AH551" i="7" s="1"/>
  <c r="AG556" i="7"/>
  <c r="AH556" i="7" s="1"/>
  <c r="AG576" i="7"/>
  <c r="AH576" i="7" s="1"/>
  <c r="AG615" i="7"/>
  <c r="AH615" i="7" s="1"/>
  <c r="AG630" i="7"/>
  <c r="AH630" i="7" s="1"/>
  <c r="AG637" i="7"/>
  <c r="AH637" i="7" s="1"/>
  <c r="AG659" i="7"/>
  <c r="AH659" i="7" s="1"/>
  <c r="AG662" i="7"/>
  <c r="AH662" i="7" s="1"/>
  <c r="AG677" i="7"/>
  <c r="AH677" i="7" s="1"/>
  <c r="AG680" i="7"/>
  <c r="AH680" i="7" s="1"/>
  <c r="AG793" i="7"/>
  <c r="AH793" i="7" s="1"/>
  <c r="AG1119" i="7"/>
  <c r="AH1119" i="7" s="1"/>
  <c r="AG1143" i="7"/>
  <c r="AH1143" i="7" s="1"/>
  <c r="AG471" i="7"/>
  <c r="AH471" i="7" s="1"/>
  <c r="AG818" i="7"/>
  <c r="AH818" i="7" s="1"/>
  <c r="AG824" i="7"/>
  <c r="AH824" i="7" s="1"/>
  <c r="AG850" i="7"/>
  <c r="AH850" i="7" s="1"/>
  <c r="AG866" i="7"/>
  <c r="AH866" i="7" s="1"/>
  <c r="AG891" i="7"/>
  <c r="AH891" i="7" s="1"/>
  <c r="AG900" i="7"/>
  <c r="AH900" i="7" s="1"/>
  <c r="AG909" i="7"/>
  <c r="AH909" i="7" s="1"/>
  <c r="AG933" i="7"/>
  <c r="AH933" i="7" s="1"/>
  <c r="AG939" i="7"/>
  <c r="AH939" i="7" s="1"/>
  <c r="AG968" i="7"/>
  <c r="AH968" i="7" s="1"/>
  <c r="AG1001" i="7"/>
  <c r="AH1001" i="7" s="1"/>
  <c r="AG1005" i="7"/>
  <c r="AH1005" i="7" s="1"/>
  <c r="AG1013" i="7"/>
  <c r="AH1013" i="7" s="1"/>
  <c r="AG1036" i="7"/>
  <c r="AH1036" i="7" s="1"/>
  <c r="AG1074" i="7"/>
  <c r="AH1074" i="7" s="1"/>
  <c r="AG1081" i="7"/>
  <c r="AH1081" i="7" s="1"/>
  <c r="AG94" i="7"/>
  <c r="AH94" i="7" s="1"/>
  <c r="AG794" i="7"/>
  <c r="AH794" i="7" s="1"/>
  <c r="AG1095" i="7"/>
  <c r="AH1095" i="7" s="1"/>
  <c r="AG1137" i="7"/>
  <c r="AH1137" i="7" s="1"/>
  <c r="AG1391" i="7"/>
  <c r="AH1391" i="7" s="1"/>
  <c r="AG741" i="7"/>
  <c r="AH741" i="7" s="1"/>
  <c r="AG938" i="7"/>
  <c r="AH938" i="7" s="1"/>
  <c r="AG995" i="7"/>
  <c r="AH995" i="7" s="1"/>
  <c r="AG1010" i="7"/>
  <c r="AH1010" i="7" s="1"/>
  <c r="AG1056" i="7"/>
  <c r="AH1056" i="7" s="1"/>
  <c r="AG521" i="7"/>
  <c r="AH521" i="7" s="1"/>
  <c r="AG997" i="7"/>
  <c r="AH997" i="7" s="1"/>
  <c r="AG1014" i="7"/>
  <c r="AH1014" i="7" s="1"/>
  <c r="AG1061" i="7"/>
  <c r="AH1061" i="7" s="1"/>
  <c r="AG1083" i="7"/>
  <c r="AH1083" i="7" s="1"/>
  <c r="AG1131" i="7"/>
  <c r="AH1131" i="7" s="1"/>
  <c r="AG1308" i="7"/>
  <c r="AH1308" i="7" s="1"/>
  <c r="AG1353" i="7"/>
  <c r="AH1353" i="7" s="1"/>
  <c r="AG454" i="7"/>
  <c r="AH454" i="7" s="1"/>
  <c r="AG529" i="7"/>
  <c r="AH529" i="7" s="1"/>
  <c r="AG610" i="7"/>
  <c r="AH610" i="7" s="1"/>
  <c r="AG848" i="7"/>
  <c r="AH848" i="7" s="1"/>
  <c r="AG970" i="7"/>
  <c r="AH970" i="7" s="1"/>
  <c r="AG1136" i="7"/>
  <c r="AH1136" i="7" s="1"/>
  <c r="AG1356" i="7"/>
  <c r="AH1356" i="7" s="1"/>
  <c r="AG515" i="7"/>
  <c r="AH515" i="7" s="1"/>
  <c r="AG816" i="7"/>
  <c r="AH816" i="7" s="1"/>
  <c r="AG1306" i="7"/>
  <c r="AH1306" i="7" s="1"/>
  <c r="AG1320" i="7"/>
  <c r="AH1320" i="7" s="1"/>
  <c r="AG477" i="7"/>
  <c r="AH477" i="7" s="1"/>
  <c r="AG715" i="7"/>
  <c r="AH715" i="7" s="1"/>
  <c r="AG967" i="7"/>
  <c r="AH967" i="7" s="1"/>
  <c r="AG958" i="7"/>
  <c r="AH958" i="7" s="1"/>
  <c r="AG526" i="7"/>
  <c r="AH526" i="7" s="1"/>
  <c r="AG1298" i="7"/>
  <c r="AH1298" i="7" s="1"/>
  <c r="AG1309" i="7"/>
  <c r="AH1309" i="7" s="1"/>
  <c r="AG1317" i="7"/>
  <c r="AH1317" i="7" s="1"/>
  <c r="AG1323" i="7"/>
  <c r="AH1323" i="7" s="1"/>
  <c r="AG1329" i="7"/>
  <c r="AH1329" i="7" s="1"/>
  <c r="AG1334" i="7"/>
  <c r="AH1334" i="7" s="1"/>
  <c r="AG1345" i="7"/>
  <c r="AH1345" i="7" s="1"/>
  <c r="AG1368" i="7"/>
  <c r="AH1368" i="7" s="1"/>
  <c r="AG1373" i="7"/>
  <c r="AH1373" i="7" s="1"/>
  <c r="AG487" i="7"/>
  <c r="AH487" i="7" s="1"/>
  <c r="AG582" i="7"/>
  <c r="AH582" i="7" s="1"/>
  <c r="AG837" i="7"/>
  <c r="AH837" i="7" s="1"/>
  <c r="AG856" i="7"/>
  <c r="AH856" i="7" s="1"/>
  <c r="AG1026" i="7"/>
  <c r="AH1026" i="7" s="1"/>
  <c r="AG1313" i="7"/>
  <c r="AH1313" i="7" s="1"/>
  <c r="AG233" i="7"/>
  <c r="AH233" i="7" s="1"/>
  <c r="AG695" i="7"/>
  <c r="AH695" i="7" s="1"/>
  <c r="AG925" i="7"/>
  <c r="AH925" i="7" s="1"/>
  <c r="AG494" i="7"/>
  <c r="AH494" i="7" s="1"/>
  <c r="AG775" i="7"/>
  <c r="AH775" i="7" s="1"/>
  <c r="AG831" i="7"/>
  <c r="AH831" i="7" s="1"/>
  <c r="AG840" i="7"/>
  <c r="AH840" i="7" s="1"/>
  <c r="AG861" i="7"/>
  <c r="AH861" i="7" s="1"/>
  <c r="AG881" i="7"/>
  <c r="AH881" i="7" s="1"/>
  <c r="AG903" i="7"/>
  <c r="AH903" i="7" s="1"/>
  <c r="AG940" i="7"/>
  <c r="AH940" i="7" s="1"/>
  <c r="AG948" i="7"/>
  <c r="AH948" i="7" s="1"/>
  <c r="AG974" i="7"/>
  <c r="AH974" i="7" s="1"/>
  <c r="AG1031" i="7"/>
  <c r="AH1031" i="7" s="1"/>
  <c r="AG1063" i="7"/>
  <c r="AH1063" i="7" s="1"/>
  <c r="AG1133" i="7"/>
  <c r="AH1133" i="7" s="1"/>
  <c r="AG874" i="7"/>
  <c r="AH874" i="7" s="1"/>
  <c r="AG17" i="7"/>
  <c r="AH17" i="7" s="1"/>
  <c r="AG531" i="7"/>
  <c r="AH531" i="7" s="1"/>
  <c r="AG16" i="7"/>
  <c r="AH16" i="7" s="1"/>
  <c r="AG1193" i="7"/>
  <c r="AH1193" i="7" s="1"/>
  <c r="AG571" i="7"/>
  <c r="AH571" i="7" s="1"/>
  <c r="AG495" i="7"/>
  <c r="AH495" i="7" s="1"/>
  <c r="AG973" i="7"/>
  <c r="AH973" i="7" s="1"/>
  <c r="AG1167" i="7"/>
  <c r="AH1167" i="7" s="1"/>
  <c r="AG1200" i="7"/>
  <c r="AH1200" i="7" s="1"/>
  <c r="AG1336" i="7"/>
  <c r="AH1336" i="7" s="1"/>
  <c r="AG4" i="7"/>
  <c r="AH4" i="7" s="1"/>
  <c r="AG8" i="7"/>
  <c r="AH8" i="7" s="1"/>
  <c r="AG12" i="7"/>
  <c r="AH12" i="7" s="1"/>
  <c r="AG18" i="7"/>
  <c r="AH18" i="7" s="1"/>
  <c r="AG512" i="7"/>
  <c r="AH512" i="7" s="1"/>
  <c r="AG572" i="7"/>
  <c r="AH572" i="7" s="1"/>
  <c r="AG893" i="7"/>
  <c r="AH893" i="7" s="1"/>
  <c r="AG985" i="7"/>
  <c r="AH985" i="7" s="1"/>
  <c r="AG1181" i="7"/>
  <c r="AH1181" i="7" s="1"/>
  <c r="AG1190" i="7"/>
  <c r="AH1190" i="7" s="1"/>
  <c r="AG1342" i="7"/>
  <c r="AH1342" i="7" s="1"/>
  <c r="AG7" i="7"/>
  <c r="AH7" i="7" s="1"/>
  <c r="AG1016" i="7"/>
  <c r="AH1016" i="7" s="1"/>
  <c r="AG508" i="7"/>
  <c r="AH508" i="7" s="1"/>
  <c r="AG895" i="7"/>
  <c r="AH895" i="7" s="1"/>
  <c r="AG1209" i="7"/>
  <c r="AH1209" i="7" s="1"/>
  <c r="AG11" i="7"/>
  <c r="AH11" i="7" s="1"/>
  <c r="AG1186" i="7"/>
  <c r="AH1186" i="7" s="1"/>
  <c r="AG72" i="7"/>
  <c r="AH72" i="7" s="1"/>
  <c r="AG196" i="7"/>
  <c r="AH196" i="7" s="1"/>
  <c r="AG283" i="7"/>
  <c r="AH283" i="7" s="1"/>
  <c r="AG634" i="7"/>
  <c r="AH634" i="7" s="1"/>
  <c r="AG658" i="7"/>
  <c r="AH658" i="7" s="1"/>
  <c r="AG1048" i="7"/>
  <c r="AH1048" i="7" s="1"/>
  <c r="AG1053" i="7"/>
  <c r="AH1053" i="7" s="1"/>
  <c r="AG1149" i="7"/>
  <c r="AH1149" i="7" s="1"/>
  <c r="AG1279" i="7"/>
  <c r="AH1279" i="7" s="1"/>
  <c r="AG79" i="7"/>
  <c r="AH79" i="7" s="1"/>
  <c r="AG290" i="7"/>
  <c r="AH290" i="7" s="1"/>
  <c r="AG644" i="7"/>
  <c r="AH644" i="7" s="1"/>
  <c r="AG743" i="7"/>
  <c r="AH743" i="7" s="1"/>
  <c r="AG826" i="7"/>
  <c r="AH826" i="7" s="1"/>
  <c r="AG1073" i="7"/>
  <c r="AH1073" i="7" s="1"/>
  <c r="AG1121" i="7"/>
  <c r="AH1121" i="7" s="1"/>
  <c r="AG69" i="7"/>
  <c r="AH69" i="7" s="1"/>
  <c r="AG110" i="7"/>
  <c r="AH110" i="7" s="1"/>
  <c r="AG243" i="7"/>
  <c r="AH243" i="7" s="1"/>
  <c r="AG320" i="7"/>
  <c r="AH320" i="7" s="1"/>
  <c r="AG492" i="7"/>
  <c r="AH492" i="7" s="1"/>
  <c r="AG755" i="7"/>
  <c r="AH755" i="7" s="1"/>
  <c r="AG936" i="7"/>
  <c r="AH936" i="7" s="1"/>
  <c r="AG946" i="7"/>
  <c r="AH946" i="7" s="1"/>
  <c r="AG975" i="7"/>
  <c r="AH975" i="7" s="1"/>
  <c r="AG1012" i="7"/>
  <c r="AH1012" i="7" s="1"/>
  <c r="AG1066" i="7"/>
  <c r="AH1066" i="7" s="1"/>
  <c r="AG1107" i="7"/>
  <c r="AH1107" i="7" s="1"/>
  <c r="AG1156" i="7"/>
  <c r="AH1156" i="7" s="1"/>
  <c r="AG1172" i="7"/>
  <c r="AH1172" i="7" s="1"/>
  <c r="AG1240" i="7"/>
  <c r="AH1240" i="7" s="1"/>
  <c r="AG1250" i="7"/>
  <c r="AH1250" i="7" s="1"/>
  <c r="AG57" i="7"/>
  <c r="AH57" i="7" s="1"/>
  <c r="AG74" i="7"/>
  <c r="AH74" i="7" s="1"/>
  <c r="AG85" i="7"/>
  <c r="AH85" i="7" s="1"/>
  <c r="AG176" i="7"/>
  <c r="AH176" i="7" s="1"/>
  <c r="AG188" i="7"/>
  <c r="AH188" i="7" s="1"/>
  <c r="AG253" i="7"/>
  <c r="AH253" i="7" s="1"/>
  <c r="AG256" i="7"/>
  <c r="AH256" i="7" s="1"/>
  <c r="AG274" i="7"/>
  <c r="AH274" i="7" s="1"/>
  <c r="AG328" i="7"/>
  <c r="AH328" i="7" s="1"/>
  <c r="AG440" i="7"/>
  <c r="AH440" i="7" s="1"/>
  <c r="AG464" i="7"/>
  <c r="AH464" i="7" s="1"/>
  <c r="AG496" i="7"/>
  <c r="AH496" i="7" s="1"/>
  <c r="AG534" i="7"/>
  <c r="AH534" i="7" s="1"/>
  <c r="AG614" i="7"/>
  <c r="AH614" i="7" s="1"/>
  <c r="AG642" i="7"/>
  <c r="AH642" i="7" s="1"/>
  <c r="AG708" i="7"/>
  <c r="AH708" i="7" s="1"/>
  <c r="AG723" i="7"/>
  <c r="AH723" i="7" s="1"/>
  <c r="AG737" i="7"/>
  <c r="AH737" i="7" s="1"/>
  <c r="AG760" i="7"/>
  <c r="AH760" i="7" s="1"/>
  <c r="AG1245" i="7"/>
  <c r="AH1245" i="7" s="1"/>
  <c r="AG1293" i="7"/>
  <c r="AH1293" i="7" s="1"/>
  <c r="AG1304" i="7"/>
  <c r="AH1304" i="7" s="1"/>
  <c r="AG1376" i="7"/>
  <c r="AH1376" i="7" s="1"/>
  <c r="AG103" i="7"/>
  <c r="AH103" i="7" s="1"/>
  <c r="AG139" i="7"/>
  <c r="AH139" i="7" s="1"/>
  <c r="AG157" i="7"/>
  <c r="AH157" i="7" s="1"/>
  <c r="AG222" i="7"/>
  <c r="AH222" i="7" s="1"/>
  <c r="AG345" i="7"/>
  <c r="AH345" i="7" s="1"/>
  <c r="AG439" i="7"/>
  <c r="AH439" i="7" s="1"/>
  <c r="AG537" i="7"/>
  <c r="AH537" i="7" s="1"/>
  <c r="AG604" i="7"/>
  <c r="AH604" i="7" s="1"/>
  <c r="AG639" i="7"/>
  <c r="AH639" i="7" s="1"/>
  <c r="AG727" i="7"/>
  <c r="AH727" i="7" s="1"/>
  <c r="AG770" i="7"/>
  <c r="AH770" i="7" s="1"/>
  <c r="AG805" i="7"/>
  <c r="AH805" i="7" s="1"/>
  <c r="AG835" i="7"/>
  <c r="AH835" i="7" s="1"/>
  <c r="AG851" i="7"/>
  <c r="AH851" i="7" s="1"/>
  <c r="AG877" i="7"/>
  <c r="AH877" i="7" s="1"/>
  <c r="AG890" i="7"/>
  <c r="AH890" i="7" s="1"/>
  <c r="AG923" i="7"/>
  <c r="AH923" i="7" s="1"/>
  <c r="AG942" i="7"/>
  <c r="AH942" i="7" s="1"/>
  <c r="AG962" i="7"/>
  <c r="AH962" i="7" s="1"/>
  <c r="AG1019" i="7"/>
  <c r="AH1019" i="7" s="1"/>
  <c r="AG1043" i="7"/>
  <c r="AH1043" i="7" s="1"/>
  <c r="AG1093" i="7"/>
  <c r="AH1093" i="7" s="1"/>
  <c r="AG1153" i="7"/>
  <c r="AH1153" i="7" s="1"/>
  <c r="AG3" i="7"/>
  <c r="AH3" i="7" s="1"/>
  <c r="AG510" i="7"/>
  <c r="AH510" i="7" s="1"/>
  <c r="AG6" i="7"/>
  <c r="AH6" i="7" s="1"/>
  <c r="AG1070" i="7"/>
  <c r="AH1070" i="7" s="1"/>
  <c r="AG475" i="7"/>
  <c r="AH475" i="7" s="1"/>
  <c r="AG870" i="7"/>
  <c r="AH870" i="7" s="1"/>
  <c r="AG1165" i="7"/>
  <c r="AH1165" i="7" s="1"/>
  <c r="AG1170" i="7"/>
  <c r="AH1170" i="7" s="1"/>
  <c r="AG1219" i="7"/>
  <c r="AH1219" i="7" s="1"/>
  <c r="AG2" i="7"/>
  <c r="AH2" i="7" s="1"/>
  <c r="AG5" i="7"/>
  <c r="AH5" i="7" s="1"/>
  <c r="AG9" i="7"/>
  <c r="AH9" i="7" s="1"/>
  <c r="AG15" i="7"/>
  <c r="AH15" i="7" s="1"/>
  <c r="AG485" i="7"/>
  <c r="AH485" i="7" s="1"/>
  <c r="AG490" i="7"/>
  <c r="AH490" i="7" s="1"/>
  <c r="AG519" i="7"/>
  <c r="AH519" i="7" s="1"/>
  <c r="AG565" i="7"/>
  <c r="AH565" i="7" s="1"/>
  <c r="AG566" i="7"/>
  <c r="AH566" i="7" s="1"/>
  <c r="AG579" i="7"/>
  <c r="AH579" i="7" s="1"/>
  <c r="AG892" i="7"/>
  <c r="AH892" i="7" s="1"/>
  <c r="AG902" i="7"/>
  <c r="AH902" i="7" s="1"/>
  <c r="AG986" i="7"/>
  <c r="AH986" i="7" s="1"/>
  <c r="AG1188" i="7"/>
  <c r="AH1188" i="7" s="1"/>
  <c r="AG1335" i="7"/>
  <c r="AH1335" i="7" s="1"/>
  <c r="AG1381" i="7"/>
  <c r="AH1381" i="7" s="1"/>
  <c r="AG13" i="7"/>
  <c r="AH13" i="7" s="1"/>
  <c r="AG503" i="7"/>
  <c r="AH503" i="7" s="1"/>
  <c r="AG924" i="7"/>
  <c r="AH924" i="7" s="1"/>
  <c r="AG963" i="7"/>
  <c r="AH963" i="7" s="1"/>
  <c r="AG1024" i="7"/>
  <c r="AH1024" i="7" s="1"/>
  <c r="AG983" i="7"/>
  <c r="AH983" i="7" s="1"/>
  <c r="AG10" i="7"/>
  <c r="AH10" i="7" s="1"/>
  <c r="AG14" i="7"/>
  <c r="AH14" i="7" s="1"/>
  <c r="AG1044" i="7"/>
  <c r="AH1044" i="7" s="1"/>
  <c r="AG1218" i="7"/>
  <c r="AH1218" i="7" s="1"/>
  <c r="AG885" i="7"/>
  <c r="AH885" i="7" s="1"/>
  <c r="AG83" i="7"/>
  <c r="AH83" i="7" s="1"/>
  <c r="AG266" i="7"/>
  <c r="AH266" i="7" s="1"/>
  <c r="AG554" i="7"/>
  <c r="AH554" i="7" s="1"/>
  <c r="AG636" i="7"/>
  <c r="AH636" i="7" s="1"/>
  <c r="AG668" i="7"/>
  <c r="AH668" i="7" s="1"/>
  <c r="AG1128" i="7"/>
  <c r="AH1128" i="7" s="1"/>
  <c r="AG1196" i="7"/>
  <c r="AH1196" i="7" s="1"/>
  <c r="AG19" i="7"/>
  <c r="AH19" i="7" s="1"/>
  <c r="AG121" i="7"/>
  <c r="AH121" i="7" s="1"/>
  <c r="AG449" i="7"/>
  <c r="AH449" i="7" s="1"/>
  <c r="AG716" i="7"/>
  <c r="AH716" i="7" s="1"/>
  <c r="AG758" i="7"/>
  <c r="AH758" i="7" s="1"/>
  <c r="AG759" i="7"/>
  <c r="AH759" i="7" s="1"/>
  <c r="AG959" i="7"/>
  <c r="AH959" i="7" s="1"/>
  <c r="AG1104" i="7"/>
  <c r="AH1104" i="7" s="1"/>
  <c r="AG1340" i="7"/>
  <c r="AH1340" i="7" s="1"/>
  <c r="AG100" i="7"/>
  <c r="AH100" i="7" s="1"/>
  <c r="AG242" i="7"/>
  <c r="AH242" i="7" s="1"/>
  <c r="AG418" i="7"/>
  <c r="AH418" i="7" s="1"/>
  <c r="AG648" i="7"/>
  <c r="AH648" i="7" s="1"/>
  <c r="AG738" i="7"/>
  <c r="AH738" i="7" s="1"/>
  <c r="AG829" i="7"/>
  <c r="AH829" i="7" s="1"/>
  <c r="AG961" i="7"/>
  <c r="AH961" i="7" s="1"/>
  <c r="AG990" i="7"/>
  <c r="AH990" i="7" s="1"/>
  <c r="AG1047" i="7"/>
  <c r="AH1047" i="7" s="1"/>
  <c r="AG1075" i="7"/>
  <c r="AH1075" i="7" s="1"/>
  <c r="AG1157" i="7"/>
  <c r="AH1157" i="7" s="1"/>
  <c r="AG1174" i="7"/>
  <c r="AH1174" i="7" s="1"/>
  <c r="AG1204" i="7"/>
  <c r="AH1204" i="7" s="1"/>
  <c r="AG1241" i="7"/>
  <c r="AH1241" i="7" s="1"/>
  <c r="AG1327" i="7"/>
  <c r="AH1327" i="7" s="1"/>
  <c r="AG73" i="7"/>
  <c r="AH73" i="7" s="1"/>
  <c r="AG163" i="7"/>
  <c r="AH163" i="7" s="1"/>
  <c r="AG177" i="7"/>
  <c r="AH177" i="7" s="1"/>
  <c r="AG254" i="7"/>
  <c r="AH254" i="7" s="1"/>
  <c r="AG259" i="7"/>
  <c r="AH259" i="7" s="1"/>
  <c r="AG302" i="7"/>
  <c r="AH302" i="7" s="1"/>
  <c r="AG386" i="7"/>
  <c r="AH386" i="7" s="1"/>
  <c r="AG451" i="7"/>
  <c r="AH451" i="7" s="1"/>
  <c r="AG458" i="7"/>
  <c r="AH458" i="7" s="1"/>
  <c r="AG507" i="7"/>
  <c r="AH507" i="7" s="1"/>
  <c r="AG559" i="7"/>
  <c r="AH559" i="7" s="1"/>
  <c r="AG616" i="7"/>
  <c r="AH616" i="7" s="1"/>
  <c r="AG646" i="7"/>
  <c r="AH646" i="7" s="1"/>
  <c r="AG718" i="7"/>
  <c r="AH718" i="7" s="1"/>
  <c r="AG734" i="7"/>
  <c r="AH734" i="7" s="1"/>
  <c r="AG751" i="7"/>
  <c r="AH751" i="7" s="1"/>
  <c r="AG1029" i="7"/>
  <c r="AH1029" i="7" s="1"/>
  <c r="AG1058" i="7"/>
  <c r="AH1058" i="7" s="1"/>
  <c r="AG1110" i="7"/>
  <c r="AH1110" i="7" s="1"/>
  <c r="AG993" i="7"/>
  <c r="AH993" i="7" s="1"/>
  <c r="AG1039" i="7"/>
  <c r="AH1039" i="7" s="1"/>
  <c r="AG1085" i="7"/>
  <c r="AH1085" i="7" s="1"/>
  <c r="AG1146" i="7"/>
  <c r="AH1146" i="7" s="1"/>
  <c r="AG27" i="7"/>
  <c r="AH27" i="7" s="1"/>
  <c r="AG35" i="7"/>
  <c r="AH35" i="7" s="1"/>
  <c r="AG43" i="7"/>
  <c r="AH43" i="7" s="1"/>
  <c r="AG51" i="7"/>
  <c r="AH51" i="7" s="1"/>
  <c r="AG60" i="7"/>
  <c r="AH60" i="7" s="1"/>
  <c r="AG68" i="7"/>
  <c r="AH68" i="7" s="1"/>
  <c r="AG82" i="7"/>
  <c r="AH82" i="7" s="1"/>
  <c r="AG356" i="7"/>
  <c r="AH356" i="7" s="1"/>
  <c r="AG372" i="7"/>
  <c r="AH372" i="7" s="1"/>
  <c r="AG31" i="7"/>
  <c r="AH31" i="7" s="1"/>
  <c r="AG39" i="7"/>
  <c r="AH39" i="7" s="1"/>
  <c r="AG47" i="7"/>
  <c r="AH47" i="7" s="1"/>
  <c r="AG55" i="7"/>
  <c r="AH55" i="7" s="1"/>
  <c r="AG64" i="7"/>
  <c r="AH64" i="7" s="1"/>
  <c r="AG76" i="7"/>
  <c r="AH76" i="7" s="1"/>
  <c r="AG91" i="7"/>
  <c r="AH91" i="7" s="1"/>
  <c r="AG414" i="7"/>
  <c r="AH414" i="7" s="1"/>
  <c r="AG434" i="7"/>
  <c r="AH434" i="7" s="1"/>
  <c r="AG462" i="7"/>
  <c r="AH462" i="7" s="1"/>
  <c r="AG493" i="7"/>
  <c r="AH493" i="7" s="1"/>
  <c r="AG528" i="7"/>
  <c r="AH528" i="7" s="1"/>
  <c r="AG555" i="7"/>
  <c r="AH555" i="7" s="1"/>
  <c r="AG590" i="7"/>
  <c r="AH590" i="7" s="1"/>
  <c r="AG368" i="7"/>
  <c r="AH368" i="7" s="1"/>
  <c r="AG26" i="7"/>
  <c r="AH26" i="7" s="1"/>
  <c r="AG30" i="7"/>
  <c r="AH30" i="7" s="1"/>
  <c r="AG34" i="7"/>
  <c r="AH34" i="7" s="1"/>
  <c r="AG38" i="7"/>
  <c r="AH38" i="7" s="1"/>
  <c r="AG42" i="7"/>
  <c r="AH42" i="7" s="1"/>
  <c r="AG46" i="7"/>
  <c r="AH46" i="7" s="1"/>
  <c r="AG50" i="7"/>
  <c r="AH50" i="7" s="1"/>
  <c r="AG54" i="7"/>
  <c r="AH54" i="7" s="1"/>
  <c r="AG59" i="7"/>
  <c r="AH59" i="7" s="1"/>
  <c r="AG63" i="7"/>
  <c r="AH63" i="7" s="1"/>
  <c r="AG67" i="7"/>
  <c r="AH67" i="7" s="1"/>
  <c r="AG75" i="7"/>
  <c r="AH75" i="7" s="1"/>
  <c r="AG81" i="7"/>
  <c r="AH81" i="7" s="1"/>
  <c r="AG89" i="7"/>
  <c r="AH89" i="7" s="1"/>
  <c r="AG364" i="7"/>
  <c r="AH364" i="7" s="1"/>
  <c r="AG381" i="7"/>
  <c r="AH381" i="7" s="1"/>
  <c r="AG29" i="7"/>
  <c r="AH29" i="7" s="1"/>
  <c r="AG33" i="7"/>
  <c r="AH33" i="7" s="1"/>
  <c r="AG37" i="7"/>
  <c r="AH37" i="7" s="1"/>
  <c r="AG41" i="7"/>
  <c r="AH41" i="7" s="1"/>
  <c r="AG45" i="7"/>
  <c r="AH45" i="7" s="1"/>
  <c r="AG49" i="7"/>
  <c r="AH49" i="7" s="1"/>
  <c r="AG53" i="7"/>
  <c r="AH53" i="7" s="1"/>
  <c r="AG58" i="7"/>
  <c r="AH58" i="7" s="1"/>
  <c r="AG62" i="7"/>
  <c r="AH62" i="7" s="1"/>
  <c r="AG66" i="7"/>
  <c r="AH66" i="7" s="1"/>
  <c r="AG71" i="7"/>
  <c r="AH71" i="7" s="1"/>
  <c r="AG78" i="7"/>
  <c r="AH78" i="7" s="1"/>
  <c r="AG86" i="7"/>
  <c r="AH86" i="7" s="1"/>
  <c r="AG95" i="7"/>
  <c r="AH95" i="7" s="1"/>
  <c r="AG360" i="7"/>
  <c r="AH360" i="7" s="1"/>
  <c r="AG376" i="7"/>
  <c r="AH376" i="7" s="1"/>
  <c r="AG416" i="7"/>
  <c r="AH416" i="7" s="1"/>
  <c r="AG437" i="7"/>
  <c r="AH437" i="7" s="1"/>
  <c r="AG466" i="7"/>
  <c r="AH466" i="7" s="1"/>
  <c r="AG499" i="7"/>
  <c r="AH499" i="7" s="1"/>
  <c r="AG532" i="7"/>
  <c r="AH532" i="7" s="1"/>
  <c r="AG557" i="7"/>
  <c r="AH557" i="7" s="1"/>
  <c r="AG592" i="7"/>
  <c r="AH592" i="7" s="1"/>
  <c r="AG626" i="7"/>
  <c r="AH626" i="7" s="1"/>
  <c r="AG624" i="7"/>
  <c r="AH624" i="7" s="1"/>
  <c r="AG382" i="7"/>
  <c r="AH382" i="7" s="1"/>
  <c r="AG384" i="7"/>
  <c r="AH384" i="7" s="1"/>
  <c r="AG389" i="7"/>
  <c r="AH389" i="7" s="1"/>
  <c r="AG391" i="7"/>
  <c r="AH391" i="7" s="1"/>
  <c r="AG393" i="7"/>
  <c r="AH393" i="7" s="1"/>
  <c r="AG396" i="7"/>
  <c r="AH396" i="7" s="1"/>
  <c r="AG399" i="7"/>
  <c r="AH399" i="7" s="1"/>
  <c r="AG401" i="7"/>
  <c r="AH401" i="7" s="1"/>
  <c r="AG403" i="7"/>
  <c r="AH403" i="7" s="1"/>
  <c r="AG405" i="7"/>
  <c r="AH405" i="7" s="1"/>
  <c r="AG408" i="7"/>
  <c r="AH408" i="7" s="1"/>
  <c r="AG410" i="7"/>
  <c r="AH410" i="7" s="1"/>
  <c r="AG383" i="7"/>
  <c r="AH383" i="7" s="1"/>
  <c r="AG388" i="7"/>
  <c r="AH388" i="7" s="1"/>
  <c r="AG390" i="7"/>
  <c r="AH390" i="7" s="1"/>
  <c r="AG392" i="7"/>
  <c r="AH392" i="7" s="1"/>
  <c r="AG394" i="7"/>
  <c r="AH394" i="7" s="1"/>
  <c r="AG398" i="7"/>
  <c r="AH398" i="7" s="1"/>
  <c r="AG400" i="7"/>
  <c r="AH400" i="7" s="1"/>
  <c r="AG402" i="7"/>
  <c r="AH402" i="7" s="1"/>
  <c r="AG404" i="7"/>
  <c r="AH404" i="7" s="1"/>
  <c r="AG407" i="7"/>
  <c r="AH407" i="7" s="1"/>
  <c r="AG409" i="7"/>
  <c r="AH409" i="7" s="1"/>
  <c r="AG411" i="7"/>
  <c r="AH411" i="7" s="1"/>
  <c r="AG628" i="7"/>
  <c r="AH628" i="7" s="1"/>
  <c r="AG632" i="7"/>
  <c r="AH632" i="7" s="1"/>
  <c r="AG645" i="7"/>
  <c r="AH645" i="7" s="1"/>
  <c r="AG652" i="7"/>
  <c r="AH652" i="7" s="1"/>
  <c r="AG656" i="7"/>
  <c r="AH656" i="7" s="1"/>
  <c r="AG661" i="7"/>
  <c r="AH661" i="7" s="1"/>
  <c r="AG666" i="7"/>
  <c r="AH666" i="7" s="1"/>
  <c r="AG671" i="7"/>
  <c r="AH671" i="7" s="1"/>
  <c r="AG675" i="7"/>
  <c r="AH675" i="7" s="1"/>
  <c r="AG679" i="7"/>
  <c r="AH679" i="7" s="1"/>
  <c r="AG683" i="7"/>
  <c r="AH683" i="7" s="1"/>
  <c r="AG687" i="7"/>
  <c r="AH687" i="7" s="1"/>
  <c r="AG693" i="7"/>
  <c r="AH693" i="7" s="1"/>
  <c r="AG700" i="7"/>
  <c r="AH700" i="7" s="1"/>
  <c r="AG710" i="7"/>
  <c r="AH710" i="7" s="1"/>
  <c r="AG722" i="7"/>
  <c r="AH722" i="7" s="1"/>
  <c r="AG728" i="7"/>
  <c r="AH728" i="7" s="1"/>
  <c r="AG732" i="7"/>
  <c r="AH732" i="7" s="1"/>
  <c r="AG739" i="7"/>
  <c r="AH739" i="7" s="1"/>
  <c r="AG748" i="7"/>
  <c r="AH748" i="7" s="1"/>
  <c r="AG756" i="7"/>
  <c r="AH756" i="7" s="1"/>
  <c r="AG765" i="7"/>
  <c r="AH765" i="7" s="1"/>
  <c r="AG771" i="7"/>
  <c r="AH771" i="7" s="1"/>
  <c r="AG778" i="7"/>
  <c r="AH778" i="7" s="1"/>
  <c r="AG355" i="7"/>
  <c r="AH355" i="7" s="1"/>
  <c r="AG359" i="7"/>
  <c r="AH359" i="7" s="1"/>
  <c r="AG363" i="7"/>
  <c r="AH363" i="7" s="1"/>
  <c r="AG367" i="7"/>
  <c r="AH367" i="7" s="1"/>
  <c r="AG371" i="7"/>
  <c r="AH371" i="7" s="1"/>
  <c r="AG375" i="7"/>
  <c r="AH375" i="7" s="1"/>
  <c r="AG380" i="7"/>
  <c r="AH380" i="7" s="1"/>
  <c r="AG784" i="7"/>
  <c r="AH784" i="7" s="1"/>
  <c r="AG788" i="7"/>
  <c r="AH788" i="7" s="1"/>
  <c r="AG792" i="7"/>
  <c r="AH792" i="7" s="1"/>
  <c r="AG798" i="7"/>
  <c r="AH798" i="7" s="1"/>
  <c r="AG804" i="7"/>
  <c r="AH804" i="7" s="1"/>
  <c r="AG811" i="7"/>
  <c r="AH811" i="7" s="1"/>
  <c r="AG817" i="7"/>
  <c r="AH817" i="7" s="1"/>
  <c r="AG783" i="7"/>
  <c r="AH783" i="7" s="1"/>
  <c r="AG787" i="7"/>
  <c r="AH787" i="7" s="1"/>
  <c r="AG791" i="7"/>
  <c r="AH791" i="7" s="1"/>
  <c r="AG797" i="7"/>
  <c r="AH797" i="7" s="1"/>
  <c r="AG802" i="7"/>
  <c r="AH802" i="7" s="1"/>
  <c r="AG809" i="7"/>
  <c r="AH809" i="7" s="1"/>
  <c r="AG815" i="7"/>
  <c r="AH815" i="7" s="1"/>
  <c r="AG1094" i="7"/>
  <c r="AH1094" i="7" s="1"/>
  <c r="AG1118" i="7"/>
  <c r="AH1118" i="7" s="1"/>
  <c r="AG1126" i="7"/>
  <c r="AH1126" i="7" s="1"/>
  <c r="AG1141" i="7"/>
  <c r="AH1141" i="7" s="1"/>
  <c r="AG1151" i="7"/>
  <c r="AH1151" i="7" s="1"/>
  <c r="AG1161" i="7"/>
  <c r="AH1161" i="7" s="1"/>
  <c r="AG1316" i="7"/>
  <c r="AH1316" i="7" s="1"/>
  <c r="AG1322" i="7"/>
  <c r="AH1322" i="7" s="1"/>
  <c r="AG1328" i="7"/>
  <c r="AH1328" i="7" s="1"/>
  <c r="AG1332" i="7"/>
  <c r="AH1332" i="7" s="1"/>
  <c r="AG1344" i="7"/>
  <c r="AH1344" i="7" s="1"/>
  <c r="AG1367" i="7"/>
  <c r="AH1367" i="7" s="1"/>
  <c r="AG1371" i="7"/>
  <c r="AH1371" i="7" s="1"/>
  <c r="AG1377" i="7"/>
  <c r="AH1377" i="7" s="1"/>
  <c r="AG1384" i="7"/>
  <c r="AH1384" i="7" s="1"/>
  <c r="AG80" i="7"/>
  <c r="AH80" i="7" s="1"/>
  <c r="AG107" i="7"/>
  <c r="AH107" i="7" s="1"/>
  <c r="AG220" i="7"/>
  <c r="AH220" i="7" s="1"/>
  <c r="AG395" i="7"/>
  <c r="AH395" i="7" s="1"/>
  <c r="AG483" i="7"/>
  <c r="AH483" i="7" s="1"/>
  <c r="AG568" i="7"/>
  <c r="AH568" i="7" s="1"/>
  <c r="AG585" i="7"/>
  <c r="AH585" i="7" s="1"/>
  <c r="AG599" i="7"/>
  <c r="AH599" i="7" s="1"/>
  <c r="AG761" i="7"/>
  <c r="AH761" i="7" s="1"/>
  <c r="AG843" i="7"/>
  <c r="AH843" i="7" s="1"/>
  <c r="AG889" i="7"/>
  <c r="AH889" i="7" s="1"/>
  <c r="AG918" i="7"/>
  <c r="AH918" i="7" s="1"/>
  <c r="AG965" i="7"/>
  <c r="AH965" i="7" s="1"/>
  <c r="AG992" i="7"/>
  <c r="AH992" i="7" s="1"/>
  <c r="AG1378" i="7"/>
  <c r="AH1378" i="7" s="1"/>
  <c r="AG1388" i="7"/>
  <c r="AH1388" i="7" s="1"/>
  <c r="AG88" i="7"/>
  <c r="AH88" i="7" s="1"/>
  <c r="AG137" i="7"/>
  <c r="AH137" i="7" s="1"/>
  <c r="AG235" i="7"/>
  <c r="AH235" i="7" s="1"/>
  <c r="AG453" i="7"/>
  <c r="AH453" i="7" s="1"/>
  <c r="AG509" i="7"/>
  <c r="AH509" i="7" s="1"/>
  <c r="AG569" i="7"/>
  <c r="AH569" i="7" s="1"/>
  <c r="AG587" i="7"/>
  <c r="AH587" i="7" s="1"/>
  <c r="AG607" i="7"/>
  <c r="AH607" i="7" s="1"/>
  <c r="AG774" i="7"/>
  <c r="AH774" i="7" s="1"/>
  <c r="AG845" i="7"/>
  <c r="AH845" i="7" s="1"/>
  <c r="AG912" i="7"/>
  <c r="AH912" i="7" s="1"/>
  <c r="AG926" i="7"/>
  <c r="AH926" i="7" s="1"/>
  <c r="AG972" i="7"/>
  <c r="AH972" i="7" s="1"/>
  <c r="AG996" i="7"/>
  <c r="AH996" i="7" s="1"/>
  <c r="AG479" i="7"/>
  <c r="AH479" i="7" s="1"/>
  <c r="AG498" i="7"/>
  <c r="AH498" i="7" s="1"/>
  <c r="AG511" i="7"/>
  <c r="AH511" i="7" s="1"/>
  <c r="AG543" i="7"/>
  <c r="AH543" i="7" s="1"/>
  <c r="AG545" i="7"/>
  <c r="AH545" i="7" s="1"/>
  <c r="AG583" i="7"/>
  <c r="AH583" i="7" s="1"/>
  <c r="AG600" i="7"/>
  <c r="AH600" i="7" s="1"/>
  <c r="AG720" i="7"/>
  <c r="AH720" i="7" s="1"/>
  <c r="AG822" i="7"/>
  <c r="AH822" i="7" s="1"/>
  <c r="AG844" i="7"/>
  <c r="AH844" i="7" s="1"/>
  <c r="AG847" i="7"/>
  <c r="AH847" i="7" s="1"/>
  <c r="AG849" i="7"/>
  <c r="AH849" i="7" s="1"/>
  <c r="AG855" i="7"/>
  <c r="AH855" i="7" s="1"/>
  <c r="AG858" i="7"/>
  <c r="AH858" i="7" s="1"/>
  <c r="AG921" i="7"/>
  <c r="AH921" i="7" s="1"/>
  <c r="AG971" i="7"/>
  <c r="AH971" i="7" s="1"/>
  <c r="AG1020" i="7"/>
  <c r="AH1020" i="7" s="1"/>
  <c r="AG1064" i="7"/>
  <c r="AH1064" i="7" s="1"/>
  <c r="AG1130" i="7"/>
  <c r="AH1130" i="7" s="1"/>
  <c r="AG1163" i="7"/>
  <c r="AH1163" i="7" s="1"/>
  <c r="AG1257" i="7"/>
  <c r="AH1257" i="7" s="1"/>
  <c r="AG1321" i="7"/>
  <c r="AH1321" i="7" s="1"/>
  <c r="AG1354" i="7"/>
  <c r="AH1354" i="7" s="1"/>
  <c r="AG1363" i="7"/>
  <c r="AH1363" i="7" s="1"/>
  <c r="AG1366" i="7"/>
  <c r="AH1366" i="7" s="1"/>
  <c r="AG470" i="7"/>
  <c r="AH470" i="7" s="1"/>
  <c r="AG504" i="7"/>
  <c r="AH504" i="7" s="1"/>
  <c r="AG550" i="7"/>
  <c r="AH550" i="7" s="1"/>
  <c r="AG622" i="7"/>
  <c r="AH622" i="7" s="1"/>
  <c r="AG713" i="7"/>
  <c r="AH713" i="7" s="1"/>
  <c r="AG812" i="7"/>
  <c r="AH812" i="7" s="1"/>
  <c r="AG838" i="7"/>
  <c r="AH838" i="7" s="1"/>
  <c r="AG916" i="7"/>
  <c r="AH916" i="7" s="1"/>
  <c r="AG960" i="7"/>
  <c r="AH960" i="7" s="1"/>
  <c r="AG1223" i="7"/>
  <c r="AH1223" i="7" s="1"/>
  <c r="AG1372" i="7"/>
  <c r="AH1372" i="7" s="1"/>
  <c r="AG481" i="7"/>
  <c r="AH481" i="7" s="1"/>
  <c r="AG746" i="7"/>
  <c r="AH746" i="7" s="1"/>
  <c r="AG988" i="7"/>
  <c r="AH988" i="7" s="1"/>
  <c r="AG1057" i="7"/>
  <c r="AH1057" i="7" s="1"/>
  <c r="AG1025" i="7"/>
  <c r="AH1025" i="7" s="1"/>
  <c r="AG1202" i="7"/>
  <c r="AH1202" i="7" s="1"/>
  <c r="AG740" i="7"/>
  <c r="AH740" i="7" s="1"/>
  <c r="AG1351" i="7"/>
  <c r="AH1351" i="7" s="1"/>
  <c r="AR3" i="7" l="1"/>
  <c r="D41" i="8" s="1"/>
  <c r="D44" i="8" s="1"/>
  <c r="AQ4" i="7"/>
  <c r="C40" i="8" s="1"/>
  <c r="C43" i="8" s="1"/>
  <c r="AQ3" i="7"/>
  <c r="C41" i="8" s="1"/>
  <c r="C44" i="8" s="1"/>
  <c r="AR4" i="7"/>
  <c r="D40" i="8" s="1"/>
  <c r="D43" i="8" s="1"/>
  <c r="E38" i="8"/>
  <c r="E37" i="8"/>
  <c r="C45" i="8" l="1"/>
  <c r="C47" i="8" s="1"/>
  <c r="E6" i="9" s="1"/>
  <c r="E43" i="8"/>
  <c r="D45" i="8"/>
  <c r="D47" i="8" s="1"/>
  <c r="E44" i="8"/>
  <c r="E5" i="5" l="1"/>
  <c r="E6" i="5" s="1"/>
  <c r="E7" i="5" s="1"/>
  <c r="E8" i="5" s="1"/>
  <c r="E9" i="5" s="1"/>
  <c r="E10" i="5" s="1"/>
  <c r="E11" i="5" s="1"/>
  <c r="E12" i="5" s="1"/>
  <c r="E13" i="5" s="1"/>
  <c r="E14" i="5" s="1"/>
  <c r="E7" i="9"/>
  <c r="G7" i="9" s="1"/>
  <c r="E8" i="9"/>
  <c r="G8" i="9" s="1"/>
  <c r="E10" i="9"/>
  <c r="G10" i="9" s="1"/>
  <c r="E9" i="9"/>
  <c r="G9" i="9" s="1"/>
  <c r="E45" i="8"/>
  <c r="E47" i="8" s="1"/>
  <c r="G6" i="9"/>
  <c r="E11" i="9" l="1"/>
  <c r="G11" i="9"/>
  <c r="E15" i="5"/>
  <c r="F17" i="1" l="1"/>
  <c r="G17" i="1" s="1"/>
  <c r="F14" i="1"/>
  <c r="G14" i="1" s="1"/>
  <c r="F16" i="1" l="1"/>
  <c r="G16" i="1" s="1"/>
  <c r="F15" i="1"/>
  <c r="G15" i="1" s="1"/>
  <c r="D6" i="2" l="1"/>
  <c r="C6" i="2" l="1"/>
  <c r="D26" i="2" l="1"/>
  <c r="F13" i="1" l="1"/>
  <c r="G13" i="1" s="1"/>
  <c r="C16" i="1" l="1"/>
  <c r="H16" i="1" s="1"/>
  <c r="C15" i="1"/>
  <c r="H15" i="1" s="1"/>
  <c r="C14" i="1"/>
  <c r="H14" i="1" s="1"/>
  <c r="C13" i="1"/>
  <c r="C17" i="1"/>
  <c r="H17" i="1" s="1"/>
  <c r="G11" i="2" l="1"/>
  <c r="G12" i="2" s="1"/>
  <c r="O11" i="2"/>
  <c r="P11" i="2" s="1"/>
  <c r="S11" i="2"/>
  <c r="S12" i="2" s="1"/>
  <c r="S13" i="2" s="1"/>
  <c r="K11" i="2"/>
  <c r="K12" i="2" s="1"/>
  <c r="C18" i="1"/>
  <c r="H13" i="1"/>
  <c r="H18" i="1" s="1"/>
  <c r="C5" i="5" l="1"/>
  <c r="C6" i="5" s="1"/>
  <c r="C6" i="9"/>
  <c r="O12" i="2"/>
  <c r="P12" i="2" s="1"/>
  <c r="T13" i="2"/>
  <c r="S14" i="2"/>
  <c r="T14" i="2" s="1"/>
  <c r="C17" i="10"/>
  <c r="H17" i="10" s="1"/>
  <c r="C19" i="10"/>
  <c r="H19" i="10" s="1"/>
  <c r="C18" i="10"/>
  <c r="H18" i="10" s="1"/>
  <c r="C16" i="10"/>
  <c r="H16" i="10" s="1"/>
  <c r="C15" i="10"/>
  <c r="H15" i="10" s="1"/>
  <c r="G13" i="2"/>
  <c r="H13" i="2" s="1"/>
  <c r="K13" i="2"/>
  <c r="L11" i="2"/>
  <c r="L12" i="2"/>
  <c r="T11" i="2"/>
  <c r="T12" i="2"/>
  <c r="H11" i="2"/>
  <c r="H12" i="2"/>
  <c r="O13" i="2" l="1"/>
  <c r="P13" i="2" s="1"/>
  <c r="V12" i="2"/>
  <c r="V11" i="2"/>
  <c r="S15" i="2"/>
  <c r="T15" i="2" s="1"/>
  <c r="C7" i="9"/>
  <c r="O14" i="2"/>
  <c r="P14" i="2" s="1"/>
  <c r="D6" i="9"/>
  <c r="K14" i="2"/>
  <c r="L14" i="2" s="1"/>
  <c r="C7" i="5"/>
  <c r="L13" i="2"/>
  <c r="G14" i="2"/>
  <c r="H14" i="2" s="1"/>
  <c r="V13" i="2" l="1"/>
  <c r="V14" i="2"/>
  <c r="S16" i="2"/>
  <c r="T16" i="2" s="1"/>
  <c r="D7" i="5"/>
  <c r="F7" i="5" s="1"/>
  <c r="D8" i="9"/>
  <c r="O15" i="2"/>
  <c r="P15" i="2" s="1"/>
  <c r="D6" i="5"/>
  <c r="D7" i="9"/>
  <c r="C8" i="9"/>
  <c r="C8" i="5"/>
  <c r="G15" i="2"/>
  <c r="G16" i="2" s="1"/>
  <c r="K15" i="2"/>
  <c r="D5" i="5"/>
  <c r="S17" i="2" l="1"/>
  <c r="O16" i="2"/>
  <c r="P16" i="2" s="1"/>
  <c r="D8" i="5"/>
  <c r="F8" i="5" s="1"/>
  <c r="D9" i="9"/>
  <c r="C9" i="9"/>
  <c r="F6" i="5"/>
  <c r="C14" i="10"/>
  <c r="C10" i="10"/>
  <c r="H16" i="2"/>
  <c r="G17" i="2"/>
  <c r="T17" i="2"/>
  <c r="S18" i="2"/>
  <c r="C9" i="5"/>
  <c r="K16" i="2"/>
  <c r="L16" i="2" s="1"/>
  <c r="F5" i="5"/>
  <c r="L15" i="2"/>
  <c r="H15" i="2"/>
  <c r="V15" i="2" l="1"/>
  <c r="D10" i="9" s="1"/>
  <c r="O17" i="2"/>
  <c r="O18" i="2" s="1"/>
  <c r="P18" i="2" s="1"/>
  <c r="V16" i="2"/>
  <c r="D10" i="5" s="1"/>
  <c r="C10" i="9"/>
  <c r="H14" i="10"/>
  <c r="H20" i="10" s="1"/>
  <c r="H27" i="10" s="1"/>
  <c r="C20" i="10"/>
  <c r="H17" i="2"/>
  <c r="G18" i="2"/>
  <c r="O19" i="2"/>
  <c r="T18" i="2"/>
  <c r="S19" i="2"/>
  <c r="P17" i="2"/>
  <c r="K17" i="2"/>
  <c r="L17" i="2" s="1"/>
  <c r="C10" i="5"/>
  <c r="V17" i="2" l="1"/>
  <c r="C11" i="9"/>
  <c r="D11" i="9"/>
  <c r="D11" i="5"/>
  <c r="C11" i="5"/>
  <c r="F10" i="5"/>
  <c r="P19" i="2"/>
  <c r="O20" i="2"/>
  <c r="P20" i="2" s="1"/>
  <c r="D9" i="5"/>
  <c r="S20" i="2"/>
  <c r="T20" i="2" s="1"/>
  <c r="K18" i="2"/>
  <c r="L18" i="2" s="1"/>
  <c r="T19" i="2"/>
  <c r="H18" i="2"/>
  <c r="G19" i="2"/>
  <c r="G20" i="2" s="1"/>
  <c r="H20" i="2" s="1"/>
  <c r="V18" i="2" l="1"/>
  <c r="C27" i="2"/>
  <c r="D27" i="2" s="1"/>
  <c r="C28" i="2"/>
  <c r="D28" i="2" s="1"/>
  <c r="H19" i="2"/>
  <c r="K19" i="2"/>
  <c r="L19" i="2" s="1"/>
  <c r="F9" i="5"/>
  <c r="C12" i="5"/>
  <c r="F11" i="5"/>
  <c r="C24" i="2" l="1"/>
  <c r="D24" i="2" s="1"/>
  <c r="V19" i="2"/>
  <c r="D13" i="5" s="1"/>
  <c r="C13" i="5"/>
  <c r="D12" i="5"/>
  <c r="F12" i="5" s="1"/>
  <c r="K20" i="2"/>
  <c r="L20" i="2" s="1"/>
  <c r="V20" i="2" s="1"/>
  <c r="V21" i="2" l="1"/>
  <c r="D14" i="5"/>
  <c r="D15" i="5" s="1"/>
  <c r="C25" i="2"/>
  <c r="C14" i="5"/>
  <c r="C15" i="5" s="1"/>
  <c r="F13" i="5"/>
  <c r="F14" i="5" l="1"/>
  <c r="F15" i="5" s="1"/>
  <c r="E7" i="29" s="1"/>
  <c r="D25" i="2"/>
  <c r="D29" i="2" s="1"/>
  <c r="C29" i="2"/>
  <c r="C48" i="8" l="1"/>
  <c r="C49" i="8" s="1"/>
  <c r="B6" i="9"/>
  <c r="D48" i="8" l="1"/>
  <c r="E48" i="8" s="1"/>
  <c r="E49" i="8" s="1"/>
  <c r="B7" i="9"/>
  <c r="H6" i="9"/>
  <c r="D49" i="8" l="1"/>
  <c r="I6" i="9"/>
  <c r="B8" i="9"/>
  <c r="H7" i="9"/>
  <c r="I7" i="9" s="1"/>
  <c r="J7" i="9" s="1"/>
  <c r="K7" i="9" s="1"/>
  <c r="B9" i="9" l="1"/>
  <c r="H8" i="9"/>
  <c r="J6" i="9"/>
  <c r="K6" i="9" l="1"/>
  <c r="I8" i="9"/>
  <c r="B10" i="9"/>
  <c r="H10" i="9" s="1"/>
  <c r="I10" i="9" s="1"/>
  <c r="J10" i="9" s="1"/>
  <c r="K10" i="9" s="1"/>
  <c r="H9" i="9"/>
  <c r="I9" i="9" s="1"/>
  <c r="J9" i="9" s="1"/>
  <c r="K9" i="9" s="1"/>
  <c r="J8" i="9" l="1"/>
  <c r="J11" i="9" s="1"/>
  <c r="I11" i="9"/>
  <c r="B11" i="9"/>
  <c r="H11" i="9"/>
  <c r="K8" i="9" l="1"/>
  <c r="K11" i="9" s="1"/>
</calcChain>
</file>

<file path=xl/sharedStrings.xml><?xml version="1.0" encoding="utf-8"?>
<sst xmlns="http://schemas.openxmlformats.org/spreadsheetml/2006/main" count="21422" uniqueCount="2102">
  <si>
    <t>Land cover change classes</t>
  </si>
  <si>
    <t>Area (ha)</t>
  </si>
  <si>
    <t>Standard error (ha)</t>
  </si>
  <si>
    <t>Annual Area converted</t>
  </si>
  <si>
    <t>ha/yr</t>
  </si>
  <si>
    <t>Carbon Density prior conversion</t>
  </si>
  <si>
    <t>tC/ha</t>
  </si>
  <si>
    <t>Carbon Density post conversion</t>
  </si>
  <si>
    <t>Emission Factor</t>
  </si>
  <si>
    <r>
      <t>tCO</t>
    </r>
    <r>
      <rPr>
        <b/>
        <vertAlign val="subscript"/>
        <sz val="12"/>
        <color theme="1"/>
        <rFont val="Calibri (Body)"/>
      </rPr>
      <t>2</t>
    </r>
    <r>
      <rPr>
        <b/>
        <sz val="12"/>
        <color theme="1"/>
        <rFont val="Calibri"/>
        <family val="2"/>
        <scheme val="minor"/>
      </rPr>
      <t>/ha</t>
    </r>
  </si>
  <si>
    <t>Annual Emission</t>
  </si>
  <si>
    <r>
      <t>tCO</t>
    </r>
    <r>
      <rPr>
        <b/>
        <vertAlign val="subscript"/>
        <sz val="12"/>
        <color theme="1"/>
        <rFont val="Calibri (Body)"/>
      </rPr>
      <t>2</t>
    </r>
    <r>
      <rPr>
        <b/>
        <sz val="12"/>
        <color theme="1"/>
        <rFont val="Calibri"/>
        <family val="2"/>
        <scheme val="minor"/>
      </rPr>
      <t>/yr</t>
    </r>
  </si>
  <si>
    <t>Additions from Non-woody vegetation to Broadleaf forest</t>
  </si>
  <si>
    <t>Additions from Non-woody vegetation to Pine Forest</t>
  </si>
  <si>
    <t>Additions from Non-woody vegetation to Permanent Crops &gt;30%</t>
  </si>
  <si>
    <t>Additions from Woody vegetation to Broadleaf forest</t>
  </si>
  <si>
    <t>Additions from Woody vegetation to Pine forest</t>
  </si>
  <si>
    <t>Year of the Reference Period</t>
  </si>
  <si>
    <t>Area of secondary growth forests</t>
  </si>
  <si>
    <t>Carbon stock enhancement</t>
  </si>
  <si>
    <t>tC/yr</t>
  </si>
  <si>
    <t>ha</t>
  </si>
  <si>
    <t>Year</t>
  </si>
  <si>
    <t>Broadleaf forest</t>
  </si>
  <si>
    <t>Conifer forest</t>
  </si>
  <si>
    <t>Type of forest</t>
  </si>
  <si>
    <t>Total Biomass increase (tC/ha/yr)</t>
  </si>
  <si>
    <t>Standard Error (tC/ha/yr)</t>
  </si>
  <si>
    <t>Permanent Crops &gt; 30% (forest)</t>
  </si>
  <si>
    <t>Average annual historical removals  (R)</t>
  </si>
  <si>
    <t>Num</t>
  </si>
  <si>
    <t>idCE</t>
  </si>
  <si>
    <t>Fotointerpretador</t>
  </si>
  <si>
    <t>YCoordinat</t>
  </si>
  <si>
    <t>XCoordinat</t>
  </si>
  <si>
    <t>Cobertura2005</t>
  </si>
  <si>
    <t>Puntos_Arboles05</t>
  </si>
  <si>
    <t>Certeza05</t>
  </si>
  <si>
    <t>Imagen2005</t>
  </si>
  <si>
    <t>Fecha2005</t>
  </si>
  <si>
    <t>Nombre imagen</t>
  </si>
  <si>
    <t>Resolucion05</t>
  </si>
  <si>
    <t>Cobertura2015</t>
  </si>
  <si>
    <t>Puntos_Arboles15</t>
  </si>
  <si>
    <t>Certeza15</t>
  </si>
  <si>
    <t>Imagen2015</t>
  </si>
  <si>
    <t>Fecha2015</t>
  </si>
  <si>
    <t>Resolucion15</t>
  </si>
  <si>
    <t>Desplazamiento entre imaganes</t>
  </si>
  <si>
    <t>Observaciones</t>
  </si>
  <si>
    <t>id</t>
  </si>
  <si>
    <t>Ycoordinate</t>
  </si>
  <si>
    <t>Xcoordinate</t>
  </si>
  <si>
    <t>Alta</t>
  </si>
  <si>
    <t>Landsat</t>
  </si>
  <si>
    <t>1552_29082005</t>
  </si>
  <si>
    <t>Media</t>
  </si>
  <si>
    <t>Rapide Eye</t>
  </si>
  <si>
    <t>Rapid Eye</t>
  </si>
  <si>
    <t>1551_29082005</t>
  </si>
  <si>
    <t>Bing</t>
  </si>
  <si>
    <t>Baja</t>
  </si>
  <si>
    <t>20150101_165635</t>
  </si>
  <si>
    <t>20150101_165628</t>
  </si>
  <si>
    <t>s</t>
  </si>
  <si>
    <t>Bosque latifoliado degradado 30-69%</t>
  </si>
  <si>
    <t>Bosque latifoliado &gt;70%</t>
  </si>
  <si>
    <t>987i</t>
  </si>
  <si>
    <t>Bosque de Pino degradado 30-69%</t>
  </si>
  <si>
    <t>250i</t>
  </si>
  <si>
    <t>Bosque de Pino &gt;70%</t>
  </si>
  <si>
    <t>1722i</t>
  </si>
  <si>
    <t>256i</t>
  </si>
  <si>
    <t>999i</t>
  </si>
  <si>
    <t>1005i</t>
  </si>
  <si>
    <t>269i</t>
  </si>
  <si>
    <t>871INF</t>
  </si>
  <si>
    <t>1019i</t>
  </si>
  <si>
    <t>284i</t>
  </si>
  <si>
    <t>910INF</t>
  </si>
  <si>
    <t>1039i</t>
  </si>
  <si>
    <t>52b</t>
  </si>
  <si>
    <t>952INF</t>
  </si>
  <si>
    <t>1058i</t>
  </si>
  <si>
    <t>957INF</t>
  </si>
  <si>
    <t>1063i</t>
  </si>
  <si>
    <t>1173INF</t>
  </si>
  <si>
    <t>388i</t>
  </si>
  <si>
    <t>1888i</t>
  </si>
  <si>
    <t>1129INF</t>
  </si>
  <si>
    <t>1215i</t>
  </si>
  <si>
    <t>1185INF</t>
  </si>
  <si>
    <t>1238i</t>
  </si>
  <si>
    <t>1954i</t>
  </si>
  <si>
    <t>499i</t>
  </si>
  <si>
    <t>1235INF</t>
  </si>
  <si>
    <t>1256i</t>
  </si>
  <si>
    <t>1273i</t>
  </si>
  <si>
    <t>521i</t>
  </si>
  <si>
    <t>1980i</t>
  </si>
  <si>
    <t>1263INF</t>
  </si>
  <si>
    <t>2001i</t>
  </si>
  <si>
    <t>1319i</t>
  </si>
  <si>
    <t>1329INF</t>
  </si>
  <si>
    <t>1332INF</t>
  </si>
  <si>
    <t>2058i</t>
  </si>
  <si>
    <t>1353INF</t>
  </si>
  <si>
    <t>1368i</t>
  </si>
  <si>
    <t>2136i</t>
  </si>
  <si>
    <t>1566i</t>
  </si>
  <si>
    <t>840i</t>
  </si>
  <si>
    <t>188i</t>
  </si>
  <si>
    <t>1668i</t>
  </si>
  <si>
    <t>1678i</t>
  </si>
  <si>
    <t>975i</t>
  </si>
  <si>
    <t>232i</t>
  </si>
  <si>
    <t>253i</t>
  </si>
  <si>
    <t>1725i</t>
  </si>
  <si>
    <t>835INF</t>
  </si>
  <si>
    <t>870INF</t>
  </si>
  <si>
    <t>874INF</t>
  </si>
  <si>
    <t>1754i</t>
  </si>
  <si>
    <t>1045i</t>
  </si>
  <si>
    <t>326i</t>
  </si>
  <si>
    <t>993INF</t>
  </si>
  <si>
    <t>368i</t>
  </si>
  <si>
    <t>1852i</t>
  </si>
  <si>
    <t>1879i</t>
  </si>
  <si>
    <t>1141INF</t>
  </si>
  <si>
    <t>453i</t>
  </si>
  <si>
    <t>1204INF</t>
  </si>
  <si>
    <t>1289INF</t>
  </si>
  <si>
    <t>1440INF</t>
  </si>
  <si>
    <t>115i</t>
  </si>
  <si>
    <t>876i</t>
  </si>
  <si>
    <t>323i</t>
  </si>
  <si>
    <t>345i</t>
  </si>
  <si>
    <t>1144INF</t>
  </si>
  <si>
    <t>1189i</t>
  </si>
  <si>
    <t>1960i</t>
  </si>
  <si>
    <t>1244INF</t>
  </si>
  <si>
    <t>1990i</t>
  </si>
  <si>
    <t>1278INF</t>
  </si>
  <si>
    <t>2032i</t>
  </si>
  <si>
    <t>620i</t>
  </si>
  <si>
    <t>1247INF</t>
  </si>
  <si>
    <t>1986i</t>
  </si>
  <si>
    <t>530i</t>
  </si>
  <si>
    <t>552i</t>
  </si>
  <si>
    <t>577i</t>
  </si>
  <si>
    <t>1322INF</t>
  </si>
  <si>
    <t>1341i</t>
  </si>
  <si>
    <t>599i</t>
  </si>
  <si>
    <t>2010i</t>
  </si>
  <si>
    <t>930i</t>
  </si>
  <si>
    <t>264i</t>
  </si>
  <si>
    <t>335i</t>
  </si>
  <si>
    <t>357i</t>
  </si>
  <si>
    <t>1113i</t>
  </si>
  <si>
    <t>1035INF</t>
  </si>
  <si>
    <t>1039INF</t>
  </si>
  <si>
    <t>1042INF</t>
  </si>
  <si>
    <t>1842i</t>
  </si>
  <si>
    <t>380i</t>
  </si>
  <si>
    <t>1848i</t>
  </si>
  <si>
    <t>1078INF</t>
  </si>
  <si>
    <t>1867i</t>
  </si>
  <si>
    <t>1163i</t>
  </si>
  <si>
    <t>1166i</t>
  </si>
  <si>
    <t>1112INF</t>
  </si>
  <si>
    <t>432i</t>
  </si>
  <si>
    <t>1894i</t>
  </si>
  <si>
    <t>1897i</t>
  </si>
  <si>
    <t>1195i</t>
  </si>
  <si>
    <t>1153INF</t>
  </si>
  <si>
    <t>1920i</t>
  </si>
  <si>
    <t>460i</t>
  </si>
  <si>
    <t>1923i</t>
  </si>
  <si>
    <t>463i</t>
  </si>
  <si>
    <t>1191INF</t>
  </si>
  <si>
    <t>1224i</t>
  </si>
  <si>
    <t>1226i</t>
  </si>
  <si>
    <t>485i</t>
  </si>
  <si>
    <t>488i</t>
  </si>
  <si>
    <t>1226INF</t>
  </si>
  <si>
    <t>1972i</t>
  </si>
  <si>
    <t>ing</t>
  </si>
  <si>
    <t>515i</t>
  </si>
  <si>
    <t>70b</t>
  </si>
  <si>
    <t>1259INF</t>
  </si>
  <si>
    <t>541i</t>
  </si>
  <si>
    <t>1999i</t>
  </si>
  <si>
    <t>564i</t>
  </si>
  <si>
    <t>1311INF</t>
  </si>
  <si>
    <t>1328i</t>
  </si>
  <si>
    <t>586i</t>
  </si>
  <si>
    <t>1338INF</t>
  </si>
  <si>
    <t>653i</t>
  </si>
  <si>
    <t>2106i</t>
  </si>
  <si>
    <t>1407INF</t>
  </si>
  <si>
    <t>1442i</t>
  </si>
  <si>
    <t>Nubes en imagen rapideye</t>
  </si>
  <si>
    <t>2148i</t>
  </si>
  <si>
    <t>1453INF</t>
  </si>
  <si>
    <t>2171i</t>
  </si>
  <si>
    <t>726i</t>
  </si>
  <si>
    <t>1484INF</t>
  </si>
  <si>
    <t>1490i</t>
  </si>
  <si>
    <t>94b</t>
  </si>
  <si>
    <t>1493i</t>
  </si>
  <si>
    <t>869i</t>
  </si>
  <si>
    <t>886i</t>
  </si>
  <si>
    <t>1630i</t>
  </si>
  <si>
    <t>1617i</t>
  </si>
  <si>
    <t>140i</t>
  </si>
  <si>
    <t>1684i</t>
  </si>
  <si>
    <t>2026i</t>
  </si>
  <si>
    <t>1347i</t>
  </si>
  <si>
    <t>629i</t>
  </si>
  <si>
    <t>312i</t>
  </si>
  <si>
    <t>733i</t>
  </si>
  <si>
    <t>1i</t>
  </si>
  <si>
    <t>3INF</t>
  </si>
  <si>
    <t>736i</t>
  </si>
  <si>
    <t>6INF</t>
  </si>
  <si>
    <t>3i</t>
  </si>
  <si>
    <t>1498i</t>
  </si>
  <si>
    <t>6i</t>
  </si>
  <si>
    <t>4b</t>
  </si>
  <si>
    <t>741i</t>
  </si>
  <si>
    <t>11INF</t>
  </si>
  <si>
    <t>744i</t>
  </si>
  <si>
    <t>15INF</t>
  </si>
  <si>
    <t>5b</t>
  </si>
  <si>
    <t>1502i</t>
  </si>
  <si>
    <t>9i</t>
  </si>
  <si>
    <t>12i</t>
  </si>
  <si>
    <t>747i</t>
  </si>
  <si>
    <t>25INF</t>
  </si>
  <si>
    <t>750i</t>
  </si>
  <si>
    <t>28INF</t>
  </si>
  <si>
    <t>1506i</t>
  </si>
  <si>
    <t>15i</t>
  </si>
  <si>
    <t>1509i</t>
  </si>
  <si>
    <t>18i</t>
  </si>
  <si>
    <t>7b</t>
  </si>
  <si>
    <t>754i</t>
  </si>
  <si>
    <t>44INF</t>
  </si>
  <si>
    <t>757i</t>
  </si>
  <si>
    <t>47INF</t>
  </si>
  <si>
    <t>1514i</t>
  </si>
  <si>
    <t>24i</t>
  </si>
  <si>
    <t>761i</t>
  </si>
  <si>
    <t>68INF</t>
  </si>
  <si>
    <t>764i</t>
  </si>
  <si>
    <t>28i</t>
  </si>
  <si>
    <t>9b</t>
  </si>
  <si>
    <t>29i</t>
  </si>
  <si>
    <t>32i</t>
  </si>
  <si>
    <t>1521i</t>
  </si>
  <si>
    <t>769i</t>
  </si>
  <si>
    <t>91INF</t>
  </si>
  <si>
    <t>1525i</t>
  </si>
  <si>
    <t>1526i</t>
  </si>
  <si>
    <t>774i</t>
  </si>
  <si>
    <t>118INF</t>
  </si>
  <si>
    <t>42i</t>
  </si>
  <si>
    <t>1530i</t>
  </si>
  <si>
    <t>144INF</t>
  </si>
  <si>
    <t>46i</t>
  </si>
  <si>
    <t>172INF</t>
  </si>
  <si>
    <t>1538i</t>
  </si>
  <si>
    <t>1544i</t>
  </si>
  <si>
    <t>201INF</t>
  </si>
  <si>
    <t>799i</t>
  </si>
  <si>
    <t>68i</t>
  </si>
  <si>
    <t>20b</t>
  </si>
  <si>
    <t>808i</t>
  </si>
  <si>
    <t>811i</t>
  </si>
  <si>
    <t>238INF</t>
  </si>
  <si>
    <t>1560i</t>
  </si>
  <si>
    <t>77i</t>
  </si>
  <si>
    <t>820i</t>
  </si>
  <si>
    <t>271INF</t>
  </si>
  <si>
    <t>834i</t>
  </si>
  <si>
    <t>366INF</t>
  </si>
  <si>
    <t>369INF</t>
  </si>
  <si>
    <t>372INF</t>
  </si>
  <si>
    <t>113i</t>
  </si>
  <si>
    <t>1598i</t>
  </si>
  <si>
    <t>852i</t>
  </si>
  <si>
    <t>403INF</t>
  </si>
  <si>
    <t>858i</t>
  </si>
  <si>
    <t>861i</t>
  </si>
  <si>
    <t>1601i</t>
  </si>
  <si>
    <t>129i</t>
  </si>
  <si>
    <t>437INF</t>
  </si>
  <si>
    <t>440INF</t>
  </si>
  <si>
    <t>443INF</t>
  </si>
  <si>
    <t>872i</t>
  </si>
  <si>
    <t>1611i</t>
  </si>
  <si>
    <t>1627i</t>
  </si>
  <si>
    <t>153i</t>
  </si>
  <si>
    <t>516INF</t>
  </si>
  <si>
    <t>897i</t>
  </si>
  <si>
    <t>522INF</t>
  </si>
  <si>
    <t>160i</t>
  </si>
  <si>
    <t>163i</t>
  </si>
  <si>
    <t>1641i</t>
  </si>
  <si>
    <t>166i</t>
  </si>
  <si>
    <t>554INF</t>
  </si>
  <si>
    <t>904i</t>
  </si>
  <si>
    <t>911i</t>
  </si>
  <si>
    <t>171i</t>
  </si>
  <si>
    <t>180i</t>
  </si>
  <si>
    <t>605INF</t>
  </si>
  <si>
    <t>931i</t>
  </si>
  <si>
    <t>655INF</t>
  </si>
  <si>
    <t>946i</t>
  </si>
  <si>
    <t>1672i</t>
  </si>
  <si>
    <t>211i</t>
  </si>
  <si>
    <t>951i</t>
  </si>
  <si>
    <t>699INF</t>
  </si>
  <si>
    <t>960i</t>
  </si>
  <si>
    <t>702INF</t>
  </si>
  <si>
    <t>226i</t>
  </si>
  <si>
    <t>1697i</t>
  </si>
  <si>
    <t>978i</t>
  </si>
  <si>
    <t>1715i</t>
  </si>
  <si>
    <t>245i</t>
  </si>
  <si>
    <t>248i</t>
  </si>
  <si>
    <t>993i</t>
  </si>
  <si>
    <t>793INF</t>
  </si>
  <si>
    <t>796INF</t>
  </si>
  <si>
    <t>996i</t>
  </si>
  <si>
    <t>1719i</t>
  </si>
  <si>
    <t>1728i</t>
  </si>
  <si>
    <t>1729i</t>
  </si>
  <si>
    <t>261i</t>
  </si>
  <si>
    <t>1732i</t>
  </si>
  <si>
    <t>1735i</t>
  </si>
  <si>
    <t>1008i</t>
  </si>
  <si>
    <t>844INF</t>
  </si>
  <si>
    <t>1014i</t>
  </si>
  <si>
    <t>847INF</t>
  </si>
  <si>
    <t>280i</t>
  </si>
  <si>
    <t>1749i</t>
  </si>
  <si>
    <t>283i</t>
  </si>
  <si>
    <t>49b</t>
  </si>
  <si>
    <t>1022i</t>
  </si>
  <si>
    <t>1028i</t>
  </si>
  <si>
    <t>883INF</t>
  </si>
  <si>
    <t>1031i</t>
  </si>
  <si>
    <t>886INF</t>
  </si>
  <si>
    <t>1757i</t>
  </si>
  <si>
    <t>1760i</t>
  </si>
  <si>
    <t>1763i</t>
  </si>
  <si>
    <t>296i</t>
  </si>
  <si>
    <t>297i</t>
  </si>
  <si>
    <t>1766i</t>
  </si>
  <si>
    <t>300i</t>
  </si>
  <si>
    <t>1034i</t>
  </si>
  <si>
    <t>919INF</t>
  </si>
  <si>
    <t>925INF</t>
  </si>
  <si>
    <t>1770i</t>
  </si>
  <si>
    <t>309i</t>
  </si>
  <si>
    <t>1779i</t>
  </si>
  <si>
    <t>315i</t>
  </si>
  <si>
    <t>317i</t>
  </si>
  <si>
    <t>53b</t>
  </si>
  <si>
    <t>946INF</t>
  </si>
  <si>
    <t>960INF</t>
  </si>
  <si>
    <t>1069i</t>
  </si>
  <si>
    <t>966INF</t>
  </si>
  <si>
    <t>320i</t>
  </si>
  <si>
    <t>332i</t>
  </si>
  <si>
    <t>1798i</t>
  </si>
  <si>
    <t>338i</t>
  </si>
  <si>
    <t>979INF</t>
  </si>
  <si>
    <t>1083i</t>
  </si>
  <si>
    <t>1087i</t>
  </si>
  <si>
    <t>1000INF</t>
  </si>
  <si>
    <t>1003INF</t>
  </si>
  <si>
    <t>1093i</t>
  </si>
  <si>
    <t>56b</t>
  </si>
  <si>
    <t>1808i</t>
  </si>
  <si>
    <t>1814i</t>
  </si>
  <si>
    <t>351i</t>
  </si>
  <si>
    <t>1817i</t>
  </si>
  <si>
    <t>354i</t>
  </si>
  <si>
    <t>1820i</t>
  </si>
  <si>
    <t>1823i</t>
  </si>
  <si>
    <t>360i</t>
  </si>
  <si>
    <t>1019INF</t>
  </si>
  <si>
    <t>1025INF</t>
  </si>
  <si>
    <t>1028INF</t>
  </si>
  <si>
    <t>1031INF</t>
  </si>
  <si>
    <t>1115i</t>
  </si>
  <si>
    <t>1118i</t>
  </si>
  <si>
    <t>1839i</t>
  </si>
  <si>
    <t>377i</t>
  </si>
  <si>
    <t>1845i</t>
  </si>
  <si>
    <t>1124i</t>
  </si>
  <si>
    <t>1059INF</t>
  </si>
  <si>
    <t>1062INF</t>
  </si>
  <si>
    <t>1071INF</t>
  </si>
  <si>
    <t>1136i</t>
  </si>
  <si>
    <t>1139i</t>
  </si>
  <si>
    <t>1855i</t>
  </si>
  <si>
    <t>401i</t>
  </si>
  <si>
    <t>1864i</t>
  </si>
  <si>
    <t>404i</t>
  </si>
  <si>
    <t>1870i</t>
  </si>
  <si>
    <t>410i</t>
  </si>
  <si>
    <t>62b</t>
  </si>
  <si>
    <t>1151i</t>
  </si>
  <si>
    <t>1154i</t>
  </si>
  <si>
    <t>1100INF</t>
  </si>
  <si>
    <t>1103INF</t>
  </si>
  <si>
    <t>1109INF</t>
  </si>
  <si>
    <t>1115INF</t>
  </si>
  <si>
    <t>1118INF</t>
  </si>
  <si>
    <t>420i</t>
  </si>
  <si>
    <t>429i</t>
  </si>
  <si>
    <t>1891i</t>
  </si>
  <si>
    <t>435i</t>
  </si>
  <si>
    <t>1183i</t>
  </si>
  <si>
    <t>1147INF</t>
  </si>
  <si>
    <t>1192i</t>
  </si>
  <si>
    <t>1150INF</t>
  </si>
  <si>
    <t>1199i</t>
  </si>
  <si>
    <t>438i</t>
  </si>
  <si>
    <t>1900i</t>
  </si>
  <si>
    <t>441i</t>
  </si>
  <si>
    <t>447i</t>
  </si>
  <si>
    <t>1917i</t>
  </si>
  <si>
    <t>457i</t>
  </si>
  <si>
    <t>1203i</t>
  </si>
  <si>
    <t>1209i</t>
  </si>
  <si>
    <t>1218i</t>
  </si>
  <si>
    <t>1929i</t>
  </si>
  <si>
    <t>1932i</t>
  </si>
  <si>
    <t>478i</t>
  </si>
  <si>
    <t>1938i</t>
  </si>
  <si>
    <t>1941i</t>
  </si>
  <si>
    <t>1943i</t>
  </si>
  <si>
    <t>1949i</t>
  </si>
  <si>
    <t>1230i</t>
  </si>
  <si>
    <t>1207INF</t>
  </si>
  <si>
    <t>1233i</t>
  </si>
  <si>
    <t>1235i</t>
  </si>
  <si>
    <t>1211INF</t>
  </si>
  <si>
    <t>1214INF</t>
  </si>
  <si>
    <t>1217INF</t>
  </si>
  <si>
    <t>1244i</t>
  </si>
  <si>
    <t>1247i</t>
  </si>
  <si>
    <t>1220INF</t>
  </si>
  <si>
    <t>1223INF</t>
  </si>
  <si>
    <t>1250i</t>
  </si>
  <si>
    <t>493i</t>
  </si>
  <si>
    <t>496i</t>
  </si>
  <si>
    <t>1957i</t>
  </si>
  <si>
    <t>502i</t>
  </si>
  <si>
    <t>1963i</t>
  </si>
  <si>
    <t>1966i</t>
  </si>
  <si>
    <t>508i</t>
  </si>
  <si>
    <t>1969i</t>
  </si>
  <si>
    <t>512i</t>
  </si>
  <si>
    <t>1238INF</t>
  </si>
  <si>
    <t>1259i</t>
  </si>
  <si>
    <t>1241INF</t>
  </si>
  <si>
    <t>1262i</t>
  </si>
  <si>
    <t>1264i</t>
  </si>
  <si>
    <t>1267i</t>
  </si>
  <si>
    <t>1270i</t>
  </si>
  <si>
    <t>1250INF</t>
  </si>
  <si>
    <t>1253INF</t>
  </si>
  <si>
    <t>1276i</t>
  </si>
  <si>
    <t>1256INF</t>
  </si>
  <si>
    <t>1279i</t>
  </si>
  <si>
    <t>71b</t>
  </si>
  <si>
    <t>1977i</t>
  </si>
  <si>
    <t>524i</t>
  </si>
  <si>
    <t>1983i</t>
  </si>
  <si>
    <t>527i</t>
  </si>
  <si>
    <t>1993i</t>
  </si>
  <si>
    <t>536i</t>
  </si>
  <si>
    <t>1996i</t>
  </si>
  <si>
    <t>1281i</t>
  </si>
  <si>
    <t>1266INF</t>
  </si>
  <si>
    <t>1284i</t>
  </si>
  <si>
    <t>1269INF</t>
  </si>
  <si>
    <t>1287i</t>
  </si>
  <si>
    <t>1272INF</t>
  </si>
  <si>
    <t>1290i</t>
  </si>
  <si>
    <t>1275INF</t>
  </si>
  <si>
    <t>1294i</t>
  </si>
  <si>
    <t>1297i</t>
  </si>
  <si>
    <t>1281INF</t>
  </si>
  <si>
    <t>1300i</t>
  </si>
  <si>
    <t>1287INF</t>
  </si>
  <si>
    <t>73b</t>
  </si>
  <si>
    <t>546i</t>
  </si>
  <si>
    <t>2004i</t>
  </si>
  <si>
    <t>549i</t>
  </si>
  <si>
    <t>2007i</t>
  </si>
  <si>
    <t>555i</t>
  </si>
  <si>
    <t>2016i</t>
  </si>
  <si>
    <t>561i</t>
  </si>
  <si>
    <t>2020i</t>
  </si>
  <si>
    <t>1292INF</t>
  </si>
  <si>
    <t>1293INF</t>
  </si>
  <si>
    <t>1311i</t>
  </si>
  <si>
    <t>1296INF</t>
  </si>
  <si>
    <t>1386i</t>
  </si>
  <si>
    <t>1318INF</t>
  </si>
  <si>
    <t>Ana Solis</t>
  </si>
  <si>
    <t>16050_24_enero_2005</t>
  </si>
  <si>
    <t>1645623_16_enero_2016</t>
  </si>
  <si>
    <t>1321INF</t>
  </si>
  <si>
    <t>16050_13_marzo_2005</t>
  </si>
  <si>
    <t>1645625_17_marzo_2016</t>
  </si>
  <si>
    <t>1324INF</t>
  </si>
  <si>
    <t>1645626_27_sept_2016</t>
  </si>
  <si>
    <t>1328INF</t>
  </si>
  <si>
    <t>16050_28_enero_2015</t>
  </si>
  <si>
    <t>Rapideye, con nubes</t>
  </si>
  <si>
    <t>1334i</t>
  </si>
  <si>
    <t>1645624_17_marzo_2016</t>
  </si>
  <si>
    <t>1340i</t>
  </si>
  <si>
    <t>1645626_17_marzo_2016</t>
  </si>
  <si>
    <t>1342INF</t>
  </si>
  <si>
    <t>En la imagen utilizada se encuentran cubierta por nubes, pero por encontrarse en una zona boscosa se considero como bosque.</t>
  </si>
  <si>
    <t>1343i</t>
  </si>
  <si>
    <t>1645627_21_abril_2016</t>
  </si>
  <si>
    <t>1345INF</t>
  </si>
  <si>
    <t>1348INF</t>
  </si>
  <si>
    <t>1355INF</t>
  </si>
  <si>
    <t>1645628_06_enero_2016</t>
  </si>
  <si>
    <t>1357i</t>
  </si>
  <si>
    <t>03 puntos se encuentran dentro del rio.</t>
  </si>
  <si>
    <t>15050_09_marzo_2006</t>
  </si>
  <si>
    <t>1360i</t>
  </si>
  <si>
    <t>15050_04_abril_2004</t>
  </si>
  <si>
    <t>1363i</t>
  </si>
  <si>
    <t>16050_14_abril_2005</t>
  </si>
  <si>
    <t>1365INF</t>
  </si>
  <si>
    <t>1645723_16_enero_2016</t>
  </si>
  <si>
    <t>1367i</t>
  </si>
  <si>
    <t>1368INF</t>
  </si>
  <si>
    <t>1645725_17_marzo_2016</t>
  </si>
  <si>
    <t>1370i</t>
  </si>
  <si>
    <t>15050_23_abril_2005</t>
  </si>
  <si>
    <t>1745602_06_febrero_2016</t>
  </si>
  <si>
    <t>1371INF</t>
  </si>
  <si>
    <t>1645726_17_marzo_2016</t>
  </si>
  <si>
    <t>1645727_23_febrero_2016</t>
  </si>
  <si>
    <t>1376INF</t>
  </si>
  <si>
    <t>Rapideye con nubes</t>
  </si>
  <si>
    <t>1379i</t>
  </si>
  <si>
    <t>1645724_17_marzo_2016</t>
  </si>
  <si>
    <t>1379INF</t>
  </si>
  <si>
    <t>15050_10_marzo_2015</t>
  </si>
  <si>
    <t>1382i</t>
  </si>
  <si>
    <t>1382INF</t>
  </si>
  <si>
    <t>1745703_06_enero_2016</t>
  </si>
  <si>
    <t>1385i</t>
  </si>
  <si>
    <t>1387INF</t>
  </si>
  <si>
    <t>1388i</t>
  </si>
  <si>
    <t>1390INF</t>
  </si>
  <si>
    <t>1391i</t>
  </si>
  <si>
    <t>1645728_01_octubre_2015</t>
  </si>
  <si>
    <t>2015 rapideye dos puntos caen sombra de nube.</t>
  </si>
  <si>
    <t>1394i</t>
  </si>
  <si>
    <t>1745702_26_julio_2016</t>
  </si>
  <si>
    <t>1396INF</t>
  </si>
  <si>
    <t>16050_30_abril_2005</t>
  </si>
  <si>
    <t>1397i</t>
  </si>
  <si>
    <t>1745703_01_octubre_2015</t>
  </si>
  <si>
    <t>1399INF</t>
  </si>
  <si>
    <t>1402i</t>
  </si>
  <si>
    <t>1405i</t>
  </si>
  <si>
    <t>1408i</t>
  </si>
  <si>
    <t>15050_19_octubre_2005</t>
  </si>
  <si>
    <t>1411i</t>
  </si>
  <si>
    <t>1412INF</t>
  </si>
  <si>
    <t>1415INF</t>
  </si>
  <si>
    <t>1418i</t>
  </si>
  <si>
    <t>1418INF</t>
  </si>
  <si>
    <t>1424i</t>
  </si>
  <si>
    <t>1427i</t>
  </si>
  <si>
    <t>1429i</t>
  </si>
  <si>
    <t>1429INF</t>
  </si>
  <si>
    <t>15050_26_marzo_2015</t>
  </si>
  <si>
    <t>1432i</t>
  </si>
  <si>
    <t>1645727_28_julio_2016</t>
  </si>
  <si>
    <t>1433INF</t>
  </si>
  <si>
    <t>16050_24_marzo_2005</t>
  </si>
  <si>
    <t>1645823_01_octubre_2016</t>
  </si>
  <si>
    <t>1435i</t>
  </si>
  <si>
    <t>1436INF</t>
  </si>
  <si>
    <t>1645824_17_marzo_2016</t>
  </si>
  <si>
    <t>1438i</t>
  </si>
  <si>
    <t>1439INF</t>
  </si>
  <si>
    <t>1645826_17_marzo_2016</t>
  </si>
  <si>
    <t>2015 04 ptos en pasto</t>
  </si>
  <si>
    <t>1441i</t>
  </si>
  <si>
    <t>1442INF</t>
  </si>
  <si>
    <t>1645827_23_febrero_2015</t>
  </si>
  <si>
    <t>1445i</t>
  </si>
  <si>
    <t>1645828_06_febrero_2016</t>
  </si>
  <si>
    <t>1448i</t>
  </si>
  <si>
    <t>1645825_28_julio_2016</t>
  </si>
  <si>
    <t>15050_29_agosto_2005</t>
  </si>
  <si>
    <t>1745802_06_febrero_2016</t>
  </si>
  <si>
    <t>1451i</t>
  </si>
  <si>
    <t>1454i</t>
  </si>
  <si>
    <t>1457i</t>
  </si>
  <si>
    <t>2005 imagen de referencia cortada no permite visualizar dos puntos. 2015 imagen Rapideye con nubes y Landsat con influencia de sombra de nubes.</t>
  </si>
  <si>
    <t>1457INF</t>
  </si>
  <si>
    <t>1745803_24_julio_2016</t>
  </si>
  <si>
    <t>1460INF</t>
  </si>
  <si>
    <t>1463INF</t>
  </si>
  <si>
    <t>2015 y 2005 04 ptos caen en bosque de pino</t>
  </si>
  <si>
    <t>1465i</t>
  </si>
  <si>
    <t>1468i</t>
  </si>
  <si>
    <t>16050_09_noviembre_2016</t>
  </si>
  <si>
    <t>1474i</t>
  </si>
  <si>
    <t>1477INF</t>
  </si>
  <si>
    <t>1745902_01_octubre_2015</t>
  </si>
  <si>
    <t>1480INF</t>
  </si>
  <si>
    <t>1745903_06_febrero_2016</t>
  </si>
  <si>
    <t>Para contabilizar los numeros de puntos que se encuentran en arboles se utilizo la Big Ariel</t>
  </si>
  <si>
    <t>1482i</t>
  </si>
  <si>
    <t>1485i</t>
  </si>
  <si>
    <t>2031i</t>
  </si>
  <si>
    <t>2045i</t>
  </si>
  <si>
    <t>2048i</t>
  </si>
  <si>
    <t>2051i</t>
  </si>
  <si>
    <t>2054i</t>
  </si>
  <si>
    <t>2060i</t>
  </si>
  <si>
    <t>2015, 02 puntos caen sombra por nubes</t>
  </si>
  <si>
    <t>2064i</t>
  </si>
  <si>
    <t>2066i</t>
  </si>
  <si>
    <t>2005, confirmada con Bing ariel</t>
  </si>
  <si>
    <t>2072i</t>
  </si>
  <si>
    <t>2075i</t>
  </si>
  <si>
    <t>2078i</t>
  </si>
  <si>
    <t>2081i</t>
  </si>
  <si>
    <t>2084i</t>
  </si>
  <si>
    <t>2087i</t>
  </si>
  <si>
    <t>2090i</t>
  </si>
  <si>
    <t>1650_28_enero_2015</t>
  </si>
  <si>
    <t>No se uso imagen rapideye por nubes.</t>
  </si>
  <si>
    <t>2092i</t>
  </si>
  <si>
    <t>2005: 05 ptos se encuentran en agua.</t>
  </si>
  <si>
    <t>2095i</t>
  </si>
  <si>
    <t>2098i</t>
  </si>
  <si>
    <t>2102i</t>
  </si>
  <si>
    <t>2110i</t>
  </si>
  <si>
    <t>2113i</t>
  </si>
  <si>
    <t>2116i</t>
  </si>
  <si>
    <t>2119i</t>
  </si>
  <si>
    <t>2129i</t>
  </si>
  <si>
    <t>2132i</t>
  </si>
  <si>
    <t>2138i</t>
  </si>
  <si>
    <t>2141i</t>
  </si>
  <si>
    <t>2144i</t>
  </si>
  <si>
    <t>2149i</t>
  </si>
  <si>
    <t>2156i</t>
  </si>
  <si>
    <t>2005: 04 ptos caen bosque de pino</t>
  </si>
  <si>
    <t>573i</t>
  </si>
  <si>
    <t>576i</t>
  </si>
  <si>
    <t>592i</t>
  </si>
  <si>
    <t>Se confirma que es bosque utilizando bing aerial</t>
  </si>
  <si>
    <t>598i</t>
  </si>
  <si>
    <t>601i</t>
  </si>
  <si>
    <t>2005, confirmado con Bing Ariel. Rapideye con nubes</t>
  </si>
  <si>
    <t>604i</t>
  </si>
  <si>
    <t>607i</t>
  </si>
  <si>
    <t>609i</t>
  </si>
  <si>
    <t>616i</t>
  </si>
  <si>
    <t>619i</t>
  </si>
  <si>
    <t>622i</t>
  </si>
  <si>
    <t>625i</t>
  </si>
  <si>
    <t>628i</t>
  </si>
  <si>
    <t>638i</t>
  </si>
  <si>
    <t>641i</t>
  </si>
  <si>
    <t>644i</t>
  </si>
  <si>
    <t>647i</t>
  </si>
  <si>
    <t>1645728_20_junio_2016</t>
  </si>
  <si>
    <t>649i</t>
  </si>
  <si>
    <t>658i</t>
  </si>
  <si>
    <t>661i</t>
  </si>
  <si>
    <t>Se comprueba con bing ariel</t>
  </si>
  <si>
    <t>662i</t>
  </si>
  <si>
    <t>665i</t>
  </si>
  <si>
    <t>668i</t>
  </si>
  <si>
    <t>Rapideye con nubes. 03 puntos en Bosque latifoliado</t>
  </si>
  <si>
    <t>671i</t>
  </si>
  <si>
    <t>674i</t>
  </si>
  <si>
    <t>679i</t>
  </si>
  <si>
    <t>682i</t>
  </si>
  <si>
    <t>686i</t>
  </si>
  <si>
    <t>689i</t>
  </si>
  <si>
    <t>1645828_02_junio_2016</t>
  </si>
  <si>
    <t>692i</t>
  </si>
  <si>
    <t>699i</t>
  </si>
  <si>
    <t>702i</t>
  </si>
  <si>
    <t>1645825_01_octubre_2016</t>
  </si>
  <si>
    <t>706i</t>
  </si>
  <si>
    <t>709i</t>
  </si>
  <si>
    <t>717i</t>
  </si>
  <si>
    <t>88b</t>
  </si>
  <si>
    <t>90b</t>
  </si>
  <si>
    <t>no conocida</t>
  </si>
  <si>
    <t>Juan Morales</t>
  </si>
  <si>
    <t>Spot</t>
  </si>
  <si>
    <t>622-323-24abr05.img</t>
  </si>
  <si>
    <t>1745202_RapidEye-2_analytic_20151001_165226.tif</t>
  </si>
  <si>
    <t>1645225_RapidEye-2_analytic_20160124_170413.tif</t>
  </si>
  <si>
    <t>621-323-24nov05.img</t>
  </si>
  <si>
    <t>1645227_RapidEye-2_analytic_20160124_170412.tif</t>
  </si>
  <si>
    <t>122m</t>
  </si>
  <si>
    <t>1745201_RapidEye-1_analytic_20160315_165149.tif</t>
  </si>
  <si>
    <t>621-324-24nov05.img</t>
  </si>
  <si>
    <t>1645126_RapidEye-3_analytic_20160620_164345.tif</t>
  </si>
  <si>
    <t>1645127_RapidEye-3_analytic_20160620_164345.tif</t>
  </si>
  <si>
    <t>622-324-24abr05.img</t>
  </si>
  <si>
    <t>1745102_RapidEye-2_analytic_20151001_165229.tif</t>
  </si>
  <si>
    <t>1050i</t>
  </si>
  <si>
    <t>1745103_RapidEye-1_analytic_20151220_165044.tif</t>
  </si>
  <si>
    <t>1645126_RapidEye-2_analytic_20150423_170937.tif</t>
  </si>
  <si>
    <t>1645227_RapidEye-1_analytic_20160726_164308.tif</t>
  </si>
  <si>
    <t>1645326_RapidEye-2_analytic_20160124_170409.tif</t>
  </si>
  <si>
    <t>1071i</t>
  </si>
  <si>
    <t>1745203_RapidEye-1_analytic_20160108_164844.tif</t>
  </si>
  <si>
    <t>622-323-24abr05.jp2</t>
  </si>
  <si>
    <t>1645327_RapidEye-2_analytic_20160124_170408.tif</t>
  </si>
  <si>
    <t>1745302_RapidEye-2_analytic_20151001_165223.tif</t>
  </si>
  <si>
    <t>1645226_RapidEye-2_analytic_20160124_170412.tif</t>
  </si>
  <si>
    <t>1111i</t>
  </si>
  <si>
    <t>1745301_RapidEye-1_analytic_20160206_165518.tif</t>
  </si>
  <si>
    <t>1117i</t>
  </si>
  <si>
    <t>16050_13mar2005.img</t>
  </si>
  <si>
    <t>1645326_RapidEye-2_analytic_20160927_164633.tif</t>
  </si>
  <si>
    <t>1149INF</t>
  </si>
  <si>
    <t>1645327_RapidEye-3_analytic_20160620_164338.tif</t>
  </si>
  <si>
    <t>1184INF</t>
  </si>
  <si>
    <t>621-322-24nov05.img</t>
  </si>
  <si>
    <t>1645426_RapidEye-2_analytic_20160927_164629.tif</t>
  </si>
  <si>
    <t>1645427_RapidEye-3_analytic_20160620_164334.tif</t>
  </si>
  <si>
    <t>1745401_RapidEye-1_analytic_20160206_165514.tif</t>
  </si>
  <si>
    <t>1191i</t>
  </si>
  <si>
    <t>1745402_RapidEye-2_analytic_20151001_165219.tif</t>
  </si>
  <si>
    <t>1745302_RapidEye-1_analytic_20160206_165517.tif</t>
  </si>
  <si>
    <t>1645427_RapidEye-1_analytic_20160206_165515.tif</t>
  </si>
  <si>
    <t>622-322-24abr05.img</t>
  </si>
  <si>
    <t>1745402_RapidEye-1_analytic_20160206_165514.tif</t>
  </si>
  <si>
    <t>1246i</t>
  </si>
  <si>
    <t>1645526_RapidEye-2_analytic_20160927_164626.tif</t>
  </si>
  <si>
    <t>1745501_RapidEye-1_analytic_20160206_165511.tif</t>
  </si>
  <si>
    <t>1745502_RapidEye-2_analytic_20151001_165216.tif</t>
  </si>
  <si>
    <t>1745503_RapidEye-1_analytic_20160613_164123.tif</t>
  </si>
  <si>
    <t>1645527_RapidEye-1_analytic_20160206_165511.tif</t>
  </si>
  <si>
    <t>1283INF</t>
  </si>
  <si>
    <t>1745502_RapidEye-1_analytic_20160206_165510.tif</t>
  </si>
  <si>
    <t>1645527_RapidEye-3_analytic_20160620_164331.tif</t>
  </si>
  <si>
    <t>1301INF</t>
  </si>
  <si>
    <t>1302i</t>
  </si>
  <si>
    <t>1745503_RapidEye-5_analytic_20160730_164417.tif</t>
  </si>
  <si>
    <t>1745601_RapidEye-1_analytic_20160206_165507.tif</t>
  </si>
  <si>
    <t>1745602_RapidEye-1_analytic_20160206_165507.tif</t>
  </si>
  <si>
    <t>1745604_RapidEye-1_analytic_20160613_164119.tif</t>
  </si>
  <si>
    <t>1745603_RapidEye-2_analytic_20151001_165212.tif</t>
  </si>
  <si>
    <t>1759i</t>
  </si>
  <si>
    <t>1745101_RapidEye-5_analytic_20150101_165628.tif</t>
  </si>
  <si>
    <t>1783i</t>
  </si>
  <si>
    <t>1797i</t>
  </si>
  <si>
    <t>1803i</t>
  </si>
  <si>
    <t>15051_20abr2004.img</t>
  </si>
  <si>
    <t>1816i</t>
  </si>
  <si>
    <t>1819i</t>
  </si>
  <si>
    <t>1863i</t>
  </si>
  <si>
    <t>1872i</t>
  </si>
  <si>
    <t>1645325_RapidEye-2_analytic_20160927_164633.tif</t>
  </si>
  <si>
    <t>1645326_RapidEye-4_analytic_20160710_164224.tif</t>
  </si>
  <si>
    <t>1645426_RapidEye-1_analytic_20160206_165515.tif</t>
  </si>
  <si>
    <t>1968i</t>
  </si>
  <si>
    <t>1992i</t>
  </si>
  <si>
    <t>2019i</t>
  </si>
  <si>
    <t>2037i</t>
  </si>
  <si>
    <t>2040i</t>
  </si>
  <si>
    <t>308i</t>
  </si>
  <si>
    <t>316i</t>
  </si>
  <si>
    <t>331i</t>
  </si>
  <si>
    <t>428i</t>
  </si>
  <si>
    <t>557i</t>
  </si>
  <si>
    <t>563i</t>
  </si>
  <si>
    <t>579i</t>
  </si>
  <si>
    <t>1645627_RapidEye-1_analytic_20160225_165225.tif</t>
  </si>
  <si>
    <t>918INF</t>
  </si>
  <si>
    <t>1645128_RapidEye-5_analytic_20150101_165628.tif</t>
  </si>
  <si>
    <t>924INF</t>
  </si>
  <si>
    <t>959INF</t>
  </si>
  <si>
    <t>Imagen RE con bruma pero se aprecia el bosque</t>
  </si>
  <si>
    <t>962INF</t>
  </si>
  <si>
    <t>1645228_RapidEye-1_analytic_20160726_164307.tif</t>
  </si>
  <si>
    <t>Karen Baltodano</t>
  </si>
  <si>
    <t>15052_30sep2005.img</t>
  </si>
  <si>
    <t>15052_21feb2006.img</t>
  </si>
  <si>
    <t>20160315_165211_1644627_RapidEye-1_analytic.tif</t>
  </si>
  <si>
    <t>621-326.img</t>
  </si>
  <si>
    <t>10INF</t>
  </si>
  <si>
    <t>15052_19dic2005.img</t>
  </si>
  <si>
    <t>Otras</t>
  </si>
  <si>
    <t>DG 2015</t>
  </si>
  <si>
    <t>15052_31may2016.img</t>
  </si>
  <si>
    <t>15052_29ago2005.img</t>
  </si>
  <si>
    <t>114INF</t>
  </si>
  <si>
    <t>imal7_15052_29_08_2005.img</t>
  </si>
  <si>
    <t>20160315_165221_1644327_RapidEye-1_analytic.tif</t>
  </si>
  <si>
    <t>20150105_165827_1644628_RapidEye-4_analytic.tif</t>
  </si>
  <si>
    <t>117INF</t>
  </si>
  <si>
    <t>20160315_165220_1644328_RapidEye-1_analytic.tif</t>
  </si>
  <si>
    <t>11i</t>
  </si>
  <si>
    <t>DigitalGlobe 2012</t>
  </si>
  <si>
    <t>no hay imagen disponibles</t>
  </si>
  <si>
    <t>621-325-27ene05.img</t>
  </si>
  <si>
    <t>128i</t>
  </si>
  <si>
    <t>20160315_165207_1644728_RapidEye-1_analytic.tif</t>
  </si>
  <si>
    <t>146i</t>
  </si>
  <si>
    <t>20160124_170429_1644726_RapidEye-2_visual.tif</t>
  </si>
  <si>
    <t>1497i</t>
  </si>
  <si>
    <t>Digital Globe 2005</t>
  </si>
  <si>
    <t>20160903_164431_1644128_RapidEye-2_analytic.tif</t>
  </si>
  <si>
    <t>Imagen con nubes</t>
  </si>
  <si>
    <t>149i</t>
  </si>
  <si>
    <t>15052_19ago2016.img</t>
  </si>
  <si>
    <t>14b</t>
  </si>
  <si>
    <t>20160724_163641_1644328_RapidEye-4_analytic.tif</t>
  </si>
  <si>
    <t>DigitalGlobe 2014</t>
  </si>
  <si>
    <t>14INF</t>
  </si>
  <si>
    <t>20160127_164707_1744102_RapidEye-1_analytic.tif</t>
  </si>
  <si>
    <t>1501i</t>
  </si>
  <si>
    <t>20160522_163619_1644128_RapidEye-3_analytic.tif</t>
  </si>
  <si>
    <t>1504i</t>
  </si>
  <si>
    <t>1508i</t>
  </si>
  <si>
    <t>1513i</t>
  </si>
  <si>
    <t>20160315_165224_1644227_RapidEye-1_analytic.tif</t>
  </si>
  <si>
    <t>1516i</t>
  </si>
  <si>
    <t>15052_03ago2016.img</t>
  </si>
  <si>
    <t>baja</t>
  </si>
  <si>
    <t>1518i</t>
  </si>
  <si>
    <t>15052_19oct2006.img</t>
  </si>
  <si>
    <t>20160315_165224_1644228_RapidEye-1_analytic.tif</t>
  </si>
  <si>
    <t>1520i</t>
  </si>
  <si>
    <t>1524i</t>
  </si>
  <si>
    <t>1540i</t>
  </si>
  <si>
    <t>20160724_163638_1644427_RapidEye-4_analytic.tif</t>
  </si>
  <si>
    <t>1543i</t>
  </si>
  <si>
    <t>1545i</t>
  </si>
  <si>
    <t>20160315_165218_1644426_RapidEye-1_analytic.tif</t>
  </si>
  <si>
    <t>1551i</t>
  </si>
  <si>
    <t>20160315_165217_1644428_RapidEye-1_analytic.tif</t>
  </si>
  <si>
    <t>20160315_165214_1644528_RapidEye-1_analytic.tif</t>
  </si>
  <si>
    <t>1562i</t>
  </si>
  <si>
    <t>20150803_164810_1744502_RapidEye-5_analytic.tif</t>
  </si>
  <si>
    <t>1588i</t>
  </si>
  <si>
    <t>20160124_170433_1644626_RapidEye-2_visual.tif</t>
  </si>
  <si>
    <t>Google Earth</t>
  </si>
  <si>
    <t>1606i</t>
  </si>
  <si>
    <t>15052_07dic2015.img</t>
  </si>
  <si>
    <t>1610i</t>
  </si>
  <si>
    <t>16052_28nov2015.img</t>
  </si>
  <si>
    <t>1623i</t>
  </si>
  <si>
    <t>168INF</t>
  </si>
  <si>
    <t>20150101_165653_1644427_RapidEye-5_analytic.tif</t>
  </si>
  <si>
    <t>17i</t>
  </si>
  <si>
    <t>20160315_165227_1644128_RapidEye-1_analytic.tif</t>
  </si>
  <si>
    <t>18b</t>
  </si>
  <si>
    <t>20160522_163608_1744402_RapidEye-3_analytic.tif</t>
  </si>
  <si>
    <t>19b</t>
  </si>
  <si>
    <t>20150225_171310_1644428_RapidEye-2_analytic.tif</t>
  </si>
  <si>
    <t>20150803_164813_1744402_RapidEye-5_analytic.tif</t>
  </si>
  <si>
    <t>228INF</t>
  </si>
  <si>
    <t>DigitalGlobe 2015</t>
  </si>
  <si>
    <t>234INF</t>
  </si>
  <si>
    <t>237INF</t>
  </si>
  <si>
    <t>23i</t>
  </si>
  <si>
    <t>24INF</t>
  </si>
  <si>
    <t>20150224_171129_1644527_RapidEye-1_analytic.tif</t>
  </si>
  <si>
    <t>26i</t>
  </si>
  <si>
    <t>270INF</t>
  </si>
  <si>
    <t>20160315_165225_1644226_RapidEye-1_analytic.tif</t>
  </si>
  <si>
    <t>DigitalGlobe 2011</t>
  </si>
  <si>
    <t>2b</t>
  </si>
  <si>
    <t>15053_03diciembre2005.img</t>
  </si>
  <si>
    <t>No habia otra imagen disponible</t>
  </si>
  <si>
    <t>2i</t>
  </si>
  <si>
    <t>2INF</t>
  </si>
  <si>
    <t>20160303_163558_1744002_RapidEye-4_analytic.tif</t>
  </si>
  <si>
    <t>304INF</t>
  </si>
  <si>
    <t>31i</t>
  </si>
  <si>
    <t>33i</t>
  </si>
  <si>
    <t>36i</t>
  </si>
  <si>
    <t>38i</t>
  </si>
  <si>
    <t>3b</t>
  </si>
  <si>
    <t>402INF</t>
  </si>
  <si>
    <t>405INF</t>
  </si>
  <si>
    <t>20160315_165207_1644727_RapidEye-1_analytic.tif</t>
  </si>
  <si>
    <t>43INF</t>
  </si>
  <si>
    <t>15052_08ene2016.img</t>
  </si>
  <si>
    <t>44i</t>
  </si>
  <si>
    <t>45i</t>
  </si>
  <si>
    <t>46INF</t>
  </si>
  <si>
    <t>48i</t>
  </si>
  <si>
    <t>20160522_163613_1644327_RapidEye-3_analytic.tif</t>
  </si>
  <si>
    <t>51i</t>
  </si>
  <si>
    <t>56i</t>
  </si>
  <si>
    <t>59i</t>
  </si>
  <si>
    <t>5i</t>
  </si>
  <si>
    <t>5INF</t>
  </si>
  <si>
    <t>20160310_164736_1644028_RapidEye-1_analytic.tif</t>
  </si>
  <si>
    <t>64i</t>
  </si>
  <si>
    <t>20160724_163638_1644428_RapidEye-4_analytic.tif</t>
  </si>
  <si>
    <t>64INF</t>
  </si>
  <si>
    <t>67INF</t>
  </si>
  <si>
    <t>70i</t>
  </si>
  <si>
    <t>735i</t>
  </si>
  <si>
    <t>DG2005</t>
  </si>
  <si>
    <t>20160315_165231_1644028_RapidEye-1_analytic.tif</t>
  </si>
  <si>
    <t>738i</t>
  </si>
  <si>
    <t>740i</t>
  </si>
  <si>
    <t>743i</t>
  </si>
  <si>
    <t>746i</t>
  </si>
  <si>
    <t>749i</t>
  </si>
  <si>
    <t>756i</t>
  </si>
  <si>
    <t>15052_05nov2015.img</t>
  </si>
  <si>
    <t>763i</t>
  </si>
  <si>
    <t>768i</t>
  </si>
  <si>
    <t>776i</t>
  </si>
  <si>
    <t>777i</t>
  </si>
  <si>
    <t>783i</t>
  </si>
  <si>
    <t>79i</t>
  </si>
  <si>
    <t>801i</t>
  </si>
  <si>
    <t>824i</t>
  </si>
  <si>
    <t>842i</t>
  </si>
  <si>
    <t>851i</t>
  </si>
  <si>
    <t>857i</t>
  </si>
  <si>
    <t>871i</t>
  </si>
  <si>
    <t>87INF</t>
  </si>
  <si>
    <t>881i</t>
  </si>
  <si>
    <t>8INF</t>
  </si>
  <si>
    <t>93INF</t>
  </si>
  <si>
    <t>95i</t>
  </si>
  <si>
    <t>1010i</t>
  </si>
  <si>
    <t>Luis Valerio</t>
  </si>
  <si>
    <t>15051_29agosto2005</t>
  </si>
  <si>
    <t>15051_10myo2014</t>
  </si>
  <si>
    <t>16051_13marzo2005</t>
  </si>
  <si>
    <t>16051_14abril2005</t>
  </si>
  <si>
    <t>1645222_04febrero2016</t>
  </si>
  <si>
    <t>1024INF</t>
  </si>
  <si>
    <t>1645223_22abril2016</t>
  </si>
  <si>
    <t>1645224_22abril2016</t>
  </si>
  <si>
    <t>16051_24enero2005</t>
  </si>
  <si>
    <t>1645225_24enero2016</t>
  </si>
  <si>
    <t>1093INF</t>
  </si>
  <si>
    <t>17050_16febrero2005</t>
  </si>
  <si>
    <t>1645320_03septiembre2016</t>
  </si>
  <si>
    <t>1635324_22abril2016</t>
  </si>
  <si>
    <t>1645325_27septiembre2016</t>
  </si>
  <si>
    <t>1645322_16enero2016</t>
  </si>
  <si>
    <t>1143INF</t>
  </si>
  <si>
    <t>17050_25abril2015</t>
  </si>
  <si>
    <t>1153i</t>
  </si>
  <si>
    <t>1156i</t>
  </si>
  <si>
    <t>1159i</t>
  </si>
  <si>
    <t>1167INF</t>
  </si>
  <si>
    <t>17050_28septiembre2005</t>
  </si>
  <si>
    <t>1645420_04febrero2016</t>
  </si>
  <si>
    <t>1645421_04febrero2016</t>
  </si>
  <si>
    <t>1175INF</t>
  </si>
  <si>
    <t>1645423_16ener2016</t>
  </si>
  <si>
    <t>1179i</t>
  </si>
  <si>
    <t>1645322_01octubre2016</t>
  </si>
  <si>
    <t>16050_13marzo2005</t>
  </si>
  <si>
    <t>1645425_20junio2016</t>
  </si>
  <si>
    <t>En 2015 RapiEye estan con nubes</t>
  </si>
  <si>
    <t>1203INF</t>
  </si>
  <si>
    <t>1645422_04febrero2016</t>
  </si>
  <si>
    <t>1206INF</t>
  </si>
  <si>
    <t>1208i</t>
  </si>
  <si>
    <t>1645423_16enero2016</t>
  </si>
  <si>
    <t>16051_28enero2015</t>
  </si>
  <si>
    <t>1214i</t>
  </si>
  <si>
    <t>16050_24enero2005</t>
  </si>
  <si>
    <t>1234INF</t>
  </si>
  <si>
    <t>1645521_04febrero2016</t>
  </si>
  <si>
    <t>1237i</t>
  </si>
  <si>
    <t>1645424_17marzo2016</t>
  </si>
  <si>
    <t>1237INF</t>
  </si>
  <si>
    <t>16050_28ener2015</t>
  </si>
  <si>
    <t>1240INF</t>
  </si>
  <si>
    <t>1645523_01octubre2016</t>
  </si>
  <si>
    <t>1243INF</t>
  </si>
  <si>
    <t>16050_28enero2015</t>
  </si>
  <si>
    <t>1645525_17marzo2016</t>
  </si>
  <si>
    <t>1261i</t>
  </si>
  <si>
    <t>1263i</t>
  </si>
  <si>
    <t>1645524_17marzo2016</t>
  </si>
  <si>
    <t>1266i</t>
  </si>
  <si>
    <t>1271INF</t>
  </si>
  <si>
    <t>1274INF</t>
  </si>
  <si>
    <t>1283i</t>
  </si>
  <si>
    <t>1286i</t>
  </si>
  <si>
    <t>1645523_16enero2016</t>
  </si>
  <si>
    <t>1289i</t>
  </si>
  <si>
    <t>1291INF</t>
  </si>
  <si>
    <t>1645522_01octubre2016</t>
  </si>
  <si>
    <t>1295INF</t>
  </si>
  <si>
    <t>1308i</t>
  </si>
  <si>
    <t>1310i</t>
  </si>
  <si>
    <t>1313i</t>
  </si>
  <si>
    <t>1315INF</t>
  </si>
  <si>
    <t>1645622_01octubre2016</t>
  </si>
  <si>
    <t>1339INF</t>
  </si>
  <si>
    <t>RapidEye</t>
  </si>
  <si>
    <t>1644826_24 enero2016</t>
  </si>
  <si>
    <t>1644827_01octubre2015</t>
  </si>
  <si>
    <t>1644925_02abril2016</t>
  </si>
  <si>
    <t>1828i</t>
  </si>
  <si>
    <t>1899i</t>
  </si>
  <si>
    <t>1645420_03septiembre2016</t>
  </si>
  <si>
    <t>1905i</t>
  </si>
  <si>
    <t>1908i</t>
  </si>
  <si>
    <t>1645425_22abril2016</t>
  </si>
  <si>
    <t>1931i</t>
  </si>
  <si>
    <t>1645424_22abril2016</t>
  </si>
  <si>
    <t>1950i</t>
  </si>
  <si>
    <t>1953i</t>
  </si>
  <si>
    <t>16050_14noviembre2014</t>
  </si>
  <si>
    <t>1956i</t>
  </si>
  <si>
    <t>1645423_17marzo2016</t>
  </si>
  <si>
    <t>1959i</t>
  </si>
  <si>
    <t>1962i</t>
  </si>
  <si>
    <t>1979i</t>
  </si>
  <si>
    <t>1982i</t>
  </si>
  <si>
    <t>1988i</t>
  </si>
  <si>
    <t>1645522_04febrero2016</t>
  </si>
  <si>
    <t>2003i</t>
  </si>
  <si>
    <t>2006i</t>
  </si>
  <si>
    <t>201i</t>
  </si>
  <si>
    <t>2025i</t>
  </si>
  <si>
    <t>1645623_01octubre2016</t>
  </si>
  <si>
    <t>2028i</t>
  </si>
  <si>
    <t>1645624_17marzo2016</t>
  </si>
  <si>
    <t>344i</t>
  </si>
  <si>
    <t>347i</t>
  </si>
  <si>
    <t>416i</t>
  </si>
  <si>
    <t>452i</t>
  </si>
  <si>
    <t>468i</t>
  </si>
  <si>
    <t>477i</t>
  </si>
  <si>
    <t>492i</t>
  </si>
  <si>
    <t>498i</t>
  </si>
  <si>
    <t>501i</t>
  </si>
  <si>
    <t>504i</t>
  </si>
  <si>
    <t>523i</t>
  </si>
  <si>
    <t>526i</t>
  </si>
  <si>
    <t>529i</t>
  </si>
  <si>
    <t>545i</t>
  </si>
  <si>
    <t>548i</t>
  </si>
  <si>
    <t>551i</t>
  </si>
  <si>
    <t>556INF</t>
  </si>
  <si>
    <t>559INF</t>
  </si>
  <si>
    <t>622325_22noviembre2006</t>
  </si>
  <si>
    <t>16051_28noviembre2015</t>
  </si>
  <si>
    <t>567i</t>
  </si>
  <si>
    <t>589i</t>
  </si>
  <si>
    <t>604INF</t>
  </si>
  <si>
    <t>69b</t>
  </si>
  <si>
    <t>17050_28septiembre2006</t>
  </si>
  <si>
    <t>890i</t>
  </si>
  <si>
    <t>15051_29ago2005.img</t>
  </si>
  <si>
    <t>948INF</t>
  </si>
  <si>
    <t>Wilmer Rodriguez</t>
  </si>
  <si>
    <t>16051_24enero2005.img</t>
  </si>
  <si>
    <t>Image de Bing 2014</t>
  </si>
  <si>
    <t>1013i</t>
  </si>
  <si>
    <t>15051_24ene2016.img</t>
  </si>
  <si>
    <t>1016i</t>
  </si>
  <si>
    <t>20160127_164636_1745003</t>
  </si>
  <si>
    <t>imal7_16051_24_11_2005</t>
  </si>
  <si>
    <t>1021i</t>
  </si>
  <si>
    <t>20150423_170937_1645125</t>
  </si>
  <si>
    <t>15051_20abr2004</t>
  </si>
  <si>
    <t>15051_24ene2016.</t>
  </si>
  <si>
    <t>15051_24ene2016</t>
  </si>
  <si>
    <t>1033i</t>
  </si>
  <si>
    <t>15051_29ago2005</t>
  </si>
  <si>
    <t>20151101_164119_1745103</t>
  </si>
  <si>
    <t>1640i</t>
  </si>
  <si>
    <t>1643i</t>
  </si>
  <si>
    <t>20150101_165638_1744802</t>
  </si>
  <si>
    <t>20151001_165240_1644828_</t>
  </si>
  <si>
    <t>1657i</t>
  </si>
  <si>
    <t>20160124_170423_1644928</t>
  </si>
  <si>
    <t>20151001_165237_1644927_</t>
  </si>
  <si>
    <t>1670i</t>
  </si>
  <si>
    <t>imal7_16051_24_11_2005.img</t>
  </si>
  <si>
    <t>20160724_163620_1744902</t>
  </si>
  <si>
    <t>1693i</t>
  </si>
  <si>
    <t>20160724_163620_1744902_</t>
  </si>
  <si>
    <t>1709i</t>
  </si>
  <si>
    <t>20160415_163825_1645026_</t>
  </si>
  <si>
    <t>1712i</t>
  </si>
  <si>
    <t>20160315_165157_1645027_</t>
  </si>
  <si>
    <t>1714i</t>
  </si>
  <si>
    <t>20160108_164852_1645028</t>
  </si>
  <si>
    <t>1727i</t>
  </si>
  <si>
    <t>1731i</t>
  </si>
  <si>
    <t>1734i</t>
  </si>
  <si>
    <t>1738i</t>
  </si>
  <si>
    <t>imal7_16051_24_11_2005.</t>
  </si>
  <si>
    <t>l8_1651_2016-05-06.</t>
  </si>
  <si>
    <t>1751i</t>
  </si>
  <si>
    <t>196i</t>
  </si>
  <si>
    <t>204i</t>
  </si>
  <si>
    <t>210i</t>
  </si>
  <si>
    <t>213i</t>
  </si>
  <si>
    <t>241i</t>
  </si>
  <si>
    <t>16051_14abr2005</t>
  </si>
  <si>
    <t>244i</t>
  </si>
  <si>
    <t>260i</t>
  </si>
  <si>
    <t>l8_1651_2016-05-06.i</t>
  </si>
  <si>
    <t>266i</t>
  </si>
  <si>
    <t>277i</t>
  </si>
  <si>
    <t>282i</t>
  </si>
  <si>
    <t>30b</t>
  </si>
  <si>
    <t>20150214_170124_1744702</t>
  </si>
  <si>
    <t>20160522_163550_1744903_</t>
  </si>
  <si>
    <t>51B</t>
  </si>
  <si>
    <t>51b</t>
  </si>
  <si>
    <t>524INF</t>
  </si>
  <si>
    <t>565INF</t>
  </si>
  <si>
    <t>607INF</t>
  </si>
  <si>
    <t>654INF</t>
  </si>
  <si>
    <t>701INF</t>
  </si>
  <si>
    <t>742INF</t>
  </si>
  <si>
    <t>745INF</t>
  </si>
  <si>
    <t>795INF</t>
  </si>
  <si>
    <t>798INF</t>
  </si>
  <si>
    <t>837INF</t>
  </si>
  <si>
    <t>843INF</t>
  </si>
  <si>
    <t>846INF</t>
  </si>
  <si>
    <t>885INF</t>
  </si>
  <si>
    <t>899i</t>
  </si>
  <si>
    <t>959i</t>
  </si>
  <si>
    <t>962i</t>
  </si>
  <si>
    <t>971i</t>
  </si>
  <si>
    <t>995i</t>
  </si>
  <si>
    <t>998i</t>
  </si>
  <si>
    <t>9INF</t>
  </si>
  <si>
    <t>Jorge Cisneros</t>
  </si>
  <si>
    <t>NI_1644127_2010_01_19_RE2_3A_144585_ref</t>
  </si>
  <si>
    <t>997i</t>
  </si>
  <si>
    <t>NI_1644527_2012_02_18_RE4_3A_144585_ref</t>
  </si>
  <si>
    <t>994i</t>
  </si>
  <si>
    <t>NI_1644526_2010_11_14_RE1_3A_144585_ref</t>
  </si>
  <si>
    <t>991INF</t>
  </si>
  <si>
    <t>NI_1644626_2011_04_01_RE1_3A_144585_ref</t>
  </si>
  <si>
    <t>991i</t>
  </si>
  <si>
    <t>NI_1744801_2010_12_17_RE1_3A_144585_ref</t>
  </si>
  <si>
    <t>NI_1644827_2010_11_14_RE1_3A_144585_ref</t>
  </si>
  <si>
    <t>985INF</t>
  </si>
  <si>
    <t>NI_1644825_2010_12_07_RE5_3A_144585_ref</t>
  </si>
  <si>
    <t>985i</t>
  </si>
  <si>
    <t>NI_1744802_2010_12_17_RE1_3A_144585_ref</t>
  </si>
  <si>
    <t>97i</t>
  </si>
  <si>
    <t>973i</t>
  </si>
  <si>
    <t>961i</t>
  </si>
  <si>
    <t>NI_1644926_2010_11_14_RE1_3A_144585_ref</t>
  </si>
  <si>
    <t>NI_1644924_2010_12_07_RE5_3A_144585_ref</t>
  </si>
  <si>
    <t>NI_1745002_2010_03_12_RE2_3A_144585_ref</t>
  </si>
  <si>
    <t>944i</t>
  </si>
  <si>
    <t>NI_1645025_2010_12_07_RE5_3A_144585_ref</t>
  </si>
  <si>
    <t>941i</t>
  </si>
  <si>
    <t>93b</t>
  </si>
  <si>
    <t>92INF</t>
  </si>
  <si>
    <t>928i</t>
  </si>
  <si>
    <t>NI_1645024_2010_12_10_RE3_3A_144585_ref</t>
  </si>
  <si>
    <t>926INF</t>
  </si>
  <si>
    <t>NI_1745102_2010_05_30_RE5_3A_144585_ref</t>
  </si>
  <si>
    <t>NI_1645125_2010_12_10_RE3_3A_144585_ref</t>
  </si>
  <si>
    <t>915i</t>
  </si>
  <si>
    <t>NI_1645123_2012_04_24_RE3_3A_144585_ref</t>
  </si>
  <si>
    <t>912i</t>
  </si>
  <si>
    <t>902i</t>
  </si>
  <si>
    <t>NI_1645226_2010_11_14_RE1_3A_144585_ref</t>
  </si>
  <si>
    <t>89b</t>
  </si>
  <si>
    <t>NI_1645221_2010_02_12_RE2_3A_144585_ref</t>
  </si>
  <si>
    <t>898i</t>
  </si>
  <si>
    <t>NI_1645828_2010_02_24_RE5_3A_144585_ref</t>
  </si>
  <si>
    <t>887INF</t>
  </si>
  <si>
    <t>imal7_18051_16_01_2005.img</t>
  </si>
  <si>
    <t>887i</t>
  </si>
  <si>
    <t>1744702_RapidEye-1_analytic_20150214_170124.tif</t>
  </si>
  <si>
    <t>884INF</t>
  </si>
  <si>
    <t>imal7_15051_29_08_2005.img</t>
  </si>
  <si>
    <t>1644728_RapidEye-1_analytic_20160315_165207.tif</t>
  </si>
  <si>
    <t>881INF</t>
  </si>
  <si>
    <t>imal7_16051_05_12_2003.img</t>
  </si>
  <si>
    <t>87i</t>
  </si>
  <si>
    <t>1744501_RapidEye-1_analytic_20160315_165213.tif</t>
  </si>
  <si>
    <t>imal7_15050_27_09_2004.img</t>
  </si>
  <si>
    <t>1745804_RapidEye-4_analytic_20150424_164535.tif</t>
  </si>
  <si>
    <t>1644726_RapidEye-2_analytic_20160124_170429.tif</t>
  </si>
  <si>
    <t>86b</t>
  </si>
  <si>
    <t>mosa_15_16_17_2005_06_1.img</t>
  </si>
  <si>
    <t>1645826_RapidEye-3_analytic_20160317_164833.tif</t>
  </si>
  <si>
    <t>864i</t>
  </si>
  <si>
    <t>1644725_RapidEye-4_analytic_20160415_163836.tif</t>
  </si>
  <si>
    <t>862i</t>
  </si>
  <si>
    <t>1744602_RapidEye-1_analytic_20151220_165102.tif</t>
  </si>
  <si>
    <t>859i</t>
  </si>
  <si>
    <t>1644628_RapidEye-1_analytic_20160315_165210.tif</t>
  </si>
  <si>
    <t>853i</t>
  </si>
  <si>
    <t>850i</t>
  </si>
  <si>
    <t>84i</t>
  </si>
  <si>
    <t>847i</t>
  </si>
  <si>
    <t>1644627_RapidEye-1_analytic_20160315_165211.tif</t>
  </si>
  <si>
    <t>845INF</t>
  </si>
  <si>
    <t>1745002_RapidEye-1_analytic_20160315_165156.tif</t>
  </si>
  <si>
    <t>842INF</t>
  </si>
  <si>
    <t>1745001_RapidEye-1_analytic_20160108_164852.tif</t>
  </si>
  <si>
    <t>imal7_16052_24_01_2005.img</t>
  </si>
  <si>
    <t>839INF</t>
  </si>
  <si>
    <t>1645027_RapidEye-1_analytic_20160315_165157.tif</t>
  </si>
  <si>
    <t>838i</t>
  </si>
  <si>
    <t>836INF</t>
  </si>
  <si>
    <t>1645026_RapidEye-4_analytic_20160415_163825.tif</t>
  </si>
  <si>
    <t>833INF</t>
  </si>
  <si>
    <t>1645025_RapidEye-5_analytic_20160402_164745.tif</t>
  </si>
  <si>
    <t>1744502_RapidEye-2_analytic_20160903_164417.tif</t>
  </si>
  <si>
    <t>1745704_RapidEye-1_analytic_20160108_164826.tif</t>
  </si>
  <si>
    <t>mosaico_2005_erdas.img</t>
  </si>
  <si>
    <t>806i</t>
  </si>
  <si>
    <t>1644427_RapidEye-1_analytic_20160315_165217.tif</t>
  </si>
  <si>
    <t>1644426_RapidEye-1_analytic_20160315_165218.tif</t>
  </si>
  <si>
    <t>800i</t>
  </si>
  <si>
    <t>7INF</t>
  </si>
  <si>
    <t>1744102_RapidEye-1_analytic_20160127_164707.tif</t>
  </si>
  <si>
    <t>7i</t>
  </si>
  <si>
    <t>1644127_RapidEye-1_analytic_20160315_165228.tif</t>
  </si>
  <si>
    <t>797INF</t>
  </si>
  <si>
    <t>1644428_RapidEye-4_analytic_20160724_163638.tif</t>
  </si>
  <si>
    <t>791INF</t>
  </si>
  <si>
    <t>1645027_RapidEye-4_analytic_20160710_164234.tif</t>
  </si>
  <si>
    <t>791i</t>
  </si>
  <si>
    <t>1744401_RapidEye-4_analytic_20160724_163638.tif</t>
  </si>
  <si>
    <t>78i</t>
  </si>
  <si>
    <t>78b</t>
  </si>
  <si>
    <t>788INF</t>
  </si>
  <si>
    <t>1645026_RapidEye-2_analytic_20150423_170940.tif</t>
  </si>
  <si>
    <t>782INF</t>
  </si>
  <si>
    <t>1645023_RapidEye-5_analytic_20160402_164746.tif</t>
  </si>
  <si>
    <t>782i</t>
  </si>
  <si>
    <t>1644328_RapidEye-1_analytic_20160315_165220.tif</t>
  </si>
  <si>
    <t>1644327_RapidEye-1_analytic_20160315_165221.tif</t>
  </si>
  <si>
    <t>775i</t>
  </si>
  <si>
    <t>770i</t>
  </si>
  <si>
    <t>1644228_RapidEye-1_analytic_20160315_165224.tif</t>
  </si>
  <si>
    <t>767i</t>
  </si>
  <si>
    <t>1644227_RapidEye-1_analytic_20160315_165224.tif</t>
  </si>
  <si>
    <t>762i</t>
  </si>
  <si>
    <t>75i</t>
  </si>
  <si>
    <t>1644226_RapidEye-1_analytic_20160315_165225.tif</t>
  </si>
  <si>
    <t>758i</t>
  </si>
  <si>
    <t>1644228_RapidEye-2_analytic_20160903_164428.tif</t>
  </si>
  <si>
    <t>752i</t>
  </si>
  <si>
    <t>749INF</t>
  </si>
  <si>
    <t>1744902_RapidEye-1_analytic_20160108_164855.tif</t>
  </si>
  <si>
    <t>748i</t>
  </si>
  <si>
    <t>1644128_RapidEye-1_analytic_20160315_165227.tif</t>
  </si>
  <si>
    <t>747INF</t>
  </si>
  <si>
    <t>1745002_RapidEye-2_analytic_20151001_165233.tif</t>
  </si>
  <si>
    <t>imal7_1553_08_02_2007.img</t>
  </si>
  <si>
    <t>739i</t>
  </si>
  <si>
    <t>738INF</t>
  </si>
  <si>
    <t>1644925_RapidEye-5_visual_20160402_164748.tif</t>
  </si>
  <si>
    <t>737i</t>
  </si>
  <si>
    <t>1744001_RapidEye-1_analytic_20160310_164735.tif</t>
  </si>
  <si>
    <t>1644128_RapidEye-2_analytic_20160903_164431.tif</t>
  </si>
  <si>
    <t>mosa_15_16_17_2005_06.img</t>
  </si>
  <si>
    <t>72i</t>
  </si>
  <si>
    <t>1644527_RapidEye-1_analytic_20150224_171129.tif</t>
  </si>
  <si>
    <t>1745903_RapidEye-1_analytic_20160206_165456.tif</t>
  </si>
  <si>
    <t>724i</t>
  </si>
  <si>
    <t>721i</t>
  </si>
  <si>
    <t>1745802_RapidEye-1_analytic_20160206_165500.tif</t>
  </si>
  <si>
    <t>716i</t>
  </si>
  <si>
    <t>1645824_RapidEye-3_analytic_20160317_164834.tif</t>
  </si>
  <si>
    <t>1745803_RapidEye-1_analytic_20160206_165500.tif</t>
  </si>
  <si>
    <t>708i</t>
  </si>
  <si>
    <t>1645828_RapidEye-1_analytic_20160206_165501.tif</t>
  </si>
  <si>
    <t>705i</t>
  </si>
  <si>
    <t>1645827_RapidEye-5_analytic_20150223_170657.tif</t>
  </si>
  <si>
    <t>704i</t>
  </si>
  <si>
    <t>701i</t>
  </si>
  <si>
    <t>imgl7_16050_13_03_2005.img</t>
  </si>
  <si>
    <t>700INF</t>
  </si>
  <si>
    <t>69i</t>
  </si>
  <si>
    <t>1744402_RapidEye-2_analytic_20160903_164420.tif</t>
  </si>
  <si>
    <t>697i</t>
  </si>
  <si>
    <t>imal7_1550_09_11_2008.img</t>
  </si>
  <si>
    <t>1644927_RapidEye-1_analytic_20160315_165200.tif</t>
  </si>
  <si>
    <t>694i</t>
  </si>
  <si>
    <t>1644926_RapidEye-2_analytic_20160124_170423.tif</t>
  </si>
  <si>
    <t>689INF</t>
  </si>
  <si>
    <t>1644925_RapidEye-5_analytic_20160402_164748.tif</t>
  </si>
  <si>
    <t>688i</t>
  </si>
  <si>
    <t>685i</t>
  </si>
  <si>
    <t>684i</t>
  </si>
  <si>
    <t>681i</t>
  </si>
  <si>
    <t>1645825_RapidEye-3_analytic_20160317_164833.tif</t>
  </si>
  <si>
    <t>678i</t>
  </si>
  <si>
    <t>imal7_15050_04_04_2004.img</t>
  </si>
  <si>
    <t>1745703_RapidEye-1_analytic_20160206_165503.tif</t>
  </si>
  <si>
    <t>1645728_RapidEye-2_analytic_20151001_165209.tif</t>
  </si>
  <si>
    <t>66INF</t>
  </si>
  <si>
    <t>66i</t>
  </si>
  <si>
    <t>667i</t>
  </si>
  <si>
    <t>1645727_RapidEye-1_analytic_20160417_164507.tif</t>
  </si>
  <si>
    <t>664i</t>
  </si>
  <si>
    <t>1645726_RapidEye-3_analytic_20160317_164836.tif</t>
  </si>
  <si>
    <t>660i</t>
  </si>
  <si>
    <t>1645725_RapidEye-3_analytic_20160317_164837.tif</t>
  </si>
  <si>
    <t>imal7_17050_16_04_2003.img</t>
  </si>
  <si>
    <t>1645420_RapidEye-4_analytic_20160204_164908.tif</t>
  </si>
  <si>
    <t>657i</t>
  </si>
  <si>
    <t>1645724_RapidEye-3_analytic_20160317_164837.tif</t>
  </si>
  <si>
    <t>656INF</t>
  </si>
  <si>
    <t>653INF</t>
  </si>
  <si>
    <t>1644928_RapidEye-1_analytic_20160315_165200.tif</t>
  </si>
  <si>
    <t>643INF</t>
  </si>
  <si>
    <t>643i</t>
  </si>
  <si>
    <t>640i</t>
  </si>
  <si>
    <t>63INF</t>
  </si>
  <si>
    <t>63i</t>
  </si>
  <si>
    <t>637i</t>
  </si>
  <si>
    <t>634i</t>
  </si>
  <si>
    <t>1645723_RapidEye-4_analytic_20160116_165114.tif</t>
  </si>
  <si>
    <t>632i</t>
  </si>
  <si>
    <t>627i</t>
  </si>
  <si>
    <t>1645628_RapidEye-1_analytic_20160206_165507.tif</t>
  </si>
  <si>
    <t>621i</t>
  </si>
  <si>
    <t>1645627_RapidEye-3_analytic_20160620_164327.tif</t>
  </si>
  <si>
    <t>1645320_RapidEye-4_analytic_20160204_164912.tif</t>
  </si>
  <si>
    <t>1645625_RapidEye-3_analytic_20160317_164840.tif</t>
  </si>
  <si>
    <t>1645624_RapidEye-3_analytic_20160317_164841.tif</t>
  </si>
  <si>
    <t>613i</t>
  </si>
  <si>
    <t>612INF</t>
  </si>
  <si>
    <t>1744803_RapidEye-1_analytic_20150214_170120.tif</t>
  </si>
  <si>
    <t>60i</t>
  </si>
  <si>
    <t>60b</t>
  </si>
  <si>
    <t>1744802_RapidEye-5_visual_20150101_165638.tif</t>
  </si>
  <si>
    <t>606i</t>
  </si>
  <si>
    <t>1644827_RapidEye-2_analytic_20151001_165241.tif</t>
  </si>
  <si>
    <t>1644825_RapidEye-5_analytic_20160402_164752.tif</t>
  </si>
  <si>
    <t>600i</t>
  </si>
  <si>
    <t>597i</t>
  </si>
  <si>
    <t>594i</t>
  </si>
  <si>
    <t>591i</t>
  </si>
  <si>
    <t>1645623_RapidEye-1_analytic_20161001_164625.tif</t>
  </si>
  <si>
    <t>58i</t>
  </si>
  <si>
    <t>58b</t>
  </si>
  <si>
    <t>587i</t>
  </si>
  <si>
    <t>1745603_RapidEye-1_analytic_20160206_165506.tif</t>
  </si>
  <si>
    <t>584i</t>
  </si>
  <si>
    <t>1645221_RapidEye-4_analytic_20160204_164915.tif</t>
  </si>
  <si>
    <t>572i</t>
  </si>
  <si>
    <t>569i</t>
  </si>
  <si>
    <t>565i</t>
  </si>
  <si>
    <t>564INF</t>
  </si>
  <si>
    <t>1744802_RapidEye-5_analytic_20150101_165638.tif</t>
  </si>
  <si>
    <t>1644828_RapidEye-2_analytic_20151001_165240.tif</t>
  </si>
  <si>
    <t>559i</t>
  </si>
  <si>
    <t>1645528_RapidEye-2_analytic_20151001_165216.tif</t>
  </si>
  <si>
    <t>556i</t>
  </si>
  <si>
    <t>1645525_RapidEye-3_analytic_20160317_164844.tif</t>
  </si>
  <si>
    <t>550i</t>
  </si>
  <si>
    <t>1645524_RapidEye-3_analytic_20160317_164844.tif</t>
  </si>
  <si>
    <t>547i</t>
  </si>
  <si>
    <t>1645523_RapidEye-1_analytic_20161001_164628.tif</t>
  </si>
  <si>
    <t>1645522_RapidEye-1_analytic_20161001_164628.tif</t>
  </si>
  <si>
    <t>539i</t>
  </si>
  <si>
    <t>522i</t>
  </si>
  <si>
    <t>520INF</t>
  </si>
  <si>
    <t>1645521_RapidEye-4_analytic_20160204_164905.tif</t>
  </si>
  <si>
    <t>510i</t>
  </si>
  <si>
    <t>1645428_RapidEye-1_analytic_20160206_165514.tif</t>
  </si>
  <si>
    <t>Sentinel</t>
  </si>
  <si>
    <t>50b</t>
  </si>
  <si>
    <t>1645123_RapidEye-1_analytic_20161001_164642.tif</t>
  </si>
  <si>
    <t>509i</t>
  </si>
  <si>
    <t>1645426_RapidEye-3_analytic_20160620_164335.tif</t>
  </si>
  <si>
    <t>503i</t>
  </si>
  <si>
    <t>1645425_RapidEye-2_analytic_20160927_164630.tif</t>
  </si>
  <si>
    <t>500i</t>
  </si>
  <si>
    <t>1645424_RapidEye-3_analytic_20160317_164847.tif</t>
  </si>
  <si>
    <t>4INF</t>
  </si>
  <si>
    <t>497i</t>
  </si>
  <si>
    <t>1645423_RapidEye-4_analytic_20160116_165124.tif</t>
  </si>
  <si>
    <t>494i</t>
  </si>
  <si>
    <t>1645422_RapidEye-4_analytic_20160204_164908.tif</t>
  </si>
  <si>
    <t>483i</t>
  </si>
  <si>
    <t>1745003_RapidEye-1_analytic_20160127_164636.tif</t>
  </si>
  <si>
    <t>1644727_RapidEye-2_analytic_20151001_165244.tif</t>
  </si>
  <si>
    <t>1645425_RapidEye-1_analytic_20160422_165008.tif</t>
  </si>
  <si>
    <t>1645424_RapidEye-1_analytic_20160422_165008.tif</t>
  </si>
  <si>
    <t>1645423_RapidEye-1_analytic_20160422_165009.tif</t>
  </si>
  <si>
    <t>470i</t>
  </si>
  <si>
    <t>1645422_RapidEye-1_analytic_20161001_164632.tif</t>
  </si>
  <si>
    <t>1645421_RapidEye-4_analytic_20160204_164908.tif</t>
  </si>
  <si>
    <t>45INF</t>
  </si>
  <si>
    <t>45b</t>
  </si>
  <si>
    <t>458i</t>
  </si>
  <si>
    <t>455i</t>
  </si>
  <si>
    <t>454i</t>
  </si>
  <si>
    <t>448i</t>
  </si>
  <si>
    <t>445i</t>
  </si>
  <si>
    <t>444INF</t>
  </si>
  <si>
    <t>43i</t>
  </si>
  <si>
    <t>439i</t>
  </si>
  <si>
    <t>438INF</t>
  </si>
  <si>
    <t>1644726_RapidEye-1_analytic_20150224_171122.tif</t>
  </si>
  <si>
    <t>436i</t>
  </si>
  <si>
    <t>1645328_RapidEye-2_analytic_20151001_165223.tif</t>
  </si>
  <si>
    <t>430i</t>
  </si>
  <si>
    <t>1645325_RapidEye-2_analytic_20160124_170409.tif</t>
  </si>
  <si>
    <t>1645324_RapidEye-1_analytic_20160422_165012.tif</t>
  </si>
  <si>
    <t>1645322_RapidEye-4_analytic_20160116_165128.tif</t>
  </si>
  <si>
    <t>1645321_RapidEye-4_analytic_20160204_164911.tif</t>
  </si>
  <si>
    <t>410INF</t>
  </si>
  <si>
    <t>1744602_RapidEye-1_analytic_20160315_165210.tif</t>
  </si>
  <si>
    <t>407INF</t>
  </si>
  <si>
    <t>Google engine</t>
  </si>
  <si>
    <t>1644626_RapidEye-2_visual_20160124_170433.tif</t>
  </si>
  <si>
    <t>396i</t>
  </si>
  <si>
    <t>392i</t>
  </si>
  <si>
    <t>1645323_RapidEye-1_analytic_20160422_165012.tif</t>
  </si>
  <si>
    <t>37i</t>
  </si>
  <si>
    <t>378i</t>
  </si>
  <si>
    <t>373INF</t>
  </si>
  <si>
    <t>1744602_RapidEye-3_analytic_20150225_164909.tif</t>
  </si>
  <si>
    <t>367INF</t>
  </si>
  <si>
    <t>366i</t>
  </si>
  <si>
    <t>1645222_RapidEye-1_analytic_20161001_164639.tif</t>
  </si>
  <si>
    <t>1644625_RapidEye-1_analytic_20150224_171126.tif</t>
  </si>
  <si>
    <t>358i</t>
  </si>
  <si>
    <t>355i</t>
  </si>
  <si>
    <t>1645223_RapidEye-1_analytic_20160422_165015.tif</t>
  </si>
  <si>
    <t>336i</t>
  </si>
  <si>
    <t>333i</t>
  </si>
  <si>
    <t>329INF</t>
  </si>
  <si>
    <t>1645224_RapidEye-1_analytic_20160422_165015.tif</t>
  </si>
  <si>
    <t>318i</t>
  </si>
  <si>
    <t>313i</t>
  </si>
  <si>
    <t>310i</t>
  </si>
  <si>
    <t>30i</t>
  </si>
  <si>
    <t>1645125_RapidEye-3_analytic_20160317_164857.tif</t>
  </si>
  <si>
    <t>303INF</t>
  </si>
  <si>
    <t>1644528_RapidEye-1_analytic_20160315_165214.tif</t>
  </si>
  <si>
    <t>298i</t>
  </si>
  <si>
    <t>291i</t>
  </si>
  <si>
    <t>1645126_RapidEye-2_analytic_20150225_171247.tif</t>
  </si>
  <si>
    <t>28b</t>
  </si>
  <si>
    <t>281i</t>
  </si>
  <si>
    <t>273i</t>
  </si>
  <si>
    <t>26INF</t>
  </si>
  <si>
    <t>268INF</t>
  </si>
  <si>
    <t>1645024_RapidEye-5_analytic_20160402_164745.tif</t>
  </si>
  <si>
    <t>265INF</t>
  </si>
  <si>
    <t>265i</t>
  </si>
  <si>
    <t>1645028_RapidEye-1_analytic_20160108_164852.tif</t>
  </si>
  <si>
    <t>25i</t>
  </si>
  <si>
    <t>259i</t>
  </si>
  <si>
    <t>254i</t>
  </si>
  <si>
    <t>251i</t>
  </si>
  <si>
    <t>246i</t>
  </si>
  <si>
    <t>243i</t>
  </si>
  <si>
    <t>23INF</t>
  </si>
  <si>
    <t>236INF</t>
  </si>
  <si>
    <t>1744402_RapidEye-4_analytic_20160303_163544.tif</t>
  </si>
  <si>
    <t>233INF</t>
  </si>
  <si>
    <t>1644428_RapidEye-1_analytic_20160315_165217.tif</t>
  </si>
  <si>
    <t>233i</t>
  </si>
  <si>
    <t>22i</t>
  </si>
  <si>
    <t>227i</t>
  </si>
  <si>
    <t>1744901_RapidEye-1_analytic_20160315_165200.tif</t>
  </si>
  <si>
    <t>2166i</t>
  </si>
  <si>
    <t>2165i</t>
  </si>
  <si>
    <t>1645825_RapidEye-2_analytic_20160927_164616.tif</t>
  </si>
  <si>
    <t>2161i</t>
  </si>
  <si>
    <t>2155i</t>
  </si>
  <si>
    <t>2151i</t>
  </si>
  <si>
    <t>2146i</t>
  </si>
  <si>
    <t>1745803_RapidEye-4_analytic_20160724_163549.tif</t>
  </si>
  <si>
    <t>2137i</t>
  </si>
  <si>
    <t>2134i</t>
  </si>
  <si>
    <t>2131i</t>
  </si>
  <si>
    <t>212i</t>
  </si>
  <si>
    <t>1745704_RapidEye-1_analytic_20160613_164116.tif</t>
  </si>
  <si>
    <t>2124i</t>
  </si>
  <si>
    <t>1745702_RapidEye-2_analytic_20151001_165209.tif</t>
  </si>
  <si>
    <t>1645728_RapidEye-3_analytic_20160620_164323.tif</t>
  </si>
  <si>
    <t>2118i</t>
  </si>
  <si>
    <t>1645727_RapidEye-3_analytic_20160728_164017.tif</t>
  </si>
  <si>
    <t>2112i</t>
  </si>
  <si>
    <t>2109i</t>
  </si>
  <si>
    <t>2100i</t>
  </si>
  <si>
    <t>2097i</t>
  </si>
  <si>
    <t>2094i</t>
  </si>
  <si>
    <t>2091i</t>
  </si>
  <si>
    <t>2089i</t>
  </si>
  <si>
    <t>2086i</t>
  </si>
  <si>
    <t>1645626_RapidEye-2_analytic_20160927_164623.tif</t>
  </si>
  <si>
    <t>2071i</t>
  </si>
  <si>
    <t>206i</t>
  </si>
  <si>
    <t>2068i</t>
  </si>
  <si>
    <t>2062i</t>
  </si>
  <si>
    <t>1745602_RapidEye-2_analytic_20151001_165212.tif</t>
  </si>
  <si>
    <t>205INF</t>
  </si>
  <si>
    <t>2059i</t>
  </si>
  <si>
    <t>1645627_RapidEye-5_analytic_20160421_164624.tif</t>
  </si>
  <si>
    <t>2053i</t>
  </si>
  <si>
    <t>1645626_RapidEye-3_analytic_20160317_164840.tif</t>
  </si>
  <si>
    <t>2050i</t>
  </si>
  <si>
    <t>2047i</t>
  </si>
  <si>
    <t>2044i</t>
  </si>
  <si>
    <t>2042i</t>
  </si>
  <si>
    <t>2039i</t>
  </si>
  <si>
    <t>2036i</t>
  </si>
  <si>
    <t>2033i</t>
  </si>
  <si>
    <t>2030i</t>
  </si>
  <si>
    <t>2027i</t>
  </si>
  <si>
    <t>2024i</t>
  </si>
  <si>
    <t>1645623_RapidEye-4_analytic_20160116_165117.tif</t>
  </si>
  <si>
    <t>2021i</t>
  </si>
  <si>
    <t>2011i</t>
  </si>
  <si>
    <t>2005i</t>
  </si>
  <si>
    <t>2002i</t>
  </si>
  <si>
    <t>1b</t>
  </si>
  <si>
    <t>19i</t>
  </si>
  <si>
    <t>199INF</t>
  </si>
  <si>
    <t>1644427_RapidEye-2_analytic_20150225_171311.tif</t>
  </si>
  <si>
    <t>1994i</t>
  </si>
  <si>
    <t>1991i</t>
  </si>
  <si>
    <t>198i</t>
  </si>
  <si>
    <t>1987i</t>
  </si>
  <si>
    <t>1978i</t>
  </si>
  <si>
    <t>1975i</t>
  </si>
  <si>
    <t>1973i</t>
  </si>
  <si>
    <t>1967i</t>
  </si>
  <si>
    <t>1961i</t>
  </si>
  <si>
    <t>1958i</t>
  </si>
  <si>
    <t>1955i</t>
  </si>
  <si>
    <t>1645423_RapidEye-3_analytic_20160317_164848.tif</t>
  </si>
  <si>
    <t>1947i</t>
  </si>
  <si>
    <t>1944i</t>
  </si>
  <si>
    <t>1942i</t>
  </si>
  <si>
    <t>1939i</t>
  </si>
  <si>
    <t>1933i</t>
  </si>
  <si>
    <t>1927i</t>
  </si>
  <si>
    <t>1907i</t>
  </si>
  <si>
    <t>189i</t>
  </si>
  <si>
    <t>1898i</t>
  </si>
  <si>
    <t>1892i</t>
  </si>
  <si>
    <t>1883i</t>
  </si>
  <si>
    <t>1880i</t>
  </si>
  <si>
    <t>1645323_RapidEye-3_analytic_20160317_164851.tif</t>
  </si>
  <si>
    <t>1877i</t>
  </si>
  <si>
    <t>1874i</t>
  </si>
  <si>
    <t>1859i</t>
  </si>
  <si>
    <t>1858i</t>
  </si>
  <si>
    <t>1645324_RapidEye-2_analytic_20160124_170410.tif</t>
  </si>
  <si>
    <t>1853i</t>
  </si>
  <si>
    <t>1846i</t>
  </si>
  <si>
    <t>1843i</t>
  </si>
  <si>
    <t>1840i</t>
  </si>
  <si>
    <t>1837i</t>
  </si>
  <si>
    <t>1834i</t>
  </si>
  <si>
    <t>1827i</t>
  </si>
  <si>
    <t>1824i</t>
  </si>
  <si>
    <t>1821i</t>
  </si>
  <si>
    <t>1818i</t>
  </si>
  <si>
    <t>1815i</t>
  </si>
  <si>
    <t>1812i</t>
  </si>
  <si>
    <t>1645222_RapidEye-4_analytic_20160204_164914.tif</t>
  </si>
  <si>
    <t>1802i</t>
  </si>
  <si>
    <t>1799i</t>
  </si>
  <si>
    <t>1796i</t>
  </si>
  <si>
    <t>1790i</t>
  </si>
  <si>
    <t>178i</t>
  </si>
  <si>
    <t>1787i</t>
  </si>
  <si>
    <t>1645223_RapidEye-1_analytic_20161001_164638.tif</t>
  </si>
  <si>
    <t>1782i</t>
  </si>
  <si>
    <t>1777i</t>
  </si>
  <si>
    <t>1767i</t>
  </si>
  <si>
    <t>1764i</t>
  </si>
  <si>
    <t>1758i</t>
  </si>
  <si>
    <t>1755i</t>
  </si>
  <si>
    <t>1750i</t>
  </si>
  <si>
    <t>1743i</t>
  </si>
  <si>
    <t>1740i</t>
  </si>
  <si>
    <t>173INF</t>
  </si>
  <si>
    <t>1733i</t>
  </si>
  <si>
    <t>1730i</t>
  </si>
  <si>
    <t>1711i</t>
  </si>
  <si>
    <t>170INF</t>
  </si>
  <si>
    <t>1702i</t>
  </si>
  <si>
    <t>1645023_RapidEye-3_analytic_20150226_170914.tif</t>
  </si>
  <si>
    <t>1701i</t>
  </si>
  <si>
    <t>16i</t>
  </si>
  <si>
    <t>16b</t>
  </si>
  <si>
    <t>1744302_RapidEye-4_analytic_20160303_163548.tif</t>
  </si>
  <si>
    <t>169i</t>
  </si>
  <si>
    <t>1698i</t>
  </si>
  <si>
    <t>1695i</t>
  </si>
  <si>
    <t>1692i</t>
  </si>
  <si>
    <t>1685i</t>
  </si>
  <si>
    <t>167i</t>
  </si>
  <si>
    <t>1679i</t>
  </si>
  <si>
    <t>1663i</t>
  </si>
  <si>
    <t>1644927_RapidEye-2_analytic_20151001_165237.tif</t>
  </si>
  <si>
    <t>1653i</t>
  </si>
  <si>
    <t>1650i</t>
  </si>
  <si>
    <t>164i</t>
  </si>
  <si>
    <t>1642i</t>
  </si>
  <si>
    <t>1639i</t>
  </si>
  <si>
    <t>1628i</t>
  </si>
  <si>
    <t>1625i</t>
  </si>
  <si>
    <t>1612i</t>
  </si>
  <si>
    <t>1608i</t>
  </si>
  <si>
    <t>1596i</t>
  </si>
  <si>
    <t>1589i</t>
  </si>
  <si>
    <t>1644625_RapidEye-4_analytic_20160415_163840.tif</t>
  </si>
  <si>
    <t>1587i</t>
  </si>
  <si>
    <t>1644626_RapidEye-2_analytic_20160124_170433.tif</t>
  </si>
  <si>
    <t>1578i</t>
  </si>
  <si>
    <t>1575i</t>
  </si>
  <si>
    <t>1644527_RapidEye-1_analytic_20160315_165214.tif</t>
  </si>
  <si>
    <t>1570i</t>
  </si>
  <si>
    <t>1564i</t>
  </si>
  <si>
    <t>1561i</t>
  </si>
  <si>
    <t>1553i</t>
  </si>
  <si>
    <t>1550i</t>
  </si>
  <si>
    <t>154i</t>
  </si>
  <si>
    <t>1536i</t>
  </si>
  <si>
    <t>1533i</t>
  </si>
  <si>
    <t>1644327_RapidEye-3_analytic_20160522_163613.tif</t>
  </si>
  <si>
    <t>1531i</t>
  </si>
  <si>
    <t>1644328_RapidEye-4_analytic_20160724_163641.tif</t>
  </si>
  <si>
    <t>1528i</t>
  </si>
  <si>
    <t>151i</t>
  </si>
  <si>
    <t>1519i</t>
  </si>
  <si>
    <t>1517i</t>
  </si>
  <si>
    <t>1515i</t>
  </si>
  <si>
    <t>1512i</t>
  </si>
  <si>
    <t>1510i</t>
  </si>
  <si>
    <t>1507i</t>
  </si>
  <si>
    <t>1503i</t>
  </si>
  <si>
    <t>1500i</t>
  </si>
  <si>
    <t>1496i</t>
  </si>
  <si>
    <t>1494i</t>
  </si>
  <si>
    <t>1745904_RapidEye-4_analytic_20160724_163545.tif</t>
  </si>
  <si>
    <t>1490INF</t>
  </si>
  <si>
    <t>1484i</t>
  </si>
  <si>
    <t>1481i</t>
  </si>
  <si>
    <t>1645924_RapidEye-1_analytic_20161001_164614.tif</t>
  </si>
  <si>
    <t>1479INF</t>
  </si>
  <si>
    <t>1476INF</t>
  </si>
  <si>
    <t>1645928_RapidEye-2_analytic_20151001_165203.tif</t>
  </si>
  <si>
    <t>1473INF</t>
  </si>
  <si>
    <t>1645924_RapidEye-3_analytic_20160317_164830.tif</t>
  </si>
  <si>
    <t>1473i</t>
  </si>
  <si>
    <t>1470i</t>
  </si>
  <si>
    <t>1467i</t>
  </si>
  <si>
    <t>1464i</t>
  </si>
  <si>
    <t>1645824_RapidEye-5_analytic_20160407_165208.tif</t>
  </si>
  <si>
    <t>1462INF</t>
  </si>
  <si>
    <t>145INF</t>
  </si>
  <si>
    <t>145i</t>
  </si>
  <si>
    <t>1459INF</t>
  </si>
  <si>
    <t>1456INF</t>
  </si>
  <si>
    <t>1645824_RapidEye-3_analytic_20160728_164015.tif</t>
  </si>
  <si>
    <t>1453i</t>
  </si>
  <si>
    <t>1450i</t>
  </si>
  <si>
    <t>1447INF</t>
  </si>
  <si>
    <t>1447i</t>
  </si>
  <si>
    <t>1444INF</t>
  </si>
  <si>
    <t>1444i</t>
  </si>
  <si>
    <t>1441INF</t>
  </si>
  <si>
    <t>1440i</t>
  </si>
  <si>
    <t>1745703_RapidEye-2_analytic_20151001_165208.tif</t>
  </si>
  <si>
    <t>1438INF</t>
  </si>
  <si>
    <t>1437i</t>
  </si>
  <si>
    <t>1745702_RapidEye-1_analytic_20160206_165503.tif</t>
  </si>
  <si>
    <t>1435INF</t>
  </si>
  <si>
    <t>1434i</t>
  </si>
  <si>
    <t>1431i</t>
  </si>
  <si>
    <t>142INF</t>
  </si>
  <si>
    <t>Google arth engine</t>
  </si>
  <si>
    <t>1428INF</t>
  </si>
  <si>
    <t>1428i</t>
  </si>
  <si>
    <t>1426i</t>
  </si>
  <si>
    <t>1423INF</t>
  </si>
  <si>
    <t>1423i</t>
  </si>
  <si>
    <t>1420INF</t>
  </si>
  <si>
    <t>1417INF</t>
  </si>
  <si>
    <t>1417i</t>
  </si>
  <si>
    <t>1414INF</t>
  </si>
  <si>
    <t>1414i</t>
  </si>
  <si>
    <t>1413i</t>
  </si>
  <si>
    <t>1411INF</t>
  </si>
  <si>
    <t>1410i</t>
  </si>
  <si>
    <t>1408INF</t>
  </si>
  <si>
    <t>1407i</t>
  </si>
  <si>
    <t>1404i</t>
  </si>
  <si>
    <t>1402INF</t>
  </si>
  <si>
    <t>1401i</t>
  </si>
  <si>
    <t>13INF</t>
  </si>
  <si>
    <t>1398INF</t>
  </si>
  <si>
    <t>1396i</t>
  </si>
  <si>
    <t>1395INF</t>
  </si>
  <si>
    <t>1392INF</t>
  </si>
  <si>
    <t>1390i</t>
  </si>
  <si>
    <t>1389INF</t>
  </si>
  <si>
    <t>1384INF</t>
  </si>
  <si>
    <t>Google earth engine</t>
  </si>
  <si>
    <t>1381INF</t>
  </si>
  <si>
    <t>1381i</t>
  </si>
  <si>
    <t>1378i</t>
  </si>
  <si>
    <t>1373INF</t>
  </si>
  <si>
    <t>1372i</t>
  </si>
  <si>
    <t>1370INF</t>
  </si>
  <si>
    <t>1367INF</t>
  </si>
  <si>
    <t>1366i</t>
  </si>
  <si>
    <t>1365i</t>
  </si>
  <si>
    <t>1364INF</t>
  </si>
  <si>
    <t>1363INF</t>
  </si>
  <si>
    <t>1362i</t>
  </si>
  <si>
    <t>135i</t>
  </si>
  <si>
    <t>1359i</t>
  </si>
  <si>
    <t>1357INF</t>
  </si>
  <si>
    <t>1356i</t>
  </si>
  <si>
    <t>1354INF</t>
  </si>
  <si>
    <t>1351INF</t>
  </si>
  <si>
    <t>1351i</t>
  </si>
  <si>
    <t>1350INF</t>
  </si>
  <si>
    <t>1348i</t>
  </si>
  <si>
    <t>1347INF</t>
  </si>
  <si>
    <t>1345i</t>
  </si>
  <si>
    <t>1344INF</t>
  </si>
  <si>
    <t>1341INF</t>
  </si>
  <si>
    <t>1339i</t>
  </si>
  <si>
    <t>1336INF</t>
  </si>
  <si>
    <t>1336i</t>
  </si>
  <si>
    <t>1333INF</t>
  </si>
  <si>
    <t>1333i</t>
  </si>
  <si>
    <t>1330INF</t>
  </si>
  <si>
    <t>1330i</t>
  </si>
  <si>
    <t>1645622_RapidEye-4_analytic_20160204_164901.tif</t>
  </si>
  <si>
    <t>132i</t>
  </si>
  <si>
    <t>1329i</t>
  </si>
  <si>
    <t>1327INF</t>
  </si>
  <si>
    <t>1326INF</t>
  </si>
  <si>
    <t>1326i</t>
  </si>
  <si>
    <t>1323INF</t>
  </si>
  <si>
    <t>1323i</t>
  </si>
  <si>
    <t>1320INF</t>
  </si>
  <si>
    <t>1645624_2010-02-23_RE4_3A_144585.tif</t>
  </si>
  <si>
    <t>1320i</t>
  </si>
  <si>
    <t>1317INF</t>
  </si>
  <si>
    <t>1317i</t>
  </si>
  <si>
    <t>1315i</t>
  </si>
  <si>
    <t>1314INF</t>
  </si>
  <si>
    <t>1312INF</t>
  </si>
  <si>
    <t>1312i</t>
  </si>
  <si>
    <t>130i</t>
  </si>
  <si>
    <t>1309INF</t>
  </si>
  <si>
    <t>1309i</t>
  </si>
  <si>
    <t>1307i</t>
  </si>
  <si>
    <t>1306INF</t>
  </si>
  <si>
    <t>1304i</t>
  </si>
  <si>
    <t>1303INF</t>
  </si>
  <si>
    <t>1301i</t>
  </si>
  <si>
    <t>1745502_RapidEye-1_analytic_20160726_164256.tif</t>
  </si>
  <si>
    <t>1300INF</t>
  </si>
  <si>
    <t>12INF</t>
  </si>
  <si>
    <t>12b</t>
  </si>
  <si>
    <t>1297INF</t>
  </si>
  <si>
    <t>1294INF</t>
  </si>
  <si>
    <t>Google Engine</t>
  </si>
  <si>
    <t>1292i</t>
  </si>
  <si>
    <t>1291i</t>
  </si>
  <si>
    <t>1290INF</t>
  </si>
  <si>
    <t>1288INF</t>
  </si>
  <si>
    <t>1288i</t>
  </si>
  <si>
    <t>1285INF</t>
  </si>
  <si>
    <t>1282INF</t>
  </si>
  <si>
    <t>1282i</t>
  </si>
  <si>
    <t>127i</t>
  </si>
  <si>
    <t>1279INF</t>
  </si>
  <si>
    <t>1276INF</t>
  </si>
  <si>
    <t>1274i</t>
  </si>
  <si>
    <t>1273INF</t>
  </si>
  <si>
    <t>1270INF</t>
  </si>
  <si>
    <t>1267INF</t>
  </si>
  <si>
    <t>1260i</t>
  </si>
  <si>
    <t>1645523_RapidEye-4_analytic_20160116_165121.tif</t>
  </si>
  <si>
    <t>1257INF</t>
  </si>
  <si>
    <t>1257i</t>
  </si>
  <si>
    <t>1254i</t>
  </si>
  <si>
    <t>1251INF</t>
  </si>
  <si>
    <t>1248INF</t>
  </si>
  <si>
    <t>1248i</t>
  </si>
  <si>
    <t>1245INF</t>
  </si>
  <si>
    <t>1245i</t>
  </si>
  <si>
    <t>1242INF</t>
  </si>
  <si>
    <t>1242i</t>
  </si>
  <si>
    <t>1239INF</t>
  </si>
  <si>
    <t>1239i</t>
  </si>
  <si>
    <t>1236INF</t>
  </si>
  <si>
    <t>1236i</t>
  </si>
  <si>
    <t>1234i</t>
  </si>
  <si>
    <t>1233INF</t>
  </si>
  <si>
    <t>1645520_RapidEye-4_analytic_20160204_164905.tif</t>
  </si>
  <si>
    <t>1231i</t>
  </si>
  <si>
    <t>1228i</t>
  </si>
  <si>
    <t>1225i</t>
  </si>
  <si>
    <t>1221INF</t>
  </si>
  <si>
    <t>121i</t>
  </si>
  <si>
    <t>1219i</t>
  </si>
  <si>
    <t>1218INF</t>
  </si>
  <si>
    <t>1216i</t>
  </si>
  <si>
    <t>1215INF</t>
  </si>
  <si>
    <t>1212INF</t>
  </si>
  <si>
    <t>1210i</t>
  </si>
  <si>
    <t>1209INF</t>
  </si>
  <si>
    <t>1207i</t>
  </si>
  <si>
    <t>1205INF</t>
  </si>
  <si>
    <t>119i</t>
  </si>
  <si>
    <t>1190i</t>
  </si>
  <si>
    <t>1186INF</t>
  </si>
  <si>
    <t>1645324_RapidEye-2_analytic_20160927_164634.tif</t>
  </si>
  <si>
    <t>1183INF</t>
  </si>
  <si>
    <t>1645323_RapidEye-1_analytic_20161001_164635.tif</t>
  </si>
  <si>
    <t>1180INF</t>
  </si>
  <si>
    <t>1178i</t>
  </si>
  <si>
    <t>1645322_RapidEye-1_analytic_20161001_164635.tif</t>
  </si>
  <si>
    <t>1177INF</t>
  </si>
  <si>
    <t>116INF</t>
  </si>
  <si>
    <t>116i</t>
  </si>
  <si>
    <t>1644628_RapidEye-4_analytic_20150105_165827.tif</t>
  </si>
  <si>
    <t>1169INF</t>
  </si>
  <si>
    <t>1167i</t>
  </si>
  <si>
    <t>1164i</t>
  </si>
  <si>
    <t>1161i</t>
  </si>
  <si>
    <t>1155i</t>
  </si>
  <si>
    <t>1152i</t>
  </si>
  <si>
    <t>1151INF</t>
  </si>
  <si>
    <t>1149i</t>
  </si>
  <si>
    <t>1148INF</t>
  </si>
  <si>
    <t>1145INF</t>
  </si>
  <si>
    <t>1143i</t>
  </si>
  <si>
    <t>1142INF</t>
  </si>
  <si>
    <t>1139INF</t>
  </si>
  <si>
    <t>1134i</t>
  </si>
  <si>
    <t>1128i</t>
  </si>
  <si>
    <t>111i</t>
  </si>
  <si>
    <t>1116i</t>
  </si>
  <si>
    <t>1110INF</t>
  </si>
  <si>
    <t>1110i</t>
  </si>
  <si>
    <t>1107i</t>
  </si>
  <si>
    <t>1104INF</t>
  </si>
  <si>
    <t>1101INF</t>
  </si>
  <si>
    <t>1101i</t>
  </si>
  <si>
    <t>10i</t>
  </si>
  <si>
    <t>10b</t>
  </si>
  <si>
    <t>1098i</t>
  </si>
  <si>
    <t>1095INF</t>
  </si>
  <si>
    <t>1094i</t>
  </si>
  <si>
    <t>1091i</t>
  </si>
  <si>
    <t>108i</t>
  </si>
  <si>
    <t>1088i</t>
  </si>
  <si>
    <t>1081i</t>
  </si>
  <si>
    <t>1078i</t>
  </si>
  <si>
    <t>1075INF</t>
  </si>
  <si>
    <t>1075i</t>
  </si>
  <si>
    <t>1072INF</t>
  </si>
  <si>
    <t>1070i</t>
  </si>
  <si>
    <t>1069INF</t>
  </si>
  <si>
    <t>a</t>
  </si>
  <si>
    <t>1066INF</t>
  </si>
  <si>
    <t>1064i</t>
  </si>
  <si>
    <t>105i</t>
  </si>
  <si>
    <t>1057INF</t>
  </si>
  <si>
    <t>1053i</t>
  </si>
  <si>
    <t>1049i</t>
  </si>
  <si>
    <t>1043i</t>
  </si>
  <si>
    <t>1040i</t>
  </si>
  <si>
    <t>1037i</t>
  </si>
  <si>
    <t>1033INF</t>
  </si>
  <si>
    <t>102i</t>
  </si>
  <si>
    <t>1029INF</t>
  </si>
  <si>
    <t>1029i</t>
  </si>
  <si>
    <t>1026INF</t>
  </si>
  <si>
    <t>1023INF</t>
  </si>
  <si>
    <t>1023i</t>
  </si>
  <si>
    <t>1015i</t>
  </si>
  <si>
    <t>1012i</t>
  </si>
  <si>
    <t>1009i</t>
  </si>
  <si>
    <t>1003i</t>
  </si>
  <si>
    <t>1645025_RapidEye-5_visual_20160402_164745.tif</t>
  </si>
  <si>
    <t>Cambio</t>
  </si>
  <si>
    <t>Tipo_degradacion</t>
  </si>
  <si>
    <t>Antropogenica</t>
  </si>
  <si>
    <t>No Antropogenica</t>
  </si>
  <si>
    <t>%DegCorregida</t>
  </si>
  <si>
    <t>%Degradacion</t>
  </si>
  <si>
    <t>Cambio_Biomasa</t>
  </si>
  <si>
    <t>% Emissions due to degradation</t>
  </si>
  <si>
    <t>Total Degradation</t>
  </si>
  <si>
    <t>Cambio_Biomasa2</t>
  </si>
  <si>
    <t>Non Antropogenic</t>
  </si>
  <si>
    <t>Antroprogenic</t>
  </si>
  <si>
    <t>Permanent Broadleaf forest</t>
  </si>
  <si>
    <t xml:space="preserve">Permanent Pine forest </t>
  </si>
  <si>
    <t>Number of Points</t>
  </si>
  <si>
    <t>Emissions from degradation</t>
  </si>
  <si>
    <t>Broadleaf Forest (t C)</t>
  </si>
  <si>
    <t>Conifer forest (t C )</t>
  </si>
  <si>
    <t>Total Emission  (t C )</t>
  </si>
  <si>
    <t>Significance of degradation</t>
  </si>
  <si>
    <t>Pine forest (ha)</t>
  </si>
  <si>
    <t>Total permanent forest area (ha)</t>
  </si>
  <si>
    <t>Broadleaf forest (tC/ha)</t>
  </si>
  <si>
    <t>Pine forest (tC/ha)</t>
  </si>
  <si>
    <t>Number of sample plots</t>
  </si>
  <si>
    <t>Total of plots</t>
  </si>
  <si>
    <t>Scnf</t>
  </si>
  <si>
    <t>Slt</t>
  </si>
  <si>
    <t>Slnf</t>
  </si>
  <si>
    <t>Total</t>
  </si>
  <si>
    <t>Antropogenic</t>
  </si>
  <si>
    <t>Wi</t>
  </si>
  <si>
    <t>NA</t>
  </si>
  <si>
    <t>Other land cover</t>
  </si>
  <si>
    <t>SubTotal</t>
  </si>
  <si>
    <t>Accounting Area</t>
  </si>
  <si>
    <t>Standard error</t>
  </si>
  <si>
    <t>Forest that remains as forest</t>
  </si>
  <si>
    <t>DeClerk, F., Le Coq, J., Rapidel, B., Beer, J. (2011). Ecosystem Services from Agriculture and Agroforestry. London: Routledge.</t>
  </si>
  <si>
    <t xml:space="preserve">Principles and Methods for Assessing Climate Change Mitigation as an Ecosystem Service in Agroecosystems </t>
  </si>
  <si>
    <t>Kristell Hergoualc’h</t>
  </si>
  <si>
    <r>
      <t xml:space="preserve">Eduardo Somarribaa,∗, Rolando Cerdaa, Luis Orozcoa, Miguel Cifuentesa, Héctor Dávilaa, Tania Espina, Henry Mavisoya, Guadalupe Ávilaa, Estefany Alvaradoa, V. P., &amp; Carlos Astorgaa, Eduardo Saya, O. D. (2013). Carbon stocks and cocoa yields in agroforestry systems of Central America. </t>
    </r>
    <r>
      <rPr>
        <i/>
        <sz val="12"/>
        <color theme="1"/>
        <rFont val="Calibri"/>
        <family val="2"/>
        <scheme val="minor"/>
      </rPr>
      <t>Agriculture, Ecosystems and Environment</t>
    </r>
    <r>
      <rPr>
        <sz val="12"/>
        <color theme="1"/>
        <rFont val="Calibri"/>
        <family val="2"/>
        <scheme val="minor"/>
      </rPr>
      <t xml:space="preserve">, </t>
    </r>
    <r>
      <rPr>
        <i/>
        <sz val="12"/>
        <color theme="1"/>
        <rFont val="Calibri"/>
        <family val="2"/>
        <scheme val="minor"/>
      </rPr>
      <t>173</t>
    </r>
    <r>
      <rPr>
        <sz val="12"/>
        <color theme="1"/>
        <rFont val="Calibri"/>
        <family val="2"/>
        <scheme val="minor"/>
      </rPr>
      <t>, 46–57.</t>
    </r>
  </si>
  <si>
    <t>Poveda, V., Orozco, L., Medina, C., Cerda, R., &amp; López, A. (2013). Almacenamiento de carbono en sistemas agroforestales de cacao en Waslala, Nicaragua. Agroforesteria En Las Amercias, 49, 42–50.</t>
  </si>
  <si>
    <t>Deforestation from Broadleaf forest &gt;70 to Woody vegetation</t>
  </si>
  <si>
    <t>Deforestation from Broadleaf forest &gt;70 to Non-woody vegetation</t>
  </si>
  <si>
    <t>Deforestation from Broadleaf degraded forest 30-69% to Woody vegetation</t>
  </si>
  <si>
    <t>Deforestation from Broadleaf degraded forest 30-69% to Non-woody vegetation</t>
  </si>
  <si>
    <t>Deforestation from Pine forest &gt;70 to Non-woody vegetation</t>
  </si>
  <si>
    <t>Degradation</t>
  </si>
  <si>
    <t>Tipo_Bosque</t>
  </si>
  <si>
    <t>Boque Pino</t>
  </si>
  <si>
    <t>Degradacion</t>
  </si>
  <si>
    <t>Jorge Rodriguez</t>
  </si>
  <si>
    <t>Estable</t>
  </si>
  <si>
    <t>2015, Imigenes de referencia con influencia de nubesrapideye</t>
  </si>
  <si>
    <t>2015, imigenes de referencia con presencia de nubes</t>
  </si>
  <si>
    <t>Ganancia</t>
  </si>
  <si>
    <t>Bosque Latifloliado</t>
  </si>
  <si>
    <t>2005_ las imigenes de referencia presentan nubosidad</t>
  </si>
  <si>
    <t>Las imigenes rapideye presenta nubosidad.</t>
  </si>
  <si>
    <t>Se confirmo con imigenes de digital glove (08 mayo 2016)</t>
  </si>
  <si>
    <t>Degraded/recovered</t>
  </si>
  <si>
    <t>No change in forest cover</t>
  </si>
  <si>
    <t>No change, degraded and recovered</t>
  </si>
  <si>
    <t>Broadleaf forest with no change</t>
  </si>
  <si>
    <t>Broadleaf forest degraded/recovered</t>
  </si>
  <si>
    <t>Broadleaf forest stable (ha)</t>
  </si>
  <si>
    <t>Broadleaf forest degraded/recovered (ha)</t>
  </si>
  <si>
    <t>Average change in carbon stock</t>
  </si>
  <si>
    <r>
      <t>Emissions due to forest degradation   (tCO</t>
    </r>
    <r>
      <rPr>
        <vertAlign val="subscript"/>
        <sz val="9"/>
        <color theme="1"/>
        <rFont val="Calibri Light"/>
        <family val="2"/>
        <scheme val="major"/>
      </rPr>
      <t>2</t>
    </r>
    <r>
      <rPr>
        <sz val="9"/>
        <color theme="1"/>
        <rFont val="Calibri Light"/>
        <family val="2"/>
        <scheme val="major"/>
      </rPr>
      <t>/yr)</t>
    </r>
  </si>
  <si>
    <t>Total emissions (tCO2/yr)</t>
  </si>
  <si>
    <t>Year of the reference period</t>
  </si>
  <si>
    <t>Average annual historical emissions from deforestation over the Reference Period</t>
  </si>
  <si>
    <t>Average annual historical removals by sinks over the Reference Period</t>
  </si>
  <si>
    <t>yr</t>
  </si>
  <si>
    <r>
      <t>(t CO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e/yr)</t>
    </r>
  </si>
  <si>
    <t>Net Reference</t>
  </si>
  <si>
    <t>Reference level GHG removals</t>
  </si>
  <si>
    <t>Estimation of expected emissions under the ER Program</t>
  </si>
  <si>
    <t>Estimation of expected removals</t>
  </si>
  <si>
    <t>Estimation of total expected emissions (incl. removals) under the ER Program</t>
  </si>
  <si>
    <t>Total Estimated net Emission Reductions /carbon removal benefit</t>
  </si>
  <si>
    <t>Expected setaside to reflect the level of uncertainty associated with the estimation of ERs during the Term of the ERPA (4%)</t>
  </si>
  <si>
    <t>Expected setaside buffer to reflect the level of reversal risks (22%)</t>
  </si>
  <si>
    <t>emission level</t>
  </si>
  <si>
    <t>(tCO2e/yr)</t>
  </si>
  <si>
    <t>(tCO2/yr)</t>
  </si>
  <si>
    <t>(tCO2e/yr) (without setaside)</t>
  </si>
  <si>
    <t>RiverBuff1K</t>
  </si>
  <si>
    <t>RoadBuff1K</t>
  </si>
  <si>
    <t>Tipo_Degradacion2</t>
  </si>
  <si>
    <t>Grand Total</t>
  </si>
  <si>
    <t>Anthopogenic_roads</t>
  </si>
  <si>
    <t>Anthropogenic_rivers</t>
  </si>
  <si>
    <t>Anthropogenic_roads_rivers</t>
  </si>
  <si>
    <t>Non-Anthropogenic</t>
  </si>
  <si>
    <t>NA Total</t>
  </si>
  <si>
    <t>Boque Pino Total</t>
  </si>
  <si>
    <t>Bosque Latifloliado Total</t>
  </si>
  <si>
    <t>Count of Num</t>
  </si>
  <si>
    <t>(t CO2e/yr)</t>
  </si>
  <si>
    <t>Broadleaf forest &gt;70% to Annual Crops</t>
  </si>
  <si>
    <t>Broadleaf forest &gt;70% to Pastures</t>
  </si>
  <si>
    <t>Broadleaf forest &gt;70% to Bare Soil</t>
  </si>
  <si>
    <t>Broadleaf degraded forest 30-69% to Annual Crops</t>
  </si>
  <si>
    <t>Broadleaf degraded forest 30-69% to Pastures</t>
  </si>
  <si>
    <t>Broadleaf degraded forest 30-69% to Natural savannah</t>
  </si>
  <si>
    <t>Transition to Non Woody Vegetation</t>
  </si>
  <si>
    <t>Reference level annual GHG emissions+ (deforestation and degradation)</t>
  </si>
  <si>
    <t>Tipo de bosque</t>
  </si>
  <si>
    <t>Cambio promedio en AGB+BGB (tC/ha)</t>
  </si>
  <si>
    <t>Degradacion&amp;ganancia</t>
  </si>
  <si>
    <t>Antropogénico</t>
  </si>
  <si>
    <t>RMS (tC/ha)</t>
  </si>
  <si>
    <t>intecept (tC/ha)</t>
  </si>
  <si>
    <t>Coeficient (tC/ha)</t>
  </si>
  <si>
    <t>AGB max (tC/ha)</t>
  </si>
  <si>
    <t>Cambio_Biomasa_Aleatorio</t>
  </si>
  <si>
    <t>Biomasa 2005 (tC/ha)</t>
  </si>
  <si>
    <t>Biomasa 2015 (tC/ha)</t>
  </si>
  <si>
    <t>Biomasa Aleatorio 2015 (tC/ha)</t>
  </si>
  <si>
    <t>Cambio aleatorio promedio en AGB+BGB (tC/ha)</t>
  </si>
  <si>
    <t>%Error</t>
  </si>
  <si>
    <t>Trial</t>
  </si>
  <si>
    <t>SimVoi 3.08 Simulation Data</t>
  </si>
  <si>
    <t>Date</t>
  </si>
  <si>
    <t>Time</t>
  </si>
  <si>
    <t>Workbook</t>
  </si>
  <si>
    <t>Reference_Level_V3.xlsx</t>
  </si>
  <si>
    <t>Number of Trials</t>
  </si>
  <si>
    <t>Seed</t>
  </si>
  <si>
    <t>Output Value Worksheet</t>
  </si>
  <si>
    <t>Degradation_EVM_data</t>
  </si>
  <si>
    <t>Output Value Cell</t>
  </si>
  <si>
    <t>Output Value Label</t>
  </si>
  <si>
    <t>This Simulation Data worksheet may be deleted</t>
  </si>
  <si>
    <t>without affecting the data or charts in the</t>
  </si>
  <si>
    <t>Univariate Summary, Bivariate Summary, or</t>
  </si>
  <si>
    <t>Value Of Information worksheets.</t>
  </si>
  <si>
    <t>SimVoi 3.08 Univariate Summary</t>
  </si>
  <si>
    <t>Mean</t>
  </si>
  <si>
    <t>St. Dev.</t>
  </si>
  <si>
    <t>Mean St. Error</t>
  </si>
  <si>
    <t>Skewness</t>
  </si>
  <si>
    <t>Minimum</t>
  </si>
  <si>
    <t>First Quartile</t>
  </si>
  <si>
    <t>Median</t>
  </si>
  <si>
    <t>Third Quartile</t>
  </si>
  <si>
    <t>Maximum</t>
  </si>
  <si>
    <t>Excel PERCENTILE</t>
  </si>
  <si>
    <t>SimVoi Pro Univariate Summary</t>
  </si>
  <si>
    <t>Trials</t>
  </si>
  <si>
    <t>Worksheet</t>
  </si>
  <si>
    <t>Cell</t>
  </si>
  <si>
    <t>Label</t>
  </si>
  <si>
    <t>Upper Limit</t>
  </si>
  <si>
    <t>Frequency</t>
  </si>
  <si>
    <t>$AS$3</t>
  </si>
  <si>
    <t>$AT$3</t>
  </si>
  <si>
    <t>$AS$4</t>
  </si>
  <si>
    <t>$AT$4</t>
  </si>
  <si>
    <t>Muestra</t>
  </si>
  <si>
    <t>Reference level (degradation included, considering rivers 1km buffer)</t>
  </si>
  <si>
    <t>Average annual historical net emissions from degradation over the Reference Period (rivers 1km buffer included)</t>
  </si>
  <si>
    <t>Forest Reference Emission Level</t>
  </si>
  <si>
    <t>Ex-ante estimation of the Emission Reductions</t>
  </si>
  <si>
    <t>Error (90% significance) ha</t>
  </si>
  <si>
    <t>Confidence limits</t>
  </si>
  <si>
    <t>C1a Quema de biomasa (Gg)</t>
  </si>
  <si>
    <t>GWP</t>
  </si>
  <si>
    <t>N2O Directa</t>
  </si>
  <si>
    <t>CH4</t>
  </si>
  <si>
    <t>Significancia</t>
  </si>
  <si>
    <t>Datos Tercera Comunicación 2010</t>
  </si>
  <si>
    <t>Gases</t>
  </si>
  <si>
    <t>tCO2e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</si>
</sst>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%"/>
    <numFmt numFmtId="167" formatCode="_(* #,##0.000_);_(* \(#,##0.000\);_(* &quot;-&quot;??_);_(@_)"/>
    <numFmt numFmtId="168" formatCode="0.000"/>
    <numFmt numFmtId="169" formatCode="_(* #,##0.0_);_(* \(#,##0.0\);_(* &quot;-&quot;??_);_(@_)"/>
    <numFmt numFmtId="170" formatCode="\+#,##0.000;\-#,##0.000;0.000"/>
  </numFmts>
  <fonts count="2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 (Body)"/>
    </font>
    <font>
      <sz val="11"/>
      <color theme="1"/>
      <name val="Century Gothic"/>
      <family val="2"/>
    </font>
    <font>
      <sz val="13"/>
      <color rgb="FF000000"/>
      <name val="Helvetica Neue"/>
      <family val="2"/>
    </font>
    <font>
      <i/>
      <sz val="12"/>
      <color theme="1"/>
      <name val="Calibri"/>
      <family val="2"/>
      <scheme val="min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vertAlign val="subscript"/>
      <sz val="9"/>
      <color theme="1"/>
      <name val="Calibri Light"/>
      <family val="2"/>
      <scheme val="major"/>
    </font>
    <font>
      <b/>
      <sz val="12"/>
      <color rgb="FFFFFFFF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1"/>
      <color rgb="FFFFFFFF"/>
      <name val="Calibri Light"/>
      <family val="2"/>
    </font>
    <font>
      <sz val="11"/>
      <color rgb="FF000000"/>
      <name val="Calibri Light"/>
      <family val="2"/>
    </font>
    <font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sz val="18"/>
      <color rgb="FF0070C0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85623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8">
    <xf numFmtId="0" fontId="0" fillId="0" borderId="0" xfId="0"/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3" fontId="0" fillId="0" borderId="0" xfId="0" applyNumberFormat="1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0" fontId="4" fillId="2" borderId="0" xfId="0" applyFont="1" applyFill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2" fontId="0" fillId="0" borderId="0" xfId="0" applyNumberFormat="1"/>
    <xf numFmtId="164" fontId="0" fillId="0" borderId="0" xfId="1" applyNumberFormat="1" applyFont="1"/>
    <xf numFmtId="164" fontId="0" fillId="0" borderId="1" xfId="1" applyNumberFormat="1" applyFont="1" applyBorder="1"/>
    <xf numFmtId="3" fontId="6" fillId="0" borderId="0" xfId="0" applyNumberFormat="1" applyFont="1" applyAlignment="1">
      <alignment horizontal="center" vertical="center" wrapText="1"/>
    </xf>
    <xf numFmtId="0" fontId="0" fillId="0" borderId="4" xfId="0" applyBorder="1"/>
    <xf numFmtId="43" fontId="0" fillId="0" borderId="4" xfId="1" applyFont="1" applyBorder="1"/>
    <xf numFmtId="3" fontId="6" fillId="0" borderId="1" xfId="0" applyNumberFormat="1" applyFont="1" applyBorder="1" applyAlignment="1">
      <alignment horizontal="center" vertical="center" wrapText="1"/>
    </xf>
    <xf numFmtId="43" fontId="0" fillId="0" borderId="0" xfId="1" applyFont="1"/>
    <xf numFmtId="9" fontId="0" fillId="0" borderId="0" xfId="2" applyFont="1"/>
    <xf numFmtId="2" fontId="0" fillId="0" borderId="1" xfId="0" applyNumberFormat="1" applyBorder="1"/>
    <xf numFmtId="0" fontId="7" fillId="0" borderId="0" xfId="0" applyFont="1"/>
    <xf numFmtId="43" fontId="0" fillId="0" borderId="1" xfId="1" applyFont="1" applyBorder="1"/>
    <xf numFmtId="43" fontId="0" fillId="0" borderId="1" xfId="0" applyNumberFormat="1" applyBorder="1"/>
    <xf numFmtId="3" fontId="0" fillId="0" borderId="0" xfId="0" applyNumberFormat="1"/>
    <xf numFmtId="0" fontId="9" fillId="0" borderId="0" xfId="0" applyFont="1"/>
    <xf numFmtId="2" fontId="9" fillId="0" borderId="0" xfId="0" applyNumberFormat="1" applyFont="1"/>
    <xf numFmtId="165" fontId="9" fillId="0" borderId="0" xfId="0" applyNumberFormat="1" applyFont="1"/>
    <xf numFmtId="0" fontId="10" fillId="3" borderId="1" xfId="0" applyFont="1" applyFill="1" applyBorder="1" applyAlignment="1">
      <alignment vertical="top" wrapText="1"/>
    </xf>
    <xf numFmtId="0" fontId="10" fillId="3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center" wrapText="1"/>
    </xf>
    <xf numFmtId="164" fontId="9" fillId="0" borderId="0" xfId="1" applyNumberFormat="1" applyFont="1"/>
    <xf numFmtId="0" fontId="9" fillId="0" borderId="2" xfId="0" applyFont="1" applyBorder="1"/>
    <xf numFmtId="164" fontId="9" fillId="0" borderId="2" xfId="1" applyNumberFormat="1" applyFont="1" applyBorder="1"/>
    <xf numFmtId="0" fontId="9" fillId="0" borderId="1" xfId="0" applyFont="1" applyBorder="1"/>
    <xf numFmtId="164" fontId="9" fillId="0" borderId="3" xfId="1" applyNumberFormat="1" applyFont="1" applyBorder="1"/>
    <xf numFmtId="0" fontId="9" fillId="0" borderId="7" xfId="0" applyFont="1" applyBorder="1"/>
    <xf numFmtId="164" fontId="9" fillId="0" borderId="7" xfId="1" applyNumberFormat="1" applyFont="1" applyBorder="1"/>
    <xf numFmtId="0" fontId="9" fillId="0" borderId="4" xfId="0" applyFont="1" applyBorder="1"/>
    <xf numFmtId="164" fontId="9" fillId="0" borderId="4" xfId="1" applyNumberFormat="1" applyFont="1" applyBorder="1"/>
    <xf numFmtId="164" fontId="9" fillId="0" borderId="0" xfId="0" applyNumberFormat="1" applyFont="1"/>
    <xf numFmtId="164" fontId="9" fillId="0" borderId="2" xfId="0" applyNumberFormat="1" applyFont="1" applyBorder="1"/>
    <xf numFmtId="0" fontId="10" fillId="4" borderId="5" xfId="0" applyFont="1" applyFill="1" applyBorder="1"/>
    <xf numFmtId="2" fontId="9" fillId="0" borderId="0" xfId="1" applyNumberFormat="1" applyFont="1"/>
    <xf numFmtId="2" fontId="9" fillId="0" borderId="2" xfId="1" applyNumberFormat="1" applyFont="1" applyBorder="1"/>
    <xf numFmtId="2" fontId="9" fillId="0" borderId="2" xfId="0" applyNumberFormat="1" applyFont="1" applyBorder="1"/>
    <xf numFmtId="0" fontId="9" fillId="0" borderId="6" xfId="0" applyFont="1" applyBorder="1"/>
    <xf numFmtId="164" fontId="9" fillId="0" borderId="6" xfId="0" applyNumberFormat="1" applyFont="1" applyBorder="1"/>
    <xf numFmtId="0" fontId="10" fillId="4" borderId="3" xfId="0" applyFont="1" applyFill="1" applyBorder="1"/>
    <xf numFmtId="9" fontId="10" fillId="4" borderId="3" xfId="2" applyFont="1" applyFill="1" applyBorder="1"/>
    <xf numFmtId="0" fontId="9" fillId="0" borderId="0" xfId="0" pivotButton="1" applyFont="1"/>
    <xf numFmtId="0" fontId="12" fillId="5" borderId="8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0" fillId="5" borderId="15" xfId="0" applyFill="1" applyBorder="1" applyAlignment="1">
      <alignment vertical="center" wrapText="1"/>
    </xf>
    <xf numFmtId="4" fontId="15" fillId="0" borderId="14" xfId="0" applyNumberFormat="1" applyFont="1" applyBorder="1" applyAlignment="1">
      <alignment horizontal="right" vertical="center" wrapText="1"/>
    </xf>
    <xf numFmtId="4" fontId="15" fillId="0" borderId="15" xfId="0" applyNumberFormat="1" applyFont="1" applyBorder="1" applyAlignment="1">
      <alignment horizontal="right" vertical="center" wrapText="1"/>
    </xf>
    <xf numFmtId="4" fontId="14" fillId="5" borderId="14" xfId="0" applyNumberFormat="1" applyFont="1" applyFill="1" applyBorder="1" applyAlignment="1">
      <alignment horizontal="right" vertical="center" wrapText="1"/>
    </xf>
    <xf numFmtId="4" fontId="0" fillId="0" borderId="0" xfId="0" applyNumberFormat="1"/>
    <xf numFmtId="3" fontId="16" fillId="0" borderId="0" xfId="0" applyNumberFormat="1" applyFont="1"/>
    <xf numFmtId="0" fontId="17" fillId="0" borderId="0" xfId="0" applyFont="1"/>
    <xf numFmtId="0" fontId="17" fillId="0" borderId="0" xfId="0" pivotButton="1" applyFont="1"/>
    <xf numFmtId="0" fontId="0" fillId="0" borderId="0" xfId="0" applyAlignment="1">
      <alignment vertical="top" wrapText="1"/>
    </xf>
    <xf numFmtId="43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0" fontId="0" fillId="0" borderId="1" xfId="0" applyBorder="1" applyAlignment="1">
      <alignment vertical="top" wrapText="1"/>
    </xf>
    <xf numFmtId="43" fontId="0" fillId="0" borderId="1" xfId="0" applyNumberFormat="1" applyBorder="1" applyAlignment="1">
      <alignment vertical="top"/>
    </xf>
    <xf numFmtId="164" fontId="0" fillId="0" borderId="1" xfId="1" applyNumberFormat="1" applyFont="1" applyBorder="1" applyAlignment="1">
      <alignment vertical="top"/>
    </xf>
    <xf numFmtId="166" fontId="0" fillId="0" borderId="0" xfId="2" applyNumberFormat="1" applyFont="1"/>
    <xf numFmtId="0" fontId="18" fillId="0" borderId="0" xfId="0" applyFont="1"/>
    <xf numFmtId="167" fontId="9" fillId="0" borderId="0" xfId="1" applyNumberFormat="1" applyFont="1"/>
    <xf numFmtId="167" fontId="9" fillId="0" borderId="2" xfId="1" applyNumberFormat="1" applyFont="1" applyBorder="1"/>
    <xf numFmtId="167" fontId="9" fillId="0" borderId="3" xfId="1" applyNumberFormat="1" applyFont="1" applyBorder="1"/>
    <xf numFmtId="167" fontId="9" fillId="0" borderId="7" xfId="1" applyNumberFormat="1" applyFont="1" applyBorder="1"/>
    <xf numFmtId="0" fontId="17" fillId="0" borderId="2" xfId="0" applyFont="1" applyBorder="1"/>
    <xf numFmtId="2" fontId="0" fillId="0" borderId="2" xfId="0" applyNumberFormat="1" applyBorder="1"/>
    <xf numFmtId="0" fontId="20" fillId="3" borderId="2" xfId="0" applyFont="1" applyFill="1" applyBorder="1" applyAlignment="1">
      <alignment horizontal="center"/>
    </xf>
    <xf numFmtId="168" fontId="0" fillId="0" borderId="0" xfId="0" applyNumberFormat="1"/>
    <xf numFmtId="168" fontId="0" fillId="0" borderId="2" xfId="0" applyNumberFormat="1" applyBorder="1"/>
    <xf numFmtId="169" fontId="0" fillId="0" borderId="0" xfId="0" applyNumberFormat="1"/>
    <xf numFmtId="169" fontId="0" fillId="0" borderId="2" xfId="0" applyNumberFormat="1" applyBorder="1"/>
    <xf numFmtId="167" fontId="0" fillId="0" borderId="0" xfId="0" applyNumberFormat="1"/>
    <xf numFmtId="167" fontId="0" fillId="0" borderId="2" xfId="0" applyNumberFormat="1" applyBorder="1"/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/>
    </xf>
    <xf numFmtId="2" fontId="9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2" fontId="0" fillId="0" borderId="0" xfId="0" quotePrefix="1" applyNumberFormat="1" applyAlignment="1">
      <alignment horizontal="righ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9" fontId="0" fillId="0" borderId="0" xfId="0" applyNumberFormat="1" applyAlignment="1">
      <alignment horizontal="left"/>
    </xf>
    <xf numFmtId="166" fontId="2" fillId="0" borderId="0" xfId="2" applyNumberFormat="1" applyFont="1" applyAlignment="1">
      <alignment horizontal="right"/>
    </xf>
    <xf numFmtId="170" fontId="0" fillId="0" borderId="0" xfId="0" applyNumberFormat="1"/>
    <xf numFmtId="2" fontId="0" fillId="0" borderId="0" xfId="0" applyNumberFormat="1" applyAlignment="1">
      <alignment horizontal="right"/>
    </xf>
    <xf numFmtId="170" fontId="0" fillId="0" borderId="0" xfId="0" applyNumberFormat="1" applyAlignment="1">
      <alignment horizontal="right"/>
    </xf>
    <xf numFmtId="166" fontId="1" fillId="0" borderId="0" xfId="2" applyNumberFormat="1" applyFont="1" applyAlignment="1">
      <alignment horizontal="right"/>
    </xf>
    <xf numFmtId="9" fontId="17" fillId="0" borderId="0" xfId="2" applyFont="1"/>
    <xf numFmtId="9" fontId="0" fillId="0" borderId="2" xfId="2" applyFont="1" applyBorder="1"/>
    <xf numFmtId="164" fontId="0" fillId="0" borderId="2" xfId="1" applyNumberFormat="1" applyFont="1" applyBorder="1"/>
    <xf numFmtId="0" fontId="17" fillId="0" borderId="0" xfId="0" applyFont="1" applyAlignment="1">
      <alignment wrapText="1"/>
    </xf>
    <xf numFmtId="165" fontId="9" fillId="0" borderId="2" xfId="0" applyNumberFormat="1" applyFont="1" applyBorder="1"/>
    <xf numFmtId="165" fontId="9" fillId="0" borderId="1" xfId="0" applyNumberFormat="1" applyFont="1" applyBorder="1"/>
    <xf numFmtId="165" fontId="9" fillId="0" borderId="7" xfId="0" applyNumberFormat="1" applyFont="1" applyBorder="1"/>
    <xf numFmtId="0" fontId="21" fillId="0" borderId="1" xfId="0" applyFont="1" applyBorder="1"/>
    <xf numFmtId="0" fontId="21" fillId="0" borderId="0" xfId="0" applyFont="1"/>
    <xf numFmtId="3" fontId="0" fillId="0" borderId="1" xfId="0" applyNumberFormat="1" applyBorder="1"/>
    <xf numFmtId="3" fontId="0" fillId="0" borderId="0" xfId="0" applyNumberFormat="1" applyAlignment="1">
      <alignment horizontal="right" vertical="center" wrapText="1"/>
    </xf>
    <xf numFmtId="3" fontId="0" fillId="0" borderId="1" xfId="0" applyNumberFormat="1" applyBorder="1" applyAlignment="1">
      <alignment horizontal="right" vertical="center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vertical="top" wrapText="1"/>
    </xf>
    <xf numFmtId="165" fontId="9" fillId="0" borderId="0" xfId="0" applyNumberFormat="1" applyFont="1" applyAlignment="1">
      <alignment horizontal="right"/>
    </xf>
    <xf numFmtId="165" fontId="9" fillId="0" borderId="2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165" fontId="9" fillId="0" borderId="7" xfId="0" applyNumberFormat="1" applyFont="1" applyBorder="1" applyAlignment="1">
      <alignment horizontal="right"/>
    </xf>
    <xf numFmtId="10" fontId="0" fillId="0" borderId="0" xfId="2" applyNumberFormat="1" applyFont="1"/>
    <xf numFmtId="0" fontId="0" fillId="0" borderId="0" xfId="0" applyAlignment="1">
      <alignment horizontal="center" vertical="top" wrapText="1"/>
    </xf>
    <xf numFmtId="0" fontId="4" fillId="2" borderId="0" xfId="0" applyFont="1" applyFill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0" fillId="4" borderId="5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0" fontId="19" fillId="7" borderId="1" xfId="0" applyFont="1" applyFill="1" applyBorder="1" applyAlignment="1">
      <alignment horizontal="center" vertical="top" wrapText="1"/>
    </xf>
    <xf numFmtId="0" fontId="19" fillId="3" borderId="0" xfId="0" applyFont="1" applyFill="1" applyAlignment="1">
      <alignment horizontal="center" vertical="top" wrapText="1"/>
    </xf>
    <xf numFmtId="0" fontId="19" fillId="3" borderId="0" xfId="0" applyFont="1" applyFill="1" applyAlignment="1">
      <alignment horizontal="center" vertical="top"/>
    </xf>
    <xf numFmtId="0" fontId="19" fillId="3" borderId="2" xfId="0" applyFont="1" applyFill="1" applyBorder="1" applyAlignment="1">
      <alignment horizontal="center" vertical="top"/>
    </xf>
    <xf numFmtId="0" fontId="22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_(* #,##0_);_(* \(#,##0\);_(* &quot;-&quot;??_);_(@_)"/>
    </dxf>
    <dxf>
      <alignment horizontal="center" vertical="top" textRotation="0" wrapText="1" indent="0" justifyLastLine="0" shrinkToFit="0" readingOrder="0"/>
    </dxf>
    <dxf>
      <alignment vertical="top"/>
    </dxf>
    <dxf>
      <alignment wrapText="1"/>
    </dxf>
    <dxf>
      <alignment wrapText="1"/>
    </dxf>
    <dxf>
      <alignment wrapTex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SimVoi Pro Histogram For 10000 Trials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MCDegBLAnt!$E$32:$E$55</c:f>
              <c:numCache>
                <c:formatCode>0.00</c:formatCode>
                <c:ptCount val="24"/>
                <c:pt idx="0">
                  <c:v>-21</c:v>
                </c:pt>
                <c:pt idx="1">
                  <c:v>-20</c:v>
                </c:pt>
                <c:pt idx="2">
                  <c:v>-19</c:v>
                </c:pt>
                <c:pt idx="3">
                  <c:v>-18</c:v>
                </c:pt>
                <c:pt idx="4">
                  <c:v>-17</c:v>
                </c:pt>
                <c:pt idx="5">
                  <c:v>-16</c:v>
                </c:pt>
                <c:pt idx="6">
                  <c:v>-15</c:v>
                </c:pt>
                <c:pt idx="7">
                  <c:v>-14</c:v>
                </c:pt>
                <c:pt idx="8">
                  <c:v>-13</c:v>
                </c:pt>
                <c:pt idx="9">
                  <c:v>-12</c:v>
                </c:pt>
                <c:pt idx="10">
                  <c:v>-11</c:v>
                </c:pt>
                <c:pt idx="11">
                  <c:v>-10</c:v>
                </c:pt>
                <c:pt idx="12">
                  <c:v>-9</c:v>
                </c:pt>
                <c:pt idx="13">
                  <c:v>-8</c:v>
                </c:pt>
                <c:pt idx="14">
                  <c:v>-7</c:v>
                </c:pt>
                <c:pt idx="15">
                  <c:v>-6</c:v>
                </c:pt>
                <c:pt idx="16">
                  <c:v>-5</c:v>
                </c:pt>
                <c:pt idx="17">
                  <c:v>-4</c:v>
                </c:pt>
                <c:pt idx="18">
                  <c:v>-3</c:v>
                </c:pt>
                <c:pt idx="19">
                  <c:v>-2</c:v>
                </c:pt>
                <c:pt idx="20">
                  <c:v>-1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cat>
          <c:val>
            <c:numRef>
              <c:f>MCDegBLAnt!$F$32:$F$55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13</c:v>
                </c:pt>
                <c:pt idx="5">
                  <c:v>29</c:v>
                </c:pt>
                <c:pt idx="6">
                  <c:v>79</c:v>
                </c:pt>
                <c:pt idx="7">
                  <c:v>177</c:v>
                </c:pt>
                <c:pt idx="8">
                  <c:v>337</c:v>
                </c:pt>
                <c:pt idx="9">
                  <c:v>614</c:v>
                </c:pt>
                <c:pt idx="10">
                  <c:v>940</c:v>
                </c:pt>
                <c:pt idx="11">
                  <c:v>1181</c:v>
                </c:pt>
                <c:pt idx="12">
                  <c:v>1411</c:v>
                </c:pt>
                <c:pt idx="13">
                  <c:v>1471</c:v>
                </c:pt>
                <c:pt idx="14">
                  <c:v>1320</c:v>
                </c:pt>
                <c:pt idx="15">
                  <c:v>988</c:v>
                </c:pt>
                <c:pt idx="16">
                  <c:v>676</c:v>
                </c:pt>
                <c:pt idx="17">
                  <c:v>413</c:v>
                </c:pt>
                <c:pt idx="18">
                  <c:v>212</c:v>
                </c:pt>
                <c:pt idx="19">
                  <c:v>86</c:v>
                </c:pt>
                <c:pt idx="20">
                  <c:v>33</c:v>
                </c:pt>
                <c:pt idx="21">
                  <c:v>10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F1-44DC-8E5D-30D61EA2F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2949248"/>
        <c:axId val="462946952"/>
      </c:barChart>
      <c:scatterChart>
        <c:scatterStyle val="lineMarker"/>
        <c:varyColors val="0"/>
        <c:ser>
          <c:idx val="1"/>
          <c:order val="1"/>
          <c:spPr>
            <a:ln w="19050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AF1-44DC-8E5D-30D61EA2F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52576"/>
        <c:axId val="462949576"/>
      </c:scatterChart>
      <c:catAx>
        <c:axId val="4629492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62946952"/>
        <c:crosses val="autoZero"/>
        <c:auto val="1"/>
        <c:lblAlgn val="ctr"/>
        <c:lblOffset val="100"/>
        <c:noMultiLvlLbl val="0"/>
      </c:catAx>
      <c:valAx>
        <c:axId val="462946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Column 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/>
            </a:pPr>
            <a:endParaRPr lang="en-US"/>
          </a:p>
        </c:txPr>
        <c:crossAx val="462949248"/>
        <c:crosses val="autoZero"/>
        <c:crossBetween val="between"/>
      </c:valAx>
      <c:valAx>
        <c:axId val="4629495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59752576"/>
        <c:crosses val="max"/>
        <c:crossBetween val="midCat"/>
      </c:valAx>
      <c:valAx>
        <c:axId val="459752576"/>
        <c:scaling>
          <c:orientation val="minMax"/>
          <c:max val="2"/>
          <c:min val="-22"/>
        </c:scaling>
        <c:delete val="0"/>
        <c:axPos val="b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Antropogénico, Column Width = 1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/>
            </a:pPr>
            <a:endParaRPr lang="en-US"/>
          </a:p>
        </c:txPr>
        <c:crossAx val="462949576"/>
        <c:crossesAt val="0"/>
        <c:crossBetween val="midCat"/>
        <c:majorUnit val="2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SimVoi Pro Histogram For 10000 Trials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MCDegBLNoAnt!$E$32:$E$53</c:f>
              <c:numCache>
                <c:formatCode>0.00</c:formatCode>
                <c:ptCount val="22"/>
                <c:pt idx="0">
                  <c:v>-15</c:v>
                </c:pt>
                <c:pt idx="1">
                  <c:v>-14</c:v>
                </c:pt>
                <c:pt idx="2">
                  <c:v>-13</c:v>
                </c:pt>
                <c:pt idx="3">
                  <c:v>-12</c:v>
                </c:pt>
                <c:pt idx="4">
                  <c:v>-11</c:v>
                </c:pt>
                <c:pt idx="5">
                  <c:v>-10</c:v>
                </c:pt>
                <c:pt idx="6">
                  <c:v>-9</c:v>
                </c:pt>
                <c:pt idx="7">
                  <c:v>-8</c:v>
                </c:pt>
                <c:pt idx="8">
                  <c:v>-7</c:v>
                </c:pt>
                <c:pt idx="9">
                  <c:v>-6</c:v>
                </c:pt>
                <c:pt idx="10">
                  <c:v>-5</c:v>
                </c:pt>
                <c:pt idx="11">
                  <c:v>-4</c:v>
                </c:pt>
                <c:pt idx="12">
                  <c:v>-3</c:v>
                </c:pt>
                <c:pt idx="13">
                  <c:v>-2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</c:numCache>
            </c:numRef>
          </c:cat>
          <c:val>
            <c:numRef>
              <c:f>MCDegBLNoAnt!$F$32:$F$53</c:f>
              <c:numCache>
                <c:formatCode>General</c:formatCode>
                <c:ptCount val="22"/>
                <c:pt idx="0">
                  <c:v>0</c:v>
                </c:pt>
                <c:pt idx="1">
                  <c:v>3</c:v>
                </c:pt>
                <c:pt idx="2">
                  <c:v>11</c:v>
                </c:pt>
                <c:pt idx="3">
                  <c:v>46</c:v>
                </c:pt>
                <c:pt idx="4">
                  <c:v>101</c:v>
                </c:pt>
                <c:pt idx="5">
                  <c:v>199</c:v>
                </c:pt>
                <c:pt idx="6">
                  <c:v>405</c:v>
                </c:pt>
                <c:pt idx="7">
                  <c:v>747</c:v>
                </c:pt>
                <c:pt idx="8">
                  <c:v>1052</c:v>
                </c:pt>
                <c:pt idx="9">
                  <c:v>1353</c:v>
                </c:pt>
                <c:pt idx="10">
                  <c:v>1500</c:v>
                </c:pt>
                <c:pt idx="11">
                  <c:v>1439</c:v>
                </c:pt>
                <c:pt idx="12">
                  <c:v>1223</c:v>
                </c:pt>
                <c:pt idx="13">
                  <c:v>848</c:v>
                </c:pt>
                <c:pt idx="14">
                  <c:v>508</c:v>
                </c:pt>
                <c:pt idx="15">
                  <c:v>328</c:v>
                </c:pt>
                <c:pt idx="16">
                  <c:v>138</c:v>
                </c:pt>
                <c:pt idx="17">
                  <c:v>66</c:v>
                </c:pt>
                <c:pt idx="18">
                  <c:v>24</c:v>
                </c:pt>
                <c:pt idx="19">
                  <c:v>5</c:v>
                </c:pt>
                <c:pt idx="20">
                  <c:v>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3-4B54-8781-F9F3C9EC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9760448"/>
        <c:axId val="459751264"/>
      </c:barChart>
      <c:scatterChart>
        <c:scatterStyle val="lineMarker"/>
        <c:varyColors val="0"/>
        <c:ser>
          <c:idx val="1"/>
          <c:order val="1"/>
          <c:spPr>
            <a:ln w="19050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6A3-4B54-8781-F9F3C9EC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63728"/>
        <c:axId val="459756184"/>
      </c:scatterChart>
      <c:catAx>
        <c:axId val="4597604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59751264"/>
        <c:crosses val="autoZero"/>
        <c:auto val="1"/>
        <c:lblAlgn val="ctr"/>
        <c:lblOffset val="100"/>
        <c:noMultiLvlLbl val="0"/>
      </c:catAx>
      <c:valAx>
        <c:axId val="459751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Column 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/>
            </a:pPr>
            <a:endParaRPr lang="en-US"/>
          </a:p>
        </c:txPr>
        <c:crossAx val="459760448"/>
        <c:crosses val="autoZero"/>
        <c:crossBetween val="between"/>
      </c:valAx>
      <c:valAx>
        <c:axId val="4597561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59763728"/>
        <c:crosses val="max"/>
        <c:crossBetween val="midCat"/>
      </c:valAx>
      <c:valAx>
        <c:axId val="459763728"/>
        <c:scaling>
          <c:orientation val="minMax"/>
          <c:max val="6"/>
          <c:min val="-16"/>
        </c:scaling>
        <c:delete val="0"/>
        <c:axPos val="b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Non-Anthropogenic, Column Width = 1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/>
            </a:pPr>
            <a:endParaRPr lang="en-US"/>
          </a:p>
        </c:txPr>
        <c:crossAx val="459756184"/>
        <c:crossesAt val="0"/>
        <c:crossBetween val="midCat"/>
        <c:majorUnit val="2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SimVoi Pro Histogram For 10000 Trials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MCDegPinoAnt!$E$32:$E$63</c:f>
              <c:numCache>
                <c:formatCode>0.00</c:formatCode>
                <c:ptCount val="32"/>
                <c:pt idx="0">
                  <c:v>-15</c:v>
                </c:pt>
                <c:pt idx="1">
                  <c:v>-14</c:v>
                </c:pt>
                <c:pt idx="2">
                  <c:v>-13</c:v>
                </c:pt>
                <c:pt idx="3">
                  <c:v>-12</c:v>
                </c:pt>
                <c:pt idx="4">
                  <c:v>-11</c:v>
                </c:pt>
                <c:pt idx="5">
                  <c:v>-10</c:v>
                </c:pt>
                <c:pt idx="6">
                  <c:v>-9</c:v>
                </c:pt>
                <c:pt idx="7">
                  <c:v>-8</c:v>
                </c:pt>
                <c:pt idx="8">
                  <c:v>-7</c:v>
                </c:pt>
                <c:pt idx="9">
                  <c:v>-6</c:v>
                </c:pt>
                <c:pt idx="10">
                  <c:v>-5</c:v>
                </c:pt>
                <c:pt idx="11">
                  <c:v>-4</c:v>
                </c:pt>
                <c:pt idx="12">
                  <c:v>-3</c:v>
                </c:pt>
                <c:pt idx="13">
                  <c:v>-2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13</c:v>
                </c:pt>
                <c:pt idx="29">
                  <c:v>14</c:v>
                </c:pt>
                <c:pt idx="30">
                  <c:v>15</c:v>
                </c:pt>
                <c:pt idx="31">
                  <c:v>16</c:v>
                </c:pt>
              </c:numCache>
            </c:numRef>
          </c:cat>
          <c:val>
            <c:numRef>
              <c:f>MCDegPinoAnt!$F$32:$F$63</c:f>
              <c:numCache>
                <c:formatCode>General</c:formatCode>
                <c:ptCount val="3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16</c:v>
                </c:pt>
                <c:pt idx="6">
                  <c:v>35</c:v>
                </c:pt>
                <c:pt idx="7">
                  <c:v>75</c:v>
                </c:pt>
                <c:pt idx="8">
                  <c:v>108</c:v>
                </c:pt>
                <c:pt idx="9">
                  <c:v>241</c:v>
                </c:pt>
                <c:pt idx="10">
                  <c:v>322</c:v>
                </c:pt>
                <c:pt idx="11">
                  <c:v>486</c:v>
                </c:pt>
                <c:pt idx="12">
                  <c:v>641</c:v>
                </c:pt>
                <c:pt idx="13">
                  <c:v>786</c:v>
                </c:pt>
                <c:pt idx="14">
                  <c:v>1002</c:v>
                </c:pt>
                <c:pt idx="15">
                  <c:v>1091</c:v>
                </c:pt>
                <c:pt idx="16">
                  <c:v>1086</c:v>
                </c:pt>
                <c:pt idx="17">
                  <c:v>1040</c:v>
                </c:pt>
                <c:pt idx="18">
                  <c:v>904</c:v>
                </c:pt>
                <c:pt idx="19">
                  <c:v>736</c:v>
                </c:pt>
                <c:pt idx="20">
                  <c:v>539</c:v>
                </c:pt>
                <c:pt idx="21">
                  <c:v>382</c:v>
                </c:pt>
                <c:pt idx="22">
                  <c:v>237</c:v>
                </c:pt>
                <c:pt idx="23">
                  <c:v>120</c:v>
                </c:pt>
                <c:pt idx="24">
                  <c:v>70</c:v>
                </c:pt>
                <c:pt idx="25">
                  <c:v>37</c:v>
                </c:pt>
                <c:pt idx="26">
                  <c:v>13</c:v>
                </c:pt>
                <c:pt idx="27">
                  <c:v>11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3-4464-93F2-9B9F2ED0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8956168"/>
        <c:axId val="1214872600"/>
      </c:barChart>
      <c:scatterChart>
        <c:scatterStyle val="lineMarker"/>
        <c:varyColors val="0"/>
        <c:ser>
          <c:idx val="1"/>
          <c:order val="1"/>
          <c:spPr>
            <a:ln w="19050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5A3-4464-93F2-9B9F2ED0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870632"/>
        <c:axId val="1214870960"/>
      </c:scatterChart>
      <c:catAx>
        <c:axId val="11189561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214872600"/>
        <c:crosses val="autoZero"/>
        <c:auto val="1"/>
        <c:lblAlgn val="ctr"/>
        <c:lblOffset val="100"/>
        <c:noMultiLvlLbl val="0"/>
      </c:catAx>
      <c:valAx>
        <c:axId val="1214872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Column 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/>
            </a:pPr>
            <a:endParaRPr lang="en-US"/>
          </a:p>
        </c:txPr>
        <c:crossAx val="1118956168"/>
        <c:crosses val="autoZero"/>
        <c:crossBetween val="between"/>
      </c:valAx>
      <c:valAx>
        <c:axId val="12148709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14870632"/>
        <c:crosses val="max"/>
        <c:crossBetween val="midCat"/>
      </c:valAx>
      <c:valAx>
        <c:axId val="1214870632"/>
        <c:scaling>
          <c:orientation val="minMax"/>
          <c:max val="16"/>
          <c:min val="-16"/>
        </c:scaling>
        <c:delete val="0"/>
        <c:axPos val="b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Antropogénico, Column Width = 1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/>
            </a:pPr>
            <a:endParaRPr lang="en-US"/>
          </a:p>
        </c:txPr>
        <c:crossAx val="1214870960"/>
        <c:crossesAt val="0"/>
        <c:crossBetween val="midCat"/>
        <c:majorUnit val="2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SimVoi Pro Histogram For 10000 Trials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MCDegPinoNoAnt!$E$32:$E$57</c:f>
              <c:numCache>
                <c:formatCode>0.00</c:formatCode>
                <c:ptCount val="26"/>
                <c:pt idx="0">
                  <c:v>-13</c:v>
                </c:pt>
                <c:pt idx="1">
                  <c:v>-12</c:v>
                </c:pt>
                <c:pt idx="2">
                  <c:v>-11</c:v>
                </c:pt>
                <c:pt idx="3">
                  <c:v>-10</c:v>
                </c:pt>
                <c:pt idx="4">
                  <c:v>-9</c:v>
                </c:pt>
                <c:pt idx="5">
                  <c:v>-8</c:v>
                </c:pt>
                <c:pt idx="6">
                  <c:v>-7</c:v>
                </c:pt>
                <c:pt idx="7">
                  <c:v>-6</c:v>
                </c:pt>
                <c:pt idx="8">
                  <c:v>-5</c:v>
                </c:pt>
                <c:pt idx="9">
                  <c:v>-4</c:v>
                </c:pt>
                <c:pt idx="10">
                  <c:v>-3</c:v>
                </c:pt>
                <c:pt idx="11">
                  <c:v>-2</c:v>
                </c:pt>
                <c:pt idx="12">
                  <c:v>-1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12</c:v>
                </c:pt>
              </c:numCache>
            </c:numRef>
          </c:cat>
          <c:val>
            <c:numRef>
              <c:f>MCDegPinoNoAnt!$F$32:$F$57</c:f>
              <c:numCache>
                <c:formatCode>General</c:formatCode>
                <c:ptCount val="26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18</c:v>
                </c:pt>
                <c:pt idx="4">
                  <c:v>32</c:v>
                </c:pt>
                <c:pt idx="5">
                  <c:v>69</c:v>
                </c:pt>
                <c:pt idx="6">
                  <c:v>162</c:v>
                </c:pt>
                <c:pt idx="7">
                  <c:v>278</c:v>
                </c:pt>
                <c:pt idx="8">
                  <c:v>464</c:v>
                </c:pt>
                <c:pt idx="9">
                  <c:v>662</c:v>
                </c:pt>
                <c:pt idx="10">
                  <c:v>861</c:v>
                </c:pt>
                <c:pt idx="11">
                  <c:v>1037</c:v>
                </c:pt>
                <c:pt idx="12">
                  <c:v>1167</c:v>
                </c:pt>
                <c:pt idx="13">
                  <c:v>1196</c:v>
                </c:pt>
                <c:pt idx="14">
                  <c:v>1153</c:v>
                </c:pt>
                <c:pt idx="15">
                  <c:v>923</c:v>
                </c:pt>
                <c:pt idx="16">
                  <c:v>709</c:v>
                </c:pt>
                <c:pt idx="17">
                  <c:v>529</c:v>
                </c:pt>
                <c:pt idx="18">
                  <c:v>294</c:v>
                </c:pt>
                <c:pt idx="19">
                  <c:v>231</c:v>
                </c:pt>
                <c:pt idx="20">
                  <c:v>117</c:v>
                </c:pt>
                <c:pt idx="21">
                  <c:v>43</c:v>
                </c:pt>
                <c:pt idx="22">
                  <c:v>26</c:v>
                </c:pt>
                <c:pt idx="23">
                  <c:v>11</c:v>
                </c:pt>
                <c:pt idx="24">
                  <c:v>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C-4FB3-9F24-F611DFA7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2957448"/>
        <c:axId val="462952200"/>
      </c:barChart>
      <c:scatterChart>
        <c:scatterStyle val="lineMarker"/>
        <c:varyColors val="0"/>
        <c:ser>
          <c:idx val="1"/>
          <c:order val="1"/>
          <c:spPr>
            <a:ln w="19050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30C-4FB3-9F24-F611DFA7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960728"/>
        <c:axId val="462954168"/>
      </c:scatterChart>
      <c:catAx>
        <c:axId val="4629574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62952200"/>
        <c:crosses val="autoZero"/>
        <c:auto val="1"/>
        <c:lblAlgn val="ctr"/>
        <c:lblOffset val="100"/>
        <c:noMultiLvlLbl val="0"/>
      </c:catAx>
      <c:valAx>
        <c:axId val="462952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Column 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/>
            </a:pPr>
            <a:endParaRPr lang="en-US"/>
          </a:p>
        </c:txPr>
        <c:crossAx val="462957448"/>
        <c:crosses val="autoZero"/>
        <c:crossBetween val="between"/>
      </c:valAx>
      <c:valAx>
        <c:axId val="4629541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62960728"/>
        <c:crosses val="max"/>
        <c:crossBetween val="midCat"/>
      </c:valAx>
      <c:valAx>
        <c:axId val="462960728"/>
        <c:scaling>
          <c:orientation val="minMax"/>
          <c:max val="12"/>
          <c:min val="-14"/>
        </c:scaling>
        <c:delete val="0"/>
        <c:axPos val="b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Non-Anthropogenic, Column Width = 1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/>
            </a:pPr>
            <a:endParaRPr lang="en-US"/>
          </a:p>
        </c:txPr>
        <c:crossAx val="462954168"/>
        <c:crossesAt val="0"/>
        <c:crossBetween val="midCat"/>
        <c:majorUnit val="2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4</xdr:col>
      <xdr:colOff>76200</xdr:colOff>
      <xdr:row>64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0AA9C-2D36-8149-AD58-29C03D2F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8636000"/>
          <a:ext cx="6350000" cy="5727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11</xdr:col>
      <xdr:colOff>1193800</xdr:colOff>
      <xdr:row>91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0FFEB-D2CB-2F4F-A3A3-53CBC385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500" y="15621000"/>
          <a:ext cx="14668500" cy="4673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5</xdr:col>
      <xdr:colOff>279400</xdr:colOff>
      <xdr:row>131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F4B9C7-84C1-0A4E-B996-868253D13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500" y="21361400"/>
          <a:ext cx="6858000" cy="7327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95</xdr:row>
      <xdr:rowOff>0</xdr:rowOff>
    </xdr:from>
    <xdr:to>
      <xdr:col>14</xdr:col>
      <xdr:colOff>1384300</xdr:colOff>
      <xdr:row>139</xdr:row>
      <xdr:rowOff>101600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9A2C11-E3FF-1D4E-A227-7346C4A55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0600" y="21361400"/>
          <a:ext cx="9829800" cy="904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11</xdr:row>
      <xdr:rowOff>38100</xdr:rowOff>
    </xdr:from>
    <xdr:to>
      <xdr:col>8</xdr:col>
      <xdr:colOff>419100</xdr:colOff>
      <xdr:row>27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0EF9F-F891-4DF2-B8B0-4C20A2DBAA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11</xdr:row>
      <xdr:rowOff>38100</xdr:rowOff>
    </xdr:from>
    <xdr:to>
      <xdr:col>8</xdr:col>
      <xdr:colOff>447675</xdr:colOff>
      <xdr:row>27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EBE53B-9E11-4E5B-B650-C18805FEED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11</xdr:row>
      <xdr:rowOff>38100</xdr:rowOff>
    </xdr:from>
    <xdr:to>
      <xdr:col>8</xdr:col>
      <xdr:colOff>419100</xdr:colOff>
      <xdr:row>27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8BBD8C-44BC-48FA-8B22-BAFBE10B85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11</xdr:row>
      <xdr:rowOff>38100</xdr:rowOff>
    </xdr:from>
    <xdr:to>
      <xdr:col>8</xdr:col>
      <xdr:colOff>447675</xdr:colOff>
      <xdr:row>27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2C88CF-316E-423E-9413-966198F4C5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tivityData_NREF_NicER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F_estimation_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manobando/Downloads/SimVoi-308-Pro-Files/SimVoi-308-Pro-Addin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Classes"/>
      <sheetName val="Interpreters_comparison"/>
      <sheetName val="NonResponseDistribution"/>
      <sheetName val="Tot_dbase"/>
      <sheetName val="TS_Defo-ForestGain"/>
      <sheetName val="TimeSeries_dbase"/>
      <sheetName val="Analysis_agregated_data"/>
    </sheetNames>
    <sheetDataSet>
      <sheetData sheetId="0">
        <row r="27">
          <cell r="D27">
            <v>172018.19762776242</v>
          </cell>
          <cell r="I27">
            <v>20166.482813566687</v>
          </cell>
        </row>
        <row r="28">
          <cell r="D28">
            <v>339190.81222375692</v>
          </cell>
          <cell r="I28">
            <v>27970.187944797941</v>
          </cell>
        </row>
        <row r="29">
          <cell r="D29">
            <v>205937.27885013813</v>
          </cell>
          <cell r="I29">
            <v>22010.588059890084</v>
          </cell>
        </row>
        <row r="30">
          <cell r="D30">
            <v>188977.73823895026</v>
          </cell>
          <cell r="I30">
            <v>21111.036464114837</v>
          </cell>
        </row>
        <row r="33">
          <cell r="D33">
            <v>2422.7915158839778</v>
          </cell>
          <cell r="I33">
            <v>2422.7915158839783</v>
          </cell>
        </row>
        <row r="36">
          <cell r="D36">
            <v>104180.03518301104</v>
          </cell>
          <cell r="I36">
            <v>15771.640667016769</v>
          </cell>
        </row>
        <row r="37">
          <cell r="D37">
            <v>43610.247285911595</v>
          </cell>
          <cell r="I37">
            <v>10248.809187491775</v>
          </cell>
        </row>
        <row r="38">
          <cell r="D38">
            <v>0</v>
          </cell>
          <cell r="I38">
            <v>0</v>
          </cell>
        </row>
        <row r="39">
          <cell r="D39">
            <v>14536.749095303865</v>
          </cell>
          <cell r="I39">
            <v>5929.4758793062165</v>
          </cell>
        </row>
        <row r="40">
          <cell r="D40">
            <v>4845.5830317679556</v>
          </cell>
          <cell r="I40">
            <v>3425.7528000895359</v>
          </cell>
        </row>
      </sheetData>
      <sheetData sheetId="1"/>
      <sheetData sheetId="2"/>
      <sheetData sheetId="3"/>
      <sheetData sheetId="4"/>
      <sheetData sheetId="5"/>
      <sheetData sheetId="6">
        <row r="4">
          <cell r="M4">
            <v>29073.49819060773</v>
          </cell>
          <cell r="R4">
            <v>8376.8359653558637</v>
          </cell>
        </row>
        <row r="5">
          <cell r="M5">
            <v>174440.98914364638</v>
          </cell>
          <cell r="R5">
            <v>20304.409072384737</v>
          </cell>
        </row>
        <row r="6">
          <cell r="M6">
            <v>2422.7915158839778</v>
          </cell>
          <cell r="R6">
            <v>2422.7915158839783</v>
          </cell>
        </row>
        <row r="7">
          <cell r="M7">
            <v>41187.45577002762</v>
          </cell>
          <cell r="R7">
            <v>9961.7824523853906</v>
          </cell>
        </row>
        <row r="8">
          <cell r="M8">
            <v>145367.49095303865</v>
          </cell>
          <cell r="R8">
            <v>18574.643988772412</v>
          </cell>
        </row>
        <row r="9">
          <cell r="M9">
            <v>2422.7915158839778</v>
          </cell>
          <cell r="R9">
            <v>2422.7915158839783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bon_Densities Final"/>
      <sheetName val="db_Tress"/>
      <sheetName val="db_UM"/>
      <sheetName val="pt_UM"/>
      <sheetName val="BL_biomass_model"/>
      <sheetName val="Conifer_biomass_model"/>
      <sheetName val="Agregated Carbon_Densities"/>
    </sheetNames>
    <sheetDataSet>
      <sheetData sheetId="0">
        <row r="5">
          <cell r="H5">
            <v>54.303800000000003</v>
          </cell>
        </row>
        <row r="6">
          <cell r="H6">
            <v>48.268999999999998</v>
          </cell>
          <cell r="I6">
            <v>3.3920538588096307</v>
          </cell>
          <cell r="S6">
            <v>3.0262590219891123</v>
          </cell>
        </row>
        <row r="7">
          <cell r="H7">
            <v>29.718099999999996</v>
          </cell>
        </row>
        <row r="8">
          <cell r="S8">
            <v>3.3421185325347302</v>
          </cell>
        </row>
        <row r="9">
          <cell r="S9">
            <v>0.16831856843560491</v>
          </cell>
        </row>
        <row r="10">
          <cell r="H10">
            <v>11.397499999999999</v>
          </cell>
          <cell r="S10">
            <v>32.779131276440225</v>
          </cell>
        </row>
        <row r="11">
          <cell r="H11">
            <v>4.0419999999999998</v>
          </cell>
        </row>
      </sheetData>
      <sheetData sheetId="1"/>
      <sheetData sheetId="2"/>
      <sheetData sheetId="3"/>
      <sheetData sheetId="4">
        <row r="3">
          <cell r="I3">
            <v>35.3271582199229</v>
          </cell>
        </row>
        <row r="4">
          <cell r="I4">
            <v>330.77731565430287</v>
          </cell>
        </row>
        <row r="5">
          <cell r="I5">
            <v>0.63529999999999998</v>
          </cell>
        </row>
        <row r="6">
          <cell r="I6">
            <v>22.521000000000001</v>
          </cell>
        </row>
      </sheetData>
      <sheetData sheetId="5">
        <row r="25">
          <cell r="Z25">
            <v>16.466433757153034</v>
          </cell>
        </row>
        <row r="26">
          <cell r="Z26">
            <v>74.497225292936122</v>
          </cell>
        </row>
        <row r="27">
          <cell r="Z27">
            <v>74.39</v>
          </cell>
        </row>
        <row r="28">
          <cell r="Z28">
            <v>0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ty"/>
      <sheetName val="Issues"/>
      <sheetName val="Naming Conventions"/>
      <sheetName val="SimVoi Help"/>
      <sheetName val="SimVoi License"/>
      <sheetName val="UnivariateText"/>
      <sheetName val="BivariateText"/>
      <sheetName val="Bins"/>
    </sheetNames>
    <definedNames>
      <definedName name="RandTruncNorma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3254.929124884256" createdVersion="6" refreshedVersion="6" minRefreshableVersion="3" recordCount="1390" xr:uid="{5BDE35E1-8250-7146-B97A-A5BCC253C063}">
  <cacheSource type="worksheet">
    <worksheetSource ref="A1:AM1391" sheet="Degradation_EVM_data"/>
  </cacheSource>
  <cacheFields count="35">
    <cacheField name="Num" numFmtId="0">
      <sharedItems containsSemiMixedTypes="0" containsString="0" containsNumber="1" containsInteger="1" minValue="188" maxValue="3080" count="1390"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1028"/>
        <n v="1029"/>
        <n v="1030"/>
        <n v="1031"/>
        <n v="1032"/>
        <n v="1034"/>
        <n v="1035"/>
        <n v="1036"/>
        <n v="1037"/>
        <n v="1038"/>
        <n v="1040"/>
        <n v="1041"/>
        <n v="1043"/>
        <n v="1045"/>
        <n v="1046"/>
        <n v="1047"/>
        <n v="1048"/>
        <n v="1049"/>
        <n v="1050"/>
        <n v="1054"/>
        <n v="1055"/>
        <n v="1056"/>
        <n v="1057"/>
        <n v="1058"/>
        <n v="1059"/>
        <n v="1061"/>
        <n v="1062"/>
        <n v="1063"/>
        <n v="1064"/>
        <n v="1066"/>
        <n v="1067"/>
        <n v="1068"/>
        <n v="1069"/>
        <n v="1070"/>
        <n v="1072"/>
        <n v="1074"/>
        <n v="1076"/>
        <n v="1077"/>
        <n v="1079"/>
        <n v="1080"/>
        <n v="1081"/>
        <n v="1084"/>
        <n v="1087"/>
        <n v="1088"/>
        <n v="1089"/>
        <n v="1090"/>
        <n v="1092"/>
        <n v="1093"/>
        <n v="1094"/>
        <n v="1095"/>
        <n v="1096"/>
        <n v="1097"/>
        <n v="1098"/>
        <n v="1099"/>
        <n v="1101"/>
        <n v="1103"/>
        <n v="1105"/>
        <n v="1107"/>
        <n v="1108"/>
        <n v="1112"/>
        <n v="1113"/>
        <n v="1115"/>
        <n v="1118"/>
        <n v="1120"/>
        <n v="1122"/>
        <n v="1123"/>
        <n v="1125"/>
        <n v="1133"/>
        <n v="1135"/>
        <n v="1136"/>
        <n v="1137"/>
        <n v="1138"/>
        <n v="1140"/>
        <n v="1142"/>
        <n v="1143"/>
        <n v="1145"/>
        <n v="1146"/>
        <n v="1147"/>
        <n v="1148"/>
        <n v="1149"/>
        <n v="1150"/>
        <n v="1151"/>
        <n v="1152"/>
        <n v="1153"/>
        <n v="1154"/>
        <n v="1155"/>
        <n v="1157"/>
        <n v="1158"/>
        <n v="1159"/>
        <n v="1160"/>
        <n v="1164"/>
        <n v="1165"/>
        <n v="1167"/>
        <n v="1168"/>
        <n v="1169"/>
        <n v="1171"/>
        <n v="1173"/>
        <n v="1180"/>
        <n v="1181"/>
        <n v="1182"/>
        <n v="1184"/>
        <n v="1185"/>
        <n v="1186"/>
        <n v="1187"/>
        <n v="1188"/>
        <n v="1189"/>
        <n v="1190"/>
        <n v="1191"/>
        <n v="1192"/>
        <n v="1193"/>
        <n v="1197"/>
        <n v="1198"/>
        <n v="1199"/>
        <n v="1200"/>
        <n v="1201"/>
        <n v="1204"/>
        <n v="1205"/>
        <n v="1206"/>
        <n v="1207"/>
        <n v="1208"/>
        <n v="1209"/>
        <n v="1210"/>
        <n v="1212"/>
        <n v="1213"/>
        <n v="1214"/>
        <n v="1215"/>
        <n v="1216"/>
        <n v="1219"/>
        <n v="1220"/>
        <n v="1221"/>
        <n v="1222"/>
        <n v="1225"/>
        <n v="1232"/>
        <n v="1233"/>
        <n v="1242"/>
        <n v="1248"/>
        <n v="1257"/>
        <n v="1262"/>
        <n v="1270"/>
        <n v="1277"/>
        <n v="1281"/>
        <n v="1295"/>
        <n v="1308"/>
        <n v="1312"/>
        <n v="1313"/>
        <n v="1330"/>
        <n v="1335"/>
        <n v="1337"/>
        <n v="1339"/>
        <n v="1341"/>
        <n v="1342"/>
        <n v="1348"/>
        <n v="1351"/>
        <n v="1364"/>
        <n v="1368"/>
        <n v="1374"/>
        <n v="1375"/>
        <n v="1376"/>
        <n v="1379"/>
        <n v="1382"/>
        <n v="1384"/>
        <n v="1399"/>
        <n v="1417"/>
        <n v="1419"/>
        <n v="1420"/>
        <n v="1428"/>
        <n v="1430"/>
        <n v="1432"/>
        <n v="1433"/>
        <n v="1443"/>
        <n v="1446"/>
        <n v="1448"/>
        <n v="1449"/>
        <n v="1452"/>
        <n v="1460"/>
        <n v="1461"/>
        <n v="1462"/>
        <n v="1463"/>
        <n v="1465"/>
        <n v="1466"/>
        <n v="1467"/>
        <n v="1469"/>
        <n v="1470"/>
        <n v="1471"/>
        <n v="1472"/>
        <n v="1473"/>
        <n v="1474"/>
        <n v="1478"/>
        <n v="1479"/>
        <n v="1480"/>
        <n v="1482"/>
        <n v="1485"/>
        <n v="1493"/>
        <n v="1500"/>
        <n v="1501"/>
        <n v="1505"/>
        <n v="1507"/>
        <n v="1509"/>
        <n v="1510"/>
        <n v="1512"/>
        <n v="1517"/>
        <n v="1520"/>
        <n v="1521"/>
        <n v="1522"/>
        <n v="1523"/>
        <n v="1527"/>
        <n v="1528"/>
        <n v="1534"/>
        <n v="1535"/>
        <n v="1536"/>
        <n v="1538"/>
        <n v="1541"/>
        <n v="1546"/>
        <n v="1549"/>
        <n v="1552"/>
        <n v="1554"/>
        <n v="1555"/>
        <n v="1556"/>
        <n v="1562"/>
        <n v="1564"/>
        <n v="1565"/>
        <n v="1566"/>
        <n v="1570"/>
        <n v="1571"/>
        <n v="1573"/>
        <n v="1574"/>
        <n v="1575"/>
        <n v="1576"/>
        <n v="1578"/>
        <n v="1579"/>
        <n v="1581"/>
        <n v="1583"/>
        <n v="1584"/>
        <n v="1585"/>
        <n v="1587"/>
        <n v="1588"/>
        <n v="1589"/>
        <n v="1590"/>
        <n v="1592"/>
        <n v="1594"/>
        <n v="1596"/>
        <n v="1599"/>
        <n v="1600"/>
        <n v="1602"/>
        <n v="1608"/>
        <n v="1609"/>
        <n v="1616"/>
        <n v="1622"/>
        <n v="1625"/>
        <n v="1627"/>
        <n v="1632"/>
        <n v="1635"/>
        <n v="1636"/>
        <n v="1639"/>
        <n v="1642"/>
        <n v="1643"/>
        <n v="1645"/>
        <n v="1648"/>
        <n v="1664"/>
        <n v="1682"/>
        <n v="1685"/>
        <n v="1686"/>
        <n v="1687"/>
        <n v="1688"/>
        <n v="1692"/>
        <n v="1695"/>
        <n v="1701"/>
        <n v="1703"/>
        <n v="1704"/>
        <n v="1708"/>
        <n v="1711"/>
        <n v="1712"/>
        <n v="1713"/>
        <n v="1715"/>
        <n v="1716"/>
        <n v="1720"/>
        <n v="1722"/>
        <n v="1724"/>
        <n v="1726"/>
        <n v="1727"/>
        <n v="1729"/>
        <n v="1730"/>
        <n v="1731"/>
        <n v="1732"/>
        <n v="1734"/>
        <n v="1736"/>
        <n v="1737"/>
        <n v="1738"/>
        <n v="1739"/>
        <n v="1742"/>
        <n v="1766"/>
        <n v="1778"/>
        <n v="1780"/>
        <n v="1781"/>
        <n v="1785"/>
        <n v="1788"/>
        <n v="1789"/>
        <n v="1790"/>
        <n v="1791"/>
        <n v="1792"/>
        <n v="1794"/>
        <n v="1795"/>
        <n v="1797"/>
        <n v="1799"/>
        <n v="1800"/>
        <n v="1803"/>
        <n v="1805"/>
        <n v="1806"/>
        <n v="1816"/>
        <n v="1817"/>
        <n v="1829"/>
        <n v="1837"/>
        <n v="1839"/>
        <n v="1842"/>
        <n v="1843"/>
        <n v="1845"/>
        <n v="1846"/>
        <n v="1847"/>
        <n v="1852"/>
        <n v="1853"/>
        <n v="1854"/>
        <n v="1855"/>
        <n v="1856"/>
        <n v="1857"/>
        <n v="1859"/>
        <n v="1860"/>
        <n v="1861"/>
        <n v="1863"/>
        <n v="1866"/>
        <n v="1872"/>
        <n v="1874"/>
        <n v="1884"/>
        <n v="1894"/>
        <n v="1895"/>
        <n v="1898"/>
        <n v="1902"/>
        <n v="1908"/>
        <n v="1909"/>
        <n v="1912"/>
        <n v="1917"/>
        <n v="1923"/>
        <n v="1928"/>
        <n v="1929"/>
        <n v="1930"/>
        <n v="1934"/>
        <n v="1935"/>
        <n v="1936"/>
        <n v="1937"/>
        <n v="1941"/>
        <n v="1950"/>
        <n v="1951"/>
        <n v="1953"/>
        <n v="1954"/>
        <n v="1962"/>
        <n v="1963"/>
        <n v="1969"/>
        <n v="1971"/>
        <n v="1975"/>
        <n v="1977"/>
        <n v="1981"/>
        <n v="1988"/>
        <n v="1990"/>
        <n v="1992"/>
        <n v="1994"/>
        <n v="1998"/>
        <n v="2002"/>
        <n v="2006"/>
        <n v="2007"/>
        <n v="2013"/>
        <n v="2014"/>
        <n v="2018"/>
        <n v="2020"/>
        <n v="2021"/>
        <n v="2029"/>
        <n v="2031"/>
        <n v="2042"/>
        <n v="2043"/>
        <n v="2046"/>
        <n v="2054"/>
        <n v="2055"/>
        <n v="2056"/>
        <n v="2059"/>
        <n v="2061"/>
        <n v="2062"/>
        <n v="2063"/>
        <n v="2066"/>
        <n v="2067"/>
        <n v="2070"/>
        <n v="2073"/>
        <n v="2080"/>
        <n v="2092"/>
        <n v="2093"/>
        <n v="2094"/>
        <n v="2098"/>
        <n v="2099"/>
        <n v="2100"/>
        <n v="2108"/>
        <n v="2110"/>
        <n v="2115"/>
        <n v="2117"/>
        <n v="2118"/>
        <n v="2122"/>
        <n v="2123"/>
        <n v="2124"/>
        <n v="2126"/>
        <n v="2128"/>
        <n v="2136"/>
        <n v="2138"/>
        <n v="2139"/>
        <n v="2140"/>
        <n v="2142"/>
        <n v="2143"/>
        <n v="2144"/>
        <n v="2146"/>
        <n v="2147"/>
        <n v="2149"/>
        <n v="2151"/>
        <n v="2152"/>
        <n v="2153"/>
        <n v="2155"/>
        <n v="2168"/>
        <n v="2171"/>
        <n v="2172"/>
        <n v="2173"/>
        <n v="2174"/>
        <n v="2178"/>
        <n v="2179"/>
        <n v="2180"/>
        <n v="2181"/>
        <n v="2182"/>
        <n v="2186"/>
        <n v="2187"/>
        <n v="2189"/>
        <n v="2191"/>
        <n v="2192"/>
        <n v="2193"/>
        <n v="2194"/>
        <n v="2196"/>
        <n v="2198"/>
        <n v="2200"/>
        <n v="2201"/>
        <n v="2202"/>
        <n v="2207"/>
        <n v="2208"/>
        <n v="2209"/>
        <n v="2214"/>
        <n v="2217"/>
        <n v="2218"/>
        <n v="2219"/>
        <n v="2222"/>
        <n v="2223"/>
        <n v="2224"/>
        <n v="2226"/>
        <n v="2227"/>
        <n v="2229"/>
        <n v="2231"/>
        <n v="2233"/>
        <n v="2237"/>
        <n v="2238"/>
        <n v="2239"/>
        <n v="2240"/>
        <n v="2241"/>
        <n v="2242"/>
        <n v="2246"/>
        <n v="2247"/>
        <n v="2248"/>
        <n v="2249"/>
        <n v="2250"/>
        <n v="2252"/>
        <n v="2253"/>
        <n v="2255"/>
        <n v="2261"/>
        <n v="2262"/>
        <n v="2263"/>
        <n v="2264"/>
        <n v="2265"/>
        <n v="2266"/>
        <n v="2267"/>
        <n v="2268"/>
        <n v="2270"/>
        <n v="2272"/>
        <n v="2276"/>
        <n v="2277"/>
        <n v="2279"/>
        <n v="2280"/>
        <n v="2283"/>
        <n v="2287"/>
        <n v="2290"/>
        <n v="2291"/>
        <n v="2292"/>
        <n v="2293"/>
        <n v="2294"/>
        <n v="2295"/>
        <n v="2296"/>
        <n v="2301"/>
        <n v="2302"/>
        <n v="2305"/>
        <n v="2306"/>
        <n v="2310"/>
        <n v="2312"/>
        <n v="2315"/>
        <n v="2316"/>
        <n v="2319"/>
        <n v="2327"/>
        <n v="2328"/>
        <n v="2335"/>
        <n v="2337"/>
        <n v="2338"/>
        <n v="2340"/>
        <n v="2341"/>
        <n v="2342"/>
        <n v="2344"/>
        <n v="2345"/>
        <n v="2350"/>
        <n v="2361"/>
        <n v="2366"/>
        <n v="2367"/>
        <n v="2368"/>
        <n v="2369"/>
        <n v="2370"/>
        <n v="2372"/>
        <n v="2373"/>
        <n v="2374"/>
        <n v="2377"/>
        <n v="2378"/>
        <n v="2379"/>
        <n v="2380"/>
        <n v="2383"/>
        <n v="2392"/>
        <n v="2396"/>
        <n v="2402"/>
        <n v="2403"/>
        <n v="2409"/>
        <n v="2410"/>
        <n v="2412"/>
        <n v="2417"/>
        <n v="2418"/>
        <n v="2422"/>
        <n v="2423"/>
        <n v="2431"/>
        <n v="2433"/>
        <n v="2436"/>
        <n v="2440"/>
        <n v="2441"/>
        <n v="2442"/>
        <n v="2443"/>
        <n v="2446"/>
        <n v="2449"/>
        <n v="2452"/>
        <n v="2453"/>
        <n v="2456"/>
        <n v="2459"/>
        <n v="2461"/>
        <n v="2463"/>
        <n v="2465"/>
        <n v="2466"/>
        <n v="2469"/>
        <n v="2470"/>
        <n v="2472"/>
        <n v="2473"/>
        <n v="2474"/>
        <n v="2475"/>
        <n v="2477"/>
        <n v="2478"/>
        <n v="2480"/>
        <n v="2481"/>
        <n v="2484"/>
        <n v="2485"/>
        <n v="2491"/>
        <n v="2492"/>
        <n v="2493"/>
        <n v="2495"/>
        <n v="2496"/>
        <n v="2497"/>
        <n v="2500"/>
        <n v="2501"/>
        <n v="2502"/>
        <n v="2503"/>
        <n v="2505"/>
        <n v="2507"/>
        <n v="2509"/>
        <n v="2510"/>
        <n v="2513"/>
        <n v="2515"/>
        <n v="2516"/>
        <n v="2517"/>
        <n v="2518"/>
        <n v="2519"/>
        <n v="2524"/>
        <n v="2525"/>
        <n v="2526"/>
        <n v="2527"/>
        <n v="2528"/>
        <n v="2529"/>
        <n v="2531"/>
        <n v="2532"/>
        <n v="2533"/>
        <n v="2534"/>
        <n v="2535"/>
        <n v="2537"/>
        <n v="2538"/>
        <n v="2539"/>
        <n v="2540"/>
        <n v="2542"/>
        <n v="2543"/>
        <n v="2544"/>
        <n v="2547"/>
        <n v="2549"/>
        <n v="2550"/>
        <n v="2552"/>
        <n v="2553"/>
        <n v="2554"/>
        <n v="2557"/>
        <n v="2558"/>
        <n v="2559"/>
        <n v="2560"/>
        <n v="2563"/>
        <n v="2564"/>
        <n v="2565"/>
        <n v="2567"/>
        <n v="2569"/>
        <n v="2572"/>
        <n v="2573"/>
        <n v="2575"/>
        <n v="2576"/>
        <n v="2577"/>
        <n v="2578"/>
        <n v="2580"/>
        <n v="2583"/>
        <n v="2589"/>
        <n v="2592"/>
        <n v="2593"/>
        <n v="2595"/>
        <n v="2598"/>
        <n v="2599"/>
        <n v="2600"/>
        <n v="2601"/>
        <n v="2607"/>
        <n v="2608"/>
        <n v="2609"/>
        <n v="2611"/>
        <n v="2612"/>
        <n v="2613"/>
        <n v="2614"/>
        <n v="2615"/>
        <n v="2617"/>
        <n v="2618"/>
        <n v="2619"/>
        <n v="2621"/>
        <n v="2622"/>
        <n v="2623"/>
        <n v="2627"/>
        <n v="2629"/>
        <n v="2630"/>
        <n v="2632"/>
        <n v="2633"/>
        <n v="2634"/>
        <n v="2636"/>
        <n v="2638"/>
        <n v="2642"/>
        <n v="2643"/>
        <n v="2646"/>
        <n v="2647"/>
        <n v="2649"/>
        <n v="2652"/>
        <n v="2653"/>
        <n v="2654"/>
        <n v="2656"/>
        <n v="2657"/>
        <n v="2664"/>
        <n v="2665"/>
        <n v="2668"/>
        <n v="2669"/>
        <n v="2670"/>
        <n v="2671"/>
        <n v="2672"/>
        <n v="2673"/>
        <n v="2674"/>
        <n v="2675"/>
        <n v="2677"/>
        <n v="2680"/>
        <n v="2681"/>
        <n v="2686"/>
        <n v="2689"/>
        <n v="2690"/>
        <n v="2691"/>
        <n v="2694"/>
        <n v="2695"/>
        <n v="2698"/>
        <n v="2699"/>
        <n v="2705"/>
        <n v="2707"/>
        <n v="2711"/>
        <n v="2714"/>
        <n v="2715"/>
        <n v="2718"/>
        <n v="2719"/>
        <n v="2721"/>
        <n v="2723"/>
        <n v="2724"/>
        <n v="2727"/>
        <n v="2728"/>
        <n v="2729"/>
        <n v="2733"/>
        <n v="2734"/>
        <n v="2735"/>
        <n v="2736"/>
        <n v="2738"/>
        <n v="2739"/>
        <n v="2740"/>
        <n v="2741"/>
        <n v="2742"/>
        <n v="2743"/>
        <n v="2744"/>
        <n v="2745"/>
        <n v="2746"/>
        <n v="2748"/>
        <n v="2749"/>
        <n v="2751"/>
        <n v="2755"/>
        <n v="2757"/>
        <n v="2758"/>
        <n v="2760"/>
        <n v="2762"/>
        <n v="2763"/>
        <n v="2765"/>
        <n v="2767"/>
        <n v="2769"/>
        <n v="2770"/>
        <n v="2772"/>
        <n v="2773"/>
        <n v="2774"/>
        <n v="2776"/>
        <n v="2778"/>
        <n v="2780"/>
        <n v="2781"/>
        <n v="2782"/>
        <n v="2783"/>
        <n v="2784"/>
        <n v="2786"/>
        <n v="2787"/>
        <n v="2788"/>
        <n v="2789"/>
        <n v="2790"/>
        <n v="2791"/>
        <n v="2793"/>
        <n v="2794"/>
        <n v="2795"/>
        <n v="2796"/>
        <n v="2797"/>
        <n v="2798"/>
        <n v="2799"/>
        <n v="2800"/>
        <n v="2802"/>
        <n v="2803"/>
        <n v="2804"/>
        <n v="2805"/>
        <n v="2806"/>
        <n v="2807"/>
        <n v="2808"/>
        <n v="2809"/>
        <n v="2810"/>
        <n v="2812"/>
        <n v="2813"/>
        <n v="2814"/>
        <n v="2815"/>
        <n v="2819"/>
        <n v="2820"/>
        <n v="2821"/>
        <n v="2823"/>
        <n v="2824"/>
        <n v="2826"/>
        <n v="2828"/>
        <n v="2830"/>
        <n v="2831"/>
        <n v="2833"/>
        <n v="2835"/>
        <n v="2836"/>
        <n v="2837"/>
        <n v="2839"/>
        <n v="2840"/>
        <n v="2841"/>
        <n v="2842"/>
        <n v="2843"/>
        <n v="2844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4"/>
        <n v="2896"/>
        <n v="2897"/>
        <n v="2898"/>
        <n v="2899"/>
        <n v="2900"/>
        <n v="2901"/>
        <n v="2902"/>
        <n v="2904"/>
        <n v="2905"/>
        <n v="2906"/>
        <n v="2907"/>
        <n v="2909"/>
        <n v="2910"/>
        <n v="2911"/>
        <n v="2913"/>
        <n v="2915"/>
        <n v="2918"/>
        <n v="2919"/>
        <n v="2920"/>
        <n v="2922"/>
        <n v="2924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4"/>
        <n v="2945"/>
        <n v="2946"/>
        <n v="2947"/>
        <n v="2948"/>
        <n v="2949"/>
        <n v="2951"/>
        <n v="2952"/>
        <n v="2953"/>
        <n v="2954"/>
        <n v="2955"/>
        <n v="2960"/>
        <n v="2965"/>
        <n v="2968"/>
        <n v="2970"/>
        <n v="2972"/>
        <n v="2973"/>
        <n v="2974"/>
        <n v="2979"/>
        <n v="2980"/>
        <n v="2981"/>
        <n v="2983"/>
        <n v="2984"/>
        <n v="2985"/>
        <n v="2987"/>
        <n v="2989"/>
        <n v="2990"/>
        <n v="2991"/>
        <n v="2992"/>
        <n v="2994"/>
        <n v="2995"/>
        <n v="2996"/>
        <n v="2999"/>
        <n v="3002"/>
        <n v="3006"/>
        <n v="3009"/>
        <n v="3012"/>
        <n v="3014"/>
        <n v="3015"/>
        <n v="3017"/>
        <n v="3018"/>
        <n v="3020"/>
        <n v="3021"/>
        <n v="3022"/>
        <n v="3023"/>
        <n v="3025"/>
        <n v="3026"/>
        <n v="3028"/>
        <n v="3030"/>
        <n v="3031"/>
        <n v="3032"/>
        <n v="3034"/>
        <n v="3036"/>
        <n v="3038"/>
        <n v="3039"/>
        <n v="3040"/>
        <n v="3041"/>
        <n v="3042"/>
        <n v="3044"/>
        <n v="3045"/>
        <n v="3049"/>
        <n v="3051"/>
        <n v="3053"/>
        <n v="3054"/>
        <n v="3056"/>
        <n v="3058"/>
        <n v="3060"/>
        <n v="3062"/>
        <n v="3065"/>
        <n v="3066"/>
        <n v="3067"/>
        <n v="3068"/>
        <n v="3070"/>
        <n v="3071"/>
        <n v="3075"/>
        <n v="3076"/>
        <n v="3077"/>
        <n v="3080"/>
      </sharedItems>
    </cacheField>
    <cacheField name="idCE" numFmtId="0">
      <sharedItems/>
    </cacheField>
    <cacheField name="Fotointerpretador" numFmtId="0">
      <sharedItems/>
    </cacheField>
    <cacheField name="YCoordinat" numFmtId="0">
      <sharedItems containsString="0" containsBlank="1" containsNumber="1" minValue="10.76041" maxValue="14.92592"/>
    </cacheField>
    <cacheField name="XCoordinat" numFmtId="0">
      <sharedItems containsString="0" containsBlank="1" containsNumber="1" minValue="-85.879840000000002" maxValue="-83.244860000000003"/>
    </cacheField>
    <cacheField name="Cobertura2005" numFmtId="0">
      <sharedItems/>
    </cacheField>
    <cacheField name="Puntos_Arboles05" numFmtId="0">
      <sharedItems containsSemiMixedTypes="0" containsString="0" containsNumber="1" containsInteger="1" minValue="3" maxValue="9"/>
    </cacheField>
    <cacheField name="Certeza05" numFmtId="0">
      <sharedItems/>
    </cacheField>
    <cacheField name="Imagen2005" numFmtId="0">
      <sharedItems/>
    </cacheField>
    <cacheField name="Fecha2005" numFmtId="0">
      <sharedItems containsBlank="1" containsMixedTypes="1" containsNumber="1" containsInteger="1" minValue="2003" maxValue="2008"/>
    </cacheField>
    <cacheField name="Nombre imagen" numFmtId="0">
      <sharedItems containsBlank="1"/>
    </cacheField>
    <cacheField name="Resolucion05" numFmtId="0">
      <sharedItems containsBlank="1"/>
    </cacheField>
    <cacheField name="Cobertura2015" numFmtId="0">
      <sharedItems/>
    </cacheField>
    <cacheField name="Puntos_Arboles15" numFmtId="0">
      <sharedItems containsString="0" containsBlank="1" containsNumber="1" containsInteger="1" minValue="3" maxValue="9"/>
    </cacheField>
    <cacheField name="Certeza15" numFmtId="0">
      <sharedItems/>
    </cacheField>
    <cacheField name="Imagen2015" numFmtId="0">
      <sharedItems containsBlank="1"/>
    </cacheField>
    <cacheField name="Fecha2015" numFmtId="0">
      <sharedItems containsBlank="1" containsMixedTypes="1" containsNumber="1" containsInteger="1" minValue="2012" maxValue="2018"/>
    </cacheField>
    <cacheField name="Nombre imagen2" numFmtId="0">
      <sharedItems containsBlank="1" containsMixedTypes="1" containsNumber="1" containsInteger="1" minValue="2014" maxValue="2014"/>
    </cacheField>
    <cacheField name="Resolucion15" numFmtId="0">
      <sharedItems containsBlank="1"/>
    </cacheField>
    <cacheField name="Desplazamiento entre imaganes" numFmtId="0">
      <sharedItems containsBlank="1" containsMixedTypes="1" containsNumber="1" containsInteger="1" minValue="145" maxValue="145"/>
    </cacheField>
    <cacheField name="Observaciones" numFmtId="0">
      <sharedItems containsBlank="1"/>
    </cacheField>
    <cacheField name="id" numFmtId="0">
      <sharedItems/>
    </cacheField>
    <cacheField name="Ycoordinate" numFmtId="0">
      <sharedItems containsSemiMixedTypes="0" containsString="0" containsNumber="1" minValue="10.76041" maxValue="14.92658"/>
    </cacheField>
    <cacheField name="Xcoordinate" numFmtId="0">
      <sharedItems containsSemiMixedTypes="0" containsString="0" containsNumber="1" minValue="-85.879840000000002" maxValue="-83.244860000000003"/>
    </cacheField>
    <cacheField name="Tipo_Bosque" numFmtId="0">
      <sharedItems count="3">
        <s v="Boque Pino"/>
        <s v="Bosque Latifloliado"/>
        <s v="NA"/>
      </sharedItems>
    </cacheField>
    <cacheField name="Cambio" numFmtId="0">
      <sharedItems count="4">
        <s v="Estable"/>
        <s v="Degradacion"/>
        <s v="Ganancia"/>
        <s v="NA"/>
      </sharedItems>
      <fieldGroup par="34"/>
    </cacheField>
    <cacheField name="Tipo_degradacion" numFmtId="0">
      <sharedItems/>
    </cacheField>
    <cacheField name="%Degradacion" numFmtId="165">
      <sharedItems containsSemiMixedTypes="0" containsString="0" containsNumber="1" minValue="-1" maxValue="0.66666666666666663"/>
    </cacheField>
    <cacheField name="%DegCorregida" numFmtId="165">
      <sharedItems containsSemiMixedTypes="0" containsString="0" containsNumber="1" minValue="-1" maxValue="0.66666666666666663"/>
    </cacheField>
    <cacheField name="Cambio_Biomasa" numFmtId="165">
      <sharedItems containsSemiMixedTypes="0" containsString="0" containsNumber="1" minValue="-63.53" maxValue="42.353333333333325"/>
    </cacheField>
    <cacheField name="Cambio_Biomasa2" numFmtId="2">
      <sharedItems containsSemiMixedTypes="0" containsString="0" containsNumber="1" minValue="-63.53" maxValue="42.353333333333325"/>
    </cacheField>
    <cacheField name="RiverBuff1K" numFmtId="0">
      <sharedItems containsSemiMixedTypes="0" containsString="0" containsNumber="1" containsInteger="1" minValue="0" maxValue="1"/>
    </cacheField>
    <cacheField name="RoadBuff1K" numFmtId="0">
      <sharedItems containsSemiMixedTypes="0" containsString="0" containsNumber="1" containsInteger="1" minValue="0" maxValue="1"/>
    </cacheField>
    <cacheField name="Tipo_Degradacion2" numFmtId="0">
      <sharedItems count="4">
        <s v="Anthopogenic_roads"/>
        <s v="Anthropogenic_roads_rivers"/>
        <s v="Non-Anthropogenic"/>
        <s v="Anthropogenic_rivers"/>
      </sharedItems>
    </cacheField>
    <cacheField name="Cambio2" numFmtId="0" databaseField="0">
      <fieldGroup base="25">
        <discretePr count="4">
          <x v="0"/>
          <x v="2"/>
          <x v="2"/>
          <x v="1"/>
        </discretePr>
        <groupItems count="3">
          <s v="Estable"/>
          <s v="NA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0">
  <r>
    <x v="0"/>
    <s v="987i"/>
    <s v="Jorge Rodriguez"/>
    <m/>
    <m/>
    <s v="Bosque de Pino degradado 30-69%"/>
    <n v="3"/>
    <s v="Media"/>
    <s v="Landsat"/>
    <m/>
    <m/>
    <s v="Media"/>
    <s v="Bosque de Pino degradado 30-69%"/>
    <n v="3"/>
    <s v="Alta"/>
    <s v="Rapid Eye"/>
    <m/>
    <m/>
    <m/>
    <m/>
    <m/>
    <s v="987i"/>
    <n v="12.88564"/>
    <n v="-84.562529999999995"/>
    <x v="0"/>
    <x v="0"/>
    <s v="Antropogenica"/>
    <n v="0"/>
    <n v="0"/>
    <n v="0"/>
    <n v="0"/>
    <n v="0"/>
    <n v="1"/>
    <x v="0"/>
  </r>
  <r>
    <x v="1"/>
    <s v="250i"/>
    <s v="Jorge Rodriguez"/>
    <m/>
    <m/>
    <s v="Bosque de Pino &gt;70%"/>
    <n v="9"/>
    <s v="Baja"/>
    <s v="Landsat"/>
    <m/>
    <m/>
    <s v="Media"/>
    <s v="Bosque de Pino degradado 30-69%"/>
    <n v="6"/>
    <s v="Alta"/>
    <s v="Rapid Eye"/>
    <m/>
    <m/>
    <m/>
    <m/>
    <m/>
    <s v="250i"/>
    <n v="12.92756"/>
    <n v="-84.987189999999998"/>
    <x v="0"/>
    <x v="1"/>
    <s v="Antropogenica"/>
    <n v="-0.33333333333333331"/>
    <n v="-0.33333333333333331"/>
    <n v="-11.654433333333333"/>
    <n v="-11.654433333333333"/>
    <n v="0"/>
    <n v="1"/>
    <x v="0"/>
  </r>
  <r>
    <x v="2"/>
    <s v="1722i"/>
    <s v="Jorge Rodriguez"/>
    <m/>
    <m/>
    <s v="Bosque de Pino degradado 30-69%"/>
    <n v="3"/>
    <s v="Alta"/>
    <s v="Landsat"/>
    <m/>
    <m/>
    <s v="Media"/>
    <s v="Bosque de Pino degradado 30-69%"/>
    <n v="3"/>
    <s v="Alta"/>
    <s v="Bing"/>
    <m/>
    <m/>
    <m/>
    <m/>
    <m/>
    <s v="1722i"/>
    <n v="12.9278"/>
    <n v="-84.774649999999994"/>
    <x v="0"/>
    <x v="0"/>
    <s v="Antropogenica"/>
    <n v="0"/>
    <n v="0"/>
    <n v="0"/>
    <n v="0"/>
    <n v="1"/>
    <n v="1"/>
    <x v="1"/>
  </r>
  <r>
    <x v="3"/>
    <s v="256i"/>
    <s v="Jorge Rodriguez"/>
    <m/>
    <m/>
    <s v="Bosque de Pino &gt;70%"/>
    <n v="9"/>
    <s v="Alta"/>
    <s v="Landsat"/>
    <m/>
    <m/>
    <s v="Media"/>
    <s v="Bosque de Pino &gt;70%"/>
    <n v="9"/>
    <s v="Alta"/>
    <s v="Bing"/>
    <m/>
    <m/>
    <m/>
    <m/>
    <m/>
    <s v="256i"/>
    <n v="12.927289999999999"/>
    <n v="-84.477109999999996"/>
    <x v="0"/>
    <x v="0"/>
    <s v="No Antropogenica"/>
    <n v="0"/>
    <n v="0"/>
    <n v="0"/>
    <n v="0"/>
    <n v="0"/>
    <n v="0"/>
    <x v="2"/>
  </r>
  <r>
    <x v="4"/>
    <s v="999i"/>
    <s v="Jorge Rodriguez"/>
    <m/>
    <m/>
    <s v="Bosque de Pino &gt;70%"/>
    <n v="9"/>
    <s v="Baja"/>
    <s v="Landsat"/>
    <m/>
    <m/>
    <s v="Media"/>
    <s v="Bosque de Pino &gt;70%"/>
    <n v="7"/>
    <s v="Alta"/>
    <s v="Rapid Eye"/>
    <m/>
    <m/>
    <m/>
    <m/>
    <m/>
    <s v="999i"/>
    <n v="12.97067"/>
    <n v="-85.071870000000004"/>
    <x v="0"/>
    <x v="1"/>
    <s v="Antropogenica"/>
    <n v="-0.22222222222222221"/>
    <n v="-0.22222222222222221"/>
    <n v="-7.7696222222222211"/>
    <n v="-7.7696222222222211"/>
    <n v="0"/>
    <n v="1"/>
    <x v="0"/>
  </r>
  <r>
    <x v="5"/>
    <s v="1005i"/>
    <s v="Jorge Rodriguez"/>
    <m/>
    <m/>
    <s v="Bosque de Pino degradado 30-69%"/>
    <n v="3"/>
    <s v="Media"/>
    <s v="Landsat"/>
    <m/>
    <m/>
    <s v="Media"/>
    <s v="Bosque de Pino degradado 30-69%"/>
    <n v="4"/>
    <s v="Alta"/>
    <s v="Rapid Eye"/>
    <m/>
    <m/>
    <m/>
    <m/>
    <m/>
    <s v="1005i"/>
    <n v="12.970560000000001"/>
    <n v="-84.561700000000002"/>
    <x v="0"/>
    <x v="2"/>
    <s v="Antropogenica"/>
    <n v="0.1111111111111111"/>
    <n v="0"/>
    <n v="0"/>
    <n v="3.8848111111111105"/>
    <n v="0"/>
    <n v="1"/>
    <x v="0"/>
  </r>
  <r>
    <x v="6"/>
    <s v="269i"/>
    <s v="Jorge Rodriguez"/>
    <m/>
    <m/>
    <s v="Bosque de Pino degradado 30-69%"/>
    <n v="3"/>
    <s v="Alta"/>
    <s v="Landsat"/>
    <m/>
    <m/>
    <s v="Media"/>
    <s v="Bosque de Pino degradado 30-69%"/>
    <n v="3"/>
    <s v="Alta"/>
    <s v="Rapid Eye"/>
    <m/>
    <m/>
    <m/>
    <m/>
    <m/>
    <s v="269i"/>
    <n v="13.012449999999999"/>
    <n v="-84.816419999999994"/>
    <x v="0"/>
    <x v="0"/>
    <s v="Antropogenica"/>
    <n v="0"/>
    <n v="0"/>
    <n v="0"/>
    <n v="0"/>
    <n v="0"/>
    <n v="1"/>
    <x v="0"/>
  </r>
  <r>
    <x v="7"/>
    <s v="871INF"/>
    <s v="Jorge Rodriguez"/>
    <m/>
    <m/>
    <s v="Bosque de Pino degradado 30-69%"/>
    <n v="3"/>
    <s v="Media"/>
    <s v="Landsat"/>
    <m/>
    <m/>
    <s v="Media"/>
    <s v="Bosque de Pino degradado 30-69%"/>
    <n v="3"/>
    <s v="Alta"/>
    <s v="Rapid Eye"/>
    <m/>
    <m/>
    <m/>
    <m/>
    <m/>
    <s v="871INF"/>
    <n v="13.05602"/>
    <n v="-84.944900000000004"/>
    <x v="0"/>
    <x v="0"/>
    <s v="Antropogenica"/>
    <n v="0"/>
    <n v="0"/>
    <n v="0"/>
    <n v="0"/>
    <n v="0"/>
    <n v="1"/>
    <x v="0"/>
  </r>
  <r>
    <x v="8"/>
    <s v="1019i"/>
    <s v="Jorge Rodriguez"/>
    <m/>
    <m/>
    <s v="Bosque de Pino degradado 30-69%"/>
    <n v="4"/>
    <s v="Media"/>
    <s v="Landsat"/>
    <m/>
    <m/>
    <s v="Media"/>
    <s v="Bosque de Pino &gt;70%"/>
    <n v="7"/>
    <s v="Media"/>
    <s v="Bing"/>
    <m/>
    <m/>
    <m/>
    <m/>
    <m/>
    <s v="1019i"/>
    <n v="13.055680000000001"/>
    <n v="-84.817499999999995"/>
    <x v="0"/>
    <x v="2"/>
    <s v="No Antropogenica"/>
    <n v="0.33333333333333331"/>
    <n v="0.33333333333333331"/>
    <n v="11.654433333333333"/>
    <n v="11.654433333333333"/>
    <n v="0"/>
    <n v="1"/>
    <x v="0"/>
  </r>
  <r>
    <x v="9"/>
    <s v="284i"/>
    <s v="Jorge Rodriguez"/>
    <m/>
    <m/>
    <s v="Bosque de Pino degradado 30-69%"/>
    <n v="3"/>
    <s v="s"/>
    <s v="Landsat"/>
    <m/>
    <m/>
    <s v="Media"/>
    <s v="Bosque de Pino degradado 30-69%"/>
    <n v="6"/>
    <s v="Alta"/>
    <s v="Bing"/>
    <m/>
    <m/>
    <m/>
    <m/>
    <m/>
    <s v="284i"/>
    <n v="13.097530000000001"/>
    <n v="-84.987160000000003"/>
    <x v="0"/>
    <x v="2"/>
    <s v="Antropogenica"/>
    <n v="0.33333333333333331"/>
    <n v="0.33333333333333331"/>
    <n v="11.654433333333333"/>
    <n v="11.654433333333333"/>
    <n v="0"/>
    <n v="1"/>
    <x v="0"/>
  </r>
  <r>
    <x v="10"/>
    <s v="910INF"/>
    <s v="Jorge Rodriguez"/>
    <m/>
    <m/>
    <s v="Bosque de Pino &gt;70%"/>
    <n v="9"/>
    <s v="Alta"/>
    <s v="Landsat"/>
    <m/>
    <m/>
    <s v="Media"/>
    <s v="Bosque de Pino &gt;70%"/>
    <n v="9"/>
    <s v="Alta"/>
    <s v="Rapid Eye"/>
    <m/>
    <m/>
    <m/>
    <m/>
    <m/>
    <s v="910INF"/>
    <n v="13.14034"/>
    <n v="-85.029420000000002"/>
    <x v="0"/>
    <x v="0"/>
    <s v="No Antropogenica"/>
    <n v="0"/>
    <n v="0"/>
    <n v="0"/>
    <n v="0"/>
    <n v="1"/>
    <n v="0"/>
    <x v="3"/>
  </r>
  <r>
    <x v="11"/>
    <s v="1039i"/>
    <s v="Jorge Rodriguez"/>
    <m/>
    <m/>
    <s v="Bosque de Pino degradado 30-69%"/>
    <n v="4"/>
    <s v="Media"/>
    <s v="Landsat"/>
    <m/>
    <m/>
    <s v="Media"/>
    <s v="Bosque de Pino degradado 30-69%"/>
    <n v="5"/>
    <s v="Alta"/>
    <s v="Rapid Eye"/>
    <m/>
    <m/>
    <m/>
    <m/>
    <m/>
    <s v="1039i"/>
    <n v="13.140549999999999"/>
    <n v="-84.561660000000003"/>
    <x v="0"/>
    <x v="2"/>
    <s v="No Antropogenica"/>
    <n v="0.1111111111111111"/>
    <n v="0"/>
    <n v="0"/>
    <n v="3.8848111111111105"/>
    <n v="0"/>
    <n v="1"/>
    <x v="0"/>
  </r>
  <r>
    <x v="12"/>
    <s v="52b"/>
    <s v="Jorge Rodriguez"/>
    <m/>
    <m/>
    <s v="Bosque de Pino degradado 30-69%"/>
    <n v="6"/>
    <s v="Media"/>
    <s v="Landsat"/>
    <m/>
    <m/>
    <s v="Media"/>
    <s v="Bosque de Pino &gt;70%"/>
    <n v="9"/>
    <s v="Alta"/>
    <s v="Bing"/>
    <m/>
    <m/>
    <m/>
    <m/>
    <m/>
    <s v="52b"/>
    <n v="13.18285"/>
    <n v="-85.029730000000001"/>
    <x v="0"/>
    <x v="2"/>
    <s v="Antropogenica"/>
    <n v="0.33333333333333331"/>
    <n v="0.33333333333333331"/>
    <n v="11.654433333333333"/>
    <n v="11.654433333333333"/>
    <n v="1"/>
    <n v="1"/>
    <x v="1"/>
  </r>
  <r>
    <x v="13"/>
    <s v="952INF"/>
    <s v="Jorge Rodriguez"/>
    <m/>
    <m/>
    <s v="Bosque de Pino degradado 30-69%"/>
    <n v="3"/>
    <s v="Baja"/>
    <s v="Landsat"/>
    <m/>
    <m/>
    <s v="Media"/>
    <s v="Bosque de Pino degradado 30-69%"/>
    <n v="3"/>
    <s v="Alta"/>
    <s v="Rapid Eye"/>
    <m/>
    <m/>
    <m/>
    <m/>
    <m/>
    <s v="952INF"/>
    <n v="13.22531"/>
    <n v="-84.860039999999998"/>
    <x v="0"/>
    <x v="0"/>
    <s v="No Antropogenica"/>
    <n v="0"/>
    <n v="0"/>
    <n v="0"/>
    <n v="0"/>
    <n v="1"/>
    <n v="0"/>
    <x v="3"/>
  </r>
  <r>
    <x v="14"/>
    <s v="1058i"/>
    <s v="Jorge Rodriguez"/>
    <m/>
    <m/>
    <s v="Bosque de Pino &gt;70%"/>
    <n v="9"/>
    <s v="Baja"/>
    <s v="Landsat"/>
    <m/>
    <m/>
    <s v="Media"/>
    <s v="Bosque de Pino degradado 30-69%"/>
    <n v="6"/>
    <s v="Baja"/>
    <s v="Rapid Eye"/>
    <m/>
    <m/>
    <m/>
    <m/>
    <m/>
    <s v="1058i"/>
    <n v="13.22564"/>
    <n v="-84.732470000000006"/>
    <x v="0"/>
    <x v="1"/>
    <s v="No Antropogenica"/>
    <n v="-0.33333333333333331"/>
    <n v="-0.33333333333333331"/>
    <n v="-11.654433333333333"/>
    <n v="-11.654433333333333"/>
    <n v="0"/>
    <n v="0"/>
    <x v="2"/>
  </r>
  <r>
    <x v="15"/>
    <s v="957INF"/>
    <s v="Jorge Rodriguez"/>
    <m/>
    <m/>
    <s v="Bosque de Pino &gt;70%"/>
    <n v="7"/>
    <s v="Media"/>
    <s v="Landsat"/>
    <m/>
    <m/>
    <s v="Media"/>
    <s v="Bosque de Pino degradado 30-69%"/>
    <n v="3"/>
    <s v="Alta"/>
    <s v="Rapid Eye"/>
    <m/>
    <m/>
    <m/>
    <m/>
    <m/>
    <s v="957INF"/>
    <n v="13.22601"/>
    <n v="-84.434889999999996"/>
    <x v="0"/>
    <x v="1"/>
    <s v="No Antropogenica"/>
    <n v="-0.44444444444444442"/>
    <n v="-0.44444444444444442"/>
    <n v="-15.539244444444442"/>
    <n v="-15.539244444444442"/>
    <n v="0"/>
    <n v="1"/>
    <x v="0"/>
  </r>
  <r>
    <x v="16"/>
    <s v="1063i"/>
    <s v="Jorge Rodriguez"/>
    <m/>
    <m/>
    <s v="Bosque de Pino degradado 30-69%"/>
    <n v="3"/>
    <s v="Baja"/>
    <s v="Landsat"/>
    <m/>
    <m/>
    <s v="Media"/>
    <s v="Bosque de Pino degradado 30-69%"/>
    <n v="3"/>
    <s v="Alta"/>
    <s v="Bing"/>
    <m/>
    <m/>
    <m/>
    <m/>
    <m/>
    <s v="1063i"/>
    <n v="13.225580000000001"/>
    <n v="-84.307469999999995"/>
    <x v="0"/>
    <x v="0"/>
    <s v="Antropogenica"/>
    <n v="0"/>
    <n v="0"/>
    <n v="0"/>
    <n v="0"/>
    <n v="0"/>
    <n v="1"/>
    <x v="0"/>
  </r>
  <r>
    <x v="17"/>
    <s v="1173INF"/>
    <s v="Jorge Rodriguez"/>
    <m/>
    <m/>
    <s v="Bosque latifoliado &gt;70%"/>
    <n v="9"/>
    <s v="Alta"/>
    <s v="Landsat"/>
    <m/>
    <m/>
    <s v="Media"/>
    <s v="Bosque latifoliado degradado 30-69%"/>
    <n v="4"/>
    <s v="Alta"/>
    <s v="Rapid Eye"/>
    <m/>
    <m/>
    <m/>
    <m/>
    <m/>
    <s v="1173INF"/>
    <n v="13.735429999999999"/>
    <n v="-85.369839999999996"/>
    <x v="1"/>
    <x v="1"/>
    <s v="Antropogenica"/>
    <n v="-0.55555555555555558"/>
    <n v="-0.55555555555555558"/>
    <n v="-35.294444444444444"/>
    <n v="-35.294444444444444"/>
    <n v="0"/>
    <n v="0"/>
    <x v="2"/>
  </r>
  <r>
    <x v="18"/>
    <s v="388i"/>
    <s v="Jorge Rodriguez"/>
    <m/>
    <m/>
    <s v="Bosque latifoliado &gt;70%"/>
    <n v="9"/>
    <s v="Alta"/>
    <s v="Landsat"/>
    <m/>
    <m/>
    <m/>
    <s v="Bosque latifoliado &gt;70%"/>
    <n v="9"/>
    <s v="Alta"/>
    <s v="Bing"/>
    <m/>
    <m/>
    <m/>
    <m/>
    <m/>
    <s v="388i"/>
    <n v="13.52275"/>
    <n v="-85.496639999999999"/>
    <x v="1"/>
    <x v="0"/>
    <s v="No Antropogenica"/>
    <n v="0"/>
    <n v="0"/>
    <n v="0"/>
    <n v="0"/>
    <n v="0"/>
    <n v="0"/>
    <x v="2"/>
  </r>
  <r>
    <x v="19"/>
    <s v="1888i"/>
    <s v="Jorge Rodriguez"/>
    <m/>
    <m/>
    <s v="Bosque latifoliado degradado 30-69%"/>
    <n v="6"/>
    <s v="Alta"/>
    <s v="Landsat"/>
    <s v="1551_29082005"/>
    <m/>
    <s v="Media"/>
    <s v="Bosque latifoliado degradado 30-69%"/>
    <n v="4"/>
    <s v="Alta"/>
    <s v="Bing"/>
    <m/>
    <m/>
    <m/>
    <m/>
    <m/>
    <s v="1888i"/>
    <n v="13.607620000000001"/>
    <n v="-84.519469999999998"/>
    <x v="1"/>
    <x v="1"/>
    <s v="No Antropogenica"/>
    <n v="-0.22222222222222221"/>
    <n v="-0.22222222222222221"/>
    <n v="-14.117777777777777"/>
    <n v="-14.117777777777777"/>
    <n v="0"/>
    <n v="0"/>
    <x v="2"/>
  </r>
  <r>
    <x v="20"/>
    <s v="112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29INF"/>
    <n v="13.65061"/>
    <n v="-85.879499999999993"/>
    <x v="1"/>
    <x v="0"/>
    <s v="No Antropogenica"/>
    <n v="0"/>
    <n v="0"/>
    <n v="0"/>
    <n v="0"/>
    <n v="1"/>
    <n v="0"/>
    <x v="3"/>
  </r>
  <r>
    <x v="21"/>
    <s v="121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15i"/>
    <n v="13.735569999999999"/>
    <n v="-84.562380000000005"/>
    <x v="1"/>
    <x v="0"/>
    <s v="No Antropogenica"/>
    <n v="0"/>
    <n v="0"/>
    <n v="0"/>
    <n v="0"/>
    <n v="1"/>
    <n v="0"/>
    <x v="3"/>
  </r>
  <r>
    <x v="22"/>
    <s v="118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85INF"/>
    <n v="13.73508"/>
    <n v="-84.349879999999999"/>
    <x v="1"/>
    <x v="0"/>
    <s v="Antropogenica"/>
    <n v="0"/>
    <n v="0"/>
    <n v="0"/>
    <n v="0"/>
    <n v="1"/>
    <n v="1"/>
    <x v="1"/>
  </r>
  <r>
    <x v="23"/>
    <s v="123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38i"/>
    <n v="13.82056"/>
    <n v="-84.816590000000005"/>
    <x v="1"/>
    <x v="0"/>
    <s v="No Antropogenica"/>
    <n v="0"/>
    <n v="0"/>
    <n v="0"/>
    <n v="0"/>
    <n v="1"/>
    <n v="0"/>
    <x v="3"/>
  </r>
  <r>
    <x v="24"/>
    <s v="195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54i"/>
    <n v="13.86289"/>
    <n v="-85.283950000000004"/>
    <x v="1"/>
    <x v="0"/>
    <s v="No Antropogenica"/>
    <n v="0"/>
    <n v="0"/>
    <n v="0"/>
    <n v="0"/>
    <n v="1"/>
    <n v="0"/>
    <x v="3"/>
  </r>
  <r>
    <x v="25"/>
    <s v="49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99i"/>
    <n v="13.86243"/>
    <n v="-84.986289999999997"/>
    <x v="1"/>
    <x v="0"/>
    <s v="No Antropogenica"/>
    <n v="0"/>
    <n v="0"/>
    <n v="0"/>
    <n v="0"/>
    <n v="1"/>
    <n v="0"/>
    <x v="3"/>
  </r>
  <r>
    <x v="26"/>
    <s v="123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35INF"/>
    <n v="13.905480000000001"/>
    <n v="-85.539779999999993"/>
    <x v="1"/>
    <x v="0"/>
    <s v="No Antropogenica"/>
    <n v="0"/>
    <n v="0"/>
    <n v="0"/>
    <n v="0"/>
    <n v="0"/>
    <n v="0"/>
    <x v="2"/>
  </r>
  <r>
    <x v="27"/>
    <s v="125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56i"/>
    <n v="13.90573"/>
    <n v="-85.497339999999994"/>
    <x v="1"/>
    <x v="0"/>
    <s v="No Antropogenica"/>
    <n v="0"/>
    <n v="0"/>
    <n v="0"/>
    <n v="0"/>
    <n v="0"/>
    <n v="0"/>
    <x v="2"/>
  </r>
  <r>
    <x v="28"/>
    <s v="127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73i"/>
    <n v="13.90546"/>
    <n v="-84.052359999999993"/>
    <x v="1"/>
    <x v="0"/>
    <s v="Antropogenica"/>
    <n v="0"/>
    <n v="0"/>
    <n v="0"/>
    <n v="0"/>
    <n v="0"/>
    <n v="1"/>
    <x v="0"/>
  </r>
  <r>
    <x v="29"/>
    <s v="52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21i"/>
    <n v="13.947609999999999"/>
    <n v="-85.327039999999997"/>
    <x v="1"/>
    <x v="0"/>
    <s v="No Antropogenica"/>
    <n v="0"/>
    <n v="0"/>
    <n v="0"/>
    <n v="0"/>
    <n v="0"/>
    <n v="0"/>
    <x v="2"/>
  </r>
  <r>
    <x v="30"/>
    <s v="198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80i"/>
    <n v="13.947839999999999"/>
    <n v="-85.199520000000007"/>
    <x v="1"/>
    <x v="0"/>
    <s v="No Antropogenica"/>
    <n v="0"/>
    <n v="0"/>
    <n v="0"/>
    <n v="0"/>
    <n v="0"/>
    <n v="0"/>
    <x v="2"/>
  </r>
  <r>
    <x v="31"/>
    <s v="126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63INF"/>
    <n v="13.99094"/>
    <n v="-85.624409999999997"/>
    <x v="1"/>
    <x v="0"/>
    <s v="No Antropogenica"/>
    <n v="0"/>
    <n v="0"/>
    <n v="0"/>
    <n v="0"/>
    <n v="0"/>
    <n v="0"/>
    <x v="2"/>
  </r>
  <r>
    <x v="32"/>
    <s v="200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01i"/>
    <n v="14.032870000000001"/>
    <n v="-85.283900000000003"/>
    <x v="1"/>
    <x v="0"/>
    <s v="No Antropogenica"/>
    <n v="0"/>
    <n v="0"/>
    <n v="0"/>
    <n v="0"/>
    <n v="0"/>
    <n v="0"/>
    <x v="2"/>
  </r>
  <r>
    <x v="33"/>
    <s v="131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319i"/>
    <n v="14.07551"/>
    <n v="-84.307320000000004"/>
    <x v="1"/>
    <x v="0"/>
    <s v="Antropogenica"/>
    <n v="0"/>
    <n v="0"/>
    <n v="0"/>
    <n v="0"/>
    <n v="0"/>
    <n v="1"/>
    <x v="0"/>
  </r>
  <r>
    <x v="34"/>
    <s v="132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329INF"/>
    <n v="14.16085"/>
    <n v="-84.093800000000002"/>
    <x v="1"/>
    <x v="0"/>
    <s v="No Antropogenica"/>
    <n v="0"/>
    <n v="0"/>
    <n v="0"/>
    <n v="0"/>
    <n v="0"/>
    <n v="0"/>
    <x v="2"/>
  </r>
  <r>
    <x v="35"/>
    <s v="1332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332INF"/>
    <n v="14.15973"/>
    <n v="-83.838610000000003"/>
    <x v="1"/>
    <x v="0"/>
    <s v="Antropogenica"/>
    <n v="0"/>
    <n v="0"/>
    <n v="0"/>
    <n v="0"/>
    <n v="1"/>
    <n v="1"/>
    <x v="1"/>
  </r>
  <r>
    <x v="36"/>
    <s v="205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58i"/>
    <n v="14.20234"/>
    <n v="-84.008170000000007"/>
    <x v="1"/>
    <x v="0"/>
    <s v="Antropogenica"/>
    <n v="0"/>
    <n v="0"/>
    <n v="0"/>
    <n v="0"/>
    <n v="0"/>
    <n v="1"/>
    <x v="0"/>
  </r>
  <r>
    <x v="37"/>
    <s v="135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353INF"/>
    <n v="14.245950000000001"/>
    <n v="-84.094880000000003"/>
    <x v="1"/>
    <x v="0"/>
    <s v="No Antropogenica"/>
    <n v="0"/>
    <n v="0"/>
    <n v="0"/>
    <n v="0"/>
    <n v="0"/>
    <n v="0"/>
    <x v="2"/>
  </r>
  <r>
    <x v="38"/>
    <s v="136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368i"/>
    <n v="14.245430000000001"/>
    <n v="-84.052289999999999"/>
    <x v="1"/>
    <x v="0"/>
    <s v="No Antropogenica"/>
    <n v="0"/>
    <n v="0"/>
    <n v="0"/>
    <n v="0"/>
    <n v="0"/>
    <n v="0"/>
    <x v="2"/>
  </r>
  <r>
    <x v="39"/>
    <s v="213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136i"/>
    <n v="14.54243"/>
    <n v="-84.348249999999993"/>
    <x v="1"/>
    <x v="0"/>
    <s v="No Antropogenica"/>
    <n v="0"/>
    <n v="0"/>
    <n v="0"/>
    <n v="0"/>
    <n v="0"/>
    <n v="0"/>
    <x v="2"/>
  </r>
  <r>
    <x v="40"/>
    <s v="156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66i"/>
    <n v="11.822710000000001"/>
    <n v="-84.178929999999994"/>
    <x v="1"/>
    <x v="0"/>
    <s v="Antropogenica"/>
    <n v="0"/>
    <n v="0"/>
    <n v="0"/>
    <n v="0"/>
    <n v="0"/>
    <n v="1"/>
    <x v="0"/>
  </r>
  <r>
    <x v="41"/>
    <s v="84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40i"/>
    <n v="11.9505"/>
    <n v="-83.796710000000004"/>
    <x v="1"/>
    <x v="0"/>
    <s v="No Antropogenica"/>
    <n v="0"/>
    <n v="0"/>
    <n v="0"/>
    <n v="0"/>
    <n v="0"/>
    <n v="0"/>
    <x v="2"/>
  </r>
  <r>
    <x v="42"/>
    <s v="18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8i"/>
    <n v="12.587339999999999"/>
    <n v="-84.477180000000004"/>
    <x v="1"/>
    <x v="0"/>
    <s v="No Antropogenica"/>
    <n v="0"/>
    <n v="0"/>
    <n v="0"/>
    <n v="0"/>
    <n v="0"/>
    <n v="0"/>
    <x v="2"/>
  </r>
  <r>
    <x v="43"/>
    <s v="166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68i"/>
    <n v="12.587540000000001"/>
    <n v="-83.924589999999995"/>
    <x v="1"/>
    <x v="0"/>
    <s v="No Antropogenica"/>
    <n v="0"/>
    <n v="0"/>
    <n v="0"/>
    <n v="0"/>
    <n v="0"/>
    <n v="0"/>
    <x v="2"/>
  </r>
  <r>
    <x v="44"/>
    <s v="167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78i"/>
    <n v="12.67266"/>
    <n v="-84.348780000000005"/>
    <x v="1"/>
    <x v="0"/>
    <s v="Antropogenica"/>
    <n v="0"/>
    <n v="0"/>
    <n v="0"/>
    <n v="0"/>
    <n v="0"/>
    <n v="1"/>
    <x v="0"/>
  </r>
  <r>
    <x v="45"/>
    <s v="97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s v="20150101_165635"/>
    <m/>
    <m/>
    <m/>
    <m/>
    <s v="975i"/>
    <n v="12.800459999999999"/>
    <n v="-84.051580000000001"/>
    <x v="1"/>
    <x v="0"/>
    <s v="No Antropogenica"/>
    <n v="0"/>
    <n v="0"/>
    <n v="0"/>
    <n v="0"/>
    <n v="0"/>
    <n v="0"/>
    <x v="2"/>
  </r>
  <r>
    <x v="46"/>
    <s v="23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32i"/>
    <n v="12.842560000000001"/>
    <n v="-84.986549999999994"/>
    <x v="1"/>
    <x v="0"/>
    <s v="No Antropogenica"/>
    <n v="0"/>
    <n v="0"/>
    <n v="0"/>
    <n v="0"/>
    <n v="0"/>
    <n v="0"/>
    <x v="2"/>
  </r>
  <r>
    <x v="47"/>
    <s v="25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53i"/>
    <n v="12.928129999999999"/>
    <n v="-84.732140000000001"/>
    <x v="1"/>
    <x v="0"/>
    <s v="No Antropogenica"/>
    <n v="0"/>
    <n v="0"/>
    <n v="0"/>
    <n v="0"/>
    <n v="0"/>
    <n v="0"/>
    <x v="2"/>
  </r>
  <r>
    <x v="48"/>
    <s v="172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25i"/>
    <n v="12.9277"/>
    <n v="-84.51961"/>
    <x v="1"/>
    <x v="0"/>
    <s v="Antropogenica"/>
    <n v="0"/>
    <n v="0"/>
    <n v="0"/>
    <n v="0"/>
    <n v="0"/>
    <n v="1"/>
    <x v="0"/>
  </r>
  <r>
    <x v="49"/>
    <s v="83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35INF"/>
    <n v="12.97096"/>
    <n v="-84.604079999999996"/>
    <x v="1"/>
    <x v="0"/>
    <s v="Antropogenica"/>
    <n v="0"/>
    <n v="0"/>
    <n v="0"/>
    <n v="0"/>
    <n v="0"/>
    <n v="1"/>
    <x v="0"/>
  </r>
  <r>
    <x v="50"/>
    <s v="870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70INF"/>
    <n v="13.055389999999999"/>
    <n v="-85.030090000000001"/>
    <x v="1"/>
    <x v="0"/>
    <s v="No Antropogenica"/>
    <n v="0"/>
    <n v="0"/>
    <n v="0"/>
    <n v="0"/>
    <n v="0"/>
    <n v="0"/>
    <x v="2"/>
  </r>
  <r>
    <x v="51"/>
    <s v="874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74INF"/>
    <n v="13.05528"/>
    <n v="-84.690100000000001"/>
    <x v="1"/>
    <x v="0"/>
    <s v="No Antropogenica"/>
    <n v="0"/>
    <n v="0"/>
    <n v="0"/>
    <n v="0"/>
    <n v="0"/>
    <n v="1"/>
    <x v="0"/>
  </r>
  <r>
    <x v="52"/>
    <s v="175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54i"/>
    <n v="13.09778"/>
    <n v="-84.774619999999999"/>
    <x v="1"/>
    <x v="0"/>
    <s v="No Antropogenica"/>
    <n v="0"/>
    <n v="0"/>
    <n v="0"/>
    <n v="0"/>
    <n v="1"/>
    <n v="0"/>
    <x v="3"/>
  </r>
  <r>
    <x v="53"/>
    <s v="104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45i"/>
    <n v="13.14043"/>
    <n v="-84.051500000000004"/>
    <x v="1"/>
    <x v="0"/>
    <s v="Antropogenica"/>
    <n v="0"/>
    <n v="0"/>
    <n v="0"/>
    <n v="0"/>
    <n v="0"/>
    <n v="1"/>
    <x v="0"/>
  </r>
  <r>
    <x v="54"/>
    <s v="32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26i"/>
    <n v="13.267329999999999"/>
    <n v="-84.647069999999999"/>
    <x v="1"/>
    <x v="0"/>
    <s v="No Antropogenica"/>
    <n v="0"/>
    <n v="0"/>
    <n v="0"/>
    <n v="0"/>
    <n v="1"/>
    <n v="0"/>
    <x v="3"/>
  </r>
  <r>
    <x v="55"/>
    <s v="993INF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993INF"/>
    <n v="13.31012"/>
    <n v="-84.519189999999995"/>
    <x v="1"/>
    <x v="1"/>
    <s v="Antropogenica"/>
    <n v="-0.33333333333333331"/>
    <n v="-0.33333333333333331"/>
    <n v="-21.176666666666662"/>
    <n v="-21.176666666666662"/>
    <n v="1"/>
    <n v="1"/>
    <x v="1"/>
  </r>
  <r>
    <x v="56"/>
    <s v="36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68i"/>
    <n v="13.43816"/>
    <n v="-85.072100000000006"/>
    <x v="1"/>
    <x v="0"/>
    <s v="No Antropogenica"/>
    <n v="0"/>
    <n v="0"/>
    <n v="0"/>
    <n v="0"/>
    <n v="1"/>
    <n v="1"/>
    <x v="1"/>
  </r>
  <r>
    <x v="57"/>
    <s v="185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s v="20150101_165635"/>
    <m/>
    <m/>
    <m/>
    <m/>
    <s v="1852i"/>
    <n v="13.52294"/>
    <n v="-85.369069999999994"/>
    <x v="1"/>
    <x v="0"/>
    <s v="Antropogenica"/>
    <n v="0"/>
    <n v="0"/>
    <n v="0"/>
    <n v="0"/>
    <n v="0"/>
    <n v="1"/>
    <x v="0"/>
  </r>
  <r>
    <x v="58"/>
    <s v="187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s v="20150101_165635"/>
    <m/>
    <m/>
    <m/>
    <m/>
    <s v="1879i"/>
    <n v="13.60792"/>
    <n v="-85.284599999999998"/>
    <x v="1"/>
    <x v="0"/>
    <s v="No Antropogenica"/>
    <n v="0"/>
    <n v="0"/>
    <n v="0"/>
    <n v="0"/>
    <n v="1"/>
    <n v="0"/>
    <x v="3"/>
  </r>
  <r>
    <x v="59"/>
    <s v="114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41INF"/>
    <n v="13.65021"/>
    <n v="-84.859160000000003"/>
    <x v="1"/>
    <x v="0"/>
    <s v="Antropogenica"/>
    <n v="0"/>
    <n v="0"/>
    <n v="0"/>
    <n v="0"/>
    <n v="0"/>
    <n v="1"/>
    <x v="0"/>
  </r>
  <r>
    <x v="60"/>
    <s v="45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53i"/>
    <n v="13.693020000000001"/>
    <n v="-84.561099999999996"/>
    <x v="1"/>
    <x v="0"/>
    <s v="Antropogenica"/>
    <n v="0"/>
    <n v="0"/>
    <n v="0"/>
    <n v="0"/>
    <n v="1"/>
    <n v="0"/>
    <x v="3"/>
  </r>
  <r>
    <x v="61"/>
    <s v="1204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04INF"/>
    <n v="13.82095"/>
    <n v="-85.454350000000005"/>
    <x v="1"/>
    <x v="0"/>
    <s v="No Antropogenica"/>
    <n v="0"/>
    <n v="0"/>
    <n v="0"/>
    <n v="0"/>
    <n v="0"/>
    <n v="1"/>
    <x v="0"/>
  </r>
  <r>
    <x v="62"/>
    <s v="128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s v="20150101_165635"/>
    <m/>
    <m/>
    <m/>
    <m/>
    <s v="1289INF"/>
    <n v="14.07596"/>
    <n v="-85.454909999999998"/>
    <x v="1"/>
    <x v="0"/>
    <s v="No Antropogenica"/>
    <n v="0"/>
    <n v="0"/>
    <n v="0"/>
    <n v="0"/>
    <n v="0"/>
    <n v="0"/>
    <x v="2"/>
  </r>
  <r>
    <x v="63"/>
    <s v="1440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440INF"/>
    <n v="14.585940000000001"/>
    <n v="-84.434889999999996"/>
    <x v="1"/>
    <x v="0"/>
    <s v="No Antropogenica"/>
    <n v="0"/>
    <n v="0"/>
    <n v="0"/>
    <n v="0"/>
    <n v="1"/>
    <n v="0"/>
    <x v="3"/>
  </r>
  <r>
    <x v="64"/>
    <s v="11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5i"/>
    <n v="12.077249999999999"/>
    <n v="-84.137230000000002"/>
    <x v="1"/>
    <x v="0"/>
    <s v="Antropogenica"/>
    <n v="0"/>
    <n v="0"/>
    <n v="0"/>
    <n v="0"/>
    <n v="0"/>
    <n v="1"/>
    <x v="0"/>
  </r>
  <r>
    <x v="65"/>
    <s v="87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76i"/>
    <n v="12.290660000000001"/>
    <n v="-84.646879999999996"/>
    <x v="1"/>
    <x v="0"/>
    <s v="Antropogenica"/>
    <n v="0"/>
    <n v="0"/>
    <n v="0"/>
    <n v="0"/>
    <n v="0"/>
    <n v="1"/>
    <x v="0"/>
  </r>
  <r>
    <x v="66"/>
    <s v="32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s v="20150101_165635"/>
    <m/>
    <m/>
    <m/>
    <m/>
    <s v="323i"/>
    <n v="13.268140000000001"/>
    <n v="-84.902100000000004"/>
    <x v="1"/>
    <x v="0"/>
    <s v="No Antropogenica"/>
    <n v="0"/>
    <n v="0"/>
    <n v="0"/>
    <n v="0"/>
    <n v="1"/>
    <n v="1"/>
    <x v="1"/>
  </r>
  <r>
    <x v="67"/>
    <s v="345i"/>
    <s v="Jorge Rodriguez"/>
    <m/>
    <m/>
    <s v="Bosque latifoliado &gt;70%"/>
    <n v="9"/>
    <s v="Baja"/>
    <s v="Landsat"/>
    <m/>
    <m/>
    <s v="Media"/>
    <s v="Bosque latifoliado degradado 30-69%"/>
    <n v="5"/>
    <s v="Alta"/>
    <s v="Rapid Eye"/>
    <m/>
    <m/>
    <m/>
    <m/>
    <m/>
    <s v="345i"/>
    <n v="13.353120000000001"/>
    <n v="-84.90137"/>
    <x v="1"/>
    <x v="1"/>
    <s v="No Antropogenica"/>
    <n v="-0.44444444444444442"/>
    <n v="-0.44444444444444442"/>
    <n v="-28.235555555555553"/>
    <n v="-28.235555555555553"/>
    <n v="1"/>
    <n v="0"/>
    <x v="3"/>
  </r>
  <r>
    <x v="68"/>
    <s v="1144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44INF"/>
    <n v="13.65091"/>
    <n v="-84.604039999999998"/>
    <x v="1"/>
    <x v="0"/>
    <s v="No Antropogenica"/>
    <n v="0"/>
    <n v="0"/>
    <n v="0"/>
    <n v="0"/>
    <n v="0"/>
    <n v="0"/>
    <x v="2"/>
  </r>
  <r>
    <x v="69"/>
    <s v="1189i"/>
    <s v="Jorge Rodriguez"/>
    <m/>
    <m/>
    <s v="Bosque latifoliado &gt;70%"/>
    <n v="8"/>
    <s v="Alta"/>
    <s v="Landsat"/>
    <m/>
    <m/>
    <s v="Media"/>
    <s v="Bosque latifoliado &gt;70%"/>
    <n v="8"/>
    <s v="Alta"/>
    <s v="Bing"/>
    <m/>
    <m/>
    <m/>
    <m/>
    <m/>
    <s v="1189i"/>
    <n v="13.65049"/>
    <n v="-84.476510000000005"/>
    <x v="1"/>
    <x v="0"/>
    <s v="No Antropogenica"/>
    <n v="0"/>
    <n v="0"/>
    <n v="0"/>
    <n v="0"/>
    <n v="1"/>
    <n v="0"/>
    <x v="3"/>
  </r>
  <r>
    <x v="70"/>
    <s v="1960i"/>
    <s v="Jorge Rodriguez"/>
    <m/>
    <m/>
    <s v="Bosque latifoliado &gt;70%"/>
    <n v="9"/>
    <s v="Alta"/>
    <s v="Landsat"/>
    <m/>
    <m/>
    <s v="Media"/>
    <s v="Bosque latifoliado degradado 30-69%"/>
    <n v="3"/>
    <s v="Alta"/>
    <s v="Rapid Eye"/>
    <m/>
    <m/>
    <m/>
    <m/>
    <m/>
    <s v="1960i"/>
    <n v="13.862690000000001"/>
    <n v="-84.773669999999996"/>
    <x v="1"/>
    <x v="1"/>
    <s v="No Antropogenica"/>
    <n v="-0.66666666666666663"/>
    <n v="-0.66666666666666663"/>
    <n v="-42.353333333333325"/>
    <n v="-42.353333333333325"/>
    <n v="1"/>
    <n v="0"/>
    <x v="3"/>
  </r>
  <r>
    <x v="71"/>
    <s v="1244INF"/>
    <s v="Jorge Rodriguez"/>
    <m/>
    <m/>
    <s v="Bosque latifoliado &gt;70%"/>
    <n v="9"/>
    <s v="Alta"/>
    <s v="Landsat"/>
    <m/>
    <m/>
    <s v="Media"/>
    <s v="Bosque latifoliado degradado 30-69%"/>
    <n v="6"/>
    <s v="Alta"/>
    <s v="Bing"/>
    <m/>
    <m/>
    <m/>
    <m/>
    <m/>
    <s v="1244INF"/>
    <n v="13.90597"/>
    <n v="-84.774889999999999"/>
    <x v="1"/>
    <x v="1"/>
    <s v="No Antropogenica"/>
    <n v="-0.33333333333333331"/>
    <n v="-0.33333333333333331"/>
    <n v="-21.176666666666662"/>
    <n v="-21.176666666666662"/>
    <n v="1"/>
    <n v="0"/>
    <x v="3"/>
  </r>
  <r>
    <x v="72"/>
    <s v="1990i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1990i"/>
    <n v="13.947520000000001"/>
    <n v="-84.349369999999993"/>
    <x v="1"/>
    <x v="1"/>
    <s v="No Antropogenica"/>
    <n v="-0.33333333333333331"/>
    <n v="-0.33333333333333331"/>
    <n v="-21.176666666666662"/>
    <n v="-21.176666666666662"/>
    <n v="1"/>
    <n v="0"/>
    <x v="3"/>
  </r>
  <r>
    <x v="73"/>
    <s v="1278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78INF"/>
    <n v="13.98997"/>
    <n v="-84.348849999999999"/>
    <x v="1"/>
    <x v="0"/>
    <s v="No Antropogenica"/>
    <n v="0"/>
    <n v="0"/>
    <n v="0"/>
    <n v="0"/>
    <n v="0"/>
    <n v="0"/>
    <x v="2"/>
  </r>
  <r>
    <x v="74"/>
    <s v="203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32i"/>
    <n v="14.11754"/>
    <n v="-84.434349999999995"/>
    <x v="1"/>
    <x v="0"/>
    <s v="Antropogenica"/>
    <n v="0"/>
    <n v="0"/>
    <n v="0"/>
    <n v="0"/>
    <n v="0"/>
    <n v="1"/>
    <x v="0"/>
  </r>
  <r>
    <x v="75"/>
    <s v="62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620i"/>
    <n v="14.287940000000001"/>
    <n v="-84.391800000000003"/>
    <x v="1"/>
    <x v="0"/>
    <s v="No Antropogenica"/>
    <n v="0"/>
    <n v="0"/>
    <n v="0"/>
    <n v="0"/>
    <n v="0"/>
    <n v="0"/>
    <x v="2"/>
  </r>
  <r>
    <x v="76"/>
    <s v="1247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47INF"/>
    <n v="13.90512"/>
    <n v="-84.519810000000007"/>
    <x v="1"/>
    <x v="0"/>
    <s v="No Antropogenica"/>
    <n v="0"/>
    <n v="0"/>
    <n v="0"/>
    <n v="0"/>
    <n v="0"/>
    <n v="0"/>
    <x v="2"/>
  </r>
  <r>
    <x v="77"/>
    <s v="1986i"/>
    <s v="Jorge Rodriguez"/>
    <m/>
    <m/>
    <s v="Bosque latifoliado &gt;70%"/>
    <n v="9"/>
    <s v="Media"/>
    <s v="Landsat"/>
    <m/>
    <m/>
    <s v="Media"/>
    <s v="Bosque latifoliado degradado 30-69%"/>
    <n v="4"/>
    <s v="Alta"/>
    <s v="Rapid Eye"/>
    <m/>
    <m/>
    <m/>
    <m/>
    <m/>
    <s v="1986i"/>
    <n v="13.94764"/>
    <n v="-84.689430000000002"/>
    <x v="1"/>
    <x v="1"/>
    <s v="Antropogenica"/>
    <n v="-0.55555555555555558"/>
    <n v="-0.55555555555555558"/>
    <n v="-35.294444444444444"/>
    <n v="-35.294444444444444"/>
    <n v="1"/>
    <n v="1"/>
    <x v="1"/>
  </r>
  <r>
    <x v="78"/>
    <s v="530i"/>
    <s v="Jorge Rodriguez"/>
    <m/>
    <m/>
    <s v="Bosque latifoliado degradado 30-69%"/>
    <n v="3"/>
    <s v="Baja"/>
    <s v="Landsat"/>
    <m/>
    <m/>
    <s v="Media"/>
    <s v="Bosque latifoliado degradado 30-69%"/>
    <n v="4"/>
    <s v="Alta"/>
    <s v="Rapid Eye"/>
    <m/>
    <m/>
    <m/>
    <m/>
    <m/>
    <s v="530i"/>
    <n v="13.94801"/>
    <n v="-84.561899999999994"/>
    <x v="1"/>
    <x v="2"/>
    <s v="Antropogenica"/>
    <n v="0.1111111111111111"/>
    <n v="0"/>
    <n v="0"/>
    <n v="7.0588888888888883"/>
    <n v="1"/>
    <n v="1"/>
    <x v="1"/>
  </r>
  <r>
    <x v="79"/>
    <s v="552i"/>
    <s v="Jorge Rodriguez"/>
    <m/>
    <m/>
    <s v="Bosque latifoliado degradado 30-69%"/>
    <n v="3"/>
    <s v="Media"/>
    <s v="Landsat"/>
    <m/>
    <m/>
    <s v="Media"/>
    <s v="Bosque latifoliado degradado 30-69%"/>
    <n v="3"/>
    <s v="Alta"/>
    <s v="Rapid Eye"/>
    <m/>
    <m/>
    <m/>
    <m/>
    <m/>
    <s v="552i"/>
    <n v="14.032220000000001"/>
    <n v="-84.646060000000006"/>
    <x v="1"/>
    <x v="0"/>
    <s v="No Antropogenica"/>
    <n v="0"/>
    <n v="0"/>
    <n v="0"/>
    <n v="0"/>
    <n v="1"/>
    <n v="0"/>
    <x v="3"/>
  </r>
  <r>
    <x v="80"/>
    <s v="577i"/>
    <s v="Jorge Rodriguez"/>
    <m/>
    <m/>
    <s v="Bosque latifoliado &gt;70%"/>
    <n v="9"/>
    <s v="Alta"/>
    <s v="Landsat"/>
    <m/>
    <m/>
    <s v="Media"/>
    <s v="Bosque latifoliado &gt;70%"/>
    <n v="9"/>
    <s v="Alta"/>
    <s v="Bing"/>
    <m/>
    <m/>
    <m/>
    <m/>
    <m/>
    <s v="577i"/>
    <n v="14.11796"/>
    <n v="-84.391840000000002"/>
    <x v="1"/>
    <x v="0"/>
    <s v="No Antropogenica"/>
    <n v="0"/>
    <n v="0"/>
    <n v="0"/>
    <n v="0"/>
    <n v="1"/>
    <n v="0"/>
    <x v="3"/>
  </r>
  <r>
    <x v="81"/>
    <s v="1322INF"/>
    <s v="Jorge Rodriguez"/>
    <m/>
    <m/>
    <s v="Bosque latifoliado &gt;70%"/>
    <n v="9"/>
    <s v="Alta"/>
    <s v="Landsat"/>
    <m/>
    <m/>
    <s v="Media"/>
    <s v="Bosque latifoliado degradado 30-69%"/>
    <n v="3"/>
    <s v="Alta"/>
    <s v="Rapid Eye"/>
    <m/>
    <m/>
    <m/>
    <m/>
    <m/>
    <s v="1322INF"/>
    <n v="14.16009"/>
    <n v="-84.688879999999997"/>
    <x v="1"/>
    <x v="1"/>
    <s v="No Antropogenica"/>
    <n v="-0.66666666666666663"/>
    <n v="-0.66666666666666663"/>
    <n v="-42.353333333333325"/>
    <n v="-42.353333333333325"/>
    <n v="1"/>
    <n v="0"/>
    <x v="3"/>
  </r>
  <r>
    <x v="82"/>
    <s v="1341i"/>
    <s v="Jorge Rodriguez"/>
    <m/>
    <m/>
    <s v="Bosque latifoliado &gt;70%"/>
    <n v="9"/>
    <s v="Alta"/>
    <s v="Landsat"/>
    <m/>
    <m/>
    <s v="Media"/>
    <s v="Bosque latifoliado &gt;70%"/>
    <n v="9"/>
    <s v="Baja"/>
    <s v="Rapid Eye"/>
    <m/>
    <m/>
    <m/>
    <m/>
    <m/>
    <s v="1341i"/>
    <n v="14.160410000000001"/>
    <n v="-84.391350000000003"/>
    <x v="1"/>
    <x v="0"/>
    <s v="No Antropogenica"/>
    <n v="0"/>
    <n v="0"/>
    <n v="0"/>
    <n v="0"/>
    <n v="1"/>
    <n v="0"/>
    <x v="3"/>
  </r>
  <r>
    <x v="83"/>
    <s v="599i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599i"/>
    <n v="14.20294"/>
    <n v="-84.390870000000007"/>
    <x v="1"/>
    <x v="1"/>
    <s v="No Antropogenica"/>
    <n v="-0.33333333333333331"/>
    <n v="-0.33333333333333331"/>
    <n v="-21.176666666666662"/>
    <n v="-21.176666666666662"/>
    <n v="0"/>
    <n v="0"/>
    <x v="2"/>
  </r>
  <r>
    <x v="84"/>
    <s v="2010i"/>
    <s v="Jorge Rodriguez"/>
    <m/>
    <m/>
    <s v="Bosque latifoliado degradado 30-69%"/>
    <n v="5"/>
    <s v="Baja"/>
    <s v="Landsat"/>
    <m/>
    <m/>
    <s v="Media"/>
    <s v="Bosque latifoliado degradado 30-69%"/>
    <n v="5"/>
    <s v="Alta"/>
    <s v="Rapid Eye"/>
    <m/>
    <m/>
    <m/>
    <m/>
    <m/>
    <s v="2010i"/>
    <n v="14.03256"/>
    <n v="-84.51849"/>
    <x v="1"/>
    <x v="0"/>
    <s v="Antropogenica"/>
    <n v="0"/>
    <n v="0"/>
    <n v="0"/>
    <n v="0"/>
    <n v="0"/>
    <n v="1"/>
    <x v="0"/>
  </r>
  <r>
    <x v="85"/>
    <s v="930i"/>
    <s v="Jorge Rodriguez"/>
    <m/>
    <m/>
    <s v="Bosque latifoliado degradado 30-69%"/>
    <n v="5"/>
    <s v="Alta"/>
    <s v="Landsat"/>
    <m/>
    <m/>
    <s v="Media"/>
    <s v="Bosque latifoliado &gt;70%"/>
    <n v="7"/>
    <s v="Alta"/>
    <s v="Rapid Eye"/>
    <m/>
    <m/>
    <m/>
    <m/>
    <m/>
    <s v="930i"/>
    <n v="12.545529999999999"/>
    <n v="-83.627600000000001"/>
    <x v="1"/>
    <x v="2"/>
    <s v="No Antropogenica"/>
    <n v="0.22222222222222221"/>
    <n v="0.22222222222222221"/>
    <n v="14.117777777777777"/>
    <n v="14.117777777777777"/>
    <n v="0"/>
    <n v="0"/>
    <x v="2"/>
  </r>
  <r>
    <x v="86"/>
    <s v="264i"/>
    <s v="Jorge Rodriguez"/>
    <m/>
    <m/>
    <s v="Bosque latifoliado degradado 30-69%"/>
    <n v="5"/>
    <s v="Alta"/>
    <s v="Landsat"/>
    <m/>
    <m/>
    <s v="Media"/>
    <s v="Bosque latifoliado degradado 30-69%"/>
    <n v="6"/>
    <s v="Alta"/>
    <s v="Rapid Eye"/>
    <m/>
    <m/>
    <m/>
    <m/>
    <m/>
    <s v="264i"/>
    <n v="12.92693"/>
    <n v="-83.79701"/>
    <x v="1"/>
    <x v="2"/>
    <s v="No Antropogenica"/>
    <n v="0.1111111111111111"/>
    <n v="0"/>
    <n v="0"/>
    <n v="7.0588888888888883"/>
    <n v="0"/>
    <n v="0"/>
    <x v="2"/>
  </r>
  <r>
    <x v="87"/>
    <s v="335i"/>
    <s v="Jorge Rodriguez"/>
    <m/>
    <m/>
    <s v="Bosque latifoliado &gt;70%"/>
    <n v="9"/>
    <s v="Alta"/>
    <s v="Landsat"/>
    <s v="1552_29082005"/>
    <m/>
    <s v="Media"/>
    <s v="Bosque latifoliado &gt;70%"/>
    <n v="9"/>
    <s v="Alta"/>
    <s v="Rapide Eye"/>
    <m/>
    <m/>
    <m/>
    <m/>
    <m/>
    <s v="335i"/>
    <n v="13.26793"/>
    <n v="-83.88194"/>
    <x v="1"/>
    <x v="0"/>
    <s v="No Antropogenica"/>
    <n v="0"/>
    <n v="0"/>
    <n v="0"/>
    <n v="0"/>
    <n v="0"/>
    <n v="0"/>
    <x v="2"/>
  </r>
  <r>
    <x v="88"/>
    <s v="357i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357i"/>
    <n v="13.35291"/>
    <n v="-83.880849999999995"/>
    <x v="1"/>
    <x v="1"/>
    <s v="No Antropogenica"/>
    <n v="-0.22222222222222221"/>
    <n v="-0.22222222222222221"/>
    <n v="-14.117777777777777"/>
    <n v="-14.117777777777777"/>
    <n v="0"/>
    <n v="0"/>
    <x v="2"/>
  </r>
  <r>
    <x v="89"/>
    <s v="111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13i"/>
    <n v="13.39554"/>
    <n v="-84.222449999999995"/>
    <x v="1"/>
    <x v="0"/>
    <s v="Antropogenica"/>
    <n v="0"/>
    <n v="0"/>
    <n v="0"/>
    <n v="0"/>
    <n v="0"/>
    <n v="1"/>
    <x v="0"/>
  </r>
  <r>
    <x v="90"/>
    <s v="1035INF"/>
    <s v="Jorge Rodriguez"/>
    <m/>
    <m/>
    <s v="Bosque latifoliado &gt;70%"/>
    <n v="8"/>
    <s v="Alta"/>
    <s v="Landsat"/>
    <m/>
    <m/>
    <s v="Media"/>
    <s v="Bosque latifoliado degradado 30-69%"/>
    <n v="6"/>
    <s v="Baja"/>
    <s v="Rapid Eye"/>
    <m/>
    <m/>
    <m/>
    <m/>
    <m/>
    <s v="1035INF"/>
    <n v="13.39507"/>
    <n v="-84.180009999999996"/>
    <x v="1"/>
    <x v="1"/>
    <s v="No Antropogenica"/>
    <n v="-0.22222222222222221"/>
    <n v="-0.22222222222222221"/>
    <n v="-14.117777777777777"/>
    <n v="-14.117777777777777"/>
    <n v="0"/>
    <n v="0"/>
    <x v="2"/>
  </r>
  <r>
    <x v="91"/>
    <s v="1039INF"/>
    <s v="Jorge Rodriguez"/>
    <m/>
    <m/>
    <s v="Bosque latifoliado &gt;70%"/>
    <n v="8"/>
    <s v="Alta"/>
    <s v="Landsat"/>
    <m/>
    <m/>
    <s v="Media"/>
    <s v="Bosque latifoliado &gt;70%"/>
    <n v="8"/>
    <s v="Alta"/>
    <s v="Rapid Eye"/>
    <m/>
    <m/>
    <m/>
    <m/>
    <m/>
    <s v="1039INF"/>
    <n v="13.39495"/>
    <n v="-83.840029999999999"/>
    <x v="1"/>
    <x v="0"/>
    <s v="No Antropogenica"/>
    <n v="0"/>
    <n v="0"/>
    <n v="0"/>
    <n v="0"/>
    <n v="0"/>
    <n v="0"/>
    <x v="2"/>
  </r>
  <r>
    <x v="92"/>
    <s v="1042INF"/>
    <s v="Jorge Rodriguez"/>
    <m/>
    <m/>
    <s v="Bosque latifoliado degradado 30-69%"/>
    <n v="4"/>
    <s v="Media"/>
    <s v="Landsat"/>
    <s v="1552_29082005"/>
    <m/>
    <s v="Media"/>
    <s v="Bosque latifoliado degradado 30-69%"/>
    <n v="5"/>
    <s v="Media"/>
    <s v="Rapide Eye"/>
    <m/>
    <m/>
    <m/>
    <m/>
    <m/>
    <s v="1042INF"/>
    <n v="13.396000000000001"/>
    <n v="-83.584869999999995"/>
    <x v="1"/>
    <x v="2"/>
    <s v="No Antropogenica"/>
    <n v="0.1111111111111111"/>
    <n v="0"/>
    <n v="0"/>
    <n v="7.0588888888888883"/>
    <n v="0"/>
    <n v="0"/>
    <x v="2"/>
  </r>
  <r>
    <x v="93"/>
    <s v="184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42i"/>
    <n v="13.43751"/>
    <n v="-84.179450000000003"/>
    <x v="1"/>
    <x v="0"/>
    <s v="Antropogenica"/>
    <n v="0"/>
    <n v="0"/>
    <n v="0"/>
    <n v="0"/>
    <n v="0"/>
    <n v="1"/>
    <x v="0"/>
  </r>
  <r>
    <x v="94"/>
    <s v="380i"/>
    <s v="Jorge Rodriguez"/>
    <m/>
    <m/>
    <s v="Bosque latifoliado &gt;70%"/>
    <n v="8"/>
    <s v="Alta"/>
    <s v="Landsat"/>
    <m/>
    <m/>
    <s v="Media"/>
    <s v="Bosque latifoliado &gt;70%"/>
    <n v="8"/>
    <s v="Alta"/>
    <s v="Bing"/>
    <m/>
    <m/>
    <m/>
    <m/>
    <m/>
    <s v="380i"/>
    <n v="13.437950000000001"/>
    <n v="-84.051929999999999"/>
    <x v="1"/>
    <x v="0"/>
    <s v="No Antropogenica"/>
    <n v="0"/>
    <n v="0"/>
    <n v="0"/>
    <n v="0"/>
    <n v="0"/>
    <n v="0"/>
    <x v="2"/>
  </r>
  <r>
    <x v="95"/>
    <s v="1848i"/>
    <s v="Jorge Rodriguez"/>
    <m/>
    <m/>
    <s v="Bosque latifoliado degradado 30-69%"/>
    <n v="6"/>
    <s v="Media"/>
    <s v="Landsat"/>
    <m/>
    <m/>
    <s v="Media"/>
    <s v="Bosque latifoliado degradado 30-69%"/>
    <n v="6"/>
    <s v="Media"/>
    <s v="Rapid Eye"/>
    <m/>
    <m/>
    <m/>
    <m/>
    <m/>
    <s v="1848i"/>
    <n v="13.43732"/>
    <n v="-83.669380000000004"/>
    <x v="1"/>
    <x v="0"/>
    <s v="No Antropogenica"/>
    <n v="0"/>
    <n v="0"/>
    <n v="0"/>
    <n v="0"/>
    <n v="0"/>
    <n v="0"/>
    <x v="2"/>
  </r>
  <r>
    <x v="96"/>
    <s v="1078INF"/>
    <s v="Jorge Rodriguez"/>
    <m/>
    <m/>
    <s v="Bosque latifoliado degradado 30-69%"/>
    <n v="5"/>
    <s v="Alta"/>
    <s v="Landsat"/>
    <m/>
    <m/>
    <s v="Media"/>
    <s v="Bosque latifoliado degradado 30-69%"/>
    <n v="4"/>
    <s v="Alta"/>
    <s v="Rapid Eye"/>
    <m/>
    <m/>
    <m/>
    <m/>
    <m/>
    <s v="1078INF"/>
    <n v="13.48086"/>
    <n v="-83.753730000000004"/>
    <x v="1"/>
    <x v="1"/>
    <s v="No Antropogenica"/>
    <n v="-0.1111111111111111"/>
    <n v="0"/>
    <n v="0"/>
    <n v="-7.0588888888888883"/>
    <n v="0"/>
    <n v="0"/>
    <x v="2"/>
  </r>
  <r>
    <x v="97"/>
    <s v="1867i"/>
    <s v="Jorge Rodriguez"/>
    <m/>
    <m/>
    <s v="Bosque latifoliado degradado 30-69%"/>
    <n v="4"/>
    <s v="Media"/>
    <s v="Landsat"/>
    <m/>
    <m/>
    <s v="Media"/>
    <s v="Bosque latifoliado degradado 30-69%"/>
    <n v="3"/>
    <s v="Alta"/>
    <s v="Rapid Eye"/>
    <m/>
    <m/>
    <m/>
    <m/>
    <m/>
    <s v="1867i"/>
    <n v="13.52247"/>
    <n v="-84.093410000000006"/>
    <x v="1"/>
    <x v="1"/>
    <s v="No Antropogenica"/>
    <n v="-0.1111111111111111"/>
    <n v="0"/>
    <n v="0"/>
    <n v="-7.0588888888888883"/>
    <n v="0"/>
    <n v="0"/>
    <x v="2"/>
  </r>
  <r>
    <x v="98"/>
    <s v="1163i"/>
    <s v="Jorge Rodriguez"/>
    <m/>
    <m/>
    <s v="Bosque latifoliado &gt;70%"/>
    <n v="9"/>
    <s v="Alta"/>
    <s v="Landsat"/>
    <m/>
    <m/>
    <s v="Media"/>
    <s v="Bosque latifoliado degradado 30-69%"/>
    <n v="5"/>
    <s v="Alta"/>
    <s v="Rapid Eye"/>
    <m/>
    <m/>
    <m/>
    <m/>
    <m/>
    <s v="1163i"/>
    <n v="13.56555"/>
    <n v="-84.392409999999998"/>
    <x v="1"/>
    <x v="1"/>
    <s v="No Antropogenica"/>
    <n v="-0.44444444444444442"/>
    <n v="-0.44444444444444442"/>
    <n v="-28.235555555555553"/>
    <n v="-28.235555555555553"/>
    <n v="0"/>
    <n v="0"/>
    <x v="2"/>
  </r>
  <r>
    <x v="99"/>
    <s v="1166i"/>
    <s v="Jorge Rodriguez"/>
    <m/>
    <m/>
    <s v="Bosque latifoliado &gt;70%"/>
    <n v="8"/>
    <s v="Alta"/>
    <s v="Landsat"/>
    <m/>
    <m/>
    <s v="Media"/>
    <s v="Bosque latifoliado &gt;70%"/>
    <n v="8"/>
    <s v="Alta"/>
    <s v="Rapid Eye"/>
    <m/>
    <m/>
    <m/>
    <m/>
    <m/>
    <s v="1166i"/>
    <n v="13.565519999999999"/>
    <n v="-84.137410000000003"/>
    <x v="1"/>
    <x v="0"/>
    <s v="Antropogenica"/>
    <n v="0"/>
    <n v="0"/>
    <n v="0"/>
    <n v="0"/>
    <n v="0"/>
    <n v="1"/>
    <x v="0"/>
  </r>
  <r>
    <x v="100"/>
    <s v="1112INF"/>
    <s v="Jorge Rodriguez"/>
    <m/>
    <m/>
    <s v="Bosque latifoliado degradado 30-69%"/>
    <n v="5"/>
    <s v="Alta"/>
    <s v="Landsat"/>
    <m/>
    <m/>
    <s v="Media"/>
    <s v="Bosque latifoliado degradado 30-69%"/>
    <n v="5"/>
    <s v="Alta"/>
    <s v="Rapid Eye"/>
    <m/>
    <m/>
    <m/>
    <m/>
    <m/>
    <s v="1112INF"/>
    <n v="13.565989999999999"/>
    <n v="-84.094880000000003"/>
    <x v="1"/>
    <x v="0"/>
    <s v="No Antropogenica"/>
    <n v="0"/>
    <n v="0"/>
    <n v="0"/>
    <n v="0"/>
    <n v="0"/>
    <n v="0"/>
    <x v="2"/>
  </r>
  <r>
    <x v="101"/>
    <s v="432i"/>
    <s v="Jorge Rodriguez"/>
    <m/>
    <m/>
    <s v="Bosque latifoliado degradado 30-69%"/>
    <n v="4"/>
    <s v="Alta"/>
    <s v="Landsat"/>
    <m/>
    <m/>
    <s v="Media"/>
    <s v="Bosque latifoliado degradado 30-69%"/>
    <n v="3"/>
    <s v="Alta"/>
    <s v="Rapid Eye"/>
    <m/>
    <m/>
    <m/>
    <m/>
    <m/>
    <s v="432i"/>
    <n v="13.60793"/>
    <n v="-84.05189"/>
    <x v="1"/>
    <x v="1"/>
    <s v="No Antropogenica"/>
    <n v="-0.1111111111111111"/>
    <n v="0"/>
    <n v="0"/>
    <n v="-7.0588888888888883"/>
    <n v="0"/>
    <n v="0"/>
    <x v="2"/>
  </r>
  <r>
    <x v="102"/>
    <s v="189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94i"/>
    <n v="13.607430000000001"/>
    <n v="-84.009389999999996"/>
    <x v="1"/>
    <x v="0"/>
    <s v="No Antropogenica"/>
    <n v="0"/>
    <n v="0"/>
    <n v="0"/>
    <n v="0"/>
    <n v="1"/>
    <n v="0"/>
    <x v="3"/>
  </r>
  <r>
    <x v="103"/>
    <s v="1897i"/>
    <s v="Jorge Rodriguez"/>
    <m/>
    <m/>
    <s v="Bosque latifoliado degradado 30-69%"/>
    <n v="5"/>
    <s v="Media"/>
    <s v="Landsat"/>
    <m/>
    <m/>
    <s v="Media"/>
    <s v="Bosque latifoliado degradado 30-69%"/>
    <n v="6"/>
    <s v="Alta"/>
    <s v="Rapid Eye"/>
    <m/>
    <m/>
    <m/>
    <m/>
    <m/>
    <s v="1897i"/>
    <n v="13.607340000000001"/>
    <n v="-83.754350000000002"/>
    <x v="1"/>
    <x v="2"/>
    <s v="No Antropogenica"/>
    <n v="0.1111111111111111"/>
    <n v="0"/>
    <n v="0"/>
    <n v="7.0588888888888883"/>
    <n v="0"/>
    <n v="0"/>
    <x v="2"/>
  </r>
  <r>
    <x v="104"/>
    <s v="119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95i"/>
    <n v="13.650370000000001"/>
    <n v="-83.966340000000002"/>
    <x v="1"/>
    <x v="0"/>
    <s v="No Antropogenica"/>
    <n v="0"/>
    <n v="0"/>
    <n v="0"/>
    <n v="0"/>
    <n v="1"/>
    <n v="0"/>
    <x v="3"/>
  </r>
  <r>
    <x v="105"/>
    <s v="1153INF"/>
    <s v="Jorge Rodriguez"/>
    <m/>
    <m/>
    <s v="Bosque latifoliado degradado 30-69%"/>
    <n v="3"/>
    <s v="Media"/>
    <s v="Landsat"/>
    <m/>
    <m/>
    <s v="Media"/>
    <s v="Bosque latifoliado degradado 30-69%"/>
    <n v="4"/>
    <s v="Alta"/>
    <s v="Rapid Eye"/>
    <m/>
    <m/>
    <m/>
    <m/>
    <m/>
    <s v="1153INF"/>
    <n v="13.649800000000001"/>
    <n v="-83.838840000000005"/>
    <x v="1"/>
    <x v="2"/>
    <s v="No Antropogenica"/>
    <n v="0.1111111111111111"/>
    <n v="0"/>
    <n v="0"/>
    <n v="7.0588888888888883"/>
    <n v="0"/>
    <n v="0"/>
    <x v="2"/>
  </r>
  <r>
    <x v="106"/>
    <s v="1920i"/>
    <s v="Jorge Rodriguez"/>
    <m/>
    <m/>
    <s v="Bosque latifoliado degradado 30-69%"/>
    <n v="5"/>
    <s v="Media"/>
    <s v="Landsat"/>
    <m/>
    <m/>
    <s v="Media"/>
    <s v="Bosque latifoliado &gt;70%"/>
    <n v="9"/>
    <s v="Alta"/>
    <s v="Bing"/>
    <m/>
    <m/>
    <m/>
    <m/>
    <m/>
    <s v="1920i"/>
    <n v="13.692399999999999"/>
    <n v="-84.008319999999998"/>
    <x v="1"/>
    <x v="2"/>
    <s v="No Antropogenica"/>
    <n v="0.44444444444444442"/>
    <n v="0.44444444444444442"/>
    <n v="28.235555555555553"/>
    <n v="28.235555555555553"/>
    <n v="0"/>
    <n v="0"/>
    <x v="2"/>
  </r>
  <r>
    <x v="107"/>
    <s v="460i"/>
    <s v="Jorge Rodriguez"/>
    <m/>
    <m/>
    <s v="Bosque latifoliado degradado 30-69%"/>
    <n v="6"/>
    <s v="Alta"/>
    <s v="Landsat"/>
    <m/>
    <m/>
    <s v="Media"/>
    <s v="Bosque latifoliado degradado 30-69%"/>
    <n v="6"/>
    <s v="Alta"/>
    <s v="Rapid Eye"/>
    <m/>
    <m/>
    <m/>
    <m/>
    <m/>
    <s v="460i"/>
    <n v="13.691890000000001"/>
    <n v="-83.965800000000002"/>
    <x v="1"/>
    <x v="0"/>
    <s v="No Antropogenica"/>
    <n v="0"/>
    <n v="0"/>
    <n v="0"/>
    <n v="0"/>
    <n v="0"/>
    <n v="0"/>
    <x v="2"/>
  </r>
  <r>
    <x v="108"/>
    <s v="1923i"/>
    <s v="Jorge Rodriguez"/>
    <m/>
    <m/>
    <s v="Bosque latifoliado &gt;70%"/>
    <n v="9"/>
    <s v="Alta"/>
    <s v="Landsat"/>
    <m/>
    <m/>
    <s v="Media"/>
    <s v="Bosque latifoliado degradado 30-69%"/>
    <n v="5"/>
    <s v="Baja"/>
    <s v="Rapid Eye"/>
    <m/>
    <m/>
    <m/>
    <m/>
    <m/>
    <s v="1923i"/>
    <n v="13.69232"/>
    <n v="-83.753190000000004"/>
    <x v="1"/>
    <x v="1"/>
    <s v="No Antropogenica"/>
    <n v="-0.44444444444444442"/>
    <n v="-0.44444444444444442"/>
    <n v="-28.235555555555553"/>
    <n v="-28.235555555555553"/>
    <n v="0"/>
    <n v="0"/>
    <x v="2"/>
  </r>
  <r>
    <x v="109"/>
    <s v="463i"/>
    <s v="Jorge Rodriguez"/>
    <m/>
    <m/>
    <s v="Bosque latifoliado &gt;70%"/>
    <n v="7"/>
    <s v="Alta"/>
    <s v="Landsat"/>
    <m/>
    <m/>
    <s v="Media"/>
    <s v="Bosque latifoliado &gt;70%"/>
    <n v="7"/>
    <s v="Alta"/>
    <s v="Rapid Eye"/>
    <s v="20150101_165628"/>
    <m/>
    <m/>
    <m/>
    <m/>
    <s v="463i"/>
    <n v="13.69284"/>
    <n v="-83.710660000000004"/>
    <x v="1"/>
    <x v="0"/>
    <s v="Antropogenica"/>
    <n v="0"/>
    <n v="0"/>
    <n v="0"/>
    <n v="0"/>
    <n v="0"/>
    <n v="1"/>
    <x v="0"/>
  </r>
  <r>
    <x v="110"/>
    <s v="1191INF"/>
    <s v="Jorge Rodriguez"/>
    <m/>
    <m/>
    <s v="Bosque latifoliado degradado 30-69%"/>
    <n v="6"/>
    <s v="Alta"/>
    <s v="Landsat"/>
    <m/>
    <m/>
    <s v="Media"/>
    <s v="Bosque latifoliado degradado 30-69%"/>
    <n v="6"/>
    <s v="Alta"/>
    <s v="Rapid Eye"/>
    <s v="20150101_165628"/>
    <m/>
    <m/>
    <m/>
    <m/>
    <s v="1191INF"/>
    <n v="13.734909999999999"/>
    <n v="-83.839910000000003"/>
    <x v="1"/>
    <x v="0"/>
    <s v="No Antropogenica"/>
    <n v="0"/>
    <n v="0"/>
    <n v="0"/>
    <n v="0"/>
    <n v="0"/>
    <n v="0"/>
    <x v="2"/>
  </r>
  <r>
    <x v="111"/>
    <s v="1224i"/>
    <s v="Jorge Rodriguez"/>
    <m/>
    <m/>
    <s v="Bosque latifoliado degradado 30-69%"/>
    <n v="6"/>
    <s v="Media"/>
    <s v="Landsat"/>
    <m/>
    <m/>
    <s v="Media"/>
    <s v="Bosque latifoliado degradado 30-69%"/>
    <n v="6"/>
    <s v="Alta"/>
    <s v="Rapid Eye"/>
    <m/>
    <m/>
    <m/>
    <m/>
    <m/>
    <s v="1224i"/>
    <n v="13.73545"/>
    <n v="-83.797389999999993"/>
    <x v="1"/>
    <x v="0"/>
    <s v="No Antropogenica"/>
    <n v="0"/>
    <n v="0"/>
    <n v="0"/>
    <n v="0"/>
    <n v="0"/>
    <n v="0"/>
    <x v="2"/>
  </r>
  <r>
    <x v="112"/>
    <s v="1226i"/>
    <s v="Jorge Rodriguez"/>
    <m/>
    <m/>
    <s v="Bosque latifoliado degradado 30-69%"/>
    <n v="5"/>
    <s v="Media"/>
    <s v="Landsat"/>
    <m/>
    <m/>
    <s v="Media"/>
    <s v="Bosque latifoliado degradado 30-69%"/>
    <n v="5"/>
    <s v="Alta"/>
    <s v="Rapid Eye"/>
    <m/>
    <m/>
    <m/>
    <m/>
    <m/>
    <s v="1226i"/>
    <n v="13.73542"/>
    <n v="-83.627390000000005"/>
    <x v="1"/>
    <x v="0"/>
    <s v="No Antropogenica"/>
    <n v="0"/>
    <n v="0"/>
    <n v="0"/>
    <n v="0"/>
    <n v="0"/>
    <n v="0"/>
    <x v="2"/>
  </r>
  <r>
    <x v="113"/>
    <s v="485i"/>
    <s v="Jorge Rodriguez"/>
    <m/>
    <m/>
    <s v="Bosque latifoliado &gt;70%"/>
    <n v="7"/>
    <s v="Alta"/>
    <s v="Landsat"/>
    <m/>
    <m/>
    <s v="Media"/>
    <s v="Bosque latifoliado degradado 30-69%"/>
    <n v="5"/>
    <s v="Alta"/>
    <s v="Rapid Eye"/>
    <m/>
    <m/>
    <m/>
    <m/>
    <m/>
    <s v="485i"/>
    <n v="13.77792"/>
    <n v="-84.051860000000005"/>
    <x v="1"/>
    <x v="1"/>
    <s v="No Antropogenica"/>
    <n v="-0.22222222222222221"/>
    <n v="-0.22222222222222221"/>
    <n v="-14.117777777777777"/>
    <n v="-14.117777777777777"/>
    <n v="0"/>
    <n v="0"/>
    <x v="2"/>
  </r>
  <r>
    <x v="114"/>
    <s v="488i"/>
    <s v="Jorge Rodriguez"/>
    <m/>
    <m/>
    <s v="Bosque latifoliado &gt;70%"/>
    <n v="9"/>
    <s v="Alta"/>
    <s v="Landsat"/>
    <s v="1551_29082005"/>
    <m/>
    <s v="Media"/>
    <s v="Bosque latifoliado &gt;70%"/>
    <n v="9"/>
    <s v="Alta"/>
    <s v="Rapide Eye"/>
    <m/>
    <m/>
    <m/>
    <m/>
    <m/>
    <s v="488i"/>
    <n v="13.77679"/>
    <n v="-83.79683"/>
    <x v="1"/>
    <x v="0"/>
    <s v="No Antropogenica"/>
    <n v="0"/>
    <n v="0"/>
    <n v="0"/>
    <n v="0"/>
    <n v="0"/>
    <n v="0"/>
    <x v="2"/>
  </r>
  <r>
    <x v="115"/>
    <s v="1226INF"/>
    <s v="Jorge Rodriguez"/>
    <m/>
    <m/>
    <s v="Bosque latifoliado &gt;70%"/>
    <n v="7"/>
    <s v="Alta"/>
    <s v="Landsat"/>
    <m/>
    <m/>
    <s v="Media"/>
    <s v="Bosque latifoliado degradado 30-69%"/>
    <n v="6"/>
    <s v="Alta"/>
    <s v="Rapid Eye"/>
    <s v="20150101_165628"/>
    <m/>
    <m/>
    <m/>
    <m/>
    <s v="1226INF"/>
    <n v="13.820830000000001"/>
    <n v="-83.583640000000003"/>
    <x v="1"/>
    <x v="1"/>
    <s v="No Antropogenica"/>
    <n v="-0.1111111111111111"/>
    <n v="0"/>
    <n v="0"/>
    <n v="-7.0588888888888883"/>
    <n v="0"/>
    <n v="0"/>
    <x v="2"/>
  </r>
  <r>
    <x v="116"/>
    <s v="1972i"/>
    <s v="Jorge Rodriguez"/>
    <m/>
    <m/>
    <s v="Bosque latifoliado degradado 30-69%"/>
    <n v="4"/>
    <s v="Media"/>
    <s v="Landsat"/>
    <m/>
    <m/>
    <s v="Media"/>
    <s v="Bosque latifoliado degradado 30-69%"/>
    <n v="3"/>
    <s v="Alta"/>
    <s v="ing"/>
    <s v="20150101_165628"/>
    <m/>
    <m/>
    <m/>
    <m/>
    <s v="1972i"/>
    <n v="13.862299999999999"/>
    <n v="-83.753140000000002"/>
    <x v="1"/>
    <x v="1"/>
    <s v="No Antropogenica"/>
    <n v="-0.1111111111111111"/>
    <n v="0"/>
    <n v="0"/>
    <n v="-7.0588888888888883"/>
    <n v="0"/>
    <n v="0"/>
    <x v="2"/>
  </r>
  <r>
    <x v="117"/>
    <s v="515i"/>
    <s v="Jorge Rodriguez"/>
    <m/>
    <m/>
    <s v="Bosque latifoliado degradado 30-69%"/>
    <n v="6"/>
    <s v="Alta"/>
    <s v="Landsat"/>
    <m/>
    <m/>
    <s v="Media"/>
    <s v="Bosque latifoliado degradado 30-69%"/>
    <n v="4"/>
    <s v="Alta"/>
    <s v="Rapid Eye"/>
    <m/>
    <m/>
    <m/>
    <m/>
    <m/>
    <s v="515i"/>
    <n v="13.861660000000001"/>
    <n v="-83.625579999999999"/>
    <x v="1"/>
    <x v="1"/>
    <s v="No Antropogenica"/>
    <n v="-0.22222222222222221"/>
    <n v="-0.22222222222222221"/>
    <n v="-14.117777777777777"/>
    <n v="-14.117777777777777"/>
    <n v="0"/>
    <n v="0"/>
    <x v="2"/>
  </r>
  <r>
    <x v="118"/>
    <s v="70b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0b"/>
    <n v="13.8622"/>
    <n v="-83.499269999999996"/>
    <x v="1"/>
    <x v="0"/>
    <s v="No Antropogenica"/>
    <n v="0"/>
    <n v="0"/>
    <n v="0"/>
    <n v="0"/>
    <n v="0"/>
    <n v="0"/>
    <x v="2"/>
  </r>
  <r>
    <x v="119"/>
    <s v="1259INF"/>
    <s v="Jorge Rodriguez"/>
    <m/>
    <m/>
    <s v="Bosque latifoliado &gt;70%"/>
    <n v="9"/>
    <s v="Alta"/>
    <s v="Landsat"/>
    <m/>
    <m/>
    <s v="Media"/>
    <s v="Bosque latifoliado degradado 30-69%"/>
    <n v="4"/>
    <s v="Media"/>
    <s v="Rapid Eye"/>
    <m/>
    <m/>
    <m/>
    <m/>
    <m/>
    <s v="1259INF"/>
    <n v="13.904769999999999"/>
    <n v="-83.499870000000001"/>
    <x v="1"/>
    <x v="1"/>
    <s v="No Antropogenica"/>
    <n v="-0.55555555555555558"/>
    <n v="-0.55555555555555558"/>
    <n v="-35.294444444444444"/>
    <n v="-35.294444444444444"/>
    <n v="0"/>
    <n v="0"/>
    <x v="2"/>
  </r>
  <r>
    <x v="120"/>
    <s v="541i"/>
    <s v="Jorge Rodriguez"/>
    <m/>
    <m/>
    <s v="Bosque latifoliado &gt;70%"/>
    <n v="8"/>
    <s v="Alta"/>
    <s v="Landsat"/>
    <s v="1551_29082005"/>
    <m/>
    <s v="Media"/>
    <s v="Bosque latifoliado &gt;70%"/>
    <n v="8"/>
    <s v="Alta"/>
    <s v="Rapide Eye"/>
    <m/>
    <m/>
    <m/>
    <m/>
    <m/>
    <s v="541i"/>
    <n v="13.946669999999999"/>
    <n v="-83.626760000000004"/>
    <x v="1"/>
    <x v="0"/>
    <s v="No Antropogenica"/>
    <n v="0"/>
    <n v="0"/>
    <n v="0"/>
    <n v="0"/>
    <n v="0"/>
    <n v="0"/>
    <x v="2"/>
  </r>
  <r>
    <x v="121"/>
    <s v="1999i"/>
    <s v="Jorge Rodriguez"/>
    <m/>
    <m/>
    <s v="Bosque latifoliado degradado 30-69%"/>
    <n v="3"/>
    <s v="Baja"/>
    <s v="Landsat"/>
    <m/>
    <m/>
    <s v="Media"/>
    <s v="Bosque latifoliado degradado 30-69%"/>
    <n v="3"/>
    <s v="Baja"/>
    <s v="Rapid Eye"/>
    <m/>
    <m/>
    <m/>
    <m/>
    <m/>
    <s v="1999i"/>
    <n v="13.947229999999999"/>
    <n v="-83.584249999999997"/>
    <x v="1"/>
    <x v="0"/>
    <s v="No Antropogenica"/>
    <n v="0"/>
    <n v="0"/>
    <n v="0"/>
    <n v="0"/>
    <n v="0"/>
    <n v="0"/>
    <x v="2"/>
  </r>
  <r>
    <x v="122"/>
    <s v="564i"/>
    <s v="Jorge Rodriguez"/>
    <m/>
    <m/>
    <s v="Bosque latifoliado &gt;70%"/>
    <n v="9"/>
    <s v="Alta"/>
    <s v="Landsat"/>
    <s v="1551_29082005"/>
    <m/>
    <s v="Media"/>
    <s v="Bosque latifoliado &gt;70%"/>
    <n v="9"/>
    <s v="Alta"/>
    <s v="Rapide Eye"/>
    <m/>
    <m/>
    <m/>
    <m/>
    <m/>
    <s v="564i"/>
    <n v="14.03163"/>
    <n v="-83.625519999999995"/>
    <x v="1"/>
    <x v="0"/>
    <s v="No Antropogenica"/>
    <n v="0"/>
    <n v="0"/>
    <n v="0"/>
    <n v="0"/>
    <n v="0"/>
    <n v="0"/>
    <x v="2"/>
  </r>
  <r>
    <x v="123"/>
    <s v="131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s v="20150101_165628"/>
    <m/>
    <m/>
    <m/>
    <m/>
    <s v="1311INF"/>
    <n v="14.07596"/>
    <n v="-83.584869999999995"/>
    <x v="1"/>
    <x v="0"/>
    <s v="No Antropogenica"/>
    <n v="0"/>
    <n v="0"/>
    <n v="0"/>
    <n v="0"/>
    <n v="0"/>
    <n v="0"/>
    <x v="2"/>
  </r>
  <r>
    <x v="124"/>
    <s v="132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328i"/>
    <n v="14.07536"/>
    <n v="-83.542339999999996"/>
    <x v="1"/>
    <x v="0"/>
    <s v="No Antropogenica"/>
    <n v="0"/>
    <n v="0"/>
    <n v="0"/>
    <n v="0"/>
    <n v="0"/>
    <n v="0"/>
    <x v="2"/>
  </r>
  <r>
    <x v="125"/>
    <s v="586i"/>
    <s v="Jorge Rodriguez"/>
    <m/>
    <m/>
    <s v="Bosque latifoliado &gt;70%"/>
    <n v="9"/>
    <s v="Alta"/>
    <s v="Landsat"/>
    <s v="1551_29082005"/>
    <m/>
    <s v="Media"/>
    <s v="Bosque latifoliado &gt;70%"/>
    <n v="9"/>
    <s v="Alta"/>
    <s v="Bing"/>
    <m/>
    <m/>
    <m/>
    <m/>
    <m/>
    <s v="586i"/>
    <n v="14.11664"/>
    <n v="-83.626729999999995"/>
    <x v="1"/>
    <x v="0"/>
    <s v="No Antropogenica"/>
    <n v="0"/>
    <n v="0"/>
    <n v="0"/>
    <n v="0"/>
    <n v="1"/>
    <n v="0"/>
    <x v="3"/>
  </r>
  <r>
    <x v="126"/>
    <s v="1338INF"/>
    <s v="Jorge Rodriguez"/>
    <m/>
    <m/>
    <s v="Bosque latifoliado &gt;70%"/>
    <n v="9"/>
    <s v="Alta"/>
    <s v="Landsat"/>
    <s v="1551_29082005"/>
    <m/>
    <s v="Media"/>
    <s v="Bosque latifoliado &gt;70%"/>
    <n v="9"/>
    <s v="Alta"/>
    <s v="Rapide Eye"/>
    <m/>
    <m/>
    <m/>
    <m/>
    <m/>
    <s v="1338INF"/>
    <n v="14.1595"/>
    <n v="-83.328460000000007"/>
    <x v="1"/>
    <x v="0"/>
    <s v="No Antropogenica"/>
    <n v="0"/>
    <n v="0"/>
    <n v="0"/>
    <n v="0"/>
    <n v="0"/>
    <n v="0"/>
    <x v="2"/>
  </r>
  <r>
    <x v="127"/>
    <s v="653i"/>
    <s v="Jorge Rodriguez"/>
    <m/>
    <m/>
    <s v="Bosque latifoliado &gt;70%"/>
    <n v="9"/>
    <s v="Alta"/>
    <s v="Landsat"/>
    <m/>
    <m/>
    <s v="Media"/>
    <s v="Bosque latifoliado &gt;70%"/>
    <n v="9"/>
    <s v="Baja"/>
    <s v="Rapid Eye"/>
    <m/>
    <m/>
    <m/>
    <m/>
    <m/>
    <s v="653i"/>
    <n v="14.37147"/>
    <n v="-83.45532"/>
    <x v="1"/>
    <x v="0"/>
    <s v="No Antropogenica"/>
    <n v="0"/>
    <n v="0"/>
    <n v="0"/>
    <n v="0"/>
    <n v="0"/>
    <n v="0"/>
    <x v="2"/>
  </r>
  <r>
    <x v="128"/>
    <s v="210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106i"/>
    <n v="14.37209"/>
    <n v="-83.412790000000001"/>
    <x v="1"/>
    <x v="0"/>
    <s v="No Antropogenica"/>
    <n v="0"/>
    <n v="0"/>
    <n v="0"/>
    <n v="0"/>
    <n v="0"/>
    <n v="0"/>
    <x v="2"/>
  </r>
  <r>
    <x v="129"/>
    <s v="1407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407INF"/>
    <n v="14.415940000000001"/>
    <n v="-83.414869999999993"/>
    <x v="1"/>
    <x v="0"/>
    <s v="No Antropogenica"/>
    <n v="0"/>
    <n v="0"/>
    <n v="0"/>
    <n v="0"/>
    <n v="0"/>
    <n v="0"/>
    <x v="2"/>
  </r>
  <r>
    <x v="130"/>
    <s v="144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s v="Nubes en imagen rapideye"/>
    <s v="1442i"/>
    <n v="14.500109999999999"/>
    <n v="-83.370900000000006"/>
    <x v="1"/>
    <x v="0"/>
    <s v="No Antropogenica"/>
    <n v="0"/>
    <n v="0"/>
    <n v="0"/>
    <n v="0"/>
    <n v="1"/>
    <n v="0"/>
    <x v="3"/>
  </r>
  <r>
    <x v="131"/>
    <s v="214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148i"/>
    <n v="14.542009999999999"/>
    <n v="-83.327690000000004"/>
    <x v="1"/>
    <x v="0"/>
    <s v="No Antropogenica"/>
    <n v="0"/>
    <n v="0"/>
    <n v="0"/>
    <n v="0"/>
    <n v="0"/>
    <n v="0"/>
    <x v="2"/>
  </r>
  <r>
    <x v="132"/>
    <s v="1453INF"/>
    <s v="Jorge Rodriguez"/>
    <m/>
    <m/>
    <s v="Bosque latifoliado &gt;70%"/>
    <n v="9"/>
    <s v="Alta"/>
    <s v="Landsat"/>
    <m/>
    <m/>
    <s v="Media"/>
    <s v="Bosque latifoliado &gt;70%"/>
    <n v="7"/>
    <s v="Media"/>
    <s v="Rapid Eye"/>
    <m/>
    <m/>
    <m/>
    <m/>
    <m/>
    <s v="1453INF"/>
    <n v="14.58461"/>
    <n v="-83.329629999999995"/>
    <x v="1"/>
    <x v="1"/>
    <s v="No Antropogenica"/>
    <n v="-0.22222222222222221"/>
    <n v="-0.22222222222222221"/>
    <n v="-14.117777777777777"/>
    <n v="-14.117777777777777"/>
    <n v="0"/>
    <n v="0"/>
    <x v="2"/>
  </r>
  <r>
    <x v="133"/>
    <s v="2171i"/>
    <s v="Jorge Rodriguez"/>
    <m/>
    <m/>
    <s v="Bosque latifoliado degradado 30-69%"/>
    <n v="6"/>
    <s v="Alta"/>
    <s v="Landsat"/>
    <m/>
    <m/>
    <s v="Media"/>
    <s v="Bosque latifoliado degradado 30-69%"/>
    <n v="5"/>
    <s v="Alta"/>
    <s v="Rapid Eye"/>
    <m/>
    <m/>
    <m/>
    <m/>
    <m/>
    <s v="2171i"/>
    <n v="14.71204"/>
    <n v="-83.412679999999995"/>
    <x v="1"/>
    <x v="1"/>
    <s v="No Antropogenica"/>
    <n v="-0.1111111111111111"/>
    <n v="0"/>
    <n v="0"/>
    <n v="-7.0588888888888883"/>
    <n v="0"/>
    <n v="0"/>
    <x v="2"/>
  </r>
  <r>
    <x v="134"/>
    <s v="726i"/>
    <s v="Jorge Rodriguez"/>
    <m/>
    <m/>
    <s v="Bosque latifoliado &gt;70%"/>
    <n v="9"/>
    <s v="Alta"/>
    <s v="Landsat"/>
    <m/>
    <m/>
    <s v="Media"/>
    <s v="Bosque latifoliado &gt;70%"/>
    <n v="7"/>
    <s v="Alta"/>
    <s v="Bing"/>
    <m/>
    <m/>
    <m/>
    <m/>
    <m/>
    <s v="726i"/>
    <n v="14.71266"/>
    <n v="-83.370149999999995"/>
    <x v="1"/>
    <x v="1"/>
    <s v="No Antropogenica"/>
    <n v="-0.22222222222222221"/>
    <n v="-0.22222222222222221"/>
    <n v="-14.117777777777777"/>
    <n v="-14.117777777777777"/>
    <n v="0"/>
    <n v="0"/>
    <x v="2"/>
  </r>
  <r>
    <x v="135"/>
    <s v="1484INF"/>
    <s v="Jorge Rodriguez"/>
    <m/>
    <m/>
    <s v="Bosque latifoliado degradado 30-69%"/>
    <n v="5"/>
    <s v="Media"/>
    <s v="Landsat"/>
    <m/>
    <m/>
    <s v="Media"/>
    <s v="Bosque latifoliado degradado 30-69%"/>
    <n v="6"/>
    <s v="Media"/>
    <s v="Rapid Eye"/>
    <m/>
    <m/>
    <m/>
    <m/>
    <m/>
    <s v="1484INF"/>
    <n v="14.839560000000001"/>
    <n v="-83.668239999999997"/>
    <x v="1"/>
    <x v="2"/>
    <s v="No Antropogenica"/>
    <n v="0.1111111111111111"/>
    <n v="0"/>
    <n v="0"/>
    <n v="7.0588888888888883"/>
    <n v="0"/>
    <n v="0"/>
    <x v="2"/>
  </r>
  <r>
    <x v="136"/>
    <s v="149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490i"/>
    <n v="14.840120000000001"/>
    <n v="-83.540859999999995"/>
    <x v="1"/>
    <x v="0"/>
    <s v="No Antropogenica"/>
    <n v="0"/>
    <n v="0"/>
    <n v="0"/>
    <n v="0"/>
    <n v="0"/>
    <n v="0"/>
    <x v="2"/>
  </r>
  <r>
    <x v="137"/>
    <s v="94b"/>
    <s v="Jorge Rodriguez"/>
    <m/>
    <m/>
    <s v="Bosque latifoliado &gt;70%"/>
    <n v="7"/>
    <s v="Alta"/>
    <s v="Landsat"/>
    <m/>
    <m/>
    <s v="Media"/>
    <s v="Bosque latifoliado degradado 30-69%"/>
    <n v="6"/>
    <s v="Media"/>
    <s v="Rapid Eye"/>
    <m/>
    <m/>
    <m/>
    <m/>
    <m/>
    <s v="94b"/>
    <n v="14.88336"/>
    <n v="-83.499219999999994"/>
    <x v="1"/>
    <x v="1"/>
    <s v="No Antropogenica"/>
    <n v="-0.1111111111111111"/>
    <n v="0"/>
    <n v="0"/>
    <n v="-7.0588888888888883"/>
    <n v="0"/>
    <n v="0"/>
    <x v="2"/>
  </r>
  <r>
    <x v="138"/>
    <s v="149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493i"/>
    <n v="14.92658"/>
    <n v="-83.457560000000001"/>
    <x v="1"/>
    <x v="0"/>
    <s v="No Antropogenica"/>
    <n v="0"/>
    <n v="0"/>
    <n v="0"/>
    <n v="0"/>
    <n v="0"/>
    <n v="0"/>
    <x v="2"/>
  </r>
  <r>
    <x v="139"/>
    <s v="86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69i"/>
    <n v="12.205640000000001"/>
    <n v="-84.222650000000002"/>
    <x v="1"/>
    <x v="0"/>
    <s v="Antropogenica"/>
    <n v="0"/>
    <n v="0"/>
    <n v="0"/>
    <n v="0"/>
    <n v="0"/>
    <n v="1"/>
    <x v="0"/>
  </r>
  <r>
    <x v="140"/>
    <s v="88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86i"/>
    <n v="12.290459999999999"/>
    <n v="-83.796629999999993"/>
    <x v="1"/>
    <x v="0"/>
    <s v="Antropogenica"/>
    <n v="0"/>
    <n v="0"/>
    <n v="0"/>
    <n v="0"/>
    <n v="0"/>
    <n v="0"/>
    <x v="2"/>
  </r>
  <r>
    <x v="141"/>
    <s v="1630i"/>
    <s v="Jorge Rodriguez"/>
    <m/>
    <m/>
    <s v="Bosque latifoliado &gt;70%"/>
    <n v="9"/>
    <s v="Alta"/>
    <s v="Landsat"/>
    <m/>
    <m/>
    <s v="Media"/>
    <s v="Bosque latifoliado &gt;70%"/>
    <n v="9"/>
    <s v="Alta"/>
    <s v="Bing"/>
    <m/>
    <m/>
    <m/>
    <m/>
    <m/>
    <s v="1630i"/>
    <n v="12.332520000000001"/>
    <n v="-83.838639999999998"/>
    <x v="1"/>
    <x v="0"/>
    <s v="Antropogenica"/>
    <n v="0"/>
    <n v="0"/>
    <n v="0"/>
    <n v="0"/>
    <n v="0"/>
    <n v="1"/>
    <x v="0"/>
  </r>
  <r>
    <x v="142"/>
    <s v="161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17i"/>
    <n v="12.2476"/>
    <n v="-84.00967"/>
    <x v="1"/>
    <x v="0"/>
    <s v="Antropogenica"/>
    <n v="0"/>
    <n v="0"/>
    <n v="0"/>
    <n v="0"/>
    <n v="0"/>
    <n v="1"/>
    <x v="0"/>
  </r>
  <r>
    <x v="143"/>
    <s v="14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40i"/>
    <n v="12.24714"/>
    <n v="-83.967169999999996"/>
    <x v="1"/>
    <x v="0"/>
    <s v="Antropogenica"/>
    <n v="0"/>
    <n v="0"/>
    <n v="0"/>
    <n v="0"/>
    <n v="0"/>
    <n v="0"/>
    <x v="2"/>
  </r>
  <r>
    <x v="144"/>
    <s v="168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84i"/>
    <n v="12.67248"/>
    <n v="-83.838539999999995"/>
    <x v="1"/>
    <x v="0"/>
    <s v="No Antropogenica"/>
    <n v="0"/>
    <n v="0"/>
    <n v="0"/>
    <n v="0"/>
    <n v="0"/>
    <n v="0"/>
    <x v="2"/>
  </r>
  <r>
    <x v="145"/>
    <s v="2026i"/>
    <s v="Jorge Rodriguez"/>
    <m/>
    <m/>
    <s v="Bosque latifoliado degradado 30-69%"/>
    <n v="5"/>
    <s v="Alta"/>
    <s v="Landsat"/>
    <m/>
    <m/>
    <s v="Media"/>
    <s v="Bosque latifoliado degradado 30-69%"/>
    <n v="4"/>
    <s v="Alta"/>
    <s v="Rapid Eye"/>
    <m/>
    <m/>
    <m/>
    <m/>
    <m/>
    <s v="2026i"/>
    <n v="14.11774"/>
    <n v="-84.94444"/>
    <x v="1"/>
    <x v="1"/>
    <s v="No Antropogenica"/>
    <n v="-0.1111111111111111"/>
    <n v="0"/>
    <n v="0"/>
    <n v="-7.0588888888888883"/>
    <n v="0"/>
    <n v="0"/>
    <x v="2"/>
  </r>
  <r>
    <x v="146"/>
    <s v="1347i"/>
    <s v="Jorge Rodriguez"/>
    <m/>
    <m/>
    <s v="Bosque latifoliado &gt;70%"/>
    <n v="7"/>
    <s v="Alta"/>
    <s v="Landsat"/>
    <m/>
    <m/>
    <s v="Media"/>
    <s v="Bosque latifoliado degradado 30-69%"/>
    <n v="5"/>
    <s v="Alta"/>
    <s v="Rapid Eye"/>
    <m/>
    <m/>
    <m/>
    <m/>
    <m/>
    <s v="1347i"/>
    <n v="14.16028"/>
    <n v="-83.881169999999997"/>
    <x v="1"/>
    <x v="1"/>
    <s v="Antropogenica"/>
    <n v="-0.22222222222222221"/>
    <n v="-0.22222222222222221"/>
    <n v="-14.117777777777777"/>
    <n v="-14.117777777777777"/>
    <n v="0"/>
    <n v="0"/>
    <x v="2"/>
  </r>
  <r>
    <x v="147"/>
    <s v="62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629i"/>
    <n v="14.28661"/>
    <n v="-83.626689999999996"/>
    <x v="1"/>
    <x v="0"/>
    <s v="No Antropogenica"/>
    <n v="0"/>
    <n v="0"/>
    <n v="0"/>
    <n v="0"/>
    <n v="1"/>
    <n v="0"/>
    <x v="3"/>
  </r>
  <r>
    <x v="148"/>
    <s v="312i"/>
    <s v="Jorge Rodriguez"/>
    <m/>
    <m/>
    <s v="Bosque latifoliado degradado 30-69%"/>
    <n v="5"/>
    <s v="Media"/>
    <s v="Landsat"/>
    <m/>
    <m/>
    <s v="Media"/>
    <s v="Bosque latifoliado degradado 30-69%"/>
    <n v="5"/>
    <s v="Alta"/>
    <s v="Rapid Eye"/>
    <m/>
    <m/>
    <m/>
    <m/>
    <m/>
    <s v="312i"/>
    <n v="13.18296"/>
    <n v="-84.050989999999999"/>
    <x v="1"/>
    <x v="0"/>
    <s v="No Antropogenica"/>
    <n v="0"/>
    <n v="0"/>
    <n v="0"/>
    <n v="0"/>
    <n v="0"/>
    <n v="0"/>
    <x v="2"/>
  </r>
  <r>
    <x v="149"/>
    <s v="733i"/>
    <s v="Jorge Rodriguez"/>
    <m/>
    <m/>
    <s v="Bosque latifoliado degradado 30-69%"/>
    <n v="4"/>
    <s v="Alta"/>
    <s v="Landsat"/>
    <m/>
    <m/>
    <s v="Media"/>
    <s v="Bosque latifoliado degradado 30-69%"/>
    <n v="4"/>
    <s v="Alta"/>
    <s v="Rapid Eye"/>
    <m/>
    <m/>
    <m/>
    <m/>
    <m/>
    <s v="733i"/>
    <n v="10.76083"/>
    <n v="-83.88373"/>
    <x v="1"/>
    <x v="0"/>
    <s v="No Antropogenica"/>
    <n v="0"/>
    <n v="0"/>
    <n v="0"/>
    <n v="0"/>
    <n v="0"/>
    <n v="0"/>
    <x v="2"/>
  </r>
  <r>
    <x v="150"/>
    <s v="1i"/>
    <s v="Jorge Rodriguez"/>
    <m/>
    <m/>
    <s v="Bosque latifoliado &gt;70%"/>
    <n v="8"/>
    <s v="Alta"/>
    <s v="Landsat"/>
    <s v="1551_29082005"/>
    <m/>
    <s v="Media"/>
    <s v="Bosque latifoliado &gt;70%"/>
    <n v="7"/>
    <s v="Alta"/>
    <s v="Rapide Eye"/>
    <m/>
    <m/>
    <m/>
    <m/>
    <m/>
    <s v="1i"/>
    <n v="10.803269999999999"/>
    <n v="-83.883290000000002"/>
    <x v="1"/>
    <x v="1"/>
    <s v="No Antropogenica"/>
    <n v="-0.1111111111111111"/>
    <n v="0"/>
    <n v="0"/>
    <n v="-7.0588888888888883"/>
    <n v="1"/>
    <n v="0"/>
    <x v="3"/>
  </r>
  <r>
    <x v="151"/>
    <s v="3INF"/>
    <s v="Jorge Rodriguez"/>
    <m/>
    <m/>
    <s v="Bosque latifoliado &gt;70%"/>
    <n v="9"/>
    <s v="Alta"/>
    <s v="Landsat"/>
    <s v="1551_29082005"/>
    <m/>
    <s v="Media"/>
    <s v="Bosque latifoliado &gt;70%"/>
    <n v="8"/>
    <s v="Alta"/>
    <s v="Rapide Eye"/>
    <m/>
    <m/>
    <m/>
    <m/>
    <m/>
    <s v="3INF"/>
    <n v="10.846920000000001"/>
    <n v="-84.17895"/>
    <x v="1"/>
    <x v="1"/>
    <s v="No Antropogenica"/>
    <n v="-0.1111111111111111"/>
    <n v="0"/>
    <n v="0"/>
    <n v="-7.0588888888888883"/>
    <n v="0"/>
    <n v="0"/>
    <x v="2"/>
  </r>
  <r>
    <x v="152"/>
    <s v="736i"/>
    <s v="Jorge Rodriguez"/>
    <m/>
    <m/>
    <s v="Bosque latifoliado &gt;70%"/>
    <n v="8"/>
    <s v="Alta"/>
    <s v="Landsat"/>
    <m/>
    <m/>
    <s v="Media"/>
    <s v="Bosque latifoliado &gt;70%"/>
    <n v="9"/>
    <s v="Baja"/>
    <s v="Rapid Eye"/>
    <m/>
    <m/>
    <m/>
    <m/>
    <m/>
    <s v="736i"/>
    <n v="10.845739999999999"/>
    <n v="-83.967849999999999"/>
    <x v="1"/>
    <x v="2"/>
    <s v="No Antropogenica"/>
    <n v="0.1111111111111111"/>
    <n v="0"/>
    <n v="0"/>
    <n v="7.0588888888888883"/>
    <n v="0"/>
    <n v="0"/>
    <x v="2"/>
  </r>
  <r>
    <x v="153"/>
    <s v="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6INF"/>
    <n v="10.84614"/>
    <n v="-83.924880000000002"/>
    <x v="1"/>
    <x v="0"/>
    <s v="No Antropogenica"/>
    <n v="0"/>
    <n v="0"/>
    <n v="0"/>
    <n v="0"/>
    <n v="1"/>
    <n v="0"/>
    <x v="3"/>
  </r>
  <r>
    <x v="154"/>
    <s v="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i"/>
    <n v="10.88819"/>
    <n v="-84.052430000000001"/>
    <x v="1"/>
    <x v="0"/>
    <s v="No Antropogenica"/>
    <n v="0"/>
    <n v="0"/>
    <n v="0"/>
    <n v="0"/>
    <n v="0"/>
    <n v="0"/>
    <x v="2"/>
  </r>
  <r>
    <x v="155"/>
    <s v="1498i"/>
    <s v="Jorge Rodriguez"/>
    <m/>
    <m/>
    <s v="Bosque latifoliado &gt;70%"/>
    <n v="7"/>
    <s v="Alta"/>
    <s v="Landsat"/>
    <m/>
    <m/>
    <s v="Media"/>
    <s v="Bosque latifoliado degradado 30-69%"/>
    <n v="6"/>
    <s v="Alta"/>
    <s v="Bing"/>
    <m/>
    <m/>
    <m/>
    <m/>
    <m/>
    <s v="1498i"/>
    <n v="10.88777"/>
    <n v="-83.92492"/>
    <x v="1"/>
    <x v="1"/>
    <s v="No Antropogenica"/>
    <n v="-0.1111111111111111"/>
    <n v="0"/>
    <n v="0"/>
    <n v="-7.0588888888888883"/>
    <n v="0"/>
    <n v="0"/>
    <x v="2"/>
  </r>
  <r>
    <x v="156"/>
    <s v="6i"/>
    <s v="Jorge Rodriguez"/>
    <m/>
    <m/>
    <s v="Bosque latifoliado &gt;70%"/>
    <n v="9"/>
    <s v="Alta"/>
    <s v="Landsat"/>
    <s v="1551_29082005"/>
    <m/>
    <s v="Media"/>
    <s v="Bosque latifoliado &gt;70%"/>
    <n v="9"/>
    <s v="Alta"/>
    <s v="Rapide Eye"/>
    <m/>
    <m/>
    <m/>
    <m/>
    <m/>
    <s v="6i"/>
    <n v="10.88729"/>
    <n v="-83.797409999999999"/>
    <x v="1"/>
    <x v="0"/>
    <s v="No Antropogenica"/>
    <n v="0"/>
    <n v="0"/>
    <n v="0"/>
    <n v="0"/>
    <n v="0"/>
    <n v="0"/>
    <x v="2"/>
  </r>
  <r>
    <x v="157"/>
    <s v="4b"/>
    <s v="Jorge Rodriguez"/>
    <m/>
    <m/>
    <s v="Bosque latifoliado &gt;70%"/>
    <n v="9"/>
    <s v="Alta"/>
    <s v="Landsat"/>
    <s v="1551_29082005"/>
    <m/>
    <s v="Media"/>
    <s v="Bosque latifoliado &gt;70%"/>
    <n v="9"/>
    <s v="Alta"/>
    <s v="Rapide Eye"/>
    <m/>
    <m/>
    <m/>
    <m/>
    <m/>
    <s v="4b"/>
    <n v="10.888579999999999"/>
    <n v="-83.754419999999996"/>
    <x v="1"/>
    <x v="0"/>
    <s v="No Antropogenica"/>
    <n v="0"/>
    <n v="0"/>
    <n v="0"/>
    <n v="0"/>
    <n v="0"/>
    <n v="0"/>
    <x v="2"/>
  </r>
  <r>
    <x v="158"/>
    <s v="741i"/>
    <s v="Jorge Rodriguez"/>
    <m/>
    <m/>
    <s v="Bosque latifoliado degradado 30-69%"/>
    <n v="6"/>
    <s v="Alta"/>
    <s v="Landsat"/>
    <m/>
    <m/>
    <s v="Media"/>
    <s v="Bosque latifoliado degradado 30-69%"/>
    <n v="6"/>
    <s v="Alta"/>
    <s v="Rapid Eye"/>
    <m/>
    <m/>
    <m/>
    <m/>
    <m/>
    <s v="741i"/>
    <n v="10.93064"/>
    <n v="-84.052019999999999"/>
    <x v="1"/>
    <x v="0"/>
    <s v="No Antropogenica"/>
    <n v="0"/>
    <n v="0"/>
    <n v="0"/>
    <n v="0"/>
    <n v="0"/>
    <n v="0"/>
    <x v="2"/>
  </r>
  <r>
    <x v="159"/>
    <s v="1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INF"/>
    <n v="10.931050000000001"/>
    <n v="-84.094059999999999"/>
    <x v="1"/>
    <x v="0"/>
    <s v="No Antropogenica"/>
    <n v="0"/>
    <n v="0"/>
    <n v="0"/>
    <n v="0"/>
    <n v="0"/>
    <n v="0"/>
    <x v="2"/>
  </r>
  <r>
    <x v="160"/>
    <s v="74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44i"/>
    <n v="10.9306"/>
    <n v="-83.796949999999995"/>
    <x v="1"/>
    <x v="0"/>
    <s v="No Antropogenica"/>
    <n v="0"/>
    <n v="0"/>
    <n v="0"/>
    <n v="0"/>
    <n v="0"/>
    <n v="0"/>
    <x v="2"/>
  </r>
  <r>
    <x v="161"/>
    <s v="15INF"/>
    <s v="Jorge Rodriguez"/>
    <m/>
    <m/>
    <s v="Bosque latifoliado &gt;70%"/>
    <n v="7"/>
    <s v="Media"/>
    <s v="Landsat"/>
    <m/>
    <m/>
    <s v="Media"/>
    <s v="Bosque latifoliado degradado 30-69%"/>
    <n v="4"/>
    <s v="Alta"/>
    <s v="Rapid Eye"/>
    <m/>
    <m/>
    <m/>
    <m/>
    <m/>
    <s v="15INF"/>
    <n v="10.93102"/>
    <n v="-83.753960000000006"/>
    <x v="1"/>
    <x v="1"/>
    <s v="No Antropogenica"/>
    <n v="-0.33333333333333331"/>
    <n v="-0.33333333333333331"/>
    <n v="-21.176666666666662"/>
    <n v="-21.176666666666662"/>
    <n v="0"/>
    <n v="0"/>
    <x v="2"/>
  </r>
  <r>
    <x v="162"/>
    <s v="5b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b"/>
    <n v="10.97367"/>
    <n v="-84.265280000000004"/>
    <x v="1"/>
    <x v="0"/>
    <s v="No Antropogenica"/>
    <n v="0"/>
    <n v="0"/>
    <n v="0"/>
    <n v="0"/>
    <n v="0"/>
    <n v="0"/>
    <x v="2"/>
  </r>
  <r>
    <x v="163"/>
    <s v="150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02i"/>
    <n v="10.972759999999999"/>
    <n v="-84.009079999999997"/>
    <x v="1"/>
    <x v="0"/>
    <s v="No Antropogenica"/>
    <n v="0"/>
    <n v="0"/>
    <n v="0"/>
    <n v="0"/>
    <n v="0"/>
    <n v="0"/>
    <x v="2"/>
  </r>
  <r>
    <x v="164"/>
    <s v="9i"/>
    <s v="Jorge Rodriguez"/>
    <m/>
    <m/>
    <s v="Bosque latifoliado degradado 30-69%"/>
    <n v="4"/>
    <s v="Media"/>
    <s v="Landsat"/>
    <m/>
    <m/>
    <s v="Media"/>
    <s v="Bosque latifoliado degradado 30-69%"/>
    <n v="4"/>
    <s v="Media"/>
    <s v="Rapid Eye"/>
    <m/>
    <m/>
    <m/>
    <m/>
    <m/>
    <s v="9i"/>
    <n v="10.973179999999999"/>
    <n v="-84.051590000000004"/>
    <x v="1"/>
    <x v="0"/>
    <s v="No Antropogenica"/>
    <n v="0"/>
    <n v="0"/>
    <n v="0"/>
    <n v="0"/>
    <n v="0"/>
    <n v="0"/>
    <x v="2"/>
  </r>
  <r>
    <x v="165"/>
    <s v="1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i"/>
    <n v="10.97226"/>
    <n v="-83.796499999999995"/>
    <x v="1"/>
    <x v="0"/>
    <s v="No Antropogenica"/>
    <n v="0"/>
    <n v="0"/>
    <n v="0"/>
    <n v="0"/>
    <n v="1"/>
    <n v="0"/>
    <x v="3"/>
  </r>
  <r>
    <x v="166"/>
    <s v="747i"/>
    <s v="Jorge Rodriguez"/>
    <m/>
    <m/>
    <s v="Bosque latifoliado &gt;70%"/>
    <n v="9"/>
    <s v="Alta"/>
    <s v="Landsat"/>
    <s v="1551_29082005"/>
    <m/>
    <s v="Media"/>
    <s v="Bosque latifoliado &gt;70%"/>
    <n v="9"/>
    <s v="Alta"/>
    <s v="Bing"/>
    <m/>
    <m/>
    <m/>
    <m/>
    <m/>
    <s v="747i"/>
    <n v="11.015750000000001"/>
    <n v="-84.222819999999999"/>
    <x v="1"/>
    <x v="0"/>
    <s v="No Antropogenica"/>
    <n v="0"/>
    <n v="0"/>
    <n v="0"/>
    <n v="0"/>
    <n v="1"/>
    <n v="0"/>
    <x v="3"/>
  </r>
  <r>
    <x v="167"/>
    <s v="25INF"/>
    <s v="Jorge Rodriguez"/>
    <m/>
    <m/>
    <s v="Bosque latifoliado &gt;70%"/>
    <n v="7"/>
    <s v="Alta"/>
    <s v="Landsat"/>
    <m/>
    <m/>
    <s v="Media"/>
    <s v="Bosque latifoliado &gt;70%"/>
    <n v="7"/>
    <s v="Alta"/>
    <s v="Rapid Eye"/>
    <m/>
    <m/>
    <m/>
    <m/>
    <m/>
    <s v="25INF"/>
    <n v="11.01613"/>
    <n v="-84.094880000000003"/>
    <x v="1"/>
    <x v="0"/>
    <s v="No Antropogenica"/>
    <n v="0"/>
    <n v="0"/>
    <n v="0"/>
    <n v="0"/>
    <n v="1"/>
    <n v="0"/>
    <x v="3"/>
  </r>
  <r>
    <x v="168"/>
    <s v="75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50i"/>
    <n v="11.01573"/>
    <n v="-83.967830000000006"/>
    <x v="1"/>
    <x v="0"/>
    <s v="No Antropogenica"/>
    <n v="0"/>
    <n v="0"/>
    <n v="0"/>
    <n v="0"/>
    <n v="0"/>
    <n v="0"/>
    <x v="2"/>
  </r>
  <r>
    <x v="169"/>
    <s v="28INF"/>
    <s v="Jorge Rodriguez"/>
    <m/>
    <m/>
    <s v="Bosque latifoliado degradado 30-69%"/>
    <n v="3"/>
    <s v="Media"/>
    <s v="Landsat"/>
    <m/>
    <m/>
    <s v="Media"/>
    <s v="Bosque latifoliado degradado 30-69%"/>
    <n v="3"/>
    <s v="Alta"/>
    <s v="Rapid Eye"/>
    <m/>
    <m/>
    <m/>
    <m/>
    <m/>
    <s v="28INF"/>
    <n v="11.015269999999999"/>
    <n v="-83.840779999999995"/>
    <x v="1"/>
    <x v="0"/>
    <s v="No Antropogenica"/>
    <n v="0"/>
    <n v="0"/>
    <n v="0"/>
    <n v="0"/>
    <n v="0"/>
    <n v="0"/>
    <x v="2"/>
  </r>
  <r>
    <x v="170"/>
    <s v="1506i"/>
    <s v="Jorge Rodriguez"/>
    <m/>
    <m/>
    <s v="Bosque latifoliado degradado 30-69%"/>
    <n v="4"/>
    <s v="Baja"/>
    <s v="Landsat"/>
    <m/>
    <m/>
    <s v="Media"/>
    <s v="Bosque latifoliado degradado 30-69%"/>
    <n v="4"/>
    <s v="Alta"/>
    <s v="Rapid Eye"/>
    <m/>
    <m/>
    <m/>
    <m/>
    <m/>
    <s v="1506i"/>
    <n v="11.05785"/>
    <n v="-84.264930000000007"/>
    <x v="1"/>
    <x v="0"/>
    <s v="No Antropogenica"/>
    <n v="0"/>
    <n v="0"/>
    <n v="0"/>
    <n v="0"/>
    <n v="0"/>
    <n v="0"/>
    <x v="2"/>
  </r>
  <r>
    <x v="171"/>
    <s v="1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i"/>
    <n v="11.058210000000001"/>
    <n v="-84.222430000000003"/>
    <x v="1"/>
    <x v="0"/>
    <s v="No Antropogenica"/>
    <n v="0"/>
    <n v="0"/>
    <n v="0"/>
    <n v="0"/>
    <n v="0"/>
    <n v="0"/>
    <x v="2"/>
  </r>
  <r>
    <x v="172"/>
    <s v="150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09i"/>
    <n v="11.05776"/>
    <n v="-84.009900000000002"/>
    <x v="1"/>
    <x v="0"/>
    <s v="No Antropogenica"/>
    <n v="0"/>
    <n v="0"/>
    <n v="0"/>
    <n v="0"/>
    <n v="0"/>
    <n v="0"/>
    <x v="2"/>
  </r>
  <r>
    <x v="173"/>
    <s v="1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i"/>
    <n v="11.05734"/>
    <n v="-83.967399999999998"/>
    <x v="1"/>
    <x v="0"/>
    <s v="No Antropogenica"/>
    <n v="0"/>
    <n v="0"/>
    <n v="0"/>
    <n v="0"/>
    <n v="0"/>
    <n v="0"/>
    <x v="2"/>
  </r>
  <r>
    <x v="174"/>
    <s v="7b"/>
    <s v="Jorge Rodriguez"/>
    <m/>
    <m/>
    <s v="Bosque latifoliado &gt;70%"/>
    <n v="9"/>
    <s v="Alta"/>
    <s v="Landsat"/>
    <m/>
    <m/>
    <s v="Media"/>
    <s v="Bosque latifoliado degradado 30-69%"/>
    <n v="6"/>
    <s v="Baja"/>
    <s v="Rapid Eye"/>
    <m/>
    <m/>
    <m/>
    <m/>
    <m/>
    <s v="7b"/>
    <n v="11.05771"/>
    <n v="-83.840329999999994"/>
    <x v="1"/>
    <x v="1"/>
    <s v="No Antropogenica"/>
    <n v="-0.33333333333333331"/>
    <n v="-0.33333333333333331"/>
    <n v="-21.176666666666662"/>
    <n v="-21.176666666666662"/>
    <n v="0"/>
    <n v="0"/>
    <x v="2"/>
  </r>
  <r>
    <x v="175"/>
    <s v="754i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754i"/>
    <n v="11.10066"/>
    <n v="-84.222020000000001"/>
    <x v="1"/>
    <x v="1"/>
    <s v="No Antropogenica"/>
    <n v="-0.33333333333333331"/>
    <n v="-0.33333333333333331"/>
    <n v="-21.176666666666662"/>
    <n v="-21.176666666666662"/>
    <n v="0"/>
    <n v="0"/>
    <x v="2"/>
  </r>
  <r>
    <x v="176"/>
    <s v="44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4INF"/>
    <n v="11.101039999999999"/>
    <n v="-84.094049999999996"/>
    <x v="1"/>
    <x v="0"/>
    <s v="No Antropogenica"/>
    <n v="0"/>
    <n v="0"/>
    <n v="0"/>
    <n v="0"/>
    <n v="0"/>
    <n v="0"/>
    <x v="2"/>
  </r>
  <r>
    <x v="177"/>
    <s v="75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57i"/>
    <n v="11.100619999999999"/>
    <n v="-83.966949999999997"/>
    <x v="1"/>
    <x v="0"/>
    <s v="No Antropogenica"/>
    <n v="0"/>
    <n v="0"/>
    <n v="0"/>
    <n v="0"/>
    <n v="1"/>
    <n v="0"/>
    <x v="3"/>
  </r>
  <r>
    <x v="178"/>
    <s v="47INF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47INF"/>
    <n v="11.100149999999999"/>
    <n v="-83.839870000000005"/>
    <x v="1"/>
    <x v="1"/>
    <s v="Antropogenica"/>
    <n v="-0.22222222222222221"/>
    <n v="-0.22222222222222221"/>
    <n v="-14.117777777777777"/>
    <n v="-14.117777777777777"/>
    <n v="1"/>
    <n v="1"/>
    <x v="1"/>
  </r>
  <r>
    <x v="179"/>
    <s v="1514i"/>
    <s v="Jorge Rodriguez"/>
    <m/>
    <m/>
    <s v="Bosque latifoliado degradado 30-69%"/>
    <n v="4"/>
    <s v="Media"/>
    <s v="Landsat"/>
    <m/>
    <m/>
    <s v="Media"/>
    <s v="Bosque latifoliado degradado 30-69%"/>
    <n v="3"/>
    <s v="Alta"/>
    <s v="Rapid Eye"/>
    <m/>
    <m/>
    <m/>
    <m/>
    <m/>
    <s v="1514i"/>
    <n v="11.14278"/>
    <n v="-84.094070000000002"/>
    <x v="1"/>
    <x v="1"/>
    <s v="No Antropogenica"/>
    <n v="-0.1111111111111111"/>
    <n v="0"/>
    <n v="0"/>
    <n v="-7.0588888888888883"/>
    <n v="1"/>
    <n v="0"/>
    <x v="3"/>
  </r>
  <r>
    <x v="180"/>
    <s v="24i"/>
    <s v="Jorge Rodriguez"/>
    <m/>
    <m/>
    <s v="Bosque latifoliado &gt;70%"/>
    <n v="7"/>
    <s v="Alta"/>
    <s v="Landsat"/>
    <m/>
    <m/>
    <s v="Media"/>
    <s v="Bosque latifoliado degradado 30-69%"/>
    <n v="6"/>
    <s v="Alta"/>
    <s v="Rapid Eye"/>
    <m/>
    <m/>
    <m/>
    <m/>
    <m/>
    <s v="24i"/>
    <n v="11.14316"/>
    <n v="-84.051550000000006"/>
    <x v="1"/>
    <x v="1"/>
    <s v="No Antropogenica"/>
    <n v="-0.1111111111111111"/>
    <n v="0"/>
    <n v="0"/>
    <n v="-7.0588888888888883"/>
    <n v="1"/>
    <n v="0"/>
    <x v="3"/>
  </r>
  <r>
    <x v="181"/>
    <s v="76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61i"/>
    <n v="11.18573"/>
    <n v="-84.222800000000007"/>
    <x v="1"/>
    <x v="0"/>
    <s v="No Antropogenica"/>
    <n v="0"/>
    <n v="0"/>
    <n v="0"/>
    <n v="0"/>
    <n v="1"/>
    <n v="0"/>
    <x v="3"/>
  </r>
  <r>
    <x v="182"/>
    <s v="68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68INF"/>
    <n v="11.18529"/>
    <n v="-84.010729999999995"/>
    <x v="1"/>
    <x v="0"/>
    <s v="No Antropogenica"/>
    <n v="0"/>
    <n v="0"/>
    <n v="0"/>
    <n v="0"/>
    <n v="1"/>
    <n v="0"/>
    <x v="3"/>
  </r>
  <r>
    <x v="183"/>
    <s v="76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64i"/>
    <n v="11.18571"/>
    <n v="-83.967799999999997"/>
    <x v="1"/>
    <x v="0"/>
    <s v="No Antropogenica"/>
    <n v="0"/>
    <n v="0"/>
    <n v="0"/>
    <n v="0"/>
    <n v="0"/>
    <n v="0"/>
    <x v="2"/>
  </r>
  <r>
    <x v="184"/>
    <s v="2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8i"/>
    <n v="11.227460000000001"/>
    <n v="-84.307410000000004"/>
    <x v="1"/>
    <x v="0"/>
    <s v="Antropogenica"/>
    <n v="0"/>
    <n v="0"/>
    <n v="0"/>
    <n v="0"/>
    <n v="1"/>
    <n v="1"/>
    <x v="1"/>
  </r>
  <r>
    <x v="185"/>
    <s v="9b"/>
    <s v="Jorge Rodriguez"/>
    <m/>
    <m/>
    <s v="Bosque latifoliado degradado 30-69%"/>
    <n v="5"/>
    <s v="Alta"/>
    <s v="Landsat"/>
    <m/>
    <m/>
    <s v="Media"/>
    <s v="Bosque latifoliado degradado 30-69%"/>
    <n v="6"/>
    <s v="Alta"/>
    <s v="Rapid Eye"/>
    <m/>
    <m/>
    <m/>
    <m/>
    <m/>
    <s v="9b"/>
    <n v="11.228590000000001"/>
    <n v="-84.434510000000003"/>
    <x v="1"/>
    <x v="2"/>
    <s v="No Antropogenica"/>
    <n v="0.1111111111111111"/>
    <n v="0"/>
    <n v="0"/>
    <n v="7.0588888888888883"/>
    <n v="1"/>
    <n v="0"/>
    <x v="3"/>
  </r>
  <r>
    <x v="186"/>
    <s v="29i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29i"/>
    <n v="11.22819"/>
    <n v="-84.222390000000004"/>
    <x v="1"/>
    <x v="1"/>
    <s v="No Antropogenica"/>
    <n v="-0.33333333333333331"/>
    <n v="-0.33333333333333331"/>
    <n v="-21.176666666666662"/>
    <n v="-21.176666666666662"/>
    <n v="0"/>
    <n v="0"/>
    <x v="2"/>
  </r>
  <r>
    <x v="187"/>
    <s v="3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2i"/>
    <n v="11.227309999999999"/>
    <n v="-83.967370000000003"/>
    <x v="1"/>
    <x v="0"/>
    <s v="No Antropogenica"/>
    <n v="0"/>
    <n v="0"/>
    <n v="0"/>
    <n v="0"/>
    <n v="0"/>
    <n v="0"/>
    <x v="2"/>
  </r>
  <r>
    <x v="188"/>
    <s v="1521i"/>
    <s v="Jorge Rodriguez"/>
    <m/>
    <m/>
    <s v="Bosque latifoliado degradado 30-69%"/>
    <n v="6"/>
    <s v="Alta"/>
    <s v="Landsat"/>
    <m/>
    <m/>
    <s v="Media"/>
    <s v="Bosque latifoliado degradado 30-69%"/>
    <n v="6"/>
    <s v="Alta"/>
    <s v="Rapid Eye"/>
    <m/>
    <m/>
    <m/>
    <m/>
    <m/>
    <s v="1521i"/>
    <n v="11.227740000000001"/>
    <n v="-84.009870000000006"/>
    <x v="1"/>
    <x v="0"/>
    <s v="No Antropogenica"/>
    <n v="0"/>
    <n v="0"/>
    <n v="0"/>
    <n v="0"/>
    <n v="1"/>
    <n v="0"/>
    <x v="3"/>
  </r>
  <r>
    <x v="189"/>
    <s v="76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69i"/>
    <n v="11.27061"/>
    <n v="-84.051940000000002"/>
    <x v="1"/>
    <x v="0"/>
    <s v="No Antropogenica"/>
    <n v="0"/>
    <n v="0"/>
    <n v="0"/>
    <n v="0"/>
    <n v="0"/>
    <n v="0"/>
    <x v="2"/>
  </r>
  <r>
    <x v="190"/>
    <s v="9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1INF"/>
    <n v="11.27103"/>
    <n v="-84.094030000000004"/>
    <x v="1"/>
    <x v="0"/>
    <s v="No Antropogenica"/>
    <n v="0"/>
    <n v="0"/>
    <n v="0"/>
    <n v="0"/>
    <n v="1"/>
    <n v="0"/>
    <x v="3"/>
  </r>
  <r>
    <x v="191"/>
    <s v="152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25i"/>
    <n v="11.312760000000001"/>
    <n v="-84.094030000000004"/>
    <x v="1"/>
    <x v="0"/>
    <s v="No Antropogenica"/>
    <n v="0"/>
    <n v="0"/>
    <n v="0"/>
    <n v="0"/>
    <n v="0"/>
    <n v="0"/>
    <x v="2"/>
  </r>
  <r>
    <x v="192"/>
    <s v="152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26i"/>
    <n v="11.312720000000001"/>
    <n v="-84.008989999999997"/>
    <x v="1"/>
    <x v="0"/>
    <s v="No Antropogenica"/>
    <n v="0"/>
    <n v="0"/>
    <n v="0"/>
    <n v="0"/>
    <n v="1"/>
    <n v="0"/>
    <x v="3"/>
  </r>
  <r>
    <x v="193"/>
    <s v="774i"/>
    <s v="Jorge Rodriguez"/>
    <m/>
    <m/>
    <s v="Bosque latifoliado degradado 30-69%"/>
    <n v="6"/>
    <s v="Media"/>
    <s v="Landsat"/>
    <m/>
    <m/>
    <s v="Media"/>
    <s v="Bosque latifoliado degradado 30-69%"/>
    <n v="4"/>
    <s v="Alta"/>
    <s v="Rapid Eye"/>
    <m/>
    <m/>
    <m/>
    <m/>
    <m/>
    <s v="774i"/>
    <n v="11.35572"/>
    <n v="-84.137770000000003"/>
    <x v="1"/>
    <x v="1"/>
    <s v="No Antropogenica"/>
    <n v="-0.22222222222222221"/>
    <n v="-0.22222222222222221"/>
    <n v="-14.117777777777777"/>
    <n v="-14.117777777777777"/>
    <n v="1"/>
    <n v="0"/>
    <x v="3"/>
  </r>
  <r>
    <x v="194"/>
    <s v="118INF"/>
    <s v="Jorge Rodriguez"/>
    <m/>
    <m/>
    <s v="Bosque latifoliado &gt;70%"/>
    <n v="9"/>
    <s v="Alta"/>
    <s v="Landsat"/>
    <m/>
    <m/>
    <s v="Media"/>
    <s v="Bosque latifoliado degradado 30-69%"/>
    <n v="3"/>
    <s v="Alta"/>
    <s v="Rapid Eye"/>
    <m/>
    <m/>
    <m/>
    <m/>
    <m/>
    <s v="118INF"/>
    <n v="11.356109999999999"/>
    <n v="-83.924880000000002"/>
    <x v="1"/>
    <x v="1"/>
    <s v="No Antropogenica"/>
    <n v="-0.66666666666666663"/>
    <n v="-0.66666666666666663"/>
    <n v="-42.353333333333325"/>
    <n v="-42.353333333333325"/>
    <n v="0"/>
    <n v="0"/>
    <x v="2"/>
  </r>
  <r>
    <x v="195"/>
    <s v="42i"/>
    <s v="Jorge Rodriguez"/>
    <m/>
    <m/>
    <s v="Bosque latifoliado &gt;70%"/>
    <n v="7"/>
    <s v="Media"/>
    <s v="Landsat"/>
    <m/>
    <m/>
    <s v="Media"/>
    <s v="Bosque latifoliado &gt;70%"/>
    <n v="7"/>
    <s v="Alta"/>
    <s v="Rapid Eye"/>
    <m/>
    <m/>
    <m/>
    <m/>
    <m/>
    <s v="42i"/>
    <n v="11.397360000000001"/>
    <n v="-84.137360000000001"/>
    <x v="1"/>
    <x v="0"/>
    <s v="No Antropogenica"/>
    <n v="0"/>
    <n v="0"/>
    <n v="0"/>
    <n v="0"/>
    <n v="1"/>
    <n v="0"/>
    <x v="3"/>
  </r>
  <r>
    <x v="196"/>
    <s v="153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30i"/>
    <n v="11.39775"/>
    <n v="-84.094849999999994"/>
    <x v="1"/>
    <x v="0"/>
    <s v="No Antropogenica"/>
    <n v="0"/>
    <n v="0"/>
    <n v="0"/>
    <n v="0"/>
    <n v="0"/>
    <n v="0"/>
    <x v="2"/>
  </r>
  <r>
    <x v="197"/>
    <s v="144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44INF"/>
    <n v="11.441000000000001"/>
    <n v="-83.923969999999997"/>
    <x v="1"/>
    <x v="0"/>
    <s v="No Antropogenica"/>
    <n v="0"/>
    <n v="0"/>
    <n v="0"/>
    <n v="0"/>
    <n v="0"/>
    <n v="0"/>
    <x v="2"/>
  </r>
  <r>
    <x v="198"/>
    <s v="4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6i"/>
    <n v="11.482419999999999"/>
    <n v="-84.306579999999997"/>
    <x v="1"/>
    <x v="0"/>
    <s v="No Antropogenica"/>
    <n v="0"/>
    <n v="0"/>
    <n v="0"/>
    <n v="0"/>
    <n v="0"/>
    <n v="0"/>
    <x v="2"/>
  </r>
  <r>
    <x v="199"/>
    <s v="172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2INF"/>
    <n v="11.5261"/>
    <n v="-83.924880000000002"/>
    <x v="1"/>
    <x v="0"/>
    <s v="No Antropogenica"/>
    <n v="0"/>
    <n v="0"/>
    <n v="0"/>
    <n v="0"/>
    <n v="1"/>
    <n v="0"/>
    <x v="3"/>
  </r>
  <r>
    <x v="200"/>
    <s v="153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38i"/>
    <n v="11.56784"/>
    <n v="-84.43486"/>
    <x v="1"/>
    <x v="0"/>
    <s v="Antropogenica"/>
    <n v="0"/>
    <n v="0"/>
    <n v="0"/>
    <n v="0"/>
    <n v="0"/>
    <n v="1"/>
    <x v="0"/>
  </r>
  <r>
    <x v="201"/>
    <s v="1544i"/>
    <s v="Jorge Rodriguez"/>
    <m/>
    <m/>
    <s v="Bosque latifoliado degradado 30-69%"/>
    <n v="3"/>
    <s v="Alta"/>
    <s v="Landsat"/>
    <m/>
    <m/>
    <s v="Media"/>
    <s v="Bosque latifoliado degradado 30-69%"/>
    <n v="3"/>
    <s v="Alta"/>
    <s v="Bing"/>
    <m/>
    <m/>
    <m/>
    <m/>
    <m/>
    <s v="1544i"/>
    <n v="11.567679999999999"/>
    <n v="-83.924800000000005"/>
    <x v="1"/>
    <x v="0"/>
    <s v="No Antropogenica"/>
    <n v="0"/>
    <n v="0"/>
    <n v="0"/>
    <n v="0"/>
    <n v="1"/>
    <n v="0"/>
    <x v="3"/>
  </r>
  <r>
    <x v="202"/>
    <s v="20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1INF"/>
    <n v="11.610139999999999"/>
    <n v="-84.009720000000002"/>
    <x v="1"/>
    <x v="0"/>
    <s v="No Antropogenica"/>
    <n v="0"/>
    <n v="0"/>
    <n v="0"/>
    <n v="0"/>
    <n v="1"/>
    <n v="0"/>
    <x v="3"/>
  </r>
  <r>
    <x v="203"/>
    <s v="799i"/>
    <s v="Jorge Rodriguez"/>
    <m/>
    <m/>
    <s v="Bosque latifoliado degradado 30-69%"/>
    <n v="5"/>
    <s v="Alta"/>
    <s v="Landsat"/>
    <m/>
    <m/>
    <s v="Media"/>
    <s v="Bosque latifoliado degradado 30-69%"/>
    <n v="3"/>
    <s v="Alta"/>
    <s v="Rapid Eye"/>
    <m/>
    <m/>
    <m/>
    <m/>
    <m/>
    <s v="799i"/>
    <n v="11.61054"/>
    <n v="-83.881820000000005"/>
    <x v="1"/>
    <x v="1"/>
    <s v="No Antropogenica"/>
    <n v="-0.22222222222222221"/>
    <n v="-0.22222222222222221"/>
    <n v="-14.117777777777777"/>
    <n v="-14.117777777777777"/>
    <n v="1"/>
    <n v="0"/>
    <x v="3"/>
  </r>
  <r>
    <x v="204"/>
    <s v="6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68i"/>
    <n v="11.652150000000001"/>
    <n v="-83.797300000000007"/>
    <x v="1"/>
    <x v="0"/>
    <s v="No Antropogenica"/>
    <n v="0"/>
    <n v="0"/>
    <n v="0"/>
    <n v="0"/>
    <n v="1"/>
    <n v="0"/>
    <x v="3"/>
  </r>
  <r>
    <x v="205"/>
    <s v="20b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b"/>
    <n v="11.65269"/>
    <n v="-83.671099999999996"/>
    <x v="1"/>
    <x v="0"/>
    <s v="No Antropogenica"/>
    <n v="0"/>
    <n v="0"/>
    <n v="0"/>
    <n v="0"/>
    <n v="1"/>
    <n v="0"/>
    <x v="3"/>
  </r>
  <r>
    <x v="206"/>
    <s v="80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08i"/>
    <n v="11.69566"/>
    <n v="-83.967730000000003"/>
    <x v="1"/>
    <x v="0"/>
    <s v="No Antropogenica"/>
    <n v="0"/>
    <n v="0"/>
    <n v="0"/>
    <n v="0"/>
    <n v="1"/>
    <n v="0"/>
    <x v="3"/>
  </r>
  <r>
    <x v="207"/>
    <s v="811i"/>
    <s v="Jorge Rodriguez"/>
    <m/>
    <m/>
    <s v="Bosque latifoliado &gt;70%"/>
    <n v="8"/>
    <s v="Alta"/>
    <s v="Landsat"/>
    <m/>
    <m/>
    <s v="Media"/>
    <s v="Bosque latifoliado &gt;70%"/>
    <n v="8"/>
    <s v="Alta"/>
    <s v="Rapid Eye"/>
    <m/>
    <m/>
    <m/>
    <m/>
    <m/>
    <s v="811i"/>
    <n v="11.69561"/>
    <n v="-83.712729999999993"/>
    <x v="1"/>
    <x v="0"/>
    <s v="No Antropogenica"/>
    <n v="0"/>
    <n v="0"/>
    <n v="0"/>
    <n v="0"/>
    <n v="1"/>
    <n v="0"/>
    <x v="3"/>
  </r>
  <r>
    <x v="208"/>
    <s v="238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38INF"/>
    <n v="11.695130000000001"/>
    <n v="-83.670599999999993"/>
    <x v="1"/>
    <x v="0"/>
    <s v="No Antropogenica"/>
    <n v="0"/>
    <n v="0"/>
    <n v="0"/>
    <n v="0"/>
    <n v="0"/>
    <n v="0"/>
    <x v="2"/>
  </r>
  <r>
    <x v="209"/>
    <s v="156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560i"/>
    <n v="11.73765"/>
    <n v="-83.924760000000006"/>
    <x v="1"/>
    <x v="0"/>
    <s v="No Antropogenica"/>
    <n v="0"/>
    <n v="0"/>
    <n v="0"/>
    <n v="0"/>
    <n v="0"/>
    <n v="0"/>
    <x v="2"/>
  </r>
  <r>
    <x v="210"/>
    <s v="7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7i"/>
    <n v="11.73808"/>
    <n v="-83.882249999999999"/>
    <x v="1"/>
    <x v="0"/>
    <s v="No Antropogenica"/>
    <n v="0"/>
    <n v="0"/>
    <n v="0"/>
    <n v="0"/>
    <n v="0"/>
    <n v="0"/>
    <x v="2"/>
  </r>
  <r>
    <x v="211"/>
    <s v="82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20i"/>
    <n v="11.78051"/>
    <n v="-83.796750000000003"/>
    <x v="1"/>
    <x v="0"/>
    <s v="No Antropogenica"/>
    <n v="0"/>
    <n v="0"/>
    <n v="0"/>
    <n v="0"/>
    <n v="0"/>
    <n v="0"/>
    <x v="2"/>
  </r>
  <r>
    <x v="212"/>
    <s v="27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71INF"/>
    <n v="11.78097"/>
    <n v="-83.753879999999995"/>
    <x v="1"/>
    <x v="0"/>
    <s v="No Antropogenica"/>
    <n v="0"/>
    <n v="0"/>
    <n v="0"/>
    <n v="0"/>
    <n v="0"/>
    <n v="0"/>
    <x v="2"/>
  </r>
  <r>
    <x v="213"/>
    <s v="83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34i"/>
    <n v="11.950609999999999"/>
    <n v="-84.30686"/>
    <x v="1"/>
    <x v="0"/>
    <s v="Antropogenica"/>
    <n v="0"/>
    <n v="0"/>
    <n v="0"/>
    <n v="0"/>
    <n v="1"/>
    <n v="0"/>
    <x v="3"/>
  </r>
  <r>
    <x v="214"/>
    <s v="36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66INF"/>
    <n v="12.03608"/>
    <n v="-84.434889999999996"/>
    <x v="1"/>
    <x v="0"/>
    <s v="Antropogenica"/>
    <n v="0"/>
    <n v="0"/>
    <n v="0"/>
    <n v="0"/>
    <n v="0"/>
    <n v="1"/>
    <x v="0"/>
  </r>
  <r>
    <x v="215"/>
    <s v="36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69INF"/>
    <n v="12.03523"/>
    <n v="-84.180459999999997"/>
    <x v="1"/>
    <x v="0"/>
    <s v="No Antropogenica"/>
    <n v="0"/>
    <n v="0"/>
    <n v="0"/>
    <n v="0"/>
    <n v="0"/>
    <n v="0"/>
    <x v="2"/>
  </r>
  <r>
    <x v="216"/>
    <s v="372INF"/>
    <s v="Jorge Rodriguez"/>
    <m/>
    <m/>
    <s v="Bosque latifoliado degradado 30-69%"/>
    <n v="4"/>
    <s v="Media"/>
    <s v="Landsat"/>
    <m/>
    <m/>
    <s v="Media"/>
    <s v="Bosque latifoliado degradado 30-69%"/>
    <n v="3"/>
    <s v="Alta"/>
    <s v="Rapid Eye"/>
    <m/>
    <m/>
    <m/>
    <m/>
    <m/>
    <s v="372INF"/>
    <n v="12.03607"/>
    <n v="-83.924880000000002"/>
    <x v="1"/>
    <x v="1"/>
    <s v="No Antropogenica"/>
    <n v="-0.1111111111111111"/>
    <n v="0"/>
    <n v="0"/>
    <n v="-7.0588888888888883"/>
    <n v="0"/>
    <n v="0"/>
    <x v="2"/>
  </r>
  <r>
    <x v="217"/>
    <s v="11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3i"/>
    <n v="12.07733"/>
    <n v="-84.307249999999996"/>
    <x v="1"/>
    <x v="0"/>
    <s v="Antropogenica"/>
    <n v="0"/>
    <n v="0"/>
    <n v="0"/>
    <n v="0"/>
    <n v="0"/>
    <n v="1"/>
    <x v="0"/>
  </r>
  <r>
    <x v="218"/>
    <s v="1598i"/>
    <s v="Jorge Rodriguez"/>
    <m/>
    <m/>
    <s v="Bosque latifoliado degradado 30-69%"/>
    <n v="5"/>
    <s v="Alta"/>
    <s v="Landsat"/>
    <m/>
    <m/>
    <s v="Media"/>
    <s v="Bosque latifoliado degradado 30-69%"/>
    <n v="6"/>
    <s v="Alta"/>
    <s v="Rapid Eye"/>
    <m/>
    <m/>
    <m/>
    <m/>
    <m/>
    <s v="1598i"/>
    <n v="12.07757"/>
    <n v="-83.839690000000004"/>
    <x v="1"/>
    <x v="2"/>
    <s v="No Antropogenica"/>
    <n v="0.1111111111111111"/>
    <n v="0"/>
    <n v="0"/>
    <n v="7.0588888888888883"/>
    <n v="0"/>
    <n v="0"/>
    <x v="2"/>
  </r>
  <r>
    <x v="219"/>
    <s v="85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52i"/>
    <n v="12.12067"/>
    <n v="-84.646919999999994"/>
    <x v="1"/>
    <x v="0"/>
    <s v="Antropogenica"/>
    <n v="0"/>
    <n v="0"/>
    <n v="0"/>
    <n v="0"/>
    <n v="0"/>
    <n v="1"/>
    <x v="0"/>
  </r>
  <r>
    <x v="220"/>
    <s v="403INF"/>
    <s v="Jorge Rodriguez"/>
    <m/>
    <m/>
    <s v="Bosque latifoliado &gt;70%"/>
    <n v="7"/>
    <s v="Alta"/>
    <s v="Landsat"/>
    <m/>
    <m/>
    <s v="Media"/>
    <s v="Bosque latifoliado degradado 30-69%"/>
    <n v="6"/>
    <s v="Alta"/>
    <s v="Rapid Eye"/>
    <m/>
    <m/>
    <m/>
    <m/>
    <m/>
    <s v="403INF"/>
    <n v="12.120200000000001"/>
    <n v="-84.349620000000002"/>
    <x v="1"/>
    <x v="1"/>
    <s v="Antropogenica"/>
    <n v="-0.1111111111111111"/>
    <n v="0"/>
    <n v="0"/>
    <n v="-7.0588888888888883"/>
    <n v="0"/>
    <n v="0"/>
    <x v="2"/>
  </r>
  <r>
    <x v="221"/>
    <s v="85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58i"/>
    <n v="12.120559999999999"/>
    <n v="-84.136769999999999"/>
    <x v="1"/>
    <x v="0"/>
    <s v="Antropogenica"/>
    <n v="0"/>
    <n v="0"/>
    <n v="0"/>
    <n v="0"/>
    <n v="1"/>
    <n v="1"/>
    <x v="1"/>
  </r>
  <r>
    <x v="222"/>
    <s v="86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61i"/>
    <n v="12.12049"/>
    <n v="-83.881699999999995"/>
    <x v="1"/>
    <x v="0"/>
    <s v="No Antropogenica"/>
    <n v="0"/>
    <n v="0"/>
    <n v="0"/>
    <n v="0"/>
    <n v="0"/>
    <n v="0"/>
    <x v="2"/>
  </r>
  <r>
    <x v="223"/>
    <s v="160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01i"/>
    <n v="12.16277"/>
    <n v="-84.433949999999996"/>
    <x v="1"/>
    <x v="0"/>
    <s v="Antropogenica"/>
    <n v="0"/>
    <n v="0"/>
    <n v="0"/>
    <n v="0"/>
    <n v="0"/>
    <n v="1"/>
    <x v="0"/>
  </r>
  <r>
    <x v="224"/>
    <s v="12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9i"/>
    <n v="12.163029999999999"/>
    <n v="-83.881200000000007"/>
    <x v="1"/>
    <x v="0"/>
    <s v="No Antropogenica"/>
    <n v="0"/>
    <n v="0"/>
    <n v="0"/>
    <n v="0"/>
    <n v="0"/>
    <n v="0"/>
    <x v="2"/>
  </r>
  <r>
    <x v="225"/>
    <s v="437INF"/>
    <s v="Jorge Rodriguez"/>
    <m/>
    <m/>
    <s v="Bosque latifoliado &gt;70%"/>
    <n v="8"/>
    <s v="Alta"/>
    <s v="Landsat"/>
    <m/>
    <m/>
    <s v="Media"/>
    <s v="Bosque latifoliado &gt;70%"/>
    <n v="8"/>
    <s v="Baja"/>
    <s v="Rapid Eye"/>
    <m/>
    <m/>
    <m/>
    <m/>
    <m/>
    <s v="437INF"/>
    <n v="12.20532"/>
    <n v="-84.520390000000006"/>
    <x v="1"/>
    <x v="0"/>
    <s v="Antropogenica"/>
    <n v="0"/>
    <n v="0"/>
    <n v="0"/>
    <n v="0"/>
    <n v="0"/>
    <n v="0"/>
    <x v="2"/>
  </r>
  <r>
    <x v="226"/>
    <s v="440INF"/>
    <s v="Jorge Rodriguez"/>
    <m/>
    <m/>
    <s v="Bosque latifoliado degradado 30-69%"/>
    <n v="6"/>
    <s v="Alta"/>
    <s v="Landsat"/>
    <m/>
    <m/>
    <s v="Media"/>
    <s v="Bosque latifoliado degradado 30-69%"/>
    <n v="6"/>
    <s v="Alta"/>
    <s v="Rapid Eye"/>
    <m/>
    <m/>
    <m/>
    <m/>
    <m/>
    <s v="440INF"/>
    <n v="12.20607"/>
    <n v="-84.264889999999994"/>
    <x v="1"/>
    <x v="0"/>
    <s v="Antropogenica"/>
    <n v="0"/>
    <n v="0"/>
    <n v="0"/>
    <n v="0"/>
    <n v="0"/>
    <n v="1"/>
    <x v="0"/>
  </r>
  <r>
    <x v="227"/>
    <s v="44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43INF"/>
    <n v="12.205159999999999"/>
    <n v="-84.010419999999996"/>
    <x v="1"/>
    <x v="0"/>
    <s v="No Antropogenica"/>
    <n v="0"/>
    <n v="0"/>
    <n v="0"/>
    <n v="0"/>
    <n v="0"/>
    <n v="0"/>
    <x v="2"/>
  </r>
  <r>
    <x v="228"/>
    <s v="872i"/>
    <s v="Jorge Rodriguez"/>
    <m/>
    <m/>
    <s v="Bosque latifoliado &gt;70%"/>
    <n v="9"/>
    <s v="Alta"/>
    <s v="Landsat"/>
    <m/>
    <m/>
    <s v="Media"/>
    <s v="Bosque latifoliado &gt;70%"/>
    <n v="9"/>
    <s v="Alta"/>
    <s v="Bing"/>
    <m/>
    <m/>
    <m/>
    <m/>
    <m/>
    <s v="872i"/>
    <n v="12.20562"/>
    <n v="-83.967650000000006"/>
    <x v="1"/>
    <x v="0"/>
    <s v="Antropogenica"/>
    <n v="0"/>
    <n v="0"/>
    <n v="0"/>
    <n v="0"/>
    <n v="1"/>
    <n v="1"/>
    <x v="1"/>
  </r>
  <r>
    <x v="229"/>
    <s v="1611i"/>
    <s v="Jorge Rodriguez"/>
    <m/>
    <m/>
    <s v="Bosque latifoliado degradado 30-69%"/>
    <n v="4"/>
    <s v="Alta"/>
    <s v="Landsat"/>
    <m/>
    <m/>
    <s v="Media"/>
    <s v="Bosque latifoliado degradado 30-69%"/>
    <n v="4"/>
    <s v="Alta"/>
    <s v="Rapid Eye"/>
    <m/>
    <m/>
    <m/>
    <m/>
    <m/>
    <s v="1611i"/>
    <n v="12.247780000000001"/>
    <n v="-84.519750000000002"/>
    <x v="1"/>
    <x v="0"/>
    <s v="Antropogenica"/>
    <n v="0"/>
    <n v="0"/>
    <n v="0"/>
    <n v="0"/>
    <n v="0"/>
    <n v="0"/>
    <x v="2"/>
  </r>
  <r>
    <x v="230"/>
    <s v="162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27i"/>
    <n v="12.33263"/>
    <n v="-84.09375"/>
    <x v="1"/>
    <x v="0"/>
    <s v="Antropogenica"/>
    <n v="0"/>
    <n v="0"/>
    <n v="0"/>
    <n v="0"/>
    <n v="1"/>
    <n v="1"/>
    <x v="1"/>
  </r>
  <r>
    <x v="231"/>
    <s v="153i"/>
    <s v="Jorge Rodriguez"/>
    <m/>
    <m/>
    <s v="Bosque latifoliado degradado 30-69%"/>
    <n v="5"/>
    <s v="Alta"/>
    <s v="Landsat"/>
    <m/>
    <m/>
    <s v="Media"/>
    <s v="Bosque latifoliado &gt;70%"/>
    <n v="8"/>
    <s v="Alta"/>
    <s v="Rapid Eye"/>
    <m/>
    <m/>
    <m/>
    <m/>
    <m/>
    <s v="153i"/>
    <n v="12.33301"/>
    <n v="-83.881150000000005"/>
    <x v="1"/>
    <x v="2"/>
    <s v="Antropogenica"/>
    <n v="0.33333333333333331"/>
    <n v="0.33333333333333331"/>
    <n v="21.176666666666662"/>
    <n v="21.176666666666662"/>
    <n v="0"/>
    <n v="1"/>
    <x v="0"/>
  </r>
  <r>
    <x v="232"/>
    <s v="51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16INF"/>
    <n v="12.376060000000001"/>
    <n v="-84.434889999999996"/>
    <x v="1"/>
    <x v="0"/>
    <s v="Antropogenica"/>
    <n v="0"/>
    <n v="0"/>
    <n v="0"/>
    <n v="0"/>
    <n v="1"/>
    <n v="0"/>
    <x v="3"/>
  </r>
  <r>
    <x v="233"/>
    <s v="897i"/>
    <s v="Jorge Rodriguez"/>
    <m/>
    <m/>
    <s v="Bosque latifoliado degradado 30-69%"/>
    <n v="3"/>
    <s v="Baja"/>
    <s v="Landsat"/>
    <m/>
    <m/>
    <s v="Media"/>
    <s v="Bosque latifoliado degradado 30-69%"/>
    <n v="4"/>
    <s v="Alta"/>
    <s v="Rapid Eye"/>
    <m/>
    <m/>
    <m/>
    <m/>
    <m/>
    <s v="897i"/>
    <n v="12.3756"/>
    <n v="-83.967619999999997"/>
    <x v="1"/>
    <x v="2"/>
    <s v="Antropogenica"/>
    <n v="0.1111111111111111"/>
    <n v="0"/>
    <n v="0"/>
    <n v="7.0588888888888883"/>
    <n v="1"/>
    <n v="1"/>
    <x v="1"/>
  </r>
  <r>
    <x v="234"/>
    <s v="522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22INF"/>
    <n v="12.376060000000001"/>
    <n v="-83.924880000000002"/>
    <x v="1"/>
    <x v="0"/>
    <s v="No Antropogenica"/>
    <n v="0"/>
    <n v="0"/>
    <n v="0"/>
    <n v="0"/>
    <n v="0"/>
    <n v="0"/>
    <x v="2"/>
  </r>
  <r>
    <x v="235"/>
    <s v="16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0i"/>
    <n v="12.41811"/>
    <n v="-84.392189999999999"/>
    <x v="1"/>
    <x v="0"/>
    <s v="No Antropogenica"/>
    <n v="0"/>
    <n v="0"/>
    <n v="0"/>
    <n v="0"/>
    <n v="1"/>
    <n v="0"/>
    <x v="3"/>
  </r>
  <r>
    <x v="236"/>
    <s v="163i"/>
    <s v="Jorge Rodriguez"/>
    <m/>
    <m/>
    <s v="Bosque latifoliado &gt;70%"/>
    <n v="9"/>
    <s v="Alta"/>
    <s v="Landsat"/>
    <m/>
    <m/>
    <s v="Media"/>
    <s v="Bosque latifoliado &gt;70%"/>
    <n v="9"/>
    <s v="Alta"/>
    <s v="Bing"/>
    <m/>
    <m/>
    <m/>
    <m/>
    <m/>
    <s v="163i"/>
    <n v="12.417199999999999"/>
    <n v="-84.137159999999994"/>
    <x v="1"/>
    <x v="0"/>
    <s v="No Antropogenica"/>
    <n v="0"/>
    <n v="0"/>
    <n v="0"/>
    <n v="0"/>
    <n v="0"/>
    <n v="0"/>
    <x v="2"/>
  </r>
  <r>
    <x v="237"/>
    <s v="164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41i"/>
    <n v="12.41756"/>
    <n v="-83.924629999999993"/>
    <x v="1"/>
    <x v="0"/>
    <s v="Antropogenica"/>
    <n v="0"/>
    <n v="0"/>
    <n v="0"/>
    <n v="0"/>
    <n v="1"/>
    <n v="0"/>
    <x v="3"/>
  </r>
  <r>
    <x v="238"/>
    <s v="16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6i"/>
    <n v="12.418010000000001"/>
    <n v="-83.88212"/>
    <x v="1"/>
    <x v="0"/>
    <s v="No Antropogenica"/>
    <n v="0"/>
    <n v="0"/>
    <n v="0"/>
    <n v="0"/>
    <n v="0"/>
    <n v="0"/>
    <x v="2"/>
  </r>
  <r>
    <x v="239"/>
    <s v="554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54INF"/>
    <n v="12.460290000000001"/>
    <n v="-84.689580000000007"/>
    <x v="1"/>
    <x v="0"/>
    <s v="Antropogenica"/>
    <n v="0"/>
    <n v="0"/>
    <n v="0"/>
    <n v="0"/>
    <n v="0"/>
    <n v="1"/>
    <x v="0"/>
  </r>
  <r>
    <x v="240"/>
    <s v="904i"/>
    <s v="Jorge Rodriguez"/>
    <m/>
    <m/>
    <s v="Bosque latifoliado &gt;70%"/>
    <n v="9"/>
    <s v="Alta"/>
    <s v="Landsat"/>
    <m/>
    <m/>
    <s v="Media"/>
    <s v="Bosque latifoliado degradado 30-69%"/>
    <n v="5"/>
    <s v="Baja"/>
    <s v="Rapid Eye"/>
    <m/>
    <m/>
    <m/>
    <m/>
    <m/>
    <s v="904i"/>
    <n v="12.460599999999999"/>
    <n v="-84.476789999999994"/>
    <x v="1"/>
    <x v="1"/>
    <s v="No Antropogenica"/>
    <n v="-0.44444444444444442"/>
    <n v="-0.44444444444444442"/>
    <n v="-28.235555555555553"/>
    <n v="-28.235555555555553"/>
    <n v="1"/>
    <n v="0"/>
    <x v="3"/>
  </r>
  <r>
    <x v="241"/>
    <s v="911i"/>
    <s v="Jorge Rodriguez"/>
    <m/>
    <m/>
    <s v="Bosque latifoliado &gt;70%"/>
    <n v="9"/>
    <s v="Alta"/>
    <s v="Landsat"/>
    <m/>
    <m/>
    <s v="Media"/>
    <s v="Bosque latifoliado degradado 30-69%"/>
    <n v="5"/>
    <s v="Alta"/>
    <s v="Rapid Eye"/>
    <m/>
    <m/>
    <m/>
    <m/>
    <m/>
    <s v="911i"/>
    <n v="12.46045"/>
    <n v="-83.881609999999995"/>
    <x v="1"/>
    <x v="1"/>
    <s v="No Antropogenica"/>
    <n v="-0.44444444444444442"/>
    <n v="-0.44444444444444442"/>
    <n v="-28.235555555555553"/>
    <n v="-28.235555555555553"/>
    <n v="1"/>
    <n v="0"/>
    <x v="3"/>
  </r>
  <r>
    <x v="242"/>
    <s v="17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1i"/>
    <n v="12.503130000000001"/>
    <n v="-84.561419999999998"/>
    <x v="1"/>
    <x v="0"/>
    <s v="No Antropogenica"/>
    <n v="0"/>
    <n v="0"/>
    <n v="0"/>
    <n v="0"/>
    <n v="0"/>
    <n v="0"/>
    <x v="2"/>
  </r>
  <r>
    <x v="243"/>
    <s v="18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0i"/>
    <n v="12.502000000000001"/>
    <n v="-83.79607"/>
    <x v="1"/>
    <x v="0"/>
    <s v="Antropogenica"/>
    <n v="0"/>
    <n v="0"/>
    <n v="0"/>
    <n v="0"/>
    <n v="1"/>
    <n v="1"/>
    <x v="1"/>
  </r>
  <r>
    <x v="244"/>
    <s v="60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605INF"/>
    <n v="12.545170000000001"/>
    <n v="-84.180300000000003"/>
    <x v="1"/>
    <x v="0"/>
    <s v="No Antropogenica"/>
    <n v="0"/>
    <n v="0"/>
    <n v="0"/>
    <n v="0"/>
    <n v="0"/>
    <n v="0"/>
    <x v="2"/>
  </r>
  <r>
    <x v="245"/>
    <s v="93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31i"/>
    <n v="12.63067"/>
    <n v="-84.901889999999995"/>
    <x v="1"/>
    <x v="0"/>
    <s v="Antropogenica"/>
    <n v="0"/>
    <n v="0"/>
    <n v="0"/>
    <n v="0"/>
    <n v="0"/>
    <n v="1"/>
    <x v="0"/>
  </r>
  <r>
    <x v="246"/>
    <s v="65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655INF"/>
    <n v="12.63091"/>
    <n v="-83.753810000000001"/>
    <x v="1"/>
    <x v="0"/>
    <s v="No Antropogenica"/>
    <n v="0"/>
    <n v="0"/>
    <n v="0"/>
    <n v="0"/>
    <n v="0"/>
    <n v="0"/>
    <x v="2"/>
  </r>
  <r>
    <x v="247"/>
    <s v="94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46i"/>
    <n v="12.63039"/>
    <n v="-83.626490000000004"/>
    <x v="1"/>
    <x v="0"/>
    <s v="Antropogenica"/>
    <n v="0"/>
    <n v="0"/>
    <n v="0"/>
    <n v="0"/>
    <n v="0"/>
    <n v="1"/>
    <x v="0"/>
  </r>
  <r>
    <x v="248"/>
    <s v="167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72i"/>
    <n v="12.672840000000001"/>
    <n v="-84.859030000000004"/>
    <x v="1"/>
    <x v="0"/>
    <s v="No Antropogenica"/>
    <n v="0"/>
    <n v="0"/>
    <n v="0"/>
    <n v="0"/>
    <n v="0"/>
    <n v="0"/>
    <x v="2"/>
  </r>
  <r>
    <x v="249"/>
    <s v="21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11i"/>
    <n v="12.672980000000001"/>
    <n v="-83.881050000000002"/>
    <x v="1"/>
    <x v="0"/>
    <s v="No Antropogenica"/>
    <n v="0"/>
    <n v="0"/>
    <n v="0"/>
    <n v="0"/>
    <n v="0"/>
    <n v="0"/>
    <x v="2"/>
  </r>
  <r>
    <x v="250"/>
    <s v="95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51i"/>
    <n v="12.71565"/>
    <n v="-84.562560000000005"/>
    <x v="1"/>
    <x v="0"/>
    <s v="No Antropogenica"/>
    <n v="0"/>
    <n v="0"/>
    <n v="0"/>
    <n v="0"/>
    <n v="0"/>
    <n v="0"/>
    <x v="2"/>
  </r>
  <r>
    <x v="251"/>
    <s v="699INF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699INF"/>
    <n v="12.71604"/>
    <n v="-83.924880000000002"/>
    <x v="1"/>
    <x v="1"/>
    <s v="Antropogenica"/>
    <n v="-0.33333333333333331"/>
    <n v="-0.33333333333333331"/>
    <n v="-21.176666666666662"/>
    <n v="-21.176666666666662"/>
    <n v="0"/>
    <n v="1"/>
    <x v="0"/>
  </r>
  <r>
    <x v="252"/>
    <s v="960i"/>
    <s v="Jorge Rodriguez"/>
    <m/>
    <m/>
    <s v="Bosque latifoliado &gt;70%"/>
    <n v="9"/>
    <s v="Alta"/>
    <s v="Landsat"/>
    <m/>
    <m/>
    <s v="Media"/>
    <s v="Bosque latifoliado degradado 30-69%"/>
    <n v="6"/>
    <s v="Alta"/>
    <s v="Bing"/>
    <m/>
    <m/>
    <m/>
    <m/>
    <m/>
    <s v="960i"/>
    <n v="12.715540000000001"/>
    <n v="-83.797569999999993"/>
    <x v="1"/>
    <x v="1"/>
    <s v="Antropogenica"/>
    <n v="-0.33333333333333331"/>
    <n v="-0.33333333333333331"/>
    <n v="-21.176666666666662"/>
    <n v="-21.176666666666662"/>
    <n v="0"/>
    <n v="1"/>
    <x v="0"/>
  </r>
  <r>
    <x v="253"/>
    <s v="702INF"/>
    <s v="Jorge Rodriguez"/>
    <m/>
    <m/>
    <s v="Bosque latifoliado &gt;70%"/>
    <n v="9"/>
    <s v="Alta"/>
    <s v="Landsat"/>
    <m/>
    <m/>
    <s v="Media"/>
    <s v="Bosque latifoliado &gt;70%"/>
    <n v="7"/>
    <s v="Media"/>
    <s v="Bing"/>
    <m/>
    <m/>
    <m/>
    <m/>
    <m/>
    <s v="702INF"/>
    <n v="12.71499"/>
    <n v="-83.670270000000002"/>
    <x v="1"/>
    <x v="1"/>
    <s v="No Antropogenica"/>
    <n v="-0.22222222222222221"/>
    <n v="-0.22222222222222221"/>
    <n v="-14.117777777777777"/>
    <n v="-14.117777777777777"/>
    <n v="0"/>
    <n v="0"/>
    <x v="2"/>
  </r>
  <r>
    <x v="254"/>
    <s v="226i"/>
    <s v="Jorge Rodriguez"/>
    <m/>
    <m/>
    <s v="Bosque latifoliado &gt;70%"/>
    <n v="9"/>
    <s v="Alta"/>
    <s v="Landsat"/>
    <m/>
    <m/>
    <s v="Media"/>
    <s v="Bosque latifoliado degradado 30-69%"/>
    <n v="6"/>
    <s v="Alta"/>
    <s v="Bing"/>
    <m/>
    <m/>
    <m/>
    <m/>
    <m/>
    <s v="226i"/>
    <n v="12.75705"/>
    <n v="-83.967070000000007"/>
    <x v="1"/>
    <x v="1"/>
    <s v="No Antropogenica"/>
    <n v="-0.33333333333333331"/>
    <n v="-0.33333333333333331"/>
    <n v="-21.176666666666662"/>
    <n v="-21.176666666666662"/>
    <n v="0"/>
    <n v="0"/>
    <x v="2"/>
  </r>
  <r>
    <x v="255"/>
    <s v="169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697i"/>
    <n v="12.757540000000001"/>
    <n v="-84.009569999999997"/>
    <x v="1"/>
    <x v="0"/>
    <s v="No Antropogenica"/>
    <n v="0"/>
    <n v="0"/>
    <n v="0"/>
    <n v="0"/>
    <n v="0"/>
    <n v="0"/>
    <x v="2"/>
  </r>
  <r>
    <x v="256"/>
    <s v="97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78i"/>
    <n v="12.800409999999999"/>
    <n v="-83.796499999999995"/>
    <x v="1"/>
    <x v="0"/>
    <s v="No Antropogenica"/>
    <n v="0"/>
    <n v="0"/>
    <n v="0"/>
    <n v="0"/>
    <n v="0"/>
    <n v="0"/>
    <x v="2"/>
  </r>
  <r>
    <x v="257"/>
    <s v="1715i"/>
    <s v="Jorge Rodriguez"/>
    <m/>
    <m/>
    <s v="Bosque latifoliado degradado 30-69%"/>
    <n v="6"/>
    <s v="Media"/>
    <s v="Landsat"/>
    <m/>
    <m/>
    <s v="Media"/>
    <s v="Bosque latifoliado degradado 30-69%"/>
    <n v="3"/>
    <s v="Alta"/>
    <s v="Rapid Eye"/>
    <m/>
    <m/>
    <m/>
    <m/>
    <m/>
    <s v="1715i"/>
    <n v="12.842499999999999"/>
    <n v="-83.92353"/>
    <x v="1"/>
    <x v="1"/>
    <s v="No Antropogenica"/>
    <n v="-0.33333333333333331"/>
    <n v="-0.33333333333333331"/>
    <n v="-21.176666666666662"/>
    <n v="-21.176666666666662"/>
    <n v="0"/>
    <n v="0"/>
    <x v="2"/>
  </r>
  <r>
    <x v="258"/>
    <s v="245i"/>
    <s v="Jorge Rodriguez"/>
    <m/>
    <m/>
    <s v="Bosque latifoliado degradado 30-69%"/>
    <n v="6"/>
    <s v="Baja"/>
    <s v="Landsat"/>
    <m/>
    <m/>
    <s v="Media"/>
    <s v="Bosque latifoliado degradado 30-69%"/>
    <n v="5"/>
    <s v="Alta"/>
    <s v="Rapid Eye"/>
    <m/>
    <m/>
    <m/>
    <m/>
    <m/>
    <s v="245i"/>
    <n v="12.84296"/>
    <n v="-83.881"/>
    <x v="1"/>
    <x v="1"/>
    <s v="No Antropogenica"/>
    <n v="-0.1111111111111111"/>
    <n v="0"/>
    <n v="0"/>
    <n v="-7.0588888888888883"/>
    <n v="0"/>
    <n v="0"/>
    <x v="2"/>
  </r>
  <r>
    <x v="259"/>
    <s v="248i"/>
    <s v="Jorge Rodriguez"/>
    <m/>
    <m/>
    <s v="Bosque latifoliado degradado 30-69%"/>
    <n v="4"/>
    <s v="Baja"/>
    <s v="Landsat"/>
    <m/>
    <m/>
    <s v="Media"/>
    <s v="Bosque latifoliado degradado 30-69%"/>
    <n v="5"/>
    <s v="Alta"/>
    <s v="Rapid Eye"/>
    <m/>
    <m/>
    <m/>
    <m/>
    <m/>
    <s v="248i"/>
    <n v="12.841850000000001"/>
    <n v="-83.625889999999998"/>
    <x v="1"/>
    <x v="2"/>
    <s v="No Antropogenica"/>
    <n v="0.1111111111111111"/>
    <n v="0"/>
    <n v="0"/>
    <n v="7.0588888888888883"/>
    <n v="0"/>
    <n v="0"/>
    <x v="2"/>
  </r>
  <r>
    <x v="260"/>
    <s v="99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93i"/>
    <n v="12.88555"/>
    <n v="-84.052539999999993"/>
    <x v="1"/>
    <x v="0"/>
    <s v="No Antropogenica"/>
    <n v="0"/>
    <n v="0"/>
    <n v="0"/>
    <n v="0"/>
    <n v="1"/>
    <n v="0"/>
    <x v="3"/>
  </r>
  <r>
    <x v="261"/>
    <s v="79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93INF"/>
    <n v="12.88603"/>
    <n v="-84.094880000000003"/>
    <x v="1"/>
    <x v="0"/>
    <s v="Antropogenica"/>
    <n v="0"/>
    <n v="0"/>
    <n v="0"/>
    <n v="0"/>
    <n v="0"/>
    <n v="1"/>
    <x v="0"/>
  </r>
  <r>
    <x v="262"/>
    <s v="796INF"/>
    <s v="Jorge Rodriguez"/>
    <m/>
    <m/>
    <s v="Bosque latifoliado degradado 30-69%"/>
    <n v="6"/>
    <s v="Media"/>
    <s v="Landsat"/>
    <m/>
    <m/>
    <s v="Media"/>
    <s v="Bosque latifoliado degradado 30-69%"/>
    <n v="5"/>
    <s v="Alta"/>
    <s v="Rapid Eye"/>
    <m/>
    <m/>
    <m/>
    <m/>
    <m/>
    <s v="796INF"/>
    <n v="12.885020000000001"/>
    <n v="-83.840199999999996"/>
    <x v="1"/>
    <x v="1"/>
    <s v="No Antropogenica"/>
    <n v="-0.1111111111111111"/>
    <n v="0"/>
    <n v="0"/>
    <n v="-7.0588888888888883"/>
    <n v="0"/>
    <n v="0"/>
    <x v="2"/>
  </r>
  <r>
    <x v="263"/>
    <s v="99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96i"/>
    <n v="12.885529999999999"/>
    <n v="-83.797539999999998"/>
    <x v="1"/>
    <x v="0"/>
    <s v="No Antropogenica"/>
    <n v="0"/>
    <n v="0"/>
    <n v="0"/>
    <n v="0"/>
    <n v="0"/>
    <n v="0"/>
    <x v="2"/>
  </r>
  <r>
    <x v="264"/>
    <s v="1719i"/>
    <s v="Jorge Rodriguez"/>
    <m/>
    <m/>
    <s v="Bosque latifoliado &gt;70%"/>
    <n v="9"/>
    <s v="Alta"/>
    <s v="Landsat"/>
    <m/>
    <m/>
    <s v="Media"/>
    <s v="Bosque latifoliado degradado 30-69%"/>
    <n v="3"/>
    <s v="Alta"/>
    <s v="Rapid Eye"/>
    <m/>
    <m/>
    <m/>
    <m/>
    <m/>
    <s v="1719i"/>
    <n v="12.92788"/>
    <n v="-85.029690000000002"/>
    <x v="1"/>
    <x v="1"/>
    <s v="No Antropogenica"/>
    <n v="-0.66666666666666663"/>
    <n v="-0.66666666666666663"/>
    <n v="-42.353333333333325"/>
    <n v="-42.353333333333325"/>
    <n v="0"/>
    <n v="0"/>
    <x v="2"/>
  </r>
  <r>
    <x v="265"/>
    <s v="172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28i"/>
    <n v="12.927619999999999"/>
    <n v="-84.264570000000006"/>
    <x v="1"/>
    <x v="0"/>
    <s v="No Antropogenica"/>
    <n v="0"/>
    <n v="0"/>
    <n v="0"/>
    <n v="0"/>
    <n v="0"/>
    <n v="0"/>
    <x v="2"/>
  </r>
  <r>
    <x v="266"/>
    <s v="172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29i"/>
    <n v="12.927580000000001"/>
    <n v="-84.179559999999995"/>
    <x v="1"/>
    <x v="0"/>
    <s v="No Antropogenica"/>
    <n v="0"/>
    <n v="0"/>
    <n v="0"/>
    <n v="0"/>
    <n v="0"/>
    <n v="0"/>
    <x v="2"/>
  </r>
  <r>
    <x v="267"/>
    <s v="26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61i"/>
    <n v="12.928000000000001"/>
    <n v="-84.052040000000005"/>
    <x v="1"/>
    <x v="0"/>
    <s v="Antropogenica"/>
    <n v="0"/>
    <n v="0"/>
    <n v="0"/>
    <n v="0"/>
    <n v="0"/>
    <n v="1"/>
    <x v="0"/>
  </r>
  <r>
    <x v="268"/>
    <s v="173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32i"/>
    <n v="12.9275"/>
    <n v="-83.924520000000001"/>
    <x v="1"/>
    <x v="0"/>
    <s v="No Antropogenica"/>
    <n v="0"/>
    <n v="0"/>
    <n v="0"/>
    <n v="0"/>
    <n v="1"/>
    <n v="0"/>
    <x v="3"/>
  </r>
  <r>
    <x v="269"/>
    <s v="173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35i"/>
    <n v="12.927390000000001"/>
    <n v="-83.669489999999996"/>
    <x v="1"/>
    <x v="0"/>
    <s v="No Antropogenica"/>
    <n v="0"/>
    <n v="0"/>
    <n v="0"/>
    <n v="0"/>
    <n v="0"/>
    <n v="0"/>
    <x v="2"/>
  </r>
  <r>
    <x v="270"/>
    <s v="100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08i"/>
    <n v="12.97052"/>
    <n v="-84.306619999999995"/>
    <x v="1"/>
    <x v="0"/>
    <s v="No Antropogenica"/>
    <n v="0"/>
    <n v="0"/>
    <n v="0"/>
    <n v="0"/>
    <n v="0"/>
    <n v="1"/>
    <x v="0"/>
  </r>
  <r>
    <x v="271"/>
    <s v="844INF"/>
    <s v="Jorge Rodriguez"/>
    <m/>
    <m/>
    <s v="Bosque latifoliado &gt;70%"/>
    <n v="9"/>
    <s v="Alta"/>
    <s v="Landsat"/>
    <m/>
    <m/>
    <s v="Media"/>
    <s v="Bosque latifoliado &gt;70%"/>
    <n v="7"/>
    <s v="Alta"/>
    <s v="Bing"/>
    <m/>
    <m/>
    <m/>
    <m/>
    <m/>
    <s v="844INF"/>
    <n v="12.969889999999999"/>
    <n v="-83.83914"/>
    <x v="1"/>
    <x v="1"/>
    <s v="No Antropogenica"/>
    <n v="-0.22222222222222221"/>
    <n v="-0.22222222222222221"/>
    <n v="-14.117777777777777"/>
    <n v="-14.117777777777777"/>
    <n v="0"/>
    <n v="0"/>
    <x v="2"/>
  </r>
  <r>
    <x v="272"/>
    <s v="1014i"/>
    <s v="Jorge Rodriguez"/>
    <m/>
    <m/>
    <s v="Bosque latifoliado &gt;70%"/>
    <n v="9"/>
    <s v="Alta"/>
    <s v="Landsat"/>
    <m/>
    <m/>
    <m/>
    <s v="Bosque latifoliado degradado 30-69%"/>
    <n v="6"/>
    <s v="Alta"/>
    <s v="Bing"/>
    <m/>
    <m/>
    <m/>
    <m/>
    <m/>
    <s v="1014i"/>
    <n v="12.9704"/>
    <n v="-83.796459999999996"/>
    <x v="1"/>
    <x v="1"/>
    <s v="No Antropogenica"/>
    <n v="-0.33333333333333331"/>
    <n v="-0.33333333333333331"/>
    <n v="-21.176666666666662"/>
    <n v="-21.176666666666662"/>
    <n v="0"/>
    <n v="0"/>
    <x v="2"/>
  </r>
  <r>
    <x v="273"/>
    <s v="847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47INF"/>
    <n v="12.970879999999999"/>
    <n v="-83.58372"/>
    <x v="1"/>
    <x v="0"/>
    <s v="No Antropogenica"/>
    <n v="0"/>
    <n v="0"/>
    <n v="0"/>
    <n v="0"/>
    <n v="0"/>
    <n v="0"/>
    <x v="2"/>
  </r>
  <r>
    <x v="274"/>
    <s v="28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80i"/>
    <n v="13.01294"/>
    <n v="-83.880949999999999"/>
    <x v="1"/>
    <x v="0"/>
    <s v="No Antropogenica"/>
    <n v="0"/>
    <n v="0"/>
    <n v="0"/>
    <n v="0"/>
    <n v="0"/>
    <n v="0"/>
    <x v="2"/>
  </r>
  <r>
    <x v="275"/>
    <s v="174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49i"/>
    <n v="13.01243"/>
    <n v="-83.838440000000006"/>
    <x v="1"/>
    <x v="0"/>
    <s v="No Antropogenica"/>
    <n v="0"/>
    <n v="0"/>
    <n v="0"/>
    <n v="0"/>
    <n v="0"/>
    <n v="0"/>
    <x v="2"/>
  </r>
  <r>
    <x v="276"/>
    <s v="283i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283i"/>
    <n v="13.01182"/>
    <n v="-83.625839999999997"/>
    <x v="1"/>
    <x v="1"/>
    <s v="No Antropogenica"/>
    <n v="-0.22222222222222221"/>
    <n v="-0.22222222222222221"/>
    <n v="-14.117777777777777"/>
    <n v="-14.117777777777777"/>
    <n v="1"/>
    <n v="0"/>
    <x v="3"/>
  </r>
  <r>
    <x v="277"/>
    <s v="49b"/>
    <s v="Jorge Rodriguez"/>
    <m/>
    <m/>
    <s v="Bosque latifoliado degradado 30-69%"/>
    <n v="6"/>
    <s v="Media"/>
    <s v="Landsat"/>
    <m/>
    <m/>
    <s v="Media"/>
    <s v="Bosque latifoliado degradado 30-69%"/>
    <n v="4"/>
    <s v="Alta"/>
    <s v="Rapid Eye"/>
    <m/>
    <m/>
    <m/>
    <m/>
    <m/>
    <s v="49b"/>
    <n v="13.013450000000001"/>
    <n v="-83.584289999999996"/>
    <x v="1"/>
    <x v="1"/>
    <s v="No Antropogenica"/>
    <n v="-0.22222222222222221"/>
    <n v="-0.22222222222222221"/>
    <n v="-14.117777777777777"/>
    <n v="-14.117777777777777"/>
    <n v="1"/>
    <n v="0"/>
    <x v="3"/>
  </r>
  <r>
    <x v="278"/>
    <s v="102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22i"/>
    <n v="13.055619999999999"/>
    <n v="-84.5625"/>
    <x v="1"/>
    <x v="0"/>
    <s v="Antropogenica"/>
    <n v="0"/>
    <n v="0"/>
    <n v="0"/>
    <n v="0"/>
    <n v="0"/>
    <n v="1"/>
    <x v="0"/>
  </r>
  <r>
    <x v="279"/>
    <s v="1028i"/>
    <s v="Jorge Rodriguez"/>
    <m/>
    <m/>
    <s v="Bosque latifoliado &gt;70%"/>
    <n v="8"/>
    <s v="Alta"/>
    <s v="Landsat"/>
    <m/>
    <m/>
    <s v="Media"/>
    <s v="Bosque latifoliado &gt;70%"/>
    <n v="7"/>
    <s v="Alta"/>
    <s v="Rapid Eye"/>
    <m/>
    <m/>
    <m/>
    <m/>
    <m/>
    <s v="1028i"/>
    <n v="13.055540000000001"/>
    <n v="-84.052509999999998"/>
    <x v="1"/>
    <x v="1"/>
    <s v="Antropogenica"/>
    <n v="-0.1111111111111111"/>
    <n v="0"/>
    <n v="0"/>
    <n v="-7.0588888888888883"/>
    <n v="0"/>
    <n v="1"/>
    <x v="0"/>
  </r>
  <r>
    <x v="280"/>
    <s v="88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83INF"/>
    <n v="13.05602"/>
    <n v="-83.924880000000002"/>
    <x v="1"/>
    <x v="0"/>
    <s v="No Antropogenica"/>
    <n v="0"/>
    <n v="0"/>
    <n v="0"/>
    <n v="0"/>
    <n v="1"/>
    <n v="0"/>
    <x v="3"/>
  </r>
  <r>
    <x v="281"/>
    <s v="1031i"/>
    <s v="Jorge Rodriguez"/>
    <m/>
    <m/>
    <s v="Bosque latifoliado &gt;70%"/>
    <n v="9"/>
    <s v="Alta"/>
    <s v="Landsat"/>
    <m/>
    <m/>
    <s v="Media"/>
    <s v="Bosque latifoliado degradado 30-69%"/>
    <n v="3"/>
    <s v="Alta"/>
    <s v="Rapid Eye"/>
    <m/>
    <m/>
    <m/>
    <m/>
    <m/>
    <s v="1031i"/>
    <n v="13.05551"/>
    <n v="-83.797510000000003"/>
    <x v="1"/>
    <x v="1"/>
    <s v="No Antropogenica"/>
    <n v="-0.66666666666666663"/>
    <n v="-0.66666666666666663"/>
    <n v="-42.353333333333325"/>
    <n v="-42.353333333333325"/>
    <n v="1"/>
    <n v="0"/>
    <x v="3"/>
  </r>
  <r>
    <x v="282"/>
    <s v="88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886INF"/>
    <n v="13.05494"/>
    <n v="-83.670159999999996"/>
    <x v="1"/>
    <x v="0"/>
    <s v="No Antropogenica"/>
    <n v="0"/>
    <n v="0"/>
    <n v="0"/>
    <n v="0"/>
    <n v="1"/>
    <n v="0"/>
    <x v="3"/>
  </r>
  <r>
    <x v="283"/>
    <s v="175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57i"/>
    <n v="13.09768"/>
    <n v="-84.519580000000005"/>
    <x v="1"/>
    <x v="0"/>
    <s v="No Antropogenica"/>
    <n v="0"/>
    <n v="0"/>
    <n v="0"/>
    <n v="0"/>
    <n v="0"/>
    <n v="1"/>
    <x v="0"/>
  </r>
  <r>
    <x v="284"/>
    <s v="176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60i"/>
    <n v="13.0976"/>
    <n v="-84.264539999999997"/>
    <x v="1"/>
    <x v="0"/>
    <s v="No Antropogenica"/>
    <n v="0"/>
    <n v="0"/>
    <n v="0"/>
    <n v="0"/>
    <n v="1"/>
    <n v="1"/>
    <x v="1"/>
  </r>
  <r>
    <x v="285"/>
    <s v="1763i"/>
    <s v="Jorge Rodriguez"/>
    <m/>
    <m/>
    <s v="Bosque latifoliado &gt;70%"/>
    <n v="8"/>
    <s v="Alta"/>
    <s v="Landsat"/>
    <m/>
    <m/>
    <s v="Media"/>
    <s v="Bosque latifoliado degradado 30-69%"/>
    <n v="6"/>
    <s v="Alta"/>
    <s v="Rapid Eye"/>
    <m/>
    <m/>
    <m/>
    <m/>
    <m/>
    <s v="1763i"/>
    <n v="13.097490000000001"/>
    <n v="-84.009500000000003"/>
    <x v="1"/>
    <x v="1"/>
    <s v="No Antropogenica"/>
    <n v="-0.22222222222222221"/>
    <n v="-0.22222222222222221"/>
    <n v="-14.117777777777777"/>
    <n v="-14.117777777777777"/>
    <n v="1"/>
    <n v="0"/>
    <x v="3"/>
  </r>
  <r>
    <x v="286"/>
    <s v="296i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296i"/>
    <n v="13.097"/>
    <n v="-83.966999999999999"/>
    <x v="1"/>
    <x v="1"/>
    <s v="Antropogenica"/>
    <n v="-0.22222222222222221"/>
    <n v="-0.22222222222222221"/>
    <n v="-14.117777777777777"/>
    <n v="-14.117777777777777"/>
    <n v="1"/>
    <n v="1"/>
    <x v="1"/>
  </r>
  <r>
    <x v="287"/>
    <s v="29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97i"/>
    <n v="13.097950000000001"/>
    <n v="-83.881979999999999"/>
    <x v="1"/>
    <x v="0"/>
    <s v="No Antropogenica"/>
    <n v="0"/>
    <n v="0"/>
    <n v="0"/>
    <n v="0"/>
    <n v="1"/>
    <n v="0"/>
    <x v="3"/>
  </r>
  <r>
    <x v="288"/>
    <s v="1766i"/>
    <s v="Jorge Rodriguez"/>
    <m/>
    <m/>
    <s v="Bosque latifoliado &gt;70%"/>
    <n v="9"/>
    <s v="Media"/>
    <s v="Landsat"/>
    <m/>
    <m/>
    <s v="Media"/>
    <s v="Bosque latifoliado degradado 30-69%"/>
    <n v="4"/>
    <s v="Alta"/>
    <s v="Rapid Eye"/>
    <m/>
    <m/>
    <m/>
    <m/>
    <m/>
    <s v="1766i"/>
    <n v="13.09741"/>
    <n v="-83.754459999999995"/>
    <x v="1"/>
    <x v="1"/>
    <s v="No Antropogenica"/>
    <n v="-0.55555555555555558"/>
    <n v="-0.55555555555555558"/>
    <n v="-35.294444444444444"/>
    <n v="-35.294444444444444"/>
    <n v="1"/>
    <n v="0"/>
    <x v="3"/>
  </r>
  <r>
    <x v="289"/>
    <s v="30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00i"/>
    <n v="13.09681"/>
    <n v="-83.626949999999994"/>
    <x v="1"/>
    <x v="0"/>
    <s v="No Antropogenica"/>
    <n v="0"/>
    <n v="0"/>
    <n v="0"/>
    <n v="0"/>
    <n v="1"/>
    <n v="0"/>
    <x v="3"/>
  </r>
  <r>
    <x v="290"/>
    <s v="103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34i"/>
    <n v="13.140650000000001"/>
    <n v="-84.986800000000002"/>
    <x v="1"/>
    <x v="0"/>
    <s v="No Antropogenica"/>
    <n v="0"/>
    <n v="0"/>
    <n v="0"/>
    <n v="0"/>
    <n v="0"/>
    <n v="1"/>
    <x v="0"/>
  </r>
  <r>
    <x v="291"/>
    <s v="91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19INF"/>
    <n v="13.140919999999999"/>
    <n v="-84.263949999999994"/>
    <x v="1"/>
    <x v="0"/>
    <s v="Antropogenica"/>
    <n v="0"/>
    <n v="0"/>
    <n v="0"/>
    <n v="0"/>
    <n v="0"/>
    <n v="1"/>
    <x v="0"/>
  </r>
  <r>
    <x v="292"/>
    <s v="92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25INF"/>
    <n v="13.140879999999999"/>
    <n v="-83.75376"/>
    <x v="1"/>
    <x v="0"/>
    <s v="No Antropogenica"/>
    <n v="0"/>
    <n v="0"/>
    <n v="0"/>
    <n v="0"/>
    <n v="1"/>
    <n v="0"/>
    <x v="3"/>
  </r>
  <r>
    <x v="293"/>
    <s v="177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70i"/>
    <n v="13.18277"/>
    <n v="-84.773849999999996"/>
    <x v="1"/>
    <x v="0"/>
    <s v="No Antropogenica"/>
    <n v="0"/>
    <n v="0"/>
    <n v="0"/>
    <n v="0"/>
    <n v="0"/>
    <n v="1"/>
    <x v="0"/>
  </r>
  <r>
    <x v="294"/>
    <s v="30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09i"/>
    <n v="13.18215"/>
    <n v="-84.306120000000007"/>
    <x v="1"/>
    <x v="0"/>
    <s v="No Antropogenica"/>
    <n v="0"/>
    <n v="0"/>
    <n v="0"/>
    <n v="0"/>
    <n v="0"/>
    <n v="0"/>
    <x v="2"/>
  </r>
  <r>
    <x v="295"/>
    <s v="177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79i"/>
    <n v="13.18247"/>
    <n v="-84.008470000000003"/>
    <x v="1"/>
    <x v="0"/>
    <s v="No Antropogenica"/>
    <n v="0"/>
    <n v="0"/>
    <n v="0"/>
    <n v="0"/>
    <n v="0"/>
    <n v="0"/>
    <x v="2"/>
  </r>
  <r>
    <x v="296"/>
    <s v="31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15i"/>
    <n v="13.18188"/>
    <n v="-83.795869999999994"/>
    <x v="1"/>
    <x v="0"/>
    <s v="No Antropogenica"/>
    <n v="0"/>
    <n v="0"/>
    <n v="0"/>
    <n v="0"/>
    <n v="0"/>
    <n v="0"/>
    <x v="2"/>
  </r>
  <r>
    <x v="297"/>
    <s v="31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17i"/>
    <n v="13.18178"/>
    <n v="-83.625789999999995"/>
    <x v="1"/>
    <x v="0"/>
    <s v="No Antropogenica"/>
    <n v="0"/>
    <n v="0"/>
    <n v="0"/>
    <n v="0"/>
    <n v="0"/>
    <n v="0"/>
    <x v="2"/>
  </r>
  <r>
    <x v="298"/>
    <s v="53b"/>
    <s v="Jorge Rodriguez"/>
    <m/>
    <m/>
    <s v="Bosque latifoliado degradado 30-69%"/>
    <n v="6"/>
    <s v="Alta"/>
    <s v="Landsat"/>
    <m/>
    <m/>
    <s v="Media"/>
    <s v="Bosque latifoliado &gt;70%"/>
    <n v="8"/>
    <s v="Alta"/>
    <s v="Rapid Eye"/>
    <m/>
    <m/>
    <m/>
    <m/>
    <m/>
    <s v="53b"/>
    <n v="13.183439999999999"/>
    <n v="-83.584289999999996"/>
    <x v="1"/>
    <x v="2"/>
    <s v="No Antropogenica"/>
    <n v="0.22222222222222221"/>
    <n v="0.22222222222222221"/>
    <n v="14.117777777777777"/>
    <n v="14.117777777777777"/>
    <n v="0"/>
    <n v="0"/>
    <x v="2"/>
  </r>
  <r>
    <x v="299"/>
    <s v="94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46INF"/>
    <n v="13.225479999999999"/>
    <n v="-85.37003"/>
    <x v="1"/>
    <x v="0"/>
    <s v="No Antropogenica"/>
    <n v="0"/>
    <n v="0"/>
    <n v="0"/>
    <n v="0"/>
    <n v="1"/>
    <n v="0"/>
    <x v="3"/>
  </r>
  <r>
    <x v="300"/>
    <s v="960INF"/>
    <s v="Jorge Rodriguez"/>
    <m/>
    <m/>
    <s v="Bosque latifoliado &gt;70%"/>
    <n v="9"/>
    <s v="Alta"/>
    <s v="Landsat"/>
    <m/>
    <m/>
    <s v="Media"/>
    <s v="Bosque latifoliado degradado 30-69%"/>
    <n v="6"/>
    <s v="Alta"/>
    <s v="Bing"/>
    <m/>
    <m/>
    <m/>
    <m/>
    <m/>
    <s v="960INF"/>
    <n v="13.22509"/>
    <n v="-84.180070000000001"/>
    <x v="1"/>
    <x v="1"/>
    <s v="No Antropogenica"/>
    <n v="-0.33333333333333331"/>
    <n v="-0.33333333333333331"/>
    <n v="-21.176666666666662"/>
    <n v="-21.176666666666662"/>
    <n v="0"/>
    <n v="0"/>
    <x v="2"/>
  </r>
  <r>
    <x v="301"/>
    <s v="1069i"/>
    <s v="Jorge Rodriguez"/>
    <m/>
    <m/>
    <s v="Bosque latifoliado &gt;70%"/>
    <n v="9"/>
    <s v="Baja"/>
    <s v="Landsat"/>
    <m/>
    <m/>
    <s v="Media"/>
    <s v="Bosque latifoliado &gt;70%"/>
    <n v="9"/>
    <s v="Alta"/>
    <s v="Rapid Eye"/>
    <m/>
    <m/>
    <m/>
    <m/>
    <m/>
    <s v="1069i"/>
    <n v="13.2255"/>
    <n v="-83.797479999999993"/>
    <x v="1"/>
    <x v="0"/>
    <s v="No Antropogenica"/>
    <n v="0"/>
    <n v="0"/>
    <n v="0"/>
    <n v="0"/>
    <n v="0"/>
    <n v="0"/>
    <x v="2"/>
  </r>
  <r>
    <x v="302"/>
    <s v="96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966INF"/>
    <n v="13.224919999999999"/>
    <n v="-83.670100000000005"/>
    <x v="1"/>
    <x v="0"/>
    <s v="No Antropogenica"/>
    <n v="0"/>
    <n v="0"/>
    <n v="0"/>
    <n v="0"/>
    <n v="0"/>
    <n v="0"/>
    <x v="2"/>
  </r>
  <r>
    <x v="303"/>
    <s v="32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20i"/>
    <n v="13.2676"/>
    <n v="-85.157150000000001"/>
    <x v="1"/>
    <x v="0"/>
    <s v="Antropogenica"/>
    <n v="0"/>
    <n v="0"/>
    <n v="0"/>
    <n v="0"/>
    <n v="1"/>
    <n v="1"/>
    <x v="1"/>
  </r>
  <r>
    <x v="304"/>
    <s v="33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32i"/>
    <n v="13.267060000000001"/>
    <n v="-84.136989999999997"/>
    <x v="1"/>
    <x v="0"/>
    <s v="No Antropogenica"/>
    <n v="0"/>
    <n v="0"/>
    <n v="0"/>
    <n v="0"/>
    <n v="1"/>
    <n v="0"/>
    <x v="3"/>
  </r>
  <r>
    <x v="305"/>
    <s v="179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798i"/>
    <n v="13.267519999999999"/>
    <n v="-84.094480000000004"/>
    <x v="1"/>
    <x v="0"/>
    <s v="No Antropogenica"/>
    <n v="0"/>
    <n v="0"/>
    <n v="0"/>
    <n v="0"/>
    <n v="0"/>
    <n v="0"/>
    <x v="2"/>
  </r>
  <r>
    <x v="306"/>
    <s v="33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38i"/>
    <n v="13.266780000000001"/>
    <n v="-83.626909999999995"/>
    <x v="1"/>
    <x v="0"/>
    <s v="No Antropogenica"/>
    <n v="0"/>
    <n v="0"/>
    <n v="0"/>
    <n v="0"/>
    <n v="0"/>
    <n v="0"/>
    <x v="2"/>
  </r>
  <r>
    <x v="307"/>
    <s v="979INF"/>
    <s v="Jorge Rodriguez"/>
    <m/>
    <m/>
    <s v="Bosque latifoliado &gt;70%"/>
    <n v="8"/>
    <s v="Alta"/>
    <s v="Landsat"/>
    <m/>
    <m/>
    <s v="Media"/>
    <s v="Bosque latifoliado &gt;70%"/>
    <n v="8"/>
    <s v="Alta"/>
    <s v="Bing"/>
    <m/>
    <m/>
    <m/>
    <m/>
    <m/>
    <s v="979INF"/>
    <n v="13.31057"/>
    <n v="-85.709569999999999"/>
    <x v="1"/>
    <x v="0"/>
    <s v="Antropogenica"/>
    <n v="0"/>
    <n v="0"/>
    <n v="0"/>
    <n v="0"/>
    <n v="0"/>
    <n v="1"/>
    <x v="0"/>
  </r>
  <r>
    <x v="308"/>
    <s v="1083i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1083i"/>
    <n v="13.31053"/>
    <n v="-84.561620000000005"/>
    <x v="1"/>
    <x v="1"/>
    <s v="No Antropogenica"/>
    <n v="-0.22222222222222221"/>
    <n v="-0.22222222222222221"/>
    <n v="-14.117777777777777"/>
    <n v="-14.117777777777777"/>
    <n v="1"/>
    <n v="0"/>
    <x v="3"/>
  </r>
  <r>
    <x v="309"/>
    <s v="1087i"/>
    <s v="Jorge Rodriguez"/>
    <m/>
    <m/>
    <s v="Bosque latifoliado &gt;70%"/>
    <n v="9"/>
    <s v="Media"/>
    <s v="Landsat"/>
    <m/>
    <m/>
    <s v="Media"/>
    <s v="Bosque latifoliado &gt;70%"/>
    <n v="9"/>
    <s v="Alta"/>
    <s v="Rapid Eye"/>
    <m/>
    <m/>
    <m/>
    <m/>
    <m/>
    <s v="1087i"/>
    <n v="13.310449999999999"/>
    <n v="-84.221509999999995"/>
    <x v="1"/>
    <x v="0"/>
    <s v="Antropogenica"/>
    <n v="0"/>
    <n v="0"/>
    <n v="0"/>
    <n v="0"/>
    <n v="0"/>
    <n v="1"/>
    <x v="0"/>
  </r>
  <r>
    <x v="310"/>
    <s v="1000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00INF"/>
    <n v="13.310890000000001"/>
    <n v="-83.923810000000003"/>
    <x v="1"/>
    <x v="0"/>
    <s v="No Antropogenica"/>
    <n v="0"/>
    <n v="0"/>
    <n v="0"/>
    <n v="0"/>
    <n v="0"/>
    <n v="0"/>
    <x v="2"/>
  </r>
  <r>
    <x v="311"/>
    <s v="100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03INF"/>
    <n v="13.30977"/>
    <n v="-83.668940000000006"/>
    <x v="1"/>
    <x v="0"/>
    <s v="No Antropogenica"/>
    <n v="0"/>
    <n v="0"/>
    <n v="0"/>
    <n v="0"/>
    <n v="0"/>
    <n v="0"/>
    <x v="2"/>
  </r>
  <r>
    <x v="312"/>
    <s v="109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93i"/>
    <n v="13.31033"/>
    <n v="-83.711340000000007"/>
    <x v="1"/>
    <x v="0"/>
    <s v="No Antropogenica"/>
    <n v="0"/>
    <n v="0"/>
    <n v="0"/>
    <n v="0"/>
    <n v="0"/>
    <n v="0"/>
    <x v="2"/>
  </r>
  <r>
    <x v="313"/>
    <s v="56b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6b"/>
    <n v="13.35308"/>
    <n v="-85.709770000000006"/>
    <x v="1"/>
    <x v="0"/>
    <s v="Antropogenica"/>
    <n v="0"/>
    <n v="0"/>
    <n v="0"/>
    <n v="0"/>
    <n v="0"/>
    <n v="1"/>
    <x v="0"/>
  </r>
  <r>
    <x v="314"/>
    <s v="180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08i"/>
    <n v="13.352830000000001"/>
    <n v="-85.028940000000006"/>
    <x v="1"/>
    <x v="0"/>
    <s v="No Antropogenica"/>
    <n v="0"/>
    <n v="0"/>
    <n v="0"/>
    <n v="0"/>
    <n v="1"/>
    <n v="1"/>
    <x v="1"/>
  </r>
  <r>
    <x v="315"/>
    <s v="181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14i"/>
    <n v="13.352639999999999"/>
    <n v="-84.518680000000003"/>
    <x v="1"/>
    <x v="0"/>
    <s v="Antropogenica"/>
    <n v="0"/>
    <n v="0"/>
    <n v="0"/>
    <n v="0"/>
    <n v="0"/>
    <n v="1"/>
    <x v="0"/>
  </r>
  <r>
    <x v="316"/>
    <s v="35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51i"/>
    <n v="13.353020000000001"/>
    <n v="-84.391109999999998"/>
    <x v="1"/>
    <x v="0"/>
    <s v="Antropogenica"/>
    <n v="0"/>
    <n v="0"/>
    <n v="0"/>
    <n v="0"/>
    <n v="0"/>
    <n v="1"/>
    <x v="0"/>
  </r>
  <r>
    <x v="317"/>
    <s v="181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17i"/>
    <n v="13.35256"/>
    <n v="-84.263549999999995"/>
    <x v="1"/>
    <x v="0"/>
    <s v="No Antropogenica"/>
    <n v="0"/>
    <n v="0"/>
    <n v="0"/>
    <n v="0"/>
    <n v="1"/>
    <n v="0"/>
    <x v="3"/>
  </r>
  <r>
    <x v="318"/>
    <s v="354i"/>
    <s v="Jorge Rodriguez"/>
    <m/>
    <m/>
    <s v="Bosque latifoliado &gt;70%"/>
    <n v="9"/>
    <s v="Baja"/>
    <s v="Landsat"/>
    <m/>
    <m/>
    <s v="Media"/>
    <s v="Bosque latifoliado degradado 30-69%"/>
    <n v="5"/>
    <s v="Alta"/>
    <s v="Rapid Eye"/>
    <m/>
    <m/>
    <m/>
    <m/>
    <m/>
    <s v="354i"/>
    <n v="13.352040000000001"/>
    <n v="-84.135990000000007"/>
    <x v="1"/>
    <x v="1"/>
    <s v="Antropogenica"/>
    <n v="-0.44444444444444442"/>
    <n v="-0.44444444444444442"/>
    <n v="-28.235555555555553"/>
    <n v="-28.235555555555553"/>
    <n v="0"/>
    <n v="1"/>
    <x v="0"/>
  </r>
  <r>
    <x v="319"/>
    <s v="182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20i"/>
    <n v="13.352449999999999"/>
    <n v="-84.008420000000001"/>
    <x v="1"/>
    <x v="0"/>
    <s v="No Antropogenica"/>
    <n v="0"/>
    <n v="0"/>
    <n v="0"/>
    <n v="0"/>
    <n v="0"/>
    <n v="0"/>
    <x v="2"/>
  </r>
  <r>
    <x v="320"/>
    <s v="182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23i"/>
    <n v="13.352359999999999"/>
    <n v="-83.753290000000007"/>
    <x v="1"/>
    <x v="0"/>
    <s v="No Antropogenica"/>
    <n v="0"/>
    <n v="0"/>
    <n v="0"/>
    <n v="0"/>
    <n v="0"/>
    <n v="0"/>
    <x v="2"/>
  </r>
  <r>
    <x v="321"/>
    <s v="36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60i"/>
    <n v="13.351749999999999"/>
    <n v="-83.625739999999993"/>
    <x v="1"/>
    <x v="0"/>
    <s v="No Antropogenica"/>
    <n v="0"/>
    <n v="0"/>
    <n v="0"/>
    <n v="0"/>
    <n v="0"/>
    <n v="0"/>
    <x v="2"/>
  </r>
  <r>
    <x v="322"/>
    <s v="101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19INF"/>
    <n v="13.395519999999999"/>
    <n v="-85.539959999999994"/>
    <x v="1"/>
    <x v="0"/>
    <s v="Antropogenica"/>
    <n v="0"/>
    <n v="0"/>
    <n v="0"/>
    <n v="0"/>
    <n v="0"/>
    <n v="1"/>
    <x v="0"/>
  </r>
  <r>
    <x v="323"/>
    <s v="102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25INF"/>
    <n v="13.395350000000001"/>
    <n v="-85.029970000000006"/>
    <x v="1"/>
    <x v="0"/>
    <s v="No Antropogenica"/>
    <n v="0"/>
    <n v="0"/>
    <n v="0"/>
    <n v="0"/>
    <n v="0"/>
    <n v="0"/>
    <x v="2"/>
  </r>
  <r>
    <x v="324"/>
    <s v="1028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28INF"/>
    <n v="13.396000000000001"/>
    <n v="-84.774889999999999"/>
    <x v="1"/>
    <x v="0"/>
    <s v="No Antropogenica"/>
    <n v="0"/>
    <n v="0"/>
    <n v="0"/>
    <n v="0"/>
    <n v="0"/>
    <n v="0"/>
    <x v="2"/>
  </r>
  <r>
    <x v="325"/>
    <s v="1031INF"/>
    <s v="Jorge Rodriguez"/>
    <m/>
    <m/>
    <s v="Bosque latifoliado &gt;70%"/>
    <n v="9"/>
    <s v="Alta"/>
    <s v="Landsat"/>
    <m/>
    <m/>
    <s v="Media"/>
    <s v="Bosque latifoliado &gt;70%"/>
    <n v="9"/>
    <s v="Alta"/>
    <s v="Bing"/>
    <m/>
    <m/>
    <m/>
    <m/>
    <m/>
    <s v="1031INF"/>
    <n v="13.39518"/>
    <n v="-84.519990000000007"/>
    <x v="1"/>
    <x v="0"/>
    <s v="No Antropogenica"/>
    <n v="0"/>
    <n v="0"/>
    <n v="0"/>
    <n v="0"/>
    <n v="0"/>
    <n v="0"/>
    <x v="2"/>
  </r>
  <r>
    <x v="326"/>
    <s v="1115i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1115i"/>
    <n v="13.39551"/>
    <n v="-84.052449999999993"/>
    <x v="1"/>
    <x v="1"/>
    <s v="No Antropogenica"/>
    <n v="-0.33333333333333331"/>
    <n v="-0.33333333333333331"/>
    <n v="-21.176666666666662"/>
    <n v="-21.176666666666662"/>
    <n v="0"/>
    <n v="0"/>
    <x v="2"/>
  </r>
  <r>
    <x v="327"/>
    <s v="1118i"/>
    <s v="Jorge Rodriguez"/>
    <m/>
    <m/>
    <s v="Bosque latifoliado degradado 30-69%"/>
    <n v="4"/>
    <s v="Baja"/>
    <s v="Landsat"/>
    <m/>
    <m/>
    <s v="Media"/>
    <s v="Bosque latifoliado degradado 30-69%"/>
    <n v="4"/>
    <s v="Alta"/>
    <s v="Rapid Eye"/>
    <m/>
    <m/>
    <m/>
    <m/>
    <m/>
    <s v="1118i"/>
    <n v="13.395479999999999"/>
    <n v="-83.797449999999998"/>
    <x v="1"/>
    <x v="0"/>
    <s v="No Antropogenica"/>
    <n v="0"/>
    <n v="0"/>
    <n v="0"/>
    <n v="0"/>
    <n v="0"/>
    <n v="0"/>
    <x v="2"/>
  </r>
  <r>
    <x v="328"/>
    <s v="183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39i"/>
    <n v="13.437620000000001"/>
    <n v="-84.434489999999997"/>
    <x v="1"/>
    <x v="0"/>
    <s v="Antropogenica"/>
    <n v="0"/>
    <n v="0"/>
    <n v="0"/>
    <n v="0"/>
    <n v="0"/>
    <n v="1"/>
    <x v="0"/>
  </r>
  <r>
    <x v="329"/>
    <s v="37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377i"/>
    <n v="13.43713"/>
    <n v="-84.306979999999996"/>
    <x v="1"/>
    <x v="0"/>
    <s v="Antropogenica"/>
    <n v="0"/>
    <n v="0"/>
    <n v="0"/>
    <n v="0"/>
    <n v="1"/>
    <n v="1"/>
    <x v="1"/>
  </r>
  <r>
    <x v="330"/>
    <s v="184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45i"/>
    <n v="13.437430000000001"/>
    <n v="-83.924419999999998"/>
    <x v="1"/>
    <x v="0"/>
    <s v="No Antropogenica"/>
    <n v="0"/>
    <n v="0"/>
    <n v="0"/>
    <n v="0"/>
    <n v="1"/>
    <n v="0"/>
    <x v="3"/>
  </r>
  <r>
    <x v="331"/>
    <s v="112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24i"/>
    <n v="13.480700000000001"/>
    <n v="-85.411879999999996"/>
    <x v="1"/>
    <x v="0"/>
    <s v="No Antropogenica"/>
    <n v="0"/>
    <n v="0"/>
    <n v="0"/>
    <n v="0"/>
    <n v="0"/>
    <n v="0"/>
    <x v="2"/>
  </r>
  <r>
    <x v="332"/>
    <s v="105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59INF"/>
    <n v="13.48043"/>
    <n v="-85.369389999999996"/>
    <x v="1"/>
    <x v="0"/>
    <s v="No Antropogenica"/>
    <n v="0"/>
    <n v="0"/>
    <n v="0"/>
    <n v="0"/>
    <n v="0"/>
    <n v="1"/>
    <x v="0"/>
  </r>
  <r>
    <x v="333"/>
    <s v="1062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62INF"/>
    <n v="13.48095"/>
    <n v="-85.114239999999995"/>
    <x v="1"/>
    <x v="0"/>
    <s v="No Antropogenica"/>
    <n v="0"/>
    <n v="0"/>
    <n v="0"/>
    <n v="0"/>
    <n v="1"/>
    <n v="0"/>
    <x v="3"/>
  </r>
  <r>
    <x v="334"/>
    <s v="107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071INF"/>
    <n v="13.480029999999999"/>
    <n v="-84.349069999999998"/>
    <x v="1"/>
    <x v="0"/>
    <s v="Antropogenica"/>
    <n v="0"/>
    <n v="0"/>
    <n v="0"/>
    <n v="0"/>
    <n v="1"/>
    <n v="1"/>
    <x v="1"/>
  </r>
  <r>
    <x v="335"/>
    <s v="1136i"/>
    <s v="Jorge Rodriguez"/>
    <m/>
    <m/>
    <s v="Bosque latifoliado &gt;70%"/>
    <n v="9"/>
    <s v="Alta"/>
    <s v="Landsat"/>
    <m/>
    <m/>
    <s v="Media"/>
    <s v="Bosque latifoliado &gt;70%"/>
    <n v="9"/>
    <s v="Baja"/>
    <s v="Rapid Eye"/>
    <m/>
    <m/>
    <m/>
    <m/>
    <m/>
    <s v="1136i"/>
    <n v="13.48048"/>
    <n v="-84.391530000000003"/>
    <x v="1"/>
    <x v="0"/>
    <s v="Antropogenica"/>
    <n v="0"/>
    <n v="0"/>
    <n v="0"/>
    <n v="0"/>
    <n v="1"/>
    <n v="1"/>
    <x v="1"/>
  </r>
  <r>
    <x v="336"/>
    <s v="113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39i"/>
    <n v="13.48043"/>
    <n v="-84.136439999999993"/>
    <x v="1"/>
    <x v="0"/>
    <s v="No Antropogenica"/>
    <n v="0"/>
    <n v="0"/>
    <n v="0"/>
    <n v="0"/>
    <n v="1"/>
    <n v="0"/>
    <x v="3"/>
  </r>
  <r>
    <x v="337"/>
    <s v="185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55i"/>
    <n v="13.52286"/>
    <n v="-85.113939999999999"/>
    <x v="1"/>
    <x v="0"/>
    <s v="No Antropogenica"/>
    <n v="0"/>
    <n v="0"/>
    <n v="0"/>
    <n v="0"/>
    <n v="1"/>
    <n v="0"/>
    <x v="3"/>
  </r>
  <r>
    <x v="338"/>
    <s v="40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01i"/>
    <n v="13.523"/>
    <n v="-84.391059999999996"/>
    <x v="1"/>
    <x v="0"/>
    <s v="Antropogenica"/>
    <n v="0"/>
    <n v="0"/>
    <n v="0"/>
    <n v="0"/>
    <n v="1"/>
    <n v="1"/>
    <x v="1"/>
  </r>
  <r>
    <x v="339"/>
    <s v="186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64i"/>
    <n v="13.52256"/>
    <n v="-84.34854"/>
    <x v="1"/>
    <x v="0"/>
    <s v="Antropogenica"/>
    <n v="0"/>
    <n v="0"/>
    <n v="0"/>
    <n v="0"/>
    <n v="1"/>
    <n v="1"/>
    <x v="1"/>
  </r>
  <r>
    <x v="340"/>
    <s v="40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04i"/>
    <n v="13.52201"/>
    <n v="-84.135940000000005"/>
    <x v="1"/>
    <x v="0"/>
    <s v="Antropogenica"/>
    <n v="0"/>
    <n v="0"/>
    <n v="0"/>
    <n v="0"/>
    <n v="0"/>
    <n v="1"/>
    <x v="0"/>
  </r>
  <r>
    <x v="341"/>
    <s v="187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70i"/>
    <n v="13.522360000000001"/>
    <n v="-83.838279999999997"/>
    <x v="1"/>
    <x v="0"/>
    <s v="No Antropogenica"/>
    <n v="0"/>
    <n v="0"/>
    <n v="0"/>
    <n v="0"/>
    <n v="0"/>
    <n v="0"/>
    <x v="2"/>
  </r>
  <r>
    <x v="342"/>
    <s v="41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10i"/>
    <n v="13.52172"/>
    <n v="-83.625680000000003"/>
    <x v="1"/>
    <x v="0"/>
    <s v="No Antropogenica"/>
    <n v="0"/>
    <n v="0"/>
    <n v="0"/>
    <n v="0"/>
    <n v="0"/>
    <n v="0"/>
    <x v="2"/>
  </r>
  <r>
    <x v="343"/>
    <s v="62b"/>
    <s v="Jorge Rodriguez"/>
    <m/>
    <m/>
    <s v="Bosque latifoliado degradado 30-69%"/>
    <n v="5"/>
    <s v="Media"/>
    <s v="Landsat"/>
    <m/>
    <m/>
    <s v="Media"/>
    <s v="Bosque latifoliado degradado 30-69%"/>
    <n v="4"/>
    <s v="Alta"/>
    <s v="Rapid Eye"/>
    <m/>
    <m/>
    <m/>
    <m/>
    <m/>
    <s v="62b"/>
    <n v="13.52342"/>
    <n v="-83.584270000000004"/>
    <x v="1"/>
    <x v="1"/>
    <s v="No Antropogenica"/>
    <n v="-0.1111111111111111"/>
    <n v="0"/>
    <n v="0"/>
    <n v="-7.0588888888888883"/>
    <n v="0"/>
    <n v="0"/>
    <x v="2"/>
  </r>
  <r>
    <x v="344"/>
    <s v="1151i"/>
    <s v="Jorge Rodriguez"/>
    <m/>
    <m/>
    <s v="Bosque latifoliado &gt;70%"/>
    <n v="9"/>
    <s v="Alta"/>
    <s v="Landsat"/>
    <m/>
    <m/>
    <s v="Media"/>
    <s v="Bosque latifoliado &gt;70%"/>
    <n v="9"/>
    <s v="Alta"/>
    <s v="Bing"/>
    <m/>
    <m/>
    <m/>
    <m/>
    <m/>
    <s v="1151i"/>
    <n v="13.565720000000001"/>
    <n v="-85.412409999999994"/>
    <x v="1"/>
    <x v="0"/>
    <s v="Antropogenica"/>
    <n v="0"/>
    <n v="0"/>
    <n v="0"/>
    <n v="0"/>
    <n v="0"/>
    <n v="1"/>
    <x v="0"/>
  </r>
  <r>
    <x v="345"/>
    <s v="1154i"/>
    <s v="Jorge Rodriguez"/>
    <m/>
    <m/>
    <s v="Bosque latifoliado &gt;70%"/>
    <n v="9"/>
    <s v="Baja"/>
    <s v="Landsat"/>
    <m/>
    <m/>
    <s v="Media"/>
    <s v="Bosque latifoliado &gt;70%"/>
    <n v="9"/>
    <s v="Alta"/>
    <s v="Rapid Eye"/>
    <m/>
    <m/>
    <m/>
    <m/>
    <m/>
    <s v="1154i"/>
    <n v="13.5657"/>
    <n v="-85.157409999999999"/>
    <x v="1"/>
    <x v="0"/>
    <s v="Antropogenica"/>
    <n v="0"/>
    <n v="0"/>
    <n v="0"/>
    <n v="0"/>
    <n v="0"/>
    <n v="1"/>
    <x v="0"/>
  </r>
  <r>
    <x v="346"/>
    <s v="1100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00INF"/>
    <n v="13.565989999999999"/>
    <n v="-85.114900000000006"/>
    <x v="1"/>
    <x v="0"/>
    <s v="Antropogenica"/>
    <n v="0"/>
    <n v="0"/>
    <n v="0"/>
    <n v="0"/>
    <n v="0"/>
    <n v="1"/>
    <x v="0"/>
  </r>
  <r>
    <x v="347"/>
    <s v="110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03INF"/>
    <n v="13.56528"/>
    <n v="-84.859920000000002"/>
    <x v="1"/>
    <x v="0"/>
    <s v="No Antropogenica"/>
    <n v="0"/>
    <n v="0"/>
    <n v="0"/>
    <n v="0"/>
    <n v="0"/>
    <n v="0"/>
    <x v="2"/>
  </r>
  <r>
    <x v="348"/>
    <s v="110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09INF"/>
    <n v="13.565099999999999"/>
    <n v="-84.349940000000004"/>
    <x v="1"/>
    <x v="0"/>
    <s v="No Antropogenica"/>
    <n v="0"/>
    <n v="0"/>
    <n v="0"/>
    <n v="0"/>
    <n v="1"/>
    <n v="0"/>
    <x v="3"/>
  </r>
  <r>
    <x v="349"/>
    <s v="111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15INF"/>
    <n v="13.56493"/>
    <n v="-83.839969999999994"/>
    <x v="1"/>
    <x v="0"/>
    <s v="No Antropogenica"/>
    <n v="0"/>
    <n v="0"/>
    <n v="0"/>
    <n v="0"/>
    <n v="0"/>
    <n v="0"/>
    <x v="2"/>
  </r>
  <r>
    <x v="350"/>
    <s v="1118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18INF"/>
    <n v="13.565989999999999"/>
    <n v="-83.584869999999995"/>
    <x v="1"/>
    <x v="0"/>
    <s v="No Antropogenica"/>
    <n v="0"/>
    <n v="0"/>
    <n v="0"/>
    <n v="0"/>
    <n v="0"/>
    <n v="0"/>
    <x v="2"/>
  </r>
  <r>
    <x v="351"/>
    <s v="42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20i"/>
    <n v="13.608140000000001"/>
    <n v="-85.072059999999993"/>
    <x v="1"/>
    <x v="0"/>
    <s v="No Antropogenica"/>
    <n v="0"/>
    <n v="0"/>
    <n v="0"/>
    <n v="0"/>
    <n v="1"/>
    <n v="0"/>
    <x v="3"/>
  </r>
  <r>
    <x v="352"/>
    <s v="42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29i"/>
    <n v="13.607100000000001"/>
    <n v="-84.306939999999997"/>
    <x v="1"/>
    <x v="0"/>
    <s v="Antropogenica"/>
    <n v="0"/>
    <n v="0"/>
    <n v="0"/>
    <n v="0"/>
    <n v="1"/>
    <n v="1"/>
    <x v="1"/>
  </r>
  <r>
    <x v="353"/>
    <s v="189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891i"/>
    <n v="13.60754"/>
    <n v="-84.264430000000004"/>
    <x v="1"/>
    <x v="0"/>
    <s v="Antropogenica"/>
    <n v="0"/>
    <n v="0"/>
    <n v="0"/>
    <n v="0"/>
    <n v="0"/>
    <n v="1"/>
    <x v="0"/>
  </r>
  <r>
    <x v="354"/>
    <s v="435i"/>
    <s v="Jorge Rodriguez"/>
    <m/>
    <m/>
    <s v="Bosque latifoliado &gt;70%"/>
    <n v="9"/>
    <s v="Baja"/>
    <s v="Landsat"/>
    <m/>
    <m/>
    <s v="Media"/>
    <s v="Bosque latifoliado &gt;70%"/>
    <n v="9"/>
    <s v="Alta"/>
    <s v="Bing"/>
    <m/>
    <m/>
    <m/>
    <m/>
    <m/>
    <s v="435i"/>
    <n v="13.606820000000001"/>
    <n v="-83.796869999999998"/>
    <x v="1"/>
    <x v="0"/>
    <s v="No Antropogenica"/>
    <n v="0"/>
    <n v="0"/>
    <n v="0"/>
    <n v="0"/>
    <n v="1"/>
    <n v="0"/>
    <x v="3"/>
  </r>
  <r>
    <x v="355"/>
    <s v="118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83i"/>
    <n v="13.65061"/>
    <n v="-84.986689999999996"/>
    <x v="1"/>
    <x v="0"/>
    <s v="No Antropogenica"/>
    <n v="0"/>
    <n v="0"/>
    <n v="0"/>
    <n v="0"/>
    <n v="0"/>
    <n v="0"/>
    <x v="2"/>
  </r>
  <r>
    <x v="356"/>
    <s v="1147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47INF"/>
    <n v="13.65001"/>
    <n v="-84.349000000000004"/>
    <x v="1"/>
    <x v="0"/>
    <s v="Antropogenica"/>
    <n v="0"/>
    <n v="0"/>
    <n v="0"/>
    <n v="0"/>
    <n v="0"/>
    <n v="1"/>
    <x v="0"/>
  </r>
  <r>
    <x v="357"/>
    <s v="119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92i"/>
    <n v="13.65042"/>
    <n v="-84.221429999999998"/>
    <x v="1"/>
    <x v="0"/>
    <s v="Antropogenica"/>
    <n v="0"/>
    <n v="0"/>
    <n v="0"/>
    <n v="0"/>
    <n v="0"/>
    <n v="1"/>
    <x v="0"/>
  </r>
  <r>
    <x v="358"/>
    <s v="1150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50INF"/>
    <n v="13.650880000000001"/>
    <n v="-84.09384"/>
    <x v="1"/>
    <x v="0"/>
    <s v="No Antropogenica"/>
    <n v="0"/>
    <n v="0"/>
    <n v="0"/>
    <n v="0"/>
    <n v="1"/>
    <n v="0"/>
    <x v="3"/>
  </r>
  <r>
    <x v="359"/>
    <s v="119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199i"/>
    <n v="13.65028"/>
    <n v="-83.626220000000004"/>
    <x v="1"/>
    <x v="0"/>
    <s v="No Antropogenica"/>
    <n v="0"/>
    <n v="0"/>
    <n v="0"/>
    <n v="0"/>
    <n v="1"/>
    <n v="0"/>
    <x v="3"/>
  </r>
  <r>
    <x v="360"/>
    <s v="43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38i"/>
    <n v="13.692909999999999"/>
    <n v="-85.836780000000005"/>
    <x v="1"/>
    <x v="0"/>
    <s v="Antropogenica"/>
    <n v="0"/>
    <n v="0"/>
    <n v="0"/>
    <n v="0"/>
    <n v="1"/>
    <n v="1"/>
    <x v="1"/>
  </r>
  <r>
    <x v="361"/>
    <s v="190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00i"/>
    <n v="13.69304"/>
    <n v="-85.709220000000002"/>
    <x v="1"/>
    <x v="0"/>
    <s v="No Antropogenica"/>
    <n v="0"/>
    <n v="0"/>
    <n v="0"/>
    <n v="0"/>
    <n v="0"/>
    <n v="0"/>
    <x v="2"/>
  </r>
  <r>
    <x v="362"/>
    <s v="44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41i"/>
    <n v="13.69323"/>
    <n v="-85.581649999999996"/>
    <x v="1"/>
    <x v="0"/>
    <s v="No Antropogenica"/>
    <n v="0"/>
    <n v="0"/>
    <n v="0"/>
    <n v="0"/>
    <n v="0"/>
    <n v="1"/>
    <x v="0"/>
  </r>
  <r>
    <x v="363"/>
    <s v="44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47i"/>
    <n v="13.69313"/>
    <n v="-85.071370000000002"/>
    <x v="1"/>
    <x v="0"/>
    <s v="No Antropogenica"/>
    <n v="0"/>
    <n v="0"/>
    <n v="0"/>
    <n v="0"/>
    <n v="0"/>
    <n v="0"/>
    <x v="2"/>
  </r>
  <r>
    <x v="364"/>
    <s v="191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17i"/>
    <n v="13.69252"/>
    <n v="-84.263450000000006"/>
    <x v="1"/>
    <x v="0"/>
    <s v="No Antropogenica"/>
    <n v="0"/>
    <n v="0"/>
    <n v="0"/>
    <n v="0"/>
    <n v="1"/>
    <n v="0"/>
    <x v="3"/>
  </r>
  <r>
    <x v="365"/>
    <s v="45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57i"/>
    <n v="13.69295"/>
    <n v="-84.220929999999996"/>
    <x v="1"/>
    <x v="0"/>
    <s v="No Antropogenica"/>
    <n v="0"/>
    <n v="0"/>
    <n v="0"/>
    <n v="0"/>
    <n v="1"/>
    <n v="0"/>
    <x v="3"/>
  </r>
  <r>
    <x v="366"/>
    <s v="120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03i"/>
    <n v="13.73574"/>
    <n v="-85.582380000000001"/>
    <x v="1"/>
    <x v="0"/>
    <s v="No Antropogenica"/>
    <n v="0"/>
    <n v="0"/>
    <n v="0"/>
    <n v="0"/>
    <n v="0"/>
    <n v="0"/>
    <x v="2"/>
  </r>
  <r>
    <x v="367"/>
    <s v="120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09i"/>
    <n v="13.73565"/>
    <n v="-85.072379999999995"/>
    <x v="1"/>
    <x v="0"/>
    <s v="No Antropogenica"/>
    <n v="0"/>
    <n v="0"/>
    <n v="0"/>
    <n v="0"/>
    <n v="0"/>
    <n v="0"/>
    <x v="2"/>
  </r>
  <r>
    <x v="368"/>
    <s v="121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18i"/>
    <n v="13.73554"/>
    <n v="-84.307379999999995"/>
    <x v="1"/>
    <x v="0"/>
    <s v="Antropogenica"/>
    <n v="0"/>
    <n v="0"/>
    <n v="0"/>
    <n v="0"/>
    <n v="1"/>
    <n v="1"/>
    <x v="1"/>
  </r>
  <r>
    <x v="369"/>
    <s v="192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29i"/>
    <n v="13.77792"/>
    <n v="-85.369579999999999"/>
    <x v="1"/>
    <x v="0"/>
    <s v="No Antropogenica"/>
    <n v="0"/>
    <n v="0"/>
    <n v="0"/>
    <n v="0"/>
    <n v="0"/>
    <n v="0"/>
    <x v="2"/>
  </r>
  <r>
    <x v="370"/>
    <s v="193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32i"/>
    <n v="13.777839999999999"/>
    <n v="-85.114540000000005"/>
    <x v="1"/>
    <x v="0"/>
    <s v="No Antropogenica"/>
    <n v="0"/>
    <n v="0"/>
    <n v="0"/>
    <n v="0"/>
    <n v="1"/>
    <n v="0"/>
    <x v="3"/>
  </r>
  <r>
    <x v="371"/>
    <s v="47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78i"/>
    <n v="13.77726"/>
    <n v="-84.646960000000007"/>
    <x v="1"/>
    <x v="0"/>
    <s v="No Antropogenica"/>
    <n v="0"/>
    <n v="0"/>
    <n v="0"/>
    <n v="0"/>
    <n v="0"/>
    <n v="0"/>
    <x v="2"/>
  </r>
  <r>
    <x v="372"/>
    <s v="193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38i"/>
    <n v="13.77765"/>
    <n v="-84.60445"/>
    <x v="1"/>
    <x v="0"/>
    <s v="No Antropogenica"/>
    <n v="0"/>
    <n v="0"/>
    <n v="0"/>
    <n v="0"/>
    <n v="1"/>
    <n v="0"/>
    <x v="3"/>
  </r>
  <r>
    <x v="373"/>
    <s v="194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41i"/>
    <n v="13.77754"/>
    <n v="-84.349410000000006"/>
    <x v="1"/>
    <x v="0"/>
    <s v="Antropogenica"/>
    <n v="0"/>
    <n v="0"/>
    <n v="0"/>
    <n v="0"/>
    <n v="1"/>
    <n v="1"/>
    <x v="1"/>
  </r>
  <r>
    <x v="374"/>
    <s v="194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43i"/>
    <n v="13.777469999999999"/>
    <n v="-84.179379999999995"/>
    <x v="1"/>
    <x v="0"/>
    <s v="No Antropogenica"/>
    <n v="0"/>
    <n v="0"/>
    <n v="0"/>
    <n v="0"/>
    <n v="1"/>
    <n v="0"/>
    <x v="3"/>
  </r>
  <r>
    <x v="375"/>
    <s v="1949i"/>
    <s v="Jorge Rodriguez"/>
    <m/>
    <m/>
    <s v="Bosque latifoliado &gt;70%"/>
    <n v="9"/>
    <s v="s"/>
    <s v="Landsat"/>
    <m/>
    <m/>
    <s v="Media"/>
    <s v="Bosque latifoliado &gt;70%"/>
    <n v="8"/>
    <s v="Alta"/>
    <s v="Rapid Eye"/>
    <m/>
    <m/>
    <m/>
    <m/>
    <m/>
    <s v="1949i"/>
    <n v="13.77727"/>
    <n v="-83.669300000000007"/>
    <x v="1"/>
    <x v="1"/>
    <s v="No Antropogenica"/>
    <n v="-0.1111111111111111"/>
    <n v="0"/>
    <n v="0"/>
    <n v="-7.0588888888888883"/>
    <n v="0"/>
    <n v="0"/>
    <x v="2"/>
  </r>
  <r>
    <x v="376"/>
    <s v="123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30i"/>
    <n v="13.82071"/>
    <n v="-85.496830000000003"/>
    <x v="1"/>
    <x v="0"/>
    <s v="No Antropogenica"/>
    <n v="0"/>
    <n v="0"/>
    <n v="0"/>
    <n v="0"/>
    <n v="0"/>
    <n v="1"/>
    <x v="0"/>
  </r>
  <r>
    <x v="377"/>
    <s v="1207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07INF"/>
    <n v="13.82033"/>
    <n v="-85.199200000000005"/>
    <x v="1"/>
    <x v="0"/>
    <s v="No Antropogenica"/>
    <n v="0"/>
    <n v="0"/>
    <n v="0"/>
    <n v="0"/>
    <n v="0"/>
    <n v="0"/>
    <x v="2"/>
  </r>
  <r>
    <x v="378"/>
    <s v="123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33i"/>
    <n v="13.820639999999999"/>
    <n v="-85.241739999999993"/>
    <x v="1"/>
    <x v="0"/>
    <s v="No Antropogenica"/>
    <n v="0"/>
    <n v="0"/>
    <n v="0"/>
    <n v="0"/>
    <n v="0"/>
    <n v="0"/>
    <x v="2"/>
  </r>
  <r>
    <x v="379"/>
    <s v="123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35i"/>
    <n v="13.820600000000001"/>
    <n v="-85.071680000000001"/>
    <x v="1"/>
    <x v="0"/>
    <s v="No Antropogenica"/>
    <n v="0"/>
    <n v="0"/>
    <n v="0"/>
    <n v="0"/>
    <n v="1"/>
    <n v="0"/>
    <x v="3"/>
  </r>
  <r>
    <x v="380"/>
    <s v="121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11INF"/>
    <n v="13.8202"/>
    <n v="-84.859089999999995"/>
    <x v="1"/>
    <x v="0"/>
    <s v="No Antropogenica"/>
    <n v="0"/>
    <n v="0"/>
    <n v="0"/>
    <n v="0"/>
    <n v="1"/>
    <n v="0"/>
    <x v="3"/>
  </r>
  <r>
    <x v="381"/>
    <s v="1214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14INF"/>
    <n v="13.8209"/>
    <n v="-84.604029999999995"/>
    <x v="1"/>
    <x v="0"/>
    <s v="No Antropogenica"/>
    <n v="0"/>
    <n v="0"/>
    <n v="0"/>
    <n v="0"/>
    <n v="1"/>
    <n v="0"/>
    <x v="3"/>
  </r>
  <r>
    <x v="382"/>
    <s v="1217INF"/>
    <s v="Jorge Rodriguez"/>
    <m/>
    <m/>
    <s v="Bosque latifoliado &gt;70%"/>
    <n v="9"/>
    <s v="Alta"/>
    <s v="Landsat"/>
    <m/>
    <m/>
    <s v="Media"/>
    <s v="Bosque latifoliado &gt;70%"/>
    <n v="9"/>
    <s v="Baja"/>
    <s v="Rapid Eye"/>
    <m/>
    <m/>
    <m/>
    <m/>
    <m/>
    <s v="1217INF"/>
    <n v="13.819990000000001"/>
    <n v="-84.348920000000007"/>
    <x v="1"/>
    <x v="0"/>
    <s v="Antropogenica"/>
    <n v="0"/>
    <n v="0"/>
    <n v="0"/>
    <n v="0"/>
    <n v="1"/>
    <n v="1"/>
    <x v="1"/>
  </r>
  <r>
    <x v="383"/>
    <s v="1244i"/>
    <s v="Jorge Rodriguez"/>
    <m/>
    <m/>
    <s v="Bosque latifoliado &gt;70%"/>
    <n v="8"/>
    <s v="Alta"/>
    <s v="Landsat"/>
    <m/>
    <m/>
    <s v="Media"/>
    <s v="Bosque latifoliado degradado 30-69%"/>
    <n v="6"/>
    <s v="Alta"/>
    <s v="Rapid Eye"/>
    <m/>
    <m/>
    <m/>
    <m/>
    <m/>
    <s v="1244i"/>
    <n v="13.82044"/>
    <n v="-84.30641"/>
    <x v="1"/>
    <x v="1"/>
    <s v="No Antropogenica"/>
    <n v="-0.22222222222222221"/>
    <n v="-0.22222222222222221"/>
    <n v="-14.117777777777777"/>
    <n v="-14.117777777777777"/>
    <n v="1"/>
    <n v="0"/>
    <x v="3"/>
  </r>
  <r>
    <x v="384"/>
    <s v="1247i"/>
    <s v="Jorge Rodriguez"/>
    <m/>
    <m/>
    <s v="Bosque latifoliado degradado 30-69%"/>
    <n v="6"/>
    <s v="Baja"/>
    <s v="Landsat"/>
    <m/>
    <m/>
    <s v="Media"/>
    <s v="Bosque latifoliado degradado 30-69%"/>
    <n v="3"/>
    <s v="Alta"/>
    <s v="Rapid Eye"/>
    <m/>
    <m/>
    <m/>
    <m/>
    <m/>
    <s v="1247i"/>
    <n v="13.820360000000001"/>
    <n v="-84.051320000000004"/>
    <x v="1"/>
    <x v="1"/>
    <s v="No Antropogenica"/>
    <n v="-0.33333333333333331"/>
    <n v="-0.33333333333333331"/>
    <n v="-21.176666666666662"/>
    <n v="-21.176666666666662"/>
    <n v="0"/>
    <n v="0"/>
    <x v="2"/>
  </r>
  <r>
    <x v="385"/>
    <s v="1220INF"/>
    <s v="Jorge Rodriguez"/>
    <m/>
    <m/>
    <s v="Bosque latifoliado degradado 30-69%"/>
    <n v="4"/>
    <s v="Alta"/>
    <s v="Landsat"/>
    <m/>
    <m/>
    <s v="Media"/>
    <s v="Bosque latifoliado degradado 30-69%"/>
    <n v="5"/>
    <s v="Alta"/>
    <s v="Rapid Eye"/>
    <m/>
    <m/>
    <m/>
    <m/>
    <m/>
    <s v="1220INF"/>
    <n v="13.820869999999999"/>
    <n v="-84.093829999999997"/>
    <x v="1"/>
    <x v="2"/>
    <s v="No Antropogenica"/>
    <n v="0.1111111111111111"/>
    <n v="0"/>
    <n v="0"/>
    <n v="7.0588888888888883"/>
    <n v="0"/>
    <n v="0"/>
    <x v="2"/>
  </r>
  <r>
    <x v="386"/>
    <s v="122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23INF"/>
    <n v="13.81977"/>
    <n v="-83.838769999999997"/>
    <x v="1"/>
    <x v="0"/>
    <s v="No Antropogenica"/>
    <n v="0"/>
    <n v="0"/>
    <n v="0"/>
    <n v="0"/>
    <n v="1"/>
    <n v="0"/>
    <x v="3"/>
  </r>
  <r>
    <x v="387"/>
    <s v="125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50i"/>
    <n v="13.820309999999999"/>
    <n v="-83.796229999999994"/>
    <x v="1"/>
    <x v="0"/>
    <s v="No Antropogenica"/>
    <n v="0"/>
    <n v="0"/>
    <n v="0"/>
    <n v="0"/>
    <n v="0"/>
    <n v="0"/>
    <x v="2"/>
  </r>
  <r>
    <x v="388"/>
    <s v="49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93i"/>
    <n v="13.86271"/>
    <n v="-85.496560000000002"/>
    <x v="1"/>
    <x v="0"/>
    <s v="No Antropogenica"/>
    <n v="0"/>
    <n v="0"/>
    <n v="0"/>
    <n v="0"/>
    <n v="0"/>
    <n v="0"/>
    <x v="2"/>
  </r>
  <r>
    <x v="389"/>
    <s v="49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496i"/>
    <n v="13.863149999999999"/>
    <n v="-85.241420000000005"/>
    <x v="1"/>
    <x v="0"/>
    <s v="No Antropogenica"/>
    <n v="0"/>
    <n v="0"/>
    <n v="0"/>
    <n v="0"/>
    <n v="0"/>
    <n v="0"/>
    <x v="2"/>
  </r>
  <r>
    <x v="390"/>
    <s v="195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57i"/>
    <n v="13.862780000000001"/>
    <n v="-85.028809999999993"/>
    <x v="1"/>
    <x v="0"/>
    <s v="Antropogenica"/>
    <n v="0"/>
    <n v="0"/>
    <n v="0"/>
    <n v="0"/>
    <n v="0"/>
    <n v="1"/>
    <x v="0"/>
  </r>
  <r>
    <x v="391"/>
    <s v="50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02i"/>
    <n v="13.86304"/>
    <n v="-84.73115"/>
    <x v="1"/>
    <x v="0"/>
    <s v="No Antropogenica"/>
    <n v="0"/>
    <n v="0"/>
    <n v="0"/>
    <n v="0"/>
    <n v="1"/>
    <n v="0"/>
    <x v="3"/>
  </r>
  <r>
    <x v="392"/>
    <s v="196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63i"/>
    <n v="13.862579999999999"/>
    <n v="-84.518540000000002"/>
    <x v="1"/>
    <x v="0"/>
    <s v="No Antropogenica"/>
    <n v="0"/>
    <n v="0"/>
    <n v="0"/>
    <n v="0"/>
    <n v="0"/>
    <n v="0"/>
    <x v="2"/>
  </r>
  <r>
    <x v="393"/>
    <s v="1966i"/>
    <s v="Jorge Rodriguez"/>
    <m/>
    <m/>
    <s v="Bosque latifoliado degradado 30-69%"/>
    <n v="3"/>
    <s v="Media"/>
    <s v="Landsat"/>
    <m/>
    <m/>
    <s v="Media"/>
    <s v="Bosque latifoliado degradado 30-69%"/>
    <n v="4"/>
    <s v="Alta"/>
    <s v="Rapid Eye"/>
    <m/>
    <m/>
    <m/>
    <m/>
    <m/>
    <s v="1966i"/>
    <n v="13.862500000000001"/>
    <n v="-84.263400000000004"/>
    <x v="1"/>
    <x v="2"/>
    <s v="Antropogenica"/>
    <n v="0.1111111111111111"/>
    <n v="0"/>
    <n v="0"/>
    <n v="7.0588888888888883"/>
    <n v="1"/>
    <n v="1"/>
    <x v="1"/>
  </r>
  <r>
    <x v="394"/>
    <s v="508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08i"/>
    <n v="13.86294"/>
    <n v="-84.220879999999994"/>
    <x v="1"/>
    <x v="0"/>
    <s v="No Antropogenica"/>
    <n v="0"/>
    <n v="0"/>
    <n v="0"/>
    <n v="0"/>
    <n v="1"/>
    <n v="0"/>
    <x v="3"/>
  </r>
  <r>
    <x v="395"/>
    <s v="1969i"/>
    <s v="Jorge Rodriguez"/>
    <m/>
    <m/>
    <s v="Bosque latifoliado &gt;70%"/>
    <n v="9"/>
    <s v="Baja"/>
    <s v="Landsat"/>
    <m/>
    <m/>
    <s v="Media"/>
    <s v="Bosque latifoliado &gt;70%"/>
    <n v="8"/>
    <s v="Alta"/>
    <s v="Rapid Eye"/>
    <m/>
    <m/>
    <m/>
    <m/>
    <m/>
    <s v="1969i"/>
    <n v="13.86238"/>
    <n v="-84.008269999999996"/>
    <x v="1"/>
    <x v="1"/>
    <s v="Antropogenica"/>
    <n v="-0.1111111111111111"/>
    <n v="0"/>
    <n v="0"/>
    <n v="-7.0588888888888883"/>
    <n v="0"/>
    <n v="1"/>
    <x v="0"/>
  </r>
  <r>
    <x v="396"/>
    <s v="51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12i"/>
    <n v="13.86286"/>
    <n v="-83.880700000000004"/>
    <x v="1"/>
    <x v="0"/>
    <s v="No Antropogenica"/>
    <n v="0"/>
    <n v="0"/>
    <n v="0"/>
    <n v="0"/>
    <n v="1"/>
    <n v="0"/>
    <x v="3"/>
  </r>
  <r>
    <x v="397"/>
    <s v="1238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38INF"/>
    <n v="13.90597"/>
    <n v="-85.284899999999993"/>
    <x v="1"/>
    <x v="0"/>
    <s v="No Antropogenica"/>
    <n v="0"/>
    <n v="0"/>
    <n v="0"/>
    <n v="0"/>
    <n v="1"/>
    <n v="0"/>
    <x v="3"/>
  </r>
  <r>
    <x v="398"/>
    <s v="125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59i"/>
    <n v="13.905670000000001"/>
    <n v="-85.242350000000002"/>
    <x v="1"/>
    <x v="0"/>
    <s v="No Antropogenica"/>
    <n v="0"/>
    <n v="0"/>
    <n v="0"/>
    <n v="0"/>
    <n v="0"/>
    <n v="0"/>
    <x v="2"/>
  </r>
  <r>
    <x v="399"/>
    <s v="1241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41INF"/>
    <n v="13.9053"/>
    <n v="-85.029790000000006"/>
    <x v="1"/>
    <x v="0"/>
    <s v="No Antropogenica"/>
    <n v="0"/>
    <n v="0"/>
    <n v="0"/>
    <n v="0"/>
    <n v="0"/>
    <n v="0"/>
    <x v="2"/>
  </r>
  <r>
    <x v="400"/>
    <s v="1262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62i"/>
    <n v="13.90564"/>
    <n v="-84.987340000000003"/>
    <x v="1"/>
    <x v="0"/>
    <s v="No Antropogenica"/>
    <n v="0"/>
    <n v="0"/>
    <n v="0"/>
    <n v="0"/>
    <n v="0"/>
    <n v="0"/>
    <x v="2"/>
  </r>
  <r>
    <x v="401"/>
    <s v="126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64i"/>
    <n v="13.905609999999999"/>
    <n v="-84.817350000000005"/>
    <x v="1"/>
    <x v="0"/>
    <s v="Antropogenica"/>
    <n v="0"/>
    <n v="0"/>
    <n v="0"/>
    <n v="0"/>
    <n v="1"/>
    <n v="1"/>
    <x v="1"/>
  </r>
  <r>
    <x v="402"/>
    <s v="126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67i"/>
    <n v="13.90555"/>
    <n v="-84.562349999999995"/>
    <x v="1"/>
    <x v="0"/>
    <s v="No Antropogenica"/>
    <n v="0"/>
    <n v="0"/>
    <n v="0"/>
    <n v="0"/>
    <n v="1"/>
    <n v="0"/>
    <x v="3"/>
  </r>
  <r>
    <x v="403"/>
    <s v="1270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70i"/>
    <n v="13.905519999999999"/>
    <n v="-84.30735"/>
    <x v="1"/>
    <x v="0"/>
    <s v="Antropogenica"/>
    <n v="0"/>
    <n v="0"/>
    <n v="0"/>
    <n v="0"/>
    <n v="0"/>
    <n v="1"/>
    <x v="0"/>
  </r>
  <r>
    <x v="404"/>
    <s v="1250INF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1250INF"/>
    <n v="13.90597"/>
    <n v="-84.264880000000005"/>
    <x v="1"/>
    <x v="1"/>
    <s v="Antropogenica"/>
    <n v="-0.22222222222222221"/>
    <n v="-0.22222222222222221"/>
    <n v="-14.117777777777777"/>
    <n v="-14.117777777777777"/>
    <n v="1"/>
    <n v="1"/>
    <x v="1"/>
  </r>
  <r>
    <x v="405"/>
    <s v="1253INF"/>
    <s v="Jorge Rodriguez"/>
    <m/>
    <m/>
    <s v="Bosque latifoliado &gt;70%"/>
    <n v="9"/>
    <s v="Media"/>
    <s v="Landsat"/>
    <m/>
    <m/>
    <s v="Media"/>
    <s v="Bosque latifoliado &gt;70%"/>
    <n v="9"/>
    <s v="Baja"/>
    <s v="Rapid Eye"/>
    <m/>
    <m/>
    <m/>
    <m/>
    <m/>
    <s v="1253INF"/>
    <n v="13.90494"/>
    <n v="-84.009839999999997"/>
    <x v="1"/>
    <x v="0"/>
    <s v="Antropogenica"/>
    <n v="0"/>
    <n v="0"/>
    <n v="0"/>
    <n v="0"/>
    <n v="0"/>
    <n v="1"/>
    <x v="0"/>
  </r>
  <r>
    <x v="406"/>
    <s v="1276i"/>
    <s v="Jorge Rodriguez"/>
    <m/>
    <m/>
    <s v="Bosque latifoliado &gt;70%"/>
    <n v="9"/>
    <s v="Media"/>
    <s v="Landsat"/>
    <m/>
    <m/>
    <s v="Media"/>
    <s v="Bosque latifoliado &gt;70%"/>
    <n v="9"/>
    <s v="Alta"/>
    <s v="Rapid Eye"/>
    <m/>
    <m/>
    <m/>
    <m/>
    <m/>
    <s v="1276i"/>
    <n v="13.905430000000001"/>
    <n v="-83.797359999999998"/>
    <x v="1"/>
    <x v="0"/>
    <s v="No Antropogenica"/>
    <n v="0"/>
    <n v="0"/>
    <n v="0"/>
    <n v="0"/>
    <n v="0"/>
    <n v="0"/>
    <x v="2"/>
  </r>
  <r>
    <x v="407"/>
    <s v="1256INF"/>
    <s v="Jorge Rodriguez"/>
    <m/>
    <m/>
    <s v="Bosque latifoliado &gt;70%"/>
    <n v="9"/>
    <s v="Baja"/>
    <s v="Landsat"/>
    <m/>
    <m/>
    <s v="Media"/>
    <s v="Bosque latifoliado &gt;70%"/>
    <n v="9"/>
    <s v="Alta"/>
    <s v="Rapid Eye"/>
    <m/>
    <m/>
    <m/>
    <m/>
    <m/>
    <s v="1256INF"/>
    <n v="13.90597"/>
    <n v="-83.754869999999997"/>
    <x v="1"/>
    <x v="0"/>
    <s v="No Antropogenica"/>
    <n v="0"/>
    <n v="0"/>
    <n v="0"/>
    <n v="0"/>
    <n v="0"/>
    <n v="0"/>
    <x v="2"/>
  </r>
  <r>
    <x v="408"/>
    <s v="1279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79i"/>
    <n v="13.90537"/>
    <n v="-83.542370000000005"/>
    <x v="1"/>
    <x v="0"/>
    <s v="No Antropogenica"/>
    <n v="0"/>
    <n v="0"/>
    <n v="0"/>
    <n v="0"/>
    <n v="1"/>
    <n v="0"/>
    <x v="3"/>
  </r>
  <r>
    <x v="409"/>
    <s v="71b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1b"/>
    <n v="13.948919999999999"/>
    <n v="-85.709810000000004"/>
    <x v="1"/>
    <x v="0"/>
    <s v="No Antropogenica"/>
    <n v="0"/>
    <n v="0"/>
    <n v="0"/>
    <n v="0"/>
    <n v="0"/>
    <n v="0"/>
    <x v="2"/>
  </r>
  <r>
    <x v="410"/>
    <s v="197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77i"/>
    <n v="13.947950000000001"/>
    <n v="-85.454560000000001"/>
    <x v="1"/>
    <x v="0"/>
    <s v="No Antropogenica"/>
    <n v="0"/>
    <n v="0"/>
    <n v="0"/>
    <n v="0"/>
    <n v="0"/>
    <n v="0"/>
    <x v="2"/>
  </r>
  <r>
    <x v="411"/>
    <s v="52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24i"/>
    <n v="13.94811"/>
    <n v="-85.07199"/>
    <x v="1"/>
    <x v="0"/>
    <s v="No Antropogenica"/>
    <n v="0"/>
    <n v="0"/>
    <n v="0"/>
    <n v="0"/>
    <n v="0"/>
    <n v="0"/>
    <x v="2"/>
  </r>
  <r>
    <x v="412"/>
    <s v="198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83i"/>
    <n v="13.947760000000001"/>
    <n v="-84.944469999999995"/>
    <x v="1"/>
    <x v="0"/>
    <s v="No Antropogenica"/>
    <n v="0"/>
    <n v="0"/>
    <n v="0"/>
    <n v="0"/>
    <n v="0"/>
    <n v="0"/>
    <x v="2"/>
  </r>
  <r>
    <x v="413"/>
    <s v="52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27i"/>
    <n v="13.947329999999999"/>
    <n v="-84.816950000000006"/>
    <x v="1"/>
    <x v="0"/>
    <s v="No Antropogenica"/>
    <n v="0"/>
    <n v="0"/>
    <n v="0"/>
    <n v="0"/>
    <n v="1"/>
    <n v="0"/>
    <x v="3"/>
  </r>
  <r>
    <x v="414"/>
    <s v="1993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993i"/>
    <n v="13.947430000000001"/>
    <n v="-84.094329999999999"/>
    <x v="1"/>
    <x v="0"/>
    <s v="Antropogenica"/>
    <n v="0"/>
    <n v="0"/>
    <n v="0"/>
    <n v="0"/>
    <n v="0"/>
    <n v="1"/>
    <x v="0"/>
  </r>
  <r>
    <x v="415"/>
    <s v="536i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536i"/>
    <n v="13.947900000000001"/>
    <n v="-84.051820000000006"/>
    <x v="1"/>
    <x v="1"/>
    <s v="Antropogenica"/>
    <n v="-0.22222222222222221"/>
    <n v="-0.22222222222222221"/>
    <n v="-14.117777777777777"/>
    <n v="-14.117777777777777"/>
    <n v="0"/>
    <n v="1"/>
    <x v="0"/>
  </r>
  <r>
    <x v="416"/>
    <s v="1996i"/>
    <s v="Jorge Rodriguez"/>
    <m/>
    <m/>
    <s v="Bosque latifoliado &gt;70%"/>
    <n v="9"/>
    <s v="Baja"/>
    <s v="Landsat"/>
    <m/>
    <m/>
    <s v="Media"/>
    <s v="Bosque latifoliado degradado 30-69%"/>
    <n v="5"/>
    <s v="Alta"/>
    <s v="Rapid Eye"/>
    <m/>
    <m/>
    <m/>
    <m/>
    <m/>
    <s v="1996i"/>
    <n v="13.947319999999999"/>
    <n v="-83.839290000000005"/>
    <x v="1"/>
    <x v="1"/>
    <s v="Antropogenica"/>
    <n v="-0.44444444444444442"/>
    <n v="-0.44444444444444442"/>
    <n v="-28.235555555555553"/>
    <n v="-28.235555555555553"/>
    <n v="0"/>
    <n v="1"/>
    <x v="0"/>
  </r>
  <r>
    <x v="417"/>
    <s v="128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81i"/>
    <n v="13.9907"/>
    <n v="-85.581829999999997"/>
    <x v="1"/>
    <x v="0"/>
    <s v="No Antropogenica"/>
    <n v="0"/>
    <n v="0"/>
    <n v="0"/>
    <n v="0"/>
    <n v="0"/>
    <n v="0"/>
    <x v="2"/>
  </r>
  <r>
    <x v="418"/>
    <s v="126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66INF"/>
    <n v="13.99038"/>
    <n v="-85.369190000000003"/>
    <x v="1"/>
    <x v="0"/>
    <s v="No Antropogenica"/>
    <n v="0"/>
    <n v="0"/>
    <n v="0"/>
    <n v="0"/>
    <n v="0"/>
    <n v="0"/>
    <x v="2"/>
  </r>
  <r>
    <x v="419"/>
    <s v="128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84i"/>
    <n v="13.99066"/>
    <n v="-85.326729999999998"/>
    <x v="1"/>
    <x v="0"/>
    <s v="No Antropogenica"/>
    <n v="0"/>
    <n v="0"/>
    <n v="0"/>
    <n v="0"/>
    <n v="0"/>
    <n v="0"/>
    <x v="2"/>
  </r>
  <r>
    <x v="420"/>
    <s v="1269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69INF"/>
    <n v="13.990919999999999"/>
    <n v="-85.11421"/>
    <x v="1"/>
    <x v="0"/>
    <s v="No Antropogenica"/>
    <n v="0"/>
    <n v="0"/>
    <n v="0"/>
    <n v="0"/>
    <n v="1"/>
    <n v="0"/>
    <x v="3"/>
  </r>
  <r>
    <x v="421"/>
    <s v="128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87i"/>
    <n v="13.990589999999999"/>
    <n v="-85.071640000000002"/>
    <x v="1"/>
    <x v="0"/>
    <s v="No Antropogenica"/>
    <n v="0"/>
    <n v="0"/>
    <n v="0"/>
    <n v="0"/>
    <n v="0"/>
    <n v="0"/>
    <x v="2"/>
  </r>
  <r>
    <x v="422"/>
    <s v="1272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72INF"/>
    <n v="13.990180000000001"/>
    <n v="-84.859009999999998"/>
    <x v="1"/>
    <x v="0"/>
    <s v="No Antropogenica"/>
    <n v="0"/>
    <n v="0"/>
    <n v="0"/>
    <n v="0"/>
    <n v="0"/>
    <n v="0"/>
    <x v="2"/>
  </r>
  <r>
    <x v="423"/>
    <s v="1290i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1290i"/>
    <n v="13.990539999999999"/>
    <n v="-84.816550000000007"/>
    <x v="1"/>
    <x v="1"/>
    <s v="No Antropogenica"/>
    <n v="-0.22222222222222221"/>
    <n v="-0.22222222222222221"/>
    <n v="-14.117777777777777"/>
    <n v="-14.117777777777777"/>
    <n v="0"/>
    <n v="0"/>
    <x v="2"/>
  </r>
  <r>
    <x v="424"/>
    <s v="1275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75INF"/>
    <n v="13.99089"/>
    <n v="-84.604010000000002"/>
    <x v="1"/>
    <x v="0"/>
    <s v="Antropogenica"/>
    <n v="0"/>
    <n v="0"/>
    <n v="0"/>
    <n v="0"/>
    <n v="0"/>
    <n v="1"/>
    <x v="0"/>
  </r>
  <r>
    <x v="425"/>
    <s v="129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94i"/>
    <n v="13.990460000000001"/>
    <n v="-84.476429999999993"/>
    <x v="1"/>
    <x v="0"/>
    <s v="No Antropogenica"/>
    <n v="0"/>
    <n v="0"/>
    <n v="0"/>
    <n v="0"/>
    <n v="1"/>
    <n v="0"/>
    <x v="3"/>
  </r>
  <r>
    <x v="426"/>
    <s v="129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97i"/>
    <n v="13.99039"/>
    <n v="-84.221339999999998"/>
    <x v="1"/>
    <x v="0"/>
    <s v="No Antropogenica"/>
    <n v="0"/>
    <n v="0"/>
    <n v="0"/>
    <n v="0"/>
    <n v="0"/>
    <n v="0"/>
    <x v="2"/>
  </r>
  <r>
    <x v="427"/>
    <s v="1281INF"/>
    <s v="Jorge Rodriguez"/>
    <m/>
    <m/>
    <s v="Bosque latifoliado &gt;70%"/>
    <n v="9"/>
    <s v="Alta"/>
    <s v="Landsat"/>
    <m/>
    <m/>
    <s v="Media"/>
    <s v="Bosque latifoliado &gt;70%"/>
    <n v="7"/>
    <s v="Alta"/>
    <s v="Rapid Eye"/>
    <m/>
    <m/>
    <m/>
    <m/>
    <m/>
    <s v="1281INF"/>
    <n v="13.99086"/>
    <n v="-84.093819999999994"/>
    <x v="1"/>
    <x v="1"/>
    <s v="Antropogenica"/>
    <n v="-0.22222222222222221"/>
    <n v="-0.22222222222222221"/>
    <n v="-14.117777777777777"/>
    <n v="-14.117777777777777"/>
    <n v="0"/>
    <n v="1"/>
    <x v="0"/>
  </r>
  <r>
    <x v="428"/>
    <s v="1300i"/>
    <s v="Jorge Rodriguez"/>
    <m/>
    <m/>
    <s v="Bosque latifoliado degradado 30-69%"/>
    <n v="3"/>
    <s v="Alta"/>
    <s v="Landsat"/>
    <m/>
    <m/>
    <s v="Media"/>
    <s v="Bosque latifoliado degradado 30-69%"/>
    <n v="3"/>
    <s v="Alta"/>
    <s v="Rapid Eye"/>
    <m/>
    <m/>
    <m/>
    <m/>
    <m/>
    <s v="1300i"/>
    <n v="13.99034"/>
    <n v="-83.966250000000002"/>
    <x v="1"/>
    <x v="0"/>
    <s v="No Antropogenica"/>
    <n v="0"/>
    <n v="0"/>
    <n v="0"/>
    <n v="0"/>
    <n v="1"/>
    <n v="0"/>
    <x v="3"/>
  </r>
  <r>
    <x v="429"/>
    <s v="1287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87INF"/>
    <n v="13.990819999999999"/>
    <n v="-83.583619999999996"/>
    <x v="1"/>
    <x v="0"/>
    <s v="No Antropogenica"/>
    <n v="0"/>
    <n v="0"/>
    <n v="0"/>
    <n v="0"/>
    <n v="0"/>
    <n v="0"/>
    <x v="2"/>
  </r>
  <r>
    <x v="430"/>
    <s v="73b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73b"/>
    <n v="14.03345"/>
    <n v="-85.454629999999995"/>
    <x v="1"/>
    <x v="0"/>
    <s v="No Antropogenica"/>
    <n v="0"/>
    <n v="0"/>
    <n v="0"/>
    <n v="0"/>
    <n v="0"/>
    <n v="0"/>
    <x v="2"/>
  </r>
  <r>
    <x v="431"/>
    <s v="54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46i"/>
    <n v="14.032500000000001"/>
    <n v="-85.15634"/>
    <x v="1"/>
    <x v="0"/>
    <s v="No Antropogenica"/>
    <n v="0"/>
    <n v="0"/>
    <n v="0"/>
    <n v="0"/>
    <n v="0"/>
    <n v="0"/>
    <x v="2"/>
  </r>
  <r>
    <x v="432"/>
    <s v="2004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04i"/>
    <n v="14.03276"/>
    <n v="-85.028760000000005"/>
    <x v="1"/>
    <x v="0"/>
    <s v="No Antropogenica"/>
    <n v="0"/>
    <n v="0"/>
    <n v="0"/>
    <n v="0"/>
    <n v="0"/>
    <n v="0"/>
    <x v="2"/>
  </r>
  <r>
    <x v="433"/>
    <s v="549i"/>
    <s v="Jorge Rodriguez"/>
    <m/>
    <m/>
    <s v="Bosque latifoliado &gt;70%"/>
    <n v="9"/>
    <s v="Alta"/>
    <s v="Landsat"/>
    <m/>
    <m/>
    <s v="Media"/>
    <s v="Bosque latifoliado &gt;70%"/>
    <n v="8"/>
    <s v="Alta"/>
    <s v="Rapid Eye"/>
    <m/>
    <m/>
    <m/>
    <m/>
    <m/>
    <s v="549i"/>
    <n v="14.03307"/>
    <n v="-84.90119"/>
    <x v="1"/>
    <x v="1"/>
    <s v="No Antropogenica"/>
    <n v="-0.1111111111111111"/>
    <n v="0"/>
    <n v="0"/>
    <n v="-7.0588888888888883"/>
    <n v="1"/>
    <n v="0"/>
    <x v="3"/>
  </r>
  <r>
    <x v="434"/>
    <s v="2007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07i"/>
    <n v="14.032679999999999"/>
    <n v="-84.773629999999997"/>
    <x v="1"/>
    <x v="0"/>
    <s v="No Antropogenica"/>
    <n v="0"/>
    <n v="0"/>
    <n v="0"/>
    <n v="0"/>
    <n v="1"/>
    <n v="0"/>
    <x v="3"/>
  </r>
  <r>
    <x v="435"/>
    <s v="555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555i"/>
    <n v="14.032959999999999"/>
    <n v="-84.390919999999994"/>
    <x v="1"/>
    <x v="0"/>
    <s v="Antropogenica"/>
    <n v="0"/>
    <n v="0"/>
    <n v="0"/>
    <n v="0"/>
    <n v="0"/>
    <n v="1"/>
    <x v="0"/>
  </r>
  <r>
    <x v="436"/>
    <s v="2016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2016i"/>
    <n v="14.032360000000001"/>
    <n v="-84.008219999999994"/>
    <x v="1"/>
    <x v="0"/>
    <s v="No Antropogenica"/>
    <n v="0"/>
    <n v="0"/>
    <n v="0"/>
    <n v="0"/>
    <n v="0"/>
    <n v="0"/>
    <x v="2"/>
  </r>
  <r>
    <x v="437"/>
    <s v="561i"/>
    <s v="Jorge Rodriguez"/>
    <m/>
    <m/>
    <s v="Bosque latifoliado degradado 30-69%"/>
    <n v="5"/>
    <s v="Media"/>
    <s v="Landsat"/>
    <m/>
    <m/>
    <s v="Media"/>
    <s v="Bosque latifoliado degradado 30-69%"/>
    <n v="4"/>
    <s v="Media"/>
    <s v="Rapid Eye"/>
    <m/>
    <m/>
    <m/>
    <m/>
    <m/>
    <s v="561i"/>
    <n v="14.03284"/>
    <n v="-83.880650000000003"/>
    <x v="1"/>
    <x v="1"/>
    <s v="No Antropogenica"/>
    <n v="-0.1111111111111111"/>
    <n v="0"/>
    <n v="0"/>
    <n v="-7.0588888888888883"/>
    <n v="0"/>
    <n v="0"/>
    <x v="2"/>
  </r>
  <r>
    <x v="438"/>
    <s v="2020i"/>
    <s v="Jorge Rodriguez"/>
    <m/>
    <m/>
    <s v="Bosque latifoliado &gt;70%"/>
    <n v="9"/>
    <s v="Alta"/>
    <s v="Landsat"/>
    <m/>
    <m/>
    <s v="Media"/>
    <s v="Bosque latifoliado degradado 30-69%"/>
    <n v="6"/>
    <s v="Alta"/>
    <s v="Rapid Eye"/>
    <m/>
    <m/>
    <m/>
    <m/>
    <m/>
    <s v="2020i"/>
    <n v="14.032220000000001"/>
    <n v="-83.668040000000005"/>
    <x v="1"/>
    <x v="1"/>
    <s v="Antropogenica"/>
    <n v="-0.33333333333333331"/>
    <n v="-0.33333333333333331"/>
    <n v="-21.176666666666662"/>
    <n v="-21.176666666666662"/>
    <n v="0"/>
    <n v="1"/>
    <x v="0"/>
  </r>
  <r>
    <x v="439"/>
    <s v="1292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92INF"/>
    <n v="14.075340000000001"/>
    <n v="-85.199719999999999"/>
    <x v="1"/>
    <x v="0"/>
    <s v="No Antropogenica"/>
    <n v="0"/>
    <n v="0"/>
    <n v="0"/>
    <n v="0"/>
    <n v="0"/>
    <n v="0"/>
    <x v="2"/>
  </r>
  <r>
    <x v="440"/>
    <s v="1293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93INF"/>
    <n v="14.07596"/>
    <n v="-85.114900000000006"/>
    <x v="1"/>
    <x v="0"/>
    <s v="No Antropogenica"/>
    <n v="0"/>
    <n v="0"/>
    <n v="0"/>
    <n v="0"/>
    <n v="0"/>
    <n v="0"/>
    <x v="2"/>
  </r>
  <r>
    <x v="441"/>
    <s v="1311i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311i"/>
    <n v="14.07563"/>
    <n v="-84.987309999999994"/>
    <x v="1"/>
    <x v="0"/>
    <s v="No Antropogenica"/>
    <n v="0"/>
    <n v="0"/>
    <n v="0"/>
    <n v="0"/>
    <n v="0"/>
    <n v="0"/>
    <x v="2"/>
  </r>
  <r>
    <x v="442"/>
    <s v="1296INF"/>
    <s v="Jorge Rodriguez"/>
    <m/>
    <m/>
    <s v="Bosque latifoliado &gt;70%"/>
    <n v="9"/>
    <s v="Alta"/>
    <s v="Landsat"/>
    <m/>
    <m/>
    <s v="Media"/>
    <s v="Bosque latifoliado &gt;70%"/>
    <n v="9"/>
    <s v="Alta"/>
    <s v="Rapid Eye"/>
    <m/>
    <m/>
    <m/>
    <m/>
    <m/>
    <s v="1296INF"/>
    <n v="14.07522"/>
    <n v="-84.859729999999999"/>
    <x v="1"/>
    <x v="0"/>
    <s v="No Antropogenica"/>
    <n v="0"/>
    <n v="0"/>
    <n v="0"/>
    <n v="0"/>
    <n v="1"/>
    <n v="0"/>
    <x v="3"/>
  </r>
  <r>
    <x v="443"/>
    <s v="1386i"/>
    <s v="Jorge Rodriguez"/>
    <m/>
    <m/>
    <s v="Bosque latifoliado &gt;70%"/>
    <n v="9"/>
    <s v="Media"/>
    <s v="Landsat"/>
    <m/>
    <m/>
    <s v="Media"/>
    <s v="Bosque latifoliado &gt;70%"/>
    <n v="9"/>
    <s v="Alta"/>
    <s v="Bing"/>
    <m/>
    <m/>
    <m/>
    <m/>
    <m/>
    <s v="1386i"/>
    <n v="14.330399999999999"/>
    <n v="-84.391310000000004"/>
    <x v="1"/>
    <x v="0"/>
    <s v="Antropogenica"/>
    <n v="0"/>
    <n v="0"/>
    <n v="0"/>
    <n v="0"/>
    <n v="1"/>
    <n v="1"/>
    <x v="1"/>
  </r>
  <r>
    <x v="444"/>
    <s v="1318INF"/>
    <s v="Ana Solis"/>
    <n v="14.16023"/>
    <n v="-85.028999999999996"/>
    <s v="Bosque latifoliado &gt;70%"/>
    <n v="9"/>
    <s v="Alta"/>
    <s v="Landsat"/>
    <s v="16050_24_enero_2005"/>
    <m/>
    <s v="Baja"/>
    <s v="Bosque latifoliado &gt;70%"/>
    <n v="9"/>
    <s v="Alta"/>
    <s v="Rapide Eye"/>
    <s v="1645623_16_enero_2016"/>
    <m/>
    <s v="Alta"/>
    <m/>
    <m/>
    <s v="1318INF"/>
    <n v="14.16023"/>
    <n v="-85.028999999999996"/>
    <x v="1"/>
    <x v="0"/>
    <s v="No Antropogenica"/>
    <n v="0"/>
    <n v="0"/>
    <n v="0"/>
    <n v="0"/>
    <n v="0"/>
    <n v="0"/>
    <x v="2"/>
  </r>
  <r>
    <x v="445"/>
    <s v="1321INF"/>
    <s v="Ana Solis"/>
    <n v="14.16089"/>
    <n v="-84.774069999999995"/>
    <s v="Bosque latifoliado &gt;70%"/>
    <n v="9"/>
    <s v="Alta"/>
    <s v="Landsat"/>
    <s v="16050_13_marzo_2005"/>
    <m/>
    <s v="Baja"/>
    <s v="Bosque latifoliado &gt;70%"/>
    <n v="9"/>
    <s v="Alta"/>
    <s v="Rapide Eye"/>
    <s v="1645625_17_marzo_2016"/>
    <m/>
    <s v="Alta"/>
    <m/>
    <m/>
    <s v="1321INF"/>
    <n v="14.16089"/>
    <n v="-84.774069999999995"/>
    <x v="1"/>
    <x v="0"/>
    <s v="No Antropogenica"/>
    <n v="0"/>
    <n v="0"/>
    <n v="0"/>
    <n v="0"/>
    <n v="0"/>
    <n v="0"/>
    <x v="2"/>
  </r>
  <r>
    <x v="446"/>
    <s v="1324INF"/>
    <s v="Ana Solis"/>
    <n v="14.160019999999999"/>
    <n v="-84.518829999999994"/>
    <s v="Bosque latifoliado &gt;70%"/>
    <n v="9"/>
    <s v="Alta"/>
    <s v="Landsat"/>
    <s v="16050_13_marzo_2005"/>
    <m/>
    <s v="Baja"/>
    <s v="Bosque latifoliado &gt;70%"/>
    <n v="9"/>
    <s v="Alta"/>
    <s v="Rapide Eye"/>
    <s v="1645626_27_sept_2016"/>
    <m/>
    <s v="Alta"/>
    <m/>
    <m/>
    <s v="1324INF"/>
    <n v="14.160019999999999"/>
    <n v="-84.518829999999994"/>
    <x v="1"/>
    <x v="0"/>
    <s v="No Antropogenica"/>
    <n v="0"/>
    <n v="0"/>
    <n v="0"/>
    <n v="0"/>
    <n v="0"/>
    <n v="0"/>
    <x v="2"/>
  </r>
  <r>
    <x v="447"/>
    <s v="1328INF"/>
    <s v="Ana Solis"/>
    <n v="14.15987"/>
    <n v="-84.178719999999998"/>
    <s v="Bosque latifoliado &gt;70%"/>
    <n v="9"/>
    <s v="Alta"/>
    <s v="Landsat"/>
    <s v="16050_24_enero_2005"/>
    <m/>
    <s v="Baja"/>
    <s v="Bosque latifoliado degradado 30-69%"/>
    <n v="4"/>
    <s v="Alta"/>
    <s v="Landsat"/>
    <s v="16050_28_enero_2015"/>
    <m/>
    <s v="Baja"/>
    <m/>
    <s v="Rapideye, con nubes"/>
    <s v="1328INF"/>
    <n v="14.15987"/>
    <n v="-84.178719999999998"/>
    <x v="1"/>
    <x v="1"/>
    <s v="No Antropogenica"/>
    <n v="-0.55555555555555558"/>
    <n v="-0.55555555555555558"/>
    <n v="-35.294444444444444"/>
    <n v="-35.294444444444444"/>
    <n v="1"/>
    <n v="0"/>
    <x v="3"/>
  </r>
  <r>
    <x v="448"/>
    <s v="1334i"/>
    <s v="Ana Solis"/>
    <n v="14.16057"/>
    <n v="-84.98657"/>
    <s v="Bosque latifoliado &gt;70%"/>
    <n v="9"/>
    <s v="Alta"/>
    <s v="Landsat"/>
    <s v="16050_24_enero_2005"/>
    <m/>
    <s v="Baja"/>
    <s v="Bosque latifoliado &gt;70%"/>
    <n v="9"/>
    <s v="Alta"/>
    <s v="Rapide Eye"/>
    <s v="1645624_17_marzo_2016"/>
    <m/>
    <s v="Alta"/>
    <m/>
    <m/>
    <s v="1334i"/>
    <n v="14.16057"/>
    <n v="-84.98657"/>
    <x v="1"/>
    <x v="0"/>
    <s v="No Antropogenica"/>
    <n v="0"/>
    <n v="0"/>
    <n v="0"/>
    <n v="0"/>
    <n v="0"/>
    <n v="0"/>
    <x v="2"/>
  </r>
  <r>
    <x v="449"/>
    <s v="1340i"/>
    <s v="Ana Solis"/>
    <n v="14.160450000000001"/>
    <n v="-84.476380000000006"/>
    <s v="Bosque latifoliado &gt;70%"/>
    <n v="8"/>
    <s v="Alta"/>
    <s v="Landsat"/>
    <s v="16050_24_enero_2005"/>
    <m/>
    <s v="Baja"/>
    <s v="Bosque latifoliado degradado 30-69%"/>
    <n v="5"/>
    <s v="Alta"/>
    <s v="Rapide Eye"/>
    <s v="1645626_17_marzo_2016"/>
    <m/>
    <s v="Alta"/>
    <m/>
    <m/>
    <s v="1340i"/>
    <n v="14.160450000000001"/>
    <n v="-84.476380000000006"/>
    <x v="1"/>
    <x v="1"/>
    <s v="Antropogenica"/>
    <n v="-0.33333333333333331"/>
    <n v="-0.33333333333333331"/>
    <n v="-21.176666666666662"/>
    <n v="-21.176666666666662"/>
    <n v="0"/>
    <n v="1"/>
    <x v="0"/>
  </r>
  <r>
    <x v="450"/>
    <s v="1342INF"/>
    <s v="Ana Solis"/>
    <n v="14.24527"/>
    <n v="-85.029669999999996"/>
    <s v="Bosque latifoliado &gt;70%"/>
    <n v="9"/>
    <s v="Media"/>
    <s v="Landsat"/>
    <s v="16050_24_enero_2005"/>
    <m/>
    <s v="Baja"/>
    <s v="Bosque latifoliado &gt;70%"/>
    <n v="9"/>
    <s v="Alta"/>
    <s v="Rapide Eye"/>
    <s v="1645623_16_enero_2016"/>
    <m/>
    <s v="Alta"/>
    <m/>
    <s v="En la imagen utilizada se encuentran cubierta por nubes, pero por encontrarse en una zona boscosa se considero como bosque."/>
    <s v="1342INF"/>
    <n v="14.24527"/>
    <n v="-85.029669999999996"/>
    <x v="1"/>
    <x v="0"/>
    <s v="No Antropogenica"/>
    <n v="0"/>
    <n v="0"/>
    <n v="0"/>
    <n v="0"/>
    <n v="1"/>
    <n v="0"/>
    <x v="3"/>
  </r>
  <r>
    <x v="451"/>
    <s v="1343i"/>
    <s v="Ana Solis"/>
    <n v="14.16037"/>
    <n v="-84.221289999999996"/>
    <s v="Bosque latifoliado degradado 30-69%"/>
    <n v="5"/>
    <s v="Alta"/>
    <s v="Landsat"/>
    <s v="16050_13_marzo_2005"/>
    <m/>
    <s v="Baja"/>
    <s v="Bosque latifoliado degradado 30-69%"/>
    <n v="6"/>
    <s v="Alta"/>
    <s v="Rapide Eye"/>
    <s v="1645627_21_abril_2016"/>
    <m/>
    <s v="Alta"/>
    <m/>
    <m/>
    <s v="1343i"/>
    <n v="14.16037"/>
    <n v="-84.221289999999996"/>
    <x v="1"/>
    <x v="2"/>
    <s v="No Antropogenica"/>
    <n v="0.1111111111111111"/>
    <n v="0"/>
    <n v="0"/>
    <n v="7.0588888888888883"/>
    <n v="1"/>
    <n v="0"/>
    <x v="3"/>
  </r>
  <r>
    <x v="452"/>
    <s v="1345INF"/>
    <s v="Ana Solis"/>
    <n v="14.245950000000001"/>
    <n v="-84.774889999999999"/>
    <s v="Bosque latifoliado degradado 30-69%"/>
    <n v="4"/>
    <s v="Alta"/>
    <s v="Landsat"/>
    <s v="16050_24_enero_2005"/>
    <m/>
    <s v="Baja"/>
    <s v="Bosque latifoliado degradado 30-69%"/>
    <n v="6"/>
    <s v="Alta"/>
    <s v="Rapide Eye"/>
    <s v="1645624_17_marzo_2016"/>
    <m/>
    <s v="Alta"/>
    <m/>
    <m/>
    <s v="1345INF"/>
    <n v="14.245950000000001"/>
    <n v="-84.774889999999999"/>
    <x v="1"/>
    <x v="2"/>
    <s v="No Antropogenica"/>
    <n v="0.22222222222222221"/>
    <n v="0.22222222222222221"/>
    <n v="14.117777777777777"/>
    <n v="14.117777777777777"/>
    <n v="0"/>
    <n v="0"/>
    <x v="2"/>
  </r>
  <r>
    <x v="453"/>
    <s v="1348INF"/>
    <s v="Ana Solis"/>
    <n v="14.24508"/>
    <n v="-84.519679999999994"/>
    <s v="Bosque latifoliado &gt;70%"/>
    <n v="8"/>
    <s v="Alta"/>
    <s v="Landsat"/>
    <s v="16050_13_marzo_2005"/>
    <m/>
    <s v="Baja"/>
    <s v="Bosque latifoliado degradado 30-69%"/>
    <n v="6"/>
    <s v="Alta"/>
    <s v="Rapide Eye"/>
    <s v="1645626_17_marzo_2016"/>
    <m/>
    <s v="Alta"/>
    <m/>
    <m/>
    <s v="1348INF"/>
    <n v="14.24508"/>
    <n v="-84.519679999999994"/>
    <x v="1"/>
    <x v="1"/>
    <s v="No Antropogenica"/>
    <n v="-0.22222222222222221"/>
    <n v="-0.22222222222222221"/>
    <n v="-14.117777777777777"/>
    <n v="-14.117777777777777"/>
    <n v="0"/>
    <n v="0"/>
    <x v="2"/>
  </r>
  <r>
    <x v="454"/>
    <s v="1355INF"/>
    <s v="Ana Solis"/>
    <n v="14.245950000000001"/>
    <n v="-83.924880000000002"/>
    <s v="Bosque latifoliado &gt;70%"/>
    <n v="9"/>
    <s v="Alta"/>
    <s v="Landsat"/>
    <s v="16050_13_marzo_2005"/>
    <m/>
    <s v="Baja"/>
    <s v="Bosque latifoliado &gt;70%"/>
    <n v="9"/>
    <s v="Alta"/>
    <s v="Rapide Eye"/>
    <s v="1645628_06_enero_2016"/>
    <m/>
    <s v="Alta"/>
    <m/>
    <m/>
    <s v="1355INF"/>
    <n v="14.245950000000001"/>
    <n v="-83.924880000000002"/>
    <x v="1"/>
    <x v="0"/>
    <s v="Antropogenica"/>
    <n v="0"/>
    <n v="0"/>
    <n v="0"/>
    <n v="0"/>
    <n v="0"/>
    <n v="1"/>
    <x v="0"/>
  </r>
  <r>
    <x v="455"/>
    <s v="1357i"/>
    <s v="Ana Solis"/>
    <n v="14.245609999999999"/>
    <n v="-84.987279999999998"/>
    <s v="Bosque latifoliado degradado 30-69%"/>
    <n v="6"/>
    <s v="Alta"/>
    <s v="Landsat"/>
    <s v="16050_24_enero_2005"/>
    <m/>
    <s v="Baja"/>
    <s v="Bosque latifoliado &gt;70%"/>
    <n v="8"/>
    <s v="Alta"/>
    <s v="Rapide Eye"/>
    <s v="1645624_17_marzo_2016"/>
    <m/>
    <s v="Alta"/>
    <m/>
    <s v="03 puntos se encuentran dentro del rio."/>
    <s v="1357i"/>
    <n v="14.245609999999999"/>
    <n v="-84.987279999999998"/>
    <x v="1"/>
    <x v="2"/>
    <s v="No Antropogenica"/>
    <n v="0.22222222222222221"/>
    <n v="0.22222222222222221"/>
    <n v="14.117777777777777"/>
    <n v="14.117777777777777"/>
    <n v="0"/>
    <n v="0"/>
    <x v="2"/>
  </r>
  <r>
    <x v="456"/>
    <s v="1360i"/>
    <s v="Ana Solis"/>
    <n v="14.24555"/>
    <n v="-84.732290000000006"/>
    <s v="Bosque latifoliado &gt;70%"/>
    <n v="9"/>
    <s v="Alta"/>
    <s v="Landsat"/>
    <s v="16050_13_marzo_2005"/>
    <m/>
    <s v="Baja"/>
    <s v="Bosque latifoliado degradado 30-69%"/>
    <n v="6"/>
    <s v="Alta"/>
    <s v="Rapide Eye"/>
    <s v="1645625_17_marzo_2016"/>
    <m/>
    <s v="Alta"/>
    <m/>
    <m/>
    <s v="1360i"/>
    <n v="14.24555"/>
    <n v="-84.732290000000006"/>
    <x v="1"/>
    <x v="1"/>
    <s v="Antropogenica"/>
    <n v="-0.33333333333333331"/>
    <n v="-0.33333333333333331"/>
    <n v="-21.176666666666662"/>
    <n v="-21.176666666666662"/>
    <n v="0"/>
    <n v="1"/>
    <x v="0"/>
  </r>
  <r>
    <x v="457"/>
    <s v="1363i"/>
    <s v="Ana Solis"/>
    <n v="14.245520000000001"/>
    <n v="-84.477289999999996"/>
    <s v="Bosque latifoliado &gt;70%"/>
    <n v="9"/>
    <s v="Alta"/>
    <s v="Landsat"/>
    <s v="16050_14_abril_2005"/>
    <m/>
    <s v="Baja"/>
    <s v="Bosque latifoliado &gt;70%"/>
    <n v="9"/>
    <s v="Alta"/>
    <s v="Rapide Eye"/>
    <s v="1645626_17_marzo_2016"/>
    <m/>
    <s v="Alta"/>
    <m/>
    <m/>
    <s v="1363i"/>
    <n v="14.245520000000001"/>
    <n v="-84.477289999999996"/>
    <x v="1"/>
    <x v="0"/>
    <s v="No Antropogenica"/>
    <n v="0"/>
    <n v="0"/>
    <n v="0"/>
    <n v="0"/>
    <n v="1"/>
    <n v="0"/>
    <x v="3"/>
  </r>
  <r>
    <x v="458"/>
    <s v="1365INF"/>
    <s v="Ana Solis"/>
    <n v="14.330209999999999"/>
    <n v="-85.028930000000003"/>
    <s v="Bosque latifoliado &gt;70%"/>
    <n v="8"/>
    <s v="Alta"/>
    <s v="Landsat"/>
    <s v="16050_13_marzo_2005"/>
    <m/>
    <s v="Baja"/>
    <s v="Bosque latifoliado &gt;70%"/>
    <n v="9"/>
    <s v="Alta"/>
    <s v="Rapide Eye"/>
    <s v="1645723_16_enero_2016"/>
    <m/>
    <s v="Alta"/>
    <m/>
    <m/>
    <s v="1365INF"/>
    <n v="14.330209999999999"/>
    <n v="-85.028930000000003"/>
    <x v="1"/>
    <x v="2"/>
    <s v="No Antropogenica"/>
    <n v="0.1111111111111111"/>
    <n v="0"/>
    <n v="0"/>
    <n v="7.0588888888888883"/>
    <n v="0"/>
    <n v="0"/>
    <x v="2"/>
  </r>
  <r>
    <x v="459"/>
    <s v="1367i"/>
    <s v="Ana Solis"/>
    <n v="14.24546"/>
    <n v="-84.137289999999993"/>
    <s v="Bosque latifoliado degradado 30-69%"/>
    <n v="6"/>
    <s v="Alta"/>
    <s v="Landsat"/>
    <s v="16050_24_enero_2005"/>
    <m/>
    <s v="Baja"/>
    <s v="Bosque latifoliado degradado 30-69%"/>
    <n v="4"/>
    <s v="Alta"/>
    <s v="Rapide Eye"/>
    <s v="1645627_21_abril_2016"/>
    <m/>
    <s v="Alta"/>
    <m/>
    <m/>
    <s v="1367i"/>
    <n v="14.24546"/>
    <n v="-84.137289999999993"/>
    <x v="1"/>
    <x v="1"/>
    <s v="Antropogenica"/>
    <n v="-0.22222222222222221"/>
    <n v="-0.22222222222222221"/>
    <n v="-14.117777777777777"/>
    <n v="-14.117777777777777"/>
    <n v="1"/>
    <n v="1"/>
    <x v="1"/>
  </r>
  <r>
    <x v="460"/>
    <s v="1368INF"/>
    <s v="Ana Solis"/>
    <n v="14.330880000000001"/>
    <n v="-84.774060000000006"/>
    <s v="Bosque latifoliado &gt;70%"/>
    <n v="9"/>
    <s v="Alta"/>
    <s v="Landsat"/>
    <s v="16050_24_enero_2005"/>
    <m/>
    <s v="Baja"/>
    <s v="Bosque latifoliado &gt;70%"/>
    <n v="9"/>
    <s v="Alta"/>
    <s v="Rapide Eye"/>
    <s v="1645725_17_marzo_2016"/>
    <m/>
    <s v="Alta"/>
    <m/>
    <m/>
    <s v="1368INF"/>
    <n v="14.330880000000001"/>
    <n v="-84.774060000000006"/>
    <x v="1"/>
    <x v="0"/>
    <s v="No Antropogenica"/>
    <n v="0"/>
    <n v="0"/>
    <n v="0"/>
    <n v="0"/>
    <n v="0"/>
    <n v="0"/>
    <x v="2"/>
  </r>
  <r>
    <x v="461"/>
    <s v="1370i"/>
    <s v="Ana Solis"/>
    <n v="14.2454"/>
    <n v="-83.882300000000001"/>
    <s v="Bosque latifoliado &gt;70%"/>
    <n v="9"/>
    <s v="Alta"/>
    <s v="Landsat"/>
    <s v="15050_23_abril_2005"/>
    <m/>
    <s v="Baja"/>
    <s v="Bosque latifoliado &gt;70%"/>
    <n v="9"/>
    <s v="Alta"/>
    <s v="Rapide Eye"/>
    <s v="1745602_06_febrero_2016"/>
    <m/>
    <s v="Alta"/>
    <m/>
    <m/>
    <s v="1370i"/>
    <n v="14.2454"/>
    <n v="-83.882300000000001"/>
    <x v="1"/>
    <x v="0"/>
    <s v="Antropogenica"/>
    <n v="0"/>
    <n v="0"/>
    <n v="0"/>
    <n v="0"/>
    <n v="0"/>
    <n v="1"/>
    <x v="0"/>
  </r>
  <r>
    <x v="462"/>
    <s v="1371INF"/>
    <s v="Ana Solis"/>
    <n v="14.33"/>
    <n v="-84.518749999999997"/>
    <s v="Bosque latifoliado degradado 30-69%"/>
    <n v="6"/>
    <s v="Alta"/>
    <s v="Landsat"/>
    <s v="16050_13_marzo_2005"/>
    <m/>
    <s v="Baja"/>
    <s v="Bosque latifoliado degradado 30-69%"/>
    <n v="3"/>
    <s v="Alta"/>
    <s v="Rapide Eye"/>
    <s v="1645726_17_marzo_2016"/>
    <m/>
    <s v="Alta"/>
    <m/>
    <m/>
    <s v="1371INF"/>
    <n v="14.33"/>
    <n v="-84.518749999999997"/>
    <x v="1"/>
    <x v="1"/>
    <s v="Antropogenica"/>
    <n v="-0.33333333333333331"/>
    <n v="-0.33333333333333331"/>
    <n v="-21.176666666666662"/>
    <n v="-21.176666666666662"/>
    <n v="0"/>
    <n v="1"/>
    <x v="0"/>
  </r>
  <r>
    <x v="463"/>
    <s v="1376INF"/>
    <s v="Ana Solis"/>
    <n v="14.33084"/>
    <n v="-84.093789999999998"/>
    <s v="Bosque latifoliado &gt;70%"/>
    <n v="7"/>
    <s v="Alta"/>
    <s v="Landsat"/>
    <s v="16050_24_enero_2005"/>
    <m/>
    <s v="Baja"/>
    <s v="Bosque latifoliado degradado 30-69%"/>
    <n v="6"/>
    <s v="Alta"/>
    <s v="Landsat"/>
    <s v="16050_28_enero_2015"/>
    <m/>
    <s v="Alta"/>
    <m/>
    <s v="Rapideye con nubes"/>
    <s v="1376INF"/>
    <n v="14.33084"/>
    <n v="-84.093789999999998"/>
    <x v="1"/>
    <x v="1"/>
    <s v="Antropogenica"/>
    <n v="-0.1111111111111111"/>
    <n v="0"/>
    <n v="0"/>
    <n v="-7.0588888888888883"/>
    <n v="0"/>
    <n v="1"/>
    <x v="0"/>
  </r>
  <r>
    <x v="464"/>
    <s v="1379i"/>
    <s v="Ana Solis"/>
    <n v="14.330550000000001"/>
    <n v="-84.986530000000002"/>
    <s v="Bosque latifoliado &gt;70%"/>
    <n v="9"/>
    <s v="Alta"/>
    <s v="Landsat"/>
    <s v="16050_13_marzo_2005"/>
    <m/>
    <s v="Baja"/>
    <s v="Bosque latifoliado &gt;70%"/>
    <n v="9"/>
    <s v="Alta"/>
    <s v="Rapide Eye"/>
    <s v="1645724_17_marzo_2016"/>
    <m/>
    <s v="Alta"/>
    <m/>
    <m/>
    <s v="1379i"/>
    <n v="14.330550000000001"/>
    <n v="-84.986530000000002"/>
    <x v="1"/>
    <x v="0"/>
    <s v="No Antropogenica"/>
    <n v="0"/>
    <n v="0"/>
    <n v="0"/>
    <n v="0"/>
    <n v="0"/>
    <n v="0"/>
    <x v="2"/>
  </r>
  <r>
    <x v="465"/>
    <s v="1379INF"/>
    <s v="Ana Solis"/>
    <n v="14.329700000000001"/>
    <n v="-83.838530000000006"/>
    <s v="Bosque latifoliado &gt;70%"/>
    <n v="8"/>
    <s v="Alta"/>
    <s v="Landsat"/>
    <s v="15050_23_abril_2005"/>
    <m/>
    <s v="Baja"/>
    <s v="Bosque latifoliado degradado 30-69%"/>
    <n v="6"/>
    <s v="Alta"/>
    <s v="Landsat"/>
    <s v="15050_10_marzo_2015"/>
    <m/>
    <s v="Baja"/>
    <m/>
    <s v="Rapideye con nubes"/>
    <s v="1379INF"/>
    <n v="14.329700000000001"/>
    <n v="-83.838530000000006"/>
    <x v="1"/>
    <x v="1"/>
    <s v="No Antropogenica"/>
    <n v="-0.22222222222222221"/>
    <n v="-0.22222222222222221"/>
    <n v="-14.117777777777777"/>
    <n v="-14.117777777777777"/>
    <n v="1"/>
    <n v="0"/>
    <x v="3"/>
  </r>
  <r>
    <x v="466"/>
    <s v="1382i"/>
    <s v="Ana Solis"/>
    <n v="14.33048"/>
    <n v="-84.731430000000003"/>
    <s v="Bosque latifoliado &gt;70%"/>
    <n v="9"/>
    <s v="Alta"/>
    <s v="Landsat"/>
    <s v="16050_13_marzo_2005"/>
    <m/>
    <s v="Baja"/>
    <s v="Bosque latifoliado &gt;70%"/>
    <n v="9"/>
    <s v="Alta"/>
    <s v="Rapide Eye"/>
    <s v="1645725_17_marzo_2016"/>
    <m/>
    <s v="Alta"/>
    <m/>
    <m/>
    <s v="1382i"/>
    <n v="14.33048"/>
    <n v="-84.731430000000003"/>
    <x v="1"/>
    <x v="0"/>
    <s v="No Antropogenica"/>
    <n v="0"/>
    <n v="0"/>
    <n v="0"/>
    <n v="0"/>
    <n v="1"/>
    <n v="0"/>
    <x v="3"/>
  </r>
  <r>
    <x v="467"/>
    <s v="1382INF"/>
    <s v="Ana Solis"/>
    <n v="14.33079"/>
    <n v="-83.583590000000001"/>
    <s v="Bosque latifoliado &gt;70%"/>
    <n v="9"/>
    <s v="Alta"/>
    <s v="Landsat"/>
    <s v="15050_09_marzo_2006"/>
    <m/>
    <s v="Baja"/>
    <s v="Bosque latifoliado &gt;70%"/>
    <n v="9"/>
    <s v="Alta"/>
    <s v="Rapide Eye"/>
    <s v="1745703_06_enero_2016"/>
    <m/>
    <s v="Alta"/>
    <m/>
    <m/>
    <s v="1382INF"/>
    <n v="14.33079"/>
    <n v="-83.583590000000001"/>
    <x v="1"/>
    <x v="0"/>
    <s v="No Antropogenica"/>
    <n v="0"/>
    <n v="0"/>
    <n v="0"/>
    <n v="0"/>
    <n v="0"/>
    <n v="0"/>
    <x v="2"/>
  </r>
  <r>
    <x v="468"/>
    <s v="1385i"/>
    <s v="Ana Solis"/>
    <n v="14.33043"/>
    <n v="-84.476339999999993"/>
    <s v="Bosque latifoliado degradado 30-69%"/>
    <n v="6"/>
    <s v="Alta"/>
    <s v="Landsat"/>
    <s v="16050_24_enero_2005"/>
    <m/>
    <s v="Baja"/>
    <s v="Bosque latifoliado &gt;70%"/>
    <n v="9"/>
    <s v="Alta"/>
    <s v="Rapide Eye"/>
    <s v="1645726_17_marzo_2016"/>
    <m/>
    <s v="Alta"/>
    <m/>
    <m/>
    <s v="1385i"/>
    <n v="14.33043"/>
    <n v="-84.476339999999993"/>
    <x v="1"/>
    <x v="2"/>
    <s v="No Antropogenica"/>
    <n v="0.33333333333333331"/>
    <n v="0.33333333333333331"/>
    <n v="21.176666666666662"/>
    <n v="21.176666666666662"/>
    <n v="0"/>
    <n v="0"/>
    <x v="2"/>
  </r>
  <r>
    <x v="469"/>
    <s v="1387INF"/>
    <s v="Ana Solis"/>
    <n v="14.415940000000001"/>
    <n v="-85.114900000000006"/>
    <s v="Bosque latifoliado &gt;70%"/>
    <n v="8"/>
    <s v="Alta"/>
    <s v="Landsat"/>
    <s v="16050_13_marzo_2005"/>
    <m/>
    <s v="Baja"/>
    <s v="Bosque latifoliado &gt;70%"/>
    <n v="9"/>
    <s v="Alta"/>
    <s v="Rapide Eye"/>
    <s v="1645723_16_enero_2016"/>
    <m/>
    <s v="Alta"/>
    <m/>
    <m/>
    <s v="1387INF"/>
    <n v="14.415940000000001"/>
    <n v="-85.114900000000006"/>
    <x v="1"/>
    <x v="2"/>
    <s v="Antropogenica"/>
    <n v="0.1111111111111111"/>
    <n v="0"/>
    <n v="0"/>
    <n v="7.0588888888888883"/>
    <n v="0"/>
    <n v="1"/>
    <x v="0"/>
  </r>
  <r>
    <x v="470"/>
    <s v="1388i"/>
    <s v="Ana Solis"/>
    <n v="14.330349999999999"/>
    <n v="-84.221249999999998"/>
    <s v="Bosque latifoliado &gt;70%"/>
    <n v="9"/>
    <s v="Alta"/>
    <s v="Landsat"/>
    <s v="16050_14_abril_2005"/>
    <m/>
    <s v="Baja"/>
    <s v="Bosque latifoliado &gt;70%"/>
    <n v="9"/>
    <s v="Alta"/>
    <s v="Rapide Eye"/>
    <s v="1645727_23_febrero_2016"/>
    <m/>
    <s v="Alta"/>
    <m/>
    <m/>
    <s v="1388i"/>
    <n v="14.330349999999999"/>
    <n v="-84.221249999999998"/>
    <x v="1"/>
    <x v="0"/>
    <s v="No Antropogenica"/>
    <n v="0"/>
    <n v="0"/>
    <n v="0"/>
    <n v="0"/>
    <n v="0"/>
    <n v="0"/>
    <x v="2"/>
  </r>
  <r>
    <x v="471"/>
    <s v="1390INF"/>
    <s v="Ana Solis"/>
    <n v="14.415190000000001"/>
    <n v="-84.859610000000004"/>
    <s v="Bosque latifoliado &gt;70%"/>
    <n v="9"/>
    <s v="Media"/>
    <s v="Landsat"/>
    <s v="16050_13_marzo_2005"/>
    <m/>
    <s v="Baja"/>
    <s v="Bosque latifoliado &gt;70%"/>
    <n v="9"/>
    <s v="Alta"/>
    <s v="Rapide Eye"/>
    <s v="1645724_17_marzo_2016"/>
    <m/>
    <s v="Alta"/>
    <m/>
    <m/>
    <s v="1390INF"/>
    <n v="14.415190000000001"/>
    <n v="-84.859610000000004"/>
    <x v="1"/>
    <x v="0"/>
    <s v="No Antropogenica"/>
    <n v="0"/>
    <n v="0"/>
    <n v="0"/>
    <n v="0"/>
    <n v="0"/>
    <n v="0"/>
    <x v="2"/>
  </r>
  <r>
    <x v="472"/>
    <s v="1391i"/>
    <s v="Ana Solis"/>
    <n v="14.330299999999999"/>
    <n v="-83.966160000000002"/>
    <s v="Bosque latifoliado &gt;70%"/>
    <n v="9"/>
    <s v="Alta"/>
    <s v="Landsat"/>
    <s v="16050_24_enero_2005"/>
    <m/>
    <s v="Baja"/>
    <s v="Bosque latifoliado &gt;70%"/>
    <n v="9"/>
    <s v="Alta"/>
    <s v="Rapide Eye"/>
    <s v="1645728_01_octubre_2015"/>
    <m/>
    <s v="Alta"/>
    <m/>
    <s v="2015 rapideye dos puntos caen sombra de nube."/>
    <s v="1391i"/>
    <n v="14.330299999999999"/>
    <n v="-83.966160000000002"/>
    <x v="1"/>
    <x v="0"/>
    <s v="No Antropogenica"/>
    <n v="0"/>
    <n v="0"/>
    <n v="0"/>
    <n v="0"/>
    <n v="0"/>
    <n v="0"/>
    <x v="2"/>
  </r>
  <r>
    <x v="473"/>
    <s v="1394i"/>
    <s v="Ana Solis"/>
    <n v="14.330220000000001"/>
    <n v="-83.711070000000007"/>
    <s v="Bosque de Pino degradado 30-69%"/>
    <n v="5"/>
    <s v="Alta"/>
    <s v="Landsat"/>
    <s v="15050_09_marzo_2006"/>
    <m/>
    <s v="Baja"/>
    <s v="Bosque de Pino degradado 30-69%"/>
    <n v="4"/>
    <s v="Alta"/>
    <s v="Rapide Eye"/>
    <s v="1745702_26_julio_2016"/>
    <m/>
    <s v="Alta"/>
    <m/>
    <m/>
    <s v="1394i"/>
    <n v="14.330220000000001"/>
    <n v="-83.711070000000007"/>
    <x v="0"/>
    <x v="1"/>
    <s v="No Antropogenica"/>
    <n v="-0.1111111111111111"/>
    <n v="0"/>
    <n v="0"/>
    <n v="-3.8848111111111105"/>
    <n v="0"/>
    <n v="0"/>
    <x v="2"/>
  </r>
  <r>
    <x v="474"/>
    <s v="1396INF"/>
    <s v="Ana Solis"/>
    <n v="14.414999999999999"/>
    <n v="-84.349630000000005"/>
    <s v="Bosque latifoliado &gt;70%"/>
    <n v="9"/>
    <s v="Alta"/>
    <s v="Landsat"/>
    <s v="16050_30_abril_2005"/>
    <m/>
    <s v="Baja"/>
    <s v="Bosque latifoliado &gt;70%"/>
    <n v="9"/>
    <s v="Alta"/>
    <s v="Rapide Eye"/>
    <s v="1645726_17_marzo_2016"/>
    <m/>
    <s v="Alta"/>
    <m/>
    <m/>
    <s v="1396INF"/>
    <n v="14.414999999999999"/>
    <n v="-84.349630000000005"/>
    <x v="1"/>
    <x v="0"/>
    <s v="No Antropogenica"/>
    <n v="0"/>
    <n v="0"/>
    <n v="0"/>
    <n v="0"/>
    <n v="0"/>
    <n v="0"/>
    <x v="2"/>
  </r>
  <r>
    <x v="475"/>
    <s v="1397i"/>
    <s v="Ana Solis"/>
    <n v="14.330170000000001"/>
    <n v="-83.455969999999994"/>
    <s v="Bosque latifoliado degradado 30-69%"/>
    <n v="4"/>
    <s v="Alta"/>
    <s v="Landsat"/>
    <s v="15050_23_abril_2005"/>
    <m/>
    <s v="Baja"/>
    <s v="Bosque latifoliado &gt;70%"/>
    <n v="7"/>
    <s v="Alta"/>
    <s v="Rapide Eye"/>
    <s v="1745703_01_octubre_2015"/>
    <m/>
    <s v="Alta"/>
    <m/>
    <m/>
    <s v="1397i"/>
    <n v="14.330170000000001"/>
    <n v="-83.455969999999994"/>
    <x v="1"/>
    <x v="2"/>
    <s v="No Antropogenica"/>
    <n v="0.33333333333333331"/>
    <n v="0.33333333333333331"/>
    <n v="21.176666666666662"/>
    <n v="21.176666666666662"/>
    <n v="0"/>
    <n v="0"/>
    <x v="2"/>
  </r>
  <r>
    <x v="476"/>
    <s v="1399INF"/>
    <s v="Ana Solis"/>
    <n v="14.415940000000001"/>
    <n v="-84.094880000000003"/>
    <s v="Bosque latifoliado &gt;70%"/>
    <n v="9"/>
    <s v="Alta"/>
    <s v="Landsat"/>
    <s v="16050_13_marzo_2005"/>
    <m/>
    <s v="Baja"/>
    <s v="Bosque latifoliado &gt;70%"/>
    <n v="9"/>
    <s v="Alta"/>
    <s v="Rapide Eye"/>
    <s v="1645728_01_octubre_2015"/>
    <m/>
    <s v="Alta"/>
    <m/>
    <m/>
    <s v="1399INF"/>
    <n v="14.415940000000001"/>
    <n v="-84.094880000000003"/>
    <x v="1"/>
    <x v="0"/>
    <s v="Antropogenica"/>
    <n v="0"/>
    <n v="0"/>
    <n v="0"/>
    <n v="0"/>
    <n v="1"/>
    <n v="1"/>
    <x v="1"/>
  </r>
  <r>
    <x v="477"/>
    <s v="1402i"/>
    <s v="Ana Solis"/>
    <n v="14.415570000000001"/>
    <n v="-84.902249999999995"/>
    <s v="Bosque latifoliado &gt;70%"/>
    <n v="7"/>
    <s v="Alta"/>
    <s v="Landsat"/>
    <s v="16050_24_enero_2005"/>
    <m/>
    <s v="Baja"/>
    <s v="Bosque latifoliado &gt;70%"/>
    <n v="9"/>
    <s v="Alta"/>
    <s v="Rapide Eye"/>
    <s v="1645724_17_marzo_2016"/>
    <m/>
    <s v="Alta"/>
    <m/>
    <m/>
    <s v="1402i"/>
    <n v="14.415570000000001"/>
    <n v="-84.902249999999995"/>
    <x v="1"/>
    <x v="2"/>
    <s v="No Antropogenica"/>
    <n v="0.22222222222222221"/>
    <n v="0.22222222222222221"/>
    <n v="14.117777777777777"/>
    <n v="14.117777777777777"/>
    <n v="0"/>
    <n v="0"/>
    <x v="2"/>
  </r>
  <r>
    <x v="478"/>
    <s v="1405i"/>
    <s v="Ana Solis"/>
    <n v="14.41554"/>
    <n v="-84.64725"/>
    <s v="Bosque latifoliado &gt;70%"/>
    <n v="9"/>
    <s v="Alta"/>
    <s v="Landsat"/>
    <s v="16050_13_marzo_2005"/>
    <m/>
    <s v="Baja"/>
    <s v="Bosque latifoliado &gt;70%"/>
    <n v="9"/>
    <s v="Alta"/>
    <s v="Rapide Eye"/>
    <s v="1645725_17_marzo_2016"/>
    <m/>
    <s v="Alta"/>
    <m/>
    <m/>
    <s v="1405i"/>
    <n v="14.41554"/>
    <n v="-84.64725"/>
    <x v="1"/>
    <x v="0"/>
    <s v="No Antropogenica"/>
    <n v="0"/>
    <n v="0"/>
    <n v="0"/>
    <n v="0"/>
    <n v="1"/>
    <n v="0"/>
    <x v="3"/>
  </r>
  <r>
    <x v="479"/>
    <s v="1408i"/>
    <s v="Ana Solis"/>
    <n v="14.415480000000001"/>
    <n v="-84.392259999999993"/>
    <s v="Bosque latifoliado degradado 30-69%"/>
    <n v="4"/>
    <s v="Alta"/>
    <s v="Landsat"/>
    <s v="16050_13_marzo_2005"/>
    <m/>
    <s v="Baja"/>
    <s v="Bosque latifoliado &gt;70%"/>
    <n v="8"/>
    <s v="Alta"/>
    <s v="Rapide Eye"/>
    <s v="1645726_17_marzo_2016"/>
    <m/>
    <s v="Alta"/>
    <m/>
    <m/>
    <s v="1408i"/>
    <n v="14.415480000000001"/>
    <n v="-84.392259999999993"/>
    <x v="1"/>
    <x v="2"/>
    <s v="No Antropogenica"/>
    <n v="0.44444444444444442"/>
    <n v="0.44444444444444442"/>
    <n v="28.235555555555553"/>
    <n v="28.235555555555553"/>
    <n v="1"/>
    <n v="0"/>
    <x v="3"/>
  </r>
  <r>
    <x v="480"/>
    <s v="1411i"/>
    <s v="Ana Solis"/>
    <n v="14.41545"/>
    <n v="-84.137259999999998"/>
    <s v="Bosque latifoliado &gt;70%"/>
    <n v="9"/>
    <s v="Alta"/>
    <s v="Landsat"/>
    <s v="16050_13_marzo_2005"/>
    <m/>
    <s v="Baja"/>
    <s v="Bosque latifoliado &gt;70%"/>
    <n v="9"/>
    <s v="Alta"/>
    <s v="Landsat"/>
    <s v="16050_28_enero_2015"/>
    <m/>
    <s v="Baja"/>
    <m/>
    <s v="Rapideye, con nubes"/>
    <s v="1411i"/>
    <n v="14.41545"/>
    <n v="-84.137259999999998"/>
    <x v="1"/>
    <x v="0"/>
    <s v="No Antropogenica"/>
    <n v="0"/>
    <n v="0"/>
    <n v="0"/>
    <n v="0"/>
    <n v="0"/>
    <n v="0"/>
    <x v="2"/>
  </r>
  <r>
    <x v="481"/>
    <s v="1412INF"/>
    <s v="Ana Solis"/>
    <n v="14.50088"/>
    <n v="-84.944119999999998"/>
    <s v="Bosque latifoliado &gt;70%"/>
    <n v="8"/>
    <s v="Alta"/>
    <s v="Landsat"/>
    <s v="16050_13_marzo_2005"/>
    <m/>
    <s v="Baja"/>
    <s v="Bosque latifoliado &gt;70%"/>
    <n v="9"/>
    <s v="Alta"/>
    <s v="Rapide Eye"/>
    <s v="1645724_17_marzo_2016"/>
    <m/>
    <s v="Alta"/>
    <m/>
    <m/>
    <s v="1412INF"/>
    <n v="14.50088"/>
    <n v="-84.944119999999998"/>
    <x v="1"/>
    <x v="2"/>
    <s v="No Antropogenica"/>
    <n v="0.1111111111111111"/>
    <n v="0"/>
    <n v="0"/>
    <n v="7.0588888888888883"/>
    <n v="0"/>
    <n v="0"/>
    <x v="2"/>
  </r>
  <r>
    <x v="482"/>
    <s v="1415INF"/>
    <s v="Ana Solis"/>
    <n v="14.50005"/>
    <n v="-84.688739999999996"/>
    <s v="Bosque latifoliado &gt;70%"/>
    <n v="9"/>
    <s v="Alta"/>
    <s v="Landsat"/>
    <s v="16050_13_marzo_2005"/>
    <m/>
    <s v="Baja"/>
    <s v="Bosque latifoliado &gt;70%"/>
    <n v="9"/>
    <s v="Alta"/>
    <s v="Rapide Eye"/>
    <s v="1645725_17_marzo_2016"/>
    <m/>
    <s v="Alta"/>
    <m/>
    <m/>
    <s v="1415INF"/>
    <n v="14.50005"/>
    <n v="-84.688739999999996"/>
    <x v="1"/>
    <x v="0"/>
    <s v="No Antropogenica"/>
    <n v="0"/>
    <n v="0"/>
    <n v="0"/>
    <n v="0"/>
    <n v="1"/>
    <n v="0"/>
    <x v="3"/>
  </r>
  <r>
    <x v="483"/>
    <s v="1418i"/>
    <s v="Ana Solis"/>
    <n v="14.415319999999999"/>
    <n v="-83.542270000000002"/>
    <s v="Bosque de Pino &gt;70%"/>
    <n v="9"/>
    <s v="Alta"/>
    <s v="Landsat"/>
    <s v="15050_09_marzo_2006"/>
    <m/>
    <s v="Baja"/>
    <s v="Bosque de Pino &gt;70%"/>
    <n v="9"/>
    <s v="Alta"/>
    <s v="Rapide Eye"/>
    <s v="1745703_01_octubre_2015"/>
    <m/>
    <s v="Alta"/>
    <m/>
    <m/>
    <s v="1418i"/>
    <n v="14.415319999999999"/>
    <n v="-83.542270000000002"/>
    <x v="0"/>
    <x v="0"/>
    <s v="No Antropogenica"/>
    <n v="0"/>
    <n v="0"/>
    <n v="0"/>
    <n v="0"/>
    <n v="0"/>
    <n v="0"/>
    <x v="2"/>
  </r>
  <r>
    <x v="484"/>
    <s v="1418INF"/>
    <s v="Ana Solis"/>
    <n v="14.50085"/>
    <n v="-84.433909999999997"/>
    <s v="Bosque latifoliado &gt;70%"/>
    <n v="9"/>
    <s v="Alta"/>
    <s v="Landsat"/>
    <s v="16050_13_marzo_2005"/>
    <m/>
    <s v="Baja"/>
    <s v="Bosque latifoliado &gt;70%"/>
    <n v="9"/>
    <s v="Alta"/>
    <s v="Landsat"/>
    <s v="16050_28_enero_2015"/>
    <m/>
    <s v="Baja"/>
    <m/>
    <s v="2005_ las imigenes de referencia presentan nubosidad"/>
    <s v="1418INF"/>
    <n v="14.50085"/>
    <n v="-84.433909999999997"/>
    <x v="1"/>
    <x v="0"/>
    <s v="No Antropogenica"/>
    <n v="0"/>
    <n v="0"/>
    <n v="0"/>
    <n v="0"/>
    <n v="0"/>
    <n v="0"/>
    <x v="2"/>
  </r>
  <r>
    <x v="485"/>
    <s v="1424i"/>
    <s v="Ana Solis"/>
    <n v="14.500500000000001"/>
    <n v="-84.901449999999997"/>
    <s v="Bosque latifoliado &gt;70%"/>
    <n v="7"/>
    <s v="Alta"/>
    <s v="Landsat"/>
    <s v="16050_13_marzo_2005"/>
    <m/>
    <s v="Baja"/>
    <s v="Bosque latifoliado &gt;70%"/>
    <n v="9"/>
    <s v="Alta"/>
    <s v="Rapide Eye"/>
    <s v="1645724_17_marzo_2016"/>
    <m/>
    <s v="Alta"/>
    <m/>
    <m/>
    <s v="1424i"/>
    <n v="14.500500000000001"/>
    <n v="-84.901449999999997"/>
    <x v="1"/>
    <x v="2"/>
    <s v="No Antropogenica"/>
    <n v="0.22222222222222221"/>
    <n v="0.22222222222222221"/>
    <n v="14.117777777777777"/>
    <n v="14.117777777777777"/>
    <n v="0"/>
    <n v="0"/>
    <x v="2"/>
  </r>
  <r>
    <x v="486"/>
    <s v="1427i"/>
    <s v="Ana Solis"/>
    <n v="14.50046"/>
    <n v="-84.646360000000001"/>
    <s v="Bosque latifoliado &gt;70%"/>
    <n v="9"/>
    <s v="Alta"/>
    <s v="Landsat"/>
    <s v="16050_14_abril_2005"/>
    <m/>
    <s v="Baja"/>
    <s v="Bosque latifoliado &gt;70%"/>
    <n v="9"/>
    <s v="Alta"/>
    <s v="Rapide Eye"/>
    <s v="1645725_17_marzo_2016"/>
    <m/>
    <s v="Alta"/>
    <m/>
    <m/>
    <s v="1427i"/>
    <n v="14.50046"/>
    <n v="-84.646360000000001"/>
    <x v="1"/>
    <x v="0"/>
    <s v="No Antropogenica"/>
    <n v="0"/>
    <n v="0"/>
    <n v="0"/>
    <n v="0"/>
    <n v="0"/>
    <n v="0"/>
    <x v="2"/>
  </r>
  <r>
    <x v="487"/>
    <s v="1429i"/>
    <s v="Ana Solis"/>
    <n v="14.50042"/>
    <n v="-84.476290000000006"/>
    <s v="Bosque latifoliado &gt;70%"/>
    <n v="8"/>
    <s v="Alta"/>
    <s v="Landsat"/>
    <s v="16050_13_marzo_2005"/>
    <m/>
    <s v="Baja"/>
    <s v="Bosque latifoliado &gt;70%"/>
    <n v="8"/>
    <s v="Alta"/>
    <s v="Landsat"/>
    <s v="16050_28_enero_2015"/>
    <m/>
    <s v="Baja"/>
    <m/>
    <s v="2005_ las imigenes de referencia presentan nubosidad"/>
    <s v="1429i"/>
    <n v="14.50042"/>
    <n v="-84.476290000000006"/>
    <x v="1"/>
    <x v="0"/>
    <s v="No Antropogenica"/>
    <n v="0"/>
    <n v="0"/>
    <n v="0"/>
    <n v="0"/>
    <n v="0"/>
    <n v="0"/>
    <x v="2"/>
  </r>
  <r>
    <x v="488"/>
    <s v="1429INF"/>
    <s v="Ana Solis"/>
    <n v="14.49953"/>
    <n v="-83.498350000000002"/>
    <s v="Bosque de Pino degradado 30-69%"/>
    <n v="3"/>
    <s v="Media"/>
    <s v="Landsat"/>
    <s v="15050_09_marzo_2006"/>
    <m/>
    <s v="Baja"/>
    <s v="Bosque de Pino degradado 30-69%"/>
    <n v="3"/>
    <s v="Media"/>
    <s v="Landsat"/>
    <s v="15050_26_marzo_2015"/>
    <m/>
    <s v="Baja"/>
    <m/>
    <s v="Rapideye, con nubes"/>
    <s v="1429INF"/>
    <n v="14.49953"/>
    <n v="-83.498350000000002"/>
    <x v="0"/>
    <x v="0"/>
    <s v="No Antropogenica"/>
    <n v="0"/>
    <n v="0"/>
    <n v="0"/>
    <n v="0"/>
    <n v="0"/>
    <n v="0"/>
    <x v="2"/>
  </r>
  <r>
    <x v="489"/>
    <s v="1432i"/>
    <s v="Ana Solis"/>
    <n v="14.50034"/>
    <n v="-84.221199999999996"/>
    <s v="Bosque latifoliado &gt;70%"/>
    <n v="7"/>
    <s v="Alta"/>
    <s v="Landsat"/>
    <s v="16050_13_marzo_2005"/>
    <m/>
    <s v="Baja"/>
    <s v="Bosque latifoliado degradado 30-69%"/>
    <n v="6"/>
    <s v="Alta"/>
    <s v="Rapide Eye"/>
    <s v="1645727_28_julio_2016"/>
    <m/>
    <s v="Alta"/>
    <m/>
    <m/>
    <s v="1432i"/>
    <n v="14.50034"/>
    <n v="-84.221199999999996"/>
    <x v="1"/>
    <x v="1"/>
    <s v="No Antropogenica"/>
    <n v="-0.1111111111111111"/>
    <n v="0"/>
    <n v="0"/>
    <n v="-7.0588888888888883"/>
    <n v="0"/>
    <n v="0"/>
    <x v="2"/>
  </r>
  <r>
    <x v="490"/>
    <s v="1433INF"/>
    <s v="Ana Solis"/>
    <n v="14.58667"/>
    <n v="-85.030259999999998"/>
    <s v="Bosque latifoliado &gt;70%"/>
    <n v="8"/>
    <s v="Alta"/>
    <s v="Landsat"/>
    <s v="16050_24_marzo_2005"/>
    <m/>
    <s v="Baja"/>
    <s v="Bosque latifoliado degradado 30-69%"/>
    <n v="4"/>
    <s v="Alta"/>
    <s v="Rapide Eye"/>
    <s v="1645823_01_octubre_2016"/>
    <m/>
    <s v="Alta"/>
    <m/>
    <m/>
    <s v="1433INF"/>
    <n v="14.58667"/>
    <n v="-85.030259999999998"/>
    <x v="1"/>
    <x v="1"/>
    <s v="No Antropogenica"/>
    <n v="-0.44444444444444442"/>
    <n v="-0.44444444444444442"/>
    <n v="-28.235555555555553"/>
    <n v="-28.235555555555553"/>
    <n v="1"/>
    <n v="0"/>
    <x v="3"/>
  </r>
  <r>
    <x v="491"/>
    <s v="1435i"/>
    <s v="Ana Solis"/>
    <n v="14.50029"/>
    <n v="-83.96611"/>
    <s v="Bosque latifoliado &gt;70%"/>
    <n v="9"/>
    <s v="Alta"/>
    <s v="Landsat"/>
    <s v="16050_24_enero_2005"/>
    <m/>
    <s v="Baja"/>
    <s v="Bosque latifoliado &gt;70%"/>
    <n v="9"/>
    <s v="Alta"/>
    <s v="Rapide Eye"/>
    <s v="1645728_01_octubre_2015"/>
    <m/>
    <s v="Alta"/>
    <m/>
    <m/>
    <s v="1435i"/>
    <n v="14.50029"/>
    <n v="-83.96611"/>
    <x v="1"/>
    <x v="0"/>
    <s v="No Antropogenica"/>
    <n v="0"/>
    <n v="0"/>
    <n v="0"/>
    <n v="0"/>
    <n v="0"/>
    <n v="0"/>
    <x v="2"/>
  </r>
  <r>
    <x v="492"/>
    <s v="1436INF"/>
    <s v="Ana Solis"/>
    <n v="14.585940000000001"/>
    <n v="-84.774889999999999"/>
    <s v="Bosque latifoliado degradado 30-69%"/>
    <n v="5"/>
    <s v="Alta"/>
    <s v="Landsat"/>
    <s v="16050_30_abril_2005"/>
    <m/>
    <s v="Baja"/>
    <s v="Bosque latifoliado &gt;70%"/>
    <n v="9"/>
    <s v="Alta"/>
    <s v="Rapide Eye"/>
    <s v="1645824_17_marzo_2016"/>
    <m/>
    <s v="Alta"/>
    <m/>
    <m/>
    <s v="1436INF"/>
    <n v="14.585940000000001"/>
    <n v="-84.774889999999999"/>
    <x v="1"/>
    <x v="2"/>
    <s v="Antropogenica"/>
    <n v="0.44444444444444442"/>
    <n v="0.44444444444444442"/>
    <n v="28.235555555555553"/>
    <n v="28.235555555555553"/>
    <n v="0"/>
    <n v="1"/>
    <x v="0"/>
  </r>
  <r>
    <x v="493"/>
    <s v="1438i"/>
    <s v="Ana Solis"/>
    <n v="14.5002"/>
    <n v="-83.711020000000005"/>
    <s v="Bosque de Pino degradado 30-69%"/>
    <n v="4"/>
    <s v="Media"/>
    <s v="Landsat"/>
    <s v="15050_23_abril_2005"/>
    <m/>
    <s v="Baja"/>
    <s v="Bosque de Pino degradado 30-69%"/>
    <n v="3"/>
    <s v="Alta"/>
    <s v="Landsat"/>
    <s v="15050_10_marzo_2015"/>
    <m/>
    <s v="Baja"/>
    <m/>
    <s v="Rapideye con nubes"/>
    <s v="1438i"/>
    <n v="14.5002"/>
    <n v="-83.711020000000005"/>
    <x v="0"/>
    <x v="1"/>
    <s v="No Antropogenica"/>
    <n v="-0.1111111111111111"/>
    <n v="0"/>
    <n v="0"/>
    <n v="-3.8848111111111105"/>
    <n v="0"/>
    <n v="0"/>
    <x v="2"/>
  </r>
  <r>
    <x v="494"/>
    <s v="1439INF"/>
    <s v="Ana Solis"/>
    <n v="14.585039999999999"/>
    <n v="-84.519559999999998"/>
    <s v="Bosque latifoliado &gt;70%"/>
    <n v="9"/>
    <s v="Alta"/>
    <s v="Landsat"/>
    <s v="16050_24_enero_2005"/>
    <m/>
    <s v="Baja"/>
    <s v="Bosque latifoliado degradado 30-69%"/>
    <n v="6"/>
    <s v="Alta"/>
    <s v="Rapide Eye"/>
    <s v="1645826_17_marzo_2016"/>
    <m/>
    <s v="Alta"/>
    <m/>
    <s v="2015 04 ptos en pasto"/>
    <s v="1439INF"/>
    <n v="14.585039999999999"/>
    <n v="-84.519559999999998"/>
    <x v="1"/>
    <x v="1"/>
    <s v="No Antropogenica"/>
    <n v="-0.33333333333333331"/>
    <n v="-0.33333333333333331"/>
    <n v="-21.176666666666662"/>
    <n v="-21.176666666666662"/>
    <n v="1"/>
    <n v="0"/>
    <x v="3"/>
  </r>
  <r>
    <x v="495"/>
    <s v="1441i"/>
    <s v="Ana Solis"/>
    <n v="14.50015"/>
    <n v="-83.455929999999995"/>
    <s v="Bosque latifoliado &gt;70%"/>
    <n v="9"/>
    <s v="Alta"/>
    <s v="Landsat"/>
    <s v="15050_04_abril_2004"/>
    <m/>
    <s v="Baja"/>
    <s v="Bosque latifoliado &gt;70%"/>
    <n v="9"/>
    <s v="Alta"/>
    <s v="Rapide Eye"/>
    <s v="1745703_01_octubre_2015"/>
    <m/>
    <s v="Alta"/>
    <m/>
    <m/>
    <s v="1441i"/>
    <n v="14.50015"/>
    <n v="-83.455929999999995"/>
    <x v="1"/>
    <x v="0"/>
    <s v="No Antropogenica"/>
    <n v="0"/>
    <n v="0"/>
    <n v="0"/>
    <n v="0"/>
    <n v="1"/>
    <n v="0"/>
    <x v="3"/>
  </r>
  <r>
    <x v="496"/>
    <s v="1442INF"/>
    <s v="Ana Solis"/>
    <n v="14.585929999999999"/>
    <n v="-84.264880000000005"/>
    <s v="Bosque latifoliado &gt;70%"/>
    <n v="7"/>
    <s v="Alta"/>
    <s v="Landsat"/>
    <s v="16050_24_enero_2005"/>
    <m/>
    <s v="Baja"/>
    <s v="Bosque latifoliado &gt;70%"/>
    <n v="9"/>
    <s v="Alta"/>
    <s v="Rapide Eye"/>
    <s v="1645827_23_febrero_2015"/>
    <m/>
    <s v="Alta"/>
    <m/>
    <m/>
    <s v="1442INF"/>
    <n v="14.585929999999999"/>
    <n v="-84.264880000000005"/>
    <x v="1"/>
    <x v="2"/>
    <s v="No Antropogenica"/>
    <n v="0.22222222222222221"/>
    <n v="0.22222222222222221"/>
    <n v="14.117777777777777"/>
    <n v="14.117777777777777"/>
    <n v="0"/>
    <n v="0"/>
    <x v="2"/>
  </r>
  <r>
    <x v="497"/>
    <s v="1445i"/>
    <s v="Ana Solis"/>
    <n v="14.585559999999999"/>
    <n v="-84.90222"/>
    <s v="Bosque latifoliado &gt;70%"/>
    <n v="9"/>
    <s v="Alta"/>
    <s v="Landsat"/>
    <s v="16050_13_marzo_2005"/>
    <m/>
    <s v="Baja"/>
    <s v="Bosque latifoliado &gt;70%"/>
    <n v="9"/>
    <s v="Alta"/>
    <s v="Rapide Eye"/>
    <s v="1645824_17_marzo_2016"/>
    <m/>
    <s v="Alta"/>
    <m/>
    <m/>
    <s v="1445i"/>
    <n v="14.585559999999999"/>
    <n v="-84.90222"/>
    <x v="1"/>
    <x v="0"/>
    <s v="No Antropogenica"/>
    <n v="0"/>
    <n v="0"/>
    <n v="0"/>
    <n v="0"/>
    <n v="0"/>
    <n v="0"/>
    <x v="2"/>
  </r>
  <r>
    <x v="498"/>
    <s v="1448i"/>
    <s v="Ana Solis"/>
    <n v="14.585520000000001"/>
    <n v="-84.647220000000004"/>
    <s v="Bosque latifoliado &gt;70%"/>
    <n v="7"/>
    <s v="Alta"/>
    <s v="Landsat"/>
    <s v="16050_13_marzo_2005"/>
    <m/>
    <s v="Baja"/>
    <s v="Bosque latifoliado &gt;70%"/>
    <n v="9"/>
    <s v="Alta"/>
    <s v="Rapide Eye"/>
    <s v="1645825_28_julio_2016"/>
    <m/>
    <s v="Alta"/>
    <m/>
    <m/>
    <s v="1448i"/>
    <n v="14.585520000000001"/>
    <n v="-84.647220000000004"/>
    <x v="1"/>
    <x v="2"/>
    <s v="No Antropogenica"/>
    <n v="0.22222222222222221"/>
    <n v="0.22222222222222221"/>
    <n v="14.117777777777777"/>
    <n v="14.117777777777777"/>
    <n v="0"/>
    <n v="0"/>
    <x v="2"/>
  </r>
  <r>
    <x v="499"/>
    <s v="1451i"/>
    <s v="Ana Solis"/>
    <n v="14.585459999999999"/>
    <n v="-84.392219999999995"/>
    <s v="Bosque latifoliado &gt;70%"/>
    <n v="8"/>
    <s v="Alta"/>
    <s v="Landsat"/>
    <s v="16050_13_marzo_2005"/>
    <m/>
    <s v="Baja"/>
    <s v="Bosque latifoliado &gt;70%"/>
    <n v="8"/>
    <s v="Alta"/>
    <s v="Rapide Eye"/>
    <s v="1645826_17_marzo_2016"/>
    <m/>
    <s v="Alta"/>
    <m/>
    <m/>
    <s v="1451i"/>
    <n v="14.585459999999999"/>
    <n v="-84.392219999999995"/>
    <x v="1"/>
    <x v="0"/>
    <s v="No Antropogenica"/>
    <n v="0"/>
    <n v="0"/>
    <n v="0"/>
    <n v="0"/>
    <n v="1"/>
    <n v="0"/>
    <x v="3"/>
  </r>
  <r>
    <x v="500"/>
    <s v="1454i"/>
    <s v="Ana Solis"/>
    <n v="14.585430000000001"/>
    <n v="-84.137230000000002"/>
    <s v="Bosque latifoliado &gt;70%"/>
    <n v="9"/>
    <s v="Alta"/>
    <s v="Landsat"/>
    <s v="16050_24_enero_2005"/>
    <m/>
    <s v="Baja"/>
    <s v="Bosque latifoliado &gt;70%"/>
    <n v="9"/>
    <s v="Alta"/>
    <s v="Rapide Eye"/>
    <s v="1645827_23_febrero_2015"/>
    <m/>
    <s v="Alta"/>
    <m/>
    <m/>
    <s v="1454i"/>
    <n v="14.585430000000001"/>
    <n v="-84.137230000000002"/>
    <x v="1"/>
    <x v="0"/>
    <s v="No Antropogenica"/>
    <n v="0"/>
    <n v="0"/>
    <n v="0"/>
    <n v="0"/>
    <n v="0"/>
    <n v="0"/>
    <x v="2"/>
  </r>
  <r>
    <x v="501"/>
    <s v="1457i"/>
    <s v="Ana Solis"/>
    <n v="14.585369999999999"/>
    <n v="-83.882230000000007"/>
    <s v="Bosque de Pino degradado 30-69%"/>
    <n v="4"/>
    <s v="Baja"/>
    <s v="Landsat"/>
    <s v="15050_29_agosto_2005"/>
    <m/>
    <s v="Baja"/>
    <s v="Bosque de Pino degradado 30-69%"/>
    <n v="5"/>
    <s v="Media"/>
    <s v="Rapide Eye"/>
    <s v="1745802_06_febrero_2016"/>
    <m/>
    <s v="Alta"/>
    <m/>
    <s v="2005 imagen de referencia cortada no permite visualizar dos puntos. 2015 imagen Rapideye con nubes y Landsat con influencia de sombra de nubes."/>
    <s v="1457i"/>
    <n v="14.585369999999999"/>
    <n v="-83.882230000000007"/>
    <x v="0"/>
    <x v="2"/>
    <s v="No Antropogenica"/>
    <n v="0.1111111111111111"/>
    <n v="0"/>
    <n v="0"/>
    <n v="3.8848111111111105"/>
    <n v="0"/>
    <n v="0"/>
    <x v="2"/>
  </r>
  <r>
    <x v="502"/>
    <s v="1457INF"/>
    <s v="Ana Solis"/>
    <n v="14.670859999999999"/>
    <n v="-84.774039999999999"/>
    <s v="Bosque latifoliado degradado 30-69%"/>
    <n v="6"/>
    <s v="Alta"/>
    <s v="Landsat"/>
    <s v="16050_13_marzo_2005"/>
    <m/>
    <s v="Baja"/>
    <s v="Bosque latifoliado &gt;70%"/>
    <n v="9"/>
    <s v="Alta"/>
    <s v="Rapide Eye"/>
    <s v="1645824_17_marzo_2016"/>
    <m/>
    <s v="Alta"/>
    <m/>
    <m/>
    <s v="1457INF"/>
    <n v="14.670859999999999"/>
    <n v="-84.774039999999999"/>
    <x v="1"/>
    <x v="2"/>
    <s v="No Antropogenica"/>
    <n v="0.33333333333333331"/>
    <n v="0.33333333333333331"/>
    <n v="21.176666666666662"/>
    <n v="21.176666666666662"/>
    <n v="1"/>
    <n v="0"/>
    <x v="3"/>
  </r>
  <r>
    <x v="503"/>
    <s v="1463INF"/>
    <s v="Ana Solis"/>
    <n v="14.669729999999999"/>
    <n v="-84.008430000000004"/>
    <s v="Bosque latifoliado degradado 30-69%"/>
    <n v="6"/>
    <s v="Alta"/>
    <s v="Landsat"/>
    <s v="16050_24_enero_2005"/>
    <m/>
    <s v="Baja"/>
    <s v="Bosque latifoliado degradado 30-69%"/>
    <n v="6"/>
    <s v="Alta"/>
    <s v="Rapide Eye"/>
    <s v="1645828_06_febrero_2016"/>
    <m/>
    <s v="Alta"/>
    <m/>
    <s v="2015 y 2005 04 ptos caen en bosque de pino"/>
    <s v="1463INF"/>
    <n v="14.669729999999999"/>
    <n v="-84.008430000000004"/>
    <x v="1"/>
    <x v="0"/>
    <s v="No Antropogenica"/>
    <n v="0"/>
    <n v="0"/>
    <n v="0"/>
    <n v="0"/>
    <n v="0"/>
    <n v="0"/>
    <x v="2"/>
  </r>
  <r>
    <x v="504"/>
    <s v="1465i"/>
    <s v="Ana Solis"/>
    <n v="14.670489999999999"/>
    <n v="-84.901409999999998"/>
    <s v="Bosque latifoliado &gt;70%"/>
    <n v="9"/>
    <s v="Alta"/>
    <s v="Landsat"/>
    <s v="16050_24_enero_2005"/>
    <m/>
    <s v="Baja"/>
    <s v="Bosque latifoliado &gt;70%"/>
    <n v="9"/>
    <s v="Alta"/>
    <s v="Rapide Eye"/>
    <s v="1645824_17_marzo_2016"/>
    <m/>
    <s v="Alta"/>
    <m/>
    <m/>
    <s v="1465i"/>
    <n v="14.670489999999999"/>
    <n v="-84.901409999999998"/>
    <x v="1"/>
    <x v="0"/>
    <s v="No Antropogenica"/>
    <n v="0"/>
    <n v="0"/>
    <n v="0"/>
    <n v="0"/>
    <n v="1"/>
    <n v="0"/>
    <x v="3"/>
  </r>
  <r>
    <x v="505"/>
    <s v="1468i"/>
    <s v="Ana Solis"/>
    <n v="14.670360000000001"/>
    <n v="-84.306190000000001"/>
    <s v="Bosque latifoliado &gt;70%"/>
    <n v="8"/>
    <s v="Alta"/>
    <s v="Landsat"/>
    <s v="16050_13_marzo_2005"/>
    <m/>
    <s v="Baja"/>
    <s v="Bosque latifoliado degradado 30-69%"/>
    <n v="5"/>
    <s v="Alta"/>
    <s v="Landsat"/>
    <s v="16050_28_enero_2015"/>
    <m/>
    <s v="Baja"/>
    <m/>
    <s v="1460INF"/>
    <s v="1468i"/>
    <n v="14.670360000000001"/>
    <n v="-84.306190000000001"/>
    <x v="1"/>
    <x v="1"/>
    <s v="No Antropogenica"/>
    <n v="-0.33333333333333331"/>
    <n v="-0.33333333333333331"/>
    <n v="-21.176666666666662"/>
    <n v="-21.176666666666662"/>
    <n v="1"/>
    <n v="0"/>
    <x v="3"/>
  </r>
  <r>
    <x v="506"/>
    <s v="1474i"/>
    <s v="Ana Solis"/>
    <n v="14.67023"/>
    <n v="-83.796000000000006"/>
    <s v="Bosque de Pino degradado 30-69%"/>
    <n v="6"/>
    <s v="Alta"/>
    <s v="Landsat"/>
    <s v="15050_09_marzo_2006"/>
    <m/>
    <s v="Baja"/>
    <s v="Bosque de Pino &gt;70%"/>
    <n v="8"/>
    <s v="Alta"/>
    <s v="Rapide Eye"/>
    <s v="1745802_06_febrero_2016"/>
    <m/>
    <s v="Alta"/>
    <m/>
    <m/>
    <s v="1474i"/>
    <n v="14.67023"/>
    <n v="-83.796000000000006"/>
    <x v="0"/>
    <x v="2"/>
    <s v="No Antropogenica"/>
    <n v="0.22222222222222221"/>
    <n v="0.22222222222222221"/>
    <n v="7.7696222222222211"/>
    <n v="7.7696222222222211"/>
    <n v="0"/>
    <n v="0"/>
    <x v="2"/>
  </r>
  <r>
    <x v="507"/>
    <s v="1477INF"/>
    <s v="Ana Solis"/>
    <n v="14.757110000000001"/>
    <n v="-83.840220000000002"/>
    <s v="Bosque latifoliado &gt;70%"/>
    <n v="7"/>
    <s v="Alta"/>
    <s v="Landsat"/>
    <s v="15050_09_marzo_2006"/>
    <m/>
    <s v="Baja"/>
    <s v="Bosque latifoliado &gt;70%"/>
    <n v="8"/>
    <s v="Alta"/>
    <s v="Rapide Eye"/>
    <s v="1745902_01_octubre_2015"/>
    <m/>
    <s v="Alta"/>
    <m/>
    <m/>
    <s v="1477INF"/>
    <n v="14.757110000000001"/>
    <n v="-83.840220000000002"/>
    <x v="1"/>
    <x v="2"/>
    <s v="No Antropogenica"/>
    <n v="0.1111111111111111"/>
    <n v="0"/>
    <n v="0"/>
    <n v="7.0588888888888883"/>
    <n v="0"/>
    <n v="0"/>
    <x v="2"/>
  </r>
  <r>
    <x v="508"/>
    <s v="1480INF"/>
    <s v="Ana Solis"/>
    <n v="14.755929999999999"/>
    <n v="-83.584869999999995"/>
    <s v="Bosque de Pino degradado 30-69%"/>
    <n v="6"/>
    <s v="Alta"/>
    <s v="Landsat"/>
    <s v="15050_29_agosto_2005"/>
    <m/>
    <s v="Baja"/>
    <s v="Bosque de Pino degradado 30-69%"/>
    <n v="3"/>
    <s v="Alta"/>
    <s v="Rapide Eye"/>
    <s v="1745903_06_febrero_2016"/>
    <m/>
    <s v="Alta"/>
    <m/>
    <s v="Para contabilizar los numeros de puntos que se encuentran en arboles se utilizo la Big Ariel"/>
    <s v="1480INF"/>
    <n v="14.755929999999999"/>
    <n v="-83.584869999999995"/>
    <x v="0"/>
    <x v="1"/>
    <s v="No Antropogenica"/>
    <n v="-0.33333333333333331"/>
    <n v="-0.33333333333333331"/>
    <n v="-11.654433333333333"/>
    <n v="-11.654433333333333"/>
    <n v="0"/>
    <n v="0"/>
    <x v="2"/>
  </r>
  <r>
    <x v="509"/>
    <s v="1482i"/>
    <s v="Ana Solis"/>
    <n v="14.755380000000001"/>
    <n v="-84.052199999999999"/>
    <s v="Bosque latifoliado &gt;70%"/>
    <n v="7"/>
    <s v="Alta"/>
    <s v="Landsat"/>
    <s v="16050_13_marzo_2005"/>
    <m/>
    <s v="Baja"/>
    <s v="Bosque latifoliado &gt;70%"/>
    <n v="9"/>
    <s v="Alta"/>
    <s v="Landsat"/>
    <s v="16050_28_enero_2015"/>
    <m/>
    <s v="Baja"/>
    <m/>
    <s v="Se confirmo con imigenes de digital glove (08 mayo 2016)"/>
    <s v="1482i"/>
    <n v="14.755380000000001"/>
    <n v="-84.052199999999999"/>
    <x v="1"/>
    <x v="2"/>
    <s v="No Antropogenica"/>
    <n v="0.22222222222222221"/>
    <n v="0.22222222222222221"/>
    <n v="14.117777777777777"/>
    <n v="14.117777777777777"/>
    <n v="1"/>
    <n v="0"/>
    <x v="3"/>
  </r>
  <r>
    <x v="510"/>
    <s v="1485i"/>
    <s v="Ana Solis"/>
    <n v="14.755319999999999"/>
    <n v="-83.627200000000002"/>
    <s v="Bosque de Pino degradado 30-69%"/>
    <n v="3"/>
    <s v="Alta"/>
    <s v="Landsat"/>
    <s v="15050_09_marzo_2006"/>
    <m/>
    <s v="Baja"/>
    <s v="Bosque de Pino degradado 30-69%"/>
    <n v="3"/>
    <s v="Alta"/>
    <s v="Rapide Eye"/>
    <s v="1745903_06_febrero_2016"/>
    <m/>
    <s v="Alta"/>
    <m/>
    <s v="2015, Imigenes de referencia con influencia de nubesrapideye"/>
    <s v="1485i"/>
    <n v="14.755319999999999"/>
    <n v="-83.627200000000002"/>
    <x v="0"/>
    <x v="0"/>
    <s v="No Antropogenica"/>
    <n v="0"/>
    <n v="0"/>
    <n v="0"/>
    <n v="0"/>
    <n v="0"/>
    <n v="0"/>
    <x v="2"/>
  </r>
  <r>
    <x v="511"/>
    <s v="2031i"/>
    <s v="Ana Solis"/>
    <n v="14.117559999999999"/>
    <n v="-84.519360000000006"/>
    <s v="Bosque latifoliado &gt;70%"/>
    <n v="9"/>
    <s v="Alta"/>
    <s v="Landsat"/>
    <s v="16050_13_marzo_2005"/>
    <m/>
    <s v="Baja"/>
    <s v="Bosque latifoliado &gt;70%"/>
    <n v="9"/>
    <s v="Alta"/>
    <s v="Rapide Eye"/>
    <s v="1645626_17_marzo_2016"/>
    <m/>
    <s v="Alta"/>
    <m/>
    <m/>
    <s v="2031i"/>
    <n v="14.117559999999999"/>
    <n v="-84.519360000000006"/>
    <x v="1"/>
    <x v="0"/>
    <s v="No Antropogenica"/>
    <n v="0"/>
    <n v="0"/>
    <n v="0"/>
    <n v="0"/>
    <n v="0"/>
    <n v="0"/>
    <x v="2"/>
  </r>
  <r>
    <x v="512"/>
    <s v="2045i"/>
    <s v="Ana Solis"/>
    <n v="14.20279"/>
    <n v="-85.113770000000002"/>
    <s v="Bosque latifoliado &gt;70%"/>
    <n v="9"/>
    <s v="Media"/>
    <s v="Landsat"/>
    <s v="16050_24_enero_2005"/>
    <m/>
    <s v="Baja"/>
    <s v="Bosque latifoliado &gt;70%"/>
    <n v="9"/>
    <s v="Media"/>
    <s v="Rapide Eye"/>
    <s v="1645623_16_enero_2016"/>
    <m/>
    <s v="Alta"/>
    <m/>
    <m/>
    <s v="2045i"/>
    <n v="14.20279"/>
    <n v="-85.113770000000002"/>
    <x v="1"/>
    <x v="0"/>
    <s v="No Antropogenica"/>
    <n v="0"/>
    <n v="0"/>
    <n v="0"/>
    <n v="0"/>
    <n v="1"/>
    <n v="0"/>
    <x v="3"/>
  </r>
  <r>
    <x v="513"/>
    <s v="2048i"/>
    <s v="Ana Solis"/>
    <n v="14.202669999999999"/>
    <n v="-84.858630000000005"/>
    <s v="Bosque latifoliado degradado 30-69%"/>
    <n v="5"/>
    <s v="Media"/>
    <s v="Landsat"/>
    <s v="16050_24_enero_2005"/>
    <m/>
    <s v="Baja"/>
    <s v="Bosque latifoliado &gt;70%"/>
    <n v="8"/>
    <s v="Alta"/>
    <s v="Rapide Eye"/>
    <s v="1645624_17_marzo_2016"/>
    <m/>
    <s v="Alta"/>
    <m/>
    <m/>
    <s v="2048i"/>
    <n v="14.202669999999999"/>
    <n v="-84.858630000000005"/>
    <x v="1"/>
    <x v="2"/>
    <s v="No Antropogenica"/>
    <n v="0.33333333333333331"/>
    <n v="0.33333333333333331"/>
    <n v="21.176666666666662"/>
    <n v="21.176666666666662"/>
    <n v="1"/>
    <n v="0"/>
    <x v="3"/>
  </r>
  <r>
    <x v="514"/>
    <s v="2051i"/>
    <s v="Ana Solis"/>
    <n v="14.202590000000001"/>
    <n v="-84.603489999999994"/>
    <s v="Bosque latifoliado degradado 30-69%"/>
    <n v="5"/>
    <s v="Media"/>
    <s v="Landsat"/>
    <s v="16050_24_enero_2005"/>
    <m/>
    <s v="Baja"/>
    <s v="Bosque latifoliado degradado 30-69%"/>
    <n v="5"/>
    <s v="Media"/>
    <s v="Rapide Eye"/>
    <s v="1645625_17_marzo_2016"/>
    <m/>
    <s v="Alta"/>
    <m/>
    <m/>
    <s v="2051i"/>
    <n v="14.202590000000001"/>
    <n v="-84.603489999999994"/>
    <x v="1"/>
    <x v="0"/>
    <s v="No Antropogenica"/>
    <n v="0"/>
    <n v="0"/>
    <n v="0"/>
    <n v="0"/>
    <n v="1"/>
    <n v="0"/>
    <x v="3"/>
  </r>
  <r>
    <x v="515"/>
    <s v="2054i"/>
    <s v="Ana Solis"/>
    <n v="14.20247"/>
    <n v="-84.348349999999996"/>
    <s v="Bosque latifoliado &gt;70%"/>
    <n v="9"/>
    <s v="Alta"/>
    <s v="Landsat"/>
    <s v="16050_24_enero_2005"/>
    <m/>
    <s v="Baja"/>
    <s v="Bosque latifoliado &gt;70%"/>
    <n v="9"/>
    <s v="Alta"/>
    <s v="Landsat"/>
    <s v="16050_28_enero_2015"/>
    <m/>
    <s v="Baja"/>
    <m/>
    <s v="Las imigenes rapideye presenta nubosidad."/>
    <s v="2054i"/>
    <n v="14.20247"/>
    <n v="-84.348349999999996"/>
    <x v="1"/>
    <x v="0"/>
    <s v="Antropogenica"/>
    <n v="0"/>
    <n v="0"/>
    <n v="0"/>
    <n v="0"/>
    <n v="1"/>
    <n v="1"/>
    <x v="1"/>
  </r>
  <r>
    <x v="516"/>
    <s v="2060i"/>
    <s v="Ana Solis"/>
    <n v="14.20227"/>
    <n v="-83.838070000000002"/>
    <s v="Bosque latifoliado &gt;70%"/>
    <n v="9"/>
    <s v="Alta"/>
    <s v="Landsat"/>
    <s v="15050_23_abril_2005"/>
    <m/>
    <s v="Baja"/>
    <s v="Bosque latifoliado &gt;70%"/>
    <n v="7"/>
    <s v="Alta"/>
    <s v="Rapide Eye"/>
    <s v="1745602_06_febrero_2016"/>
    <m/>
    <s v="Alta"/>
    <m/>
    <s v="2015, 02 puntos caen sombra por nubes"/>
    <s v="2060i"/>
    <n v="14.20227"/>
    <n v="-83.838070000000002"/>
    <x v="1"/>
    <x v="1"/>
    <s v="Antropogenica"/>
    <n v="-0.22222222222222221"/>
    <n v="-0.22222222222222221"/>
    <n v="-14.117777777777777"/>
    <n v="-14.117777777777777"/>
    <n v="0"/>
    <n v="1"/>
    <x v="0"/>
  </r>
  <r>
    <x v="517"/>
    <s v="2064i"/>
    <s v="Ana Solis"/>
    <n v="14.20213"/>
    <n v="-83.497889999999998"/>
    <s v="Bosque de Pino degradado 30-69%"/>
    <n v="6"/>
    <s v="Alta"/>
    <s v="Landsat"/>
    <s v="15050_09_marzo_2006"/>
    <m/>
    <s v="Baja"/>
    <s v="Bosque de Pino degradado 30-69%"/>
    <n v="6"/>
    <s v="Alta"/>
    <s v="Landsat"/>
    <s v="15050_10_marzo_2015"/>
    <m/>
    <s v="Baja"/>
    <m/>
    <s v="Rapideye, con nubes"/>
    <s v="2064i"/>
    <n v="14.20213"/>
    <n v="-83.497889999999998"/>
    <x v="0"/>
    <x v="0"/>
    <s v="No Antropogenica"/>
    <n v="0"/>
    <n v="0"/>
    <n v="0"/>
    <n v="0"/>
    <n v="0"/>
    <n v="0"/>
    <x v="2"/>
  </r>
  <r>
    <x v="518"/>
    <s v="2066i"/>
    <s v="Ana Solis"/>
    <n v="14.287739999999999"/>
    <n v="-85.029420000000002"/>
    <s v="Bosque latifoliado &gt;70%"/>
    <n v="9"/>
    <s v="Alta"/>
    <s v="Landsat"/>
    <s v="16050_24_enero_2005"/>
    <m/>
    <s v="Baja"/>
    <s v="Bosque latifoliado &gt;70%"/>
    <n v="9"/>
    <s v="Alta"/>
    <s v="Rapide Eye"/>
    <s v="1645623_16_enero_2016"/>
    <m/>
    <s v="Alta"/>
    <m/>
    <m/>
    <s v="2066i"/>
    <n v="14.287739999999999"/>
    <n v="-85.029420000000002"/>
    <x v="1"/>
    <x v="0"/>
    <s v="No Antropogenica"/>
    <n v="0"/>
    <n v="0"/>
    <n v="0"/>
    <n v="0"/>
    <n v="0"/>
    <n v="0"/>
    <x v="2"/>
  </r>
  <r>
    <x v="519"/>
    <s v="2072i"/>
    <s v="Ana Solis"/>
    <n v="14.28754"/>
    <n v="-84.519329999999997"/>
    <s v="Bosque latifoliado &gt;70%"/>
    <n v="7"/>
    <s v="Alta"/>
    <s v="Landsat"/>
    <s v="16050_13_marzo_2005"/>
    <m/>
    <s v="Baja"/>
    <s v="Bosque latifoliado &gt;70%"/>
    <n v="8"/>
    <s v="Alta"/>
    <s v="Rapide Eye"/>
    <s v="1645626_27_sept_2016"/>
    <m/>
    <s v="Alta"/>
    <m/>
    <m/>
    <s v="2072i"/>
    <n v="14.28754"/>
    <n v="-84.519329999999997"/>
    <x v="1"/>
    <x v="2"/>
    <s v="No Antropogenica"/>
    <n v="0.1111111111111111"/>
    <n v="0"/>
    <n v="0"/>
    <n v="7.0588888888888883"/>
    <n v="1"/>
    <n v="0"/>
    <x v="3"/>
  </r>
  <r>
    <x v="520"/>
    <s v="2075i"/>
    <s v="Ana Solis"/>
    <n v="14.287459999999999"/>
    <n v="-84.264279999999999"/>
    <s v="Bosque latifoliado &gt;70%"/>
    <n v="9"/>
    <s v="Alta"/>
    <s v="Landsat"/>
    <s v="16050_13_marzo_2005"/>
    <m/>
    <s v="Baja"/>
    <s v="Bosque latifoliado &gt;70%"/>
    <n v="9"/>
    <s v="Alta"/>
    <s v="Rapide Eye"/>
    <s v="1645627_21_abril_2016"/>
    <m/>
    <s v="Alta"/>
    <m/>
    <m/>
    <s v="2075i"/>
    <n v="14.287459999999999"/>
    <n v="-84.264279999999999"/>
    <x v="1"/>
    <x v="0"/>
    <s v="No Antropogenica"/>
    <n v="0"/>
    <n v="0"/>
    <n v="0"/>
    <n v="0"/>
    <n v="0"/>
    <n v="0"/>
    <x v="2"/>
  </r>
  <r>
    <x v="521"/>
    <s v="2078i"/>
    <s v="Ana Solis"/>
    <n v="14.28734"/>
    <n v="-84.009240000000005"/>
    <s v="Bosque latifoliado &gt;70%"/>
    <n v="9"/>
    <s v="Alta"/>
    <s v="Landsat"/>
    <s v="16050_24_enero_2005"/>
    <m/>
    <s v="Baja"/>
    <s v="Bosque latifoliado &gt;70%"/>
    <n v="9"/>
    <s v="Alta"/>
    <s v="Rapide Eye"/>
    <s v="1645628_06_enero_2016"/>
    <m/>
    <s v="Alta"/>
    <m/>
    <m/>
    <s v="2078i"/>
    <n v="14.28734"/>
    <n v="-84.009240000000005"/>
    <x v="1"/>
    <x v="0"/>
    <s v="No Antropogenica"/>
    <n v="0"/>
    <n v="0"/>
    <n v="0"/>
    <n v="0"/>
    <n v="0"/>
    <n v="1"/>
    <x v="0"/>
  </r>
  <r>
    <x v="522"/>
    <s v="2081i"/>
    <s v="Ana Solis"/>
    <n v="14.28725"/>
    <n v="-83.754199999999997"/>
    <s v="Bosque latifoliado &gt;70%"/>
    <n v="9"/>
    <s v="Alta"/>
    <s v="Landsat"/>
    <s v="15050_29_agosto_2005"/>
    <m/>
    <s v="Baja"/>
    <s v="Bosque latifoliado &gt;70%"/>
    <n v="9"/>
    <s v="Alta"/>
    <s v="Rapide Eye"/>
    <s v="1745602_06_febrero_2016"/>
    <m/>
    <s v="Alta"/>
    <m/>
    <m/>
    <s v="2081i"/>
    <n v="14.28725"/>
    <n v="-83.754199999999997"/>
    <x v="1"/>
    <x v="0"/>
    <s v="No Antropogenica"/>
    <n v="0"/>
    <n v="0"/>
    <n v="0"/>
    <n v="0"/>
    <n v="0"/>
    <n v="0"/>
    <x v="2"/>
  </r>
  <r>
    <x v="523"/>
    <s v="2084i"/>
    <s v="Ana Solis"/>
    <n v="14.287140000000001"/>
    <n v="-83.499160000000003"/>
    <s v="Bosque latifoliado &gt;70%"/>
    <n v="9"/>
    <s v="Alta"/>
    <s v="Landsat"/>
    <s v="15050_23_abril_2005"/>
    <m/>
    <s v="Baja"/>
    <s v="Bosque latifoliado &gt;70%"/>
    <n v="8"/>
    <s v="Alta"/>
    <s v="Landsat"/>
    <s v="15050_26_marzo_2015"/>
    <m/>
    <s v="Baja"/>
    <m/>
    <s v="Rapideye, con nubes"/>
    <s v="2084i"/>
    <n v="14.287140000000001"/>
    <n v="-83.499160000000003"/>
    <x v="1"/>
    <x v="1"/>
    <s v="No Antropogenica"/>
    <n v="-0.1111111111111111"/>
    <n v="0"/>
    <n v="0"/>
    <n v="-7.0588888888888883"/>
    <n v="0"/>
    <n v="0"/>
    <x v="2"/>
  </r>
  <r>
    <x v="524"/>
    <s v="2087i"/>
    <s v="Ana Solis"/>
    <n v="14.372719999999999"/>
    <n v="-85.028670000000005"/>
    <s v="Bosque latifoliado degradado 30-69%"/>
    <n v="3"/>
    <s v="Alta"/>
    <s v="Landsat"/>
    <s v="16050_24_enero_2005"/>
    <m/>
    <s v="Baja"/>
    <s v="Bosque latifoliado &gt;70%"/>
    <n v="9"/>
    <s v="Alta"/>
    <s v="Rapide Eye"/>
    <s v="1645723_16_enero_2016"/>
    <m/>
    <s v="Alta"/>
    <m/>
    <m/>
    <s v="2087i"/>
    <n v="14.372719999999999"/>
    <n v="-85.028670000000005"/>
    <x v="1"/>
    <x v="2"/>
    <s v="No Antropogenica"/>
    <n v="0.66666666666666663"/>
    <n v="0.66666666666666663"/>
    <n v="42.353333333333325"/>
    <n v="42.353333333333325"/>
    <n v="0"/>
    <n v="0"/>
    <x v="2"/>
  </r>
  <r>
    <x v="525"/>
    <s v="2090i"/>
    <s v="Ana Solis"/>
    <n v="14.372640000000001"/>
    <n v="-84.773529999999994"/>
    <s v="Bosque latifoliado &gt;70%"/>
    <n v="9"/>
    <s v="Alta"/>
    <s v="Landsat"/>
    <s v="16050_24_enero_2005"/>
    <m/>
    <s v="Baja"/>
    <s v="Bosque latifoliado &gt;70%"/>
    <n v="9"/>
    <s v="Alta"/>
    <s v="Landsat"/>
    <s v="1650_28_enero_2015"/>
    <m/>
    <s v="Baja"/>
    <m/>
    <s v="No se uso imagen rapideye por nubes."/>
    <s v="2090i"/>
    <n v="14.372640000000001"/>
    <n v="-84.773529999999994"/>
    <x v="1"/>
    <x v="0"/>
    <s v="No Antropogenica"/>
    <n v="0"/>
    <n v="0"/>
    <n v="0"/>
    <n v="0"/>
    <n v="0"/>
    <n v="0"/>
    <x v="2"/>
  </r>
  <r>
    <x v="526"/>
    <s v="2092i"/>
    <s v="Ana Solis"/>
    <n v="14.37257"/>
    <n v="-84.603440000000006"/>
    <s v="Bosque latifoliado degradado 30-69%"/>
    <n v="4"/>
    <s v="Alta"/>
    <s v="Landsat"/>
    <s v="16050_13_marzo_2005"/>
    <m/>
    <s v="Baja"/>
    <s v="Bosque latifoliado degradado 30-69%"/>
    <n v="4"/>
    <s v="Alta"/>
    <s v="Rapide Eye"/>
    <s v="1645725_17_marzo_2016"/>
    <m/>
    <s v="Alta"/>
    <m/>
    <s v="2005: 05 ptos se encuentran en agua."/>
    <s v="2092i"/>
    <n v="14.37257"/>
    <n v="-84.603440000000006"/>
    <x v="1"/>
    <x v="0"/>
    <s v="No Antropogenica"/>
    <n v="0"/>
    <n v="0"/>
    <n v="0"/>
    <n v="0"/>
    <n v="1"/>
    <n v="0"/>
    <x v="3"/>
  </r>
  <r>
    <x v="527"/>
    <s v="2095i"/>
    <s v="Ana Solis"/>
    <n v="14.372450000000001"/>
    <n v="-84.348299999999995"/>
    <s v="Bosque latifoliado &gt;70%"/>
    <n v="7"/>
    <s v="Alta"/>
    <s v="Landsat"/>
    <s v="16050_13_marzo_2005"/>
    <m/>
    <s v="Baja"/>
    <s v="Bosque latifoliado &gt;70%"/>
    <n v="9"/>
    <s v="Alta"/>
    <s v="Rapide Eye"/>
    <s v="1645726_17_marzo_2016"/>
    <m/>
    <s v="Alta"/>
    <m/>
    <s v="Las imigenes rapideye presenta nubosidad."/>
    <s v="2095i"/>
    <n v="14.372450000000001"/>
    <n v="-84.348299999999995"/>
    <x v="1"/>
    <x v="2"/>
    <s v="No Antropogenica"/>
    <n v="0.22222222222222221"/>
    <n v="0.22222222222222221"/>
    <n v="14.117777777777777"/>
    <n v="14.117777777777777"/>
    <n v="0"/>
    <n v="0"/>
    <x v="2"/>
  </r>
  <r>
    <x v="528"/>
    <s v="2098i"/>
    <s v="Ana Solis"/>
    <n v="14.37237"/>
    <n v="-84.093159999999997"/>
    <s v="Bosque latifoliado &gt;70%"/>
    <n v="9"/>
    <s v="Alta"/>
    <s v="Landsat"/>
    <s v="16050_24_enero_2005"/>
    <m/>
    <s v="Baja"/>
    <s v="Bosque latifoliado &gt;70%"/>
    <n v="9"/>
    <s v="Alta"/>
    <s v="Landsat"/>
    <s v="16050_28_enero_2015"/>
    <m/>
    <s v="Baja"/>
    <m/>
    <s v="Rapideye con nubes"/>
    <s v="2098i"/>
    <n v="14.37237"/>
    <n v="-84.093159999999997"/>
    <x v="1"/>
    <x v="0"/>
    <s v="Antropogenica"/>
    <n v="0"/>
    <n v="0"/>
    <n v="0"/>
    <n v="0"/>
    <n v="0"/>
    <n v="1"/>
    <x v="0"/>
  </r>
  <r>
    <x v="529"/>
    <s v="2102i"/>
    <s v="Ana Solis"/>
    <n v="14.37223"/>
    <n v="-83.752979999999994"/>
    <s v="Bosque de Pino &gt;70%"/>
    <n v="9"/>
    <s v="Alta"/>
    <s v="Landsat"/>
    <s v="15050_19_octubre_2005"/>
    <m/>
    <s v="Baja"/>
    <s v="Bosque de Pino degradado 30-69%"/>
    <n v="5"/>
    <s v="Alta"/>
    <s v="Landsat"/>
    <s v="1745702_26_julio_2016"/>
    <m/>
    <s v="Alta"/>
    <m/>
    <m/>
    <s v="2102i"/>
    <n v="14.37223"/>
    <n v="-83.752979999999994"/>
    <x v="0"/>
    <x v="1"/>
    <s v="No Antropogenica"/>
    <n v="-0.44444444444444442"/>
    <n v="-0.44444444444444442"/>
    <n v="-15.539244444444442"/>
    <n v="-15.539244444444442"/>
    <n v="0"/>
    <n v="0"/>
    <x v="2"/>
  </r>
  <r>
    <x v="530"/>
    <s v="2110i"/>
    <s v="Ana Solis"/>
    <n v="14.457649999999999"/>
    <n v="-84.859350000000006"/>
    <s v="Bosque latifoliado &gt;70%"/>
    <n v="9"/>
    <s v="Alta"/>
    <s v="Landsat"/>
    <s v="16050_13_marzo_2005"/>
    <m/>
    <s v="Baja"/>
    <s v="Bosque latifoliado &gt;70%"/>
    <n v="9"/>
    <s v="Alta"/>
    <s v="Rapide Eye"/>
    <s v="1645724_17_marzo_2016"/>
    <m/>
    <s v="Alta"/>
    <m/>
    <m/>
    <s v="2110i"/>
    <n v="14.457649999999999"/>
    <n v="-84.859350000000006"/>
    <x v="1"/>
    <x v="0"/>
    <s v="No Antropogenica"/>
    <n v="0"/>
    <n v="0"/>
    <n v="0"/>
    <n v="0"/>
    <n v="0"/>
    <n v="0"/>
    <x v="2"/>
  </r>
  <r>
    <x v="531"/>
    <s v="2113i"/>
    <s v="Ana Solis"/>
    <n v="14.45757"/>
    <n v="-84.604299999999995"/>
    <s v="Bosque latifoliado &gt;70%"/>
    <n v="8"/>
    <s v="Alta"/>
    <s v="Landsat"/>
    <s v="16050_24_enero_2005"/>
    <m/>
    <s v="Baja"/>
    <s v="Bosque latifoliado &gt;70%"/>
    <n v="8"/>
    <s v="Alta"/>
    <s v="Rapide Eye"/>
    <s v="1645725_17_marzo_2016"/>
    <m/>
    <s v="Alta"/>
    <m/>
    <m/>
    <s v="2113i"/>
    <n v="14.45757"/>
    <n v="-84.604299999999995"/>
    <x v="1"/>
    <x v="0"/>
    <s v="No Antropogenica"/>
    <n v="0"/>
    <n v="0"/>
    <n v="0"/>
    <n v="0"/>
    <n v="0"/>
    <n v="0"/>
    <x v="2"/>
  </r>
  <r>
    <x v="532"/>
    <s v="2116i"/>
    <s v="Ana Solis"/>
    <n v="14.45745"/>
    <n v="-84.349260000000001"/>
    <s v="Bosque latifoliado &gt;70%"/>
    <n v="7"/>
    <s v="Media"/>
    <s v="Landsat"/>
    <s v="16050_24_enero_2005"/>
    <m/>
    <s v="Baja"/>
    <s v="Bosque latifoliado degradado 30-69%"/>
    <n v="4"/>
    <s v="Alta"/>
    <s v="Rapide Eye"/>
    <s v="1645726_17_marzo_2016"/>
    <m/>
    <s v="Alta"/>
    <m/>
    <m/>
    <s v="2116i"/>
    <n v="14.45745"/>
    <n v="-84.349260000000001"/>
    <x v="1"/>
    <x v="1"/>
    <s v="No Antropogenica"/>
    <n v="-0.33333333333333331"/>
    <n v="-0.33333333333333331"/>
    <n v="-21.176666666666662"/>
    <n v="-21.176666666666662"/>
    <n v="0"/>
    <n v="0"/>
    <x v="2"/>
  </r>
  <r>
    <x v="533"/>
    <s v="2119i"/>
    <s v="Ana Solis"/>
    <n v="14.457369999999999"/>
    <n v="-84.094220000000007"/>
    <s v="Bosque latifoliado &gt;70%"/>
    <n v="9"/>
    <s v="Alta"/>
    <s v="Landsat"/>
    <s v="16050_14_abril_2005"/>
    <m/>
    <s v="Baja"/>
    <s v="Bosque latifoliado &gt;70%"/>
    <n v="9"/>
    <s v="Alta"/>
    <s v="Rapide Eye"/>
    <s v="1645728_01_octubre_2015"/>
    <m/>
    <s v="Alta"/>
    <m/>
    <m/>
    <s v="2119i"/>
    <n v="14.457369999999999"/>
    <n v="-84.094220000000007"/>
    <x v="1"/>
    <x v="0"/>
    <s v="Antropogenica"/>
    <n v="0"/>
    <n v="0"/>
    <n v="0"/>
    <n v="0"/>
    <n v="0"/>
    <n v="1"/>
    <x v="0"/>
  </r>
  <r>
    <x v="534"/>
    <s v="2129i"/>
    <s v="Ana Solis"/>
    <n v="14.543049999999999"/>
    <n v="-84.943579999999997"/>
    <s v="Bosque latifoliado &gt;70%"/>
    <n v="9"/>
    <s v="Alta"/>
    <s v="Landsat"/>
    <s v="16050_13_marzo_2005"/>
    <m/>
    <s v="Baja"/>
    <s v="Bosque latifoliado &gt;70%"/>
    <n v="9"/>
    <s v="Alta"/>
    <s v="Rapide Eye"/>
    <s v="1645824_17_marzo_2016"/>
    <m/>
    <s v="Alta"/>
    <m/>
    <m/>
    <s v="2129i"/>
    <n v="14.543049999999999"/>
    <n v="-84.943579999999997"/>
    <x v="1"/>
    <x v="0"/>
    <s v="No Antropogenica"/>
    <n v="0"/>
    <n v="0"/>
    <n v="0"/>
    <n v="0"/>
    <n v="0"/>
    <n v="0"/>
    <x v="2"/>
  </r>
  <r>
    <x v="535"/>
    <s v="2132i"/>
    <s v="Ana Solis"/>
    <n v="14.54257"/>
    <n v="-84.68844"/>
    <s v="Bosque latifoliado &gt;70%"/>
    <n v="9"/>
    <s v="Alta"/>
    <s v="Landsat"/>
    <s v="16050_13_marzo_2005"/>
    <m/>
    <s v="Baja"/>
    <s v="Bosque latifoliado &gt;70%"/>
    <n v="8"/>
    <s v="Alta"/>
    <s v="Rapide Eye"/>
    <s v="1645825_28_julio_2016"/>
    <m/>
    <s v="Alta"/>
    <m/>
    <m/>
    <s v="2132i"/>
    <n v="14.54257"/>
    <n v="-84.68844"/>
    <x v="1"/>
    <x v="1"/>
    <s v="No Antropogenica"/>
    <n v="-0.1111111111111111"/>
    <n v="0"/>
    <n v="0"/>
    <n v="-7.0588888888888883"/>
    <n v="0"/>
    <n v="0"/>
    <x v="2"/>
  </r>
  <r>
    <x v="536"/>
    <s v="2138i"/>
    <s v="Ana Solis"/>
    <n v="14.54236"/>
    <n v="-84.178150000000002"/>
    <s v="Bosque latifoliado &gt;70%"/>
    <n v="9"/>
    <s v="Alta"/>
    <s v="Landsat"/>
    <s v="16050_24_enero_2005"/>
    <m/>
    <s v="Baja"/>
    <s v="Bosque latifoliado &gt;70%"/>
    <n v="9"/>
    <s v="Alta"/>
    <s v="Landsat"/>
    <s v="16050_28_enero_2015"/>
    <m/>
    <s v="Baja"/>
    <m/>
    <s v="Rapideye, con nubes"/>
    <s v="2138i"/>
    <n v="14.54236"/>
    <n v="-84.178150000000002"/>
    <x v="1"/>
    <x v="0"/>
    <s v="Antropogenica"/>
    <n v="0"/>
    <n v="0"/>
    <n v="0"/>
    <n v="0"/>
    <n v="0"/>
    <n v="1"/>
    <x v="0"/>
  </r>
  <r>
    <x v="537"/>
    <s v="2141i"/>
    <s v="Ana Solis"/>
    <n v="14.54227"/>
    <n v="-83.923010000000005"/>
    <s v="Bosque latifoliado &gt;70%"/>
    <n v="9"/>
    <s v="Alta"/>
    <s v="Landsat"/>
    <s v="16050_13_marzo_2005"/>
    <m/>
    <s v="Baja"/>
    <s v="Bosque latifoliado &gt;70%"/>
    <n v="9"/>
    <s v="Alta"/>
    <s v="Rapide Eye"/>
    <s v="1645828_06_febrero_2016"/>
    <m/>
    <s v="Alta"/>
    <m/>
    <m/>
    <s v="2141i"/>
    <n v="14.54227"/>
    <n v="-83.923010000000005"/>
    <x v="1"/>
    <x v="0"/>
    <s v="Antropogenica"/>
    <n v="0"/>
    <n v="0"/>
    <n v="0"/>
    <n v="0"/>
    <n v="1"/>
    <n v="1"/>
    <x v="1"/>
  </r>
  <r>
    <x v="538"/>
    <s v="2144i"/>
    <s v="Ana Solis"/>
    <n v="14.542149999999999"/>
    <n v="-83.667869999999994"/>
    <s v="Bosque latifoliado &gt;70%"/>
    <n v="9"/>
    <s v="Alta"/>
    <s v="Landsat"/>
    <s v="15050_19_octubre_2005"/>
    <m/>
    <s v="Baja"/>
    <s v="Bosque latifoliado &gt;70%"/>
    <n v="9"/>
    <s v="Alta"/>
    <s v="Rapide Eye"/>
    <s v="1745803_24_julio_2016"/>
    <m/>
    <s v="Alta"/>
    <m/>
    <m/>
    <s v="2144i"/>
    <n v="14.542149999999999"/>
    <n v="-83.667869999999994"/>
    <x v="1"/>
    <x v="0"/>
    <s v="No Antropogenica"/>
    <n v="0"/>
    <n v="0"/>
    <n v="0"/>
    <n v="0"/>
    <n v="0"/>
    <n v="0"/>
    <x v="2"/>
  </r>
  <r>
    <x v="539"/>
    <s v="2149i"/>
    <s v="Ana Solis"/>
    <n v="14.628399999999999"/>
    <n v="-84.944500000000005"/>
    <s v="Bosque latifoliado &gt;70%"/>
    <n v="9"/>
    <s v="Alta"/>
    <s v="Landsat"/>
    <s v="16050_24_enero_2005"/>
    <m/>
    <s v="Baja"/>
    <s v="Bosque latifoliado &gt;70%"/>
    <n v="9"/>
    <s v="Alta"/>
    <s v="Rapide Eye"/>
    <s v="1645824_17_marzo_2016"/>
    <m/>
    <s v="Alta"/>
    <m/>
    <m/>
    <s v="2149i"/>
    <n v="14.628399999999999"/>
    <n v="-84.944500000000005"/>
    <x v="1"/>
    <x v="0"/>
    <s v="No Antropogenica"/>
    <n v="0"/>
    <n v="0"/>
    <n v="0"/>
    <n v="0"/>
    <n v="1"/>
    <n v="0"/>
    <x v="3"/>
  </r>
  <r>
    <x v="540"/>
    <s v="2156i"/>
    <s v="Ana Solis"/>
    <n v="14.6273"/>
    <n v="-84.009159999999994"/>
    <s v="Bosque latifoliado degradado 30-69%"/>
    <n v="5"/>
    <s v="Alta"/>
    <s v="Landsat"/>
    <s v="16050_13_marzo_2005"/>
    <m/>
    <s v="Baja"/>
    <s v="Bosque latifoliado degradado 30-69%"/>
    <n v="5"/>
    <s v="Alta"/>
    <s v="Rapide Eye"/>
    <s v="1645828_06_febrero_2016"/>
    <m/>
    <s v="Alta"/>
    <m/>
    <s v="2005: 04 ptos caen bosque de pino"/>
    <s v="2156i"/>
    <n v="14.6273"/>
    <n v="-84.009159999999994"/>
    <x v="1"/>
    <x v="0"/>
    <s v="No Antropogenica"/>
    <n v="0"/>
    <n v="0"/>
    <n v="0"/>
    <n v="0"/>
    <n v="0"/>
    <n v="0"/>
    <x v="2"/>
  </r>
  <r>
    <x v="541"/>
    <s v="573i"/>
    <s v="Ana Solis"/>
    <n v="14.118029999999999"/>
    <n v="-84.731899999999996"/>
    <s v="Bosque latifoliado degradado 30-69%"/>
    <n v="5"/>
    <s v="Alta"/>
    <s v="Landsat"/>
    <s v="16050_13_marzo_2005"/>
    <m/>
    <s v="Baja"/>
    <s v="Bosque latifoliado &gt;70%"/>
    <n v="7"/>
    <s v="Alta"/>
    <s v="Rapide Eye"/>
    <s v="1645625_17_marzo_2016"/>
    <m/>
    <s v="Alta"/>
    <m/>
    <m/>
    <s v="573i"/>
    <n v="14.118029999999999"/>
    <n v="-84.731899999999996"/>
    <x v="1"/>
    <x v="2"/>
    <s v="No Antropogenica"/>
    <n v="0.22222222222222221"/>
    <n v="0.22222222222222221"/>
    <n v="14.117777777777777"/>
    <n v="14.117777777777777"/>
    <n v="0"/>
    <n v="0"/>
    <x v="2"/>
  </r>
  <r>
    <x v="542"/>
    <s v="576i"/>
    <s v="Ana Solis"/>
    <n v="14.11712"/>
    <n v="-84.476860000000002"/>
    <s v="Bosque latifoliado degradado 30-69%"/>
    <n v="6"/>
    <s v="Alta"/>
    <s v="Landsat"/>
    <s v="16050_13_marzo_2005"/>
    <m/>
    <s v="Baja"/>
    <s v="Bosque latifoliado &gt;70%"/>
    <n v="8"/>
    <s v="Alta"/>
    <s v="Rapide Eye"/>
    <s v="1645626_17_marzo_2016"/>
    <m/>
    <s v="Alta"/>
    <m/>
    <m/>
    <s v="576i"/>
    <n v="14.11712"/>
    <n v="-84.476860000000002"/>
    <x v="1"/>
    <x v="2"/>
    <s v="Antropogenica"/>
    <n v="0.22222222222222221"/>
    <n v="0.22222222222222221"/>
    <n v="14.117777777777777"/>
    <n v="14.117777777777777"/>
    <n v="0"/>
    <n v="1"/>
    <x v="0"/>
  </r>
  <r>
    <x v="543"/>
    <s v="592i"/>
    <s v="Ana Solis"/>
    <n v="14.202389999999999"/>
    <n v="-84.986199999999997"/>
    <s v="Bosque latifoliado degradado 30-69%"/>
    <n v="4"/>
    <s v="Alta"/>
    <s v="Landsat"/>
    <s v="16050_24_enero_2005"/>
    <m/>
    <s v="Baja"/>
    <s v="Bosque latifoliado degradado 30-69%"/>
    <n v="6"/>
    <s v="Alta"/>
    <s v="Rapide Eye"/>
    <s v="1645624_17_marzo_2016"/>
    <m/>
    <s v="Alta"/>
    <m/>
    <s v="Se confirma que es bosque utilizando bing aerial"/>
    <s v="592i"/>
    <n v="14.202389999999999"/>
    <n v="-84.986199999999997"/>
    <x v="1"/>
    <x v="2"/>
    <s v="No Antropogenica"/>
    <n v="0.22222222222222221"/>
    <n v="0.22222222222222221"/>
    <n v="14.117777777777777"/>
    <n v="14.117777777777777"/>
    <n v="0"/>
    <n v="0"/>
    <x v="2"/>
  </r>
  <r>
    <x v="544"/>
    <s v="598i"/>
    <s v="Ana Solis"/>
    <n v="14.2021"/>
    <n v="-84.475920000000002"/>
    <s v="Bosque latifoliado &gt;70%"/>
    <n v="9"/>
    <s v="Alta"/>
    <s v="Landsat"/>
    <s v="16050_13_marzo_2005"/>
    <m/>
    <s v="Baja"/>
    <s v="Bosque latifoliado &gt;70%"/>
    <n v="9"/>
    <s v="Alta"/>
    <s v="Landsat"/>
    <s v="16050_28_enero_2015"/>
    <m/>
    <s v="Baja"/>
    <m/>
    <s v="Las imigenes rapideye presenta nubosidad."/>
    <s v="598i"/>
    <n v="14.2021"/>
    <n v="-84.475920000000002"/>
    <x v="1"/>
    <x v="0"/>
    <s v="Antropogenica"/>
    <n v="0"/>
    <n v="0"/>
    <n v="0"/>
    <n v="0"/>
    <n v="0"/>
    <n v="1"/>
    <x v="0"/>
  </r>
  <r>
    <x v="545"/>
    <s v="601i"/>
    <s v="Ana Solis"/>
    <n v="14.2029"/>
    <n v="-84.220780000000005"/>
    <s v="Bosque latifoliado &gt;70%"/>
    <n v="9"/>
    <s v="Alta"/>
    <s v="Landsat"/>
    <s v="16050_24_enero_2005"/>
    <m/>
    <s v="Baja"/>
    <s v="Bosque latifoliado &gt;70%"/>
    <n v="7"/>
    <s v="Alta"/>
    <s v="Landsat"/>
    <s v="16050_28_enero_2015"/>
    <m/>
    <s v="Baja"/>
    <m/>
    <s v="2005, confirmado con Bing Ariel. Rapideye con nubes"/>
    <s v="601i"/>
    <n v="14.2029"/>
    <n v="-84.220780000000005"/>
    <x v="1"/>
    <x v="1"/>
    <s v="Antropogenica"/>
    <n v="-0.22222222222222221"/>
    <n v="-0.22222222222222221"/>
    <n v="-14.117777777777777"/>
    <n v="-14.117777777777777"/>
    <n v="1"/>
    <n v="1"/>
    <x v="1"/>
  </r>
  <r>
    <x v="546"/>
    <s v="604i"/>
    <s v="Ana Solis"/>
    <n v="14.2018"/>
    <n v="-83.965649999999997"/>
    <s v="Bosque latifoliado degradado 30-69%"/>
    <n v="5"/>
    <s v="Alta"/>
    <s v="Landsat"/>
    <s v="16050_24_enero_2005"/>
    <m/>
    <s v="Baja"/>
    <s v="Bosque latifoliado degradado 30-69%"/>
    <n v="3"/>
    <s v="Alta"/>
    <s v="Rapide Eye"/>
    <s v="1645628_06_enero_2016"/>
    <m/>
    <s v="Alta"/>
    <m/>
    <m/>
    <s v="604i"/>
    <n v="14.2018"/>
    <n v="-83.965649999999997"/>
    <x v="1"/>
    <x v="1"/>
    <s v="Antropogenica"/>
    <n v="-0.22222222222222221"/>
    <n v="-0.22222222222222221"/>
    <n v="-14.117777777777777"/>
    <n v="-14.117777777777777"/>
    <n v="0"/>
    <n v="1"/>
    <x v="0"/>
  </r>
  <r>
    <x v="547"/>
    <s v="607i"/>
    <s v="Ana Solis"/>
    <n v="14.20279"/>
    <n v="-83.710499999999996"/>
    <s v="Bosque latifoliado &gt;70%"/>
    <n v="9"/>
    <s v="Alta"/>
    <s v="Landsat"/>
    <s v="15050_23_abril_2005"/>
    <m/>
    <s v="Baja"/>
    <s v="Bosque latifoliado &gt;70%"/>
    <n v="9"/>
    <s v="Alta"/>
    <s v="Rapide Eye"/>
    <s v="1745602_06_febrero_2016"/>
    <m/>
    <s v="Alta"/>
    <m/>
    <m/>
    <s v="607i"/>
    <n v="14.20279"/>
    <n v="-83.710499999999996"/>
    <x v="1"/>
    <x v="0"/>
    <s v="No Antropogenica"/>
    <n v="0"/>
    <n v="0"/>
    <n v="0"/>
    <n v="0"/>
    <n v="0"/>
    <n v="0"/>
    <x v="2"/>
  </r>
  <r>
    <x v="548"/>
    <s v="609i"/>
    <s v="Ana Solis"/>
    <n v="14.20275"/>
    <n v="-83.540409999999994"/>
    <s v="Bosque latifoliado degradado 30-69%"/>
    <n v="6"/>
    <s v="Alta"/>
    <s v="Landsat"/>
    <s v="15050_23_abril_2005"/>
    <m/>
    <s v="Baja"/>
    <s v="Bosque latifoliado &gt;70%"/>
    <n v="9"/>
    <s v="Alta"/>
    <s v="Landsat"/>
    <s v="15050_10_marzo_2015"/>
    <m/>
    <s v="Baja"/>
    <m/>
    <s v="Rapideye, con nubes"/>
    <s v="609i"/>
    <n v="14.20275"/>
    <n v="-83.540409999999994"/>
    <x v="1"/>
    <x v="2"/>
    <s v="No Antropogenica"/>
    <n v="0.33333333333333331"/>
    <n v="0.33333333333333331"/>
    <n v="21.176666666666662"/>
    <n v="21.176666666666662"/>
    <n v="1"/>
    <n v="0"/>
    <x v="3"/>
  </r>
  <r>
    <x v="549"/>
    <s v="616i"/>
    <s v="Ana Solis"/>
    <n v="14.288019999999999"/>
    <n v="-84.731859999999998"/>
    <s v="Bosque latifoliado &gt;70%"/>
    <n v="9"/>
    <s v="Alta"/>
    <s v="Landsat"/>
    <s v="16050_24_enero_2005"/>
    <m/>
    <s v="Baja"/>
    <s v="Bosque latifoliado &gt;70%"/>
    <n v="9"/>
    <s v="Alta"/>
    <s v="Rapide Eye"/>
    <s v="1645625_17_marzo_2016"/>
    <m/>
    <s v="Alta"/>
    <m/>
    <s v="2005, confirmada con Bing ariel"/>
    <s v="616i"/>
    <n v="14.288019999999999"/>
    <n v="-84.731859999999998"/>
    <x v="1"/>
    <x v="0"/>
    <s v="No Antropogenica"/>
    <n v="0"/>
    <n v="0"/>
    <n v="0"/>
    <n v="0"/>
    <n v="0"/>
    <n v="0"/>
    <x v="2"/>
  </r>
  <r>
    <x v="550"/>
    <s v="619i"/>
    <s v="Ana Solis"/>
    <n v="14.287089999999999"/>
    <n v="-84.476820000000004"/>
    <s v="Bosque latifoliado &gt;70%"/>
    <n v="9"/>
    <s v="Alta"/>
    <s v="Landsat"/>
    <s v="16050_13_marzo_2005"/>
    <m/>
    <s v="Baja"/>
    <s v="Bosque latifoliado &gt;70%"/>
    <n v="9"/>
    <s v="Alta"/>
    <s v="Rapide Eye"/>
    <s v="1645626_27_sept_2016"/>
    <m/>
    <s v="Alta"/>
    <m/>
    <m/>
    <s v="619i"/>
    <n v="14.287089999999999"/>
    <n v="-84.476820000000004"/>
    <x v="1"/>
    <x v="0"/>
    <s v="No Antropogenica"/>
    <n v="0"/>
    <n v="0"/>
    <n v="0"/>
    <n v="0"/>
    <n v="1"/>
    <n v="0"/>
    <x v="3"/>
  </r>
  <r>
    <x v="551"/>
    <s v="622i"/>
    <s v="Ana Solis"/>
    <n v="14.28791"/>
    <n v="-84.221770000000006"/>
    <s v="Bosque latifoliado degradado 30-69%"/>
    <n v="5"/>
    <s v="Alta"/>
    <s v="Landsat"/>
    <s v="16050_13_marzo_2005"/>
    <m/>
    <s v="Baja"/>
    <s v="Bosque latifoliado degradado 30-69%"/>
    <n v="5"/>
    <s v="Alta"/>
    <s v="Rapide Eye"/>
    <s v="1645627_21_abril_2016"/>
    <m/>
    <s v="Alta"/>
    <m/>
    <m/>
    <s v="622i"/>
    <n v="14.28791"/>
    <n v="-84.221770000000006"/>
    <x v="1"/>
    <x v="0"/>
    <s v="No Antropogenica"/>
    <n v="0"/>
    <n v="0"/>
    <n v="0"/>
    <n v="0"/>
    <n v="1"/>
    <n v="0"/>
    <x v="3"/>
  </r>
  <r>
    <x v="552"/>
    <s v="625i"/>
    <s v="Ana Solis"/>
    <n v="14.286799999999999"/>
    <n v="-83.966740000000001"/>
    <s v="Bosque latifoliado &gt;70%"/>
    <n v="9"/>
    <s v="Alta"/>
    <s v="Landsat"/>
    <s v="16050_13_marzo_2005"/>
    <m/>
    <s v="Baja"/>
    <s v="Bosque latifoliado degradado 30-69%"/>
    <n v="3"/>
    <s v="Alta"/>
    <s v="Rapide Eye"/>
    <s v="1645628_06_enero_2016"/>
    <m/>
    <s v="Alta"/>
    <m/>
    <m/>
    <s v="625i"/>
    <n v="14.286799999999999"/>
    <n v="-83.966740000000001"/>
    <x v="1"/>
    <x v="1"/>
    <s v="Antropogenica"/>
    <n v="-0.66666666666666663"/>
    <n v="-0.66666666666666663"/>
    <n v="-42.353333333333325"/>
    <n v="-42.353333333333325"/>
    <n v="0"/>
    <n v="1"/>
    <x v="0"/>
  </r>
  <r>
    <x v="553"/>
    <s v="628i"/>
    <s v="Ana Solis"/>
    <n v="14.287800000000001"/>
    <n v="-83.711690000000004"/>
    <s v="Bosque latifoliado &gt;70%"/>
    <n v="9"/>
    <s v="Alta"/>
    <s v="Landsat"/>
    <s v="15050_09_marzo_2006"/>
    <m/>
    <s v="Baja"/>
    <s v="Bosque latifoliado &gt;70%"/>
    <n v="9"/>
    <s v="Alta"/>
    <s v="Landsat"/>
    <s v="15050_10_marzo_2015"/>
    <m/>
    <s v="Alta"/>
    <m/>
    <s v="Rapideye con nubes"/>
    <s v="628i"/>
    <n v="14.287800000000001"/>
    <n v="-83.711690000000004"/>
    <x v="1"/>
    <x v="0"/>
    <s v="No Antropogenica"/>
    <n v="0"/>
    <n v="0"/>
    <n v="0"/>
    <n v="0"/>
    <n v="1"/>
    <n v="0"/>
    <x v="3"/>
  </r>
  <r>
    <x v="554"/>
    <s v="638i"/>
    <s v="Ana Solis"/>
    <n v="14.372999999999999"/>
    <n v="-84.731009999999998"/>
    <s v="Bosque latifoliado &gt;70%"/>
    <n v="9"/>
    <s v="Alta"/>
    <s v="Landsat"/>
    <s v="16050_24_enero_2005"/>
    <m/>
    <s v="Baja"/>
    <s v="Bosque latifoliado &gt;70%"/>
    <n v="9"/>
    <s v="Alta"/>
    <s v="Rapide Eye"/>
    <s v="1645725_17_marzo_2016"/>
    <m/>
    <s v="Alta"/>
    <m/>
    <m/>
    <s v="638i"/>
    <n v="14.372999999999999"/>
    <n v="-84.731009999999998"/>
    <x v="1"/>
    <x v="0"/>
    <s v="No Antropogenica"/>
    <n v="0"/>
    <n v="0"/>
    <n v="0"/>
    <n v="0"/>
    <n v="1"/>
    <n v="0"/>
    <x v="3"/>
  </r>
  <r>
    <x v="555"/>
    <s v="641i"/>
    <s v="Ana Solis"/>
    <n v="14.372070000000001"/>
    <n v="-84.47587"/>
    <s v="Bosque latifoliado &gt;70%"/>
    <n v="9"/>
    <s v="Alta"/>
    <s v="Landsat"/>
    <s v="16050_14_abril_2005"/>
    <m/>
    <s v="Baja"/>
    <s v="Bosque latifoliado &gt;70%"/>
    <n v="9"/>
    <s v="Alta"/>
    <s v="Rapide Eye"/>
    <s v="1645726_17_marzo_2016"/>
    <m/>
    <s v="Alta"/>
    <m/>
    <m/>
    <s v="641i"/>
    <n v="14.372070000000001"/>
    <n v="-84.47587"/>
    <x v="1"/>
    <x v="0"/>
    <s v="No Antropogenica"/>
    <n v="0"/>
    <n v="0"/>
    <n v="0"/>
    <n v="0"/>
    <n v="1"/>
    <n v="0"/>
    <x v="3"/>
  </r>
  <r>
    <x v="556"/>
    <s v="644i"/>
    <s v="Ana Solis"/>
    <n v="14.37289"/>
    <n v="-84.22072"/>
    <s v="Bosque latifoliado &gt;70%"/>
    <n v="8"/>
    <s v="Alta"/>
    <s v="Landsat"/>
    <s v="16050_13_marzo_2005"/>
    <m/>
    <s v="Baja"/>
    <s v="Bosque latifoliado &gt;70%"/>
    <n v="9"/>
    <s v="Alta"/>
    <s v="Rapide Eye"/>
    <s v="1645727_23_febrero_2016"/>
    <m/>
    <s v="Alta"/>
    <m/>
    <m/>
    <s v="644i"/>
    <n v="14.37289"/>
    <n v="-84.22072"/>
    <x v="1"/>
    <x v="2"/>
    <s v="No Antropogenica"/>
    <n v="0.1111111111111111"/>
    <n v="0"/>
    <n v="0"/>
    <n v="7.0588888888888883"/>
    <n v="0"/>
    <n v="0"/>
    <x v="2"/>
  </r>
  <r>
    <x v="557"/>
    <s v="647i"/>
    <s v="Ana Solis"/>
    <n v="14.37177"/>
    <n v="-83.965599999999995"/>
    <s v="Bosque latifoliado &gt;70%"/>
    <n v="7"/>
    <s v="Alta"/>
    <s v="Landsat"/>
    <s v="16050_24_enero_2005"/>
    <m/>
    <s v="Baja"/>
    <s v="Bosque latifoliado degradado 30-69%"/>
    <n v="4"/>
    <s v="Alta"/>
    <s v="Rapide Eye"/>
    <s v="1645728_20_junio_2016"/>
    <m/>
    <s v="Alta"/>
    <m/>
    <m/>
    <s v="647i"/>
    <n v="14.37177"/>
    <n v="-83.965599999999995"/>
    <x v="1"/>
    <x v="1"/>
    <s v="No Antropogenica"/>
    <n v="-0.33333333333333331"/>
    <n v="-0.33333333333333331"/>
    <n v="-21.176666666666662"/>
    <n v="-21.176666666666662"/>
    <n v="1"/>
    <n v="0"/>
    <x v="3"/>
  </r>
  <r>
    <x v="558"/>
    <s v="649i"/>
    <s v="Ana Solis"/>
    <n v="14.37167"/>
    <n v="-83.795509999999993"/>
    <s v="Bosque latifoliado degradado 30-69%"/>
    <n v="5"/>
    <s v="Alta"/>
    <s v="Landsat"/>
    <s v="15050_09_marzo_2006"/>
    <m/>
    <s v="Baja"/>
    <s v="Bosque latifoliado degradado 30-69%"/>
    <n v="4"/>
    <s v="Alta"/>
    <s v="Landsat"/>
    <s v="15050_10_marzo_2015"/>
    <m/>
    <s v="Alta"/>
    <m/>
    <s v="Rapideye con nubes"/>
    <s v="649i"/>
    <n v="14.37167"/>
    <n v="-83.795509999999993"/>
    <x v="1"/>
    <x v="1"/>
    <s v="No Antropogenica"/>
    <n v="-0.1111111111111111"/>
    <n v="0"/>
    <n v="0"/>
    <n v="-7.0588888888888883"/>
    <n v="0"/>
    <n v="0"/>
    <x v="2"/>
  </r>
  <r>
    <x v="559"/>
    <s v="658i"/>
    <s v="Ana Solis"/>
    <n v="14.45804"/>
    <n v="-84.901849999999996"/>
    <s v="Bosque latifoliado &gt;70%"/>
    <n v="9"/>
    <s v="Alta"/>
    <s v="Landsat"/>
    <s v="16050_24_enero_2005"/>
    <m/>
    <s v="Baja"/>
    <s v="Bosque latifoliado &gt;70%"/>
    <n v="9"/>
    <s v="Alta"/>
    <s v="Rapide Eye"/>
    <s v="1645724_17_marzo_2016"/>
    <m/>
    <s v="Alta"/>
    <m/>
    <m/>
    <s v="658i"/>
    <n v="14.45804"/>
    <n v="-84.901849999999996"/>
    <x v="1"/>
    <x v="0"/>
    <s v="No Antropogenica"/>
    <n v="0"/>
    <n v="0"/>
    <n v="0"/>
    <n v="0"/>
    <n v="0"/>
    <n v="0"/>
    <x v="2"/>
  </r>
  <r>
    <x v="560"/>
    <s v="661i"/>
    <s v="Ana Solis"/>
    <n v="14.45717"/>
    <n v="-84.646810000000002"/>
    <s v="Bosque latifoliado &gt;70%"/>
    <n v="9"/>
    <s v="Alta"/>
    <s v="Landsat"/>
    <s v="16050_13_marzo_2005"/>
    <m/>
    <s v="Baja"/>
    <s v="Bosque latifoliado &gt;70%"/>
    <n v="9"/>
    <s v="Alta"/>
    <s v="Rapide Eye"/>
    <s v="1645725_17_marzo_2016"/>
    <m/>
    <s v="Alta"/>
    <m/>
    <s v="Se comprueba con bing ariel"/>
    <s v="661i"/>
    <n v="14.45717"/>
    <n v="-84.646810000000002"/>
    <x v="1"/>
    <x v="0"/>
    <s v="No Antropogenica"/>
    <n v="0"/>
    <n v="0"/>
    <n v="0"/>
    <n v="0"/>
    <n v="0"/>
    <n v="0"/>
    <x v="2"/>
  </r>
  <r>
    <x v="561"/>
    <s v="662i"/>
    <s v="Ana Solis"/>
    <n v="14.45797"/>
    <n v="-84.561790000000002"/>
    <s v="Bosque latifoliado &gt;70%"/>
    <n v="9"/>
    <s v="Alta"/>
    <s v="Landsat"/>
    <s v="16050_13_marzo_2005"/>
    <m/>
    <s v="Baja"/>
    <s v="Bosque latifoliado &gt;70%"/>
    <n v="7"/>
    <s v="Alta"/>
    <s v="Rapide Eye"/>
    <s v="1645725_17_marzo_2016"/>
    <m/>
    <s v="Alta"/>
    <m/>
    <m/>
    <s v="662i"/>
    <n v="14.45797"/>
    <n v="-84.561790000000002"/>
    <x v="1"/>
    <x v="1"/>
    <s v="No Antropogenica"/>
    <n v="-0.22222222222222221"/>
    <n v="-0.22222222222222221"/>
    <n v="-14.117777777777777"/>
    <n v="-14.117777777777777"/>
    <n v="0"/>
    <n v="0"/>
    <x v="2"/>
  </r>
  <r>
    <x v="562"/>
    <s v="665i"/>
    <s v="Ana Solis"/>
    <n v="14.45697"/>
    <n v="-84.306759999999997"/>
    <s v="Bosque latifoliado &gt;70%"/>
    <n v="9"/>
    <s v="Alta"/>
    <s v="Landsat"/>
    <s v="16050_13_marzo_2005"/>
    <m/>
    <s v="Baja"/>
    <s v="Bosque latifoliado &gt;70%"/>
    <n v="9"/>
    <s v="Alta"/>
    <s v="Rapide Eye"/>
    <s v="1645727_28_julio_2016"/>
    <m/>
    <s v="Alta"/>
    <m/>
    <m/>
    <s v="665i"/>
    <n v="14.45697"/>
    <n v="-84.306759999999997"/>
    <x v="1"/>
    <x v="0"/>
    <s v="No Antropogenica"/>
    <n v="0"/>
    <n v="0"/>
    <n v="0"/>
    <n v="0"/>
    <n v="0"/>
    <n v="0"/>
    <x v="2"/>
  </r>
  <r>
    <x v="563"/>
    <s v="668i"/>
    <s v="Ana Solis"/>
    <n v="14.457850000000001"/>
    <n v="-84.051699999999997"/>
    <s v="Bosque de Pino degradado 30-69%"/>
    <n v="6"/>
    <s v="Alta"/>
    <s v="Landsat"/>
    <s v="16050_24_enero_2005"/>
    <m/>
    <s v="Baja"/>
    <s v="Bosque de Pino degradado 30-69%"/>
    <n v="6"/>
    <s v="Alta"/>
    <s v="Landsat"/>
    <s v="16050_28_enero_2015"/>
    <m/>
    <s v="Baja"/>
    <m/>
    <s v="Rapideye con nubes. 03 puntos en Bosque latifoliado"/>
    <s v="668i"/>
    <n v="14.457850000000001"/>
    <n v="-84.051699999999997"/>
    <x v="0"/>
    <x v="0"/>
    <s v="Antropogenica"/>
    <n v="0"/>
    <n v="0"/>
    <n v="0"/>
    <n v="0"/>
    <n v="0"/>
    <n v="0"/>
    <x v="2"/>
  </r>
  <r>
    <x v="564"/>
    <s v="671i"/>
    <s v="Ana Solis"/>
    <n v="14.45668"/>
    <n v="-83.796670000000006"/>
    <s v="Bosque de Pino degradado 30-69%"/>
    <n v="6"/>
    <s v="Alta"/>
    <s v="Landsat"/>
    <s v="15050_29_agosto_2005"/>
    <m/>
    <s v="Baja"/>
    <s v="Bosque de Pino degradado 30-69%"/>
    <n v="6"/>
    <s v="Alta"/>
    <s v="Rapide Eye"/>
    <s v="1745702_26_julio_2016"/>
    <m/>
    <s v="Alta"/>
    <m/>
    <m/>
    <s v="671i"/>
    <n v="14.45668"/>
    <n v="-83.796670000000006"/>
    <x v="0"/>
    <x v="0"/>
    <s v="No Antropogenica"/>
    <n v="0"/>
    <n v="0"/>
    <n v="0"/>
    <n v="0"/>
    <n v="0"/>
    <n v="0"/>
    <x v="2"/>
  </r>
  <r>
    <x v="565"/>
    <s v="674i"/>
    <s v="Ana Solis"/>
    <n v="14.457739999999999"/>
    <n v="-83.541619999999995"/>
    <s v="Bosque latifoliado &gt;70%"/>
    <n v="9"/>
    <s v="Alta"/>
    <s v="Landsat"/>
    <s v="15050_23_abril_2005"/>
    <m/>
    <s v="Baja"/>
    <s v="Bosque latifoliado &gt;70%"/>
    <n v="9"/>
    <s v="Alta"/>
    <s v="Rapide Eye"/>
    <s v="1745703_06_enero_2016"/>
    <m/>
    <s v="Alta"/>
    <m/>
    <m/>
    <s v="674i"/>
    <n v="14.457739999999999"/>
    <n v="-83.541619999999995"/>
    <x v="1"/>
    <x v="0"/>
    <s v="No Antropogenica"/>
    <n v="0"/>
    <n v="0"/>
    <n v="0"/>
    <n v="0"/>
    <n v="0"/>
    <n v="1"/>
    <x v="0"/>
  </r>
  <r>
    <x v="566"/>
    <s v="679i"/>
    <s v="Ana Solis"/>
    <n v="14.54302"/>
    <n v="-84.901049999999998"/>
    <s v="Bosque latifoliado &gt;70%"/>
    <n v="8"/>
    <s v="Alta"/>
    <s v="Landsat"/>
    <s v="16050_24_enero_2005"/>
    <m/>
    <s v="Baja"/>
    <s v="Bosque latifoliado &gt;70%"/>
    <n v="9"/>
    <s v="Alta"/>
    <s v="Rapide Eye"/>
    <s v="1645824_17_marzo_2016"/>
    <m/>
    <s v="Alta"/>
    <m/>
    <m/>
    <s v="679i"/>
    <n v="14.54302"/>
    <n v="-84.901049999999998"/>
    <x v="1"/>
    <x v="2"/>
    <s v="No Antropogenica"/>
    <n v="0.1111111111111111"/>
    <n v="0"/>
    <n v="0"/>
    <n v="7.0588888888888883"/>
    <n v="1"/>
    <n v="0"/>
    <x v="3"/>
  </r>
  <r>
    <x v="567"/>
    <s v="682i"/>
    <s v="Ana Solis"/>
    <n v="14.542149999999999"/>
    <n v="-84.645920000000004"/>
    <s v="Bosque latifoliado &gt;70%"/>
    <n v="7"/>
    <s v="Alta"/>
    <s v="Landsat"/>
    <s v="16050_13_marzo_2005"/>
    <m/>
    <s v="Baja"/>
    <s v="Bosque latifoliado &gt;70%"/>
    <n v="8"/>
    <s v="Alta"/>
    <s v="Rapide Eye"/>
    <s v="1645825_28_julio_2016"/>
    <m/>
    <s v="Alta"/>
    <m/>
    <m/>
    <s v="682i"/>
    <n v="14.542149999999999"/>
    <n v="-84.645920000000004"/>
    <x v="1"/>
    <x v="2"/>
    <s v="No Antropogenica"/>
    <n v="0.1111111111111111"/>
    <n v="0"/>
    <n v="0"/>
    <n v="7.0588888888888883"/>
    <n v="0"/>
    <n v="0"/>
    <x v="2"/>
  </r>
  <r>
    <x v="568"/>
    <s v="686i"/>
    <s v="Ana Solis"/>
    <n v="14.54195"/>
    <n v="-84.305729999999997"/>
    <s v="Bosque latifoliado &gt;70%"/>
    <n v="8"/>
    <s v="Alta"/>
    <s v="Landsat"/>
    <s v="16050_24_enero_2005"/>
    <m/>
    <s v="Baja"/>
    <s v="Bosque latifoliado &gt;70%"/>
    <n v="9"/>
    <s v="Alta"/>
    <s v="Landsat"/>
    <s v="16050_28_enero_2015"/>
    <m/>
    <s v="Baja"/>
    <m/>
    <s v="Rapideye, con nubes"/>
    <s v="686i"/>
    <n v="14.54195"/>
    <n v="-84.305729999999997"/>
    <x v="1"/>
    <x v="2"/>
    <s v="No Antropogenica"/>
    <n v="0.1111111111111111"/>
    <n v="0"/>
    <n v="0"/>
    <n v="7.0588888888888883"/>
    <n v="1"/>
    <n v="0"/>
    <x v="3"/>
  </r>
  <r>
    <x v="569"/>
    <s v="689i"/>
    <s v="Ana Solis"/>
    <n v="14.54283"/>
    <n v="-84.050579999999997"/>
    <s v="Bosque de Pino &gt;70%"/>
    <n v="7"/>
    <s v="Alta"/>
    <s v="Landsat"/>
    <s v="16050_13_marzo_2005"/>
    <m/>
    <s v="Baja"/>
    <s v="Bosque de Pino degradado 30-69%"/>
    <n v="5"/>
    <s v="Alta"/>
    <s v="Rapide Eye"/>
    <s v="1645828_02_junio_2016"/>
    <m/>
    <s v="Alta"/>
    <m/>
    <m/>
    <s v="689i"/>
    <n v="14.54283"/>
    <n v="-84.050579999999997"/>
    <x v="0"/>
    <x v="1"/>
    <s v="No Antropogenica"/>
    <n v="-0.22222222222222221"/>
    <n v="-0.22222222222222221"/>
    <n v="-7.7696222222222211"/>
    <n v="-7.7696222222222211"/>
    <n v="0"/>
    <n v="0"/>
    <x v="2"/>
  </r>
  <r>
    <x v="570"/>
    <s v="692i"/>
    <s v="Ana Solis"/>
    <n v="14.541639999999999"/>
    <n v="-83.795450000000002"/>
    <s v="Bosque de Pino degradado 30-69%"/>
    <n v="4"/>
    <s v="Media"/>
    <s v="Landsat"/>
    <s v="15050_29_agosto_2005"/>
    <m/>
    <s v="Baja"/>
    <s v="Bosque de Pino degradado 30-69%"/>
    <n v="4"/>
    <s v="Media"/>
    <s v="Landsat"/>
    <s v="15050_10_marzo_2015"/>
    <m/>
    <s v="Baja"/>
    <m/>
    <s v="Rapideye con nubes"/>
    <s v="692i"/>
    <n v="14.541639999999999"/>
    <n v="-83.795450000000002"/>
    <x v="0"/>
    <x v="0"/>
    <s v="No Antropogenica"/>
    <n v="0"/>
    <n v="0"/>
    <n v="0"/>
    <n v="0"/>
    <n v="0"/>
    <n v="0"/>
    <x v="2"/>
  </r>
  <r>
    <x v="571"/>
    <s v="699i"/>
    <s v="Ana Solis"/>
    <n v="14.628780000000001"/>
    <n v="-84.987189999999998"/>
    <s v="Bosque latifoliado &gt;70%"/>
    <n v="9"/>
    <s v="Alta"/>
    <s v="Landsat"/>
    <s v="16050_24_enero_2005"/>
    <m/>
    <s v="Baja"/>
    <s v="Bosque latifoliado &gt;70%"/>
    <n v="9"/>
    <s v="Alta"/>
    <s v="Landsat"/>
    <s v="1650_28_enero_2015"/>
    <m/>
    <s v="Baja"/>
    <m/>
    <m/>
    <s v="699i"/>
    <n v="14.628780000000001"/>
    <n v="-84.987189999999998"/>
    <x v="1"/>
    <x v="0"/>
    <s v="No Antropogenica"/>
    <n v="0"/>
    <n v="0"/>
    <n v="0"/>
    <n v="0"/>
    <n v="0"/>
    <n v="0"/>
    <x v="2"/>
  </r>
  <r>
    <x v="572"/>
    <s v="702i"/>
    <s v="Ana Solis"/>
    <n v="14.62799"/>
    <n v="-84.731790000000004"/>
    <s v="Bosque latifoliado &gt;70%"/>
    <n v="9"/>
    <s v="Alta"/>
    <s v="Landsat"/>
    <s v="16050_24_enero_2005"/>
    <m/>
    <s v="Baja"/>
    <s v="Bosque latifoliado &gt;70%"/>
    <n v="9"/>
    <s v="Alta"/>
    <s v="Rapide Eye"/>
    <s v="1645825_01_octubre_2016"/>
    <m/>
    <s v="Alta"/>
    <m/>
    <m/>
    <s v="702i"/>
    <n v="14.62799"/>
    <n v="-84.731790000000004"/>
    <x v="1"/>
    <x v="0"/>
    <s v="Antropogenica"/>
    <n v="0"/>
    <n v="0"/>
    <n v="0"/>
    <n v="0"/>
    <n v="1"/>
    <n v="1"/>
    <x v="1"/>
  </r>
  <r>
    <x v="573"/>
    <s v="706i"/>
    <s v="Ana Solis"/>
    <n v="14.626849999999999"/>
    <n v="-84.136690000000002"/>
    <s v="Bosque latifoliado &gt;70%"/>
    <n v="9"/>
    <s v="Alta"/>
    <s v="Landsat"/>
    <s v="16050_30_abril_2005"/>
    <m/>
    <s v="Baja"/>
    <s v="Bosque latifoliado &gt;70%"/>
    <n v="9"/>
    <s v="Alta"/>
    <s v="Landsat"/>
    <s v="16050_28_enero_2015"/>
    <m/>
    <s v="Alta"/>
    <m/>
    <s v="Rapideye, con nubes"/>
    <s v="706i"/>
    <n v="14.626849999999999"/>
    <n v="-84.136690000000002"/>
    <x v="1"/>
    <x v="0"/>
    <s v="No Antropogenica"/>
    <n v="0"/>
    <n v="0"/>
    <n v="0"/>
    <n v="0"/>
    <n v="0"/>
    <n v="0"/>
    <x v="2"/>
  </r>
  <r>
    <x v="574"/>
    <s v="709i"/>
    <s v="Ana Solis"/>
    <n v="14.627800000000001"/>
    <n v="-83.881630000000001"/>
    <s v="Bosque latifoliado &gt;70%"/>
    <n v="9"/>
    <s v="Alta"/>
    <s v="Landsat"/>
    <s v="16050_30_abril_2005"/>
    <m/>
    <s v="Baja"/>
    <s v="Bosque latifoliado &gt;70%"/>
    <n v="9"/>
    <s v="Alta"/>
    <s v="Landsat"/>
    <s v="16050_09_noviembre_2016"/>
    <m/>
    <s v="Baja"/>
    <m/>
    <s v="Rapideye con nubes"/>
    <s v="709i"/>
    <n v="14.627800000000001"/>
    <n v="-83.881630000000001"/>
    <x v="1"/>
    <x v="0"/>
    <s v="No Antropogenica"/>
    <n v="0"/>
    <n v="0"/>
    <n v="0"/>
    <n v="0"/>
    <n v="1"/>
    <n v="0"/>
    <x v="3"/>
  </r>
  <r>
    <x v="575"/>
    <s v="717i"/>
    <s v="Ana Solis"/>
    <n v="14.713010000000001"/>
    <n v="-84.815960000000004"/>
    <s v="Bosque latifoliado &gt;70%"/>
    <n v="9"/>
    <s v="Alta"/>
    <s v="Landsat"/>
    <s v="16050_24_enero_2005"/>
    <m/>
    <s v="Baja"/>
    <s v="Bosque latifoliado &gt;70%"/>
    <n v="9"/>
    <s v="Alta"/>
    <s v="Rapide Eye"/>
    <s v="1645824_17_marzo_2016"/>
    <m/>
    <s v="Alta"/>
    <m/>
    <m/>
    <s v="717i"/>
    <n v="14.713010000000001"/>
    <n v="-84.815960000000004"/>
    <x v="1"/>
    <x v="0"/>
    <s v="No Antropogenica"/>
    <n v="0"/>
    <n v="0"/>
    <n v="0"/>
    <n v="0"/>
    <n v="0"/>
    <n v="0"/>
    <x v="2"/>
  </r>
  <r>
    <x v="576"/>
    <s v="88b"/>
    <s v="Ana Solis"/>
    <n v="14.713340000000001"/>
    <n v="-84.943709999999996"/>
    <s v="Bosque latifoliado &gt;70%"/>
    <n v="9"/>
    <s v="Alta"/>
    <s v="Landsat"/>
    <s v="16050_24_enero_2005"/>
    <m/>
    <s v="Baja"/>
    <s v="Bosque latifoliado &gt;70%"/>
    <n v="9"/>
    <s v="Alta"/>
    <s v="Rapide Eye"/>
    <s v="1645824_17_marzo_2016"/>
    <m/>
    <s v="Alta"/>
    <m/>
    <m/>
    <s v="88b"/>
    <n v="14.713340000000001"/>
    <n v="-84.943709999999996"/>
    <x v="1"/>
    <x v="0"/>
    <s v="No Antropogenica"/>
    <n v="0"/>
    <n v="0"/>
    <n v="0"/>
    <n v="0"/>
    <n v="0"/>
    <n v="0"/>
    <x v="2"/>
  </r>
  <r>
    <x v="577"/>
    <s v="90b"/>
    <s v="Ana Solis"/>
    <n v="14.713380000000001"/>
    <n v="-83.839299999999994"/>
    <s v="Bosque de Pino &gt;70%"/>
    <n v="9"/>
    <s v="Alta"/>
    <s v="Landsat"/>
    <s v="15050_19_octubre_2005"/>
    <m/>
    <s v="Baja"/>
    <s v="Bosque de Pino &gt;70%"/>
    <n v="9"/>
    <s v="Baja"/>
    <s v="Bing"/>
    <s v="no conocida"/>
    <m/>
    <s v="Alta"/>
    <m/>
    <s v="2015, imigenes de referencia con presencia de nubes"/>
    <s v="90b"/>
    <n v="14.713380000000001"/>
    <n v="-83.839299999999994"/>
    <x v="0"/>
    <x v="0"/>
    <s v="No Antropogenica"/>
    <n v="0"/>
    <n v="0"/>
    <n v="0"/>
    <n v="0"/>
    <n v="1"/>
    <n v="0"/>
    <x v="3"/>
  </r>
  <r>
    <x v="578"/>
    <s v="1050i"/>
    <s v="Juan Morales"/>
    <n v="13.14034"/>
    <n v="-83.626360000000005"/>
    <s v="Bosque latifoliado degradado 30-69%"/>
    <n v="5"/>
    <s v="Media"/>
    <s v="Spot"/>
    <s v="622-324-24abr05.img"/>
    <m/>
    <s v="Media"/>
    <s v="Bosque latifoliado degradado 30-69%"/>
    <n v="3"/>
    <s v="Alta"/>
    <s v="Rapide Eye"/>
    <s v="1745103_RapidEye-1_analytic_20151220_165044.tif"/>
    <m/>
    <s v="Alta"/>
    <m/>
    <m/>
    <s v="1050i"/>
    <n v="13.14034"/>
    <n v="-83.626360000000005"/>
    <x v="1"/>
    <x v="1"/>
    <s v="No Antropogenica"/>
    <n v="-0.22222222222222221"/>
    <n v="-0.22222222222222221"/>
    <n v="-14.117777777777777"/>
    <n v="-14.117777777777777"/>
    <n v="1"/>
    <n v="0"/>
    <x v="3"/>
  </r>
  <r>
    <x v="579"/>
    <s v="1071i"/>
    <s v="Juan Morales"/>
    <n v="13.22547"/>
    <n v="-83.627480000000006"/>
    <s v="Bosque latifoliado degradado 30-69%"/>
    <n v="4"/>
    <s v="Media"/>
    <s v="Spot"/>
    <s v="622-324-24abr05.img"/>
    <m/>
    <s v="Media"/>
    <s v="Bosque latifoliado degradado 30-69%"/>
    <n v="5"/>
    <s v="Alta"/>
    <s v="Rapide Eye"/>
    <s v="1745203_RapidEye-1_analytic_20160108_164844.tif"/>
    <m/>
    <s v="Alta"/>
    <m/>
    <m/>
    <s v="1071i"/>
    <n v="13.22547"/>
    <n v="-83.627480000000006"/>
    <x v="1"/>
    <x v="2"/>
    <s v="No Antropogenica"/>
    <n v="0.1111111111111111"/>
    <n v="0"/>
    <n v="0"/>
    <n v="7.0588888888888883"/>
    <n v="0"/>
    <n v="0"/>
    <x v="2"/>
  </r>
  <r>
    <x v="580"/>
    <s v="1111i"/>
    <s v="Juan Morales"/>
    <n v="13.395569999999999"/>
    <n v="-84.392439999999993"/>
    <s v="Bosque latifoliado degradado 30-69%"/>
    <n v="4"/>
    <s v="Media"/>
    <s v="Spot"/>
    <s v="621-323-24nov05.img"/>
    <m/>
    <s v="Media"/>
    <s v="Bosque latifoliado degradado 30-69%"/>
    <n v="6"/>
    <s v="Alta"/>
    <s v="Rapide Eye"/>
    <s v="1645226_RapidEye-2_analytic_20160124_170412.tif"/>
    <m/>
    <s v="Alta"/>
    <s v="122m"/>
    <m/>
    <s v="1111i"/>
    <n v="13.395569999999999"/>
    <n v="-84.392439999999993"/>
    <x v="1"/>
    <x v="2"/>
    <s v="Antropogenica"/>
    <n v="0.22222222222222221"/>
    <n v="0.22222222222222221"/>
    <n v="14.117777777777777"/>
    <n v="14.117777777777777"/>
    <n v="1"/>
    <n v="1"/>
    <x v="1"/>
  </r>
  <r>
    <x v="581"/>
    <s v="1117i"/>
    <s v="Juan Morales"/>
    <n v="13.395479999999999"/>
    <n v="-83.882450000000006"/>
    <s v="Bosque latifoliado degradado 30-69%"/>
    <n v="4"/>
    <s v="Media"/>
    <s v="Spot"/>
    <s v="622-323-24abr05.img"/>
    <m/>
    <s v="Media"/>
    <s v="Bosque latifoliado degradado 30-69%"/>
    <n v="6"/>
    <s v="Alta"/>
    <s v="Rapide Eye"/>
    <s v="1745201_RapidEye-1_analytic_20160315_165149.tif"/>
    <m/>
    <s v="Alta"/>
    <m/>
    <m/>
    <s v="1117i"/>
    <n v="13.395479999999999"/>
    <n v="-83.882450000000006"/>
    <x v="1"/>
    <x v="2"/>
    <s v="No Antropogenica"/>
    <n v="0.22222222222222221"/>
    <n v="0.22222222222222221"/>
    <n v="14.117777777777777"/>
    <n v="14.117777777777777"/>
    <n v="0"/>
    <n v="0"/>
    <x v="2"/>
  </r>
  <r>
    <x v="582"/>
    <s v="1149INF"/>
    <s v="Juan Morales"/>
    <n v="13.649940000000001"/>
    <n v="-84.178939999999997"/>
    <s v="Bosque latifoliado degradado 30-69%"/>
    <n v="4"/>
    <s v="Media"/>
    <s v="Spot"/>
    <s v="621-323-24nov05.img"/>
    <m/>
    <s v="Media"/>
    <s v="Bosque latifoliado degradado 30-69%"/>
    <n v="4"/>
    <s v="Alta"/>
    <s v="Rapide Eye"/>
    <s v="1645327_RapidEye-3_analytic_20160620_164338.tif"/>
    <m/>
    <s v="Alta"/>
    <m/>
    <m/>
    <s v="1149INF"/>
    <n v="13.649940000000001"/>
    <n v="-84.178939999999997"/>
    <x v="1"/>
    <x v="0"/>
    <s v="Antropogenica"/>
    <n v="0"/>
    <n v="0"/>
    <n v="0"/>
    <n v="0"/>
    <n v="0"/>
    <n v="1"/>
    <x v="0"/>
  </r>
  <r>
    <x v="583"/>
    <s v="1184INF"/>
    <s v="Juan Morales"/>
    <n v="13.73598"/>
    <n v="-84.434889999999996"/>
    <s v="Bosque latifoliado degradado 30-69%"/>
    <n v="3"/>
    <s v="Media"/>
    <s v="Spot"/>
    <s v="621-322-24nov05.img"/>
    <m/>
    <s v="Media"/>
    <s v="Bosque latifoliado degradado 30-69%"/>
    <n v="4"/>
    <s v="Alta"/>
    <s v="Rapide Eye"/>
    <s v="1645426_RapidEye-2_analytic_20160927_164629.tif"/>
    <m/>
    <s v="Alta"/>
    <m/>
    <m/>
    <s v="1184INF"/>
    <n v="13.73598"/>
    <n v="-84.434889999999996"/>
    <x v="1"/>
    <x v="2"/>
    <s v="No Antropogenica"/>
    <n v="0.1111111111111111"/>
    <n v="0"/>
    <n v="0"/>
    <n v="7.0588888888888883"/>
    <n v="0"/>
    <n v="0"/>
    <x v="2"/>
  </r>
  <r>
    <x v="584"/>
    <s v="1191i"/>
    <s v="Juan Morales"/>
    <n v="13.650449999999999"/>
    <n v="-84.306449999999998"/>
    <s v="Bosque latifoliado &gt;70%"/>
    <n v="9"/>
    <s v="Media"/>
    <s v="Landsat"/>
    <s v="16050_13mar2005.img"/>
    <m/>
    <s v="Baja"/>
    <s v="Bosque latifoliado &gt;70%"/>
    <n v="9"/>
    <s v="Alta"/>
    <s v="Rapide Eye"/>
    <s v="1645327_RapidEye-3_analytic_20160620_164338.tif"/>
    <m/>
    <s v="Alta"/>
    <m/>
    <m/>
    <s v="1191i"/>
    <n v="13.650449999999999"/>
    <n v="-84.306449999999998"/>
    <x v="1"/>
    <x v="0"/>
    <s v="No Antropogenica"/>
    <n v="0"/>
    <n v="0"/>
    <n v="0"/>
    <n v="0"/>
    <n v="0"/>
    <n v="0"/>
    <x v="2"/>
  </r>
  <r>
    <x v="585"/>
    <s v="1246i"/>
    <s v="Juan Morales"/>
    <n v="13.820399999999999"/>
    <n v="-84.136349999999993"/>
    <s v="Bosque latifoliado degradado 30-69%"/>
    <n v="3"/>
    <s v="Media"/>
    <s v="Spot"/>
    <s v="621-322-24nov05.img"/>
    <m/>
    <s v="Media"/>
    <s v="Bosque latifoliado degradado 30-69%"/>
    <n v="4"/>
    <s v="Alta"/>
    <s v="Rapide Eye"/>
    <s v="1645427_RapidEye-1_analytic_20160206_165515.tif"/>
    <m/>
    <s v="Alta"/>
    <m/>
    <m/>
    <s v="1246i"/>
    <n v="13.820399999999999"/>
    <n v="-84.136349999999993"/>
    <x v="1"/>
    <x v="2"/>
    <s v="No Antropogenica"/>
    <n v="0.1111111111111111"/>
    <n v="0"/>
    <n v="0"/>
    <n v="7.0588888888888883"/>
    <n v="0"/>
    <n v="0"/>
    <x v="2"/>
  </r>
  <r>
    <x v="586"/>
    <s v="1283INF"/>
    <s v="Juan Morales"/>
    <n v="13.99084"/>
    <n v="-83.923749999999998"/>
    <s v="Bosque latifoliado degradado 30-69%"/>
    <n v="3"/>
    <s v="Media"/>
    <s v="Spot"/>
    <s v="621-322-24nov05.img"/>
    <m/>
    <s v="Media"/>
    <s v="Bosque latifoliado degradado 30-69%"/>
    <n v="4"/>
    <s v="Alta"/>
    <s v="Rapide Eye"/>
    <s v="1745501_RapidEye-1_analytic_20160206_165511.tif"/>
    <m/>
    <s v="Alta"/>
    <m/>
    <m/>
    <s v="1283INF"/>
    <n v="13.99084"/>
    <n v="-83.923749999999998"/>
    <x v="1"/>
    <x v="2"/>
    <s v="No Antropogenica"/>
    <n v="0.1111111111111111"/>
    <n v="0"/>
    <n v="0"/>
    <n v="7.0588888888888883"/>
    <n v="0"/>
    <n v="0"/>
    <x v="2"/>
  </r>
  <r>
    <x v="587"/>
    <s v="1301INF"/>
    <s v="Juan Morales"/>
    <n v="14.06354"/>
    <n v="-84.422449999999998"/>
    <s v="Bosque latifoliado degradado 30-69%"/>
    <n v="3"/>
    <s v="Baja"/>
    <s v="Spot"/>
    <s v="621-322-24nov05.img"/>
    <m/>
    <s v="Media"/>
    <s v="Bosque latifoliado degradado 30-69%"/>
    <n v="3"/>
    <s v="Baja"/>
    <s v="Rapide Eye"/>
    <s v="1645526_RapidEye-2_analytic_20160927_164626.tif"/>
    <m/>
    <s v="Alta"/>
    <m/>
    <m/>
    <s v="1301INF"/>
    <n v="14.07596"/>
    <n v="-84.434889999999996"/>
    <x v="1"/>
    <x v="0"/>
    <s v="No Antropogenica"/>
    <n v="0"/>
    <n v="0"/>
    <n v="0"/>
    <n v="0"/>
    <n v="0"/>
    <n v="0"/>
    <x v="2"/>
  </r>
  <r>
    <x v="588"/>
    <s v="1302i"/>
    <s v="Juan Morales"/>
    <n v="13.99029"/>
    <n v="-83.796189999999996"/>
    <s v="Bosque latifoliado degradado 30-69%"/>
    <n v="3"/>
    <s v="Media"/>
    <s v="Spot"/>
    <s v="622-322-24abr05.img"/>
    <m/>
    <s v="Media"/>
    <s v="Bosque latifoliado degradado 30-69%"/>
    <n v="3"/>
    <s v="Alta"/>
    <s v="Rapide Eye"/>
    <s v="1745502_RapidEye-2_analytic_20151001_165216.tif"/>
    <m/>
    <s v="Alta"/>
    <m/>
    <m/>
    <s v="1302i"/>
    <n v="13.99029"/>
    <n v="-83.796189999999996"/>
    <x v="1"/>
    <x v="0"/>
    <s v="No Antropogenica"/>
    <n v="0"/>
    <n v="0"/>
    <n v="0"/>
    <n v="0"/>
    <n v="0"/>
    <n v="0"/>
    <x v="2"/>
  </r>
  <r>
    <x v="589"/>
    <s v="1759i"/>
    <s v="Juan Morales"/>
    <n v="13.097619999999999"/>
    <n v="-84.349549999999994"/>
    <s v="Bosque latifoliado degradado 30-69%"/>
    <n v="4"/>
    <s v="Media"/>
    <s v="Spot"/>
    <s v="621-324-24nov05.img"/>
    <m/>
    <s v="Media"/>
    <s v="Bosque latifoliado degradado 30-69%"/>
    <n v="4"/>
    <s v="Alta"/>
    <s v="Rapide Eye"/>
    <s v="1645126_RapidEye-2_analytic_20150423_170937.tif"/>
    <m/>
    <s v="Alta"/>
    <m/>
    <m/>
    <s v="1759i"/>
    <n v="13.097619999999999"/>
    <n v="-84.349549999999994"/>
    <x v="1"/>
    <x v="0"/>
    <s v="Antropogenica"/>
    <n v="0"/>
    <n v="0"/>
    <n v="0"/>
    <n v="0"/>
    <n v="0"/>
    <n v="1"/>
    <x v="0"/>
  </r>
  <r>
    <x v="590"/>
    <s v="1783i"/>
    <s v="Juan Morales"/>
    <n v="13.18234"/>
    <n v="-83.668300000000002"/>
    <s v="Bosque latifoliado degradado 30-69%"/>
    <n v="5"/>
    <s v="Media"/>
    <s v="Spot"/>
    <s v="622-324-24abr05.img"/>
    <m/>
    <s v="Media"/>
    <s v="Bosque latifoliado degradado 30-69%"/>
    <n v="5"/>
    <s v="Alta"/>
    <s v="Rapide Eye"/>
    <s v="1745102_RapidEye-2_analytic_20151001_165229.tif"/>
    <m/>
    <s v="Alta"/>
    <m/>
    <m/>
    <s v="1783i"/>
    <n v="13.18234"/>
    <n v="-83.668300000000002"/>
    <x v="1"/>
    <x v="0"/>
    <s v="No Antropogenica"/>
    <n v="0"/>
    <n v="0"/>
    <n v="0"/>
    <n v="0"/>
    <n v="0"/>
    <n v="0"/>
    <x v="2"/>
  </r>
  <r>
    <x v="591"/>
    <s v="1797i"/>
    <s v="Juan Morales"/>
    <n v="13.267530000000001"/>
    <n v="-84.179490000000001"/>
    <s v="Bosque latifoliado degradado 30-69%"/>
    <n v="5"/>
    <s v="Media"/>
    <s v="Spot"/>
    <s v="621-323-24nov05.img"/>
    <m/>
    <s v="Media"/>
    <s v="Bosque latifoliado degradado 30-69%"/>
    <n v="3"/>
    <s v="Alta"/>
    <s v="Rapide Eye"/>
    <s v="1645227_RapidEye-1_analytic_20160726_164308.tif"/>
    <m/>
    <s v="Alta"/>
    <m/>
    <m/>
    <s v="1797i"/>
    <n v="13.267530000000001"/>
    <n v="-84.179490000000001"/>
    <x v="1"/>
    <x v="1"/>
    <s v="No Antropogenica"/>
    <n v="-0.22222222222222221"/>
    <n v="-0.22222222222222221"/>
    <n v="-14.117777777777777"/>
    <n v="-14.117777777777777"/>
    <n v="0"/>
    <n v="0"/>
    <x v="2"/>
  </r>
  <r>
    <x v="592"/>
    <s v="1803i"/>
    <s v="Juan Morales"/>
    <n v="13.267340000000001"/>
    <n v="-83.669409999999999"/>
    <s v="Bosque latifoliado degradado 30-69%"/>
    <n v="4"/>
    <s v="Media"/>
    <s v="Landsat"/>
    <s v="15051_20abr2004.img"/>
    <m/>
    <s v="Baja"/>
    <s v="Bosque latifoliado degradado 30-69%"/>
    <n v="4"/>
    <s v="Alta"/>
    <s v="Rapide Eye"/>
    <s v="1745202_RapidEye-2_analytic_20151001_165226.tif"/>
    <m/>
    <s v="Alta"/>
    <m/>
    <m/>
    <s v="1803i"/>
    <n v="13.267340000000001"/>
    <n v="-83.669409999999999"/>
    <x v="1"/>
    <x v="0"/>
    <s v="No Antropogenica"/>
    <n v="0"/>
    <n v="0"/>
    <n v="0"/>
    <n v="0"/>
    <n v="0"/>
    <n v="0"/>
    <x v="2"/>
  </r>
  <r>
    <x v="593"/>
    <s v="1816i"/>
    <s v="Juan Morales"/>
    <n v="13.35258"/>
    <n v="-84.348590000000002"/>
    <s v="Bosque latifoliado degradado 30-69%"/>
    <n v="3"/>
    <s v="Media"/>
    <s v="Spot"/>
    <s v="621-323-24nov05.img"/>
    <m/>
    <s v="Media"/>
    <s v="Bosque latifoliado degradado 30-69%"/>
    <n v="5"/>
    <s v="Alta"/>
    <s v="Rapide Eye"/>
    <s v="1645226_RapidEye-2_analytic_20160124_170412.tif"/>
    <m/>
    <s v="Alta"/>
    <s v="122m"/>
    <m/>
    <s v="1816i"/>
    <n v="13.35258"/>
    <n v="-84.348590000000002"/>
    <x v="1"/>
    <x v="2"/>
    <s v="Antropogenica"/>
    <n v="0.22222222222222221"/>
    <n v="0.22222222222222221"/>
    <n v="14.117777777777777"/>
    <n v="14.117777777777777"/>
    <n v="1"/>
    <n v="1"/>
    <x v="1"/>
  </r>
  <r>
    <x v="594"/>
    <s v="1819i"/>
    <s v="Juan Morales"/>
    <n v="13.352499999999999"/>
    <n v="-84.093459999999993"/>
    <s v="Bosque latifoliado degradado 30-69%"/>
    <n v="5"/>
    <s v="Media"/>
    <s v="Spot"/>
    <s v="621-323-24nov05.img"/>
    <m/>
    <s v="Media"/>
    <s v="Bosque latifoliado degradado 30-69%"/>
    <n v="4"/>
    <s v="Alta"/>
    <s v="Rapide Eye"/>
    <s v="1745201_RapidEye-1_analytic_20160315_165149.tif"/>
    <m/>
    <s v="Alta"/>
    <m/>
    <m/>
    <s v="1819i"/>
    <n v="13.352499999999999"/>
    <n v="-84.093459999999993"/>
    <x v="1"/>
    <x v="1"/>
    <s v="No Antropogenica"/>
    <n v="-0.1111111111111111"/>
    <n v="0"/>
    <n v="0"/>
    <n v="-7.0588888888888883"/>
    <n v="0"/>
    <n v="0"/>
    <x v="2"/>
  </r>
  <r>
    <x v="595"/>
    <s v="1863i"/>
    <s v="Juan Morales"/>
    <n v="13.522600000000001"/>
    <n v="-84.433589999999995"/>
    <s v="Bosque latifoliado degradado 30-69%"/>
    <n v="4"/>
    <s v="Media"/>
    <s v="Spot"/>
    <s v="621-323-24nov05.img"/>
    <m/>
    <s v="Media"/>
    <s v="Bosque latifoliado degradado 30-69%"/>
    <n v="4"/>
    <s v="Alta"/>
    <s v="Rapide Eye"/>
    <s v="1645326_RapidEye-2_analytic_20160124_170409.tif"/>
    <m/>
    <s v="Alta"/>
    <s v="122m"/>
    <m/>
    <s v="1863i"/>
    <n v="13.522600000000001"/>
    <n v="-84.433589999999995"/>
    <x v="1"/>
    <x v="0"/>
    <s v="No Antropogenica"/>
    <n v="0"/>
    <n v="0"/>
    <n v="0"/>
    <n v="0"/>
    <n v="0"/>
    <n v="0"/>
    <x v="2"/>
  </r>
  <r>
    <x v="596"/>
    <s v="1872i"/>
    <s v="Juan Morales"/>
    <n v="13.52229"/>
    <n v="-83.668199999999999"/>
    <s v="Bosque latifoliado degradado 30-69%"/>
    <n v="4"/>
    <s v="Media"/>
    <s v="Spot"/>
    <s v="622-323-24abr05.jp2"/>
    <m/>
    <s v="Media"/>
    <s v="Bosque latifoliado degradado 30-69%"/>
    <n v="5"/>
    <s v="Alta"/>
    <s v="Rapide Eye"/>
    <s v="1745302_RapidEye-2_analytic_20151001_165223.tif"/>
    <m/>
    <s v="Alta"/>
    <m/>
    <m/>
    <s v="1872i"/>
    <n v="13.52229"/>
    <n v="-83.668199999999999"/>
    <x v="1"/>
    <x v="2"/>
    <s v="No Antropogenica"/>
    <n v="0.1111111111111111"/>
    <n v="0"/>
    <n v="0"/>
    <n v="7.0588888888888883"/>
    <n v="0"/>
    <n v="0"/>
    <x v="2"/>
  </r>
  <r>
    <x v="597"/>
    <s v="1968i"/>
    <s v="Juan Morales"/>
    <n v="13.86243"/>
    <n v="-84.093310000000002"/>
    <s v="Bosque latifoliado degradado 30-69%"/>
    <n v="3"/>
    <s v="Media"/>
    <s v="Spot"/>
    <s v="622-322-24abr05.img"/>
    <m/>
    <s v="Media"/>
    <s v="Bosque latifoliado degradado 30-69%"/>
    <n v="4"/>
    <s v="Alta"/>
    <s v="Rapide Eye"/>
    <s v="1745401_RapidEye-1_analytic_20160206_165514.tif"/>
    <m/>
    <s v="Alta"/>
    <m/>
    <m/>
    <s v="1968i"/>
    <n v="13.86243"/>
    <n v="-84.093310000000002"/>
    <x v="1"/>
    <x v="2"/>
    <s v="No Antropogenica"/>
    <n v="0.1111111111111111"/>
    <n v="0"/>
    <n v="0"/>
    <n v="7.0588888888888883"/>
    <n v="0"/>
    <n v="0"/>
    <x v="2"/>
  </r>
  <r>
    <x v="598"/>
    <s v="1992i"/>
    <s v="Juan Morales"/>
    <n v="13.94745"/>
    <n v="-84.179339999999996"/>
    <s v="Bosque latifoliado degradado 30-69%"/>
    <n v="3"/>
    <s v="Media"/>
    <s v="Spot"/>
    <s v="621-322-24nov05.img"/>
    <m/>
    <s v="Media"/>
    <s v="Bosque latifoliado degradado 30-69%"/>
    <n v="5"/>
    <s v="Alta"/>
    <s v="Rapide Eye"/>
    <s v="1645527_RapidEye-1_analytic_20160206_165511.tif"/>
    <m/>
    <s v="Alta"/>
    <m/>
    <m/>
    <s v="1992i"/>
    <n v="13.94745"/>
    <n v="-84.179339999999996"/>
    <x v="1"/>
    <x v="2"/>
    <s v="Antropogenica"/>
    <n v="0.22222222222222221"/>
    <n v="0.22222222222222221"/>
    <n v="14.117777777777777"/>
    <n v="14.117777777777777"/>
    <n v="0"/>
    <n v="1"/>
    <x v="0"/>
  </r>
  <r>
    <x v="599"/>
    <s v="2019i"/>
    <s v="Juan Morales"/>
    <n v="14.03227"/>
    <n v="-83.753079999999997"/>
    <s v="Bosque latifoliado degradado 30-69%"/>
    <n v="4"/>
    <s v="Media"/>
    <s v="Spot"/>
    <s v="622-322-24abr05.img"/>
    <m/>
    <s v="Media"/>
    <s v="Bosque latifoliado degradado 30-69%"/>
    <n v="4"/>
    <s v="Alta"/>
    <s v="Rapide Eye"/>
    <s v="1745502_RapidEye-1_analytic_20160206_165510.tif"/>
    <m/>
    <s v="Alta"/>
    <m/>
    <m/>
    <s v="2019i"/>
    <n v="14.03227"/>
    <n v="-83.753079999999997"/>
    <x v="1"/>
    <x v="0"/>
    <s v="Antropogenica"/>
    <n v="0"/>
    <n v="0"/>
    <n v="0"/>
    <n v="0"/>
    <n v="0"/>
    <n v="1"/>
    <x v="0"/>
  </r>
  <r>
    <x v="600"/>
    <s v="2037i"/>
    <s v="Juan Morales"/>
    <n v="14.11736"/>
    <n v="-84.009280000000004"/>
    <s v="Bosque latifoliado degradado 30-69%"/>
    <n v="4"/>
    <s v="Media"/>
    <s v="Spot"/>
    <s v="621-322-24nov05.img"/>
    <m/>
    <s v="Media"/>
    <s v="Bosque latifoliado &gt;70%"/>
    <n v="7"/>
    <s v="Alta"/>
    <s v="Rapide Eye"/>
    <s v="1745601_RapidEye-1_analytic_20160206_165507.tif"/>
    <m/>
    <s v="Alta"/>
    <m/>
    <m/>
    <s v="2037i"/>
    <n v="14.11736"/>
    <n v="-84.009280000000004"/>
    <x v="1"/>
    <x v="2"/>
    <s v="No Antropogenica"/>
    <n v="0.33333333333333331"/>
    <n v="0.33333333333333331"/>
    <n v="21.176666666666662"/>
    <n v="21.176666666666662"/>
    <n v="0"/>
    <n v="0"/>
    <x v="2"/>
  </r>
  <r>
    <x v="601"/>
    <s v="2040i"/>
    <s v="Juan Morales"/>
    <n v="14.117279999999999"/>
    <n v="-83.754239999999996"/>
    <s v="Bosque latifoliado degradado 30-69%"/>
    <n v="5"/>
    <s v="Media"/>
    <s v="Spot"/>
    <s v="622-322-24abr05.img"/>
    <m/>
    <s v="Media"/>
    <s v="Bosque latifoliado degradado 30-69%"/>
    <n v="4"/>
    <s v="Alta"/>
    <s v="Rapide Eye"/>
    <s v="1745602_RapidEye-1_analytic_20160206_165507.tif"/>
    <m/>
    <s v="Alta"/>
    <m/>
    <m/>
    <s v="2040i"/>
    <n v="14.117279999999999"/>
    <n v="-83.754239999999996"/>
    <x v="1"/>
    <x v="1"/>
    <s v="No Antropogenica"/>
    <n v="-0.1111111111111111"/>
    <n v="0"/>
    <n v="0"/>
    <n v="-7.0588888888888883"/>
    <n v="0"/>
    <n v="0"/>
    <x v="2"/>
  </r>
  <r>
    <x v="602"/>
    <s v="308i"/>
    <s v="Juan Morales"/>
    <n v="13.18303"/>
    <n v="-84.391159999999999"/>
    <s v="Bosque latifoliado degradado 30-69%"/>
    <n v="4"/>
    <s v="Media"/>
    <s v="Spot"/>
    <s v="621-324-24nov05.img"/>
    <m/>
    <s v="Media"/>
    <s v="Bosque latifoliado degradado 30-69%"/>
    <n v="3"/>
    <s v="Alta"/>
    <s v="Rapide Eye"/>
    <s v="1645126_RapidEye-2_analytic_20150423_170937.tif"/>
    <m/>
    <s v="Alta"/>
    <m/>
    <m/>
    <s v="308i"/>
    <n v="13.18303"/>
    <n v="-84.391159999999999"/>
    <x v="1"/>
    <x v="1"/>
    <s v="No Antropogenica"/>
    <n v="-0.1111111111111111"/>
    <n v="0"/>
    <n v="0"/>
    <n v="-7.0588888888888883"/>
    <n v="0"/>
    <n v="1"/>
    <x v="0"/>
  </r>
  <r>
    <x v="603"/>
    <s v="316i"/>
    <s v="Juan Morales"/>
    <n v="13.18289"/>
    <n v="-83.710819999999998"/>
    <s v="Bosque latifoliado degradado 30-69%"/>
    <n v="5"/>
    <s v="Media"/>
    <s v="Spot"/>
    <s v="622-324-24abr05.img"/>
    <m/>
    <s v="Media"/>
    <s v="Bosque latifoliado degradado 30-69%"/>
    <n v="5"/>
    <s v="Alta"/>
    <s v="Rapide Eye"/>
    <s v="1745102_RapidEye-2_analytic_20151001_165229.tif"/>
    <m/>
    <s v="Alta"/>
    <m/>
    <m/>
    <s v="316i"/>
    <n v="13.18289"/>
    <n v="-83.710819999999998"/>
    <x v="1"/>
    <x v="0"/>
    <s v="No Antropogenica"/>
    <n v="0"/>
    <n v="0"/>
    <n v="0"/>
    <n v="0"/>
    <n v="0"/>
    <n v="0"/>
    <x v="2"/>
  </r>
  <r>
    <x v="604"/>
    <s v="331i"/>
    <s v="Juan Morales"/>
    <n v="13.268000000000001"/>
    <n v="-84.221990000000005"/>
    <s v="Bosque latifoliado degradado 30-69%"/>
    <n v="4"/>
    <s v="Media"/>
    <s v="Spot"/>
    <s v="621-323-24nov05.img"/>
    <m/>
    <s v="Media"/>
    <s v="Bosque latifoliado degradado 30-69%"/>
    <n v="4"/>
    <s v="Alta"/>
    <s v="Rapide Eye"/>
    <s v="1645227_RapidEye-2_analytic_20160124_170412.tif"/>
    <m/>
    <s v="Alta"/>
    <m/>
    <m/>
    <s v="331i"/>
    <n v="13.268000000000001"/>
    <n v="-84.221990000000005"/>
    <x v="1"/>
    <x v="0"/>
    <s v="No Antropogenica"/>
    <n v="0"/>
    <n v="0"/>
    <n v="0"/>
    <n v="0"/>
    <n v="1"/>
    <n v="0"/>
    <x v="3"/>
  </r>
  <r>
    <x v="605"/>
    <s v="428i"/>
    <s v="Juan Morales"/>
    <n v="13.60801"/>
    <n v="-84.391949999999994"/>
    <s v="Bosque latifoliado degradado 30-69%"/>
    <n v="3"/>
    <s v="Media"/>
    <s v="Spot"/>
    <s v="621-323-24nov05.img"/>
    <m/>
    <s v="Media"/>
    <s v="Bosque latifoliado degradado 30-69%"/>
    <n v="4"/>
    <s v="Alta"/>
    <s v="Rapide Eye"/>
    <s v="1645326_RapidEye-4_analytic_20160710_164224.tif"/>
    <m/>
    <s v="Alta"/>
    <s v="122m"/>
    <m/>
    <s v="428i"/>
    <n v="13.60801"/>
    <n v="-84.391949999999994"/>
    <x v="1"/>
    <x v="2"/>
    <s v="No Antropogenica"/>
    <n v="0.1111111111111111"/>
    <n v="0"/>
    <n v="0"/>
    <n v="7.0588888888888883"/>
    <n v="0"/>
    <n v="0"/>
    <x v="2"/>
  </r>
  <r>
    <x v="606"/>
    <s v="557i"/>
    <s v="Juan Morales"/>
    <n v="14.024419999999999"/>
    <n v="-84.216669999999993"/>
    <s v="Bosque latifoliado degradado 30-69%"/>
    <n v="5"/>
    <s v="Alta"/>
    <s v="Spot"/>
    <s v="621-322-24nov05.img"/>
    <m/>
    <s v="Media"/>
    <s v="Bosque latifoliado degradado 30-69%"/>
    <n v="3"/>
    <s v="Media"/>
    <s v="Rapide Eye"/>
    <s v="1645527_RapidEye-1_analytic_20160206_165511.tif"/>
    <m/>
    <s v="Alta"/>
    <m/>
    <m/>
    <s v="557i"/>
    <n v="14.032920000000001"/>
    <n v="-84.220830000000007"/>
    <x v="1"/>
    <x v="1"/>
    <s v="Antropogenica"/>
    <n v="-0.22222222222222221"/>
    <n v="-0.22222222222222221"/>
    <n v="-14.117777777777777"/>
    <n v="-14.117777777777777"/>
    <n v="1"/>
    <n v="1"/>
    <x v="1"/>
  </r>
  <r>
    <x v="607"/>
    <s v="563i"/>
    <s v="Juan Morales"/>
    <n v="14.03281"/>
    <n v="-83.710560000000001"/>
    <s v="Bosque latifoliado degradado 30-69%"/>
    <n v="4"/>
    <s v="Media"/>
    <s v="Spot"/>
    <s v="622-322-24abr05.img"/>
    <m/>
    <s v="Media"/>
    <s v="Bosque latifoliado degradado 30-69%"/>
    <n v="3"/>
    <s v="Alta"/>
    <s v="Rapide Eye"/>
    <s v="1745502_RapidEye-1_analytic_20160206_165510.tif"/>
    <m/>
    <s v="Alta"/>
    <m/>
    <m/>
    <s v="563i"/>
    <n v="14.03281"/>
    <n v="-83.710560000000001"/>
    <x v="1"/>
    <x v="1"/>
    <s v="Antropogenica"/>
    <n v="-0.1111111111111111"/>
    <n v="0"/>
    <n v="0"/>
    <n v="-7.0588888888888883"/>
    <n v="0"/>
    <n v="1"/>
    <x v="0"/>
  </r>
  <r>
    <x v="608"/>
    <s v="579i"/>
    <s v="Juan Morales"/>
    <n v="14.11792"/>
    <n v="-84.221810000000005"/>
    <s v="Bosque latifoliado degradado 30-69%"/>
    <n v="3"/>
    <s v="Alta"/>
    <s v="Spot"/>
    <s v="621-322-24nov05.img"/>
    <m/>
    <s v="Media"/>
    <s v="Bosque latifoliado degradado 30-69%"/>
    <n v="5"/>
    <s v="Alta"/>
    <s v="Rapide Eye"/>
    <s v="1645627_RapidEye-1_analytic_20160225_165225.tif"/>
    <m/>
    <s v="Alta"/>
    <m/>
    <m/>
    <s v="579i"/>
    <n v="14.11792"/>
    <n v="-84.221810000000005"/>
    <x v="1"/>
    <x v="2"/>
    <s v="No Antropogenica"/>
    <n v="0.22222222222222221"/>
    <n v="0.22222222222222221"/>
    <n v="14.117777777777777"/>
    <n v="14.117777777777777"/>
    <n v="0"/>
    <n v="0"/>
    <x v="2"/>
  </r>
  <r>
    <x v="609"/>
    <s v="918INF"/>
    <s v="Juan Morales"/>
    <n v="13.14007"/>
    <n v="-84.349209999999999"/>
    <s v="Bosque latifoliado degradado 30-69%"/>
    <n v="3"/>
    <s v="Media"/>
    <s v="Spot"/>
    <s v="621-324-24nov05.img"/>
    <m/>
    <s v="Media"/>
    <s v="Bosque latifoliado degradado 30-69%"/>
    <n v="3"/>
    <s v="Alta"/>
    <s v="Rapide Eye"/>
    <s v="1645126_RapidEye-2_analytic_20150423_170937.tif"/>
    <m/>
    <s v="Alta"/>
    <m/>
    <m/>
    <s v="918INF"/>
    <n v="13.14007"/>
    <n v="-84.349209999999999"/>
    <x v="1"/>
    <x v="0"/>
    <s v="No Antropogenica"/>
    <n v="0"/>
    <n v="0"/>
    <n v="0"/>
    <n v="0"/>
    <n v="1"/>
    <n v="1"/>
    <x v="1"/>
  </r>
  <r>
    <x v="610"/>
    <s v="924INF"/>
    <s v="Juan Morales"/>
    <n v="13.13987"/>
    <n v="-83.839060000000003"/>
    <s v="Bosque latifoliado degradado 30-69%"/>
    <n v="5"/>
    <s v="Media"/>
    <s v="Spot"/>
    <s v="622-324-24abr05.img"/>
    <m/>
    <s v="Media"/>
    <s v="Bosque latifoliado degradado 30-69%"/>
    <n v="4"/>
    <s v="Alta"/>
    <s v="Rapide Eye"/>
    <s v="1745102_RapidEye-2_analytic_20151001_165229.tif"/>
    <m/>
    <s v="Alta"/>
    <m/>
    <m/>
    <s v="924INF"/>
    <n v="13.13987"/>
    <n v="-83.839060000000003"/>
    <x v="1"/>
    <x v="1"/>
    <s v="No Antropogenica"/>
    <n v="-0.1111111111111111"/>
    <n v="0"/>
    <n v="0"/>
    <n v="-7.0588888888888883"/>
    <n v="1"/>
    <n v="0"/>
    <x v="3"/>
  </r>
  <r>
    <x v="611"/>
    <s v="959INF"/>
    <s v="Juan Morales"/>
    <n v="13.22601"/>
    <n v="-84.264880000000005"/>
    <s v="Bosque latifoliado degradado 30-69%"/>
    <n v="4"/>
    <s v="Media"/>
    <s v="Spot"/>
    <s v="621-323-24nov05.img"/>
    <m/>
    <s v="Media"/>
    <s v="Bosque latifoliado degradado 30-69%"/>
    <n v="3"/>
    <s v="Alta"/>
    <s v="Rapide Eye"/>
    <s v="1645227_RapidEye-2_analytic_20160124_170412.tif"/>
    <m/>
    <s v="Alta"/>
    <m/>
    <s v="Imagen RE con bruma pero se aprecia el bosque"/>
    <s v="959INF"/>
    <n v="13.22601"/>
    <n v="-84.264880000000005"/>
    <x v="1"/>
    <x v="1"/>
    <s v="No Antropogenica"/>
    <n v="-0.1111111111111111"/>
    <n v="0"/>
    <n v="0"/>
    <n v="-7.0588888888888883"/>
    <n v="0"/>
    <n v="0"/>
    <x v="2"/>
  </r>
  <r>
    <x v="612"/>
    <s v="962INF"/>
    <s v="Juan Morales"/>
    <n v="13.22503"/>
    <n v="-84.010080000000002"/>
    <s v="Bosque latifoliado degradado 30-69%"/>
    <n v="6"/>
    <s v="Media"/>
    <s v="Spot"/>
    <s v="622-324-24abr05.img"/>
    <m/>
    <s v="Media"/>
    <s v="Bosque latifoliado degradado 30-69%"/>
    <n v="3"/>
    <s v="Alta"/>
    <s v="Rapide Eye"/>
    <s v="1645228_RapidEye-1_analytic_20160726_164307.tif"/>
    <m/>
    <s v="Alta"/>
    <m/>
    <m/>
    <s v="962INF"/>
    <n v="13.22503"/>
    <n v="-84.010080000000002"/>
    <x v="1"/>
    <x v="1"/>
    <s v="No Antropogenica"/>
    <n v="-0.33333333333333331"/>
    <n v="-0.33333333333333331"/>
    <n v="-21.176666666666662"/>
    <n v="-21.176666666666662"/>
    <n v="1"/>
    <n v="0"/>
    <x v="3"/>
  </r>
  <r>
    <x v="613"/>
    <s v="10INF"/>
    <s v="Karen Baltodano"/>
    <n v="10.93183"/>
    <n v="-84.178150000000002"/>
    <s v="Bosque latifoliado &gt;70%"/>
    <n v="9"/>
    <s v="Alta"/>
    <s v="Landsat"/>
    <s v="15052_19dic2005.img"/>
    <m/>
    <s v="Baja"/>
    <s v="Bosque latifoliado &gt;70%"/>
    <n v="9"/>
    <s v="Alta"/>
    <s v="Otras"/>
    <s v="DG 2015"/>
    <m/>
    <s v="Alta"/>
    <m/>
    <m/>
    <s v="10INF"/>
    <n v="10.93183"/>
    <n v="-84.178150000000002"/>
    <x v="1"/>
    <x v="0"/>
    <s v="No Antropogenica"/>
    <n v="0"/>
    <n v="0"/>
    <n v="0"/>
    <n v="0"/>
    <n v="1"/>
    <n v="0"/>
    <x v="3"/>
  </r>
  <r>
    <x v="614"/>
    <s v="114INF"/>
    <s v="Karen Baltodano"/>
    <n v="11.356109999999999"/>
    <n v="-84.264889999999994"/>
    <s v="Bosque latifoliado &gt;70%"/>
    <n v="9"/>
    <s v="Alta"/>
    <s v="Landsat"/>
    <s v="imal7_15052_29_08_2005.img"/>
    <m/>
    <s v="Baja"/>
    <s v="Bosque latifoliado degradado 30-69%"/>
    <n v="6"/>
    <s v="Alta"/>
    <s v="Rapide Eye"/>
    <s v="20160315_165221_1644327_RapidEye-1_analytic.tif"/>
    <m/>
    <s v="Alta"/>
    <m/>
    <m/>
    <s v="114INF"/>
    <n v="11.356109999999999"/>
    <n v="-84.264889999999994"/>
    <x v="1"/>
    <x v="1"/>
    <s v="Antropogenica"/>
    <n v="-0.33333333333333331"/>
    <n v="-0.33333333333333331"/>
    <n v="-21.176666666666662"/>
    <n v="-21.176666666666662"/>
    <n v="0"/>
    <n v="1"/>
    <x v="0"/>
  </r>
  <r>
    <x v="615"/>
    <s v="117INF"/>
    <s v="Karen Baltodano"/>
    <n v="11.355270000000001"/>
    <n v="-84.010679999999994"/>
    <s v="Bosque latifoliado &gt;70%"/>
    <n v="9"/>
    <s v="Alta"/>
    <s v="Landsat"/>
    <s v="imal7_15052_29_08_2005.img"/>
    <m/>
    <s v="Baja"/>
    <s v="Bosque latifoliado &gt;70%"/>
    <n v="9"/>
    <s v="Alta"/>
    <s v="Rapide Eye"/>
    <s v="20160315_165220_1644328_RapidEye-1_analytic.tif"/>
    <m/>
    <s v="Alta"/>
    <m/>
    <m/>
    <s v="117INF"/>
    <n v="11.355270000000001"/>
    <n v="-84.010679999999994"/>
    <x v="1"/>
    <x v="0"/>
    <s v="No Antropogenica"/>
    <n v="0"/>
    <n v="0"/>
    <n v="0"/>
    <n v="0"/>
    <n v="1"/>
    <n v="0"/>
    <x v="3"/>
  </r>
  <r>
    <x v="616"/>
    <s v="11i"/>
    <s v="Karen Baltodano"/>
    <n v="10.97315"/>
    <n v="-83.881529999999998"/>
    <s v="Bosque latifoliado &gt;70%"/>
    <n v="9"/>
    <s v="Alta"/>
    <s v="Landsat"/>
    <s v="15052_19dic2005.img"/>
    <m/>
    <s v="Baja"/>
    <s v="Bosque latifoliado &gt;70%"/>
    <n v="9"/>
    <s v="Baja"/>
    <s v="Otras"/>
    <s v="DigitalGlobe 2012"/>
    <m/>
    <s v="Alta"/>
    <m/>
    <s v="no hay imagen disponibles"/>
    <s v="11i"/>
    <n v="10.97315"/>
    <n v="-83.881529999999998"/>
    <x v="1"/>
    <x v="0"/>
    <s v="No Antropogenica"/>
    <n v="0"/>
    <n v="0"/>
    <n v="0"/>
    <n v="0"/>
    <n v="1"/>
    <n v="0"/>
    <x v="3"/>
  </r>
  <r>
    <x v="617"/>
    <s v="128i"/>
    <s v="Karen Baltodano"/>
    <n v="12.162140000000001"/>
    <n v="-83.966250000000002"/>
    <s v="Bosque latifoliado &gt;70%"/>
    <n v="9"/>
    <s v="Alta"/>
    <s v="Landsat"/>
    <s v="15052_30sep2005.img"/>
    <m/>
    <s v="Baja"/>
    <s v="Bosque latifoliado &gt;70%"/>
    <n v="9"/>
    <s v="Alta"/>
    <s v="Rapide Eye"/>
    <s v="20160315_165207_1644728_RapidEye-1_analytic.tif"/>
    <m/>
    <s v="Alta"/>
    <m/>
    <m/>
    <s v="128i"/>
    <n v="12.162140000000001"/>
    <n v="-83.966250000000002"/>
    <x v="1"/>
    <x v="0"/>
    <s v="Antropogenica"/>
    <n v="0"/>
    <n v="0"/>
    <n v="0"/>
    <n v="0"/>
    <n v="0"/>
    <n v="0"/>
    <x v="2"/>
  </r>
  <r>
    <x v="618"/>
    <s v="146i"/>
    <s v="Karen Baltodano"/>
    <n v="12.332369999999999"/>
    <n v="-84.476429999999993"/>
    <s v="Bosque latifoliado &gt;70%"/>
    <n v="9"/>
    <s v="Alta"/>
    <s v="Landsat"/>
    <s v="imal7_15052_29_08_2005.img"/>
    <m/>
    <s v="Baja"/>
    <s v="Bosque latifoliado &gt;70%"/>
    <n v="9"/>
    <s v="Alta"/>
    <s v="Rapide Eye"/>
    <s v="20160124_170429_1644726_RapidEye-2_visual.tif"/>
    <m/>
    <s v="Alta"/>
    <m/>
    <m/>
    <s v="146i"/>
    <n v="12.332369999999999"/>
    <n v="-84.476429999999993"/>
    <x v="1"/>
    <x v="0"/>
    <s v="Antropogenica"/>
    <n v="0"/>
    <n v="0"/>
    <n v="0"/>
    <n v="0"/>
    <n v="1"/>
    <n v="0"/>
    <x v="3"/>
  </r>
  <r>
    <x v="619"/>
    <s v="1497i"/>
    <s v="Karen Baltodano"/>
    <n v="10.887779999999999"/>
    <n v="-84.009929999999997"/>
    <s v="Bosque latifoliado &gt;70%"/>
    <n v="9"/>
    <s v="Alta"/>
    <s v="Otras"/>
    <s v="Digital Globe 2005"/>
    <m/>
    <s v="Alta"/>
    <s v="Bosque latifoliado &gt;70%"/>
    <n v="9"/>
    <s v="Baja"/>
    <s v="Rapide Eye"/>
    <s v="20160903_164431_1644128_RapidEye-2_analytic.tif"/>
    <m/>
    <s v="Alta"/>
    <m/>
    <s v="Imagen con nubes"/>
    <s v="1497i"/>
    <n v="10.887779999999999"/>
    <n v="-84.009929999999997"/>
    <x v="1"/>
    <x v="0"/>
    <s v="No Antropogenica"/>
    <n v="0"/>
    <n v="0"/>
    <n v="0"/>
    <n v="0"/>
    <n v="1"/>
    <n v="0"/>
    <x v="3"/>
  </r>
  <r>
    <x v="620"/>
    <s v="149i"/>
    <s v="Karen Baltodano"/>
    <n v="12.333080000000001"/>
    <n v="-84.221310000000003"/>
    <s v="Bosque latifoliado degradado 30-69%"/>
    <n v="6"/>
    <s v="Alta"/>
    <s v="Spot"/>
    <s v="621-325-27ene05.img"/>
    <m/>
    <s v="Media"/>
    <s v="Bosque latifoliado &gt;70%"/>
    <n v="9"/>
    <s v="Alta"/>
    <s v="Landsat"/>
    <s v="15052_19ago2016.img"/>
    <m/>
    <s v="Alta"/>
    <m/>
    <m/>
    <s v="149i"/>
    <n v="12.333080000000001"/>
    <n v="-84.221310000000003"/>
    <x v="1"/>
    <x v="2"/>
    <s v="No Antropogenica"/>
    <n v="0.33333333333333331"/>
    <n v="0.33333333333333331"/>
    <n v="21.176666666666662"/>
    <n v="21.176666666666662"/>
    <n v="0"/>
    <n v="0"/>
    <x v="2"/>
  </r>
  <r>
    <x v="621"/>
    <s v="14b"/>
    <s v="Karen Baltodano"/>
    <n v="11.39856"/>
    <n v="-83.924419999999998"/>
    <s v="Bosque latifoliado &gt;70%"/>
    <n v="9"/>
    <s v="Alta"/>
    <s v="Landsat"/>
    <s v="imal7_15052_29_08_2005.img"/>
    <m/>
    <s v="Baja"/>
    <s v="Bosque latifoliado &gt;70%"/>
    <n v="9"/>
    <s v="Alta"/>
    <s v="Rapide Eye"/>
    <s v="20160724_163641_1644328_RapidEye-4_analytic.tif"/>
    <m/>
    <s v="Alta"/>
    <m/>
    <m/>
    <s v="14b"/>
    <n v="11.39856"/>
    <n v="-83.924419999999998"/>
    <x v="1"/>
    <x v="0"/>
    <s v="No Antropogenica"/>
    <n v="0"/>
    <n v="0"/>
    <n v="0"/>
    <n v="0"/>
    <n v="0"/>
    <n v="0"/>
    <x v="2"/>
  </r>
  <r>
    <x v="622"/>
    <s v="14INF"/>
    <s v="Karen Baltodano"/>
    <n v="10.93017"/>
    <n v="-83.839939999999999"/>
    <s v="Bosque latifoliado &gt;70%"/>
    <n v="9"/>
    <s v="Alta"/>
    <s v="Landsat"/>
    <s v="15052_19dic2005.img"/>
    <m/>
    <s v="Baja"/>
    <s v="Bosque latifoliado &gt;70%"/>
    <n v="9"/>
    <s v="Alta"/>
    <s v="Rapide Eye"/>
    <s v="20160127_164707_1744102_RapidEye-1_analytic.tif"/>
    <m/>
    <s v="Alta"/>
    <m/>
    <m/>
    <s v="14INF"/>
    <n v="10.93017"/>
    <n v="-83.839939999999999"/>
    <x v="1"/>
    <x v="0"/>
    <s v="No Antropogenica"/>
    <n v="0"/>
    <n v="0"/>
    <n v="0"/>
    <n v="0"/>
    <n v="0"/>
    <n v="0"/>
    <x v="2"/>
  </r>
  <r>
    <x v="623"/>
    <s v="1501i"/>
    <s v="Karen Baltodano"/>
    <n v="10.973190000000001"/>
    <n v="-84.093649999999997"/>
    <s v="Bosque latifoliado &gt;70%"/>
    <n v="9"/>
    <s v="Alta"/>
    <s v="Landsat"/>
    <s v="15052_19dic2005.img"/>
    <m/>
    <s v="Baja"/>
    <s v="Bosque latifoliado &gt;70%"/>
    <n v="9"/>
    <s v="Alta"/>
    <s v="Rapide Eye"/>
    <s v="20160522_163619_1644128_RapidEye-3_analytic.tif"/>
    <m/>
    <s v="Alta"/>
    <m/>
    <m/>
    <s v="1501i"/>
    <n v="10.973190000000001"/>
    <n v="-84.093649999999997"/>
    <x v="1"/>
    <x v="0"/>
    <s v="No Antropogenica"/>
    <n v="0"/>
    <n v="0"/>
    <n v="0"/>
    <n v="0"/>
    <n v="1"/>
    <n v="0"/>
    <x v="3"/>
  </r>
  <r>
    <x v="624"/>
    <s v="1504i"/>
    <s v="Karen Baltodano"/>
    <n v="10.972709999999999"/>
    <n v="-83.839010000000002"/>
    <s v="Bosque latifoliado &gt;70%"/>
    <n v="9"/>
    <s v="Alta"/>
    <s v="Landsat"/>
    <s v="15052_19dic2005.img"/>
    <m/>
    <s v="Baja"/>
    <s v="Bosque latifoliado &gt;70%"/>
    <n v="9"/>
    <s v="Alta"/>
    <s v="Otras"/>
    <s v="DigitalGlobe 2014"/>
    <m/>
    <s v="Alta"/>
    <m/>
    <m/>
    <s v="1504i"/>
    <n v="10.972709999999999"/>
    <n v="-83.839010000000002"/>
    <x v="1"/>
    <x v="0"/>
    <s v="No Antropogenica"/>
    <n v="0"/>
    <n v="0"/>
    <n v="0"/>
    <n v="0"/>
    <n v="0"/>
    <n v="0"/>
    <x v="2"/>
  </r>
  <r>
    <x v="625"/>
    <s v="1508i"/>
    <s v="Karen Baltodano"/>
    <n v="11.0578"/>
    <n v="-84.094909999999999"/>
    <s v="Bosque latifoliado &gt;70%"/>
    <n v="9"/>
    <s v="Alta"/>
    <s v="Landsat"/>
    <s v="15052_19dic2005.img"/>
    <m/>
    <s v="Baja"/>
    <s v="Bosque latifoliado &gt;70%"/>
    <n v="9"/>
    <s v="Alta"/>
    <s v="Rapide Eye"/>
    <s v="20160903_164431_1644128_RapidEye-2_analytic.tif"/>
    <m/>
    <s v="Alta"/>
    <m/>
    <m/>
    <s v="1508i"/>
    <n v="11.0578"/>
    <n v="-84.094909999999999"/>
    <x v="1"/>
    <x v="0"/>
    <s v="No Antropogenica"/>
    <n v="0"/>
    <n v="0"/>
    <n v="0"/>
    <n v="0"/>
    <n v="0"/>
    <n v="0"/>
    <x v="2"/>
  </r>
  <r>
    <x v="626"/>
    <s v="1513i"/>
    <s v="Karen Baltodano"/>
    <n v="11.14279"/>
    <n v="-84.179109999999994"/>
    <s v="Bosque latifoliado &gt;70%"/>
    <n v="9"/>
    <s v="Alta"/>
    <s v="Landsat"/>
    <s v="15052_30sep2005.img"/>
    <m/>
    <s v="Baja"/>
    <s v="Bosque latifoliado &gt;70%"/>
    <n v="9"/>
    <s v="Alta"/>
    <s v="Rapide Eye"/>
    <s v="20160315_165224_1644227_RapidEye-1_analytic.tif"/>
    <m/>
    <s v="Alta"/>
    <m/>
    <m/>
    <s v="1513i"/>
    <n v="11.14279"/>
    <n v="-84.179109999999994"/>
    <x v="1"/>
    <x v="0"/>
    <s v="No Antropogenica"/>
    <n v="0"/>
    <n v="0"/>
    <n v="0"/>
    <n v="0"/>
    <n v="1"/>
    <n v="0"/>
    <x v="3"/>
  </r>
  <r>
    <x v="627"/>
    <s v="1516i"/>
    <s v="Karen Baltodano"/>
    <n v="11.142720000000001"/>
    <n v="-83.924000000000007"/>
    <s v="Bosque latifoliado &gt;70%"/>
    <n v="9"/>
    <s v="Alta"/>
    <s v="Landsat"/>
    <s v="15052_30sep2005.img"/>
    <m/>
    <s v="Baja"/>
    <s v="Bosque latifoliado &gt;70%"/>
    <n v="9"/>
    <s v="Alta"/>
    <s v="Landsat"/>
    <s v="15052_03ago2016.img"/>
    <m/>
    <s v="Baja"/>
    <m/>
    <m/>
    <s v="1516i"/>
    <n v="11.142720000000001"/>
    <n v="-83.924000000000007"/>
    <x v="1"/>
    <x v="0"/>
    <s v="No Antropogenica"/>
    <n v="0"/>
    <n v="0"/>
    <n v="0"/>
    <n v="0"/>
    <n v="0"/>
    <n v="0"/>
    <x v="2"/>
  </r>
  <r>
    <x v="628"/>
    <s v="1518i"/>
    <s v="Karen Baltodano"/>
    <n v="11.227830000000001"/>
    <n v="-84.264899999999997"/>
    <s v="Bosque latifoliado &gt;70%"/>
    <n v="9"/>
    <s v="Alta"/>
    <s v="Landsat"/>
    <s v="15052_19oct2006.img"/>
    <m/>
    <s v="Baja"/>
    <s v="Bosque latifoliado &gt;70%"/>
    <n v="9"/>
    <s v="Alta"/>
    <s v="Rapide Eye"/>
    <s v="20160315_165224_1644228_RapidEye-1_analytic.tif"/>
    <m/>
    <s v="Alta"/>
    <m/>
    <m/>
    <s v="1518i"/>
    <n v="11.227830000000001"/>
    <n v="-84.264899999999997"/>
    <x v="1"/>
    <x v="0"/>
    <s v="Antropogenica"/>
    <n v="0"/>
    <n v="0"/>
    <n v="0"/>
    <n v="0"/>
    <n v="1"/>
    <n v="1"/>
    <x v="1"/>
  </r>
  <r>
    <x v="629"/>
    <s v="1520i"/>
    <s v="Karen Baltodano"/>
    <n v="11.227779999999999"/>
    <n v="-84.094880000000003"/>
    <s v="Bosque latifoliado &gt;70%"/>
    <n v="9"/>
    <s v="Alta"/>
    <s v="Landsat"/>
    <s v="15052_19oct2006.img"/>
    <m/>
    <s v="Baja"/>
    <s v="Bosque latifoliado &gt;70%"/>
    <n v="9"/>
    <s v="Alta"/>
    <s v="Rapide Eye"/>
    <s v="20160315_165224_1644228_RapidEye-1_analytic.tif"/>
    <m/>
    <s v="Alta"/>
    <m/>
    <m/>
    <s v="1520i"/>
    <n v="11.227779999999999"/>
    <n v="-84.094880000000003"/>
    <x v="1"/>
    <x v="0"/>
    <s v="No Antropogenica"/>
    <n v="0"/>
    <n v="0"/>
    <n v="0"/>
    <n v="0"/>
    <n v="1"/>
    <n v="0"/>
    <x v="3"/>
  </r>
  <r>
    <x v="630"/>
    <s v="1524i"/>
    <s v="Karen Baltodano"/>
    <n v="11.31277"/>
    <n v="-84.179060000000007"/>
    <s v="Bosque latifoliado &gt;70%"/>
    <n v="9"/>
    <s v="Alta"/>
    <s v="Landsat"/>
    <s v="imal7_15052_29_08_2005.img"/>
    <m/>
    <s v="Baja"/>
    <s v="Bosque latifoliado &gt;70%"/>
    <n v="9"/>
    <s v="Alta"/>
    <s v="Rapide Eye"/>
    <s v="15052_03ago2016.img"/>
    <m/>
    <s v="Alta"/>
    <m/>
    <m/>
    <s v="1524i"/>
    <n v="11.31277"/>
    <n v="-84.179060000000007"/>
    <x v="1"/>
    <x v="0"/>
    <s v="No Antropogenica"/>
    <n v="0"/>
    <n v="0"/>
    <n v="0"/>
    <n v="0"/>
    <n v="1"/>
    <n v="0"/>
    <x v="3"/>
  </r>
  <r>
    <x v="631"/>
    <s v="1540i"/>
    <s v="Karen Baltodano"/>
    <n v="11.56779"/>
    <n v="-84.264840000000007"/>
    <s v="Bosque latifoliado &gt;70%"/>
    <n v="9"/>
    <s v="Alta"/>
    <s v="Landsat"/>
    <s v="imal7_15052_29_08_2005.img"/>
    <m/>
    <s v="Baja"/>
    <s v="Bosque latifoliado &gt;70%"/>
    <n v="7"/>
    <s v="Alta"/>
    <s v="Rapide Eye"/>
    <s v="20160724_163638_1644427_RapidEye-4_analytic.tif"/>
    <m/>
    <s v="Alta"/>
    <m/>
    <m/>
    <s v="1540i"/>
    <n v="11.56779"/>
    <n v="-84.264840000000007"/>
    <x v="1"/>
    <x v="1"/>
    <s v="Antropogenica"/>
    <n v="-0.22222222222222221"/>
    <n v="-0.22222222222222221"/>
    <n v="-14.117777777777777"/>
    <n v="-14.117777777777777"/>
    <n v="1"/>
    <n v="0"/>
    <x v="3"/>
  </r>
  <r>
    <x v="632"/>
    <s v="1543i"/>
    <s v="Karen Baltodano"/>
    <n v="11.567690000000001"/>
    <n v="-84.009810000000002"/>
    <s v="Bosque latifoliado &gt;70%"/>
    <n v="9"/>
    <s v="Alta"/>
    <s v="Landsat"/>
    <s v="15052_29ago2005.img"/>
    <m/>
    <s v="Baja"/>
    <s v="Bosque latifoliado degradado 30-69%"/>
    <n v="3"/>
    <s v="Alta"/>
    <s v="Landsat"/>
    <s v="15052_03ago2016.img"/>
    <m/>
    <s v="Baja"/>
    <m/>
    <m/>
    <s v="1543i"/>
    <n v="11.567690000000001"/>
    <n v="-84.009810000000002"/>
    <x v="1"/>
    <x v="1"/>
    <s v="No Antropogenica"/>
    <n v="-0.66666666666666663"/>
    <n v="-0.66666666666666663"/>
    <n v="-42.353333333333325"/>
    <n v="-42.353333333333325"/>
    <n v="1"/>
    <n v="0"/>
    <x v="3"/>
  </r>
  <r>
    <x v="633"/>
    <s v="1545i"/>
    <s v="Karen Baltodano"/>
    <n v="11.65283"/>
    <n v="-84.434089999999998"/>
    <s v="Bosque latifoliado degradado 30-69%"/>
    <n v="5"/>
    <s v="Alta"/>
    <s v="Landsat"/>
    <s v="15052_19oct2006.img"/>
    <m/>
    <s v="Baja"/>
    <s v="Bosque latifoliado degradado 30-69%"/>
    <n v="3"/>
    <s v="Alta"/>
    <s v="Rapide Eye"/>
    <s v="20160315_165218_1644426_RapidEye-1_analytic.tif"/>
    <m/>
    <s v="Alta"/>
    <m/>
    <m/>
    <s v="1545i"/>
    <n v="11.65283"/>
    <n v="-84.434089999999998"/>
    <x v="1"/>
    <x v="1"/>
    <s v="Antropogenica"/>
    <n v="-0.22222222222222221"/>
    <n v="-0.22222222222222221"/>
    <n v="-14.117777777777777"/>
    <n v="-14.117777777777777"/>
    <n v="1"/>
    <n v="1"/>
    <x v="1"/>
  </r>
  <r>
    <x v="634"/>
    <s v="1551i"/>
    <s v="Karen Baltodano"/>
    <n v="11.652659999999999"/>
    <n v="-83.923860000000005"/>
    <s v="Bosque latifoliado &gt;70%"/>
    <n v="9"/>
    <s v="Alta"/>
    <s v="Landsat"/>
    <s v="15052_29ago2005.img"/>
    <m/>
    <s v="Baja"/>
    <s v="Bosque latifoliado degradado 30-69%"/>
    <n v="3"/>
    <s v="Media"/>
    <s v="Rapide Eye"/>
    <s v="20160315_165217_1644428_RapidEye-1_analytic.tif"/>
    <m/>
    <s v="Alta"/>
    <m/>
    <m/>
    <s v="1551i"/>
    <n v="11.652659999999999"/>
    <n v="-83.923860000000005"/>
    <x v="1"/>
    <x v="1"/>
    <s v="No Antropogenica"/>
    <n v="-0.66666666666666663"/>
    <n v="-0.66666666666666663"/>
    <n v="-42.353333333333325"/>
    <n v="-42.353333333333325"/>
    <n v="1"/>
    <n v="0"/>
    <x v="3"/>
  </r>
  <r>
    <x v="635"/>
    <s v="1562i"/>
    <s v="Karen Baltodano"/>
    <n v="11.7376"/>
    <n v="-83.754739999999998"/>
    <s v="Bosque latifoliado &gt;70%"/>
    <n v="9"/>
    <s v="Alta"/>
    <s v="Landsat"/>
    <s v="imal7_15052_29_08_2005.img"/>
    <m/>
    <s v="Baja"/>
    <s v="Bosque latifoliado &gt;70%"/>
    <n v="9"/>
    <s v="Alta"/>
    <s v="Rapide Eye"/>
    <s v="20150803_164810_1744502_RapidEye-5_analytic.tif"/>
    <m/>
    <s v="Alta"/>
    <m/>
    <m/>
    <s v="1562i"/>
    <n v="11.7376"/>
    <n v="-83.754739999999998"/>
    <x v="1"/>
    <x v="0"/>
    <s v="No Antropogenica"/>
    <n v="0"/>
    <n v="0"/>
    <n v="0"/>
    <n v="0"/>
    <n v="0"/>
    <n v="0"/>
    <x v="2"/>
  </r>
  <r>
    <x v="636"/>
    <s v="1588i"/>
    <s v="Karen Baltodano"/>
    <n v="11.992570000000001"/>
    <n v="-83.838729999999998"/>
    <s v="Bosque latifoliado &gt;70%"/>
    <n v="9"/>
    <s v="Alta"/>
    <s v="Landsat"/>
    <s v="15052_29ago2005.img"/>
    <m/>
    <s v="Baja"/>
    <s v="Bosque latifoliado &gt;70%"/>
    <n v="9"/>
    <s v="Alta"/>
    <s v="Rapide Eye"/>
    <s v="20150105_165827_1644628_RapidEye-4_analytic.tif"/>
    <m/>
    <s v="Alta"/>
    <m/>
    <m/>
    <s v="1588i"/>
    <n v="11.992570000000001"/>
    <n v="-83.838729999999998"/>
    <x v="1"/>
    <x v="0"/>
    <s v="Antropogenica"/>
    <n v="0"/>
    <n v="0"/>
    <n v="0"/>
    <n v="0"/>
    <n v="0"/>
    <n v="1"/>
    <x v="0"/>
  </r>
  <r>
    <x v="637"/>
    <s v="1606i"/>
    <s v="Karen Baltodano"/>
    <n v="12.162599999999999"/>
    <n v="-84.008759999999995"/>
    <s v="Bosque latifoliado degradado 30-69%"/>
    <n v="5"/>
    <s v="Alta"/>
    <s v="Landsat"/>
    <s v="15052_21feb2006.img"/>
    <m/>
    <s v="Baja"/>
    <s v="Bosque latifoliado degradado 30-69%"/>
    <n v="4"/>
    <s v="Alta"/>
    <s v="Landsat"/>
    <s v="15052_07dic2015.img"/>
    <m/>
    <s v="Baja"/>
    <m/>
    <m/>
    <s v="1606i"/>
    <n v="12.162599999999999"/>
    <n v="-84.008759999999995"/>
    <x v="1"/>
    <x v="1"/>
    <s v="Antropogenica"/>
    <n v="-0.1111111111111111"/>
    <n v="0"/>
    <n v="0"/>
    <n v="-7.0588888888888883"/>
    <n v="0"/>
    <n v="1"/>
    <x v="0"/>
  </r>
  <r>
    <x v="638"/>
    <s v="1610i"/>
    <s v="Karen Baltodano"/>
    <n v="12.247820000000001"/>
    <n v="-84.604759999999999"/>
    <s v="Bosque latifoliado &gt;70%"/>
    <n v="7"/>
    <s v="Alta"/>
    <s v="Spot"/>
    <s v="621-325-27ene05.img"/>
    <m/>
    <s v="Media"/>
    <s v="Bosque latifoliado degradado 30-69%"/>
    <n v="6"/>
    <s v="Media"/>
    <s v="Landsat"/>
    <s v="16052_28nov2015.img"/>
    <m/>
    <s v="Baja"/>
    <m/>
    <m/>
    <s v="1610i"/>
    <n v="12.247820000000001"/>
    <n v="-84.604759999999999"/>
    <x v="1"/>
    <x v="1"/>
    <s v="Antropogenica"/>
    <n v="-0.1111111111111111"/>
    <n v="0"/>
    <n v="0"/>
    <n v="-7.0588888888888883"/>
    <n v="0"/>
    <n v="1"/>
    <x v="0"/>
  </r>
  <r>
    <x v="639"/>
    <s v="1623i"/>
    <s v="Karen Baltodano"/>
    <n v="12.332750000000001"/>
    <n v="-84.433909999999997"/>
    <s v="Bosque latifoliado degradado 30-69%"/>
    <n v="6"/>
    <s v="Alta"/>
    <s v="Landsat"/>
    <s v="15052_29ago2005.img"/>
    <m/>
    <s v="Baja"/>
    <s v="Bosque latifoliado degradado 30-69%"/>
    <n v="4"/>
    <s v="Alta"/>
    <s v="Rapide Eye"/>
    <s v="20160124_170429_1644726_RapidEye-2_visual.tif"/>
    <m/>
    <s v="Alta"/>
    <m/>
    <m/>
    <s v="1623i"/>
    <n v="12.332750000000001"/>
    <n v="-84.433909999999997"/>
    <x v="1"/>
    <x v="1"/>
    <s v="Antropogenica"/>
    <n v="-0.22222222222222221"/>
    <n v="-0.22222222222222221"/>
    <n v="-14.117777777777777"/>
    <n v="-14.117777777777777"/>
    <n v="1"/>
    <n v="0"/>
    <x v="3"/>
  </r>
  <r>
    <x v="640"/>
    <s v="168INF"/>
    <s v="Karen Baltodano"/>
    <n v="11.5261"/>
    <n v="-84.264889999999994"/>
    <s v="Bosque latifoliado &gt;70%"/>
    <n v="9"/>
    <s v="Alta"/>
    <s v="Landsat"/>
    <s v="imal7_15052_29_08_2005.img"/>
    <m/>
    <s v="Baja"/>
    <s v="Bosque latifoliado degradado 30-69%"/>
    <n v="6"/>
    <s v="Alta"/>
    <s v="Rapide Eye"/>
    <s v="20150101_165653_1644427_RapidEye-5_analytic.tif"/>
    <m/>
    <s v="Alta"/>
    <m/>
    <m/>
    <s v="168INF"/>
    <n v="11.5261"/>
    <n v="-84.264889999999994"/>
    <x v="1"/>
    <x v="1"/>
    <s v="Antropogenica"/>
    <n v="-0.33333333333333331"/>
    <n v="-0.33333333333333331"/>
    <n v="-21.176666666666662"/>
    <n v="-21.176666666666662"/>
    <n v="1"/>
    <n v="0"/>
    <x v="3"/>
  </r>
  <r>
    <x v="641"/>
    <s v="17i"/>
    <s v="Karen Baltodano"/>
    <n v="11.05818"/>
    <n v="-84.052400000000006"/>
    <s v="Bosque latifoliado &gt;70%"/>
    <n v="9"/>
    <s v="Alta"/>
    <s v="Otras"/>
    <s v="Digital Globe 2005"/>
    <m/>
    <s v="Alta"/>
    <s v="Bosque latifoliado &gt;70%"/>
    <n v="9"/>
    <s v="Alta"/>
    <s v="Rapide Eye"/>
    <s v="20160315_165227_1644128_RapidEye-1_analytic.tif"/>
    <m/>
    <s v="Alta"/>
    <m/>
    <m/>
    <s v="17i"/>
    <n v="11.05818"/>
    <n v="-84.052400000000006"/>
    <x v="1"/>
    <x v="0"/>
    <s v="No Antropogenica"/>
    <n v="0"/>
    <n v="0"/>
    <n v="0"/>
    <n v="0"/>
    <n v="1"/>
    <n v="0"/>
    <x v="3"/>
  </r>
  <r>
    <x v="642"/>
    <s v="18b"/>
    <s v="Karen Baltodano"/>
    <n v="11.567640000000001"/>
    <n v="-83.840159999999997"/>
    <s v="Bosque latifoliado &gt;70%"/>
    <n v="9"/>
    <s v="Alta"/>
    <s v="Landsat"/>
    <s v="15052_19oct2006.img"/>
    <m/>
    <s v="Baja"/>
    <s v="Bosque latifoliado degradado 30-69%"/>
    <n v="4"/>
    <s v="Alta"/>
    <s v="Rapide Eye"/>
    <s v="20160522_163608_1744402_RapidEye-3_analytic.tif"/>
    <m/>
    <s v="Alta"/>
    <m/>
    <m/>
    <s v="18b"/>
    <n v="11.567640000000001"/>
    <n v="-83.840159999999997"/>
    <x v="1"/>
    <x v="1"/>
    <s v="No Antropogenica"/>
    <n v="-0.55555555555555558"/>
    <n v="-0.55555555555555558"/>
    <n v="-35.294444444444444"/>
    <n v="-35.294444444444444"/>
    <n v="1"/>
    <n v="0"/>
    <x v="3"/>
  </r>
  <r>
    <x v="643"/>
    <s v="19b"/>
    <s v="Karen Baltodano"/>
    <n v="11.652850000000001"/>
    <n v="-84.520200000000003"/>
    <s v="Bosque latifoliado degradado 30-69%"/>
    <n v="3"/>
    <s v="Alta"/>
    <s v="Landsat"/>
    <s v="15052_30sep2005.img"/>
    <m/>
    <s v="Baja"/>
    <s v="Bosque latifoliado degradado 30-69%"/>
    <n v="3"/>
    <s v="Alta"/>
    <s v="Rapide Eye"/>
    <s v="20160315_165218_1644426_RapidEye-1_analytic.tif"/>
    <m/>
    <s v="Alta"/>
    <m/>
    <m/>
    <s v="19b"/>
    <n v="11.652850000000001"/>
    <n v="-84.520200000000003"/>
    <x v="1"/>
    <x v="0"/>
    <s v="Antropogenica"/>
    <n v="0"/>
    <n v="0"/>
    <n v="0"/>
    <n v="0"/>
    <n v="1"/>
    <n v="0"/>
    <x v="3"/>
  </r>
  <r>
    <x v="644"/>
    <s v="228INF"/>
    <s v="Karen Baltodano"/>
    <n v="11.69538"/>
    <n v="-84.52055"/>
    <s v="Bosque latifoliado degradado 30-69%"/>
    <n v="6"/>
    <s v="Alta"/>
    <s v="Landsat"/>
    <s v="imal7_15052_29_08_2005.img"/>
    <m/>
    <s v="Baja"/>
    <s v="Bosque latifoliado degradado 30-69%"/>
    <n v="3"/>
    <s v="Alta"/>
    <s v="Rapide Eye"/>
    <s v="20160315_165218_1644426_RapidEye-1_analytic.tif"/>
    <m/>
    <s v="Alta"/>
    <m/>
    <m/>
    <s v="228INF"/>
    <n v="11.69538"/>
    <n v="-84.52055"/>
    <x v="1"/>
    <x v="1"/>
    <s v="Antropogenica"/>
    <n v="-0.33333333333333331"/>
    <n v="-0.33333333333333331"/>
    <n v="-21.176666666666662"/>
    <n v="-21.176666666666662"/>
    <n v="1"/>
    <n v="0"/>
    <x v="3"/>
  </r>
  <r>
    <x v="645"/>
    <s v="234INF"/>
    <s v="Karen Baltodano"/>
    <n v="11.69523"/>
    <n v="-84.010570000000001"/>
    <s v="Bosque latifoliado &gt;70%"/>
    <n v="9"/>
    <s v="Alta"/>
    <s v="Landsat"/>
    <s v="15052_29ago2005.img"/>
    <m/>
    <s v="Baja"/>
    <s v="Bosque latifoliado &gt;70%"/>
    <n v="7"/>
    <s v="Alta"/>
    <s v="Landsat"/>
    <s v="15052_03ago2016.img"/>
    <m/>
    <s v="Baja"/>
    <m/>
    <m/>
    <s v="234INF"/>
    <n v="11.69523"/>
    <n v="-84.010570000000001"/>
    <x v="1"/>
    <x v="1"/>
    <s v="Antropogenica"/>
    <n v="-0.22222222222222221"/>
    <n v="-0.22222222222222221"/>
    <n v="-14.117777777777777"/>
    <n v="-14.117777777777777"/>
    <n v="0"/>
    <n v="1"/>
    <x v="0"/>
  </r>
  <r>
    <x v="646"/>
    <s v="237INF"/>
    <s v="Karen Baltodano"/>
    <n v="11.69609"/>
    <n v="-83.75488"/>
    <s v="Bosque latifoliado &gt;70%"/>
    <n v="9"/>
    <s v="Alta"/>
    <s v="Landsat"/>
    <s v="imal7_15052_29_08_2005.img"/>
    <m/>
    <s v="Baja"/>
    <s v="Bosque latifoliado degradado 30-69%"/>
    <n v="5"/>
    <s v="Alta"/>
    <s v="Rapide Eye"/>
    <s v="20160522_163608_1744402_RapidEye-3_analytic.tif"/>
    <m/>
    <s v="Alta"/>
    <m/>
    <m/>
    <s v="237INF"/>
    <n v="11.69609"/>
    <n v="-83.75488"/>
    <x v="1"/>
    <x v="1"/>
    <s v="No Antropogenica"/>
    <n v="-0.44444444444444442"/>
    <n v="-0.44444444444444442"/>
    <n v="-28.235555555555553"/>
    <n v="-28.235555555555553"/>
    <n v="0"/>
    <n v="0"/>
    <x v="2"/>
  </r>
  <r>
    <x v="647"/>
    <s v="23i"/>
    <s v="Karen Baltodano"/>
    <n v="11.142390000000001"/>
    <n v="-84.136589999999998"/>
    <s v="Bosque latifoliado &gt;70%"/>
    <n v="9"/>
    <s v="Alta"/>
    <s v="Otras"/>
    <s v="Digital Globe 2005"/>
    <m/>
    <s v="Alta"/>
    <s v="Bosque latifoliado &gt;70%"/>
    <n v="9"/>
    <s v="Media"/>
    <s v="Rapide Eye"/>
    <s v="20160315_165224_1644228_RapidEye-1_analytic.tif"/>
    <m/>
    <s v="Alta"/>
    <m/>
    <s v="Imagen con nubes"/>
    <s v="23i"/>
    <n v="11.142390000000001"/>
    <n v="-84.136589999999998"/>
    <x v="1"/>
    <x v="0"/>
    <s v="No Antropogenica"/>
    <n v="0"/>
    <n v="0"/>
    <n v="0"/>
    <n v="0"/>
    <n v="1"/>
    <n v="0"/>
    <x v="3"/>
  </r>
  <r>
    <x v="648"/>
    <s v="24INF"/>
    <s v="Karen Baltodano"/>
    <n v="11.015359999999999"/>
    <n v="-84.180769999999995"/>
    <s v="Bosque latifoliado &gt;70%"/>
    <n v="9"/>
    <s v="Alta"/>
    <s v="Landsat"/>
    <s v="15052_19dic2005.img"/>
    <m/>
    <s v="Baja"/>
    <s v="Bosque latifoliado &gt;70%"/>
    <n v="9"/>
    <s v="Alta"/>
    <s v="Rapide Eye"/>
    <s v="20160522_163619_1644128_RapidEye-3_analytic.tif"/>
    <m/>
    <s v="Alta"/>
    <m/>
    <m/>
    <s v="24INF"/>
    <n v="11.015359999999999"/>
    <n v="-84.180769999999995"/>
    <x v="1"/>
    <x v="0"/>
    <s v="No Antropogenica"/>
    <n v="0"/>
    <n v="0"/>
    <n v="0"/>
    <n v="0"/>
    <n v="1"/>
    <n v="0"/>
    <x v="3"/>
  </r>
  <r>
    <x v="649"/>
    <s v="26i"/>
    <s v="Karen Baltodano"/>
    <n v="11.143129999999999"/>
    <n v="-83.881479999999996"/>
    <s v="Bosque latifoliado &gt;70%"/>
    <n v="9"/>
    <s v="Alta"/>
    <s v="Landsat"/>
    <s v="15052_30sep2005.img"/>
    <m/>
    <s v="Baja"/>
    <s v="Bosque latifoliado &gt;70%"/>
    <n v="9"/>
    <s v="Alta"/>
    <s v="Landsat"/>
    <s v="15052_03ago2016.img"/>
    <m/>
    <s v="Baja"/>
    <m/>
    <m/>
    <s v="26i"/>
    <n v="11.143129999999999"/>
    <n v="-83.881479999999996"/>
    <x v="1"/>
    <x v="0"/>
    <s v="No Antropogenica"/>
    <n v="0"/>
    <n v="0"/>
    <n v="0"/>
    <n v="0"/>
    <n v="1"/>
    <n v="0"/>
    <x v="3"/>
  </r>
  <r>
    <x v="650"/>
    <s v="270INF"/>
    <s v="Karen Baltodano"/>
    <n v="11.780060000000001"/>
    <n v="-83.839619999999996"/>
    <s v="Bosque latifoliado &gt;70%"/>
    <n v="9"/>
    <s v="Alta"/>
    <s v="Landsat"/>
    <s v="15052_29ago2005.img"/>
    <m/>
    <s v="Baja"/>
    <s v="Bosque latifoliado &gt;70%"/>
    <n v="9"/>
    <s v="Alta"/>
    <s v="Rapide Eye"/>
    <s v="20150803_164810_1744502_RapidEye-5_analytic.tif"/>
    <m/>
    <s v="Alta"/>
    <m/>
    <m/>
    <s v="270INF"/>
    <n v="11.780060000000001"/>
    <n v="-83.839619999999996"/>
    <x v="1"/>
    <x v="0"/>
    <s v="No Antropogenica"/>
    <n v="0"/>
    <n v="0"/>
    <n v="0"/>
    <n v="0"/>
    <n v="0"/>
    <n v="0"/>
    <x v="2"/>
  </r>
  <r>
    <x v="651"/>
    <s v="2b"/>
    <s v="Karen Baltodano"/>
    <n v="10.803699999999999"/>
    <n v="-83.925309999999996"/>
    <s v="Bosque latifoliado &gt;70%"/>
    <n v="9"/>
    <s v="Media"/>
    <s v="Landsat"/>
    <s v="15053_03diciembre2005.img"/>
    <m/>
    <s v="Baja"/>
    <s v="Bosque latifoliado &gt;70%"/>
    <n v="9"/>
    <s v="Alta"/>
    <s v="Otras"/>
    <s v="DigitalGlobe 2011"/>
    <m/>
    <s v="Alta"/>
    <m/>
    <s v="No habia otra imagen disponible"/>
    <s v="2b"/>
    <n v="10.803699999999999"/>
    <n v="-83.925309999999996"/>
    <x v="1"/>
    <x v="0"/>
    <s v="No Antropogenica"/>
    <n v="0"/>
    <n v="0"/>
    <n v="0"/>
    <n v="0"/>
    <n v="0"/>
    <n v="0"/>
    <x v="2"/>
  </r>
  <r>
    <x v="652"/>
    <s v="2i"/>
    <s v="Karen Baltodano"/>
    <n v="10.88899"/>
    <n v="-84.136510000000001"/>
    <s v="Bosque latifoliado &gt;70%"/>
    <n v="9"/>
    <s v="Alta"/>
    <s v="Landsat"/>
    <s v="15053_03diciembre2005.img"/>
    <m/>
    <s v="Baja"/>
    <s v="Bosque latifoliado &gt;70%"/>
    <n v="9"/>
    <s v="Alta"/>
    <s v="Otras"/>
    <s v="DigitalGlobe 2014"/>
    <m/>
    <s v="Alta"/>
    <m/>
    <m/>
    <s v="2i"/>
    <n v="10.88899"/>
    <n v="-84.136510000000001"/>
    <x v="1"/>
    <x v="0"/>
    <s v="No Antropogenica"/>
    <n v="0"/>
    <n v="0"/>
    <n v="0"/>
    <n v="0"/>
    <n v="0"/>
    <n v="0"/>
    <x v="2"/>
  </r>
  <r>
    <x v="653"/>
    <s v="2INF"/>
    <s v="Karen Baltodano"/>
    <n v="10.76041"/>
    <n v="-83.841719999999995"/>
    <s v="Bosque latifoliado &gt;70%"/>
    <n v="9"/>
    <s v="Alta"/>
    <s v="Landsat"/>
    <s v="15052_19dic2005.img"/>
    <m/>
    <s v="Baja"/>
    <s v="Bosque latifoliado &gt;70%"/>
    <n v="9"/>
    <s v="Alta"/>
    <s v="Rapide Eye"/>
    <s v="20160303_163558_1744002_RapidEye-4_analytic.tif"/>
    <m/>
    <s v="Alta"/>
    <m/>
    <m/>
    <s v="2INF"/>
    <n v="10.76041"/>
    <n v="-83.841719999999995"/>
    <x v="1"/>
    <x v="0"/>
    <s v="No Antropogenica"/>
    <n v="0"/>
    <n v="0"/>
    <n v="0"/>
    <n v="0"/>
    <n v="0"/>
    <n v="0"/>
    <x v="2"/>
  </r>
  <r>
    <x v="654"/>
    <s v="304INF"/>
    <s v="Karen Baltodano"/>
    <n v="11.86515"/>
    <n v="-83.840530000000001"/>
    <s v="Bosque latifoliado &gt;70%"/>
    <n v="9"/>
    <s v="Media"/>
    <s v="Landsat"/>
    <s v="15052_21feb2006.img"/>
    <m/>
    <s v="Baja"/>
    <s v="Bosque latifoliado &gt;70%"/>
    <n v="9"/>
    <s v="Alta"/>
    <s v="Otras"/>
    <s v="DigitalGlobe 2014"/>
    <m/>
    <s v="Alta"/>
    <m/>
    <m/>
    <s v="304INF"/>
    <n v="11.86515"/>
    <n v="-83.840530000000001"/>
    <x v="1"/>
    <x v="0"/>
    <s v="Antropogenica"/>
    <n v="0"/>
    <n v="0"/>
    <n v="0"/>
    <n v="0"/>
    <n v="0"/>
    <n v="0"/>
    <x v="2"/>
  </r>
  <r>
    <x v="655"/>
    <s v="31i"/>
    <s v="Karen Baltodano"/>
    <n v="11.228160000000001"/>
    <n v="-84.052369999999996"/>
    <s v="Bosque latifoliado &gt;70%"/>
    <n v="9"/>
    <s v="Alta"/>
    <s v="Landsat"/>
    <s v="15052_19oct2006.img"/>
    <m/>
    <s v="Baja"/>
    <s v="Bosque latifoliado &gt;70%"/>
    <n v="9"/>
    <s v="Alta"/>
    <s v="Rapide Eye"/>
    <s v="20160315_165224_1644228_RapidEye-1_analytic.tif"/>
    <m/>
    <s v="Alta"/>
    <m/>
    <m/>
    <s v="31i"/>
    <n v="11.228160000000001"/>
    <n v="-84.052369999999996"/>
    <x v="1"/>
    <x v="0"/>
    <s v="No Antropogenica"/>
    <n v="0"/>
    <n v="0"/>
    <n v="0"/>
    <n v="0"/>
    <n v="1"/>
    <n v="0"/>
    <x v="3"/>
  </r>
  <r>
    <x v="656"/>
    <s v="33i"/>
    <s v="Karen Baltodano"/>
    <n v="11.31321"/>
    <n v="-84.391649999999998"/>
    <s v="Bosque latifoliado &gt;70%"/>
    <n v="9"/>
    <s v="Alta"/>
    <s v="Landsat"/>
    <s v="15052_19oct2006.img"/>
    <m/>
    <s v="Baja"/>
    <s v="Bosque latifoliado degradado 30-69%"/>
    <n v="3"/>
    <s v="Alta"/>
    <s v="Otras"/>
    <s v="DigitalGlobe 2014"/>
    <m/>
    <s v="Alta"/>
    <m/>
    <m/>
    <s v="33i"/>
    <n v="11.31321"/>
    <n v="-84.391649999999998"/>
    <x v="1"/>
    <x v="1"/>
    <s v="No Antropogenica"/>
    <n v="-0.66666666666666663"/>
    <n v="-0.66666666666666663"/>
    <n v="-42.353333333333325"/>
    <n v="-42.353333333333325"/>
    <n v="1"/>
    <n v="0"/>
    <x v="3"/>
  </r>
  <r>
    <x v="657"/>
    <s v="36i"/>
    <s v="Karen Baltodano"/>
    <n v="11.31236"/>
    <n v="-84.13655"/>
    <s v="Bosque latifoliado &gt;70%"/>
    <n v="9"/>
    <s v="Alta"/>
    <s v="Landsat"/>
    <s v="imal7_15052_29_08_2005.img"/>
    <m/>
    <s v="Baja"/>
    <s v="Bosque latifoliado &gt;70%"/>
    <n v="9"/>
    <s v="Alta"/>
    <s v="Rapide Eye"/>
    <s v="20160315_165220_1644328_RapidEye-1_analytic.tif"/>
    <m/>
    <s v="Alta"/>
    <m/>
    <m/>
    <s v="36i"/>
    <n v="11.31236"/>
    <n v="-84.13655"/>
    <x v="1"/>
    <x v="0"/>
    <s v="No Antropogenica"/>
    <n v="0"/>
    <n v="0"/>
    <n v="0"/>
    <n v="0"/>
    <n v="1"/>
    <n v="0"/>
    <x v="3"/>
  </r>
  <r>
    <x v="658"/>
    <s v="38i"/>
    <s v="Karen Baltodano"/>
    <n v="11.312279999999999"/>
    <n v="-83.966480000000004"/>
    <s v="Bosque latifoliado &gt;70%"/>
    <n v="9"/>
    <s v="Alta"/>
    <s v="Landsat"/>
    <s v="imal7_15052_29_08_2005.img"/>
    <m/>
    <s v="Baja"/>
    <s v="Bosque latifoliado &gt;70%"/>
    <n v="9"/>
    <s v="Alta"/>
    <s v="Rapide Eye"/>
    <s v="20160315_165220_1644328_RapidEye-1_analytic.tif"/>
    <m/>
    <s v="Alta"/>
    <m/>
    <m/>
    <s v="38i"/>
    <n v="11.312279999999999"/>
    <n v="-83.966480000000004"/>
    <x v="1"/>
    <x v="0"/>
    <s v="No Antropogenica"/>
    <n v="0"/>
    <n v="0"/>
    <n v="0"/>
    <n v="0"/>
    <n v="0"/>
    <n v="0"/>
    <x v="2"/>
  </r>
  <r>
    <x v="659"/>
    <s v="3b"/>
    <s v="Karen Baltodano"/>
    <n v="10.889379999999999"/>
    <n v="-84.178550000000001"/>
    <s v="Bosque latifoliado &gt;70%"/>
    <n v="9"/>
    <s v="Alta"/>
    <s v="Landsat"/>
    <s v="15052_19dic2005.img"/>
    <m/>
    <s v="Baja"/>
    <s v="Bosque latifoliado &gt;70%"/>
    <n v="9"/>
    <s v="Alta"/>
    <s v="Otras"/>
    <s v="DigitalGlobe 2014"/>
    <m/>
    <s v="Alta"/>
    <m/>
    <m/>
    <s v="3b"/>
    <n v="10.889379999999999"/>
    <n v="-84.178550000000001"/>
    <x v="1"/>
    <x v="0"/>
    <s v="No Antropogenica"/>
    <n v="0"/>
    <n v="0"/>
    <n v="0"/>
    <n v="0"/>
    <n v="0"/>
    <n v="0"/>
    <x v="2"/>
  </r>
  <r>
    <x v="660"/>
    <s v="402INF"/>
    <s v="Karen Baltodano"/>
    <n v="12.121"/>
    <n v="-84.434079999999994"/>
    <s v="Bosque latifoliado &gt;70%"/>
    <n v="9"/>
    <s v="Alta"/>
    <s v="Landsat"/>
    <s v="15052_21feb2006.img"/>
    <m/>
    <s v="Baja"/>
    <s v="Bosque latifoliado &gt;70%"/>
    <n v="9"/>
    <s v="Alta"/>
    <s v="Landsat"/>
    <s v="15052_31may2016.img"/>
    <m/>
    <s v="Baja"/>
    <m/>
    <m/>
    <s v="402INF"/>
    <n v="12.121"/>
    <n v="-84.434079999999994"/>
    <x v="1"/>
    <x v="0"/>
    <s v="Antropogenica"/>
    <n v="0"/>
    <n v="0"/>
    <n v="0"/>
    <n v="0"/>
    <n v="1"/>
    <n v="1"/>
    <x v="1"/>
  </r>
  <r>
    <x v="661"/>
    <s v="405INF"/>
    <s v="Karen Baltodano"/>
    <n v="12.120139999999999"/>
    <n v="-84.179569999999998"/>
    <s v="Bosque latifoliado degradado 30-69%"/>
    <n v="5"/>
    <s v="Alta"/>
    <s v="Landsat"/>
    <s v="15052_21feb2006.img"/>
    <m/>
    <s v="Baja"/>
    <s v="Bosque latifoliado degradado 30-69%"/>
    <n v="3"/>
    <s v="Alta"/>
    <s v="Rapide Eye"/>
    <s v="20160315_165211_1644627_RapidEye-1_analytic.tif"/>
    <m/>
    <s v="Alta"/>
    <m/>
    <m/>
    <s v="405INF"/>
    <n v="12.120139999999999"/>
    <n v="-84.179569999999998"/>
    <x v="1"/>
    <x v="1"/>
    <s v="Antropogenica"/>
    <n v="-0.22222222222222221"/>
    <n v="-0.22222222222222221"/>
    <n v="-14.117777777777777"/>
    <n v="-14.117777777777777"/>
    <n v="0"/>
    <n v="1"/>
    <x v="0"/>
  </r>
  <r>
    <x v="662"/>
    <s v="43INF"/>
    <s v="Karen Baltodano"/>
    <n v="11.10027"/>
    <n v="-84.179950000000005"/>
    <s v="Bosque latifoliado &gt;70%"/>
    <n v="9"/>
    <s v="Alta"/>
    <s v="Landsat"/>
    <s v="15052_30sep2005.img"/>
    <m/>
    <s v="Baja"/>
    <s v="Bosque latifoliado &gt;70%"/>
    <n v="9"/>
    <s v="Alta"/>
    <s v="Rapide Eye"/>
    <s v="20160315_165224_1644227_RapidEye-1_analytic.tif"/>
    <m/>
    <s v="Alta"/>
    <m/>
    <m/>
    <s v="43INF"/>
    <n v="11.10027"/>
    <n v="-84.179950000000005"/>
    <x v="1"/>
    <x v="0"/>
    <s v="No Antropogenica"/>
    <n v="0"/>
    <n v="0"/>
    <n v="0"/>
    <n v="0"/>
    <n v="0"/>
    <n v="0"/>
    <x v="2"/>
  </r>
  <r>
    <x v="663"/>
    <s v="44i"/>
    <s v="Karen Baltodano"/>
    <n v="11.39728"/>
    <n v="-83.967339999999993"/>
    <s v="Bosque latifoliado &gt;70%"/>
    <n v="9"/>
    <s v="Alta"/>
    <s v="Landsat"/>
    <s v="imal7_15052_29_08_2005.img"/>
    <m/>
    <s v="Baja"/>
    <s v="Bosque latifoliado &gt;70%"/>
    <n v="9"/>
    <s v="Alta"/>
    <s v="Rapide Eye"/>
    <s v="20160315_165220_1644328_RapidEye-1_analytic.tif"/>
    <m/>
    <s v="Alta"/>
    <m/>
    <m/>
    <s v="44i"/>
    <n v="11.39728"/>
    <n v="-83.967339999999993"/>
    <x v="1"/>
    <x v="0"/>
    <s v="No Antropogenica"/>
    <n v="0"/>
    <n v="0"/>
    <n v="0"/>
    <n v="0"/>
    <n v="1"/>
    <n v="0"/>
    <x v="3"/>
  </r>
  <r>
    <x v="664"/>
    <s v="45i"/>
    <s v="Karen Baltodano"/>
    <n v="11.48319"/>
    <n v="-84.39161"/>
    <s v="Bosque latifoliado degradado 30-69%"/>
    <n v="3"/>
    <s v="Alta"/>
    <s v="Landsat"/>
    <s v="15052_19oct2006.img"/>
    <m/>
    <s v="Baja"/>
    <s v="Bosque latifoliado degradado 30-69%"/>
    <n v="3"/>
    <s v="Alta"/>
    <s v="Rapide Eye"/>
    <s v="20160315_165218_1644426_RapidEye-1_analytic.tif"/>
    <m/>
    <s v="Alta"/>
    <m/>
    <m/>
    <s v="45i"/>
    <n v="11.48319"/>
    <n v="-84.39161"/>
    <x v="1"/>
    <x v="0"/>
    <s v="No Antropogenica"/>
    <n v="0"/>
    <n v="0"/>
    <n v="0"/>
    <n v="0"/>
    <n v="0"/>
    <n v="0"/>
    <x v="2"/>
  </r>
  <r>
    <x v="665"/>
    <s v="46INF"/>
    <s v="Karen Baltodano"/>
    <n v="11.10102"/>
    <n v="-83.923990000000003"/>
    <s v="Bosque latifoliado &gt;70%"/>
    <n v="9"/>
    <s v="Alta"/>
    <s v="Landsat"/>
    <s v="15052_30sep2005.img"/>
    <m/>
    <s v="Baja"/>
    <s v="Bosque latifoliado &gt;70%"/>
    <n v="9"/>
    <s v="Alta"/>
    <s v="Landsat"/>
    <s v="15052_03ago2016.img"/>
    <m/>
    <s v="Baja"/>
    <m/>
    <s v="Imagen con nubes"/>
    <s v="46INF"/>
    <n v="11.10102"/>
    <n v="-83.923990000000003"/>
    <x v="1"/>
    <x v="0"/>
    <s v="No Antropogenica"/>
    <n v="0"/>
    <n v="0"/>
    <n v="0"/>
    <n v="0"/>
    <n v="1"/>
    <n v="0"/>
    <x v="3"/>
  </r>
  <r>
    <x v="666"/>
    <s v="48i"/>
    <s v="Karen Baltodano"/>
    <n v="11.482340000000001"/>
    <n v="-84.136499999999998"/>
    <s v="Bosque latifoliado &gt;70%"/>
    <n v="9"/>
    <s v="Alta"/>
    <s v="Landsat"/>
    <s v="15053_03diciembre2005.img"/>
    <m/>
    <s v="Baja"/>
    <s v="Bosque latifoliado degradado 30-69%"/>
    <n v="3"/>
    <s v="Alta"/>
    <s v="Rapide Eye"/>
    <s v="20160522_163613_1644327_RapidEye-3_analytic.tif"/>
    <m/>
    <s v="Alta"/>
    <m/>
    <m/>
    <s v="48i"/>
    <n v="11.482340000000001"/>
    <n v="-84.136499999999998"/>
    <x v="1"/>
    <x v="1"/>
    <s v="No Antropogenica"/>
    <n v="-0.66666666666666663"/>
    <n v="-0.66666666666666663"/>
    <n v="-42.353333333333325"/>
    <n v="-42.353333333333325"/>
    <n v="1"/>
    <n v="0"/>
    <x v="3"/>
  </r>
  <r>
    <x v="667"/>
    <s v="51i"/>
    <s v="Karen Baltodano"/>
    <n v="11.4831"/>
    <n v="-83.881389999999996"/>
    <s v="Bosque latifoliado &gt;70%"/>
    <n v="9"/>
    <s v="Alta"/>
    <s v="Landsat"/>
    <s v="15052_29ago2005.img"/>
    <m/>
    <s v="Baja"/>
    <s v="Bosque latifoliado &gt;70%"/>
    <n v="9"/>
    <s v="Alta"/>
    <s v="Landsat"/>
    <s v="15052_31may2016.img"/>
    <m/>
    <s v="Baja"/>
    <m/>
    <m/>
    <s v="51i"/>
    <n v="11.4831"/>
    <n v="-83.881389999999996"/>
    <x v="1"/>
    <x v="0"/>
    <s v="No Antropogenica"/>
    <n v="0"/>
    <n v="0"/>
    <n v="0"/>
    <n v="0"/>
    <n v="1"/>
    <n v="0"/>
    <x v="3"/>
  </r>
  <r>
    <x v="668"/>
    <s v="56i"/>
    <s v="Karen Baltodano"/>
    <n v="11.56733"/>
    <n v="-84.137330000000006"/>
    <s v="Bosque latifoliado &gt;70%"/>
    <n v="9"/>
    <s v="Alta"/>
    <s v="Landsat"/>
    <s v="imal7_15052_29_08_2005.img"/>
    <m/>
    <s v="Baja"/>
    <s v="Bosque latifoliado &gt;70%"/>
    <n v="9"/>
    <s v="Alta"/>
    <s v="Rapide Eye"/>
    <s v="20150225_171310_1644428_RapidEye-2_analytic.tif"/>
    <m/>
    <s v="Alta"/>
    <m/>
    <m/>
    <s v="56i"/>
    <n v="11.56733"/>
    <n v="-84.137330000000006"/>
    <x v="1"/>
    <x v="0"/>
    <s v="No Antropogenica"/>
    <n v="0"/>
    <n v="0"/>
    <n v="0"/>
    <n v="0"/>
    <n v="1"/>
    <n v="0"/>
    <x v="3"/>
  </r>
  <r>
    <x v="669"/>
    <s v="59i"/>
    <s v="Karen Baltodano"/>
    <n v="11.568099999999999"/>
    <n v="-83.882289999999998"/>
    <s v="Bosque latifoliado &gt;70%"/>
    <n v="9"/>
    <s v="Alta"/>
    <s v="Landsat"/>
    <s v="15052_29ago2005.img"/>
    <m/>
    <s v="Baja"/>
    <s v="Bosque latifoliado &gt;70%"/>
    <n v="9"/>
    <s v="Alta"/>
    <s v="Otras"/>
    <s v="DigitalGlobe 2014"/>
    <m/>
    <s v="Alta"/>
    <m/>
    <m/>
    <s v="59i"/>
    <n v="11.568099999999999"/>
    <n v="-83.882289999999998"/>
    <x v="1"/>
    <x v="0"/>
    <s v="No Antropogenica"/>
    <n v="0"/>
    <n v="0"/>
    <n v="0"/>
    <n v="0"/>
    <n v="1"/>
    <n v="0"/>
    <x v="3"/>
  </r>
  <r>
    <x v="670"/>
    <s v="5i"/>
    <s v="Karen Baltodano"/>
    <n v="10.888159999999999"/>
    <n v="-83.882409999999993"/>
    <s v="Bosque latifoliado &gt;70%"/>
    <n v="9"/>
    <s v="Alta"/>
    <s v="Landsat"/>
    <s v="15052_19dic2005.img"/>
    <m/>
    <s v="Baja"/>
    <s v="Bosque latifoliado &gt;70%"/>
    <n v="9"/>
    <s v="Media"/>
    <s v="Otras"/>
    <s v="DigitalGlobe 2011"/>
    <m/>
    <s v="Alta"/>
    <m/>
    <m/>
    <s v="5i"/>
    <n v="10.888159999999999"/>
    <n v="-83.882409999999993"/>
    <x v="1"/>
    <x v="0"/>
    <s v="No Antropogenica"/>
    <n v="0"/>
    <n v="0"/>
    <n v="0"/>
    <n v="0"/>
    <n v="0"/>
    <n v="0"/>
    <x v="2"/>
  </r>
  <r>
    <x v="671"/>
    <s v="5INF"/>
    <s v="Karen Baltodano"/>
    <n v="10.84534"/>
    <n v="-84.010819999999995"/>
    <s v="Bosque latifoliado &gt;70%"/>
    <n v="9"/>
    <s v="Alta"/>
    <s v="Landsat"/>
    <s v="15053_03diciembre2005.img"/>
    <m/>
    <s v="Baja"/>
    <s v="Bosque latifoliado &gt;70%"/>
    <n v="9"/>
    <s v="Alta"/>
    <s v="Rapide Eye"/>
    <s v="20160310_164736_1644028_RapidEye-1_analytic.tif"/>
    <m/>
    <s v="Alta"/>
    <m/>
    <m/>
    <s v="5INF"/>
    <n v="10.84534"/>
    <n v="-84.010819999999995"/>
    <x v="1"/>
    <x v="0"/>
    <s v="No Antropogenica"/>
    <n v="0"/>
    <n v="0"/>
    <n v="0"/>
    <n v="0"/>
    <n v="0"/>
    <n v="0"/>
    <x v="2"/>
  </r>
  <r>
    <x v="672"/>
    <s v="64i"/>
    <s v="Karen Baltodano"/>
    <n v="11.65231"/>
    <n v="-84.13646"/>
    <s v="Bosque latifoliado &gt;70%"/>
    <n v="9"/>
    <s v="Alta"/>
    <s v="Landsat"/>
    <s v="15052_29ago2005.img"/>
    <m/>
    <s v="Baja"/>
    <s v="Bosque latifoliado &gt;70%"/>
    <n v="9"/>
    <s v="Alta"/>
    <s v="Rapide Eye"/>
    <s v="20160724_163638_1644428_RapidEye-4_analytic.tif"/>
    <m/>
    <s v="Alta"/>
    <m/>
    <m/>
    <s v="64i"/>
    <n v="11.65231"/>
    <n v="-84.13646"/>
    <x v="1"/>
    <x v="0"/>
    <s v="No Antropogenica"/>
    <n v="0"/>
    <n v="0"/>
    <n v="0"/>
    <n v="0"/>
    <n v="1"/>
    <n v="1"/>
    <x v="1"/>
  </r>
  <r>
    <x v="673"/>
    <s v="64INF"/>
    <s v="Karen Baltodano"/>
    <n v="11.18539"/>
    <n v="-84.350710000000007"/>
    <s v="Bosque latifoliado degradado 30-69%"/>
    <n v="6"/>
    <s v="Alta"/>
    <s v="Landsat"/>
    <s v="imal7_15052_29_08_2005.img"/>
    <m/>
    <s v="Baja"/>
    <s v="Bosque latifoliado degradado 30-69%"/>
    <n v="6"/>
    <s v="Alta"/>
    <s v="Landsat"/>
    <s v="15052_31may2016.img"/>
    <m/>
    <s v="Baja"/>
    <m/>
    <m/>
    <s v="64INF"/>
    <n v="11.18539"/>
    <n v="-84.350710000000007"/>
    <x v="1"/>
    <x v="0"/>
    <s v="No Antropogenica"/>
    <n v="0"/>
    <n v="0"/>
    <n v="0"/>
    <n v="0"/>
    <n v="1"/>
    <n v="0"/>
    <x v="3"/>
  </r>
  <r>
    <x v="674"/>
    <s v="67INF"/>
    <s v="Karen Baltodano"/>
    <n v="11.186120000000001"/>
    <n v="-84.094880000000003"/>
    <s v="Bosque latifoliado &gt;70%"/>
    <n v="9"/>
    <s v="Alta"/>
    <s v="Landsat"/>
    <s v="15052_19oct2006.img"/>
    <m/>
    <s v="Baja"/>
    <s v="Bosque latifoliado &gt;70%"/>
    <n v="9"/>
    <s v="Media"/>
    <s v="Rapide Eye"/>
    <s v="20160315_165224_1644228_RapidEye-1_analytic.tif"/>
    <m/>
    <s v="Alta"/>
    <m/>
    <m/>
    <s v="67INF"/>
    <n v="11.186120000000001"/>
    <n v="-84.094880000000003"/>
    <x v="1"/>
    <x v="0"/>
    <s v="No Antropogenica"/>
    <n v="0"/>
    <n v="0"/>
    <n v="0"/>
    <n v="0"/>
    <n v="1"/>
    <n v="0"/>
    <x v="3"/>
  </r>
  <r>
    <x v="675"/>
    <s v="70i"/>
    <s v="Karen Baltodano"/>
    <n v="11.73747"/>
    <n v="-84.477339999999998"/>
    <s v="Bosque latifoliado degradado 30-69%"/>
    <n v="3"/>
    <s v="Alta"/>
    <s v="Landsat"/>
    <s v="imal7_15052_29_08_2005.img"/>
    <m/>
    <s v="Baja"/>
    <s v="Bosque latifoliado degradado 30-69%"/>
    <n v="3"/>
    <s v="Media"/>
    <s v="Rapide Eye"/>
    <s v="20160315_165214_1644528_RapidEye-1_analytic.tif"/>
    <m/>
    <s v="Alta"/>
    <m/>
    <m/>
    <s v="70i"/>
    <n v="11.73747"/>
    <n v="-84.477339999999998"/>
    <x v="1"/>
    <x v="0"/>
    <s v="Antropogenica"/>
    <n v="0"/>
    <n v="0"/>
    <n v="0"/>
    <n v="0"/>
    <n v="1"/>
    <n v="0"/>
    <x v="3"/>
  </r>
  <r>
    <x v="676"/>
    <s v="735i"/>
    <s v="Karen Baltodano"/>
    <n v="10.845739999999999"/>
    <n v="-84.052850000000007"/>
    <s v="Bosque latifoliado &gt;70%"/>
    <n v="9"/>
    <s v="Alta"/>
    <s v="Otras"/>
    <s v="DG2005"/>
    <m/>
    <s v="Alta"/>
    <s v="Bosque latifoliado &gt;70%"/>
    <n v="9"/>
    <s v="Alta"/>
    <s v="Rapide Eye"/>
    <s v="20160315_165231_1644028_RapidEye-1_analytic.tif"/>
    <m/>
    <s v="Alta"/>
    <m/>
    <m/>
    <s v="735i"/>
    <n v="10.845739999999999"/>
    <n v="-84.052850000000007"/>
    <x v="1"/>
    <x v="0"/>
    <s v="No Antropogenica"/>
    <n v="0"/>
    <n v="0"/>
    <n v="0"/>
    <n v="0"/>
    <n v="0"/>
    <n v="0"/>
    <x v="2"/>
  </r>
  <r>
    <x v="677"/>
    <s v="738i"/>
    <s v="Karen Baltodano"/>
    <n v="10.84572"/>
    <n v="-83.797849999999997"/>
    <s v="Bosque latifoliado &gt;70%"/>
    <n v="9"/>
    <s v="Alta"/>
    <s v="Landsat"/>
    <s v="15052_19dic2005.img"/>
    <m/>
    <s v="Baja"/>
    <s v="Bosque latifoliado &gt;70%"/>
    <n v="9"/>
    <s v="Alta"/>
    <s v="Otras"/>
    <s v="DigitalGlobe 2015"/>
    <m/>
    <s v="Alta"/>
    <m/>
    <m/>
    <s v="738i"/>
    <n v="10.84572"/>
    <n v="-83.797849999999997"/>
    <x v="1"/>
    <x v="0"/>
    <s v="No Antropogenica"/>
    <n v="0"/>
    <n v="0"/>
    <n v="0"/>
    <n v="0"/>
    <n v="1"/>
    <n v="0"/>
    <x v="3"/>
  </r>
  <r>
    <x v="678"/>
    <s v="740i"/>
    <s v="Karen Baltodano"/>
    <n v="10.93144"/>
    <n v="-84.136099999999999"/>
    <s v="Bosque latifoliado &gt;70%"/>
    <n v="9"/>
    <s v="Alta"/>
    <s v="Landsat"/>
    <s v="15052_19dic2005.img"/>
    <m/>
    <s v="Baja"/>
    <s v="Bosque latifoliado &gt;70%"/>
    <n v="9"/>
    <s v="Alta"/>
    <s v="Rapide Eye"/>
    <s v="20160315_165227_1644128_RapidEye-1_analytic.tif"/>
    <m/>
    <s v="Alta"/>
    <m/>
    <m/>
    <s v="740i"/>
    <n v="10.93144"/>
    <n v="-84.136099999999999"/>
    <x v="1"/>
    <x v="0"/>
    <s v="No Antropogenica"/>
    <n v="0"/>
    <n v="0"/>
    <n v="0"/>
    <n v="0"/>
    <n v="0"/>
    <n v="0"/>
    <x v="2"/>
  </r>
  <r>
    <x v="679"/>
    <s v="743i"/>
    <s v="Karen Baltodano"/>
    <n v="10.93061"/>
    <n v="-83.881969999999995"/>
    <s v="Bosque latifoliado &gt;70%"/>
    <n v="9"/>
    <s v="Alta"/>
    <s v="Landsat"/>
    <s v="15052_19dic2005.img"/>
    <m/>
    <s v="Baja"/>
    <s v="Bosque latifoliado &gt;70%"/>
    <n v="9"/>
    <s v="Alta"/>
    <s v="Otras"/>
    <s v="DigitalGlobe 2014"/>
    <m/>
    <s v="Alta"/>
    <m/>
    <m/>
    <s v="743i"/>
    <n v="10.93061"/>
    <n v="-83.881969999999995"/>
    <x v="1"/>
    <x v="0"/>
    <s v="No Antropogenica"/>
    <n v="0"/>
    <n v="0"/>
    <n v="0"/>
    <n v="0"/>
    <n v="1"/>
    <n v="0"/>
    <x v="3"/>
  </r>
  <r>
    <x v="680"/>
    <s v="746i"/>
    <s v="Karen Baltodano"/>
    <n v="11.01577"/>
    <n v="-84.307820000000007"/>
    <s v="Bosque latifoliado &gt;70%"/>
    <n v="9"/>
    <s v="Alta"/>
    <s v="Landsat"/>
    <s v="15052_19oct2006.img"/>
    <m/>
    <s v="Baja"/>
    <s v="Bosque latifoliado &gt;70%"/>
    <n v="9"/>
    <s v="Alta"/>
    <s v="Otras"/>
    <s v="DigitalGlobe 2015"/>
    <m/>
    <s v="Alta"/>
    <m/>
    <m/>
    <s v="746i"/>
    <n v="11.01577"/>
    <n v="-84.307820000000007"/>
    <x v="1"/>
    <x v="0"/>
    <s v="No Antropogenica"/>
    <n v="0"/>
    <n v="0"/>
    <n v="0"/>
    <n v="0"/>
    <n v="0"/>
    <n v="0"/>
    <x v="2"/>
  </r>
  <r>
    <x v="681"/>
    <s v="749i"/>
    <s v="Karen Baltodano"/>
    <n v="11.01573"/>
    <n v="-84.05283"/>
    <s v="Bosque latifoliado &gt;70%"/>
    <n v="9"/>
    <s v="Alta"/>
    <s v="Landsat"/>
    <s v="15052_19dic2005.img"/>
    <m/>
    <s v="Baja"/>
    <s v="Bosque latifoliado &gt;70%"/>
    <n v="9"/>
    <s v="Alta"/>
    <s v="Rapide Eye"/>
    <s v="20160522_163619_1644128_RapidEye-3_analytic.tif"/>
    <m/>
    <s v="Alta"/>
    <m/>
    <m/>
    <s v="749i"/>
    <n v="11.01573"/>
    <n v="-84.05283"/>
    <x v="1"/>
    <x v="0"/>
    <s v="No Antropogenica"/>
    <n v="0"/>
    <n v="0"/>
    <n v="0"/>
    <n v="0"/>
    <n v="0"/>
    <n v="0"/>
    <x v="2"/>
  </r>
  <r>
    <x v="682"/>
    <s v="756i"/>
    <s v="Karen Baltodano"/>
    <n v="11.100630000000001"/>
    <n v="-84.05198"/>
    <s v="Bosque latifoliado &gt;70%"/>
    <n v="9"/>
    <s v="Alta"/>
    <s v="Landsat"/>
    <s v="15052_30sep2005.img"/>
    <m/>
    <s v="Baja"/>
    <s v="Bosque latifoliado &gt;70%"/>
    <n v="9"/>
    <s v="Alta"/>
    <s v="Landsat"/>
    <s v="15052_05nov2015.img"/>
    <m/>
    <s v="Baja"/>
    <m/>
    <m/>
    <s v="756i"/>
    <n v="11.100630000000001"/>
    <n v="-84.05198"/>
    <x v="1"/>
    <x v="0"/>
    <s v="No Antropogenica"/>
    <n v="0"/>
    <n v="0"/>
    <n v="0"/>
    <n v="0"/>
    <n v="1"/>
    <n v="0"/>
    <x v="3"/>
  </r>
  <r>
    <x v="683"/>
    <s v="763i"/>
    <s v="Karen Baltodano"/>
    <n v="11.18571"/>
    <n v="-84.052800000000005"/>
    <s v="Bosque latifoliado &gt;70%"/>
    <n v="9"/>
    <s v="Alta"/>
    <s v="Landsat"/>
    <s v="15052_19oct2006.img"/>
    <m/>
    <s v="Baja"/>
    <s v="Bosque latifoliado &gt;70%"/>
    <n v="9"/>
    <s v="Media"/>
    <s v="Rapide Eye"/>
    <s v="20160315_165224_1644228_RapidEye-1_analytic.tif"/>
    <m/>
    <s v="Alta"/>
    <m/>
    <s v="Imagen con nubes"/>
    <s v="763i"/>
    <n v="11.18571"/>
    <n v="-84.052800000000005"/>
    <x v="1"/>
    <x v="0"/>
    <s v="No Antropogenica"/>
    <n v="0"/>
    <n v="0"/>
    <n v="0"/>
    <n v="0"/>
    <n v="0"/>
    <n v="0"/>
    <x v="2"/>
  </r>
  <r>
    <x v="684"/>
    <s v="768i"/>
    <s v="Karen Baltodano"/>
    <n v="11.27064"/>
    <n v="-84.136960000000002"/>
    <s v="Bosque latifoliado &gt;70%"/>
    <n v="9"/>
    <s v="Alta"/>
    <s v="Otras"/>
    <s v="Digital Globe 2005"/>
    <m/>
    <s v="Alta"/>
    <s v="Bosque latifoliado &gt;70%"/>
    <n v="9"/>
    <s v="Alta"/>
    <s v="Landsat"/>
    <s v="15052_03ago2016.img"/>
    <m/>
    <s v="Baja"/>
    <m/>
    <m/>
    <s v="768i"/>
    <n v="11.27064"/>
    <n v="-84.136960000000002"/>
    <x v="1"/>
    <x v="0"/>
    <s v="No Antropogenica"/>
    <n v="0"/>
    <n v="0"/>
    <n v="0"/>
    <n v="0"/>
    <n v="1"/>
    <n v="0"/>
    <x v="3"/>
  </r>
  <r>
    <x v="685"/>
    <s v="776i"/>
    <s v="Karen Baltodano"/>
    <n v="11.355689999999999"/>
    <n v="-83.967780000000005"/>
    <s v="Bosque latifoliado &gt;70%"/>
    <n v="9"/>
    <s v="Alta"/>
    <s v="Landsat"/>
    <s v="imal7_15052_29_08_2005.img"/>
    <m/>
    <s v="Baja"/>
    <s v="Bosque latifoliado &gt;70%"/>
    <n v="9"/>
    <s v="Alta"/>
    <s v="Rapide Eye"/>
    <s v="20160315_165220_1644328_RapidEye-1_analytic.tif"/>
    <m/>
    <s v="Alta"/>
    <m/>
    <m/>
    <s v="776i"/>
    <n v="11.355689999999999"/>
    <n v="-83.967780000000005"/>
    <x v="1"/>
    <x v="0"/>
    <s v="No Antropogenica"/>
    <n v="0"/>
    <n v="0"/>
    <n v="0"/>
    <n v="0"/>
    <n v="1"/>
    <n v="0"/>
    <x v="3"/>
  </r>
  <r>
    <x v="686"/>
    <s v="777i"/>
    <s v="Karen Baltodano"/>
    <n v="11.440670000000001"/>
    <n v="-84.391999999999996"/>
    <s v="Bosque latifoliado degradado 30-69%"/>
    <n v="6"/>
    <s v="Alta"/>
    <s v="Landsat"/>
    <s v="imal7_15052_29_08_2005.img"/>
    <m/>
    <s v="Baja"/>
    <s v="Bosque latifoliado degradado 30-69%"/>
    <n v="6"/>
    <s v="Alta"/>
    <s v="Rapide Eye"/>
    <s v="20160315_165218_1644426_RapidEye-1_analytic.tif"/>
    <m/>
    <s v="Alta"/>
    <m/>
    <m/>
    <s v="777i"/>
    <n v="11.440670000000001"/>
    <n v="-84.391999999999996"/>
    <x v="1"/>
    <x v="0"/>
    <s v="Antropogenica"/>
    <n v="0"/>
    <n v="0"/>
    <n v="0"/>
    <n v="0"/>
    <n v="0"/>
    <n v="1"/>
    <x v="0"/>
  </r>
  <r>
    <x v="687"/>
    <s v="783i"/>
    <s v="Karen Baltodano"/>
    <n v="11.44056"/>
    <n v="-83.881860000000003"/>
    <s v="Bosque latifoliado &gt;70%"/>
    <n v="9"/>
    <s v="Alta"/>
    <s v="Landsat"/>
    <s v="15052_29ago2005.img"/>
    <m/>
    <s v="Baja"/>
    <s v="Bosque latifoliado &gt;70%"/>
    <n v="7"/>
    <s v="Alta"/>
    <s v="Landsat"/>
    <s v="15052_31may2016.img"/>
    <m/>
    <s v="Baja"/>
    <m/>
    <m/>
    <s v="783i"/>
    <n v="11.44056"/>
    <n v="-83.881860000000003"/>
    <x v="1"/>
    <x v="1"/>
    <s v="No Antropogenica"/>
    <n v="-0.22222222222222221"/>
    <n v="-0.22222222222222221"/>
    <n v="-14.117777777777777"/>
    <n v="-14.117777777777777"/>
    <n v="0"/>
    <n v="0"/>
    <x v="2"/>
  </r>
  <r>
    <x v="688"/>
    <s v="79i"/>
    <s v="Karen Baltodano"/>
    <n v="11.738049999999999"/>
    <n v="-83.712230000000005"/>
    <s v="Bosque latifoliado &gt;70%"/>
    <n v="9"/>
    <s v="Alta"/>
    <s v="Landsat"/>
    <s v="imal7_15052_29_08_2005.img"/>
    <m/>
    <s v="Baja"/>
    <s v="Bosque latifoliado &gt;70%"/>
    <n v="9"/>
    <s v="Alta"/>
    <s v="Rapide Eye"/>
    <s v="20150803_164810_1744502_RapidEye-5_analytic.tif"/>
    <m/>
    <s v="Alta"/>
    <m/>
    <m/>
    <s v="79i"/>
    <n v="11.738049999999999"/>
    <n v="-83.712230000000005"/>
    <x v="1"/>
    <x v="0"/>
    <s v="No Antropogenica"/>
    <n v="0"/>
    <n v="0"/>
    <n v="0"/>
    <n v="0"/>
    <n v="0"/>
    <n v="0"/>
    <x v="2"/>
  </r>
  <r>
    <x v="689"/>
    <s v="801i"/>
    <s v="Karen Baltodano"/>
    <n v="11.61074"/>
    <n v="-83.713729999999998"/>
    <s v="Bosque latifoliado &gt;70%"/>
    <n v="9"/>
    <s v="Alta"/>
    <s v="Landsat"/>
    <s v="15052_29ago2005.img"/>
    <m/>
    <s v="Baja"/>
    <s v="Bosque latifoliado &gt;70%"/>
    <n v="9"/>
    <s v="Alta"/>
    <s v="Rapide Eye"/>
    <s v="20150803_164813_1744402_RapidEye-5_analytic.tif"/>
    <m/>
    <s v="Alta"/>
    <n v="145"/>
    <m/>
    <s v="801i"/>
    <n v="11.61074"/>
    <n v="-83.713729999999998"/>
    <x v="1"/>
    <x v="0"/>
    <s v="No Antropogenica"/>
    <n v="0"/>
    <n v="0"/>
    <n v="0"/>
    <n v="0"/>
    <n v="1"/>
    <n v="0"/>
    <x v="3"/>
  </r>
  <r>
    <x v="690"/>
    <s v="824i"/>
    <s v="Karen Baltodano"/>
    <n v="11.8657"/>
    <n v="-84.307689999999994"/>
    <s v="Bosque latifoliado degradado 30-69%"/>
    <n v="5"/>
    <s v="Alta"/>
    <s v="Landsat"/>
    <s v="15052_19oct2006.img"/>
    <m/>
    <s v="Baja"/>
    <s v="Bosque latifoliado degradado 30-69%"/>
    <n v="3"/>
    <s v="Alta"/>
    <s v="Otras"/>
    <s v="20150224_171129_1644527_RapidEye-1_analytic.tif"/>
    <m/>
    <s v="Alta"/>
    <m/>
    <m/>
    <s v="824i"/>
    <n v="11.8657"/>
    <n v="-84.307689999999994"/>
    <x v="1"/>
    <x v="1"/>
    <s v="Antropogenica"/>
    <n v="-0.22222222222222221"/>
    <n v="-0.22222222222222221"/>
    <n v="-14.117777777777777"/>
    <n v="-14.117777777777777"/>
    <n v="0"/>
    <n v="0"/>
    <x v="2"/>
  </r>
  <r>
    <x v="691"/>
    <s v="842i"/>
    <s v="Karen Baltodano"/>
    <n v="12.03571"/>
    <n v="-84.562669999999997"/>
    <s v="Bosque latifoliado degradado 30-69%"/>
    <n v="3"/>
    <s v="Media"/>
    <s v="Spot"/>
    <s v="621-326.img"/>
    <m/>
    <s v="Media"/>
    <s v="Bosque latifoliado degradado 30-69%"/>
    <n v="3"/>
    <s v="Media"/>
    <s v="Rapide Eye"/>
    <s v="20160124_170433_1644626_RapidEye-2_visual.tif"/>
    <m/>
    <s v="Alta"/>
    <m/>
    <m/>
    <s v="842i"/>
    <n v="12.03571"/>
    <n v="-84.562669999999997"/>
    <x v="1"/>
    <x v="0"/>
    <s v="Antropogenica"/>
    <n v="0"/>
    <n v="0"/>
    <n v="0"/>
    <n v="0"/>
    <n v="0"/>
    <n v="1"/>
    <x v="0"/>
  </r>
  <r>
    <x v="692"/>
    <s v="851i"/>
    <s v="Karen Baltodano"/>
    <n v="12.03561"/>
    <n v="-83.79768"/>
    <s v="Bosque latifoliado &gt;70%"/>
    <n v="9"/>
    <s v="Alta"/>
    <s v="Landsat"/>
    <s v="15052_29ago2005.img"/>
    <m/>
    <s v="Baja"/>
    <s v="Bosque latifoliado &gt;70%"/>
    <n v="9"/>
    <s v="Alta"/>
    <s v="Rapide Eye"/>
    <s v="20150105_165827_1644628_RapidEye-4_analytic.tif"/>
    <m/>
    <s v="Alta"/>
    <m/>
    <m/>
    <s v="851i"/>
    <n v="12.03561"/>
    <n v="-83.79768"/>
    <x v="1"/>
    <x v="0"/>
    <s v="Antropogenica"/>
    <n v="0"/>
    <n v="0"/>
    <n v="0"/>
    <n v="0"/>
    <n v="0"/>
    <n v="0"/>
    <x v="2"/>
  </r>
  <r>
    <x v="693"/>
    <s v="857i"/>
    <s v="Karen Baltodano"/>
    <n v="12.120570000000001"/>
    <n v="-84.221800000000002"/>
    <s v="Bosque latifoliado degradado 30-69%"/>
    <n v="6"/>
    <s v="Alta"/>
    <s v="Landsat"/>
    <s v="15052_19oct2006.img"/>
    <m/>
    <s v="Baja"/>
    <s v="Bosque latifoliado &gt;70%"/>
    <n v="9"/>
    <s v="Alta"/>
    <s v="Rapide Eye"/>
    <s v="15052_21feb2006.img"/>
    <m/>
    <s v="Alta"/>
    <m/>
    <m/>
    <s v="857i"/>
    <n v="12.120570000000001"/>
    <n v="-84.221800000000002"/>
    <x v="1"/>
    <x v="2"/>
    <s v="No Antropogenica"/>
    <n v="0.33333333333333331"/>
    <n v="0.33333333333333331"/>
    <n v="21.176666666666662"/>
    <n v="21.176666666666662"/>
    <n v="1"/>
    <n v="0"/>
    <x v="3"/>
  </r>
  <r>
    <x v="694"/>
    <s v="871i"/>
    <s v="Karen Baltodano"/>
    <n v="12.20562"/>
    <n v="-84.05265"/>
    <s v="Bosque latifoliado &gt;70%"/>
    <n v="9"/>
    <s v="Alta"/>
    <s v="Landsat"/>
    <s v="15052_29ago2005.img"/>
    <m/>
    <s v="Baja"/>
    <s v="Bosque latifoliado &gt;70%"/>
    <n v="7"/>
    <s v="Alta"/>
    <s v="Landsat"/>
    <s v="15052_08ene2016.img"/>
    <m/>
    <s v="Baja"/>
    <m/>
    <m/>
    <s v="871i"/>
    <n v="12.20562"/>
    <n v="-84.05265"/>
    <x v="1"/>
    <x v="1"/>
    <s v="Antropogenica"/>
    <n v="-0.22222222222222221"/>
    <n v="-0.22222222222222221"/>
    <n v="-14.117777777777777"/>
    <n v="-14.117777777777777"/>
    <n v="0"/>
    <n v="1"/>
    <x v="0"/>
  </r>
  <r>
    <x v="695"/>
    <s v="87INF"/>
    <s v="Karen Baltodano"/>
    <n v="11.271050000000001"/>
    <n v="-84.434139999999999"/>
    <s v="Bosque latifoliado degradado 30-69%"/>
    <n v="3"/>
    <s v="Alta"/>
    <s v="Landsat"/>
    <s v="15052_19dic2005.img"/>
    <m/>
    <s v="Baja"/>
    <s v="Bosque latifoliado degradado 30-69%"/>
    <n v="3"/>
    <s v="Alta"/>
    <s v="Rapide Eye"/>
    <s v="20160315_165225_1644226_RapidEye-1_analytic.tif"/>
    <m/>
    <s v="Alta"/>
    <m/>
    <m/>
    <s v="87INF"/>
    <n v="11.271050000000001"/>
    <n v="-84.434139999999999"/>
    <x v="1"/>
    <x v="0"/>
    <s v="Antropogenica"/>
    <n v="0"/>
    <n v="0"/>
    <n v="0"/>
    <n v="0"/>
    <n v="1"/>
    <n v="1"/>
    <x v="1"/>
  </r>
  <r>
    <x v="696"/>
    <s v="881i"/>
    <s v="Karen Baltodano"/>
    <n v="12.29055"/>
    <n v="-84.221760000000003"/>
    <s v="Bosque latifoliado &gt;70%"/>
    <n v="9"/>
    <s v="Alta"/>
    <s v="Spot"/>
    <s v="621-325-27ene05.img"/>
    <m/>
    <s v="Media"/>
    <s v="Bosque latifoliado &gt;70%"/>
    <n v="7"/>
    <s v="Alta"/>
    <s v="Rapide Eye"/>
    <s v="20160315_165207_1644727_RapidEye-1_analytic.tif"/>
    <m/>
    <s v="Alta"/>
    <m/>
    <m/>
    <s v="881i"/>
    <n v="12.29055"/>
    <n v="-84.221760000000003"/>
    <x v="1"/>
    <x v="1"/>
    <s v="Antropogenica"/>
    <n v="-0.22222222222222221"/>
    <n v="-0.22222222222222221"/>
    <n v="-14.117777777777777"/>
    <n v="-14.117777777777777"/>
    <n v="0"/>
    <n v="0"/>
    <x v="2"/>
  </r>
  <r>
    <x v="697"/>
    <s v="8INF"/>
    <s v="Karen Baltodano"/>
    <n v="10.84614"/>
    <n v="-83.75488"/>
    <s v="Bosque latifoliado degradado 30-69%"/>
    <n v="6"/>
    <s v="Alta"/>
    <s v="Landsat"/>
    <s v="15053_03diciembre2005.img"/>
    <m/>
    <s v="Baja"/>
    <s v="Bosque latifoliado degradado 30-69%"/>
    <n v="6"/>
    <s v="Alta"/>
    <s v="Google Earth"/>
    <n v="2016"/>
    <m/>
    <s v="Alta"/>
    <m/>
    <m/>
    <s v="8INF"/>
    <n v="10.84614"/>
    <n v="-83.75488"/>
    <x v="1"/>
    <x v="0"/>
    <s v="No Antropogenica"/>
    <n v="0"/>
    <n v="0"/>
    <n v="0"/>
    <n v="0"/>
    <n v="0"/>
    <n v="0"/>
    <x v="2"/>
  </r>
  <r>
    <x v="698"/>
    <s v="93INF"/>
    <s v="Karen Baltodano"/>
    <n v="11.27101"/>
    <n v="-83.92398"/>
    <s v="Bosque latifoliado &gt;70%"/>
    <n v="9"/>
    <s v="Alta"/>
    <s v="Landsat"/>
    <s v="imal7_15052_29_08_2005.img"/>
    <m/>
    <s v="Baja"/>
    <s v="Bosque latifoliado &gt;70%"/>
    <n v="9"/>
    <s v="Alta"/>
    <s v="Rapide Eye"/>
    <s v="20160724_163641_1644328_RapidEye-4_analytic.tif"/>
    <m/>
    <s v="Alta"/>
    <m/>
    <m/>
    <s v="93INF"/>
    <n v="11.27101"/>
    <n v="-83.92398"/>
    <x v="1"/>
    <x v="0"/>
    <s v="No Antropogenica"/>
    <n v="0"/>
    <n v="0"/>
    <n v="0"/>
    <n v="0"/>
    <n v="0"/>
    <n v="0"/>
    <x v="2"/>
  </r>
  <r>
    <x v="699"/>
    <s v="95i"/>
    <s v="Karen Baltodano"/>
    <n v="11.908099999999999"/>
    <n v="-84.052239999999998"/>
    <s v="Bosque latifoliado &gt;70%"/>
    <n v="9"/>
    <s v="Alta"/>
    <s v="Landsat"/>
    <s v="15052_29ago2005.img"/>
    <m/>
    <s v="Baja"/>
    <s v="Bosque latifoliado &gt;70%"/>
    <n v="9"/>
    <s v="Alta"/>
    <s v="Rapide Eye"/>
    <s v="20160315_165214_1644528_RapidEye-1_analytic.tif"/>
    <m/>
    <s v="Alta"/>
    <m/>
    <m/>
    <s v="95i"/>
    <n v="11.908099999999999"/>
    <n v="-84.052239999999998"/>
    <x v="1"/>
    <x v="0"/>
    <s v="No Antropogenica"/>
    <n v="0"/>
    <n v="0"/>
    <n v="0"/>
    <n v="0"/>
    <n v="1"/>
    <n v="0"/>
    <x v="3"/>
  </r>
  <r>
    <x v="700"/>
    <s v="1010i"/>
    <s v="Luis Valerio"/>
    <n v="12.97048"/>
    <n v="-84.136560000000003"/>
    <s v="Bosque latifoliado &gt;70%"/>
    <n v="9"/>
    <s v="Alta"/>
    <s v="Landsat"/>
    <s v="15051_29agosto2005"/>
    <m/>
    <s v="Baja"/>
    <s v="Bosque latifoliado &gt;70%"/>
    <n v="9"/>
    <s v="Alta"/>
    <s v="Landsat"/>
    <s v="15051_10myo2014"/>
    <m/>
    <s v="Baja"/>
    <m/>
    <m/>
    <s v="1010i"/>
    <n v="12.97048"/>
    <n v="-84.136560000000003"/>
    <x v="1"/>
    <x v="0"/>
    <s v="No Antropogenica"/>
    <n v="0"/>
    <n v="0"/>
    <n v="0"/>
    <n v="0"/>
    <n v="0"/>
    <n v="1"/>
    <x v="0"/>
  </r>
  <r>
    <x v="701"/>
    <s v="1024INF"/>
    <s v="Luis Valerio"/>
    <n v="13.396000000000001"/>
    <n v="-85.114900000000006"/>
    <s v="Bosque latifoliado &gt;70%"/>
    <n v="9"/>
    <s v="Alta"/>
    <s v="Landsat"/>
    <s v="16051_13marzo2005"/>
    <m/>
    <s v="Baja"/>
    <s v="Bosque latifoliado &gt;70%"/>
    <n v="7"/>
    <s v="Alta"/>
    <s v="Rapide Eye"/>
    <s v="1645223_22abril2016"/>
    <m/>
    <s v="Alta"/>
    <m/>
    <m/>
    <s v="1024INF"/>
    <n v="13.396000000000001"/>
    <n v="-85.114900000000006"/>
    <x v="1"/>
    <x v="1"/>
    <s v="No Antropogenica"/>
    <n v="-0.22222222222222221"/>
    <n v="-0.22222222222222221"/>
    <n v="-14.117777777777777"/>
    <n v="-14.117777777777777"/>
    <n v="1"/>
    <n v="0"/>
    <x v="3"/>
  </r>
  <r>
    <x v="702"/>
    <s v="1093INF"/>
    <s v="Luis Valerio"/>
    <n v="13.565569999999999"/>
    <n v="-85.709900000000005"/>
    <s v="Bosque latifoliado &gt;70%"/>
    <n v="9"/>
    <s v="Alta"/>
    <s v="Landsat"/>
    <s v="17050_16febrero2005"/>
    <m/>
    <s v="Baja"/>
    <s v="Bosque latifoliado &gt;70%"/>
    <n v="9"/>
    <s v="Alta"/>
    <s v="Rapide Eye"/>
    <s v="1645320_03septiembre2016"/>
    <m/>
    <s v="Alta"/>
    <m/>
    <m/>
    <s v="1093INF"/>
    <n v="13.565569999999999"/>
    <n v="-85.709900000000005"/>
    <x v="1"/>
    <x v="0"/>
    <s v="No Antropogenica"/>
    <n v="0"/>
    <n v="0"/>
    <n v="0"/>
    <n v="0"/>
    <n v="0"/>
    <n v="0"/>
    <x v="2"/>
  </r>
  <r>
    <x v="703"/>
    <s v="1143INF"/>
    <s v="Luis Valerio"/>
    <n v="13.65015"/>
    <n v="-84.689099999999996"/>
    <s v="Bosque latifoliado degradado 30-69%"/>
    <n v="5"/>
    <s v="Alta"/>
    <s v="Landsat"/>
    <s v="16051_13marzo2005"/>
    <m/>
    <s v="Baja"/>
    <s v="Bosque latifoliado degradado 30-69%"/>
    <n v="3"/>
    <s v="Alta"/>
    <s v="Rapide Eye"/>
    <s v="1645325_27septiembre2016"/>
    <m/>
    <s v="Alta"/>
    <m/>
    <m/>
    <s v="1143INF"/>
    <n v="13.65015"/>
    <n v="-84.689099999999996"/>
    <x v="1"/>
    <x v="1"/>
    <s v="Antropogenica"/>
    <n v="-0.22222222222222221"/>
    <n v="-0.22222222222222221"/>
    <n v="-14.117777777777777"/>
    <n v="-14.117777777777777"/>
    <n v="1"/>
    <n v="1"/>
    <x v="1"/>
  </r>
  <r>
    <x v="704"/>
    <s v="1153i"/>
    <s v="Luis Valerio"/>
    <n v="13.5657"/>
    <n v="-85.242410000000007"/>
    <s v="Bosque latifoliado degradado 30-69%"/>
    <n v="6"/>
    <s v="Alta"/>
    <s v="Landsat"/>
    <s v="16051_24enero2005"/>
    <m/>
    <s v="Baja"/>
    <s v="Bosque latifoliado degradado 30-69%"/>
    <n v="5"/>
    <s v="Alta"/>
    <s v="Rapide Eye"/>
    <s v="1645322_16enero2016"/>
    <m/>
    <s v="Alta"/>
    <m/>
    <m/>
    <s v="1153i"/>
    <n v="13.5657"/>
    <n v="-85.242410000000007"/>
    <x v="1"/>
    <x v="1"/>
    <s v="No Antropogenica"/>
    <n v="-0.1111111111111111"/>
    <n v="0"/>
    <n v="0"/>
    <n v="-7.0588888888888883"/>
    <n v="0"/>
    <n v="0"/>
    <x v="2"/>
  </r>
  <r>
    <x v="705"/>
    <s v="1156i"/>
    <s v="Luis Valerio"/>
    <n v="13.565670000000001"/>
    <n v="-84.987409999999997"/>
    <s v="Bosque latifoliado &gt;70%"/>
    <n v="9"/>
    <s v="Alta"/>
    <s v="Landsat"/>
    <s v="16051_13marzo2005"/>
    <m/>
    <s v="Baja"/>
    <s v="Bosque latifoliado &gt;70%"/>
    <n v="7"/>
    <s v="Alta"/>
    <s v="Rapide Eye"/>
    <s v="1635324_22abril2016"/>
    <m/>
    <s v="Alta"/>
    <m/>
    <m/>
    <s v="1156i"/>
    <n v="13.565670000000001"/>
    <n v="-84.987409999999997"/>
    <x v="1"/>
    <x v="1"/>
    <s v="No Antropogenica"/>
    <n v="-0.22222222222222221"/>
    <n v="-0.22222222222222221"/>
    <n v="-14.117777777777777"/>
    <n v="-14.117777777777777"/>
    <n v="0"/>
    <n v="0"/>
    <x v="2"/>
  </r>
  <r>
    <x v="706"/>
    <s v="1159i"/>
    <s v="Luis Valerio"/>
    <n v="13.56561"/>
    <n v="-84.732410000000002"/>
    <s v="Bosque latifoliado degradado 30-69%"/>
    <n v="6"/>
    <s v="Alta"/>
    <s v="Landsat"/>
    <s v="16051_13marzo2005"/>
    <m/>
    <s v="Baja"/>
    <s v="Bosque latifoliado degradado 30-69%"/>
    <n v="3"/>
    <s v="Alta"/>
    <s v="Rapide Eye"/>
    <s v="1645325_27septiembre2016"/>
    <m/>
    <s v="Alta"/>
    <m/>
    <m/>
    <s v="1159i"/>
    <n v="13.56561"/>
    <n v="-84.732410000000002"/>
    <x v="1"/>
    <x v="1"/>
    <s v="No Antropogenica"/>
    <n v="-0.33333333333333331"/>
    <n v="-0.33333333333333331"/>
    <n v="-21.176666666666662"/>
    <n v="-21.176666666666662"/>
    <n v="0"/>
    <n v="0"/>
    <x v="2"/>
  </r>
  <r>
    <x v="707"/>
    <s v="1167INF"/>
    <s v="Luis Valerio"/>
    <n v="13.735609999999999"/>
    <n v="-85.879840000000002"/>
    <s v="Bosque latifoliado degradado 30-69%"/>
    <n v="6"/>
    <s v="Alta"/>
    <s v="Landsat"/>
    <s v="17050_28septiembre2005"/>
    <m/>
    <s v="Baja"/>
    <s v="Bosque latifoliado degradado 30-69%"/>
    <n v="5"/>
    <s v="Alta"/>
    <s v="Rapide Eye"/>
    <s v="1645420_04febrero2016"/>
    <m/>
    <s v="Alta"/>
    <m/>
    <m/>
    <s v="1167INF"/>
    <n v="13.735609999999999"/>
    <n v="-85.879840000000002"/>
    <x v="1"/>
    <x v="1"/>
    <s v="Antropogenica"/>
    <n v="-0.1111111111111111"/>
    <n v="0"/>
    <n v="0"/>
    <n v="-7.0588888888888883"/>
    <n v="1"/>
    <n v="1"/>
    <x v="1"/>
  </r>
  <r>
    <x v="708"/>
    <s v="1175INF"/>
    <s v="Luis Valerio"/>
    <n v="13.735379999999999"/>
    <n v="-85.199849999999998"/>
    <s v="Bosque latifoliado &gt;70%"/>
    <n v="8"/>
    <s v="Alta"/>
    <s v="Landsat"/>
    <s v="16051_24enero2005"/>
    <m/>
    <s v="Baja"/>
    <s v="Bosque latifoliado &gt;70%"/>
    <n v="8"/>
    <s v="Alta"/>
    <s v="Rapide Eye"/>
    <s v="1645423_16ener2016"/>
    <m/>
    <s v="Alta"/>
    <m/>
    <m/>
    <s v="1175INF"/>
    <n v="13.735379999999999"/>
    <n v="-85.199849999999998"/>
    <x v="1"/>
    <x v="0"/>
    <s v="No Antropogenica"/>
    <n v="0"/>
    <n v="0"/>
    <n v="0"/>
    <n v="0"/>
    <n v="0"/>
    <n v="1"/>
    <x v="0"/>
  </r>
  <r>
    <x v="709"/>
    <s v="1179i"/>
    <s v="Luis Valerio"/>
    <n v="13.650690000000001"/>
    <n v="-85.326809999999995"/>
    <s v="Bosque latifoliado &gt;70%"/>
    <n v="9"/>
    <s v="Alta"/>
    <s v="Landsat"/>
    <s v="16051_13marzo2005"/>
    <m/>
    <s v="Baja"/>
    <s v="Bosque latifoliado &gt;70%"/>
    <n v="7"/>
    <s v="Alta"/>
    <s v="Rapide Eye"/>
    <s v="1645322_01octubre2016"/>
    <m/>
    <s v="Alta"/>
    <m/>
    <m/>
    <s v="1179i"/>
    <n v="13.650690000000001"/>
    <n v="-85.326809999999995"/>
    <x v="1"/>
    <x v="1"/>
    <s v="Antropogenica"/>
    <n v="-0.22222222222222221"/>
    <n v="-0.22222222222222221"/>
    <n v="-14.117777777777777"/>
    <n v="-14.117777777777777"/>
    <n v="0"/>
    <n v="1"/>
    <x v="0"/>
  </r>
  <r>
    <x v="710"/>
    <s v="1203INF"/>
    <s v="Luis Valerio"/>
    <n v="13.820460000000001"/>
    <n v="-85.53931"/>
    <s v="Bosque latifoliado &gt;70%"/>
    <n v="9"/>
    <s v="Alta"/>
    <s v="Landsat"/>
    <s v="16051_13marzo2005"/>
    <m/>
    <s v="Baja"/>
    <s v="Bosque latifoliado &gt;70%"/>
    <n v="9"/>
    <s v="Alta"/>
    <s v="Rapide Eye"/>
    <s v="1645421_04febrero2016"/>
    <m/>
    <s v="Alta"/>
    <m/>
    <m/>
    <s v="1203INF"/>
    <n v="13.820460000000001"/>
    <n v="-85.53931"/>
    <x v="1"/>
    <x v="0"/>
    <s v="No Antropogenica"/>
    <n v="0"/>
    <n v="0"/>
    <n v="0"/>
    <n v="0"/>
    <n v="0"/>
    <n v="0"/>
    <x v="2"/>
  </r>
  <r>
    <x v="711"/>
    <s v="1206INF"/>
    <s v="Luis Valerio"/>
    <n v="13.82094"/>
    <n v="-85.284289999999999"/>
    <s v="Bosque latifoliado degradado 30-69%"/>
    <n v="3"/>
    <s v="Baja"/>
    <s v="Landsat"/>
    <s v="16051_13marzo2005"/>
    <m/>
    <s v="Baja"/>
    <s v="Bosque latifoliado degradado 30-69%"/>
    <n v="6"/>
    <s v="Alta"/>
    <s v="Rapide Eye"/>
    <s v="1645422_04febrero2016"/>
    <m/>
    <s v="Alta"/>
    <m/>
    <m/>
    <s v="1206INF"/>
    <n v="13.82094"/>
    <n v="-85.284289999999999"/>
    <x v="1"/>
    <x v="2"/>
    <s v="No Antropogenica"/>
    <n v="0.33333333333333331"/>
    <n v="0.33333333333333331"/>
    <n v="21.176666666666662"/>
    <n v="21.176666666666662"/>
    <n v="1"/>
    <n v="0"/>
    <x v="3"/>
  </r>
  <r>
    <x v="712"/>
    <s v="1208i"/>
    <s v="Luis Valerio"/>
    <n v="13.73568"/>
    <n v="-85.15737"/>
    <s v="Bosque latifoliado &gt;70%"/>
    <n v="9"/>
    <s v="Alta"/>
    <s v="Landsat"/>
    <s v="16051_13marzo2005"/>
    <m/>
    <s v="Baja"/>
    <s v="Bosque latifoliado &gt;70%"/>
    <n v="9"/>
    <s v="Alta"/>
    <s v="Rapide Eye"/>
    <s v="1645423_16enero2016"/>
    <m/>
    <s v="Alta"/>
    <m/>
    <m/>
    <s v="1208i"/>
    <n v="13.73568"/>
    <n v="-85.15737"/>
    <x v="1"/>
    <x v="0"/>
    <s v="No Antropogenica"/>
    <n v="0"/>
    <n v="0"/>
    <n v="0"/>
    <n v="0"/>
    <n v="0"/>
    <n v="0"/>
    <x v="2"/>
  </r>
  <r>
    <x v="713"/>
    <s v="1214i"/>
    <s v="Luis Valerio"/>
    <n v="13.73559"/>
    <n v="-84.647379999999998"/>
    <s v="Bosque latifoliado degradado 30-69%"/>
    <n v="4"/>
    <s v="Media"/>
    <s v="Landsat"/>
    <s v="16050_24enero2005"/>
    <m/>
    <s v="Baja"/>
    <s v="Bosque latifoliado &gt;70%"/>
    <n v="7"/>
    <s v="Alta"/>
    <s v="Rapide Eye"/>
    <s v="1645425_20junio2016"/>
    <m/>
    <s v="Alta"/>
    <m/>
    <m/>
    <s v="1214i"/>
    <n v="13.73559"/>
    <n v="-84.647379999999998"/>
    <x v="1"/>
    <x v="2"/>
    <s v="No Antropogenica"/>
    <n v="0.33333333333333331"/>
    <n v="0.33333333333333331"/>
    <n v="21.176666666666662"/>
    <n v="21.176666666666662"/>
    <n v="0"/>
    <n v="0"/>
    <x v="2"/>
  </r>
  <r>
    <x v="714"/>
    <s v="1234INF"/>
    <s v="Luis Valerio"/>
    <n v="13.90597"/>
    <n v="-85.62491"/>
    <s v="Bosque latifoliado &gt;70%"/>
    <n v="9"/>
    <s v="Alta"/>
    <s v="Landsat"/>
    <s v="16051_24enero2005"/>
    <m/>
    <s v="Baja"/>
    <s v="Bosque latifoliado degradado 30-69%"/>
    <n v="4"/>
    <s v="Alta"/>
    <s v="Rapide Eye"/>
    <s v="1645521_04febrero2016"/>
    <m/>
    <s v="Alta"/>
    <m/>
    <m/>
    <s v="1234INF"/>
    <n v="13.90597"/>
    <n v="-85.62491"/>
    <x v="1"/>
    <x v="1"/>
    <s v="No Antropogenica"/>
    <n v="-0.55555555555555558"/>
    <n v="-0.55555555555555558"/>
    <n v="-35.294444444444444"/>
    <n v="-35.294444444444444"/>
    <n v="0"/>
    <n v="0"/>
    <x v="2"/>
  </r>
  <r>
    <x v="715"/>
    <s v="1237i"/>
    <s v="Luis Valerio"/>
    <n v="13.82056"/>
    <n v="-84.901619999999994"/>
    <s v="Bosque latifoliado &gt;70%"/>
    <n v="9"/>
    <s v="Alta"/>
    <s v="Landsat"/>
    <s v="16051_13marzo2005"/>
    <m/>
    <s v="Baja"/>
    <s v="Bosque latifoliado &gt;70%"/>
    <n v="7"/>
    <s v="Alta"/>
    <s v="Rapide Eye"/>
    <s v="1645424_17marzo2016"/>
    <m/>
    <s v="Alta"/>
    <m/>
    <m/>
    <s v="1237i"/>
    <n v="13.82056"/>
    <n v="-84.901619999999994"/>
    <x v="1"/>
    <x v="1"/>
    <s v="Antropogenica"/>
    <n v="-0.22222222222222221"/>
    <n v="-0.22222222222222221"/>
    <n v="-14.117777777777777"/>
    <n v="-14.117777777777777"/>
    <n v="1"/>
    <n v="1"/>
    <x v="1"/>
  </r>
  <r>
    <x v="716"/>
    <s v="1237INF"/>
    <s v="Luis Valerio"/>
    <n v="13.905419999999999"/>
    <n v="-85.369780000000006"/>
    <s v="Bosque latifoliado degradado 30-69%"/>
    <n v="6"/>
    <s v="Alta"/>
    <s v="Landsat"/>
    <s v="16050_24enero2005"/>
    <m/>
    <s v="Baja"/>
    <s v="Bosque latifoliado degradado 30-69%"/>
    <n v="3"/>
    <s v="Alta"/>
    <s v="Landsat"/>
    <s v="16050_28ener2015"/>
    <m/>
    <s v="Baja"/>
    <m/>
    <m/>
    <s v="1237INF"/>
    <n v="13.905419999999999"/>
    <n v="-85.369780000000006"/>
    <x v="1"/>
    <x v="1"/>
    <s v="No Antropogenica"/>
    <n v="-0.33333333333333331"/>
    <n v="-0.33333333333333331"/>
    <n v="-21.176666666666662"/>
    <n v="-21.176666666666662"/>
    <n v="0"/>
    <n v="0"/>
    <x v="2"/>
  </r>
  <r>
    <x v="717"/>
    <s v="1240INF"/>
    <s v="Luis Valerio"/>
    <n v="13.90597"/>
    <n v="-85.114900000000006"/>
    <s v="Bosque latifoliado degradado 30-69%"/>
    <n v="6"/>
    <s v="Alta"/>
    <s v="Landsat"/>
    <s v="16050_24enero2005"/>
    <m/>
    <s v="Baja"/>
    <s v="Bosque latifoliado &gt;70%"/>
    <n v="7"/>
    <s v="Alta"/>
    <s v="Rapide Eye"/>
    <s v="1645523_01octubre2016"/>
    <m/>
    <s v="Alta"/>
    <m/>
    <m/>
    <s v="1240INF"/>
    <n v="13.90597"/>
    <n v="-85.114900000000006"/>
    <x v="1"/>
    <x v="2"/>
    <s v="No Antropogenica"/>
    <n v="0.1111111111111111"/>
    <n v="0"/>
    <n v="0"/>
    <n v="7.0588888888888883"/>
    <n v="0"/>
    <n v="0"/>
    <x v="2"/>
  </r>
  <r>
    <x v="718"/>
    <s v="1243INF"/>
    <s v="Luis Valerio"/>
    <n v="13.905239999999999"/>
    <n v="-84.859800000000007"/>
    <s v="Bosque latifoliado &gt;70%"/>
    <n v="7"/>
    <s v="Alta"/>
    <s v="Landsat"/>
    <s v="16050_24enero2005"/>
    <m/>
    <s v="Baja"/>
    <s v="Bosque latifoliado &gt;70%"/>
    <n v="9"/>
    <s v="Alta"/>
    <s v="Landsat"/>
    <s v="16050_28enero2015"/>
    <m/>
    <s v="Baja"/>
    <m/>
    <m/>
    <s v="1243INF"/>
    <n v="13.905239999999999"/>
    <n v="-84.859800000000007"/>
    <x v="1"/>
    <x v="2"/>
    <s v="No Antropogenica"/>
    <n v="0.22222222222222221"/>
    <n v="0.22222222222222221"/>
    <n v="14.117777777777777"/>
    <n v="14.117777777777777"/>
    <n v="1"/>
    <n v="0"/>
    <x v="3"/>
  </r>
  <r>
    <x v="719"/>
    <s v="1261i"/>
    <s v="Luis Valerio"/>
    <n v="13.90564"/>
    <n v="-85.07235"/>
    <s v="Bosque latifoliado &gt;70%"/>
    <n v="9"/>
    <s v="Alta"/>
    <s v="Landsat"/>
    <s v="16050_24enero2005"/>
    <m/>
    <s v="Baja"/>
    <s v="Bosque latifoliado &gt;70%"/>
    <n v="9"/>
    <s v="Alta"/>
    <s v="Landsat"/>
    <s v="16050_28enero2015"/>
    <m/>
    <s v="Baja"/>
    <m/>
    <m/>
    <s v="1261i"/>
    <n v="13.90564"/>
    <n v="-85.07235"/>
    <x v="1"/>
    <x v="0"/>
    <s v="No Antropogenica"/>
    <n v="0"/>
    <n v="0"/>
    <n v="0"/>
    <n v="0"/>
    <n v="0"/>
    <n v="0"/>
    <x v="2"/>
  </r>
  <r>
    <x v="720"/>
    <s v="1263i"/>
    <s v="Luis Valerio"/>
    <n v="13.905609999999999"/>
    <n v="-84.902349999999998"/>
    <s v="Bosque latifoliado &gt;70%"/>
    <n v="9"/>
    <s v="Alta"/>
    <s v="Landsat"/>
    <s v="16050_24enero2005"/>
    <m/>
    <s v="Baja"/>
    <s v="Bosque latifoliado &gt;70%"/>
    <n v="9"/>
    <s v="Alta"/>
    <s v="Rapide Eye"/>
    <s v="1645524_17marzo2016"/>
    <m/>
    <s v="Alta"/>
    <m/>
    <m/>
    <s v="1263i"/>
    <n v="13.905609999999999"/>
    <n v="-84.902349999999998"/>
    <x v="1"/>
    <x v="0"/>
    <s v="No Antropogenica"/>
    <n v="0"/>
    <n v="0"/>
    <n v="0"/>
    <n v="0"/>
    <n v="0"/>
    <n v="0"/>
    <x v="2"/>
  </r>
  <r>
    <x v="721"/>
    <s v="1266i"/>
    <s v="Luis Valerio"/>
    <n v="13.90558"/>
    <n v="-84.647350000000003"/>
    <s v="Bosque latifoliado &gt;70%"/>
    <n v="9"/>
    <s v="Alta"/>
    <s v="Landsat"/>
    <s v="16050_13marzo2005"/>
    <m/>
    <s v="Baja"/>
    <s v="Bosque latifoliado degradado 30-69%"/>
    <n v="6"/>
    <s v="Alta"/>
    <s v="Rapide Eye"/>
    <s v="1645525_17marzo2016"/>
    <m/>
    <s v="Alta"/>
    <m/>
    <m/>
    <s v="1266i"/>
    <n v="13.90558"/>
    <n v="-84.647350000000003"/>
    <x v="1"/>
    <x v="1"/>
    <s v="No Antropogenica"/>
    <n v="-0.33333333333333331"/>
    <n v="-0.33333333333333331"/>
    <n v="-21.176666666666662"/>
    <n v="-21.176666666666662"/>
    <n v="0"/>
    <n v="0"/>
    <x v="2"/>
  </r>
  <r>
    <x v="722"/>
    <s v="1271INF"/>
    <s v="Luis Valerio"/>
    <n v="13.99091"/>
    <n v="-84.944149999999993"/>
    <s v="Bosque latifoliado &gt;70%"/>
    <n v="9"/>
    <s v="Alta"/>
    <s v="Landsat"/>
    <s v="16050_24enero2005"/>
    <m/>
    <s v="Baja"/>
    <s v="Bosque latifoliado &gt;70%"/>
    <n v="9"/>
    <s v="Alta"/>
    <s v="Landsat"/>
    <s v="16050_28enero2015"/>
    <m/>
    <s v="Baja"/>
    <m/>
    <m/>
    <s v="1271INF"/>
    <n v="13.99091"/>
    <n v="-84.944149999999993"/>
    <x v="1"/>
    <x v="0"/>
    <s v="No Antropogenica"/>
    <n v="0"/>
    <n v="0"/>
    <n v="0"/>
    <n v="0"/>
    <n v="1"/>
    <n v="0"/>
    <x v="3"/>
  </r>
  <r>
    <x v="723"/>
    <s v="1274INF"/>
    <s v="Luis Valerio"/>
    <n v="13.99011"/>
    <n v="-84.688959999999994"/>
    <s v="Bosque latifoliado &gt;70%"/>
    <n v="9"/>
    <s v="Alta"/>
    <s v="Landsat"/>
    <s v="16050_13marzo2005"/>
    <m/>
    <s v="Baja"/>
    <s v="Bosque latifoliado &gt;70%"/>
    <n v="9"/>
    <s v="Alta"/>
    <s v="Rapide Eye"/>
    <s v="1645525_17marzo2016"/>
    <m/>
    <s v="Alta"/>
    <m/>
    <m/>
    <s v="1274INF"/>
    <n v="13.99011"/>
    <n v="-84.688959999999994"/>
    <x v="1"/>
    <x v="0"/>
    <s v="No Antropogenica"/>
    <n v="0"/>
    <n v="0"/>
    <n v="0"/>
    <n v="0"/>
    <n v="1"/>
    <n v="0"/>
    <x v="3"/>
  </r>
  <r>
    <x v="724"/>
    <s v="1283i"/>
    <s v="Luis Valerio"/>
    <n v="13.99066"/>
    <n v="-85.411760000000001"/>
    <s v="Bosque latifoliado &gt;70%"/>
    <n v="9"/>
    <s v="Alta"/>
    <s v="Landsat"/>
    <s v="16050_24enero2005"/>
    <m/>
    <s v="Baja"/>
    <s v="Bosque latifoliado &gt;70%"/>
    <n v="9"/>
    <s v="Alta"/>
    <s v="Landsat"/>
    <s v="16050_28ener2015"/>
    <m/>
    <s v="Baja"/>
    <m/>
    <m/>
    <s v="1283i"/>
    <n v="13.99066"/>
    <n v="-85.411760000000001"/>
    <x v="1"/>
    <x v="0"/>
    <s v="No Antropogenica"/>
    <n v="0"/>
    <n v="0"/>
    <n v="0"/>
    <n v="0"/>
    <n v="0"/>
    <n v="0"/>
    <x v="2"/>
  </r>
  <r>
    <x v="725"/>
    <s v="1286i"/>
    <s v="Luis Valerio"/>
    <n v="13.99062"/>
    <n v="-85.156670000000005"/>
    <s v="Bosque latifoliado degradado 30-69%"/>
    <n v="6"/>
    <s v="Alta"/>
    <s v="Landsat"/>
    <s v="16050_24enero2005"/>
    <m/>
    <s v="Baja"/>
    <s v="Bosque latifoliado degradado 30-69%"/>
    <n v="5"/>
    <s v="Alta"/>
    <s v="Rapide Eye"/>
    <s v="1645523_16enero2016"/>
    <m/>
    <s v="Alta"/>
    <m/>
    <m/>
    <s v="1286i"/>
    <n v="13.99062"/>
    <n v="-85.156670000000005"/>
    <x v="1"/>
    <x v="1"/>
    <s v="No Antropogenica"/>
    <n v="-0.1111111111111111"/>
    <n v="0"/>
    <n v="0"/>
    <n v="-7.0588888888888883"/>
    <n v="0"/>
    <n v="0"/>
    <x v="2"/>
  </r>
  <r>
    <x v="726"/>
    <s v="1289i"/>
    <s v="Luis Valerio"/>
    <n v="13.990550000000001"/>
    <n v="-84.901579999999996"/>
    <s v="Bosque latifoliado &gt;70%"/>
    <n v="9"/>
    <s v="Alta"/>
    <s v="Landsat"/>
    <s v="16050_24enero2005"/>
    <m/>
    <s v="Baja"/>
    <s v="Bosque latifoliado &gt;70%"/>
    <n v="9"/>
    <s v="Alta"/>
    <s v="Rapide Eye"/>
    <s v="1645524_17marzo2016"/>
    <m/>
    <s v="Alta"/>
    <m/>
    <m/>
    <s v="1289i"/>
    <n v="13.990550000000001"/>
    <n v="-84.901579999999996"/>
    <x v="1"/>
    <x v="0"/>
    <s v="No Antropogenica"/>
    <n v="0"/>
    <n v="0"/>
    <n v="0"/>
    <n v="0"/>
    <n v="1"/>
    <n v="0"/>
    <x v="3"/>
  </r>
  <r>
    <x v="727"/>
    <s v="1291INF"/>
    <s v="Luis Valerio"/>
    <n v="14.07596"/>
    <n v="-85.284899999999993"/>
    <s v="Bosque latifoliado degradado 30-69%"/>
    <n v="6"/>
    <s v="Alta"/>
    <s v="Landsat"/>
    <s v="16050_13marzo2005"/>
    <m/>
    <s v="Baja"/>
    <s v="Bosque latifoliado degradado 30-69%"/>
    <n v="6"/>
    <s v="Alta"/>
    <s v="Rapide Eye"/>
    <s v="1645522_01octubre2016"/>
    <m/>
    <s v="Alta"/>
    <m/>
    <m/>
    <s v="1291INF"/>
    <n v="14.07596"/>
    <n v="-85.284899999999993"/>
    <x v="1"/>
    <x v="0"/>
    <s v="No Antropogenica"/>
    <n v="0"/>
    <n v="0"/>
    <n v="0"/>
    <n v="0"/>
    <n v="1"/>
    <n v="0"/>
    <x v="3"/>
  </r>
  <r>
    <x v="728"/>
    <s v="1295INF"/>
    <s v="Luis Valerio"/>
    <n v="14.07596"/>
    <n v="-84.944900000000004"/>
    <s v="Bosque latifoliado degradado 30-69%"/>
    <n v="5"/>
    <s v="Alta"/>
    <s v="Landsat"/>
    <s v="16050_24enero2005"/>
    <m/>
    <s v="Baja"/>
    <s v="Bosque latifoliado degradado 30-69%"/>
    <n v="5"/>
    <s v="Alta"/>
    <s v="Rapide Eye"/>
    <s v="1645524_17marzo2016"/>
    <m/>
    <s v="Alta"/>
    <m/>
    <m/>
    <s v="1295INF"/>
    <n v="14.07596"/>
    <n v="-84.944900000000004"/>
    <x v="1"/>
    <x v="0"/>
    <s v="No Antropogenica"/>
    <n v="0"/>
    <n v="0"/>
    <n v="0"/>
    <n v="0"/>
    <n v="0"/>
    <n v="0"/>
    <x v="2"/>
  </r>
  <r>
    <x v="729"/>
    <s v="1308i"/>
    <s v="Luis Valerio"/>
    <n v="14.075659999999999"/>
    <n v="-85.242310000000003"/>
    <s v="Bosque latifoliado &gt;70%"/>
    <n v="9"/>
    <s v="Alta"/>
    <s v="Landsat"/>
    <s v="16050_24enero2005"/>
    <m/>
    <s v="Baja"/>
    <s v="Bosque latifoliado &gt;70%"/>
    <n v="9"/>
    <s v="Alta"/>
    <s v="Rapide Eye"/>
    <s v="1645522_01octubre2016"/>
    <m/>
    <s v="Alta"/>
    <m/>
    <m/>
    <s v="1308i"/>
    <n v="14.075659999999999"/>
    <n v="-85.242310000000003"/>
    <x v="1"/>
    <x v="0"/>
    <s v="No Antropogenica"/>
    <n v="0"/>
    <n v="0"/>
    <n v="0"/>
    <n v="0"/>
    <n v="0"/>
    <n v="0"/>
    <x v="2"/>
  </r>
  <r>
    <x v="730"/>
    <s v="1310i"/>
    <s v="Luis Valerio"/>
    <n v="14.07563"/>
    <n v="-85.072310000000002"/>
    <s v="Bosque latifoliado &gt;70%"/>
    <n v="9"/>
    <s v="Alta"/>
    <s v="Landsat"/>
    <s v="16050_24enero2005"/>
    <m/>
    <s v="Baja"/>
    <s v="Bosque latifoliado &gt;70%"/>
    <n v="9"/>
    <s v="Alta"/>
    <s v="Rapide Eye"/>
    <s v="1645523_01octubre2016"/>
    <m/>
    <s v="Alta"/>
    <m/>
    <m/>
    <s v="1310i"/>
    <n v="14.07563"/>
    <n v="-85.072310000000002"/>
    <x v="1"/>
    <x v="0"/>
    <s v="No Antropogenica"/>
    <n v="0"/>
    <n v="0"/>
    <n v="0"/>
    <n v="0"/>
    <n v="0"/>
    <n v="0"/>
    <x v="2"/>
  </r>
  <r>
    <x v="731"/>
    <s v="1313i"/>
    <s v="Luis Valerio"/>
    <n v="14.0756"/>
    <n v="-84.817310000000006"/>
    <s v="Bosque latifoliado &gt;70%"/>
    <n v="9"/>
    <s v="Alta"/>
    <s v="Landsat"/>
    <s v="16050_24enero2005"/>
    <m/>
    <s v="Baja"/>
    <s v="Bosque latifoliado &gt;70%"/>
    <n v="9"/>
    <s v="Alta"/>
    <s v="Rapide Eye"/>
    <s v="1645524_17marzo2016"/>
    <m/>
    <s v="Alta"/>
    <m/>
    <m/>
    <s v="1313i"/>
    <n v="14.0756"/>
    <n v="-84.817310000000006"/>
    <x v="1"/>
    <x v="0"/>
    <s v="Antropogenica"/>
    <n v="0"/>
    <n v="0"/>
    <n v="0"/>
    <n v="0"/>
    <n v="1"/>
    <n v="1"/>
    <x v="1"/>
  </r>
  <r>
    <x v="732"/>
    <s v="1315INF"/>
    <s v="Luis Valerio"/>
    <n v="14.160920000000001"/>
    <n v="-85.284270000000006"/>
    <s v="Bosque latifoliado &gt;70%"/>
    <n v="9"/>
    <s v="Alta"/>
    <s v="Landsat"/>
    <s v="16050_24enero2005"/>
    <m/>
    <s v="Baja"/>
    <s v="Bosque latifoliado degradado 30-69%"/>
    <n v="6"/>
    <s v="Alta"/>
    <s v="Rapide Eye"/>
    <s v="1645622_01octubre2016"/>
    <m/>
    <s v="Alta"/>
    <m/>
    <m/>
    <s v="1315INF"/>
    <n v="14.160920000000001"/>
    <n v="-85.284270000000006"/>
    <x v="1"/>
    <x v="1"/>
    <s v="No Antropogenica"/>
    <n v="-0.33333333333333331"/>
    <n v="-0.33333333333333331"/>
    <n v="-21.176666666666662"/>
    <n v="-21.176666666666662"/>
    <n v="0"/>
    <n v="0"/>
    <x v="2"/>
  </r>
  <r>
    <x v="733"/>
    <s v="1339INF"/>
    <s v="Luis Valerio"/>
    <n v="14.245950000000001"/>
    <n v="-85.284899999999993"/>
    <s v="Bosque latifoliado &gt;70%"/>
    <n v="9"/>
    <s v="Alta"/>
    <s v="Landsat"/>
    <s v="16050_24enero2005"/>
    <m/>
    <s v="Baja"/>
    <s v="Bosque latifoliado &gt;70%"/>
    <n v="9"/>
    <s v="Alta"/>
    <s v="Rapide Eye"/>
    <s v="1645622_01octubre2016"/>
    <m/>
    <s v="Alta"/>
    <m/>
    <m/>
    <s v="1339INF"/>
    <n v="14.245950000000001"/>
    <n v="-85.284899999999993"/>
    <x v="1"/>
    <x v="0"/>
    <s v="No Antropogenica"/>
    <n v="0"/>
    <n v="0"/>
    <n v="0"/>
    <n v="0"/>
    <n v="1"/>
    <n v="0"/>
    <x v="3"/>
  </r>
  <r>
    <x v="734"/>
    <s v="1828i"/>
    <s v="Luis Valerio"/>
    <n v="13.437950000000001"/>
    <n v="-85.369649999999993"/>
    <s v="Bosque latifoliado degradado 30-69%"/>
    <n v="4"/>
    <s v="Alta"/>
    <s v="Landsat"/>
    <s v="16051_13marzo2005"/>
    <m/>
    <s v="Baja"/>
    <s v="Bosque latifoliado degradado 30-69%"/>
    <n v="4"/>
    <s v="Alta"/>
    <s v="Rapide Eye"/>
    <s v="1645222_04febrero2016"/>
    <m/>
    <s v="Alta"/>
    <m/>
    <m/>
    <s v="1828i"/>
    <n v="13.437950000000001"/>
    <n v="-85.369649999999993"/>
    <x v="1"/>
    <x v="0"/>
    <s v="No Antropogenica"/>
    <n v="0"/>
    <n v="0"/>
    <n v="0"/>
    <n v="0"/>
    <n v="1"/>
    <n v="0"/>
    <x v="3"/>
  </r>
  <r>
    <x v="735"/>
    <s v="1899i"/>
    <s v="Luis Valerio"/>
    <n v="13.69309"/>
    <n v="-85.794259999999994"/>
    <s v="Bosque latifoliado &gt;70%"/>
    <n v="7"/>
    <s v="Alta"/>
    <s v="Landsat"/>
    <s v="17050_28septiembre2005"/>
    <m/>
    <s v="Baja"/>
    <s v="Bosque latifoliado degradado 30-69%"/>
    <n v="4"/>
    <s v="Alta"/>
    <s v="Rapide Eye"/>
    <s v="1645420_03septiembre2016"/>
    <m/>
    <s v="Alta"/>
    <m/>
    <m/>
    <s v="1899i"/>
    <n v="13.69309"/>
    <n v="-85.794259999999994"/>
    <x v="1"/>
    <x v="1"/>
    <s v="No Antropogenica"/>
    <n v="-0.33333333333333331"/>
    <n v="-0.33333333333333331"/>
    <n v="-21.176666666666662"/>
    <n v="-21.176666666666662"/>
    <n v="1"/>
    <n v="0"/>
    <x v="3"/>
  </r>
  <r>
    <x v="736"/>
    <s v="1905i"/>
    <s v="Luis Valerio"/>
    <n v="13.6929"/>
    <n v="-85.283990000000003"/>
    <s v="Bosque latifoliado &gt;70%"/>
    <n v="9"/>
    <s v="Alta"/>
    <s v="Landsat"/>
    <s v="16051_24enero2005"/>
    <m/>
    <s v="Baja"/>
    <s v="Bosque latifoliado degradado 30-69%"/>
    <n v="5"/>
    <s v="Alta"/>
    <s v="Rapide Eye"/>
    <s v="1645422_04febrero2016"/>
    <m/>
    <s v="Alta"/>
    <m/>
    <m/>
    <s v="1905i"/>
    <n v="13.6929"/>
    <n v="-85.283990000000003"/>
    <x v="1"/>
    <x v="1"/>
    <s v="No Antropogenica"/>
    <n v="-0.44444444444444442"/>
    <n v="-0.44444444444444442"/>
    <n v="-28.235555555555553"/>
    <n v="-28.235555555555553"/>
    <n v="1"/>
    <n v="0"/>
    <x v="3"/>
  </r>
  <r>
    <x v="737"/>
    <s v="1908i"/>
    <s v="Luis Valerio"/>
    <n v="13.69279"/>
    <n v="-85.028850000000006"/>
    <s v="Bosque latifoliado &gt;70%"/>
    <n v="9"/>
    <s v="Alta"/>
    <s v="Landsat"/>
    <s v="16051_24enero2005"/>
    <m/>
    <s v="Baja"/>
    <s v="Bosque latifoliado &gt;70%"/>
    <n v="9"/>
    <s v="Alta"/>
    <s v="Rapide Eye"/>
    <s v="1645423_16enero2016"/>
    <m/>
    <s v="Alta"/>
    <m/>
    <m/>
    <s v="1908i"/>
    <n v="13.69279"/>
    <n v="-85.028850000000006"/>
    <x v="1"/>
    <x v="0"/>
    <s v="No Antropogenica"/>
    <n v="0"/>
    <n v="0"/>
    <n v="0"/>
    <n v="0"/>
    <n v="0"/>
    <n v="0"/>
    <x v="2"/>
  </r>
  <r>
    <x v="738"/>
    <s v="1931i"/>
    <s v="Luis Valerio"/>
    <n v="13.777850000000001"/>
    <n v="-85.199550000000002"/>
    <s v="Bosque latifoliado degradado 30-69%"/>
    <n v="3"/>
    <s v="Alta"/>
    <s v="Landsat"/>
    <s v="16051_13marzo2005"/>
    <m/>
    <s v="Baja"/>
    <s v="Bosque latifoliado &gt;70%"/>
    <n v="8"/>
    <s v="Alta"/>
    <s v="Landsat"/>
    <s v="16050_28enero2015"/>
    <m/>
    <s v="Baja"/>
    <m/>
    <m/>
    <s v="1931i"/>
    <n v="13.777850000000001"/>
    <n v="-85.199550000000002"/>
    <x v="1"/>
    <x v="2"/>
    <s v="No Antropogenica"/>
    <n v="0.55555555555555558"/>
    <n v="0.55555555555555558"/>
    <n v="35.294444444444444"/>
    <n v="35.294444444444444"/>
    <n v="0"/>
    <n v="0"/>
    <x v="2"/>
  </r>
  <r>
    <x v="739"/>
    <s v="1950i"/>
    <s v="Luis Valerio"/>
    <n v="13.863239999999999"/>
    <n v="-85.624129999999994"/>
    <s v="Bosque latifoliado degradado 30-69%"/>
    <n v="4"/>
    <s v="Alta"/>
    <s v="Landsat"/>
    <s v="16051_13marzo2005"/>
    <m/>
    <s v="Baja"/>
    <s v="Bosque latifoliado degradado 30-69%"/>
    <n v="5"/>
    <s v="Alta"/>
    <s v="Rapide Eye"/>
    <s v="1645421_04febrero2016"/>
    <m/>
    <s v="Alta"/>
    <m/>
    <m/>
    <s v="1950i"/>
    <n v="13.863239999999999"/>
    <n v="-85.624129999999994"/>
    <x v="1"/>
    <x v="2"/>
    <s v="No Antropogenica"/>
    <n v="0.1111111111111111"/>
    <n v="0"/>
    <n v="0"/>
    <n v="7.0588888888888883"/>
    <n v="0"/>
    <n v="0"/>
    <x v="2"/>
  </r>
  <r>
    <x v="740"/>
    <s v="1953i"/>
    <s v="Luis Valerio"/>
    <n v="13.8629"/>
    <n v="-85.368989999999997"/>
    <s v="Bosque latifoliado degradado 30-69%"/>
    <n v="6"/>
    <s v="Alta"/>
    <s v="Landsat"/>
    <s v="16051_13marzo2005"/>
    <m/>
    <s v="Baja"/>
    <s v="Bosque latifoliado degradado 30-69%"/>
    <n v="5"/>
    <s v="Alta"/>
    <s v="Rapide Eye"/>
    <s v="16050_14noviembre2014"/>
    <m/>
    <s v="Alta"/>
    <m/>
    <m/>
    <s v="1953i"/>
    <n v="13.8629"/>
    <n v="-85.368989999999997"/>
    <x v="1"/>
    <x v="1"/>
    <s v="No Antropogenica"/>
    <n v="-0.1111111111111111"/>
    <n v="0"/>
    <n v="0"/>
    <n v="-7.0588888888888883"/>
    <n v="0"/>
    <n v="0"/>
    <x v="2"/>
  </r>
  <r>
    <x v="741"/>
    <s v="1956i"/>
    <s v="Luis Valerio"/>
    <n v="13.862819999999999"/>
    <n v="-85.113849999999999"/>
    <s v="Bosque latifoliado &gt;70%"/>
    <n v="9"/>
    <s v="Alta"/>
    <s v="Landsat"/>
    <s v="16051_13marzo2005"/>
    <m/>
    <s v="Baja"/>
    <s v="Bosque latifoliado degradado 30-69%"/>
    <n v="4"/>
    <s v="Alta"/>
    <s v="Rapide Eye"/>
    <s v="1645423_17marzo2016"/>
    <m/>
    <s v="Alta"/>
    <m/>
    <m/>
    <s v="1956i"/>
    <n v="13.862819999999999"/>
    <n v="-85.113849999999999"/>
    <x v="1"/>
    <x v="1"/>
    <s v="No Antropogenica"/>
    <n v="-0.55555555555555558"/>
    <n v="-0.55555555555555558"/>
    <n v="-35.294444444444444"/>
    <n v="-35.294444444444444"/>
    <n v="0"/>
    <n v="0"/>
    <x v="2"/>
  </r>
  <r>
    <x v="742"/>
    <s v="1959i"/>
    <s v="Luis Valerio"/>
    <n v="13.86271"/>
    <n v="-84.858720000000005"/>
    <s v="Bosque latifoliado &gt;70%"/>
    <n v="9"/>
    <s v="Alta"/>
    <s v="Landsat"/>
    <s v="16050_13marzo2005"/>
    <m/>
    <s v="Baja"/>
    <s v="Bosque latifoliado &gt;70%"/>
    <n v="9"/>
    <s v="Alta"/>
    <s v="Rapide Eye"/>
    <s v="1645424_17marzo2016"/>
    <m/>
    <s v="Alta"/>
    <m/>
    <m/>
    <s v="1959i"/>
    <n v="13.86271"/>
    <n v="-84.858720000000005"/>
    <x v="1"/>
    <x v="0"/>
    <s v="No Antropogenica"/>
    <n v="0"/>
    <n v="0"/>
    <n v="0"/>
    <n v="0"/>
    <n v="1"/>
    <n v="0"/>
    <x v="3"/>
  </r>
  <r>
    <x v="743"/>
    <s v="1962i"/>
    <s v="Luis Valerio"/>
    <n v="13.862629999999999"/>
    <n v="-84.603579999999994"/>
    <s v="Bosque latifoliado &gt;70%"/>
    <n v="9"/>
    <s v="Alta"/>
    <s v="Landsat"/>
    <s v="16050_24enero2005"/>
    <m/>
    <s v="Baja"/>
    <s v="Bosque latifoliado &gt;70%"/>
    <n v="9"/>
    <s v="Alta"/>
    <s v="Landsat"/>
    <s v="16050_28enero2015"/>
    <m/>
    <s v="Baja"/>
    <m/>
    <m/>
    <s v="1962i"/>
    <n v="13.862629999999999"/>
    <n v="-84.603579999999994"/>
    <x v="1"/>
    <x v="0"/>
    <s v="No Antropogenica"/>
    <n v="0"/>
    <n v="0"/>
    <n v="0"/>
    <n v="0"/>
    <n v="1"/>
    <n v="0"/>
    <x v="3"/>
  </r>
  <r>
    <x v="744"/>
    <s v="1979i"/>
    <s v="Luis Valerio"/>
    <n v="13.94788"/>
    <n v="-85.284530000000004"/>
    <s v="Bosque latifoliado degradado 30-69%"/>
    <n v="5"/>
    <s v="Alta"/>
    <s v="Landsat"/>
    <s v="16050_24enero2005"/>
    <m/>
    <s v="Baja"/>
    <s v="Bosque latifoliado &gt;70%"/>
    <n v="9"/>
    <s v="Alta"/>
    <s v="Rapide Eye"/>
    <s v="1645522_01octubre2016"/>
    <m/>
    <s v="Alta"/>
    <m/>
    <m/>
    <s v="1979i"/>
    <n v="13.94788"/>
    <n v="-85.284530000000004"/>
    <x v="1"/>
    <x v="2"/>
    <s v="No Antropogenica"/>
    <n v="0.44444444444444442"/>
    <n v="0.44444444444444442"/>
    <n v="28.235555555555553"/>
    <n v="28.235555555555553"/>
    <n v="0"/>
    <n v="0"/>
    <x v="2"/>
  </r>
  <r>
    <x v="745"/>
    <s v="1982i"/>
    <s v="Luis Valerio"/>
    <n v="13.94777"/>
    <n v="-85.029489999999996"/>
    <s v="Bosque latifoliado &gt;70%"/>
    <n v="9"/>
    <s v="Alta"/>
    <s v="Landsat"/>
    <s v="16050_24enero2005"/>
    <m/>
    <s v="Baja"/>
    <s v="Bosque latifoliado &gt;70%"/>
    <n v="9"/>
    <s v="Alta"/>
    <s v="Landsat"/>
    <s v="16050_28enero2015"/>
    <m/>
    <s v="Baja"/>
    <m/>
    <m/>
    <s v="1982i"/>
    <n v="13.94777"/>
    <n v="-85.029489999999996"/>
    <x v="1"/>
    <x v="0"/>
    <s v="No Antropogenica"/>
    <n v="0"/>
    <n v="0"/>
    <n v="0"/>
    <n v="0"/>
    <n v="0"/>
    <n v="0"/>
    <x v="2"/>
  </r>
  <r>
    <x v="746"/>
    <s v="1988i"/>
    <s v="Luis Valerio"/>
    <n v="13.94758"/>
    <n v="-84.519400000000005"/>
    <s v="Bosque latifoliado degradado 30-69%"/>
    <n v="5"/>
    <s v="Alta"/>
    <s v="Landsat"/>
    <s v="16050_24enero2005"/>
    <m/>
    <s v="Baja"/>
    <s v="Bosque latifoliado degradado 30-69%"/>
    <n v="5"/>
    <s v="Alta"/>
    <s v="Landsat"/>
    <s v="16050_28enero2015"/>
    <m/>
    <s v="Baja"/>
    <m/>
    <m/>
    <s v="1988i"/>
    <n v="13.94758"/>
    <n v="-84.519400000000005"/>
    <x v="1"/>
    <x v="0"/>
    <s v="No Antropogenica"/>
    <n v="0"/>
    <n v="0"/>
    <n v="0"/>
    <n v="0"/>
    <n v="0"/>
    <n v="0"/>
    <x v="2"/>
  </r>
  <r>
    <x v="747"/>
    <s v="2003i"/>
    <s v="Luis Valerio"/>
    <n v="14.03281"/>
    <n v="-85.113810000000001"/>
    <s v="Bosque latifoliado &gt;70%"/>
    <n v="9"/>
    <s v="Alta"/>
    <s v="Landsat"/>
    <s v="16050_13marzo2005"/>
    <m/>
    <s v="Baja"/>
    <s v="Bosque latifoliado &gt;70%"/>
    <n v="7"/>
    <s v="Alta"/>
    <s v="Rapide Eye"/>
    <s v="1645523_16enero2016"/>
    <m/>
    <s v="Alta"/>
    <m/>
    <m/>
    <s v="2003i"/>
    <n v="14.03281"/>
    <n v="-85.113810000000001"/>
    <x v="1"/>
    <x v="1"/>
    <s v="No Antropogenica"/>
    <n v="-0.22222222222222221"/>
    <n v="-0.22222222222222221"/>
    <n v="-14.117777777777777"/>
    <n v="-14.117777777777777"/>
    <n v="0"/>
    <n v="0"/>
    <x v="2"/>
  </r>
  <r>
    <x v="748"/>
    <s v="2006i"/>
    <s v="Luis Valerio"/>
    <n v="14.032690000000001"/>
    <n v="-84.858670000000004"/>
    <s v="Bosque latifoliado &gt;70%"/>
    <n v="9"/>
    <s v="Alta"/>
    <s v="Landsat"/>
    <s v="16050_24enero2005"/>
    <m/>
    <s v="Baja"/>
    <s v="Bosque latifoliado &gt;70%"/>
    <n v="9"/>
    <s v="Alta"/>
    <s v="Landsat"/>
    <s v="16050_28enero2015"/>
    <m/>
    <s v="Baja"/>
    <m/>
    <m/>
    <s v="2006i"/>
    <n v="14.032690000000001"/>
    <n v="-84.858670000000004"/>
    <x v="1"/>
    <x v="0"/>
    <s v="No Antropogenica"/>
    <n v="0"/>
    <n v="0"/>
    <n v="0"/>
    <n v="0"/>
    <n v="0"/>
    <n v="0"/>
    <x v="2"/>
  </r>
  <r>
    <x v="749"/>
    <s v="201i"/>
    <s v="Luis Valerio"/>
    <n v="12.67315"/>
    <n v="-84.731459999999998"/>
    <s v="Bosque latifoliado &gt;70%"/>
    <n v="9"/>
    <s v="Alta"/>
    <s v="Landsat"/>
    <s v="16051_14abril2005"/>
    <m/>
    <s v="Baja"/>
    <s v="Bosque latifoliado degradado 30-69%"/>
    <n v="6"/>
    <s v="Alta"/>
    <s v="RapidEye"/>
    <s v="1644925_02abril2016"/>
    <m/>
    <s v="Alta"/>
    <m/>
    <m/>
    <s v="201i"/>
    <n v="12.67315"/>
    <n v="-84.731459999999998"/>
    <x v="1"/>
    <x v="1"/>
    <s v="Antropogenica"/>
    <n v="-0.33333333333333331"/>
    <n v="-0.33333333333333331"/>
    <n v="-21.176666666666662"/>
    <n v="-21.176666666666662"/>
    <n v="0"/>
    <n v="1"/>
    <x v="0"/>
  </r>
  <r>
    <x v="750"/>
    <s v="2025i"/>
    <s v="Luis Valerio"/>
    <n v="14.117760000000001"/>
    <n v="-85.029449999999997"/>
    <s v="Bosque latifoliado degradado 30-69%"/>
    <n v="4"/>
    <s v="Alta"/>
    <s v="Landsat"/>
    <s v="16050_24enero2005"/>
    <m/>
    <s v="Baja"/>
    <s v="Bosque latifoliado degradado 30-69%"/>
    <n v="4"/>
    <s v="Alta"/>
    <s v="Rapide Eye"/>
    <s v="1645623_01octubre2016"/>
    <m/>
    <s v="Alta"/>
    <m/>
    <m/>
    <s v="2025i"/>
    <n v="14.117760000000001"/>
    <n v="-85.029449999999997"/>
    <x v="1"/>
    <x v="0"/>
    <s v="No Antropogenica"/>
    <n v="0"/>
    <n v="0"/>
    <n v="0"/>
    <n v="0"/>
    <n v="0"/>
    <n v="0"/>
    <x v="2"/>
  </r>
  <r>
    <x v="751"/>
    <s v="2028i"/>
    <s v="Luis Valerio"/>
    <n v="14.11767"/>
    <n v="-84.774410000000003"/>
    <s v="Bosque latifoliado &gt;70%"/>
    <n v="9"/>
    <s v="Alta"/>
    <s v="Landsat"/>
    <s v="16050_13marzo2005"/>
    <m/>
    <s v="Baja"/>
    <s v="Bosque latifoliado &gt;70%"/>
    <n v="9"/>
    <s v="Alta"/>
    <s v="Rapide Eye"/>
    <s v="1645624_17marzo2016"/>
    <m/>
    <s v="Alta"/>
    <m/>
    <m/>
    <s v="2028i"/>
    <n v="14.11767"/>
    <n v="-84.774410000000003"/>
    <x v="1"/>
    <x v="0"/>
    <s v="No Antropogenica"/>
    <n v="0"/>
    <n v="0"/>
    <n v="0"/>
    <n v="0"/>
    <n v="1"/>
    <n v="0"/>
    <x v="3"/>
  </r>
  <r>
    <x v="752"/>
    <s v="344i"/>
    <s v="Luis Valerio"/>
    <n v="13.352499999999999"/>
    <n v="-84.986419999999995"/>
    <s v="Bosque latifoliado degradado 30-69%"/>
    <n v="5"/>
    <s v="Alta"/>
    <s v="Landsat"/>
    <s v="16051_13marzo2005"/>
    <m/>
    <s v="Baja"/>
    <s v="Bosque latifoliado degradado 30-69%"/>
    <n v="4"/>
    <s v="Media"/>
    <s v="Rapide Eye"/>
    <s v="1645224_22abril2016"/>
    <m/>
    <s v="Alta"/>
    <m/>
    <m/>
    <s v="344i"/>
    <n v="13.352499999999999"/>
    <n v="-84.986419999999995"/>
    <x v="1"/>
    <x v="1"/>
    <s v="No Antropogenica"/>
    <n v="-0.1111111111111111"/>
    <n v="0"/>
    <n v="0"/>
    <n v="-7.0588888888888883"/>
    <n v="1"/>
    <n v="0"/>
    <x v="3"/>
  </r>
  <r>
    <x v="753"/>
    <s v="347i"/>
    <s v="Luis Valerio"/>
    <n v="13.35309"/>
    <n v="-84.731290000000001"/>
    <s v="Bosque latifoliado &gt;70%"/>
    <n v="8"/>
    <s v="Alta"/>
    <s v="Landsat"/>
    <s v="16051_13marzo2005"/>
    <m/>
    <s v="Baja"/>
    <s v="Bosque latifoliado degradado 30-69%"/>
    <n v="4"/>
    <s v="Alta"/>
    <s v="Rapide Eye"/>
    <s v="1645225_24enero2016"/>
    <m/>
    <s v="Alta"/>
    <m/>
    <m/>
    <s v="347i"/>
    <n v="13.35309"/>
    <n v="-84.731290000000001"/>
    <x v="1"/>
    <x v="1"/>
    <s v="No Antropogenica"/>
    <n v="-0.44444444444444442"/>
    <n v="-0.44444444444444442"/>
    <n v="-28.235555555555553"/>
    <n v="-28.235555555555553"/>
    <n v="1"/>
    <n v="0"/>
    <x v="3"/>
  </r>
  <r>
    <x v="754"/>
    <s v="416i"/>
    <s v="Luis Valerio"/>
    <n v="13.60821"/>
    <n v="-85.412120000000002"/>
    <s v="Bosque latifoliado &gt;70%"/>
    <n v="9"/>
    <s v="Alta"/>
    <s v="Landsat"/>
    <s v="16051_13marzo2005"/>
    <m/>
    <s v="Baja"/>
    <s v="Bosque latifoliado &gt;70%"/>
    <n v="9"/>
    <s v="Alta"/>
    <s v="Rapide Eye"/>
    <s v="1645322_01octubre2016"/>
    <m/>
    <s v="Alta"/>
    <m/>
    <m/>
    <s v="416i"/>
    <n v="13.60821"/>
    <n v="-85.412120000000002"/>
    <x v="1"/>
    <x v="0"/>
    <s v="No Antropogenica"/>
    <n v="0"/>
    <n v="0"/>
    <n v="0"/>
    <n v="0"/>
    <n v="1"/>
    <n v="0"/>
    <x v="3"/>
  </r>
  <r>
    <x v="755"/>
    <s v="452i"/>
    <s v="Luis Valerio"/>
    <n v="13.692270000000001"/>
    <n v="-84.646150000000006"/>
    <s v="Bosque latifoliado &gt;70%"/>
    <n v="9"/>
    <s v="Alta"/>
    <s v="Landsat"/>
    <s v="16050_13marzo2005"/>
    <m/>
    <s v="Baja"/>
    <s v="Bosque latifoliado &gt;70%"/>
    <n v="9"/>
    <s v="Alta"/>
    <s v="Rapide Eye"/>
    <s v="1645425_20junio2016"/>
    <m/>
    <s v="Alta"/>
    <m/>
    <m/>
    <s v="452i"/>
    <n v="13.692270000000001"/>
    <n v="-84.646150000000006"/>
    <x v="1"/>
    <x v="0"/>
    <s v="No Antropogenica"/>
    <n v="0"/>
    <n v="0"/>
    <n v="0"/>
    <n v="0"/>
    <n v="0"/>
    <n v="0"/>
    <x v="2"/>
  </r>
  <r>
    <x v="756"/>
    <s v="468i"/>
    <s v="Luis Valerio"/>
    <n v="13.77772"/>
    <n v="-85.497110000000006"/>
    <s v="Bosque latifoliado &gt;70%"/>
    <n v="8"/>
    <s v="Alta"/>
    <s v="Landsat"/>
    <s v="16051_24enero2005"/>
    <m/>
    <s v="Baja"/>
    <s v="Bosque latifoliado degradado 30-69%"/>
    <n v="3"/>
    <s v="Alta"/>
    <s v="Rapide Eye"/>
    <s v="1645421_04febrero2016"/>
    <m/>
    <s v="Alta"/>
    <m/>
    <m/>
    <s v="468i"/>
    <n v="13.77772"/>
    <n v="-85.497110000000006"/>
    <x v="1"/>
    <x v="1"/>
    <s v="Antropogenica"/>
    <n v="-0.55555555555555558"/>
    <n v="-0.55555555555555558"/>
    <n v="-35.294444444444444"/>
    <n v="-35.294444444444444"/>
    <n v="0"/>
    <n v="1"/>
    <x v="0"/>
  </r>
  <r>
    <x v="757"/>
    <s v="477i"/>
    <s v="Luis Valerio"/>
    <n v="13.77806"/>
    <n v="-84.731970000000004"/>
    <s v="Bosque latifoliado &gt;70%"/>
    <n v="9"/>
    <s v="Alta"/>
    <s v="Landsat"/>
    <s v="16051_24enero2005"/>
    <m/>
    <s v="Baja"/>
    <s v="Bosque latifoliado degradado 30-69%"/>
    <n v="4"/>
    <s v="Alta"/>
    <s v="Rapide Eye"/>
    <s v="1645425_22abril2016"/>
    <m/>
    <s v="Alta"/>
    <m/>
    <m/>
    <s v="477i"/>
    <n v="13.77806"/>
    <n v="-84.731970000000004"/>
    <x v="1"/>
    <x v="1"/>
    <s v="No Antropogenica"/>
    <n v="-0.55555555555555558"/>
    <n v="-0.55555555555555558"/>
    <n v="-35.294444444444444"/>
    <n v="-35.294444444444444"/>
    <n v="1"/>
    <n v="0"/>
    <x v="3"/>
  </r>
  <r>
    <x v="758"/>
    <s v="492i"/>
    <s v="Luis Valerio"/>
    <n v="13.86322"/>
    <n v="-85.581609999999998"/>
    <s v="Bosque latifoliado &gt;70%"/>
    <n v="8"/>
    <s v="Alta"/>
    <s v="Landsat"/>
    <s v="16051_24enero2005"/>
    <m/>
    <s v="Baja"/>
    <s v="Bosque latifoliado degradado 30-69%"/>
    <n v="5"/>
    <s v="Alta"/>
    <s v="Rapide Eye"/>
    <s v="1645421_04febrero2016"/>
    <m/>
    <s v="Alta"/>
    <m/>
    <m/>
    <s v="492i"/>
    <n v="13.86322"/>
    <n v="-85.581609999999998"/>
    <x v="1"/>
    <x v="1"/>
    <s v="No Antropogenica"/>
    <n v="-0.33333333333333331"/>
    <n v="-0.33333333333333331"/>
    <n v="-21.176666666666662"/>
    <n v="-21.176666666666662"/>
    <n v="0"/>
    <n v="0"/>
    <x v="2"/>
  </r>
  <r>
    <x v="759"/>
    <s v="498i"/>
    <s v="Luis Valerio"/>
    <n v="13.86312"/>
    <n v="-85.071330000000003"/>
    <s v="Bosque latifoliado degradado 30-69%"/>
    <n v="6"/>
    <s v="Alta"/>
    <s v="Landsat"/>
    <s v="16051_13marzo2005"/>
    <m/>
    <s v="Baja"/>
    <s v="Bosque latifoliado &gt;70%"/>
    <n v="7"/>
    <s v="Alta"/>
    <s v="Rapide Eye"/>
    <s v="1645423_16enero2016"/>
    <m/>
    <s v="Alta"/>
    <m/>
    <m/>
    <s v="498i"/>
    <n v="13.86312"/>
    <n v="-85.071330000000003"/>
    <x v="1"/>
    <x v="2"/>
    <s v="No Antropogenica"/>
    <n v="0.1111111111111111"/>
    <n v="0"/>
    <n v="0"/>
    <n v="7.0588888888888883"/>
    <n v="0"/>
    <n v="0"/>
    <x v="2"/>
  </r>
  <r>
    <x v="760"/>
    <s v="501i"/>
    <s v="Luis Valerio"/>
    <n v="13.86234"/>
    <n v="-84.816199999999995"/>
    <s v="Bosque latifoliado &gt;70%"/>
    <n v="7"/>
    <s v="Alta"/>
    <s v="Landsat"/>
    <s v="16050_13marzo2005"/>
    <m/>
    <s v="Baja"/>
    <s v="Bosque latifoliado degradado 30-69%"/>
    <n v="5"/>
    <s v="Alta"/>
    <s v="Rapide Eye"/>
    <s v="1645424_22abril2016"/>
    <m/>
    <s v="Alta"/>
    <m/>
    <m/>
    <s v="501i"/>
    <n v="13.86234"/>
    <n v="-84.816199999999995"/>
    <x v="1"/>
    <x v="1"/>
    <s v="No Antropogenica"/>
    <n v="-0.22222222222222221"/>
    <n v="-0.22222222222222221"/>
    <n v="-14.117777777777777"/>
    <n v="-14.117777777777777"/>
    <n v="1"/>
    <n v="0"/>
    <x v="3"/>
  </r>
  <r>
    <x v="761"/>
    <s v="504i"/>
    <s v="Luis Valerio"/>
    <n v="13.863009999999999"/>
    <n v="-84.561059999999998"/>
    <s v="Bosque latifoliado &gt;70%"/>
    <n v="9"/>
    <s v="Alta"/>
    <s v="Landsat"/>
    <s v="16050_24enero2005"/>
    <m/>
    <s v="Baja"/>
    <s v="Bosque latifoliado &gt;70%"/>
    <n v="9"/>
    <s v="Alta"/>
    <s v="Rapide Eye"/>
    <s v="1645425_22abril2016"/>
    <m/>
    <s v="Alta"/>
    <m/>
    <m/>
    <s v="504i"/>
    <n v="13.863009999999999"/>
    <n v="-84.561059999999998"/>
    <x v="1"/>
    <x v="0"/>
    <s v="No Antropogenica"/>
    <n v="0"/>
    <n v="0"/>
    <n v="0"/>
    <n v="0"/>
    <n v="1"/>
    <n v="0"/>
    <x v="3"/>
  </r>
  <r>
    <x v="762"/>
    <s v="523i"/>
    <s v="Luis Valerio"/>
    <n v="13.947520000000001"/>
    <n v="-85.15701"/>
    <s v="Bosque latifoliado degradado 30-69%"/>
    <n v="3"/>
    <s v="Alta"/>
    <s v="Landsat"/>
    <s v="16050_24enero2005"/>
    <m/>
    <s v="Baja"/>
    <s v="Bosque latifoliado degradado 30-69%"/>
    <n v="3"/>
    <s v="Alta"/>
    <s v="Rapide Eye"/>
    <s v="1645523_16enero2016"/>
    <m/>
    <s v="Alta"/>
    <m/>
    <m/>
    <s v="523i"/>
    <n v="13.947520000000001"/>
    <n v="-85.15701"/>
    <x v="1"/>
    <x v="0"/>
    <s v="No Antropogenica"/>
    <n v="0"/>
    <n v="0"/>
    <n v="0"/>
    <n v="0"/>
    <n v="0"/>
    <n v="0"/>
    <x v="2"/>
  </r>
  <r>
    <x v="763"/>
    <s v="526i"/>
    <s v="Luis Valerio"/>
    <n v="13.948079999999999"/>
    <n v="-84.901960000000003"/>
    <s v="Bosque latifoliado &gt;70%"/>
    <n v="9"/>
    <s v="Alta"/>
    <s v="Landsat"/>
    <s v="16050_24enero2005"/>
    <m/>
    <s v="Baja"/>
    <s v="Bosque latifoliado &gt;70%"/>
    <n v="9"/>
    <s v="Alta"/>
    <s v="Rapide Eye"/>
    <s v="1645524_17marzo2016"/>
    <m/>
    <s v="Alta"/>
    <m/>
    <m/>
    <s v="526i"/>
    <n v="13.948079999999999"/>
    <n v="-84.901960000000003"/>
    <x v="1"/>
    <x v="0"/>
    <s v="No Antropogenica"/>
    <n v="0"/>
    <n v="0"/>
    <n v="0"/>
    <n v="0"/>
    <n v="0"/>
    <n v="0"/>
    <x v="2"/>
  </r>
  <r>
    <x v="764"/>
    <s v="529i"/>
    <s v="Luis Valerio"/>
    <n v="13.947240000000001"/>
    <n v="-84.646929999999998"/>
    <s v="Bosque latifoliado &gt;70%"/>
    <n v="9"/>
    <s v="Alta"/>
    <s v="Landsat"/>
    <s v="16050_13marzo2005"/>
    <m/>
    <s v="Baja"/>
    <s v="Bosque latifoliado &gt;70%"/>
    <n v="9"/>
    <s v="Alta"/>
    <s v="Rapide Eye"/>
    <s v="1645525_17marzo2016"/>
    <m/>
    <s v="Alta"/>
    <m/>
    <m/>
    <s v="529i"/>
    <n v="13.947240000000001"/>
    <n v="-84.646929999999998"/>
    <x v="1"/>
    <x v="0"/>
    <s v="Antropogenica"/>
    <n v="0"/>
    <n v="0"/>
    <n v="0"/>
    <n v="0"/>
    <n v="1"/>
    <n v="1"/>
    <x v="1"/>
  </r>
  <r>
    <x v="765"/>
    <s v="545i"/>
    <s v="Luis Valerio"/>
    <n v="14.03314"/>
    <n v="-85.241380000000007"/>
    <s v="Bosque latifoliado &gt;70%"/>
    <n v="9"/>
    <s v="Alta"/>
    <s v="Landsat"/>
    <s v="16050_13marzo2005"/>
    <m/>
    <s v="Baja"/>
    <s v="Bosque latifoliado degradado 30-69%"/>
    <n v="6"/>
    <s v="Alta"/>
    <s v="Rapide Eye"/>
    <s v="1645522_04febrero2016"/>
    <m/>
    <s v="Alta"/>
    <m/>
    <m/>
    <s v="545i"/>
    <n v="14.03314"/>
    <n v="-85.241380000000007"/>
    <x v="1"/>
    <x v="1"/>
    <s v="No Antropogenica"/>
    <n v="-0.33333333333333331"/>
    <n v="-0.33333333333333331"/>
    <n v="-21.176666666666662"/>
    <n v="-21.176666666666662"/>
    <n v="1"/>
    <n v="0"/>
    <x v="3"/>
  </r>
  <r>
    <x v="766"/>
    <s v="548i"/>
    <s v="Luis Valerio"/>
    <n v="14.03241"/>
    <n v="-84.986239999999995"/>
    <s v="Bosque latifoliado &gt;70%"/>
    <n v="9"/>
    <s v="Alta"/>
    <s v="Landsat"/>
    <s v="16050_24enero2005"/>
    <m/>
    <s v="Baja"/>
    <s v="Bosque latifoliado &gt;70%"/>
    <n v="9"/>
    <s v="Alta"/>
    <s v="Rapide Eye"/>
    <s v="1645524_17marzo2016"/>
    <m/>
    <s v="Alta"/>
    <m/>
    <m/>
    <s v="548i"/>
    <n v="14.03241"/>
    <n v="-84.986239999999995"/>
    <x v="1"/>
    <x v="0"/>
    <s v="No Antropogenica"/>
    <n v="0"/>
    <n v="0"/>
    <n v="0"/>
    <n v="0"/>
    <n v="0"/>
    <n v="0"/>
    <x v="2"/>
  </r>
  <r>
    <x v="767"/>
    <s v="551i"/>
    <s v="Luis Valerio"/>
    <n v="14.03303"/>
    <n v="-84.731099999999998"/>
    <s v="Bosque latifoliado &gt;70%"/>
    <n v="9"/>
    <s v="Alta"/>
    <s v="Landsat"/>
    <s v="16050_24enero2005"/>
    <m/>
    <s v="Baja"/>
    <s v="Bosque latifoliado &gt;70%"/>
    <n v="9"/>
    <s v="Alta"/>
    <s v="Rapide Eye"/>
    <s v="1645525_17marzo2016"/>
    <m/>
    <s v="Alta"/>
    <m/>
    <m/>
    <s v="551i"/>
    <n v="14.03303"/>
    <n v="-84.731099999999998"/>
    <x v="1"/>
    <x v="0"/>
    <s v="No Antropogenica"/>
    <n v="0"/>
    <n v="0"/>
    <n v="0"/>
    <n v="0"/>
    <n v="1"/>
    <n v="0"/>
    <x v="3"/>
  </r>
  <r>
    <x v="768"/>
    <s v="556INF"/>
    <s v="Luis Valerio"/>
    <n v="12.46022"/>
    <n v="-84.519530000000003"/>
    <s v="Bosque latifoliado degradado 30-69%"/>
    <n v="4"/>
    <s v="Alta"/>
    <s v="Landsat"/>
    <s v="16051_24enero2005"/>
    <m/>
    <s v="Baja"/>
    <s v="Bosque latifoliado degradado 30-69%"/>
    <n v="3"/>
    <s v="Alta"/>
    <s v="RapidEye"/>
    <s v="1644826_24 enero2016"/>
    <m/>
    <s v="Alta"/>
    <m/>
    <m/>
    <s v="556INF"/>
    <n v="12.46022"/>
    <n v="-84.519530000000003"/>
    <x v="1"/>
    <x v="1"/>
    <s v="No Antropogenica"/>
    <n v="-0.1111111111111111"/>
    <n v="0"/>
    <n v="0"/>
    <n v="-7.0588888888888883"/>
    <n v="0"/>
    <n v="0"/>
    <x v="2"/>
  </r>
  <r>
    <x v="769"/>
    <s v="559INF"/>
    <s v="Luis Valerio"/>
    <n v="12.46096"/>
    <n v="-84.263999999999996"/>
    <s v="Bosque latifoliado degradado 30-69%"/>
    <n v="3"/>
    <s v="Alta"/>
    <s v="Spot"/>
    <s v="622325_22noviembre2006"/>
    <m/>
    <s v="Media"/>
    <s v="Bosque latifoliado degradado 30-69%"/>
    <n v="3"/>
    <s v="Alta"/>
    <s v="Landsat"/>
    <s v="16051_28noviembre2015"/>
    <m/>
    <s v="Baja"/>
    <m/>
    <m/>
    <s v="559INF"/>
    <n v="12.46096"/>
    <n v="-84.263999999999996"/>
    <x v="1"/>
    <x v="0"/>
    <s v="No Antropogenica"/>
    <n v="0"/>
    <n v="0"/>
    <n v="0"/>
    <n v="0"/>
    <n v="1"/>
    <n v="0"/>
    <x v="3"/>
  </r>
  <r>
    <x v="770"/>
    <s v="567i"/>
    <s v="Luis Valerio"/>
    <n v="14.118130000000001"/>
    <n v="-85.241990000000001"/>
    <s v="Bosque latifoliado &gt;70%"/>
    <n v="9"/>
    <s v="Alta"/>
    <s v="Landsat"/>
    <s v="16050_13marzo2005"/>
    <m/>
    <s v="Baja"/>
    <s v="Bosque latifoliado &gt;70%"/>
    <n v="9"/>
    <s v="Alta"/>
    <s v="Landsat"/>
    <s v="16050_28enero2015"/>
    <m/>
    <s v="Baja"/>
    <m/>
    <m/>
    <s v="567i"/>
    <n v="14.118130000000001"/>
    <n v="-85.241990000000001"/>
    <x v="1"/>
    <x v="0"/>
    <s v="No Antropogenica"/>
    <n v="0"/>
    <n v="0"/>
    <n v="0"/>
    <n v="0"/>
    <n v="1"/>
    <n v="0"/>
    <x v="3"/>
  </r>
  <r>
    <x v="771"/>
    <s v="589i"/>
    <s v="Luis Valerio"/>
    <n v="14.20312"/>
    <n v="-85.241330000000005"/>
    <s v="Bosque latifoliado degradado 30-69%"/>
    <n v="5"/>
    <s v="Alta"/>
    <s v="Landsat"/>
    <s v="16050_24enero2005"/>
    <m/>
    <s v="Baja"/>
    <s v="Bosque latifoliado degradado 30-69%"/>
    <n v="4"/>
    <s v="Alta"/>
    <s v="Rapide Eye"/>
    <s v="1645622_01octubre2016"/>
    <m/>
    <s v="Alta"/>
    <m/>
    <m/>
    <s v="589i"/>
    <n v="14.20312"/>
    <n v="-85.241330000000005"/>
    <x v="1"/>
    <x v="1"/>
    <s v="No Antropogenica"/>
    <n v="-0.1111111111111111"/>
    <n v="0"/>
    <n v="0"/>
    <n v="-7.0588888888888883"/>
    <n v="0"/>
    <n v="0"/>
    <x v="2"/>
  </r>
  <r>
    <x v="772"/>
    <s v="604INF"/>
    <s v="Luis Valerio"/>
    <n v="12.546049999999999"/>
    <n v="-84.264889999999994"/>
    <s v="Bosque latifoliado degradado 30-69%"/>
    <n v="4"/>
    <s v="Alta"/>
    <s v="Landsat"/>
    <s v="16051_24enero2005"/>
    <m/>
    <s v="Baja"/>
    <s v="Bosque latifoliado degradado 30-69%"/>
    <n v="5"/>
    <s v="Alta"/>
    <s v="RapidEye"/>
    <s v="1644827_01octubre2015"/>
    <m/>
    <s v="Alta"/>
    <m/>
    <m/>
    <s v="604INF"/>
    <n v="12.546049999999999"/>
    <n v="-84.264889999999994"/>
    <x v="1"/>
    <x v="2"/>
    <s v="No Antropogenica"/>
    <n v="0.1111111111111111"/>
    <n v="0"/>
    <n v="0"/>
    <n v="7.0588888888888883"/>
    <n v="0"/>
    <n v="0"/>
    <x v="2"/>
  </r>
  <r>
    <x v="773"/>
    <s v="69b"/>
    <s v="Luis Valerio"/>
    <n v="13.863479999999999"/>
    <n v="-85.709710000000001"/>
    <s v="Bosque latifoliado &gt;70%"/>
    <n v="7"/>
    <s v="Alta"/>
    <s v="Landsat"/>
    <s v="17050_28septiembre2006"/>
    <m/>
    <s v="Baja"/>
    <s v="Bosque latifoliado degradado 30-69%"/>
    <n v="6"/>
    <s v="Alta"/>
    <s v="Landsat"/>
    <s v="17050_25abril2015"/>
    <m/>
    <s v="Baja"/>
    <m/>
    <s v="En 2015 RapiEye estan con nubes"/>
    <s v="69b"/>
    <n v="13.863479999999999"/>
    <n v="-85.709710000000001"/>
    <x v="1"/>
    <x v="1"/>
    <s v="No Antropogenica"/>
    <n v="-0.1111111111111111"/>
    <n v="0"/>
    <n v="0"/>
    <n v="-7.0588888888888883"/>
    <n v="1"/>
    <n v="0"/>
    <x v="3"/>
  </r>
  <r>
    <x v="774"/>
    <s v="890i"/>
    <s v="Luis Valerio"/>
    <n v="12.375679999999999"/>
    <n v="-84.562610000000006"/>
    <s v="Bosque latifoliado degradado 30-69%"/>
    <n v="4"/>
    <s v="Alta"/>
    <s v="Landsat"/>
    <s v="16051_24enero2005"/>
    <m/>
    <s v="Baja"/>
    <s v="Bosque latifoliado degradado 30-69%"/>
    <n v="4"/>
    <s v="Alta"/>
    <s v="RapidEye"/>
    <s v="1644826_24 enero2016"/>
    <m/>
    <s v="Alta"/>
    <m/>
    <m/>
    <s v="890i"/>
    <n v="12.375679999999999"/>
    <n v="-84.562610000000006"/>
    <x v="1"/>
    <x v="0"/>
    <s v="No Antropogenica"/>
    <n v="0"/>
    <n v="0"/>
    <n v="0"/>
    <n v="0"/>
    <n v="1"/>
    <n v="0"/>
    <x v="3"/>
  </r>
  <r>
    <x v="775"/>
    <s v="948INF"/>
    <s v="Luis Valerio"/>
    <n v="13.225429999999999"/>
    <n v="-85.200029999999998"/>
    <s v="Bosque latifoliado &gt;70%"/>
    <n v="9"/>
    <s v="Alta"/>
    <s v="Landsat"/>
    <s v="16051_13marzo2005"/>
    <m/>
    <s v="Baja"/>
    <s v="Bosque latifoliado &gt;70%"/>
    <n v="9"/>
    <s v="Alta"/>
    <s v="Landsat"/>
    <s v="16051_28enero2015"/>
    <m/>
    <s v="Baja"/>
    <m/>
    <m/>
    <s v="948INF"/>
    <n v="13.225429999999999"/>
    <n v="-85.200029999999998"/>
    <x v="1"/>
    <x v="0"/>
    <s v="No Antropogenica"/>
    <n v="0"/>
    <n v="0"/>
    <n v="0"/>
    <n v="0"/>
    <n v="0"/>
    <n v="1"/>
    <x v="0"/>
  </r>
  <r>
    <x v="776"/>
    <s v="1013i"/>
    <s v="Wilmer Rodriguez"/>
    <n v="12.9704"/>
    <n v="-83.881489999999999"/>
    <s v="Bosque latifoliado &gt;70%"/>
    <n v="9"/>
    <s v="Alta"/>
    <s v="Landsat"/>
    <s v="15051_20abr2004.img"/>
    <m/>
    <s v="Baja"/>
    <s v="Bosque latifoliado &gt;70%"/>
    <n v="9"/>
    <s v="Alta"/>
    <s v="Landsat"/>
    <s v="15051_24ene2016.img"/>
    <m/>
    <s v="Baja"/>
    <m/>
    <m/>
    <s v="1013i"/>
    <n v="12.9704"/>
    <n v="-83.881489999999999"/>
    <x v="1"/>
    <x v="0"/>
    <s v="Antropogenica"/>
    <n v="0"/>
    <n v="0"/>
    <n v="0"/>
    <n v="0"/>
    <n v="0"/>
    <n v="1"/>
    <x v="0"/>
  </r>
  <r>
    <x v="777"/>
    <s v="1016i"/>
    <s v="Wilmer Rodriguez"/>
    <n v="12.97035"/>
    <n v="-83.626400000000004"/>
    <s v="Bosque latifoliado &gt;70%"/>
    <n v="9"/>
    <s v="Alta"/>
    <s v="Landsat"/>
    <s v="15051_29ago2005.img"/>
    <m/>
    <s v="Baja"/>
    <s v="Bosque latifoliado &gt;70%"/>
    <n v="9"/>
    <s v="Alta"/>
    <s v="Rapide Eye"/>
    <s v="20160127_164636_1745003"/>
    <m/>
    <s v="Alta"/>
    <m/>
    <m/>
    <s v="1016i"/>
    <n v="12.97035"/>
    <n v="-83.626400000000004"/>
    <x v="1"/>
    <x v="0"/>
    <s v="No Antropogenica"/>
    <n v="0"/>
    <n v="0"/>
    <n v="0"/>
    <n v="0"/>
    <n v="1"/>
    <n v="0"/>
    <x v="3"/>
  </r>
  <r>
    <x v="778"/>
    <s v="1021i"/>
    <s v="Wilmer Rodriguez"/>
    <n v="13.05565"/>
    <n v="-84.647499999999994"/>
    <s v="Bosque latifoliado &gt;70%"/>
    <n v="9"/>
    <s v="Alta"/>
    <s v="Landsat"/>
    <s v="imal7_16051_24_11_2005"/>
    <m/>
    <s v="Baja"/>
    <s v="Bosque latifoliado &gt;70%"/>
    <n v="9"/>
    <s v="Alta"/>
    <s v="Rapide Eye"/>
    <s v="20150423_170937_1645125"/>
    <m/>
    <s v="Alta"/>
    <m/>
    <m/>
    <s v="1021i"/>
    <n v="13.05565"/>
    <n v="-84.647499999999994"/>
    <x v="1"/>
    <x v="0"/>
    <s v="Antropogenica"/>
    <n v="0"/>
    <n v="0"/>
    <n v="0"/>
    <n v="0"/>
    <n v="1"/>
    <n v="1"/>
    <x v="1"/>
  </r>
  <r>
    <x v="779"/>
    <s v="1033i"/>
    <s v="Wilmer Rodriguez"/>
    <n v="13.055479999999999"/>
    <n v="-83.627510000000001"/>
    <s v="Bosque latifoliado &gt;70%"/>
    <n v="9"/>
    <s v="Alta"/>
    <s v="Landsat"/>
    <s v="15051_29ago2005"/>
    <m/>
    <s v="Baja"/>
    <s v="Bosque latifoliado &gt;70%"/>
    <n v="9"/>
    <s v="Alta"/>
    <s v="Rapide Eye"/>
    <s v="20151101_164119_1745103"/>
    <m/>
    <s v="Alta"/>
    <m/>
    <m/>
    <s v="1033i"/>
    <n v="13.055479999999999"/>
    <n v="-83.627510000000001"/>
    <x v="1"/>
    <x v="0"/>
    <s v="No Antropogenica"/>
    <n v="0"/>
    <n v="0"/>
    <n v="0"/>
    <n v="0"/>
    <n v="1"/>
    <n v="0"/>
    <x v="3"/>
  </r>
  <r>
    <x v="780"/>
    <s v="1640i"/>
    <s v="Wilmer Rodriguez"/>
    <n v="12.417579999999999"/>
    <n v="-84.009640000000005"/>
    <s v="Bosque latifoliado &gt;70%"/>
    <n v="9"/>
    <s v="Alta"/>
    <s v="Landsat"/>
    <s v="15051_29ago2005.img"/>
    <m/>
    <s v="Baja"/>
    <s v="Bosque latifoliado &gt;70%"/>
    <n v="9"/>
    <s v="Alta"/>
    <s v="Landsat"/>
    <s v="15051_24ene2016.img"/>
    <m/>
    <s v="Baja"/>
    <m/>
    <m/>
    <s v="1640i"/>
    <n v="12.417579999999999"/>
    <n v="-84.009640000000005"/>
    <x v="1"/>
    <x v="0"/>
    <s v="Antropogenica"/>
    <n v="0"/>
    <n v="0"/>
    <n v="0"/>
    <n v="0"/>
    <n v="0"/>
    <n v="0"/>
    <x v="2"/>
  </r>
  <r>
    <x v="781"/>
    <s v="1643i"/>
    <s v="Wilmer Rodriguez"/>
    <n v="12.4175"/>
    <n v="-83.75461"/>
    <s v="Bosque latifoliado &gt;70%"/>
    <n v="9"/>
    <s v="Alta"/>
    <s v="Landsat"/>
    <s v="15051_29ago2005.img"/>
    <m/>
    <s v="Baja"/>
    <s v="Bosque latifoliado &gt;70%"/>
    <n v="9"/>
    <s v="Alta"/>
    <s v="Rapide Eye"/>
    <s v="20150101_165638_1744802"/>
    <m/>
    <s v="Alta"/>
    <m/>
    <m/>
    <s v="1643i"/>
    <n v="12.4175"/>
    <n v="-83.75461"/>
    <x v="1"/>
    <x v="0"/>
    <s v="No Antropogenica"/>
    <n v="0"/>
    <n v="0"/>
    <n v="0"/>
    <n v="0"/>
    <n v="0"/>
    <n v="0"/>
    <x v="2"/>
  </r>
  <r>
    <x v="782"/>
    <s v="1657i"/>
    <s v="Wilmer Rodriguez"/>
    <n v="12.5025"/>
    <n v="-83.585139999999996"/>
    <s v="Bosque latifoliado degradado 30-69%"/>
    <n v="6"/>
    <s v="Alta"/>
    <s v="Landsat"/>
    <s v="15051_29ago2005.img"/>
    <m/>
    <s v="Baja"/>
    <s v="Bosque latifoliado degradado 30-69%"/>
    <n v="6"/>
    <s v="Alta"/>
    <s v="Landsat"/>
    <s v="15051_24ene2016.img"/>
    <m/>
    <s v="Baja"/>
    <m/>
    <m/>
    <s v="1657i"/>
    <n v="12.5025"/>
    <n v="-83.585139999999996"/>
    <x v="1"/>
    <x v="0"/>
    <s v="No Antropogenica"/>
    <n v="0"/>
    <n v="0"/>
    <n v="0"/>
    <n v="0"/>
    <n v="0"/>
    <n v="0"/>
    <x v="2"/>
  </r>
  <r>
    <x v="783"/>
    <s v="1670i"/>
    <s v="Wilmer Rodriguez"/>
    <n v="12.587479999999999"/>
    <n v="-83.754570000000001"/>
    <s v="Bosque latifoliado &gt;70%"/>
    <n v="9"/>
    <s v="Alta"/>
    <s v="Landsat"/>
    <s v="15051_29ago2005.img"/>
    <m/>
    <s v="Baja"/>
    <s v="Bosque latifoliado &gt;70%"/>
    <n v="9"/>
    <s v="Alta"/>
    <s v="Landsat"/>
    <s v="15051_24ene2016.img"/>
    <m/>
    <s v="Baja"/>
    <m/>
    <m/>
    <s v="1670i"/>
    <n v="12.587479999999999"/>
    <n v="-83.754570000000001"/>
    <x v="1"/>
    <x v="0"/>
    <s v="No Antropogenica"/>
    <n v="0"/>
    <n v="0"/>
    <n v="0"/>
    <n v="0"/>
    <n v="1"/>
    <n v="0"/>
    <x v="3"/>
  </r>
  <r>
    <x v="784"/>
    <s v="1693i"/>
    <s v="Wilmer Rodriguez"/>
    <n v="12.75766"/>
    <n v="-84.349620000000002"/>
    <s v="Bosque latifoliado &gt;70%"/>
    <n v="9"/>
    <s v="Alta"/>
    <s v="Landsat"/>
    <s v="16051_24enero2005.img"/>
    <m/>
    <s v="Baja"/>
    <s v="Bosque latifoliado &gt;70%"/>
    <n v="9"/>
    <s v="Alta"/>
    <s v="Rapide Eye"/>
    <s v="20151001_165237_1644927_"/>
    <m/>
    <s v="Alta"/>
    <m/>
    <m/>
    <s v="1693i"/>
    <n v="12.75766"/>
    <n v="-84.349620000000002"/>
    <x v="1"/>
    <x v="0"/>
    <s v="No Antropogenica"/>
    <n v="0"/>
    <n v="0"/>
    <n v="0"/>
    <n v="0"/>
    <n v="0"/>
    <n v="0"/>
    <x v="2"/>
  </r>
  <r>
    <x v="785"/>
    <s v="1709i"/>
    <s v="Wilmer Rodriguez"/>
    <n v="12.84268"/>
    <n v="-84.433769999999996"/>
    <s v="Bosque latifoliado &gt;70%"/>
    <n v="9"/>
    <s v="Alta"/>
    <s v="Landsat"/>
    <s v="16051_24enero2005.img"/>
    <m/>
    <s v="Baja"/>
    <s v="Bosque latifoliado &gt;70%"/>
    <n v="9"/>
    <s v="Alta"/>
    <s v="Rapide Eye"/>
    <s v="20160415_163825_1645026_"/>
    <m/>
    <s v="Alta"/>
    <m/>
    <m/>
    <s v="1709i"/>
    <n v="12.84268"/>
    <n v="-84.433769999999996"/>
    <x v="1"/>
    <x v="0"/>
    <s v="Antropogenica"/>
    <n v="0"/>
    <n v="0"/>
    <n v="0"/>
    <n v="0"/>
    <n v="0"/>
    <n v="1"/>
    <x v="0"/>
  </r>
  <r>
    <x v="786"/>
    <s v="1712i"/>
    <s v="Wilmer Rodriguez"/>
    <n v="12.84258"/>
    <n v="-84.178650000000005"/>
    <s v="Bosque latifoliado degradado 30-69%"/>
    <n v="6"/>
    <s v="Alta"/>
    <s v="Landsat"/>
    <s v="16051_24enero2005"/>
    <m/>
    <s v="Baja"/>
    <s v="Bosque latifoliado degradado 30-69%"/>
    <n v="6"/>
    <s v="Alta"/>
    <s v="Rapide Eye"/>
    <s v="20160315_165157_1645027_"/>
    <m/>
    <s v="Alta"/>
    <m/>
    <m/>
    <s v="1712i"/>
    <n v="12.84258"/>
    <n v="-84.178650000000005"/>
    <x v="1"/>
    <x v="0"/>
    <s v="No Antropogenica"/>
    <n v="0"/>
    <n v="0"/>
    <n v="0"/>
    <n v="0"/>
    <n v="0"/>
    <n v="0"/>
    <x v="2"/>
  </r>
  <r>
    <x v="787"/>
    <s v="1714i"/>
    <s v="Wilmer Rodriguez"/>
    <n v="12.84252"/>
    <n v="-84.008570000000006"/>
    <s v="Bosque latifoliado &gt;70%"/>
    <n v="9"/>
    <s v="Alta"/>
    <s v="Landsat"/>
    <s v="15051_29ago2005"/>
    <m/>
    <s v="Baja"/>
    <s v="Bosque latifoliado &gt;70%"/>
    <n v="9"/>
    <s v="Alta"/>
    <s v="Rapide Eye"/>
    <s v="20160108_164852_1645028"/>
    <m/>
    <s v="Alta"/>
    <m/>
    <m/>
    <s v="1714i"/>
    <n v="12.84252"/>
    <n v="-84.008570000000006"/>
    <x v="1"/>
    <x v="0"/>
    <s v="Antropogenica"/>
    <n v="0"/>
    <n v="0"/>
    <n v="0"/>
    <n v="0"/>
    <n v="0"/>
    <n v="0"/>
    <x v="2"/>
  </r>
  <r>
    <x v="788"/>
    <s v="1727i"/>
    <s v="Wilmer Rodriguez"/>
    <n v="12.92764"/>
    <n v="-84.349590000000006"/>
    <s v="Bosque latifoliado &gt;70%"/>
    <n v="7"/>
    <s v="Alta"/>
    <s v="Landsat"/>
    <s v="16051_24enero2005.img"/>
    <m/>
    <s v="Baja"/>
    <s v="Bosque latifoliado &gt;70%"/>
    <n v="7"/>
    <s v="Alta"/>
    <s v="Bing"/>
    <s v="Image de Bing 2014"/>
    <m/>
    <s v="Alta"/>
    <m/>
    <m/>
    <s v="1727i"/>
    <n v="12.92764"/>
    <n v="-84.349590000000006"/>
    <x v="1"/>
    <x v="0"/>
    <s v="No Antropogenica"/>
    <n v="0"/>
    <n v="0"/>
    <n v="0"/>
    <n v="0"/>
    <n v="0"/>
    <n v="0"/>
    <x v="2"/>
  </r>
  <r>
    <x v="789"/>
    <s v="1731i"/>
    <s v="Wilmer Rodriguez"/>
    <n v="12.927519999999999"/>
    <n v="-84.009540000000001"/>
    <s v="Bosque latifoliado &gt;70%"/>
    <n v="9"/>
    <s v="Alta"/>
    <s v="Landsat"/>
    <s v="15051_29ago2005"/>
    <m/>
    <s v="Baja"/>
    <s v="Bosque latifoliado &gt;70%"/>
    <n v="9"/>
    <s v="Alta"/>
    <s v="Rapide Eye"/>
    <s v="20160108_164852_1645028"/>
    <m/>
    <s v="Alta"/>
    <m/>
    <m/>
    <s v="1731i"/>
    <n v="12.927519999999999"/>
    <n v="-84.009540000000001"/>
    <x v="1"/>
    <x v="0"/>
    <s v="No Antropogenica"/>
    <n v="0"/>
    <n v="0"/>
    <n v="0"/>
    <n v="0"/>
    <n v="0"/>
    <n v="0"/>
    <x v="2"/>
  </r>
  <r>
    <x v="790"/>
    <s v="1734i"/>
    <s v="Wilmer Rodriguez"/>
    <n v="12.927440000000001"/>
    <n v="-83.754499999999993"/>
    <s v="Bosque latifoliado &gt;70%"/>
    <n v="9"/>
    <s v="Alta"/>
    <s v="Landsat"/>
    <s v="15051_20abr2004.img"/>
    <m/>
    <s v="Baja"/>
    <s v="Bosque latifoliado &gt;70%"/>
    <n v="9"/>
    <s v="Alta"/>
    <s v="Landsat"/>
    <s v="15051_24ene2016.img"/>
    <m/>
    <s v="Baja"/>
    <m/>
    <m/>
    <s v="1734i"/>
    <n v="12.927440000000001"/>
    <n v="-83.754499999999993"/>
    <x v="1"/>
    <x v="0"/>
    <s v="No Antropogenica"/>
    <n v="0"/>
    <n v="0"/>
    <n v="0"/>
    <n v="0"/>
    <n v="0"/>
    <n v="0"/>
    <x v="2"/>
  </r>
  <r>
    <x v="791"/>
    <s v="1738i"/>
    <s v="Wilmer Rodriguez"/>
    <n v="13.012790000000001"/>
    <n v="-84.773899999999998"/>
    <s v="Bosque latifoliado degradado 30-69%"/>
    <n v="5"/>
    <s v="Alta"/>
    <s v="Landsat"/>
    <s v="imal7_16051_24_11_2005."/>
    <m/>
    <s v="Baja"/>
    <s v="Bosque latifoliado degradado 30-69%"/>
    <n v="5"/>
    <s v="Alta"/>
    <s v="Landsat"/>
    <s v="l8_1651_2016-05-06."/>
    <m/>
    <s v="Baja"/>
    <m/>
    <m/>
    <s v="1738i"/>
    <n v="13.012790000000001"/>
    <n v="-84.773899999999998"/>
    <x v="1"/>
    <x v="0"/>
    <s v="Antropogenica"/>
    <n v="0"/>
    <n v="0"/>
    <n v="0"/>
    <n v="0"/>
    <n v="0"/>
    <n v="1"/>
    <x v="0"/>
  </r>
  <r>
    <x v="792"/>
    <s v="1751i"/>
    <s v="Wilmer Rodriguez"/>
    <n v="13.012370000000001"/>
    <n v="-83.668360000000007"/>
    <s v="Bosque latifoliado degradado 30-69%"/>
    <n v="4"/>
    <s v="Media"/>
    <s v="Landsat"/>
    <s v="15051_29ago2005"/>
    <m/>
    <s v="Baja"/>
    <s v="Bosque latifoliado degradado 30-69%"/>
    <n v="5"/>
    <s v="Alta"/>
    <s v="Landsat"/>
    <s v="15051_24ene2016.img"/>
    <m/>
    <s v="Baja"/>
    <m/>
    <m/>
    <s v="1751i"/>
    <n v="13.012370000000001"/>
    <n v="-83.668360000000007"/>
    <x v="1"/>
    <x v="2"/>
    <s v="No Antropogenica"/>
    <n v="0.1111111111111111"/>
    <n v="0"/>
    <n v="0"/>
    <n v="7.0588888888888883"/>
    <n v="1"/>
    <n v="0"/>
    <x v="3"/>
  </r>
  <r>
    <x v="793"/>
    <s v="196i"/>
    <s v="Wilmer Rodriguez"/>
    <n v="12.58699"/>
    <n v="-83.797079999999994"/>
    <s v="Bosque latifoliado degradado 30-69%"/>
    <n v="6"/>
    <s v="Alta"/>
    <s v="Landsat"/>
    <s v="15051_29ago2005.img"/>
    <m/>
    <s v="Baja"/>
    <s v="Bosque latifoliado &gt;70%"/>
    <n v="8"/>
    <s v="Alta"/>
    <s v="Landsat"/>
    <s v="15051_24ene2016.img"/>
    <m/>
    <s v="Baja"/>
    <m/>
    <m/>
    <s v="196i"/>
    <n v="12.58699"/>
    <n v="-83.797079999999994"/>
    <x v="1"/>
    <x v="2"/>
    <s v="No Antropogenica"/>
    <n v="0.22222222222222221"/>
    <n v="0.22222222222222221"/>
    <n v="14.117777777777777"/>
    <n v="14.117777777777777"/>
    <n v="0"/>
    <n v="0"/>
    <x v="2"/>
  </r>
  <r>
    <x v="794"/>
    <s v="204i"/>
    <s v="Wilmer Rodriguez"/>
    <n v="12.672319999999999"/>
    <n v="-84.476339999999993"/>
    <s v="Bosque latifoliado &gt;70%"/>
    <n v="9"/>
    <s v="Alta"/>
    <s v="Landsat"/>
    <s v="16051_24enero2005.img"/>
    <m/>
    <s v="Baja"/>
    <s v="Bosque latifoliado &gt;70%"/>
    <n v="9"/>
    <s v="Alta"/>
    <s v="Rapide Eye"/>
    <s v="20160124_170423_1644928"/>
    <m/>
    <s v="Alta"/>
    <m/>
    <m/>
    <s v="204i"/>
    <n v="12.672319999999999"/>
    <n v="-84.476339999999993"/>
    <x v="1"/>
    <x v="0"/>
    <s v="Antropogenica"/>
    <n v="0"/>
    <n v="0"/>
    <n v="0"/>
    <n v="0"/>
    <n v="0"/>
    <n v="1"/>
    <x v="0"/>
  </r>
  <r>
    <x v="795"/>
    <s v="210i"/>
    <s v="Wilmer Rodriguez"/>
    <n v="12.67206"/>
    <n v="-83.966099999999997"/>
    <s v="Bosque latifoliado &gt;70%"/>
    <n v="9"/>
    <s v="Alta"/>
    <s v="Landsat"/>
    <s v="15051_20abr2004.img"/>
    <m/>
    <s v="Baja"/>
    <s v="Bosque latifoliado &gt;70%"/>
    <n v="9"/>
    <s v="Alta"/>
    <s v="Landsat"/>
    <s v="15051_24ene2016.img"/>
    <m/>
    <s v="Baja"/>
    <m/>
    <m/>
    <s v="210i"/>
    <n v="12.67206"/>
    <n v="-83.966099999999997"/>
    <x v="1"/>
    <x v="0"/>
    <s v="Antropogenica"/>
    <n v="0"/>
    <n v="0"/>
    <n v="0"/>
    <n v="0"/>
    <n v="0"/>
    <n v="1"/>
    <x v="0"/>
  </r>
  <r>
    <x v="796"/>
    <s v="213i"/>
    <s v="Wilmer Rodriguez"/>
    <n v="12.672940000000001"/>
    <n v="-83.710970000000003"/>
    <s v="Bosque latifoliado &gt;70%"/>
    <n v="9"/>
    <s v="Alta"/>
    <s v="Landsat"/>
    <s v="15051_29ago2005.img"/>
    <m/>
    <s v="Baja"/>
    <s v="Bosque latifoliado &gt;70%"/>
    <n v="9"/>
    <s v="Alta"/>
    <s v="Rapide Eye"/>
    <s v="20160724_163620_1744902"/>
    <m/>
    <s v="Alta"/>
    <m/>
    <m/>
    <s v="213i"/>
    <n v="12.672940000000001"/>
    <n v="-83.710970000000003"/>
    <x v="1"/>
    <x v="0"/>
    <s v="Antropogenica"/>
    <n v="0"/>
    <n v="0"/>
    <n v="0"/>
    <n v="0"/>
    <n v="0"/>
    <n v="1"/>
    <x v="0"/>
  </r>
  <r>
    <x v="797"/>
    <s v="241i"/>
    <s v="Wilmer Rodriguez"/>
    <n v="12.843030000000001"/>
    <n v="-84.221170000000001"/>
    <s v="Bosque latifoliado degradado 30-69%"/>
    <n v="4"/>
    <s v="Baja"/>
    <s v="Landsat"/>
    <s v="16051_14abr2005"/>
    <m/>
    <s v="Baja"/>
    <s v="Bosque latifoliado degradado 30-69%"/>
    <n v="4"/>
    <s v="Baja"/>
    <s v="Rapide Eye"/>
    <s v="20160315_165157_1645027_"/>
    <m/>
    <s v="Alta"/>
    <m/>
    <m/>
    <s v="241i"/>
    <n v="12.843030000000001"/>
    <n v="-84.221170000000001"/>
    <x v="1"/>
    <x v="0"/>
    <s v="No Antropogenica"/>
    <n v="0"/>
    <n v="0"/>
    <n v="0"/>
    <n v="0"/>
    <n v="0"/>
    <n v="0"/>
    <x v="2"/>
  </r>
  <r>
    <x v="798"/>
    <s v="244i"/>
    <s v="Wilmer Rodriguez"/>
    <n v="12.842029999999999"/>
    <n v="-83.966049999999996"/>
    <s v="Bosque latifoliado &gt;70%"/>
    <n v="9"/>
    <s v="Alta"/>
    <s v="Landsat"/>
    <s v="15051_20abr2004.img"/>
    <m/>
    <s v="Baja"/>
    <s v="Bosque latifoliado &gt;70%"/>
    <n v="9"/>
    <s v="Alta"/>
    <s v="Landsat"/>
    <s v="15051_24ene2016.img"/>
    <m/>
    <s v="Baja"/>
    <m/>
    <m/>
    <s v="244i"/>
    <n v="12.842029999999999"/>
    <n v="-83.966049999999996"/>
    <x v="1"/>
    <x v="0"/>
    <s v="No Antropogenica"/>
    <n v="0"/>
    <n v="0"/>
    <n v="0"/>
    <n v="0"/>
    <n v="0"/>
    <n v="0"/>
    <x v="2"/>
  </r>
  <r>
    <x v="799"/>
    <s v="260i"/>
    <s v="Wilmer Rodriguez"/>
    <n v="12.927110000000001"/>
    <n v="-84.137060000000005"/>
    <s v="Bosque latifoliado &gt;70%"/>
    <n v="9"/>
    <s v="Alta"/>
    <s v="Landsat"/>
    <s v="15051_29ago2005"/>
    <m/>
    <s v="Baja"/>
    <s v="Bosque latifoliado degradado 30-69%"/>
    <n v="6"/>
    <s v="Alta"/>
    <s v="Landsat"/>
    <s v="l8_1651_2016-05-06.i"/>
    <m/>
    <s v="Baja"/>
    <m/>
    <m/>
    <s v="260i"/>
    <n v="12.927110000000001"/>
    <n v="-84.137060000000005"/>
    <x v="1"/>
    <x v="1"/>
    <s v="Antropogenica"/>
    <n v="-0.33333333333333331"/>
    <n v="-0.33333333333333331"/>
    <n v="-21.176666666666662"/>
    <n v="-21.176666666666662"/>
    <n v="0"/>
    <n v="1"/>
    <x v="0"/>
  </r>
  <r>
    <x v="800"/>
    <s v="266i"/>
    <s v="Wilmer Rodriguez"/>
    <n v="12.92684"/>
    <n v="-83.626990000000006"/>
    <s v="Bosque latifoliado &gt;70%"/>
    <n v="9"/>
    <s v="Alta"/>
    <s v="Landsat"/>
    <s v="15051_29ago2005.img"/>
    <m/>
    <s v="Baja"/>
    <s v="Bosque latifoliado &gt;70%"/>
    <n v="9"/>
    <s v="Alta"/>
    <s v="Rapide Eye"/>
    <s v="20160127_164636_1745003"/>
    <m/>
    <s v="Alta"/>
    <m/>
    <m/>
    <s v="266i"/>
    <n v="12.92684"/>
    <n v="-83.626990000000006"/>
    <x v="1"/>
    <x v="0"/>
    <s v="No Antropogenica"/>
    <n v="0"/>
    <n v="0"/>
    <n v="0"/>
    <n v="0"/>
    <n v="0"/>
    <n v="0"/>
    <x v="2"/>
  </r>
  <r>
    <x v="801"/>
    <s v="277i"/>
    <s v="Wilmer Rodriguez"/>
    <n v="13.012090000000001"/>
    <n v="-84.136089999999996"/>
    <s v="Bosque latifoliado &gt;70%"/>
    <n v="7"/>
    <s v="Alta"/>
    <s v="Landsat"/>
    <s v="15051_20abr2004"/>
    <m/>
    <s v="Baja"/>
    <s v="Bosque latifoliado degradado 30-69%"/>
    <n v="6"/>
    <s v="Alta"/>
    <s v="Landsat"/>
    <s v="15051_24ene2016."/>
    <m/>
    <s v="Baja"/>
    <m/>
    <m/>
    <s v="277i"/>
    <n v="13.012090000000001"/>
    <n v="-84.136089999999996"/>
    <x v="1"/>
    <x v="1"/>
    <s v="Antropogenica"/>
    <n v="-0.1111111111111111"/>
    <n v="0"/>
    <n v="0"/>
    <n v="-7.0588888888888883"/>
    <n v="1"/>
    <n v="1"/>
    <x v="1"/>
  </r>
  <r>
    <x v="802"/>
    <s v="282i"/>
    <s v="Wilmer Rodriguez"/>
    <n v="13.01291"/>
    <n v="-83.71087"/>
    <s v="Bosque latifoliado &gt;70%"/>
    <n v="9"/>
    <s v="Alta"/>
    <s v="Landsat"/>
    <s v="15051_20abr2004"/>
    <m/>
    <s v="Baja"/>
    <s v="Bosque latifoliado &gt;70%"/>
    <n v="9"/>
    <s v="Alta"/>
    <s v="Landsat"/>
    <s v="15051_24ene2016.img"/>
    <m/>
    <s v="Baja"/>
    <m/>
    <m/>
    <s v="282i"/>
    <n v="13.01291"/>
    <n v="-83.71087"/>
    <x v="1"/>
    <x v="0"/>
    <s v="No Antropogenica"/>
    <n v="0"/>
    <n v="0"/>
    <n v="0"/>
    <n v="0"/>
    <n v="1"/>
    <n v="0"/>
    <x v="3"/>
  </r>
  <r>
    <x v="803"/>
    <s v="30b"/>
    <s v="Wilmer Rodriguez"/>
    <n v="12.16351"/>
    <n v="-83.754360000000005"/>
    <s v="Bosque latifoliado &gt;70%"/>
    <n v="8"/>
    <s v="Alta"/>
    <s v="Landsat"/>
    <s v="15052_30sep2005.img"/>
    <m/>
    <s v="Baja"/>
    <s v="Bosque latifoliado &gt;70%"/>
    <n v="7"/>
    <s v="Alta"/>
    <s v="Landsat"/>
    <s v="20150214_170124_1744702"/>
    <m/>
    <s v="Baja"/>
    <m/>
    <m/>
    <s v="30b"/>
    <n v="12.16351"/>
    <n v="-83.754360000000005"/>
    <x v="1"/>
    <x v="1"/>
    <s v="No Antropogenica"/>
    <n v="-0.1111111111111111"/>
    <n v="0"/>
    <n v="0"/>
    <n v="-7.0588888888888883"/>
    <n v="0"/>
    <n v="0"/>
    <x v="2"/>
  </r>
  <r>
    <x v="804"/>
    <s v="51B"/>
    <s v="Wilmer Rodriguez"/>
    <n v="13.09844"/>
    <n v="-83.584289999999996"/>
    <s v="Bosque latifoliado &gt;70%"/>
    <n v="9"/>
    <s v="Alta"/>
    <s v="Landsat"/>
    <s v="15051_29ago2005"/>
    <m/>
    <s v="Baja"/>
    <s v="Bosque latifoliado &gt;70%"/>
    <n v="9"/>
    <s v="Alta"/>
    <s v="Rapide Eye"/>
    <s v="20151101_164119_1745103"/>
    <m/>
    <s v="Alta"/>
    <m/>
    <m/>
    <s v="51b"/>
    <n v="13.09844"/>
    <n v="-83.584289999999996"/>
    <x v="1"/>
    <x v="0"/>
    <s v="No Antropogenica"/>
    <n v="0"/>
    <n v="0"/>
    <n v="0"/>
    <n v="0"/>
    <n v="0"/>
    <n v="0"/>
    <x v="2"/>
  </r>
  <r>
    <x v="805"/>
    <s v="524INF"/>
    <s v="Wilmer Rodriguez"/>
    <n v="12.376060000000001"/>
    <n v="-83.754869999999997"/>
    <s v="Bosque latifoliado degradado 30-69%"/>
    <n v="4"/>
    <s v="Alta"/>
    <s v="Landsat"/>
    <s v="15051_29ago2005.img"/>
    <m/>
    <s v="Baja"/>
    <s v="Bosque latifoliado degradado 30-69%"/>
    <n v="5"/>
    <s v="Alta"/>
    <s v="Rapide Eye"/>
    <s v="20150101_165638_1744802"/>
    <m/>
    <s v="Alta"/>
    <m/>
    <m/>
    <s v="524INF"/>
    <n v="12.376060000000001"/>
    <n v="-83.754869999999997"/>
    <x v="1"/>
    <x v="2"/>
    <s v="Antropogenica"/>
    <n v="0.1111111111111111"/>
    <n v="0"/>
    <n v="0"/>
    <n v="7.0588888888888883"/>
    <n v="0"/>
    <n v="1"/>
    <x v="0"/>
  </r>
  <r>
    <x v="806"/>
    <s v="565INF"/>
    <s v="Wilmer Rodriguez"/>
    <n v="12.46092"/>
    <n v="-83.753820000000005"/>
    <s v="Bosque latifoliado &gt;70%"/>
    <n v="9"/>
    <s v="Alta"/>
    <s v="Landsat"/>
    <s v="15051_29ago2005.img"/>
    <m/>
    <s v="Baja"/>
    <s v="Bosque latifoliado &gt;70%"/>
    <n v="9"/>
    <s v="Alta"/>
    <s v="Landsat"/>
    <s v="15051_24ene2016.img"/>
    <m/>
    <s v="Baja"/>
    <m/>
    <m/>
    <s v="565INF"/>
    <n v="12.46092"/>
    <n v="-83.753820000000005"/>
    <x v="1"/>
    <x v="0"/>
    <s v="Antropogenica"/>
    <n v="0"/>
    <n v="0"/>
    <n v="0"/>
    <n v="0"/>
    <n v="0"/>
    <n v="1"/>
    <x v="0"/>
  </r>
  <r>
    <x v="807"/>
    <s v="607INF"/>
    <s v="Wilmer Rodriguez"/>
    <n v="12.545120000000001"/>
    <n v="-84.010310000000004"/>
    <s v="Bosque latifoliado &gt;70%"/>
    <n v="9"/>
    <s v="Alta"/>
    <s v="Landsat"/>
    <s v="15051_29ago2005.img"/>
    <m/>
    <s v="Baja"/>
    <s v="Bosque latifoliado &gt;70%"/>
    <n v="9"/>
    <s v="Alta"/>
    <s v="Rapide Eye"/>
    <s v="20151001_165240_1644828_"/>
    <m/>
    <s v="Alta"/>
    <m/>
    <m/>
    <s v="607INF"/>
    <n v="12.545120000000001"/>
    <n v="-84.010310000000004"/>
    <x v="1"/>
    <x v="0"/>
    <s v="No Antropogenica"/>
    <n v="0"/>
    <n v="0"/>
    <n v="0"/>
    <n v="0"/>
    <n v="0"/>
    <n v="0"/>
    <x v="2"/>
  </r>
  <r>
    <x v="808"/>
    <s v="654INF"/>
    <s v="Wilmer Rodriguez"/>
    <n v="12.62994"/>
    <n v="-83.839280000000002"/>
    <s v="Bosque latifoliado &gt;70%"/>
    <n v="9"/>
    <s v="Alta"/>
    <s v="Landsat"/>
    <s v="15051_29ago2005.img"/>
    <m/>
    <s v="Baja"/>
    <s v="Bosque latifoliado &gt;70%"/>
    <n v="7"/>
    <s v="Alta"/>
    <s v="Rapide Eye"/>
    <s v="20160724_163620_1744902_"/>
    <m/>
    <s v="Alta"/>
    <m/>
    <m/>
    <s v="654INF"/>
    <n v="12.62994"/>
    <n v="-83.839280000000002"/>
    <x v="1"/>
    <x v="1"/>
    <s v="Antropogenica"/>
    <n v="-0.22222222222222221"/>
    <n v="-0.22222222222222221"/>
    <n v="-14.117777777777777"/>
    <n v="-14.117777777777777"/>
    <n v="0"/>
    <n v="1"/>
    <x v="0"/>
  </r>
  <r>
    <x v="809"/>
    <s v="701INF"/>
    <s v="Wilmer Rodriguez"/>
    <n v="12.71604"/>
    <n v="-83.754869999999997"/>
    <s v="Bosque latifoliado &gt;70%"/>
    <n v="9"/>
    <s v="Alta"/>
    <s v="Landsat"/>
    <s v="15051_29ago2005.img"/>
    <m/>
    <s v="Baja"/>
    <s v="Bosque latifoliado &gt;70%"/>
    <n v="9"/>
    <s v="Alta"/>
    <s v="Landsat"/>
    <s v="15051_24ene2016.img"/>
    <m/>
    <s v="Baja"/>
    <m/>
    <m/>
    <s v="701INF"/>
    <n v="12.71604"/>
    <n v="-83.754869999999997"/>
    <x v="1"/>
    <x v="0"/>
    <s v="Antropogenica"/>
    <n v="0"/>
    <n v="0"/>
    <n v="0"/>
    <n v="0"/>
    <n v="0"/>
    <n v="1"/>
    <x v="0"/>
  </r>
  <r>
    <x v="810"/>
    <s v="742INF"/>
    <s v="Wilmer Rodriguez"/>
    <n v="12.800940000000001"/>
    <n v="-84.26397"/>
    <s v="Bosque latifoliado degradado 30-69%"/>
    <n v="4"/>
    <s v="Alta"/>
    <s v="Landsat"/>
    <s v="imal7_16051_24_11_2005"/>
    <m/>
    <s v="Baja"/>
    <s v="Bosque latifoliado &gt;70%"/>
    <n v="7"/>
    <s v="Alta"/>
    <s v="Rapide Eye"/>
    <s v="20160315_165157_1645027_"/>
    <m/>
    <s v="Alta"/>
    <m/>
    <m/>
    <s v="742INF"/>
    <n v="12.800940000000001"/>
    <n v="-84.26397"/>
    <x v="1"/>
    <x v="2"/>
    <s v="No Antropogenica"/>
    <n v="0.33333333333333331"/>
    <n v="0.33333333333333331"/>
    <n v="21.176666666666662"/>
    <n v="21.176666666666662"/>
    <n v="0"/>
    <n v="0"/>
    <x v="2"/>
  </r>
  <r>
    <x v="811"/>
    <s v="745INF"/>
    <s v="Wilmer Rodriguez"/>
    <n v="12.79998"/>
    <n v="-84.009249999999994"/>
    <s v="Bosque latifoliado &gt;70%"/>
    <n v="9"/>
    <s v="Alta"/>
    <s v="Landsat"/>
    <s v="15051_29ago2005"/>
    <m/>
    <s v="Baja"/>
    <s v="Bosque latifoliado &gt;70%"/>
    <n v="9"/>
    <s v="Media"/>
    <s v="Rapide Eye"/>
    <s v="20160108_164852_1645028"/>
    <m/>
    <s v="Alta"/>
    <m/>
    <m/>
    <s v="745INF"/>
    <n v="12.79998"/>
    <n v="-84.009249999999994"/>
    <x v="1"/>
    <x v="0"/>
    <s v="No Antropogenica"/>
    <n v="0"/>
    <n v="0"/>
    <n v="0"/>
    <n v="0"/>
    <n v="0"/>
    <n v="0"/>
    <x v="2"/>
  </r>
  <r>
    <x v="812"/>
    <s v="795INF"/>
    <s v="Wilmer Rodriguez"/>
    <n v="12.88603"/>
    <n v="-83.924880000000002"/>
    <s v="Bosque latifoliado &gt;70%"/>
    <n v="9"/>
    <s v="Alta"/>
    <s v="Landsat"/>
    <s v="15051_29ago2005.img"/>
    <m/>
    <s v="Baja"/>
    <s v="Bosque latifoliado &gt;70%"/>
    <n v="9"/>
    <s v="Alta"/>
    <s v="Landsat"/>
    <s v="20160108_164852_1645028"/>
    <m/>
    <s v="Baja"/>
    <m/>
    <m/>
    <s v="795INF"/>
    <n v="12.88603"/>
    <n v="-83.924880000000002"/>
    <x v="1"/>
    <x v="0"/>
    <s v="No Antropogenica"/>
    <n v="0"/>
    <n v="0"/>
    <n v="0"/>
    <n v="0"/>
    <n v="0"/>
    <n v="0"/>
    <x v="2"/>
  </r>
  <r>
    <x v="813"/>
    <s v="798INF"/>
    <s v="Wilmer Rodriguez"/>
    <n v="12.88496"/>
    <n v="-83.67022"/>
    <s v="Bosque latifoliado &gt;70%"/>
    <n v="9"/>
    <s v="Alta"/>
    <s v="Landsat"/>
    <s v="15051_29ago2005.img"/>
    <m/>
    <s v="Baja"/>
    <s v="Bosque latifoliado &gt;70%"/>
    <n v="9"/>
    <s v="Alta"/>
    <s v="Landsat"/>
    <s v="15051_24ene2016.img"/>
    <m/>
    <s v="Baja"/>
    <m/>
    <m/>
    <s v="798INF"/>
    <n v="12.88496"/>
    <n v="-83.67022"/>
    <x v="1"/>
    <x v="0"/>
    <s v="No Antropogenica"/>
    <n v="0"/>
    <n v="0"/>
    <n v="0"/>
    <n v="0"/>
    <n v="1"/>
    <n v="0"/>
    <x v="3"/>
  </r>
  <r>
    <x v="814"/>
    <s v="837INF"/>
    <s v="Wilmer Rodriguez"/>
    <n v="12.970940000000001"/>
    <n v="-84.434020000000004"/>
    <s v="Bosque latifoliado degradado 30-69%"/>
    <n v="3"/>
    <s v="Alta"/>
    <s v="Landsat"/>
    <s v="16051_24enero2005.img"/>
    <m/>
    <s v="Baja"/>
    <s v="Bosque latifoliado degradado 30-69%"/>
    <n v="6"/>
    <s v="Alta"/>
    <s v="Rapide Eye"/>
    <s v="20160415_163825_1645026_"/>
    <m/>
    <s v="Alta"/>
    <m/>
    <m/>
    <s v="837INF"/>
    <n v="12.970940000000001"/>
    <n v="-84.434020000000004"/>
    <x v="1"/>
    <x v="2"/>
    <s v="No Antropogenica"/>
    <n v="0.33333333333333331"/>
    <n v="0.33333333333333331"/>
    <n v="21.176666666666662"/>
    <n v="21.176666666666662"/>
    <n v="0"/>
    <n v="1"/>
    <x v="0"/>
  </r>
  <r>
    <x v="815"/>
    <s v="843INF"/>
    <s v="Wilmer Rodriguez"/>
    <n v="12.97091"/>
    <n v="-83.923839999999998"/>
    <s v="Bosque latifoliado &gt;70%"/>
    <n v="9"/>
    <s v="Alta"/>
    <s v="Landsat"/>
    <s v="15051_20abr2004.img"/>
    <m/>
    <s v="Baja"/>
    <s v="Bosque latifoliado &gt;70%"/>
    <n v="9"/>
    <s v="Alta"/>
    <s v="Rapide Eye"/>
    <s v="20160108_164852_1645028"/>
    <m/>
    <s v="Alta"/>
    <m/>
    <m/>
    <s v="843INF"/>
    <n v="12.97091"/>
    <n v="-83.923839999999998"/>
    <x v="1"/>
    <x v="0"/>
    <s v="No Antropogenica"/>
    <n v="0"/>
    <n v="0"/>
    <n v="0"/>
    <n v="0"/>
    <n v="0"/>
    <n v="0"/>
    <x v="2"/>
  </r>
  <r>
    <x v="816"/>
    <s v="846INF"/>
    <s v="Wilmer Rodriguez"/>
    <n v="12.96982"/>
    <n v="-83.669089999999997"/>
    <s v="Bosque latifoliado &gt;70%"/>
    <n v="9"/>
    <s v="Alta"/>
    <s v="Landsat"/>
    <s v="15051_29ago2005.img"/>
    <m/>
    <s v="Baja"/>
    <s v="Bosque latifoliado &gt;70%"/>
    <n v="9"/>
    <s v="Alta"/>
    <s v="Landsat"/>
    <s v="15051_24ene2016.img"/>
    <m/>
    <s v="Baja"/>
    <m/>
    <m/>
    <s v="846INF"/>
    <n v="12.96982"/>
    <n v="-83.669089999999997"/>
    <x v="1"/>
    <x v="0"/>
    <s v="No Antropogenica"/>
    <n v="0"/>
    <n v="0"/>
    <n v="0"/>
    <n v="0"/>
    <n v="1"/>
    <n v="0"/>
    <x v="3"/>
  </r>
  <r>
    <x v="817"/>
    <s v="885INF"/>
    <s v="Wilmer Rodriguez"/>
    <n v="13.05602"/>
    <n v="-83.754869999999997"/>
    <s v="Bosque latifoliado degradado 30-69%"/>
    <n v="4"/>
    <s v="Baja"/>
    <s v="Landsat"/>
    <s v="15051_20abr2004"/>
    <m/>
    <s v="Baja"/>
    <s v="Bosque latifoliado degradado 30-69%"/>
    <n v="4"/>
    <s v="Alta"/>
    <s v="Landsat"/>
    <s v="15051_24ene2016"/>
    <m/>
    <s v="Baja"/>
    <m/>
    <m/>
    <s v="885INF"/>
    <n v="13.05602"/>
    <n v="-83.754869999999997"/>
    <x v="1"/>
    <x v="0"/>
    <s v="Antropogenica"/>
    <n v="0"/>
    <n v="0"/>
    <n v="0"/>
    <n v="0"/>
    <n v="1"/>
    <n v="1"/>
    <x v="1"/>
  </r>
  <r>
    <x v="818"/>
    <s v="899i"/>
    <s v="Wilmer Rodriguez"/>
    <n v="12.37557"/>
    <n v="-83.797619999999995"/>
    <s v="Bosque latifoliado &gt;70%"/>
    <n v="9"/>
    <s v="Alta"/>
    <s v="Landsat"/>
    <s v="15051_29ago2005.img"/>
    <m/>
    <s v="Baja"/>
    <s v="Bosque latifoliado &gt;70%"/>
    <n v="8"/>
    <s v="Alta"/>
    <s v="Rapide Eye"/>
    <s v="20150101_165638_1744802"/>
    <m/>
    <s v="Alta"/>
    <m/>
    <m/>
    <s v="899i"/>
    <n v="12.37557"/>
    <n v="-83.797619999999995"/>
    <x v="1"/>
    <x v="1"/>
    <s v="No Antropogenica"/>
    <n v="-0.1111111111111111"/>
    <n v="0"/>
    <n v="0"/>
    <n v="-7.0588888888888883"/>
    <n v="0"/>
    <n v="0"/>
    <x v="2"/>
  </r>
  <r>
    <x v="819"/>
    <s v="959i"/>
    <s v="Wilmer Rodriguez"/>
    <n v="12.715540000000001"/>
    <n v="-83.882570000000001"/>
    <s v="Bosque latifoliado &gt;70%"/>
    <n v="9"/>
    <s v="Alta"/>
    <s v="Landsat"/>
    <s v="15051_29ago2005.img"/>
    <m/>
    <s v="Baja"/>
    <s v="Bosque latifoliado &gt;70%"/>
    <n v="9"/>
    <s v="Alta"/>
    <s v="Landsat"/>
    <s v="15051_24ene2016.img"/>
    <m/>
    <s v="Baja"/>
    <m/>
    <m/>
    <s v="959i"/>
    <n v="12.715540000000001"/>
    <n v="-83.882570000000001"/>
    <x v="1"/>
    <x v="0"/>
    <s v="No Antropogenica"/>
    <n v="0"/>
    <n v="0"/>
    <n v="0"/>
    <n v="0"/>
    <n v="0"/>
    <n v="0"/>
    <x v="2"/>
  </r>
  <r>
    <x v="820"/>
    <s v="962i"/>
    <s v="Wilmer Rodriguez"/>
    <n v="12.71552"/>
    <n v="-83.627570000000006"/>
    <s v="Bosque latifoliado degradado 30-69%"/>
    <n v="6"/>
    <s v="Alta"/>
    <s v="Landsat"/>
    <s v="15051_29ago2005.img"/>
    <m/>
    <s v="Baja"/>
    <s v="Bosque latifoliado &gt;70%"/>
    <n v="8"/>
    <s v="Alta"/>
    <s v="Rapide Eye"/>
    <s v="20160522_163550_1744903_"/>
    <m/>
    <s v="Alta"/>
    <m/>
    <m/>
    <s v="962i"/>
    <n v="12.71552"/>
    <n v="-83.627570000000006"/>
    <x v="1"/>
    <x v="2"/>
    <s v="No Antropogenica"/>
    <n v="0.22222222222222221"/>
    <n v="0.22222222222222221"/>
    <n v="14.117777777777777"/>
    <n v="14.117777777777777"/>
    <n v="0"/>
    <n v="0"/>
    <x v="2"/>
  </r>
  <r>
    <x v="821"/>
    <s v="971i"/>
    <s v="Wilmer Rodriguez"/>
    <n v="12.80054"/>
    <n v="-84.391689999999997"/>
    <s v="Bosque latifoliado &gt;70%"/>
    <n v="8"/>
    <s v="Alta"/>
    <s v="Landsat"/>
    <s v="16051_24enero2005.img"/>
    <m/>
    <s v="Baja"/>
    <s v="Bosque latifoliado &gt;70%"/>
    <n v="8"/>
    <s v="Alta"/>
    <s v="Bing"/>
    <s v="Image de Bing 2014"/>
    <m/>
    <s v="Alta"/>
    <m/>
    <m/>
    <s v="971i"/>
    <n v="12.80054"/>
    <n v="-84.391689999999997"/>
    <x v="1"/>
    <x v="0"/>
    <s v="No Antropogenica"/>
    <n v="0"/>
    <n v="0"/>
    <n v="0"/>
    <n v="0"/>
    <n v="0"/>
    <n v="0"/>
    <x v="2"/>
  </r>
  <r>
    <x v="822"/>
    <s v="995i"/>
    <s v="Wilmer Rodriguez"/>
    <n v="12.885529999999999"/>
    <n v="-83.882540000000006"/>
    <s v="Bosque latifoliado &gt;70%"/>
    <n v="9"/>
    <s v="Alta"/>
    <s v="Landsat"/>
    <s v="15051_20abr2004.img"/>
    <m/>
    <s v="Baja"/>
    <s v="Bosque latifoliado &gt;70%"/>
    <n v="9"/>
    <s v="Alta"/>
    <s v="Landsat"/>
    <s v="15051_24ene2016.img"/>
    <m/>
    <s v="Baja"/>
    <m/>
    <m/>
    <s v="995i"/>
    <n v="12.885529999999999"/>
    <n v="-83.882540000000006"/>
    <x v="1"/>
    <x v="0"/>
    <s v="No Antropogenica"/>
    <n v="0"/>
    <n v="0"/>
    <n v="0"/>
    <n v="0"/>
    <n v="0"/>
    <n v="0"/>
    <x v="2"/>
  </r>
  <r>
    <x v="823"/>
    <s v="998i"/>
    <s v="Wilmer Rodriguez"/>
    <n v="12.8855"/>
    <n v="-83.627539999999996"/>
    <s v="Bosque latifoliado &gt;70%"/>
    <n v="9"/>
    <s v="Alta"/>
    <s v="Landsat"/>
    <s v="15051_29ago2005.img"/>
    <m/>
    <s v="Baja"/>
    <s v="Bosque latifoliado &gt;70%"/>
    <n v="9"/>
    <s v="Alta"/>
    <s v="Rapide Eye"/>
    <s v="20160127_164636_1745003"/>
    <m/>
    <s v="Alta"/>
    <m/>
    <m/>
    <s v="998i"/>
    <n v="12.8855"/>
    <n v="-83.627539999999996"/>
    <x v="1"/>
    <x v="0"/>
    <s v="No Antropogenica"/>
    <n v="0"/>
    <n v="0"/>
    <n v="0"/>
    <n v="0"/>
    <n v="0"/>
    <n v="0"/>
    <x v="2"/>
  </r>
  <r>
    <x v="824"/>
    <s v="9INF"/>
    <s v="Jorge Cisneros"/>
    <n v="10.93122"/>
    <n v="-84.26567"/>
    <s v="Bosque latifoliado &gt;70%"/>
    <n v="9"/>
    <s v="Alta"/>
    <s v="Landsat"/>
    <n v="2003"/>
    <m/>
    <s v="Baja"/>
    <s v="Bosque latifoliado degradado 30-69%"/>
    <n v="4"/>
    <s v="Alta"/>
    <s v="Rapide Eye"/>
    <n v="2015"/>
    <s v="NI_1644127_2010_01_19_RE2_3A_144585_ref"/>
    <s v="Alta"/>
    <m/>
    <m/>
    <s v="9INF"/>
    <n v="10.93122"/>
    <n v="-84.26567"/>
    <x v="1"/>
    <x v="1"/>
    <s v="No Antropogenica"/>
    <n v="-0.55555555555555558"/>
    <n v="-0.55555555555555558"/>
    <n v="-35.294444444444444"/>
    <n v="-35.294444444444444"/>
    <n v="0"/>
    <n v="0"/>
    <x v="2"/>
  </r>
  <r>
    <x v="825"/>
    <s v="997i"/>
    <s v="Jorge Cisneros"/>
    <n v="12.8855"/>
    <n v="-83.712540000000004"/>
    <s v="Bosque latifoliado degradado 30-69%"/>
    <n v="3"/>
    <s v="Alta"/>
    <s v="Landsat"/>
    <n v="2005"/>
    <m/>
    <s v="Media"/>
    <s v="Bosque latifoliado degradado 30-69%"/>
    <m/>
    <s v="Alta"/>
    <s v="Rapide Eye"/>
    <n v="2015"/>
    <s v="NI_1644527_2012_02_18_RE4_3A_144585_ref"/>
    <s v="Alta"/>
    <m/>
    <m/>
    <s v="997i"/>
    <n v="12.8855"/>
    <n v="-83.712540000000004"/>
    <x v="1"/>
    <x v="1"/>
    <s v="No Antropogenica"/>
    <n v="-0.33333333333333331"/>
    <n v="-0.33333333333333331"/>
    <n v="-21.176666666666662"/>
    <n v="-21.176666666666662"/>
    <n v="1"/>
    <n v="0"/>
    <x v="3"/>
  </r>
  <r>
    <x v="826"/>
    <s v="994i"/>
    <s v="Jorge Cisneros"/>
    <n v="12.88555"/>
    <n v="-83.96754"/>
    <s v="Bosque latifoliado &gt;70%"/>
    <n v="8"/>
    <s v="Alta"/>
    <s v="Landsat"/>
    <n v="2005"/>
    <m/>
    <s v="Baja"/>
    <s v="Bosque latifoliado degradado 30-69%"/>
    <n v="6"/>
    <s v="Baja"/>
    <s v="Rapide Eye"/>
    <n v="2015"/>
    <s v="NI_1644526_2010_11_14_RE1_3A_144585_ref"/>
    <s v="Alta"/>
    <m/>
    <m/>
    <s v="994i"/>
    <n v="12.88555"/>
    <n v="-83.96754"/>
    <x v="1"/>
    <x v="1"/>
    <s v="No Antropogenica"/>
    <n v="-0.22222222222222221"/>
    <n v="-0.22222222222222221"/>
    <n v="-14.117777777777777"/>
    <n v="-14.117777777777777"/>
    <n v="0"/>
    <n v="0"/>
    <x v="2"/>
  </r>
  <r>
    <x v="827"/>
    <s v="991INF"/>
    <s v="Jorge Cisneros"/>
    <n v="13.31019"/>
    <n v="-84.689239999999998"/>
    <s v="Bosque latifoliado &gt;70%"/>
    <n v="7"/>
    <s v="Alta"/>
    <s v="Landsat"/>
    <n v="2005"/>
    <m/>
    <s v="Baja"/>
    <s v="Bosque latifoliado degradado 30-69%"/>
    <n v="3"/>
    <s v="Media"/>
    <s v="Rapide Eye"/>
    <n v="2016"/>
    <s v="NI_1644626_2011_04_01_RE1_3A_144585_ref"/>
    <s v="Alta"/>
    <m/>
    <m/>
    <s v="991INF"/>
    <n v="13.31019"/>
    <n v="-84.689239999999998"/>
    <x v="1"/>
    <x v="1"/>
    <s v="No Antropogenica"/>
    <n v="-0.44444444444444442"/>
    <n v="-0.44444444444444442"/>
    <n v="-28.235555555555553"/>
    <n v="-28.235555555555553"/>
    <n v="0"/>
    <n v="0"/>
    <x v="2"/>
  </r>
  <r>
    <x v="828"/>
    <s v="991i"/>
    <s v="Jorge Cisneros"/>
    <n v="12.885579999999999"/>
    <n v="-84.222530000000006"/>
    <s v="Bosque latifoliado &gt;70%"/>
    <n v="7"/>
    <s v="Alta"/>
    <s v="Landsat"/>
    <n v="2005"/>
    <m/>
    <s v="Baja"/>
    <s v="Bosque latifoliado &gt;70%"/>
    <n v="7"/>
    <s v="Alta"/>
    <s v="Rapide Eye"/>
    <n v="2016"/>
    <s v="NI_1744801_2010_12_17_RE1_3A_144585_ref"/>
    <s v="Alta"/>
    <m/>
    <m/>
    <s v="991i"/>
    <n v="12.885579999999999"/>
    <n v="-84.222530000000006"/>
    <x v="1"/>
    <x v="0"/>
    <s v="No Antropogenica"/>
    <n v="0"/>
    <n v="0"/>
    <n v="0"/>
    <n v="0"/>
    <n v="1"/>
    <n v="0"/>
    <x v="3"/>
  </r>
  <r>
    <x v="829"/>
    <s v="985INF"/>
    <s v="Jorge Cisneros"/>
    <n v="13.31038"/>
    <n v="-85.199399999999997"/>
    <s v="Bosque latifoliado &gt;70%"/>
    <n v="7"/>
    <s v="Alta"/>
    <s v="Landsat"/>
    <n v="2005"/>
    <m/>
    <s v="Baja"/>
    <s v="Bosque latifoliado degradado 30-69%"/>
    <n v="6"/>
    <s v="Alta"/>
    <s v="Rapide Eye"/>
    <n v="2016"/>
    <s v="NI_1644825_2010_12_07_RE5_3A_144585_ref"/>
    <s v="Alta"/>
    <m/>
    <m/>
    <s v="985INF"/>
    <n v="13.31038"/>
    <n v="-85.199399999999997"/>
    <x v="1"/>
    <x v="1"/>
    <s v="Antropogenica"/>
    <n v="-0.1111111111111111"/>
    <n v="0"/>
    <n v="0"/>
    <n v="-7.0588888888888883"/>
    <n v="1"/>
    <n v="1"/>
    <x v="1"/>
  </r>
  <r>
    <x v="830"/>
    <s v="985i"/>
    <s v="Jorge Cisneros"/>
    <n v="12.88566"/>
    <n v="-84.732529999999997"/>
    <s v="Bosque latifoliado &gt;70%"/>
    <n v="9"/>
    <s v="Alta"/>
    <s v="Landsat"/>
    <n v="2005"/>
    <m/>
    <s v="Baja"/>
    <s v="Bosque latifoliado &gt;70%"/>
    <n v="8"/>
    <s v="Alta"/>
    <s v="Google Earth"/>
    <n v="2018"/>
    <s v="NI_1744802_2010_12_17_RE1_3A_144585_ref"/>
    <s v="Alta"/>
    <m/>
    <m/>
    <s v="985i"/>
    <n v="12.88566"/>
    <n v="-84.732529999999997"/>
    <x v="1"/>
    <x v="1"/>
    <s v="Antropogenica"/>
    <n v="-0.1111111111111111"/>
    <n v="0"/>
    <n v="0"/>
    <n v="-7.0588888888888883"/>
    <n v="0"/>
    <n v="1"/>
    <x v="0"/>
  </r>
  <r>
    <x v="831"/>
    <s v="97i"/>
    <s v="Jorge Cisneros"/>
    <n v="11.908060000000001"/>
    <n v="-83.882220000000004"/>
    <s v="Bosque latifoliado &gt;70%"/>
    <n v="9"/>
    <s v="Alta"/>
    <s v="Landsat"/>
    <n v="2005"/>
    <m/>
    <s v="Baja"/>
    <s v="Bosque latifoliado &gt;70%"/>
    <n v="7"/>
    <s v="Alta"/>
    <s v="Rapide Eye"/>
    <n v="2016"/>
    <s v="NI_1644827_2010_11_14_RE1_3A_144585_ref"/>
    <s v="Alta"/>
    <m/>
    <m/>
    <s v="97i"/>
    <n v="11.908060000000001"/>
    <n v="-83.882220000000004"/>
    <x v="1"/>
    <x v="1"/>
    <s v="No Antropogenica"/>
    <n v="-0.22222222222222221"/>
    <n v="-0.22222222222222221"/>
    <n v="-14.117777777777777"/>
    <n v="-14.117777777777777"/>
    <n v="1"/>
    <n v="0"/>
    <x v="3"/>
  </r>
  <r>
    <x v="832"/>
    <s v="973i"/>
    <s v="Jorge Cisneros"/>
    <n v="12.8005"/>
    <n v="-84.221639999999994"/>
    <s v="Bosque latifoliado &gt;70%"/>
    <n v="9"/>
    <s v="Alta"/>
    <s v="Landsat"/>
    <n v="2005"/>
    <m/>
    <s v="Baja"/>
    <s v="Bosque latifoliado &gt;70%"/>
    <n v="7"/>
    <s v="Alta"/>
    <s v="Rapide Eye"/>
    <n v="2016"/>
    <s v="NI_1744802_2010_12_17_RE1_3A_144585_ref"/>
    <s v="Alta"/>
    <m/>
    <m/>
    <s v="973i"/>
    <n v="12.8005"/>
    <n v="-84.221639999999994"/>
    <x v="1"/>
    <x v="1"/>
    <s v="No Antropogenica"/>
    <n v="-0.22222222222222221"/>
    <n v="-0.22222222222222221"/>
    <n v="-14.117777777777777"/>
    <n v="-14.117777777777777"/>
    <n v="0"/>
    <n v="0"/>
    <x v="2"/>
  </r>
  <r>
    <x v="833"/>
    <s v="961i"/>
    <s v="Jorge Cisneros"/>
    <n v="12.71552"/>
    <n v="-83.712569999999999"/>
    <s v="Bosque latifoliado degradado 30-69%"/>
    <n v="5"/>
    <s v="Alta"/>
    <s v="Landsat"/>
    <n v="2005"/>
    <m/>
    <s v="Media"/>
    <s v="Bosque latifoliado degradado 30-69%"/>
    <n v="4"/>
    <s v="Alta"/>
    <s v="Rapide Eye"/>
    <n v="2016"/>
    <s v="NI_1644926_2010_11_14_RE1_3A_144585_ref"/>
    <s v="Alta"/>
    <m/>
    <m/>
    <s v="961i"/>
    <n v="12.71552"/>
    <n v="-83.712569999999999"/>
    <x v="1"/>
    <x v="1"/>
    <s v="Antropogenica"/>
    <n v="-0.1111111111111111"/>
    <n v="0"/>
    <n v="0"/>
    <n v="-7.0588888888888883"/>
    <n v="0"/>
    <n v="1"/>
    <x v="0"/>
  </r>
  <r>
    <x v="834"/>
    <s v="944i"/>
    <s v="Jorge Cisneros"/>
    <n v="12.63043"/>
    <n v="-83.796539999999993"/>
    <s v="Bosque latifoliado &gt;70%"/>
    <n v="8"/>
    <s v="Alta"/>
    <s v="Landsat"/>
    <n v="2005"/>
    <m/>
    <s v="Media"/>
    <s v="Bosque latifoliado &gt;70%"/>
    <n v="7"/>
    <s v="Alta"/>
    <s v="Rapide Eye"/>
    <n v="2016"/>
    <s v="NI_1645025_2010_12_07_RE5_3A_144585_ref"/>
    <s v="Alta"/>
    <m/>
    <m/>
    <s v="944i"/>
    <n v="12.63043"/>
    <n v="-83.796539999999993"/>
    <x v="1"/>
    <x v="1"/>
    <s v="Antropogenica"/>
    <n v="-0.1111111111111111"/>
    <n v="0"/>
    <n v="0"/>
    <n v="-7.0588888888888883"/>
    <n v="0"/>
    <n v="1"/>
    <x v="0"/>
  </r>
  <r>
    <x v="835"/>
    <s v="941i"/>
    <s v="Jorge Cisneros"/>
    <n v="12.63048"/>
    <n v="-84.05162"/>
    <s v="Bosque latifoliado &gt;70%"/>
    <n v="7"/>
    <s v="Alta"/>
    <s v="Landsat"/>
    <n v="2005"/>
    <m/>
    <s v="Media"/>
    <s v="Bosque latifoliado &gt;70%"/>
    <n v="9"/>
    <s v="Alta"/>
    <s v="Rapide Eye"/>
    <n v="2016"/>
    <s v="NI_1644924_2010_12_07_RE5_3A_144585_ref"/>
    <s v="Alta"/>
    <m/>
    <m/>
    <s v="941i"/>
    <n v="12.63048"/>
    <n v="-84.05162"/>
    <x v="1"/>
    <x v="2"/>
    <s v="No Antropogenica"/>
    <n v="0.22222222222222221"/>
    <n v="0.22222222222222221"/>
    <n v="14.117777777777777"/>
    <n v="14.117777777777777"/>
    <n v="1"/>
    <n v="0"/>
    <x v="3"/>
  </r>
  <r>
    <x v="836"/>
    <s v="93b"/>
    <s v="Jorge Cisneros"/>
    <n v="14.796989999999999"/>
    <n v="-83.328850000000003"/>
    <s v="Bosque latifoliado degradado 30-69%"/>
    <n v="6"/>
    <s v="Alta"/>
    <s v="Landsat"/>
    <n v="2005"/>
    <m/>
    <s v="Media"/>
    <s v="Bosque latifoliado &gt;70%"/>
    <n v="9"/>
    <s v="Alta"/>
    <s v="Rapide Eye"/>
    <n v="2016"/>
    <s v="NI_1745002_2010_03_12_RE2_3A_144585_ref"/>
    <s v="Alta"/>
    <m/>
    <m/>
    <s v="93b"/>
    <n v="14.796989999999999"/>
    <n v="-83.328850000000003"/>
    <x v="1"/>
    <x v="2"/>
    <s v="No Antropogenica"/>
    <n v="0.33333333333333331"/>
    <n v="0.33333333333333331"/>
    <n v="21.176666666666662"/>
    <n v="21.176666666666662"/>
    <n v="0"/>
    <n v="0"/>
    <x v="2"/>
  </r>
  <r>
    <x v="837"/>
    <s v="92INF"/>
    <s v="Jorge Cisneros"/>
    <n v="11.270189999999999"/>
    <n v="-84.00985"/>
    <s v="Bosque latifoliado &gt;70%"/>
    <n v="8"/>
    <s v="Alta"/>
    <s v="Landsat"/>
    <n v="2005"/>
    <m/>
    <s v="Media"/>
    <s v="Bosque latifoliado degradado 30-69%"/>
    <n v="5"/>
    <s v="Alta"/>
    <s v="Rapide Eye"/>
    <n v="2016"/>
    <s v="NI_1645025_2010_12_07_RE5_3A_144585_ref"/>
    <s v="Alta"/>
    <m/>
    <m/>
    <s v="92INF"/>
    <n v="11.270189999999999"/>
    <n v="-84.00985"/>
    <x v="1"/>
    <x v="1"/>
    <s v="No Antropogenica"/>
    <n v="-0.33333333333333331"/>
    <n v="-0.33333333333333331"/>
    <n v="-21.176666666666662"/>
    <n v="-21.176666666666662"/>
    <n v="1"/>
    <n v="0"/>
    <x v="3"/>
  </r>
  <r>
    <x v="838"/>
    <s v="928i"/>
    <s v="Jorge Cisneros"/>
    <n v="12.54556"/>
    <n v="-83.797600000000003"/>
    <s v="Bosque latifoliado &gt;70%"/>
    <n v="7"/>
    <s v="Alta"/>
    <s v="Landsat"/>
    <n v="2005"/>
    <m/>
    <s v="Media"/>
    <s v="Bosque latifoliado degradado 30-69%"/>
    <n v="6"/>
    <s v="Alta"/>
    <s v="Rapide Eye"/>
    <n v="2016"/>
    <s v="NI_1645024_2010_12_10_RE3_3A_144585_ref"/>
    <s v="Alta"/>
    <m/>
    <m/>
    <s v="928i"/>
    <n v="12.54556"/>
    <n v="-83.797600000000003"/>
    <x v="1"/>
    <x v="1"/>
    <s v="No Antropogenica"/>
    <n v="-0.1111111111111111"/>
    <n v="0"/>
    <n v="0"/>
    <n v="-7.0588888888888883"/>
    <n v="0"/>
    <n v="0"/>
    <x v="2"/>
  </r>
  <r>
    <x v="839"/>
    <s v="926INF"/>
    <s v="Jorge Cisneros"/>
    <n v="13.139799999999999"/>
    <n v="-83.669020000000003"/>
    <s v="Bosque latifoliado degradado 30-69%"/>
    <n v="6"/>
    <s v="Alta"/>
    <s v="Landsat"/>
    <n v="2005"/>
    <m/>
    <s v="Media"/>
    <s v="Bosque latifoliado degradado 30-69%"/>
    <n v="5"/>
    <s v="Alta"/>
    <s v="Rapide Eye"/>
    <n v="2016"/>
    <s v="NI_1745102_2010_05_30_RE5_3A_144585_ref"/>
    <s v="Alta"/>
    <m/>
    <m/>
    <s v="926INF"/>
    <n v="13.139799999999999"/>
    <n v="-83.669020000000003"/>
    <x v="1"/>
    <x v="1"/>
    <s v="No Antropogenica"/>
    <n v="-0.1111111111111111"/>
    <n v="0"/>
    <n v="0"/>
    <n v="-7.0588888888888883"/>
    <n v="1"/>
    <n v="0"/>
    <x v="3"/>
  </r>
  <r>
    <x v="840"/>
    <s v="915i"/>
    <s v="Jorge Cisneros"/>
    <n v="12.460660000000001"/>
    <n v="-83.543729999999996"/>
    <s v="Bosque latifoliado degradado 30-69%"/>
    <n v="6"/>
    <s v="Alta"/>
    <s v="Landsat"/>
    <n v="2005"/>
    <m/>
    <s v="Media"/>
    <s v="Bosque latifoliado degradado 30-69%"/>
    <n v="6"/>
    <s v="Alta"/>
    <s v="Google Earth"/>
    <n v="2018"/>
    <s v="NI_1645123_2012_04_24_RE3_3A_144585_ref"/>
    <s v="Alta"/>
    <m/>
    <m/>
    <s v="915i"/>
    <n v="12.460660000000001"/>
    <n v="-83.543729999999996"/>
    <x v="1"/>
    <x v="0"/>
    <s v="No Antropogenica"/>
    <n v="0"/>
    <n v="0"/>
    <n v="0"/>
    <n v="0"/>
    <n v="0"/>
    <n v="0"/>
    <x v="2"/>
  </r>
  <r>
    <x v="841"/>
    <s v="912i"/>
    <s v="Jorge Cisneros"/>
    <n v="12.46045"/>
    <n v="-83.796580000000006"/>
    <s v="Bosque latifoliado degradado 30-69%"/>
    <n v="5"/>
    <s v="Alta"/>
    <s v="Landsat"/>
    <n v="2005"/>
    <m/>
    <s v="Media"/>
    <s v="Bosque latifoliado degradado 30-69%"/>
    <n v="6"/>
    <s v="Alta"/>
    <s v="Rapide Eye"/>
    <n v="2016"/>
    <s v="NI_1645125_2010_12_10_RE3_3A_144585_ref"/>
    <s v="Alta"/>
    <m/>
    <m/>
    <s v="912i"/>
    <n v="12.46045"/>
    <n v="-83.796580000000006"/>
    <x v="1"/>
    <x v="2"/>
    <s v="No Antropogenica"/>
    <n v="0.1111111111111111"/>
    <n v="0"/>
    <n v="0"/>
    <n v="7.0588888888888883"/>
    <n v="1"/>
    <n v="0"/>
    <x v="3"/>
  </r>
  <r>
    <x v="842"/>
    <s v="902i"/>
    <s v="Jorge Cisneros"/>
    <n v="12.46064"/>
    <n v="-84.646850000000001"/>
    <s v="Bosque latifoliado &gt;70%"/>
    <n v="7"/>
    <s v="Alta"/>
    <s v="Landsat"/>
    <n v="2005"/>
    <m/>
    <s v="Media"/>
    <s v="Bosque latifoliado &gt;70%"/>
    <n v="9"/>
    <s v="Alta"/>
    <s v="Google Earth"/>
    <n v="2018"/>
    <s v="NI_1645226_2010_11_14_RE1_3A_144585_ref"/>
    <s v="Alta"/>
    <m/>
    <m/>
    <s v="902i"/>
    <n v="12.46064"/>
    <n v="-84.646850000000001"/>
    <x v="1"/>
    <x v="2"/>
    <s v="Antropogenica"/>
    <n v="0.22222222222222221"/>
    <n v="0.22222222222222221"/>
    <n v="14.117777777777777"/>
    <n v="14.117777777777777"/>
    <n v="0"/>
    <n v="1"/>
    <x v="0"/>
  </r>
  <r>
    <x v="843"/>
    <s v="89b"/>
    <s v="Jorge Cisneros"/>
    <n v="14.713369999999999"/>
    <n v="-84.094319999999996"/>
    <s v="Bosque latifoliado degradado 30-69%"/>
    <n v="4"/>
    <s v="Alta"/>
    <s v="Landsat"/>
    <n v="2005"/>
    <m/>
    <s v="Media"/>
    <s v="Bosque latifoliado degradado 30-69%"/>
    <n v="5"/>
    <s v="Alta"/>
    <s v="Rapide Eye"/>
    <n v="2015"/>
    <s v="NI_1645221_2010_02_12_RE2_3A_144585_ref"/>
    <s v="Alta"/>
    <m/>
    <m/>
    <s v="89b"/>
    <n v="14.713369999999999"/>
    <n v="-84.094319999999996"/>
    <x v="1"/>
    <x v="2"/>
    <s v="No Antropogenica"/>
    <n v="0.1111111111111111"/>
    <n v="0"/>
    <n v="0"/>
    <n v="7.0588888888888883"/>
    <n v="0"/>
    <n v="1"/>
    <x v="0"/>
  </r>
  <r>
    <x v="844"/>
    <s v="898i"/>
    <s v="Jorge Cisneros"/>
    <n v="12.37557"/>
    <n v="-83.882620000000003"/>
    <s v="Bosque latifoliado degradado 30-69%"/>
    <n v="6"/>
    <s v="Alta"/>
    <s v="Landsat"/>
    <n v="2005"/>
    <m/>
    <s v="Media"/>
    <s v="Bosque latifoliado &gt;70%"/>
    <n v="8"/>
    <s v="Alta"/>
    <s v="Rapide Eye"/>
    <n v="2016"/>
    <s v="NI_1645828_2010_02_24_RE5_3A_144585_ref"/>
    <s v="Alta"/>
    <m/>
    <m/>
    <s v="898i"/>
    <n v="12.37557"/>
    <n v="-83.882620000000003"/>
    <x v="1"/>
    <x v="2"/>
    <s v="Antropogenica"/>
    <n v="0.22222222222222221"/>
    <n v="0.22222222222222221"/>
    <n v="14.117777777777777"/>
    <n v="14.117777777777777"/>
    <n v="1"/>
    <n v="0"/>
    <x v="3"/>
  </r>
  <r>
    <x v="845"/>
    <s v="887INF"/>
    <s v="Jorge Cisneros"/>
    <n v="13.05602"/>
    <n v="-83.584869999999995"/>
    <s v="Bosque latifoliado degradado 30-69%"/>
    <n v="5"/>
    <s v="Alta"/>
    <s v="Landsat"/>
    <n v="2005"/>
    <s v="imal7_18051_16_01_2005.img"/>
    <s v="Media"/>
    <s v="Bosque latifoliado &gt;70%"/>
    <n v="7"/>
    <s v="Alta"/>
    <s v="Rapide Eye"/>
    <n v="2015"/>
    <s v="1745103_RapidEye-1_analytic_20151220_165044.tif"/>
    <s v="Alta"/>
    <m/>
    <m/>
    <s v="887INF"/>
    <n v="13.05602"/>
    <n v="-83.584869999999995"/>
    <x v="1"/>
    <x v="2"/>
    <s v="No Antropogenica"/>
    <n v="0.22222222222222221"/>
    <n v="0.22222222222222221"/>
    <n v="14.117777777777777"/>
    <n v="14.117777777777777"/>
    <n v="0"/>
    <n v="0"/>
    <x v="2"/>
  </r>
  <r>
    <x v="846"/>
    <s v="887i"/>
    <s v="Jorge Cisneros"/>
    <n v="12.290430000000001"/>
    <n v="-83.711600000000004"/>
    <s v="Bosque latifoliado degradado 30-69%"/>
    <n v="5"/>
    <s v="Alta"/>
    <s v="Landsat"/>
    <n v="2005"/>
    <s v="imal7_15052_29_08_2005.img"/>
    <s v="Media"/>
    <s v="Bosque latifoliado &gt;70%"/>
    <n v="7"/>
    <s v="Alta"/>
    <s v="Rapide Eye"/>
    <n v="2015"/>
    <s v="1744702_RapidEye-1_analytic_20150214_170124.tif"/>
    <s v="Alta"/>
    <m/>
    <m/>
    <s v="887i"/>
    <n v="12.290430000000001"/>
    <n v="-83.711600000000004"/>
    <x v="1"/>
    <x v="2"/>
    <s v="Antropogenica"/>
    <n v="0.22222222222222221"/>
    <n v="0.22222222222222221"/>
    <n v="14.117777777777777"/>
    <n v="14.117777777777777"/>
    <n v="0"/>
    <n v="1"/>
    <x v="0"/>
  </r>
  <r>
    <x v="847"/>
    <s v="884INF"/>
    <s v="Jorge Cisneros"/>
    <n v="13.055"/>
    <n v="-83.840149999999994"/>
    <s v="Bosque latifoliado degradado 30-69%"/>
    <n v="5"/>
    <s v="Alta"/>
    <s v="Landsat"/>
    <n v="2005"/>
    <s v="imal7_15051_29_08_2005.img"/>
    <s v="Media"/>
    <s v="Bosque latifoliado &gt;70%"/>
    <n v="7"/>
    <s v="Alta"/>
    <s v="Rapide Eye"/>
    <n v="2016"/>
    <s v="1745102_RapidEye-2_analytic_20151001_165229.tif"/>
    <s v="Alta"/>
    <m/>
    <m/>
    <s v="884INF"/>
    <n v="13.055"/>
    <n v="-83.840149999999994"/>
    <x v="1"/>
    <x v="2"/>
    <s v="No Antropogenica"/>
    <n v="0.22222222222222221"/>
    <n v="0.22222222222222221"/>
    <n v="14.117777777777777"/>
    <n v="14.117777777777777"/>
    <n v="0"/>
    <n v="0"/>
    <x v="2"/>
  </r>
  <r>
    <x v="848"/>
    <s v="881INF"/>
    <s v="Jorge Cisneros"/>
    <n v="13.05602"/>
    <n v="-84.094880000000003"/>
    <s v="Bosque latifoliado &gt;70%"/>
    <n v="7"/>
    <s v="Alta"/>
    <s v="Landsat"/>
    <m/>
    <s v="imal7_15051_29_08_2005.img"/>
    <s v="Media"/>
    <s v="Bosque latifoliado &gt;70%"/>
    <n v="7"/>
    <s v="Alta"/>
    <s v="Rapide Eye"/>
    <n v="2015"/>
    <s v="1745101_RapidEye-5_analytic_20150101_165628.tif"/>
    <s v="Alta"/>
    <m/>
    <m/>
    <s v="881INF"/>
    <n v="13.05602"/>
    <n v="-84.094880000000003"/>
    <x v="1"/>
    <x v="0"/>
    <s v="Antropogenica"/>
    <n v="0"/>
    <n v="0"/>
    <n v="0"/>
    <n v="0"/>
    <n v="0"/>
    <n v="1"/>
    <x v="0"/>
  </r>
  <r>
    <x v="849"/>
    <s v="87i"/>
    <s v="Jorge Cisneros"/>
    <n v="11.82306"/>
    <n v="-83.881299999999996"/>
    <s v="Bosque latifoliado &gt;70%"/>
    <n v="7"/>
    <s v="Alta"/>
    <s v="Landsat"/>
    <n v="2005"/>
    <s v="imal7_15052_29_08_2005.img"/>
    <s v="Media"/>
    <s v="Bosque latifoliado degradado 30-69%"/>
    <n v="6"/>
    <s v="Alta"/>
    <s v="Rapide Eye"/>
    <n v="2016"/>
    <s v="1744501_RapidEye-1_analytic_20160315_165213.tif"/>
    <s v="Alta"/>
    <m/>
    <m/>
    <s v="87i"/>
    <n v="11.82306"/>
    <n v="-83.881299999999996"/>
    <x v="1"/>
    <x v="1"/>
    <s v="No Antropogenica"/>
    <n v="-0.1111111111111111"/>
    <n v="0"/>
    <n v="0"/>
    <n v="-7.0588888888888883"/>
    <n v="0"/>
    <n v="0"/>
    <x v="2"/>
  </r>
  <r>
    <x v="850"/>
    <s v="86b"/>
    <s v="Jorge Cisneros"/>
    <n v="14.62743"/>
    <n v="-84.349050000000005"/>
    <s v="Bosque latifoliado degradado 30-69%"/>
    <n v="5"/>
    <s v="Media"/>
    <s v="Landsat"/>
    <n v="2005"/>
    <s v="mosa_15_16_17_2005_06_1.img"/>
    <s v="Media"/>
    <s v="Bosque latifoliado degradado 30-69%"/>
    <n v="6"/>
    <s v="Alta"/>
    <s v="Google Earth"/>
    <n v="2016"/>
    <s v="1645826_RapidEye-3_analytic_20160317_164833.tif"/>
    <s v="Alta"/>
    <m/>
    <m/>
    <s v="86b"/>
    <n v="14.62743"/>
    <n v="-84.349050000000005"/>
    <x v="1"/>
    <x v="2"/>
    <s v="No Antropogenica"/>
    <n v="0.1111111111111111"/>
    <n v="0"/>
    <n v="0"/>
    <n v="7.0588888888888883"/>
    <n v="0"/>
    <n v="0"/>
    <x v="2"/>
  </r>
  <r>
    <x v="851"/>
    <s v="864i"/>
    <s v="Jorge Cisneros"/>
    <n v="12.205719999999999"/>
    <n v="-84.647639999999996"/>
    <s v="Bosque latifoliado degradado 30-69%"/>
    <n v="5"/>
    <s v="Media"/>
    <s v="Landsat"/>
    <n v="2003"/>
    <s v="imal7_16051_05_12_2003.img"/>
    <s v="Media"/>
    <s v="Bosque latifoliado degradado 30-69%"/>
    <n v="3"/>
    <s v="Alta"/>
    <s v="Rapide Eye"/>
    <n v="2016"/>
    <s v="1644725_RapidEye-4_analytic_20160415_163836.tif"/>
    <s v="Alta"/>
    <m/>
    <m/>
    <s v="864i"/>
    <n v="12.205719999999999"/>
    <n v="-84.647639999999996"/>
    <x v="1"/>
    <x v="1"/>
    <s v="Antropogenica"/>
    <n v="-0.22222222222222221"/>
    <n v="-0.22222222222222221"/>
    <n v="-14.117777777777777"/>
    <n v="-14.117777777777777"/>
    <n v="0"/>
    <n v="0"/>
    <x v="2"/>
  </r>
  <r>
    <x v="852"/>
    <s v="862i"/>
    <s v="Jorge Cisneros"/>
    <n v="12.120480000000001"/>
    <n v="-83.796670000000006"/>
    <s v="Bosque latifoliado degradado 30-69%"/>
    <n v="4"/>
    <s v="Media"/>
    <s v="Landsat"/>
    <n v="2005"/>
    <s v="imal7_15052_29_08_2005.img"/>
    <s v="Media"/>
    <s v="Bosque latifoliado degradado 30-69%"/>
    <n v="6"/>
    <s v="Alta"/>
    <s v="Rapide Eye"/>
    <n v="2015"/>
    <s v="1744602_RapidEye-1_analytic_20151220_165102.tif"/>
    <s v="Alta"/>
    <m/>
    <m/>
    <s v="862i"/>
    <n v="12.120480000000001"/>
    <n v="-83.796670000000006"/>
    <x v="1"/>
    <x v="2"/>
    <s v="No Antropogenica"/>
    <n v="0.22222222222222221"/>
    <n v="0.22222222222222221"/>
    <n v="14.117777777777777"/>
    <n v="14.117777777777777"/>
    <n v="0"/>
    <n v="0"/>
    <x v="2"/>
  </r>
  <r>
    <x v="853"/>
    <s v="859i"/>
    <s v="Jorge Cisneros"/>
    <n v="12.12053"/>
    <n v="-84.051749999999998"/>
    <s v="Bosque latifoliado degradado 30-69%"/>
    <n v="5"/>
    <s v="Media"/>
    <s v="Landsat"/>
    <n v="2005"/>
    <s v="imal7_15052_29_08_2005.img"/>
    <s v="Media"/>
    <s v="Bosque latifoliado &gt;70%"/>
    <n v="7"/>
    <s v="Alta"/>
    <s v="Rapide Eye"/>
    <n v="2016"/>
    <s v="1644628_RapidEye-1_analytic_20160315_165210.tif"/>
    <s v="Alta"/>
    <m/>
    <m/>
    <s v="859i"/>
    <n v="12.12053"/>
    <n v="-84.051749999999998"/>
    <x v="1"/>
    <x v="2"/>
    <s v="Antropogenica"/>
    <n v="0.22222222222222221"/>
    <n v="0.22222222222222221"/>
    <n v="14.117777777777777"/>
    <n v="14.117777777777777"/>
    <n v="0"/>
    <n v="0"/>
    <x v="2"/>
  </r>
  <r>
    <x v="854"/>
    <s v="853i"/>
    <s v="Jorge Cisneros"/>
    <n v="12.12064"/>
    <n v="-84.561899999999994"/>
    <s v="Bosque latifoliado degradado 30-69%"/>
    <n v="6"/>
    <s v="Media"/>
    <s v="Landsat"/>
    <n v="2005"/>
    <s v="imal7_15052_29_08_2005.img"/>
    <s v="Media"/>
    <s v="Bosque latifoliado &gt;70%"/>
    <n v="8"/>
    <s v="Alta"/>
    <s v="Google Earth"/>
    <n v="2014"/>
    <m/>
    <s v="Alta"/>
    <m/>
    <m/>
    <s v="853i"/>
    <n v="12.12064"/>
    <n v="-84.561899999999994"/>
    <x v="1"/>
    <x v="2"/>
    <s v="Antropogenica"/>
    <n v="0.22222222222222221"/>
    <n v="0.22222222222222221"/>
    <n v="14.117777777777777"/>
    <n v="14.117777777777777"/>
    <n v="0"/>
    <n v="0"/>
    <x v="2"/>
  </r>
  <r>
    <x v="855"/>
    <s v="850i"/>
    <s v="Jorge Cisneros"/>
    <n v="12.03561"/>
    <n v="-83.882679999999993"/>
    <s v="Bosque latifoliado degradado 30-69%"/>
    <n v="6"/>
    <s v="Media"/>
    <s v="Landsat"/>
    <n v="2005"/>
    <s v="imal7_15052_29_08_2005.img"/>
    <s v="Media"/>
    <s v="Bosque latifoliado degradado 30-69%"/>
    <n v="5"/>
    <s v="Media"/>
    <s v="Google Earth"/>
    <n v="2014"/>
    <m/>
    <s v="Media"/>
    <m/>
    <m/>
    <s v="850i"/>
    <n v="12.03561"/>
    <n v="-83.882679999999993"/>
    <x v="1"/>
    <x v="1"/>
    <s v="No Antropogenica"/>
    <n v="-0.1111111111111111"/>
    <n v="0"/>
    <n v="0"/>
    <n v="-7.0588888888888883"/>
    <n v="0"/>
    <n v="0"/>
    <x v="2"/>
  </r>
  <r>
    <x v="856"/>
    <s v="84i"/>
    <s v="Jorge Cisneros"/>
    <n v="11.822279999999999"/>
    <n v="-84.136409999999998"/>
    <s v="Bosque latifoliado degradado 30-69%"/>
    <n v="5"/>
    <s v="Alta"/>
    <s v="Landsat"/>
    <n v="2005"/>
    <s v="imal7_15052_29_08_2005.img"/>
    <s v="Media"/>
    <s v="Bosque latifoliado &gt;70%"/>
    <n v="7"/>
    <s v="Media"/>
    <s v="Google Earth"/>
    <n v="2014"/>
    <m/>
    <s v="Media"/>
    <m/>
    <m/>
    <s v="84i"/>
    <n v="11.822279999999999"/>
    <n v="-84.136409999999998"/>
    <x v="1"/>
    <x v="2"/>
    <s v="Antropogenica"/>
    <n v="0.22222222222222221"/>
    <n v="0.22222222222222221"/>
    <n v="14.117777777777777"/>
    <n v="14.117777777777777"/>
    <n v="0"/>
    <n v="0"/>
    <x v="2"/>
  </r>
  <r>
    <x v="857"/>
    <s v="847i"/>
    <s v="Jorge Cisneros"/>
    <n v="12.03566"/>
    <n v="-84.13767"/>
    <s v="Bosque latifoliado degradado 30-69%"/>
    <n v="4"/>
    <s v="Alta"/>
    <s v="Landsat"/>
    <n v="2004"/>
    <s v="imal7_15052_29_08_2005.img"/>
    <s v="Media"/>
    <s v="Bosque latifoliado degradado 30-69%"/>
    <n v="4"/>
    <s v="Alta"/>
    <s v="Rapide Eye"/>
    <n v="2016"/>
    <s v="1644627_RapidEye-1_analytic_20160315_165211.tif"/>
    <s v="Media"/>
    <m/>
    <m/>
    <s v="847i"/>
    <n v="12.03566"/>
    <n v="-84.13767"/>
    <x v="1"/>
    <x v="0"/>
    <s v="Antropogenica"/>
    <n v="0"/>
    <n v="0"/>
    <n v="0"/>
    <n v="0"/>
    <n v="0"/>
    <n v="1"/>
    <x v="0"/>
  </r>
  <r>
    <x v="858"/>
    <s v="845INF"/>
    <s v="Jorge Cisneros"/>
    <n v="12.970890000000001"/>
    <n v="-83.753780000000006"/>
    <s v="Bosque latifoliado &gt;70%"/>
    <n v="7"/>
    <s v="Alta"/>
    <s v="Landsat"/>
    <n v="2005"/>
    <s v="imal7_15051_29_08_2005.img"/>
    <s v="Media"/>
    <s v="Bosque latifoliado &gt;70%"/>
    <n v="7"/>
    <s v="Alta"/>
    <s v="Rapide Eye"/>
    <n v="2016"/>
    <s v="1745002_RapidEye-1_analytic_20160315_165156.tif"/>
    <s v="Alta"/>
    <m/>
    <m/>
    <s v="845INF"/>
    <n v="12.970890000000001"/>
    <n v="-83.753780000000006"/>
    <x v="1"/>
    <x v="0"/>
    <s v="No Antropogenica"/>
    <n v="0"/>
    <n v="0"/>
    <n v="0"/>
    <n v="0"/>
    <n v="0"/>
    <n v="0"/>
    <x v="2"/>
  </r>
  <r>
    <x v="859"/>
    <s v="842INF"/>
    <s v="Jorge Cisneros"/>
    <n v="12.96996"/>
    <n v="-84.009180000000001"/>
    <s v="Bosque latifoliado degradado 30-69%"/>
    <n v="6"/>
    <s v="Alta"/>
    <s v="Landsat"/>
    <n v="2005"/>
    <s v="imal7_15051_29_08_2005.img"/>
    <s v="Media"/>
    <s v="Bosque latifoliado degradado 30-69%"/>
    <n v="5"/>
    <s v="Alta"/>
    <s v="Rapide Eye"/>
    <n v="2016"/>
    <s v="1745001_RapidEye-1_analytic_20160108_164852.tif"/>
    <s v="Alta"/>
    <m/>
    <m/>
    <s v="842INF"/>
    <n v="12.96996"/>
    <n v="-84.009180000000001"/>
    <x v="1"/>
    <x v="1"/>
    <s v="No Antropogenica"/>
    <n v="-0.1111111111111111"/>
    <n v="0"/>
    <n v="0"/>
    <n v="-7.0588888888888883"/>
    <n v="0"/>
    <n v="0"/>
    <x v="2"/>
  </r>
  <r>
    <x v="860"/>
    <s v="839INF"/>
    <s v="Jorge Cisneros"/>
    <n v="12.970929999999999"/>
    <n v="-84.263959999999997"/>
    <s v="Bosque latifoliado &gt;70%"/>
    <n v="7"/>
    <s v="Alta"/>
    <s v="Landsat"/>
    <n v="2005"/>
    <s v="imal7_15051_29_08_2005.img"/>
    <s v="Alta"/>
    <s v="Bosque latifoliado degradado 30-69%"/>
    <n v="4"/>
    <s v="Alta"/>
    <s v="Rapide Eye"/>
    <n v="2016"/>
    <s v="1645027_RapidEye-1_analytic_20160315_165157.tif"/>
    <s v="Alta"/>
    <m/>
    <m/>
    <s v="839INF"/>
    <n v="12.970929999999999"/>
    <n v="-84.263959999999997"/>
    <x v="1"/>
    <x v="1"/>
    <s v="Antropogenica"/>
    <n v="-0.33333333333333331"/>
    <n v="-0.33333333333333331"/>
    <n v="-21.176666666666662"/>
    <n v="-21.176666666666662"/>
    <n v="0"/>
    <n v="1"/>
    <x v="0"/>
  </r>
  <r>
    <x v="861"/>
    <s v="838i"/>
    <s v="Jorge Cisneros"/>
    <n v="11.95054"/>
    <n v="-83.966759999999994"/>
    <s v="Bosque latifoliado degradado 30-69%"/>
    <n v="3"/>
    <s v="Alta"/>
    <s v="Landsat"/>
    <n v="2005"/>
    <s v="imal7_15052_29_08_2005.img"/>
    <s v="Media"/>
    <s v="Bosque latifoliado degradado 30-69%"/>
    <n v="6"/>
    <s v="Alta"/>
    <s v="Rapide Eye"/>
    <n v="2016"/>
    <s v="1644628_RapidEye-1_analytic_20160315_165210.tif"/>
    <s v="Alta"/>
    <m/>
    <m/>
    <s v="838i"/>
    <n v="11.95054"/>
    <n v="-83.966759999999994"/>
    <x v="1"/>
    <x v="2"/>
    <s v="No Antropogenica"/>
    <n v="0.33333333333333331"/>
    <n v="0.33333333333333331"/>
    <n v="21.176666666666662"/>
    <n v="21.176666666666662"/>
    <n v="0"/>
    <n v="0"/>
    <x v="2"/>
  </r>
  <r>
    <x v="862"/>
    <s v="836INF"/>
    <s v="Jorge Cisneros"/>
    <n v="12.97016"/>
    <n v="-84.519329999999997"/>
    <s v="Bosque latifoliado degradado 30-69%"/>
    <n v="5"/>
    <s v="Alta"/>
    <s v="Landsat"/>
    <n v="2003"/>
    <s v="imal7_16051_05_12_2003.img"/>
    <s v="Media"/>
    <s v="Bosque latifoliado degradado 30-69%"/>
    <n v="5"/>
    <s v="Alta"/>
    <s v="Rapide Eye"/>
    <n v="2016"/>
    <s v="1645026_RapidEye-4_analytic_20160415_163825.tif"/>
    <s v="Alta"/>
    <m/>
    <m/>
    <s v="836INF"/>
    <n v="12.97016"/>
    <n v="-84.519329999999997"/>
    <x v="1"/>
    <x v="0"/>
    <s v="No Antropogenica"/>
    <n v="0"/>
    <n v="0"/>
    <n v="0"/>
    <n v="0"/>
    <n v="0"/>
    <n v="1"/>
    <x v="0"/>
  </r>
  <r>
    <x v="863"/>
    <s v="833INF"/>
    <s v="Jorge Cisneros"/>
    <n v="12.970969999999999"/>
    <n v="-84.774140000000003"/>
    <s v="Bosque latifoliado degradado 30-69%"/>
    <n v="5"/>
    <s v="Alta"/>
    <s v="Landsat"/>
    <n v="2005"/>
    <s v="imal7_16051_05_12_2003.img"/>
    <s v="Media"/>
    <s v="Bosque latifoliado degradado 30-69%"/>
    <n v="3"/>
    <s v="Alta"/>
    <s v="Rapide Eye"/>
    <n v="2016"/>
    <s v="1645025_RapidEye-5_analytic_20160402_164745.tif"/>
    <s v="Alta"/>
    <m/>
    <m/>
    <s v="833INF"/>
    <n v="12.970969999999999"/>
    <n v="-84.774140000000003"/>
    <x v="1"/>
    <x v="1"/>
    <s v="Antropogenica"/>
    <n v="-0.22222222222222221"/>
    <n v="-0.22222222222222221"/>
    <n v="-14.117777777777777"/>
    <n v="-14.117777777777777"/>
    <n v="0"/>
    <n v="1"/>
    <x v="0"/>
  </r>
  <r>
    <x v="864"/>
    <s v="806i"/>
    <s v="Jorge Cisneros"/>
    <n v="11.695690000000001"/>
    <n v="-84.137720000000002"/>
    <s v="Bosque latifoliado degradado 30-69%"/>
    <n v="6"/>
    <s v="Alta"/>
    <s v="Landsat"/>
    <n v="2005"/>
    <s v="mosaico_2005_erdas.img"/>
    <s v="Media"/>
    <s v="Bosque latifoliado degradado 30-69%"/>
    <n v="6"/>
    <s v="Alta"/>
    <s v="Rapide Eye"/>
    <n v="2016"/>
    <s v="1644427_RapidEye-1_analytic_20160315_165217.tif"/>
    <s v="Alta"/>
    <m/>
    <m/>
    <s v="806i"/>
    <n v="11.695690000000001"/>
    <n v="-84.137720000000002"/>
    <x v="1"/>
    <x v="0"/>
    <s v="Antropogenica"/>
    <n v="0"/>
    <n v="0"/>
    <n v="0"/>
    <n v="0"/>
    <n v="0"/>
    <n v="1"/>
    <x v="0"/>
  </r>
  <r>
    <x v="865"/>
    <s v="800i"/>
    <s v="Jorge Cisneros"/>
    <n v="11.61065"/>
    <n v="-83.79777"/>
    <s v="Bosque latifoliado &gt;70%"/>
    <n v="7"/>
    <s v="Alta"/>
    <s v="Landsat"/>
    <n v="2005"/>
    <s v="imal7_15052_29_08_2005.img"/>
    <s v="Media"/>
    <s v="Bosque latifoliado degradado 30-69%"/>
    <n v="5"/>
    <s v="Alta"/>
    <s v="Rapide Eye"/>
    <n v="2015"/>
    <s v="1744602_RapidEye-1_analytic_20151220_165102.tif"/>
    <s v="Alta"/>
    <m/>
    <m/>
    <s v="800i"/>
    <n v="11.61065"/>
    <n v="-83.79777"/>
    <x v="1"/>
    <x v="1"/>
    <s v="No Antropogenica"/>
    <n v="-0.22222222222222221"/>
    <n v="-0.22222222222222221"/>
    <n v="-14.117777777777777"/>
    <n v="-14.117777777777777"/>
    <n v="1"/>
    <n v="0"/>
    <x v="3"/>
  </r>
  <r>
    <x v="866"/>
    <s v="7INF"/>
    <s v="Jorge Cisneros"/>
    <n v="10.84529"/>
    <n v="-83.840829999999997"/>
    <s v="Bosque latifoliado &gt;70%"/>
    <n v="9"/>
    <s v="Alta"/>
    <s v="Landsat"/>
    <n v="2005"/>
    <s v="imal7_15052_29_08_2005.img"/>
    <s v="Media"/>
    <s v="Bosque latifoliado &gt;70%"/>
    <n v="7"/>
    <s v="Alta"/>
    <s v="Rapide Eye"/>
    <n v="2016"/>
    <s v="1744102_RapidEye-1_analytic_20160127_164707.tif"/>
    <s v="Alta"/>
    <m/>
    <m/>
    <s v="7INF"/>
    <n v="10.84529"/>
    <n v="-83.840829999999997"/>
    <x v="1"/>
    <x v="1"/>
    <s v="No Antropogenica"/>
    <n v="-0.22222222222222221"/>
    <n v="-0.22222222222222221"/>
    <n v="-14.117777777777777"/>
    <n v="-14.117777777777777"/>
    <n v="0"/>
    <n v="0"/>
    <x v="2"/>
  </r>
  <r>
    <x v="867"/>
    <s v="7i"/>
    <s v="Jorge Cisneros"/>
    <n v="10.973280000000001"/>
    <n v="-84.221519999999998"/>
    <s v="Bosque latifoliado &gt;70%"/>
    <n v="9"/>
    <s v="Alta"/>
    <s v="Landsat"/>
    <n v="2005"/>
    <s v="imal7_15052_29_08_2005.img"/>
    <s v="Media"/>
    <s v="Bosque latifoliado &gt;70%"/>
    <n v="7"/>
    <s v="Media"/>
    <s v="Rapide Eye"/>
    <n v="2016"/>
    <s v="1644127_RapidEye-1_analytic_20160315_165228.tif"/>
    <s v="Alta"/>
    <m/>
    <m/>
    <s v="7i"/>
    <n v="10.973280000000001"/>
    <n v="-84.221519999999998"/>
    <x v="1"/>
    <x v="1"/>
    <s v="No Antropogenica"/>
    <n v="-0.22222222222222221"/>
    <n v="-0.22222222222222221"/>
    <n v="-14.117777777777777"/>
    <n v="-14.117777777777777"/>
    <n v="1"/>
    <n v="0"/>
    <x v="3"/>
  </r>
  <r>
    <x v="868"/>
    <s v="797INF"/>
    <s v="Jorge Cisneros"/>
    <n v="12.88603"/>
    <n v="-83.754869999999997"/>
    <s v="Bosque de Pino &gt;70%"/>
    <n v="7"/>
    <s v="Media"/>
    <s v="Landsat"/>
    <n v="2005"/>
    <s v="mosaico_2005_erdas.img"/>
    <s v="Media"/>
    <s v="Bosque de Pino degradado 30-69%"/>
    <n v="6"/>
    <s v="Media"/>
    <s v="Rapide Eye"/>
    <n v="2016"/>
    <s v="1745002_RapidEye-1_analytic_20160315_165156.tif"/>
    <s v="Alta"/>
    <m/>
    <m/>
    <s v="797INF"/>
    <n v="12.88603"/>
    <n v="-83.754869999999997"/>
    <x v="0"/>
    <x v="1"/>
    <s v="No Antropogenica"/>
    <n v="-0.1111111111111111"/>
    <n v="0"/>
    <n v="0"/>
    <n v="-3.8848111111111105"/>
    <n v="0"/>
    <n v="0"/>
    <x v="2"/>
  </r>
  <r>
    <x v="869"/>
    <s v="791INF"/>
    <s v="Jorge Cisneros"/>
    <n v="12.88603"/>
    <n v="-84.264880000000005"/>
    <s v="Bosque latifoliado degradado 30-69%"/>
    <n v="6"/>
    <s v="Alta"/>
    <s v="Landsat"/>
    <n v="2005"/>
    <s v="imal7_15052_29_08_2005.img"/>
    <s v="Media"/>
    <s v="Bosque latifoliado degradado 30-69%"/>
    <n v="5"/>
    <s v="Alta"/>
    <s v="Rapide Eye"/>
    <n v="2016"/>
    <s v="1645027_RapidEye-4_analytic_20160710_164234.tif"/>
    <s v="Alta"/>
    <m/>
    <m/>
    <s v="791INF"/>
    <n v="12.88603"/>
    <n v="-84.264880000000005"/>
    <x v="1"/>
    <x v="1"/>
    <s v="No Antropogenica"/>
    <n v="-0.1111111111111111"/>
    <n v="0"/>
    <n v="0"/>
    <n v="-7.0588888888888883"/>
    <n v="0"/>
    <n v="0"/>
    <x v="2"/>
  </r>
  <r>
    <x v="870"/>
    <s v="791i"/>
    <s v="Jorge Cisneros"/>
    <n v="11.525650000000001"/>
    <n v="-83.882760000000005"/>
    <s v="Bosque latifoliado &gt;70%"/>
    <n v="7"/>
    <s v="Alta"/>
    <s v="Landsat"/>
    <n v="2005"/>
    <s v="imal7_15052_29_08_2005.img"/>
    <s v="Media"/>
    <s v="Bosque latifoliado degradado 30-69%"/>
    <n v="5"/>
    <s v="Alta"/>
    <s v="Rapide Eye"/>
    <n v="2016"/>
    <s v="1744401_RapidEye-4_analytic_20160724_163638.tif"/>
    <s v="Alta"/>
    <m/>
    <m/>
    <s v="791i"/>
    <n v="11.525650000000001"/>
    <n v="-83.882760000000005"/>
    <x v="1"/>
    <x v="1"/>
    <s v="No Antropogenica"/>
    <n v="-0.22222222222222221"/>
    <n v="-0.22222222222222221"/>
    <n v="-14.117777777777777"/>
    <n v="-14.117777777777777"/>
    <n v="1"/>
    <n v="0"/>
    <x v="3"/>
  </r>
  <r>
    <x v="871"/>
    <s v="78i"/>
    <s v="Jorge Cisneros"/>
    <n v="11.73714"/>
    <n v="-83.797250000000005"/>
    <s v="Bosque latifoliado &gt;70%"/>
    <n v="7"/>
    <s v="Alta"/>
    <s v="Landsat"/>
    <n v="2005"/>
    <s v="imal7_15052_29_08_2005.img"/>
    <s v="Media"/>
    <s v="Bosque latifoliado &gt;70%"/>
    <n v="7"/>
    <s v="Alta"/>
    <s v="Rapide Eye"/>
    <n v="2016"/>
    <s v="1744502_RapidEye-2_analytic_20160903_164417.tif"/>
    <s v="Alta"/>
    <m/>
    <m/>
    <s v="78i"/>
    <n v="11.73714"/>
    <n v="-83.797250000000005"/>
    <x v="1"/>
    <x v="0"/>
    <s v="No Antropogenica"/>
    <n v="0"/>
    <n v="0"/>
    <n v="0"/>
    <n v="0"/>
    <n v="0"/>
    <n v="0"/>
    <x v="2"/>
  </r>
  <r>
    <x v="872"/>
    <s v="78b"/>
    <s v="Jorge Cisneros"/>
    <n v="14.20208"/>
    <n v="-83.32911"/>
    <s v="Bosque de Pino degradado 30-69%"/>
    <n v="6"/>
    <s v="Alta"/>
    <s v="Google Earth"/>
    <n v="2005"/>
    <m/>
    <s v="Media"/>
    <s v="Bosque de Pino degradado 30-69%"/>
    <m/>
    <s v="Media"/>
    <s v="Rapide Eye"/>
    <n v="2016"/>
    <s v="1745604_RapidEye-1_analytic_20160613_164119.tif"/>
    <s v="Alta"/>
    <m/>
    <m/>
    <s v="78b"/>
    <n v="14.20208"/>
    <n v="-83.32911"/>
    <x v="0"/>
    <x v="1"/>
    <s v="No Antropogenica"/>
    <n v="-0.66666666666666663"/>
    <n v="-0.66666666666666663"/>
    <n v="-23.308866666666667"/>
    <n v="-23.308866666666667"/>
    <n v="0"/>
    <n v="0"/>
    <x v="2"/>
  </r>
  <r>
    <x v="873"/>
    <s v="788INF"/>
    <s v="Jorge Cisneros"/>
    <n v="12.88524"/>
    <n v="-84.520169999999993"/>
    <s v="Bosque latifoliado &gt;70%"/>
    <n v="8"/>
    <s v="Alta"/>
    <s v="Landsat"/>
    <n v="2005"/>
    <s v="imal7_16051_24_11_2005.img"/>
    <s v="Media"/>
    <s v="Bosque latifoliado &gt;70%"/>
    <n v="8"/>
    <s v="Alta"/>
    <s v="Rapide Eye"/>
    <n v="2015"/>
    <s v="1645026_RapidEye-2_analytic_20150423_170940.tif"/>
    <s v="Alta"/>
    <m/>
    <m/>
    <s v="788INF"/>
    <n v="12.88524"/>
    <n v="-84.520169999999993"/>
    <x v="1"/>
    <x v="0"/>
    <s v="Antropogenica"/>
    <n v="0"/>
    <n v="0"/>
    <n v="0"/>
    <n v="0"/>
    <n v="0"/>
    <n v="1"/>
    <x v="0"/>
  </r>
  <r>
    <x v="874"/>
    <s v="782INF"/>
    <s v="Jorge Cisneros"/>
    <n v="12.885400000000001"/>
    <n v="-85.030150000000006"/>
    <s v="Bosque latifoliado degradado 30-69%"/>
    <n v="5"/>
    <s v="Alta"/>
    <s v="Landsat"/>
    <n v="2003"/>
    <s v="imal7_16051_05_12_2003.img"/>
    <s v="Media"/>
    <s v="Bosque latifoliado degradado 30-69%"/>
    <n v="3"/>
    <s v="Alta"/>
    <s v="Rapide Eye"/>
    <n v="2016"/>
    <s v="1645023_RapidEye-5_analytic_20160402_164746.tif"/>
    <s v="Alta"/>
    <m/>
    <m/>
    <s v="782INF"/>
    <n v="12.885400000000001"/>
    <n v="-85.030150000000006"/>
    <x v="1"/>
    <x v="1"/>
    <s v="No Antropogenica"/>
    <n v="-0.22222222222222221"/>
    <n v="-0.22222222222222221"/>
    <n v="-14.117777777777777"/>
    <n v="-14.117777777777777"/>
    <n v="0"/>
    <n v="0"/>
    <x v="2"/>
  </r>
  <r>
    <x v="875"/>
    <s v="782i"/>
    <s v="Jorge Cisneros"/>
    <n v="11.44059"/>
    <n v="-83.966880000000003"/>
    <s v="Bosque latifoliado &gt;70%"/>
    <n v="8"/>
    <s v="Alta"/>
    <s v="Landsat"/>
    <n v="2005"/>
    <s v="imal7_15052_29_08_2005.img"/>
    <s v="Media"/>
    <s v="Bosque latifoliado &gt;70%"/>
    <n v="7"/>
    <s v="Alta"/>
    <s v="Rapide Eye"/>
    <n v="2016"/>
    <s v="1644328_RapidEye-1_analytic_20160315_165220.tif"/>
    <s v="Alta"/>
    <m/>
    <m/>
    <s v="782i"/>
    <n v="11.44059"/>
    <n v="-83.966880000000003"/>
    <x v="1"/>
    <x v="1"/>
    <s v="No Antropogenica"/>
    <n v="-0.1111111111111111"/>
    <n v="0"/>
    <n v="0"/>
    <n v="-7.0588888888888883"/>
    <n v="0"/>
    <n v="0"/>
    <x v="2"/>
  </r>
  <r>
    <x v="876"/>
    <s v="775i"/>
    <s v="Jorge Cisneros"/>
    <n v="11.355689999999999"/>
    <n v="-84.052779999999998"/>
    <s v="Bosque latifoliado &gt;70%"/>
    <n v="9"/>
    <s v="Alta"/>
    <s v="Landsat"/>
    <n v="2005"/>
    <s v="imal7_15052_29_08_2005.img"/>
    <s v="Media"/>
    <s v="Bosque latifoliado degradado 30-69%"/>
    <n v="6"/>
    <s v="Alta"/>
    <s v="Rapide Eye"/>
    <n v="2016"/>
    <s v="1644328_RapidEye-1_analytic_20160315_165220.tif"/>
    <s v="Alta"/>
    <m/>
    <m/>
    <s v="775i"/>
    <n v="11.355689999999999"/>
    <n v="-84.052779999999998"/>
    <x v="1"/>
    <x v="1"/>
    <s v="No Antropogenica"/>
    <n v="-0.33333333333333331"/>
    <n v="-0.33333333333333331"/>
    <n v="-21.176666666666662"/>
    <n v="-21.176666666666662"/>
    <n v="1"/>
    <n v="0"/>
    <x v="3"/>
  </r>
  <r>
    <x v="877"/>
    <s v="770i"/>
    <s v="Jorge Cisneros"/>
    <n v="11.2706"/>
    <n v="-83.966909999999999"/>
    <s v="Bosque latifoliado &gt;70%"/>
    <n v="8"/>
    <s v="Alta"/>
    <s v="Landsat"/>
    <n v="2005"/>
    <s v="imal7_15052_29_08_2005.img"/>
    <s v="Media"/>
    <s v="Bosque latifoliado degradado 30-69%"/>
    <n v="5"/>
    <s v="Alta"/>
    <s v="Rapide Eye"/>
    <n v="2016"/>
    <s v="1644228_RapidEye-1_analytic_20160315_165224.tif"/>
    <s v="Alta"/>
    <m/>
    <m/>
    <s v="770i"/>
    <n v="11.2706"/>
    <n v="-83.966909999999999"/>
    <x v="1"/>
    <x v="1"/>
    <s v="No Antropogenica"/>
    <n v="-0.33333333333333331"/>
    <n v="-0.33333333333333331"/>
    <n v="-21.176666666666662"/>
    <n v="-21.176666666666662"/>
    <n v="1"/>
    <n v="0"/>
    <x v="3"/>
  </r>
  <r>
    <x v="878"/>
    <s v="767i"/>
    <s v="Jorge Cisneros"/>
    <n v="11.27065"/>
    <n v="-84.221990000000005"/>
    <s v="Bosque latifoliado degradado 30-69%"/>
    <n v="6"/>
    <s v="Alta"/>
    <s v="Landsat"/>
    <n v="2005"/>
    <s v="imal7_15052_29_08_2005.img"/>
    <s v="Media"/>
    <s v="Bosque latifoliado degradado 30-69%"/>
    <n v="5"/>
    <s v="Media"/>
    <s v="Rapide Eye"/>
    <n v="2016"/>
    <s v="1644227_RapidEye-1_analytic_20160315_165224.tif"/>
    <s v="Alta"/>
    <m/>
    <m/>
    <s v="767i"/>
    <n v="11.27065"/>
    <n v="-84.221990000000005"/>
    <x v="1"/>
    <x v="1"/>
    <s v="No Antropogenica"/>
    <n v="-0.1111111111111111"/>
    <n v="0"/>
    <n v="0"/>
    <n v="-7.0588888888888883"/>
    <n v="1"/>
    <n v="0"/>
    <x v="3"/>
  </r>
  <r>
    <x v="879"/>
    <s v="762i"/>
    <s v="Jorge Cisneros"/>
    <n v="11.18573"/>
    <n v="-84.137799999999999"/>
    <s v="Bosque latifoliado &gt;70%"/>
    <n v="8"/>
    <s v="Alta"/>
    <s v="Landsat"/>
    <n v="2005"/>
    <s v="imal7_15052_29_08_2005.img"/>
    <s v="Media"/>
    <s v="Bosque latifoliado &gt;70%"/>
    <n v="7"/>
    <s v="Alta"/>
    <s v="Rapide Eye"/>
    <n v="2016"/>
    <s v="1644228_RapidEye-1_analytic_20160315_165224.tif"/>
    <s v="Alta"/>
    <m/>
    <m/>
    <s v="762i"/>
    <n v="11.18573"/>
    <n v="-84.137799999999999"/>
    <x v="1"/>
    <x v="1"/>
    <s v="No Antropogenica"/>
    <n v="-0.1111111111111111"/>
    <n v="0"/>
    <n v="0"/>
    <n v="-7.0588888888888883"/>
    <n v="1"/>
    <n v="0"/>
    <x v="3"/>
  </r>
  <r>
    <x v="880"/>
    <s v="75i"/>
    <s v="Jorge Cisneros"/>
    <n v="11.738110000000001"/>
    <n v="-84.052279999999996"/>
    <s v="Bosque latifoliado degradado 30-69%"/>
    <n v="6"/>
    <s v="Alta"/>
    <s v="Landsat"/>
    <n v="2005"/>
    <s v="imal7_15052_29_08_2005.img"/>
    <s v="Media"/>
    <s v="Bosque latifoliado &gt;70%"/>
    <n v="7"/>
    <s v="Alta"/>
    <s v="Rapide Eye"/>
    <n v="2016"/>
    <s v="1644228_RapidEye-1_analytic_20160315_165224.tif"/>
    <s v="Alta"/>
    <m/>
    <m/>
    <s v="75i"/>
    <n v="11.738110000000001"/>
    <n v="-84.052279999999996"/>
    <x v="1"/>
    <x v="2"/>
    <s v="No Antropogenica"/>
    <n v="0.1111111111111111"/>
    <n v="0"/>
    <n v="0"/>
    <n v="7.0588888888888883"/>
    <n v="0"/>
    <n v="0"/>
    <x v="2"/>
  </r>
  <r>
    <x v="881"/>
    <s v="758i"/>
    <s v="Jorge Cisneros"/>
    <n v="11.10059"/>
    <n v="-83.881929999999997"/>
    <s v="Bosque latifoliado &gt;70%"/>
    <n v="9"/>
    <s v="Alta"/>
    <s v="Landsat"/>
    <n v="2005"/>
    <s v="imal7_15052_29_08_2005.img"/>
    <s v="Media"/>
    <s v="Bosque latifoliado &gt;70%"/>
    <n v="9"/>
    <s v="Alta"/>
    <s v="Google Earth"/>
    <n v="2015"/>
    <m/>
    <s v="Alta"/>
    <m/>
    <m/>
    <s v="758i"/>
    <n v="11.10059"/>
    <n v="-83.881929999999997"/>
    <x v="1"/>
    <x v="0"/>
    <s v="No Antropogenica"/>
    <n v="0"/>
    <n v="0"/>
    <n v="0"/>
    <n v="0"/>
    <n v="0"/>
    <n v="0"/>
    <x v="2"/>
  </r>
  <r>
    <x v="882"/>
    <s v="752i"/>
    <s v="Jorge Cisneros"/>
    <n v="11.1007"/>
    <n v="-84.392070000000004"/>
    <s v="Bosque latifoliado &gt;70%"/>
    <n v="8"/>
    <s v="Alta"/>
    <s v="Landsat"/>
    <n v="2005"/>
    <s v="imal7_15052_29_08_2005.img"/>
    <s v="Media"/>
    <s v="Bosque latifoliado &gt;70%"/>
    <n v="7"/>
    <s v="Alta"/>
    <s v="Rapide Eye"/>
    <n v="2016"/>
    <s v="1644226_RapidEye-1_analytic_20160315_165225.tif"/>
    <s v="Alta"/>
    <m/>
    <m/>
    <s v="752i"/>
    <n v="11.1007"/>
    <n v="-84.392070000000004"/>
    <x v="1"/>
    <x v="1"/>
    <s v="Antropogenica"/>
    <n v="-0.1111111111111111"/>
    <n v="0"/>
    <n v="0"/>
    <n v="-7.0588888888888883"/>
    <n v="1"/>
    <n v="0"/>
    <x v="3"/>
  </r>
  <r>
    <x v="883"/>
    <s v="749INF"/>
    <s v="Jorge Cisneros"/>
    <n v="12.799849999999999"/>
    <n v="-83.669160000000005"/>
    <s v="Bosque latifoliado &gt;70%"/>
    <n v="9"/>
    <s v="Alta"/>
    <s v="Landsat"/>
    <n v="2005"/>
    <s v="imal7_15051_29_08_2005.img"/>
    <s v="Media"/>
    <s v="Bosque latifoliado &gt;70%"/>
    <m/>
    <s v="Alta"/>
    <s v="Rapide Eye"/>
    <n v="2016"/>
    <s v="1744902_RapidEye-1_analytic_20160108_164855.tif"/>
    <s v="Alta"/>
    <m/>
    <m/>
    <s v="749INF"/>
    <n v="12.799849999999999"/>
    <n v="-83.669160000000005"/>
    <x v="1"/>
    <x v="1"/>
    <s v="No Antropogenica"/>
    <n v="-1"/>
    <n v="-1"/>
    <n v="-63.53"/>
    <n v="-63.53"/>
    <n v="0"/>
    <n v="0"/>
    <x v="2"/>
  </r>
  <r>
    <x v="884"/>
    <s v="748i"/>
    <s v="Jorge Cisneros"/>
    <n v="11.015750000000001"/>
    <n v="-84.137820000000005"/>
    <s v="Bosque latifoliado &gt;70%"/>
    <n v="9"/>
    <s v="Alta"/>
    <s v="Landsat"/>
    <n v="2005"/>
    <s v="imal7_15052_29_08_2005.img"/>
    <s v="Media"/>
    <s v="Bosque latifoliado &gt;70%"/>
    <n v="7"/>
    <s v="Alta"/>
    <s v="Rapide Eye"/>
    <n v="2016"/>
    <s v="1644128_RapidEye-1_analytic_20160315_165227.tif"/>
    <s v="Alta"/>
    <m/>
    <m/>
    <s v="748i"/>
    <n v="11.015750000000001"/>
    <n v="-84.137820000000005"/>
    <x v="1"/>
    <x v="1"/>
    <s v="No Antropogenica"/>
    <n v="-0.22222222222222221"/>
    <n v="-0.22222222222222221"/>
    <n v="-14.117777777777777"/>
    <n v="-14.117777777777777"/>
    <n v="0"/>
    <n v="0"/>
    <x v="2"/>
  </r>
  <r>
    <x v="885"/>
    <s v="747INF"/>
    <s v="Jorge Cisneros"/>
    <n v="12.799910000000001"/>
    <n v="-83.839209999999994"/>
    <s v="Bosque latifoliado &gt;70%"/>
    <n v="8"/>
    <s v="Alta"/>
    <s v="Landsat"/>
    <n v="2005"/>
    <s v="imal7_15051_29_08_2005.img"/>
    <s v="Media"/>
    <s v="Bosque latifoliado degradado 30-69%"/>
    <n v="6"/>
    <s v="Alta"/>
    <s v="Rapide Eye"/>
    <n v="2015"/>
    <s v="1745002_RapidEye-2_analytic_20151001_165233.tif"/>
    <s v="Alta"/>
    <m/>
    <m/>
    <s v="747INF"/>
    <n v="12.799910000000001"/>
    <n v="-83.839209999999994"/>
    <x v="1"/>
    <x v="1"/>
    <s v="No Antropogenica"/>
    <n v="-0.22222222222222221"/>
    <n v="-0.22222222222222221"/>
    <n v="-14.117777777777777"/>
    <n v="-14.117777777777777"/>
    <n v="1"/>
    <n v="0"/>
    <x v="3"/>
  </r>
  <r>
    <x v="886"/>
    <s v="739i"/>
    <s v="Jorge Cisneros"/>
    <n v="10.93153"/>
    <n v="-84.221909999999994"/>
    <s v="Bosque latifoliado &gt;70%"/>
    <n v="7"/>
    <s v="Media"/>
    <s v="Landsat"/>
    <n v="2005"/>
    <s v="imal7_15052_29_08_2005.img"/>
    <s v="Media"/>
    <s v="Bosque latifoliado degradado 30-69%"/>
    <n v="5"/>
    <s v="Alta"/>
    <s v="Rapide Eye"/>
    <n v="2016"/>
    <s v="1644127_RapidEye-1_analytic_20160315_165228.tif"/>
    <s v="Alta"/>
    <m/>
    <m/>
    <s v="739i"/>
    <n v="10.93153"/>
    <n v="-84.221909999999994"/>
    <x v="1"/>
    <x v="1"/>
    <s v="No Antropogenica"/>
    <n v="-0.22222222222222221"/>
    <n v="-0.22222222222222221"/>
    <n v="-14.117777777777777"/>
    <n v="-14.117777777777777"/>
    <n v="0"/>
    <n v="0"/>
    <x v="2"/>
  </r>
  <r>
    <x v="887"/>
    <s v="738INF"/>
    <s v="Jorge Cisneros"/>
    <n v="12.80097"/>
    <n v="-84.604089999999999"/>
    <s v="Bosque latifoliado degradado 30-69%"/>
    <n v="6"/>
    <s v="Media"/>
    <s v="Landsat"/>
    <n v="2003"/>
    <s v="imal7_16051_05_12_2003.img"/>
    <s v="Media"/>
    <s v="Bosque latifoliado &gt;70%"/>
    <n v="7"/>
    <s v="Alta"/>
    <s v="Rapide Eye"/>
    <n v="2016"/>
    <s v="1644925_RapidEye-5_visual_20160402_164748.tif"/>
    <s v="Alta"/>
    <m/>
    <m/>
    <s v="738INF"/>
    <n v="12.80097"/>
    <n v="-84.604089999999999"/>
    <x v="1"/>
    <x v="2"/>
    <s v="Antropogenica"/>
    <n v="0.1111111111111111"/>
    <n v="0"/>
    <n v="0"/>
    <n v="7.0588888888888883"/>
    <n v="0"/>
    <n v="1"/>
    <x v="0"/>
  </r>
  <r>
    <x v="888"/>
    <s v="737i"/>
    <s v="Jorge Cisneros"/>
    <n v="10.84572"/>
    <n v="-83.882850000000005"/>
    <s v="Bosque latifoliado &gt;70%"/>
    <n v="7"/>
    <s v="Baja"/>
    <s v="Landsat"/>
    <n v="2007"/>
    <s v="imal7_1553_08_02_2007.img"/>
    <s v="Media"/>
    <s v="Bosque latifoliado degradado 30-69%"/>
    <n v="6"/>
    <s v="Alta"/>
    <s v="Rapide Eye"/>
    <n v="2016"/>
    <s v="1744001_RapidEye-1_analytic_20160310_164735.tif"/>
    <s v="Alta"/>
    <m/>
    <m/>
    <s v="737i"/>
    <n v="10.84572"/>
    <n v="-83.882850000000005"/>
    <x v="1"/>
    <x v="1"/>
    <s v="No Antropogenica"/>
    <n v="-0.1111111111111111"/>
    <n v="0"/>
    <n v="0"/>
    <n v="-7.0588888888888883"/>
    <n v="0"/>
    <n v="0"/>
    <x v="2"/>
  </r>
  <r>
    <x v="889"/>
    <s v="72i"/>
    <s v="Jorge Cisneros"/>
    <n v="11.73739"/>
    <n v="-84.307320000000004"/>
    <s v="Bosque latifoliado degradado 30-69%"/>
    <n v="4"/>
    <s v="Alta"/>
    <s v="Landsat"/>
    <n v="2005"/>
    <s v="imal7_15052_29_08_2005.img"/>
    <s v="Media"/>
    <s v="Bosque latifoliado degradado 30-69%"/>
    <n v="4"/>
    <s v="Alta"/>
    <s v="Rapide Eye"/>
    <n v="2015"/>
    <s v="1644527_RapidEye-1_analytic_20150224_171129.tif"/>
    <s v="Alta"/>
    <m/>
    <m/>
    <s v="72i"/>
    <n v="11.73739"/>
    <n v="-84.307320000000004"/>
    <x v="1"/>
    <x v="0"/>
    <s v="No Antropogenica"/>
    <n v="0"/>
    <n v="0"/>
    <n v="0"/>
    <n v="0"/>
    <n v="1"/>
    <n v="0"/>
    <x v="3"/>
  </r>
  <r>
    <x v="890"/>
    <s v="724i"/>
    <s v="Jorge Cisneros"/>
    <n v="14.7127"/>
    <n v="-83.540239999999997"/>
    <s v="Bosque de Pino degradado 30-69%"/>
    <n v="6"/>
    <s v="Media"/>
    <s v="Landsat"/>
    <n v="2004"/>
    <s v="imal7_15050_27_09_2004.img"/>
    <s v="Media"/>
    <s v="Bosque de Pino degradado 30-69%"/>
    <n v="6"/>
    <s v="Alta"/>
    <s v="Rapide Eye"/>
    <n v="2015"/>
    <s v="1745804_RapidEye-4_analytic_20150424_164535.tif"/>
    <s v="Alta"/>
    <m/>
    <m/>
    <s v="724i"/>
    <n v="14.7127"/>
    <n v="-83.540239999999997"/>
    <x v="0"/>
    <x v="0"/>
    <s v="No Antropogenica"/>
    <n v="0"/>
    <n v="0"/>
    <n v="0"/>
    <n v="0"/>
    <n v="0"/>
    <n v="0"/>
    <x v="2"/>
  </r>
  <r>
    <x v="891"/>
    <s v="721i"/>
    <s v="Jorge Cisneros"/>
    <n v="14.71278"/>
    <n v="-83.795379999999994"/>
    <s v="Bosque de Pino degradado 30-69%"/>
    <n v="5"/>
    <s v="Media"/>
    <s v="Landsat"/>
    <n v="2004"/>
    <s v="imal7_15050_27_09_2004.img"/>
    <s v="Media"/>
    <s v="Bosque de Pino degradado 30-69%"/>
    <n v="5"/>
    <s v="Alta"/>
    <s v="Rapide Eye"/>
    <n v="2016"/>
    <s v="1745802_RapidEye-1_analytic_20160206_165500.tif"/>
    <s v="Alta"/>
    <m/>
    <m/>
    <s v="721i"/>
    <n v="14.71278"/>
    <n v="-83.795379999999994"/>
    <x v="0"/>
    <x v="0"/>
    <s v="No Antropogenica"/>
    <n v="0"/>
    <n v="0"/>
    <n v="0"/>
    <n v="0"/>
    <n v="0"/>
    <n v="0"/>
    <x v="2"/>
  </r>
  <r>
    <x v="892"/>
    <s v="716i"/>
    <s v="Jorge Cisneros"/>
    <n v="14.712960000000001"/>
    <n v="-84.901009999999999"/>
    <s v="Bosque latifoliado &gt;70%"/>
    <n v="8"/>
    <s v="Media"/>
    <s v="Landsat"/>
    <n v="2005"/>
    <s v="mosa_15_16_17_2005_06_1.img"/>
    <s v="Media"/>
    <s v="Bosque latifoliado degradado 30-69%"/>
    <n v="5"/>
    <s v="Alta"/>
    <s v="Rapide Eye"/>
    <n v="2016"/>
    <s v="1645824_RapidEye-3_analytic_20160317_164834.tif"/>
    <s v="Alta"/>
    <m/>
    <m/>
    <s v="716i"/>
    <n v="14.712960000000001"/>
    <n v="-84.901009999999999"/>
    <x v="1"/>
    <x v="1"/>
    <s v="No Antropogenica"/>
    <n v="-0.33333333333333331"/>
    <n v="-0.33333333333333331"/>
    <n v="-21.176666666666662"/>
    <n v="-21.176666666666662"/>
    <n v="0"/>
    <n v="0"/>
    <x v="2"/>
  </r>
  <r>
    <x v="893"/>
    <s v="708i"/>
    <s v="Jorge Cisneros"/>
    <n v="14.626749999999999"/>
    <n v="-83.966660000000005"/>
    <s v="Bosque de Pino degradado 30-69%"/>
    <n v="4"/>
    <s v="Baja"/>
    <s v="Landsat"/>
    <n v="2004"/>
    <s v="imal7_15050_27_09_2004.img"/>
    <s v="Media"/>
    <s v="Bosque de Pino degradado 30-69%"/>
    <n v="6"/>
    <s v="Media"/>
    <s v="Rapide Eye"/>
    <n v="2016"/>
    <s v="1645828_RapidEye-1_analytic_20160206_165501.tif"/>
    <s v="Alta"/>
    <m/>
    <m/>
    <s v="708i"/>
    <n v="14.626749999999999"/>
    <n v="-83.966660000000005"/>
    <x v="0"/>
    <x v="2"/>
    <s v="No Antropogenica"/>
    <n v="0.22222222222222221"/>
    <n v="0.22222222222222221"/>
    <n v="7.7696222222222211"/>
    <n v="7.7696222222222211"/>
    <n v="1"/>
    <n v="1"/>
    <x v="1"/>
  </r>
  <r>
    <x v="894"/>
    <s v="705i"/>
    <s v="Jorge Cisneros"/>
    <n v="14.627879999999999"/>
    <n v="-84.221689999999995"/>
    <s v="Bosque latifoliado degradado 30-69%"/>
    <n v="5"/>
    <s v="Media"/>
    <s v="Landsat"/>
    <n v="2005"/>
    <s v="mosa_15_16_17_2005_06_1.img"/>
    <s v="Media"/>
    <s v="Bosque latifoliado degradado 30-69%"/>
    <n v="5"/>
    <s v="Alta"/>
    <s v="Rapide Eye"/>
    <n v="2015"/>
    <s v="1645827_RapidEye-5_analytic_20150223_170657.tif"/>
    <s v="Alta"/>
    <m/>
    <m/>
    <s v="705i"/>
    <n v="14.627879999999999"/>
    <n v="-84.221689999999995"/>
    <x v="1"/>
    <x v="0"/>
    <s v="No Antropogenica"/>
    <n v="0"/>
    <n v="0"/>
    <n v="0"/>
    <n v="0"/>
    <n v="0"/>
    <n v="0"/>
    <x v="2"/>
  </r>
  <r>
    <x v="895"/>
    <s v="704i"/>
    <s v="Jorge Cisneros"/>
    <n v="14.626950000000001"/>
    <n v="-84.306719999999999"/>
    <s v="Bosque latifoliado degradado 30-69%"/>
    <n v="5"/>
    <s v="Media"/>
    <s v="Landsat"/>
    <n v="2005"/>
    <s v="mosa_15_16_17_2005_06_1.img"/>
    <s v="Media"/>
    <s v="Bosque latifoliado degradado 30-69%"/>
    <n v="5"/>
    <s v="Alta"/>
    <s v="Rapide Eye"/>
    <n v="2015"/>
    <s v="1645827_RapidEye-5_analytic_20150223_170657.tif"/>
    <s v="Alta"/>
    <m/>
    <m/>
    <s v="704i"/>
    <n v="14.626950000000001"/>
    <n v="-84.306719999999999"/>
    <x v="1"/>
    <x v="0"/>
    <s v="No Antropogenica"/>
    <n v="0"/>
    <n v="0"/>
    <n v="0"/>
    <n v="0"/>
    <n v="1"/>
    <n v="1"/>
    <x v="1"/>
  </r>
  <r>
    <x v="896"/>
    <s v="701i"/>
    <s v="Jorge Cisneros"/>
    <n v="14.62724"/>
    <n v="-84.816810000000004"/>
    <s v="Bosque latifoliado degradado 30-69%"/>
    <n v="5"/>
    <s v="Alta"/>
    <s v="Landsat"/>
    <n v="2005"/>
    <s v="imgl7_16050_13_03_2005.img"/>
    <s v="Media"/>
    <s v="Bosque latifoliado degradado 30-69%"/>
    <n v="5"/>
    <s v="Alta"/>
    <s v="Rapide Eye"/>
    <n v="2016"/>
    <s v="1645824_RapidEye-3_analytic_20160317_164834.tif"/>
    <s v="Alta"/>
    <m/>
    <m/>
    <s v="701i"/>
    <n v="14.62724"/>
    <n v="-84.816810000000004"/>
    <x v="1"/>
    <x v="0"/>
    <s v="No Antropogenica"/>
    <n v="0"/>
    <n v="0"/>
    <n v="0"/>
    <n v="0"/>
    <n v="0"/>
    <n v="0"/>
    <x v="2"/>
  </r>
  <r>
    <x v="897"/>
    <s v="700INF"/>
    <s v="Jorge Cisneros"/>
    <n v="12.71504"/>
    <n v="-83.840260000000001"/>
    <s v="Bosque latifoliado &gt;70%"/>
    <n v="9"/>
    <s v="Alta"/>
    <s v="Landsat"/>
    <n v="2005"/>
    <s v="imgl7_16050_13_03_2005.img"/>
    <s v="Media"/>
    <s v="Bosque latifoliado &gt;70%"/>
    <n v="7"/>
    <s v="Alta"/>
    <s v="Rapide Eye"/>
    <n v="2016"/>
    <s v="1744902_RapidEye-1_analytic_20160108_164855.tif"/>
    <s v="Alta"/>
    <m/>
    <m/>
    <s v="700INF"/>
    <n v="12.71504"/>
    <n v="-83.840260000000001"/>
    <x v="1"/>
    <x v="1"/>
    <s v="Antropogenica"/>
    <n v="-0.22222222222222221"/>
    <n v="-0.22222222222222221"/>
    <n v="-14.117777777777777"/>
    <n v="-14.117777777777777"/>
    <n v="0"/>
    <n v="1"/>
    <x v="0"/>
  </r>
  <r>
    <x v="898"/>
    <s v="69i"/>
    <s v="Jorge Cisneros"/>
    <n v="11.653180000000001"/>
    <n v="-83.713229999999996"/>
    <s v="Bosque latifoliado degradado 30-69%"/>
    <n v="6"/>
    <s v="Alta"/>
    <s v="Landsat"/>
    <n v="2005"/>
    <s v="imal7_15052_29_08_2005.img"/>
    <s v="Media"/>
    <s v="Bosque latifoliado degradado 30-69%"/>
    <n v="6"/>
    <s v="Alta"/>
    <s v="Rapide Eye"/>
    <n v="2016"/>
    <s v="1744402_RapidEye-2_analytic_20160903_164420.tif"/>
    <s v="Alta"/>
    <m/>
    <m/>
    <s v="69i"/>
    <n v="11.653180000000001"/>
    <n v="-83.713229999999996"/>
    <x v="1"/>
    <x v="0"/>
    <s v="No Antropogenica"/>
    <n v="0"/>
    <n v="0"/>
    <n v="0"/>
    <n v="0"/>
    <n v="1"/>
    <n v="0"/>
    <x v="3"/>
  </r>
  <r>
    <x v="899"/>
    <s v="697i"/>
    <s v="Jorge Cisneros"/>
    <n v="14.542669999999999"/>
    <n v="-83.37021"/>
    <s v="Bosque latifoliado degradado 30-69%"/>
    <n v="4"/>
    <s v="Media"/>
    <s v="Landsat"/>
    <n v="2008"/>
    <s v="imal7_1550_09_11_2008.img"/>
    <s v="Media"/>
    <s v="Bosque latifoliado degradado 30-69%"/>
    <n v="3"/>
    <s v="Alta"/>
    <s v="Rapide Eye"/>
    <n v="2015"/>
    <s v="1745804_RapidEye-4_analytic_20150424_164535.tif"/>
    <s v="Alta"/>
    <m/>
    <m/>
    <s v="697i"/>
    <n v="14.542669999999999"/>
    <n v="-83.37021"/>
    <x v="1"/>
    <x v="1"/>
    <s v="No Antropogenica"/>
    <n v="-0.1111111111111111"/>
    <n v="0"/>
    <n v="0"/>
    <n v="-7.0588888888888883"/>
    <n v="0"/>
    <n v="0"/>
    <x v="2"/>
  </r>
  <r>
    <x v="900"/>
    <s v="694i"/>
    <s v="Jorge Cisneros"/>
    <n v="14.541539999999999"/>
    <n v="-83.625360000000001"/>
    <s v="Bosque de Pino &gt;70%"/>
    <n v="8"/>
    <s v="Alta"/>
    <s v="Landsat"/>
    <n v="2004"/>
    <s v="imal7_15050_27_09_2004.img"/>
    <s v="Media"/>
    <s v="Bosque de Pino &gt;70%"/>
    <n v="8"/>
    <s v="Alta"/>
    <s v="Rapide Eye"/>
    <n v="2016"/>
    <s v="1745803_RapidEye-1_analytic_20160206_165500.tif"/>
    <s v="Alta"/>
    <m/>
    <m/>
    <s v="694i"/>
    <n v="14.541539999999999"/>
    <n v="-83.625360000000001"/>
    <x v="0"/>
    <x v="0"/>
    <s v="No Antropogenica"/>
    <n v="0"/>
    <n v="0"/>
    <n v="0"/>
    <n v="0"/>
    <n v="1"/>
    <n v="0"/>
    <x v="3"/>
  </r>
  <r>
    <x v="901"/>
    <s v="689INF"/>
    <s v="Jorge Cisneros"/>
    <n v="12.71604"/>
    <n v="-84.774900000000002"/>
    <s v="Bosque latifoliado degradado 30-69%"/>
    <n v="4"/>
    <s v="Alta"/>
    <s v="Landsat"/>
    <n v="2003"/>
    <s v="imal7_16051_05_12_2003.img"/>
    <s v="Media"/>
    <s v="Bosque latifoliado degradado 30-69%"/>
    <n v="3"/>
    <s v="Alta"/>
    <s v="Rapide Eye"/>
    <n v="2016"/>
    <s v="1644925_RapidEye-5_analytic_20160402_164748.tif"/>
    <s v="Alta"/>
    <m/>
    <m/>
    <s v="689INF"/>
    <n v="12.71604"/>
    <n v="-84.774900000000002"/>
    <x v="1"/>
    <x v="1"/>
    <s v="Antropogenica"/>
    <n v="-0.1111111111111111"/>
    <n v="0"/>
    <n v="0"/>
    <n v="-7.0588888888888883"/>
    <n v="0"/>
    <n v="1"/>
    <x v="0"/>
  </r>
  <r>
    <x v="902"/>
    <s v="688i"/>
    <s v="Jorge Cisneros"/>
    <n v="14.54185"/>
    <n v="-84.135639999999995"/>
    <s v="Bosque latifoliado &gt;70%"/>
    <n v="7"/>
    <s v="Alta"/>
    <s v="Landsat"/>
    <n v="2005"/>
    <s v="imgl7_16050_13_03_2005.img"/>
    <s v="Media"/>
    <s v="Bosque latifoliado &gt;70%"/>
    <n v="9"/>
    <s v="Alta"/>
    <s v="Google Earth"/>
    <n v="2018"/>
    <m/>
    <s v="Alta"/>
    <m/>
    <m/>
    <s v="688i"/>
    <n v="14.54185"/>
    <n v="-84.135639999999995"/>
    <x v="1"/>
    <x v="2"/>
    <s v="Antropogenica"/>
    <n v="0.22222222222222221"/>
    <n v="0.22222222222222221"/>
    <n v="14.117777777777777"/>
    <n v="14.117777777777777"/>
    <n v="0"/>
    <n v="1"/>
    <x v="0"/>
  </r>
  <r>
    <x v="903"/>
    <s v="685i"/>
    <s v="Jorge Cisneros"/>
    <n v="14.542909999999999"/>
    <n v="-84.390770000000003"/>
    <s v="Bosque latifoliado &gt;70%"/>
    <n v="7"/>
    <s v="Alta"/>
    <s v="Landsat"/>
    <n v="2005"/>
    <s v="imgl7_16050_13_03_2005.img"/>
    <s v="Media"/>
    <s v="Bosque latifoliado &gt;70%"/>
    <n v="7"/>
    <s v="Alta"/>
    <s v="Rapide Eye"/>
    <n v="2016"/>
    <s v="1645826_RapidEye-3_analytic_20160317_164833.tif"/>
    <s v="Alta"/>
    <m/>
    <m/>
    <s v="685i"/>
    <n v="14.542909999999999"/>
    <n v="-84.390770000000003"/>
    <x v="1"/>
    <x v="0"/>
    <s v="No Antropogenica"/>
    <n v="0"/>
    <n v="0"/>
    <n v="0"/>
    <n v="0"/>
    <n v="1"/>
    <n v="0"/>
    <x v="3"/>
  </r>
  <r>
    <x v="904"/>
    <s v="684i"/>
    <s v="Jorge Cisneros"/>
    <n v="14.54205"/>
    <n v="-84.475819999999999"/>
    <s v="Bosque latifoliado &gt;70%"/>
    <n v="7"/>
    <s v="Alta"/>
    <s v="Landsat"/>
    <n v="2005"/>
    <s v="imgl7_16050_13_03_2005.img"/>
    <s v="Media"/>
    <s v="Bosque latifoliado &gt;70%"/>
    <n v="7"/>
    <s v="Alta"/>
    <s v="Rapide Eye"/>
    <n v="2016"/>
    <s v="1645826_RapidEye-3_analytic_20160317_164833.tif"/>
    <s v="Alta"/>
    <m/>
    <m/>
    <s v="684i"/>
    <n v="14.54205"/>
    <n v="-84.475819999999999"/>
    <x v="1"/>
    <x v="0"/>
    <s v="No Antropogenica"/>
    <n v="0"/>
    <n v="0"/>
    <n v="0"/>
    <n v="0"/>
    <n v="0"/>
    <n v="0"/>
    <x v="2"/>
  </r>
  <r>
    <x v="905"/>
    <s v="681i"/>
    <s v="Jorge Cisneros"/>
    <n v="14.54299"/>
    <n v="-84.730959999999996"/>
    <s v="Bosque latifoliado degradado 30-69%"/>
    <n v="6"/>
    <s v="Alta"/>
    <s v="Landsat"/>
    <n v="2005"/>
    <s v="mosaico_2005_erdas.img"/>
    <s v="Media"/>
    <s v="Bosque latifoliado degradado 30-69%"/>
    <n v="6"/>
    <s v="Alta"/>
    <s v="Rapide Eye"/>
    <n v="2016"/>
    <s v="1645825_RapidEye-3_analytic_20160317_164833.tif"/>
    <s v="Alta"/>
    <m/>
    <m/>
    <s v="681i"/>
    <n v="14.54299"/>
    <n v="-84.730959999999996"/>
    <x v="1"/>
    <x v="0"/>
    <s v="No Antropogenica"/>
    <n v="0"/>
    <n v="0"/>
    <n v="0"/>
    <n v="0"/>
    <n v="1"/>
    <n v="0"/>
    <x v="3"/>
  </r>
  <r>
    <x v="906"/>
    <s v="678i"/>
    <s v="Jorge Cisneros"/>
    <n v="14.543060000000001"/>
    <n v="-84.986099999999993"/>
    <s v="Bosque latifoliado &gt;70%"/>
    <n v="8"/>
    <s v="Alta"/>
    <s v="Landsat"/>
    <n v="2005"/>
    <s v="mosa_15_16_17_2005_06.img"/>
    <s v="Media"/>
    <s v="Bosque latifoliado &gt;70%"/>
    <n v="7"/>
    <s v="Alta"/>
    <s v="Rapide Eye"/>
    <n v="2016"/>
    <s v="1645824_RapidEye-3_analytic_20160317_164834.tif"/>
    <s v="Alta"/>
    <m/>
    <m/>
    <s v="678i"/>
    <n v="14.543060000000001"/>
    <n v="-84.986099999999993"/>
    <x v="1"/>
    <x v="1"/>
    <s v="No Antropogenica"/>
    <n v="-0.1111111111111111"/>
    <n v="0"/>
    <n v="0"/>
    <n v="-7.0588888888888883"/>
    <n v="0"/>
    <n v="0"/>
    <x v="2"/>
  </r>
  <r>
    <x v="907"/>
    <s v="66INF"/>
    <s v="Jorge Cisneros"/>
    <n v="11.18534"/>
    <n v="-84.180719999999994"/>
    <s v="Bosque latifoliado &gt;70%"/>
    <n v="7"/>
    <s v="Alta"/>
    <s v="Landsat"/>
    <n v="2005"/>
    <s v="imal7_15052_29_08_2005.img"/>
    <s v="Media"/>
    <s v="Bosque latifoliado &gt;70%"/>
    <n v="7"/>
    <s v="Alta"/>
    <s v="Rapide Eye"/>
    <n v="2016"/>
    <s v="1644227_RapidEye-1_analytic_20160315_165224.tif"/>
    <s v="Alta"/>
    <m/>
    <m/>
    <s v="66INF"/>
    <n v="11.18534"/>
    <n v="-84.180719999999994"/>
    <x v="1"/>
    <x v="0"/>
    <s v="No Antropogenica"/>
    <n v="0"/>
    <n v="0"/>
    <n v="0"/>
    <n v="0"/>
    <n v="1"/>
    <n v="0"/>
    <x v="3"/>
  </r>
  <r>
    <x v="908"/>
    <s v="66i"/>
    <s v="Jorge Cisneros"/>
    <n v="11.652229999999999"/>
    <n v="-83.966390000000004"/>
    <s v="Bosque latifoliado degradado 30-69%"/>
    <n v="6"/>
    <s v="Alta"/>
    <s v="Landsat"/>
    <n v="2005"/>
    <s v="imal7_15052_29_08_2005.img"/>
    <s v="Media"/>
    <s v="Bosque latifoliado degradado 30-69%"/>
    <n v="4"/>
    <s v="Baja"/>
    <s v="Rapide Eye"/>
    <n v="2016"/>
    <s v="1744401_RapidEye-4_analytic_20160724_163638.tif"/>
    <s v="Alta"/>
    <m/>
    <m/>
    <s v="66i"/>
    <n v="11.652229999999999"/>
    <n v="-83.966390000000004"/>
    <x v="1"/>
    <x v="1"/>
    <s v="No Antropogenica"/>
    <n v="-0.22222222222222221"/>
    <n v="-0.22222222222222221"/>
    <n v="-14.117777777777777"/>
    <n v="-14.117777777777777"/>
    <n v="1"/>
    <n v="0"/>
    <x v="3"/>
  </r>
  <r>
    <x v="909"/>
    <s v="667i"/>
    <s v="Jorge Cisneros"/>
    <n v="14.45687"/>
    <n v="-84.13673"/>
    <s v="Bosque latifoliado &gt;70%"/>
    <n v="7"/>
    <s v="Media"/>
    <s v="Landsat"/>
    <n v="2005"/>
    <s v="mosa_15_16_17_2005_06.img"/>
    <s v="Media"/>
    <s v="Bosque latifoliado &gt;70%"/>
    <n v="7"/>
    <s v="Alta"/>
    <s v="Rapide Eye"/>
    <n v="2016"/>
    <s v="1645727_RapidEye-1_analytic_20160417_164507.tif"/>
    <s v="Alta"/>
    <m/>
    <m/>
    <s v="667i"/>
    <n v="14.45687"/>
    <n v="-84.13673"/>
    <x v="1"/>
    <x v="0"/>
    <s v="No Antropogenica"/>
    <n v="0"/>
    <n v="0"/>
    <n v="0"/>
    <n v="0"/>
    <n v="0"/>
    <n v="0"/>
    <x v="2"/>
  </r>
  <r>
    <x v="910"/>
    <s v="664i"/>
    <s v="Jorge Cisneros"/>
    <n v="14.457929999999999"/>
    <n v="-84.391760000000005"/>
    <s v="Bosque latifoliado &gt;70%"/>
    <n v="7"/>
    <s v="Media"/>
    <s v="Landsat"/>
    <n v="2005"/>
    <s v="mosa_15_16_17_2005_06.img"/>
    <s v="Media"/>
    <s v="Bosque latifoliado &gt;70%"/>
    <n v="8"/>
    <s v="Alta"/>
    <s v="Rapide Eye"/>
    <n v="2016"/>
    <s v="1645726_RapidEye-3_analytic_20160317_164836.tif"/>
    <s v="Alta"/>
    <m/>
    <m/>
    <s v="664i"/>
    <n v="14.457929999999999"/>
    <n v="-84.391760000000005"/>
    <x v="1"/>
    <x v="2"/>
    <s v="No Antropogenica"/>
    <n v="0.1111111111111111"/>
    <n v="0"/>
    <n v="0"/>
    <n v="7.0588888888888883"/>
    <n v="0"/>
    <n v="0"/>
    <x v="2"/>
  </r>
  <r>
    <x v="911"/>
    <s v="660i"/>
    <s v="Jorge Cisneros"/>
    <n v="14.458"/>
    <n v="-84.731819999999999"/>
    <s v="Bosque latifoliado &gt;70%"/>
    <n v="7"/>
    <s v="Media"/>
    <s v="Landsat"/>
    <n v="2005"/>
    <s v="mosa_15_16_17_2005_06.img"/>
    <s v="Media"/>
    <s v="Bosque latifoliado &gt;70%"/>
    <n v="8"/>
    <s v="Alta"/>
    <s v="Rapide Eye"/>
    <n v="2016"/>
    <s v="1645725_RapidEye-3_analytic_20160317_164837.tif"/>
    <s v="Alta"/>
    <m/>
    <m/>
    <s v="660i"/>
    <n v="14.458"/>
    <n v="-84.731819999999999"/>
    <x v="1"/>
    <x v="2"/>
    <s v="No Antropogenica"/>
    <n v="0.1111111111111111"/>
    <n v="0"/>
    <n v="0"/>
    <n v="7.0588888888888883"/>
    <n v="0"/>
    <n v="0"/>
    <x v="2"/>
  </r>
  <r>
    <x v="912"/>
    <s v="657i"/>
    <s v="Jorge Cisneros"/>
    <n v="14.45736"/>
    <n v="-84.986869999999996"/>
    <s v="Bosque latifoliado &gt;70%"/>
    <n v="7"/>
    <s v="Media"/>
    <s v="Landsat"/>
    <n v="2005"/>
    <s v="mosa_15_16_17_2005_06_1.img"/>
    <s v="Media"/>
    <s v="Bosque latifoliado &gt;70%"/>
    <n v="7"/>
    <s v="Alta"/>
    <s v="Rapide Eye"/>
    <n v="2016"/>
    <s v="1645724_RapidEye-3_analytic_20160317_164837.tif"/>
    <s v="Alta"/>
    <m/>
    <m/>
    <s v="657i"/>
    <n v="14.45736"/>
    <n v="-84.986869999999996"/>
    <x v="1"/>
    <x v="0"/>
    <s v="No Antropogenica"/>
    <n v="0"/>
    <n v="0"/>
    <n v="0"/>
    <n v="0"/>
    <n v="1"/>
    <n v="0"/>
    <x v="3"/>
  </r>
  <r>
    <x v="913"/>
    <s v="656INF"/>
    <s v="Jorge Cisneros"/>
    <n v="12.62987"/>
    <n v="-83.669229999999999"/>
    <s v="Bosque latifoliado degradado 30-69%"/>
    <n v="5"/>
    <s v="Media"/>
    <s v="Landsat"/>
    <n v="2005"/>
    <s v="imgl7_16050_13_03_2005.img"/>
    <s v="Media"/>
    <s v="Bosque latifoliado degradado 30-69%"/>
    <n v="6"/>
    <s v="Media"/>
    <s v="Google Earth"/>
    <n v="2014"/>
    <m/>
    <s v="Media"/>
    <m/>
    <m/>
    <s v="656INF"/>
    <n v="12.62987"/>
    <n v="-83.669229999999999"/>
    <x v="1"/>
    <x v="2"/>
    <s v="No Antropogenica"/>
    <n v="0.1111111111111111"/>
    <n v="0"/>
    <n v="0"/>
    <n v="7.0588888888888883"/>
    <n v="0"/>
    <n v="0"/>
    <x v="2"/>
  </r>
  <r>
    <x v="914"/>
    <s v="653INF"/>
    <s v="Jorge Cisneros"/>
    <n v="12.630929999999999"/>
    <n v="-83.923869999999994"/>
    <s v="Bosque latifoliado degradado 30-69%"/>
    <n v="4"/>
    <s v="Alta"/>
    <s v="Landsat"/>
    <n v="2005"/>
    <s v="imal7_15051_29_08_2005.img"/>
    <s v="Media"/>
    <s v="Bosque latifoliado &gt;70%"/>
    <n v="7"/>
    <s v="Alta"/>
    <s v="Rapide Eye"/>
    <m/>
    <s v="1644928_RapidEye-1_analytic_20160315_165200.tif"/>
    <s v="Alta"/>
    <m/>
    <m/>
    <s v="653INF"/>
    <n v="12.630929999999999"/>
    <n v="-83.923869999999994"/>
    <x v="1"/>
    <x v="2"/>
    <s v="No Antropogenica"/>
    <n v="0.33333333333333331"/>
    <n v="0.33333333333333331"/>
    <n v="21.176666666666662"/>
    <n v="21.176666666666662"/>
    <n v="0"/>
    <n v="0"/>
    <x v="2"/>
  </r>
  <r>
    <x v="915"/>
    <s v="643INF"/>
    <s v="Jorge Cisneros"/>
    <n v="12.630990000000001"/>
    <n v="-84.774159999999995"/>
    <s v="Bosque latifoliado degradado 30-69%"/>
    <n v="6"/>
    <s v="Alta"/>
    <s v="Landsat"/>
    <n v="2003"/>
    <s v="imal7_16051_05_12_2003.img"/>
    <s v="Media"/>
    <s v="Bosque latifoliado degradado 30-69%"/>
    <n v="4"/>
    <s v="Alta"/>
    <s v="Rapide Eye"/>
    <n v="2016"/>
    <s v="1644925_RapidEye-5_analytic_20160402_164748.tif"/>
    <s v="Alta"/>
    <m/>
    <m/>
    <s v="643INF"/>
    <n v="12.630990000000001"/>
    <n v="-84.774159999999995"/>
    <x v="1"/>
    <x v="1"/>
    <s v="No Antropogenica"/>
    <n v="-0.22222222222222221"/>
    <n v="-0.22222222222222221"/>
    <n v="-14.117777777777777"/>
    <n v="-14.117777777777777"/>
    <n v="0"/>
    <n v="0"/>
    <x v="2"/>
  </r>
  <r>
    <x v="916"/>
    <s v="643i"/>
    <s v="Jorge Cisneros"/>
    <n v="14.371969999999999"/>
    <n v="-84.305779999999999"/>
    <s v="Bosque latifoliado &gt;70%"/>
    <n v="8"/>
    <s v="Media"/>
    <s v="Landsat"/>
    <n v="2005"/>
    <s v="mosa_15_16_17_2005_06_1.img"/>
    <s v="Media"/>
    <s v="Bosque latifoliado &gt;70%"/>
    <n v="9"/>
    <s v="Alta"/>
    <s v="Rapide Eye"/>
    <n v="2016"/>
    <s v="1644925_RapidEye-5_analytic_20160402_164748.tif"/>
    <s v="Alta"/>
    <m/>
    <m/>
    <s v="643i"/>
    <n v="14.371969999999999"/>
    <n v="-84.305779999999999"/>
    <x v="1"/>
    <x v="2"/>
    <s v="Antropogenica"/>
    <n v="0.1111111111111111"/>
    <n v="0"/>
    <n v="0"/>
    <n v="7.0588888888888883"/>
    <n v="1"/>
    <n v="1"/>
    <x v="1"/>
  </r>
  <r>
    <x v="917"/>
    <s v="640i"/>
    <s v="Jorge Cisneros"/>
    <n v="14.372960000000001"/>
    <n v="-84.560910000000007"/>
    <s v="Bosque latifoliado &gt;70%"/>
    <n v="8"/>
    <s v="Media"/>
    <s v="Landsat"/>
    <n v="2005"/>
    <s v="mosa_15_16_17_2005_06_1.img"/>
    <s v="Media"/>
    <s v="Bosque latifoliado degradado 30-69%"/>
    <n v="5"/>
    <s v="Alta"/>
    <s v="Rapide Eye"/>
    <n v="2016"/>
    <s v="1645725_RapidEye-3_analytic_20160317_164837.tif"/>
    <s v="Alta"/>
    <m/>
    <m/>
    <s v="640i"/>
    <n v="14.372960000000001"/>
    <n v="-84.560910000000007"/>
    <x v="1"/>
    <x v="1"/>
    <s v="No Antropogenica"/>
    <n v="-0.33333333333333331"/>
    <n v="-0.33333333333333331"/>
    <n v="-21.176666666666662"/>
    <n v="-21.176666666666662"/>
    <n v="1"/>
    <n v="0"/>
    <x v="3"/>
  </r>
  <r>
    <x v="918"/>
    <s v="63INF"/>
    <s v="Jorge Cisneros"/>
    <n v="11.186120000000001"/>
    <n v="-84.434889999999996"/>
    <s v="Bosque latifoliado degradado 30-69%"/>
    <n v="6"/>
    <s v="Alta"/>
    <s v="Landsat"/>
    <n v="2005"/>
    <s v="imal7_15052_29_08_2005.img"/>
    <s v="Media"/>
    <s v="Bosque latifoliado degradado 30-69%"/>
    <n v="3"/>
    <s v="Alta"/>
    <s v="Rapide Eye"/>
    <n v="2016"/>
    <s v="1644226_RapidEye-1_analytic_20160315_165225.tif"/>
    <s v="Alta"/>
    <m/>
    <m/>
    <s v="63INF"/>
    <n v="11.186120000000001"/>
    <n v="-84.434889999999996"/>
    <x v="1"/>
    <x v="1"/>
    <s v="Antropogenica"/>
    <n v="-0.33333333333333331"/>
    <n v="-0.33333333333333331"/>
    <n v="-21.176666666666662"/>
    <n v="-21.176666666666662"/>
    <n v="1"/>
    <n v="1"/>
    <x v="1"/>
  </r>
  <r>
    <x v="919"/>
    <s v="63i"/>
    <s v="Jorge Cisneros"/>
    <n v="11.65314"/>
    <n v="-84.221490000000003"/>
    <s v="Bosque latifoliado degradado 30-69%"/>
    <n v="5"/>
    <s v="Alta"/>
    <s v="Landsat"/>
    <n v="2005"/>
    <s v="imal7_15052_29_08_2005.img"/>
    <s v="Media"/>
    <s v="Bosque latifoliado &gt;70%"/>
    <n v="7"/>
    <s v="Alta"/>
    <s v="Rapide Eye"/>
    <n v="2016"/>
    <s v="1644427_RapidEye-1_analytic_20160315_165217.tif"/>
    <s v="Alta"/>
    <m/>
    <m/>
    <s v="63i"/>
    <n v="11.65314"/>
    <n v="-84.221490000000003"/>
    <x v="1"/>
    <x v="2"/>
    <s v="Antropogenica"/>
    <n v="0.22222222222222221"/>
    <n v="0.22222222222222221"/>
    <n v="14.117777777777777"/>
    <n v="14.117777777777777"/>
    <n v="1"/>
    <n v="0"/>
    <x v="3"/>
  </r>
  <r>
    <x v="920"/>
    <s v="637i"/>
    <s v="Jorge Cisneros"/>
    <n v="14.37227"/>
    <n v="-84.816059999999993"/>
    <s v="Bosque latifoliado &gt;70%"/>
    <n v="8"/>
    <s v="Alta"/>
    <s v="Landsat"/>
    <n v="2005"/>
    <s v="mosa_15_16_17_2005_06_1.img"/>
    <s v="Media"/>
    <s v="Bosque latifoliado degradado 30-69%"/>
    <n v="5"/>
    <s v="Alta"/>
    <s v="Rapide Eye"/>
    <n v="2016"/>
    <s v="1645724_RapidEye-3_analytic_20160317_164837.tif"/>
    <s v="Alta"/>
    <m/>
    <m/>
    <s v="637i"/>
    <n v="14.37227"/>
    <n v="-84.816059999999993"/>
    <x v="1"/>
    <x v="1"/>
    <s v="No Antropogenica"/>
    <n v="-0.33333333333333331"/>
    <n v="-0.33333333333333331"/>
    <n v="-21.176666666666662"/>
    <n v="-21.176666666666662"/>
    <n v="1"/>
    <n v="0"/>
    <x v="3"/>
  </r>
  <r>
    <x v="921"/>
    <s v="634i"/>
    <s v="Jorge Cisneros"/>
    <n v="14.37307"/>
    <n v="-85.071200000000005"/>
    <s v="Bosque latifoliado degradado 30-69%"/>
    <n v="6"/>
    <s v="Media"/>
    <s v="Landsat"/>
    <n v="2005"/>
    <s v="mosa_15_16_17_2005_06_1.img"/>
    <s v="Media"/>
    <s v="Bosque latifoliado degradado 30-69%"/>
    <n v="5"/>
    <s v="Alta"/>
    <s v="Rapide Eye"/>
    <n v="2016"/>
    <s v="1645723_RapidEye-4_analytic_20160116_165114.tif"/>
    <s v="Alta"/>
    <m/>
    <m/>
    <s v="634i"/>
    <n v="14.37307"/>
    <n v="-85.071200000000005"/>
    <x v="1"/>
    <x v="1"/>
    <s v="No Antropogenica"/>
    <n v="-0.1111111111111111"/>
    <n v="0"/>
    <n v="0"/>
    <n v="-7.0588888888888883"/>
    <n v="0"/>
    <n v="0"/>
    <x v="2"/>
  </r>
  <r>
    <x v="922"/>
    <s v="632i"/>
    <s v="Jorge Cisneros"/>
    <n v="14.28772"/>
    <n v="-83.371629999999996"/>
    <s v="Bosque de Pino degradado 30-69%"/>
    <n v="4"/>
    <s v="Media"/>
    <s v="Landsat"/>
    <n v="2005"/>
    <s v="mosa_15_16_17_2005_06_1.img"/>
    <s v="Media"/>
    <s v="Bosque de Pino degradado 30-69%"/>
    <n v="5"/>
    <s v="Alta"/>
    <s v="Rapide Eye"/>
    <n v="2016"/>
    <s v="1745604_RapidEye-1_analytic_20160613_164119.tif"/>
    <s v="Alta"/>
    <m/>
    <m/>
    <s v="632i"/>
    <n v="14.28772"/>
    <n v="-83.371629999999996"/>
    <x v="0"/>
    <x v="2"/>
    <s v="No Antropogenica"/>
    <n v="0.1111111111111111"/>
    <n v="0"/>
    <n v="0"/>
    <n v="3.8848111111111105"/>
    <n v="0"/>
    <n v="0"/>
    <x v="2"/>
  </r>
  <r>
    <x v="923"/>
    <s v="627i"/>
    <s v="Jorge Cisneros"/>
    <n v="14.2867"/>
    <n v="-83.796710000000004"/>
    <s v="Bosque latifoliado degradado 30-69%"/>
    <n v="5"/>
    <s v="Alta"/>
    <s v="Landsat"/>
    <n v="2008"/>
    <s v="imal7_1550_09_11_2008.img"/>
    <s v="Media"/>
    <s v="Bosque latifoliado &gt;70%"/>
    <n v="8"/>
    <s v="Alta"/>
    <s v="Rapide Eye"/>
    <n v="2016"/>
    <s v="1745602_RapidEye-1_analytic_20160206_165507.tif"/>
    <s v="Alta"/>
    <m/>
    <m/>
    <s v="627i"/>
    <n v="14.2867"/>
    <n v="-83.796710000000004"/>
    <x v="1"/>
    <x v="2"/>
    <s v="Antropogenica"/>
    <n v="0.33333333333333331"/>
    <n v="0.33333333333333331"/>
    <n v="21.176666666666662"/>
    <n v="21.176666666666662"/>
    <n v="0"/>
    <n v="1"/>
    <x v="0"/>
  </r>
  <r>
    <x v="924"/>
    <s v="621i"/>
    <s v="Jorge Cisneros"/>
    <n v="14.287000000000001"/>
    <n v="-84.306790000000007"/>
    <s v="Bosque latifoliado degradado 30-69%"/>
    <n v="6"/>
    <s v="Media"/>
    <s v="Landsat"/>
    <n v="2005"/>
    <s v="mosa_15_16_17_2005_06_1.img"/>
    <s v="Media"/>
    <s v="Bosque latifoliado &gt;70%"/>
    <n v="7"/>
    <s v="Alta"/>
    <s v="Rapide Eye"/>
    <n v="2016"/>
    <s v="1645627_RapidEye-3_analytic_20160620_164327.tif"/>
    <s v="Alta"/>
    <m/>
    <m/>
    <s v="621i"/>
    <n v="14.287000000000001"/>
    <n v="-84.306790000000007"/>
    <x v="1"/>
    <x v="2"/>
    <s v="No Antropogenica"/>
    <n v="0.1111111111111111"/>
    <n v="0"/>
    <n v="0"/>
    <n v="7.0588888888888883"/>
    <n v="1"/>
    <n v="0"/>
    <x v="3"/>
  </r>
  <r>
    <x v="925"/>
    <s v="613i"/>
    <s v="Jorge Cisneros"/>
    <n v="14.287380000000001"/>
    <n v="-84.986909999999995"/>
    <s v="Bosque latifoliado degradado 30-69%"/>
    <n v="6"/>
    <s v="Alta"/>
    <s v="Landsat"/>
    <n v="2005"/>
    <s v="mosa_15_16_17_2005_06_1.img"/>
    <s v="Media"/>
    <s v="Bosque latifoliado degradado 30-69%"/>
    <n v="5"/>
    <s v="Alta"/>
    <s v="Rapide Eye"/>
    <n v="2016"/>
    <s v="1645624_RapidEye-3_analytic_20160317_164841.tif"/>
    <s v="Alta"/>
    <m/>
    <m/>
    <s v="613i"/>
    <n v="14.287380000000001"/>
    <n v="-84.986909999999995"/>
    <x v="1"/>
    <x v="1"/>
    <s v="No Antropogenica"/>
    <n v="-0.1111111111111111"/>
    <n v="0"/>
    <n v="0"/>
    <n v="-7.0588888888888883"/>
    <n v="0"/>
    <n v="0"/>
    <x v="2"/>
  </r>
  <r>
    <x v="926"/>
    <s v="612INF"/>
    <s v="Jorge Cisneros"/>
    <n v="12.546049999999999"/>
    <n v="-83.584869999999995"/>
    <s v="Bosque latifoliado &gt;70%"/>
    <n v="8"/>
    <s v="Alta"/>
    <s v="Landsat"/>
    <n v="2005"/>
    <s v="imal7_15051_29_08_2005.img"/>
    <s v="Media"/>
    <s v="Bosque latifoliado degradado 30-69%"/>
    <n v="5"/>
    <s v="Alta"/>
    <s v="Rapide Eye"/>
    <n v="2015"/>
    <s v="1744803_RapidEye-1_analytic_20150214_170120.tif"/>
    <s v="Alta"/>
    <m/>
    <m/>
    <s v="612INF"/>
    <n v="12.546049999999999"/>
    <n v="-83.584869999999995"/>
    <x v="1"/>
    <x v="1"/>
    <s v="No Antropogenica"/>
    <n v="-0.33333333333333331"/>
    <n v="-0.33333333333333331"/>
    <n v="-21.176666666666662"/>
    <n v="-21.176666666666662"/>
    <n v="0"/>
    <n v="0"/>
    <x v="2"/>
  </r>
  <r>
    <x v="927"/>
    <s v="60i"/>
    <s v="Jorge Cisneros"/>
    <n v="11.652469999999999"/>
    <n v="-84.476609999999994"/>
    <s v="Bosque latifoliado degradado 30-69%"/>
    <n v="3"/>
    <s v="Alta"/>
    <s v="Landsat"/>
    <n v="2005"/>
    <s v="imal7_15052_29_08_2005.img"/>
    <s v="Media"/>
    <s v="Bosque latifoliado degradado 30-69%"/>
    <n v="4"/>
    <s v="Alta"/>
    <s v="Rapide Eye"/>
    <n v="2016"/>
    <s v="1644426_RapidEye-1_analytic_20160315_165218.tif"/>
    <s v="Alta"/>
    <m/>
    <m/>
    <s v="60i"/>
    <n v="11.652469999999999"/>
    <n v="-84.476609999999994"/>
    <x v="1"/>
    <x v="2"/>
    <s v="Antropogenica"/>
    <n v="0.1111111111111111"/>
    <n v="0"/>
    <n v="0"/>
    <n v="7.0588888888888883"/>
    <n v="1"/>
    <n v="1"/>
    <x v="1"/>
  </r>
  <r>
    <x v="928"/>
    <s v="60b"/>
    <s v="Jorge Cisneros"/>
    <n v="13.438420000000001"/>
    <n v="-83.584270000000004"/>
    <s v="Bosque latifoliado degradado 30-69%"/>
    <n v="6"/>
    <s v="Alta"/>
    <s v="Landsat"/>
    <n v="2005"/>
    <s v="imal7_15051_29_08_2005.img"/>
    <s v="Media"/>
    <s v="Bosque latifoliado &gt;70%"/>
    <n v="7"/>
    <s v="Alta"/>
    <s v="Rapide Eye"/>
    <n v="2016"/>
    <s v="1745203_RapidEye-1_analytic_20160108_164844.tif"/>
    <s v="Alta"/>
    <m/>
    <m/>
    <s v="60b"/>
    <n v="13.438420000000001"/>
    <n v="-83.584270000000004"/>
    <x v="1"/>
    <x v="2"/>
    <s v="No Antropogenica"/>
    <n v="0.1111111111111111"/>
    <n v="0"/>
    <n v="0"/>
    <n v="7.0588888888888883"/>
    <n v="0"/>
    <n v="0"/>
    <x v="2"/>
  </r>
  <r>
    <x v="929"/>
    <s v="606i"/>
    <s v="Jorge Cisneros"/>
    <n v="14.201700000000001"/>
    <n v="-83.795559999999995"/>
    <s v="Bosque latifoliado &gt;70%"/>
    <n v="9"/>
    <s v="Alta"/>
    <s v="Landsat"/>
    <n v="2004"/>
    <s v="imal7_15050_27_09_2004.img"/>
    <s v="Media"/>
    <s v="Bosque latifoliado &gt;70%"/>
    <n v="7"/>
    <s v="Alta"/>
    <s v="Rapide Eye"/>
    <n v="2016"/>
    <s v="1745602_RapidEye-1_analytic_20160206_165507.tif"/>
    <s v="Alta"/>
    <m/>
    <m/>
    <s v="606i"/>
    <n v="14.201700000000001"/>
    <n v="-83.795559999999995"/>
    <x v="1"/>
    <x v="1"/>
    <s v="No Antropogenica"/>
    <n v="-0.22222222222222221"/>
    <n v="-0.22222222222222221"/>
    <n v="-14.117777777777777"/>
    <n v="-14.117777777777777"/>
    <n v="0"/>
    <n v="0"/>
    <x v="2"/>
  </r>
  <r>
    <x v="930"/>
    <s v="600i"/>
    <s v="Jorge Cisneros"/>
    <n v="14.202"/>
    <n v="-84.30583"/>
    <s v="Bosque latifoliado &gt;70%"/>
    <n v="9"/>
    <s v="Alta"/>
    <s v="Landsat"/>
    <n v="2005"/>
    <s v="mosa_15_16_17_2005_06_1.img"/>
    <s v="Media"/>
    <s v="Bosque latifoliado &gt;70%"/>
    <n v="9"/>
    <s v="Alta"/>
    <s v="Google Earth"/>
    <n v="2018"/>
    <m/>
    <s v="Alta"/>
    <m/>
    <m/>
    <s v="600i"/>
    <n v="14.202"/>
    <n v="-84.30583"/>
    <x v="1"/>
    <x v="0"/>
    <s v="No Antropogenica"/>
    <n v="0"/>
    <n v="0"/>
    <n v="0"/>
    <n v="0"/>
    <n v="0"/>
    <n v="0"/>
    <x v="2"/>
  </r>
  <r>
    <x v="931"/>
    <s v="597i"/>
    <s v="Jorge Cisneros"/>
    <n v="14.20298"/>
    <n v="-84.560959999999994"/>
    <s v="Bosque latifoliado &gt;70%"/>
    <n v="8"/>
    <s v="Media"/>
    <s v="Landsat"/>
    <n v="2005"/>
    <s v="mosa_15_16_17_2005_06.img"/>
    <s v="Media"/>
    <s v="Bosque latifoliado &gt;70%"/>
    <n v="8"/>
    <s v="Media"/>
    <s v="Rapide Eye"/>
    <n v="2016"/>
    <s v="1645625_RapidEye-3_analytic_20160317_164840.tif"/>
    <s v="Alta"/>
    <m/>
    <m/>
    <s v="597i"/>
    <n v="14.20298"/>
    <n v="-84.560959999999994"/>
    <x v="1"/>
    <x v="0"/>
    <s v="No Antropogenica"/>
    <n v="0"/>
    <n v="0"/>
    <n v="0"/>
    <n v="0"/>
    <n v="0"/>
    <n v="0"/>
    <x v="2"/>
  </r>
  <r>
    <x v="932"/>
    <s v="594i"/>
    <s v="Jorge Cisneros"/>
    <n v="14.20229"/>
    <n v="-84.816109999999995"/>
    <s v="Bosque latifoliado &gt;70%"/>
    <n v="8"/>
    <s v="Alta"/>
    <s v="Landsat"/>
    <n v="2005"/>
    <s v="mosa_15_16_17_2005_06.img"/>
    <s v="Media"/>
    <s v="Bosque latifoliado &gt;70%"/>
    <n v="8"/>
    <s v="Alta"/>
    <s v="Rapide Eye"/>
    <n v="2016"/>
    <s v="1645624_RapidEye-3_analytic_20160317_164841.tif"/>
    <s v="Alta"/>
    <m/>
    <m/>
    <s v="594i"/>
    <n v="14.20229"/>
    <n v="-84.816109999999995"/>
    <x v="1"/>
    <x v="0"/>
    <s v="No Antropogenica"/>
    <n v="0"/>
    <n v="0"/>
    <n v="0"/>
    <n v="0"/>
    <n v="0"/>
    <n v="0"/>
    <x v="2"/>
  </r>
  <r>
    <x v="933"/>
    <s v="591i"/>
    <s v="Jorge Cisneros"/>
    <n v="14.20309"/>
    <n v="-85.071240000000003"/>
    <s v="Bosque latifoliado &gt;70%"/>
    <n v="8"/>
    <s v="Media"/>
    <s v="Landsat"/>
    <n v="2005"/>
    <s v="mosa_15_16_17_2005_06_1.img"/>
    <s v="Media"/>
    <s v="Bosque latifoliado &gt;70%"/>
    <n v="8"/>
    <s v="Alta"/>
    <s v="Rapide Eye"/>
    <n v="2016"/>
    <s v="1645623_RapidEye-1_analytic_20161001_164625.tif"/>
    <s v="Alta"/>
    <m/>
    <m/>
    <s v="591i"/>
    <n v="14.20309"/>
    <n v="-85.071240000000003"/>
    <x v="1"/>
    <x v="0"/>
    <s v="No Antropogenica"/>
    <n v="0"/>
    <n v="0"/>
    <n v="0"/>
    <n v="0"/>
    <n v="0"/>
    <n v="0"/>
    <x v="2"/>
  </r>
  <r>
    <x v="934"/>
    <s v="58i"/>
    <s v="Jorge Cisneros"/>
    <n v="11.56725"/>
    <n v="-83.967299999999994"/>
    <s v="Bosque latifoliado &gt;70%"/>
    <n v="8"/>
    <s v="Alta"/>
    <s v="Landsat"/>
    <n v="2005"/>
    <s v="imal7_15052_29_08_2005.img"/>
    <s v="Media"/>
    <s v="Bosque latifoliado degradado 30-69%"/>
    <n v="4"/>
    <s v="Alta"/>
    <s v="Rapide Eye"/>
    <n v="2016"/>
    <s v="1644428_RapidEye-4_analytic_20160724_163638.tif"/>
    <s v="Alta"/>
    <m/>
    <m/>
    <s v="58i"/>
    <n v="11.56725"/>
    <n v="-83.967299999999994"/>
    <x v="1"/>
    <x v="1"/>
    <s v="No Antropogenica"/>
    <n v="-0.44444444444444442"/>
    <n v="-0.44444444444444442"/>
    <n v="-28.235555555555553"/>
    <n v="-28.235555555555553"/>
    <n v="1"/>
    <n v="0"/>
    <x v="3"/>
  </r>
  <r>
    <x v="935"/>
    <s v="58b"/>
    <s v="Jorge Cisneros"/>
    <n v="13.353429999999999"/>
    <n v="-83.584280000000007"/>
    <s v="Bosque latifoliado degradado 30-69%"/>
    <n v="4"/>
    <s v="Alta"/>
    <s v="Landsat"/>
    <n v="2005"/>
    <s v="mosa_15_16_17_2005_06.img"/>
    <s v="Media"/>
    <s v="Bosque latifoliado degradado 30-69%"/>
    <n v="4"/>
    <s v="Alta"/>
    <s v="Rapide Eye"/>
    <n v="2016"/>
    <s v="1745203_RapidEye-1_analytic_20160108_164844.tif"/>
    <s v="Alta"/>
    <m/>
    <m/>
    <s v="58b"/>
    <n v="13.353429999999999"/>
    <n v="-83.584280000000007"/>
    <x v="1"/>
    <x v="0"/>
    <s v="No Antropogenica"/>
    <n v="0"/>
    <n v="0"/>
    <n v="0"/>
    <n v="0"/>
    <n v="0"/>
    <n v="0"/>
    <x v="2"/>
  </r>
  <r>
    <x v="936"/>
    <s v="587i"/>
    <s v="Jorge Cisneros"/>
    <n v="14.11778"/>
    <n v="-83.541700000000006"/>
    <s v="Bosque latifoliado degradado 30-69%"/>
    <n v="6"/>
    <s v="Media"/>
    <s v="Landsat"/>
    <n v="2005"/>
    <s v="mosa_15_16_17_2005_06.img"/>
    <s v="Media"/>
    <s v="Bosque latifoliado degradado 30-69%"/>
    <n v="6"/>
    <s v="Alta"/>
    <s v="Rapide Eye"/>
    <n v="2016"/>
    <s v="1745603_RapidEye-1_analytic_20160206_165506.tif"/>
    <s v="Alta"/>
    <m/>
    <m/>
    <s v="587i"/>
    <n v="14.11778"/>
    <n v="-83.541700000000006"/>
    <x v="1"/>
    <x v="0"/>
    <s v="No Antropogenica"/>
    <n v="0"/>
    <n v="0"/>
    <n v="0"/>
    <n v="0"/>
    <n v="1"/>
    <n v="0"/>
    <x v="3"/>
  </r>
  <r>
    <x v="937"/>
    <s v="584i"/>
    <s v="Jorge Cisneros"/>
    <n v="14.11673"/>
    <n v="-83.796750000000003"/>
    <s v="Bosque latifoliado degradado 30-69%"/>
    <n v="6"/>
    <s v="Media"/>
    <s v="Landsat"/>
    <n v="2005"/>
    <s v="mosa_15_16_17_2005_06.img"/>
    <s v="Media"/>
    <s v="Bosque latifoliado degradado 30-69%"/>
    <n v="6"/>
    <s v="Alta"/>
    <s v="Rapide Eye"/>
    <n v="2016"/>
    <s v="1745603_RapidEye-1_analytic_20160206_165506.tif"/>
    <s v="Alta"/>
    <m/>
    <m/>
    <s v="584i"/>
    <n v="14.11673"/>
    <n v="-83.796750000000003"/>
    <x v="1"/>
    <x v="0"/>
    <s v="Antropogenica"/>
    <n v="0"/>
    <n v="0"/>
    <n v="0"/>
    <n v="0"/>
    <n v="0"/>
    <n v="1"/>
    <x v="0"/>
  </r>
  <r>
    <x v="938"/>
    <s v="572i"/>
    <s v="Jorge Cisneros"/>
    <n v="14.11731"/>
    <n v="-84.816919999999996"/>
    <s v="Bosque latifoliado degradado 30-69%"/>
    <n v="4"/>
    <s v="Alta"/>
    <s v="Landsat"/>
    <n v="2005"/>
    <s v="mosa_15_16_17_2005_06.img"/>
    <s v="Media"/>
    <s v="Bosque latifoliado degradado 30-69%"/>
    <n v="3"/>
    <s v="Alta"/>
    <s v="Rapide Eye"/>
    <n v="2016"/>
    <s v="1645624_RapidEye-3_analytic_20160317_164841.tif"/>
    <s v="Alta"/>
    <m/>
    <m/>
    <s v="572i"/>
    <n v="14.11731"/>
    <n v="-84.816919999999996"/>
    <x v="1"/>
    <x v="1"/>
    <s v="No Antropogenica"/>
    <n v="-0.1111111111111111"/>
    <n v="0"/>
    <n v="0"/>
    <n v="-7.0588888888888883"/>
    <n v="0"/>
    <n v="0"/>
    <x v="2"/>
  </r>
  <r>
    <x v="939"/>
    <s v="569i"/>
    <s v="Jorge Cisneros"/>
    <n v="14.1181"/>
    <n v="-85.071960000000004"/>
    <s v="Bosque latifoliado degradado 30-69%"/>
    <n v="6"/>
    <s v="Alta"/>
    <s v="Landsat"/>
    <n v="2005"/>
    <s v="mosa_15_16_17_2005_06.img"/>
    <s v="Media"/>
    <s v="Bosque latifoliado degradado 30-69%"/>
    <n v="5"/>
    <s v="Alta"/>
    <s v="Rapide Eye"/>
    <n v="2016"/>
    <s v="1645623_RapidEye-1_analytic_20161001_164625.tif"/>
    <s v="Alta"/>
    <m/>
    <m/>
    <s v="569i"/>
    <n v="14.1181"/>
    <n v="-85.071960000000004"/>
    <x v="1"/>
    <x v="1"/>
    <s v="No Antropogenica"/>
    <n v="-0.1111111111111111"/>
    <n v="0"/>
    <n v="0"/>
    <n v="-7.0588888888888883"/>
    <n v="1"/>
    <n v="0"/>
    <x v="3"/>
  </r>
  <r>
    <x v="940"/>
    <s v="565i"/>
    <s v="Jorge Cisneros"/>
    <n v="14.032769999999999"/>
    <n v="-83.540469999999999"/>
    <s v="Bosque latifoliado degradado 30-69%"/>
    <n v="4"/>
    <s v="Alta"/>
    <s v="Landsat"/>
    <n v="2005"/>
    <s v="mosa_15_16_17_2005_06.img"/>
    <s v="Media"/>
    <s v="Bosque latifoliado degradado 30-69%"/>
    <n v="3"/>
    <s v="Alta"/>
    <s v="Rapide Eye"/>
    <n v="2016"/>
    <s v="1745503_RapidEye-1_analytic_20160613_164123.tif"/>
    <s v="Alta"/>
    <m/>
    <m/>
    <s v="565i"/>
    <n v="14.032769999999999"/>
    <n v="-83.540469999999999"/>
    <x v="1"/>
    <x v="1"/>
    <s v="No Antropogenica"/>
    <n v="-0.1111111111111111"/>
    <n v="0"/>
    <n v="0"/>
    <n v="-7.0588888888888883"/>
    <n v="0"/>
    <n v="0"/>
    <x v="2"/>
  </r>
  <r>
    <x v="941"/>
    <s v="564INF"/>
    <s v="Jorge Cisneros"/>
    <n v="12.459960000000001"/>
    <n v="-83.839349999999996"/>
    <s v="Bosque latifoliado &gt;70%"/>
    <n v="7"/>
    <s v="Alta"/>
    <s v="Landsat"/>
    <n v="2005"/>
    <s v="imal7_15051_29_08_2005.img"/>
    <s v="Media"/>
    <s v="Bosque latifoliado degradado 30-69%"/>
    <n v="6"/>
    <s v="Alta"/>
    <s v="Rapide Eye"/>
    <n v="2016"/>
    <s v="1744802_RapidEye-5_analytic_20150101_165638.tif"/>
    <s v="Alta"/>
    <m/>
    <m/>
    <s v="564INF"/>
    <n v="12.459960000000001"/>
    <n v="-83.839349999999996"/>
    <x v="1"/>
    <x v="1"/>
    <s v="No Antropogenica"/>
    <n v="-0.1111111111111111"/>
    <n v="0"/>
    <n v="0"/>
    <n v="-7.0588888888888883"/>
    <n v="1"/>
    <n v="0"/>
    <x v="3"/>
  </r>
  <r>
    <x v="942"/>
    <s v="559i"/>
    <s v="Jorge Cisneros"/>
    <n v="14.03288"/>
    <n v="-84.050740000000005"/>
    <s v="Bosque latifoliado degradado 30-69%"/>
    <n v="5"/>
    <s v="Alta"/>
    <s v="Landsat"/>
    <n v="2005"/>
    <s v="imgl7_16050_13_03_2005.img"/>
    <s v="Media"/>
    <s v="Bosque latifoliado degradado 30-69%"/>
    <n v="5"/>
    <s v="Alta"/>
    <s v="Rapide Eye"/>
    <n v="2015"/>
    <s v="1645528_RapidEye-2_analytic_20151001_165216.tif"/>
    <s v="Alta"/>
    <m/>
    <m/>
    <s v="559i"/>
    <n v="14.03288"/>
    <n v="-84.050740000000005"/>
    <x v="1"/>
    <x v="0"/>
    <s v="Antropogenica"/>
    <n v="0"/>
    <n v="0"/>
    <n v="0"/>
    <n v="0"/>
    <n v="1"/>
    <n v="1"/>
    <x v="1"/>
  </r>
  <r>
    <x v="943"/>
    <s v="556i"/>
    <s v="Jorge Cisneros"/>
    <n v="14.032019999999999"/>
    <n v="-84.305880000000002"/>
    <s v="Bosque latifoliado degradado 30-69%"/>
    <n v="6"/>
    <s v="Alta"/>
    <s v="Landsat"/>
    <n v="2005"/>
    <s v="mosa_15_16_17_2005_06_1.img"/>
    <s v="Media"/>
    <s v="Bosque latifoliado degradado 30-69%"/>
    <n v="4"/>
    <s v="Alta"/>
    <s v="Rapide Eye"/>
    <n v="2016"/>
    <s v="1645527_RapidEye-1_analytic_20160206_165511.tif"/>
    <s v="Alta"/>
    <m/>
    <m/>
    <s v="556i"/>
    <n v="14.032019999999999"/>
    <n v="-84.305880000000002"/>
    <x v="1"/>
    <x v="1"/>
    <s v="Antropogenica"/>
    <n v="-0.22222222222222221"/>
    <n v="-0.22222222222222221"/>
    <n v="-14.117777777777777"/>
    <n v="-14.117777777777777"/>
    <n v="0"/>
    <n v="1"/>
    <x v="0"/>
  </r>
  <r>
    <x v="944"/>
    <s v="550i"/>
    <s v="Jorge Cisneros"/>
    <n v="14.032310000000001"/>
    <n v="-84.816149999999993"/>
    <s v="Bosque latifoliado &gt;70%"/>
    <n v="7"/>
    <s v="Alta"/>
    <s v="Landsat"/>
    <n v="2005"/>
    <s v="imgl7_16050_13_03_2005.img"/>
    <s v="Media"/>
    <s v="Bosque latifoliado degradado 30-69%"/>
    <n v="3"/>
    <s v="Media"/>
    <s v="Rapide Eye"/>
    <n v="2016"/>
    <s v="1645524_RapidEye-3_analytic_20160317_164844.tif"/>
    <s v="Alta"/>
    <m/>
    <m/>
    <s v="550i"/>
    <n v="14.032310000000001"/>
    <n v="-84.816149999999993"/>
    <x v="1"/>
    <x v="1"/>
    <s v="Antropogenica"/>
    <n v="-0.44444444444444442"/>
    <n v="-0.44444444444444442"/>
    <n v="-28.235555555555553"/>
    <n v="-28.235555555555553"/>
    <n v="0"/>
    <n v="1"/>
    <x v="0"/>
  </r>
  <r>
    <x v="945"/>
    <s v="547i"/>
    <s v="Jorge Cisneros"/>
    <n v="14.033099999999999"/>
    <n v="-85.071290000000005"/>
    <s v="Bosque latifoliado degradado 30-69%"/>
    <n v="6"/>
    <s v="Alta"/>
    <s v="Landsat"/>
    <n v="2005"/>
    <s v="imgl7_16050_13_03_2005.img"/>
    <s v="Media"/>
    <s v="Bosque latifoliado degradado 30-69%"/>
    <n v="4"/>
    <s v="Media"/>
    <s v="Rapide Eye"/>
    <n v="2016"/>
    <s v="1645523_RapidEye-1_analytic_20161001_164628.tif"/>
    <s v="Alta"/>
    <m/>
    <m/>
    <s v="547i"/>
    <n v="14.033099999999999"/>
    <n v="-85.071290000000005"/>
    <x v="1"/>
    <x v="1"/>
    <s v="No Antropogenica"/>
    <n v="-0.22222222222222221"/>
    <n v="-0.22222222222222221"/>
    <n v="-14.117777777777777"/>
    <n v="-14.117777777777777"/>
    <n v="0"/>
    <n v="0"/>
    <x v="2"/>
  </r>
  <r>
    <x v="946"/>
    <s v="539i"/>
    <s v="Jorge Cisneros"/>
    <n v="13.946759999999999"/>
    <n v="-83.796790000000001"/>
    <s v="Bosque latifoliado &gt;70%"/>
    <n v="8"/>
    <s v="Alta"/>
    <s v="Landsat"/>
    <n v="2008"/>
    <s v="imal7_1550_09_11_2008.img"/>
    <s v="Media"/>
    <s v="Bosque latifoliado &gt;70%"/>
    <n v="7"/>
    <s v="Alta"/>
    <s v="Rapide Eye"/>
    <n v="2016"/>
    <s v="1745502_RapidEye-1_analytic_20160206_165510.tif"/>
    <s v="Alta"/>
    <m/>
    <m/>
    <s v="539i"/>
    <n v="13.946759999999999"/>
    <n v="-83.796790000000001"/>
    <x v="1"/>
    <x v="1"/>
    <s v="No Antropogenica"/>
    <n v="-0.1111111111111111"/>
    <n v="0"/>
    <n v="0"/>
    <n v="-7.0588888888888883"/>
    <n v="0"/>
    <n v="0"/>
    <x v="2"/>
  </r>
  <r>
    <x v="947"/>
    <s v="522i"/>
    <s v="Jorge Cisneros"/>
    <n v="13.94815"/>
    <n v="-85.242019999999997"/>
    <s v="Bosque latifoliado degradado 30-69%"/>
    <n v="6"/>
    <s v="Alta"/>
    <s v="Landsat"/>
    <n v="2005"/>
    <s v="mosa_15_16_17_2005_06.img"/>
    <s v="Media"/>
    <s v="Bosque latifoliado degradado 30-69%"/>
    <n v="4"/>
    <s v="Alta"/>
    <s v="Rapide Eye"/>
    <n v="2016"/>
    <s v="1645522_RapidEye-1_analytic_20161001_164628.tif"/>
    <s v="Alta"/>
    <m/>
    <m/>
    <s v="522i"/>
    <n v="13.94815"/>
    <n v="-85.242019999999997"/>
    <x v="1"/>
    <x v="1"/>
    <s v="No Antropogenica"/>
    <n v="-0.22222222222222221"/>
    <n v="-0.22222222222222221"/>
    <n v="-14.117777777777777"/>
    <n v="-14.117777777777777"/>
    <n v="0"/>
    <n v="0"/>
    <x v="2"/>
  </r>
  <r>
    <x v="948"/>
    <s v="520INF"/>
    <s v="Jorge Cisneros"/>
    <n v="12.376060000000001"/>
    <n v="-84.094880000000003"/>
    <s v="Bosque latifoliado degradado 30-69%"/>
    <n v="6"/>
    <s v="Alta"/>
    <s v="Landsat"/>
    <n v="2005"/>
    <s v="imal7_15051_29_08_2005.img"/>
    <s v="Media"/>
    <s v="Bosque latifoliado degradado 30-69%"/>
    <n v="3"/>
    <s v="Alta"/>
    <s v="Rapide Eye"/>
    <n v="2015"/>
    <s v="1644828_RapidEye-2_analytic_20151001_165240.tif"/>
    <s v="Alta"/>
    <m/>
    <m/>
    <s v="520INF"/>
    <n v="12.376060000000001"/>
    <n v="-84.094880000000003"/>
    <x v="1"/>
    <x v="1"/>
    <s v="No Antropogenica"/>
    <n v="-0.33333333333333331"/>
    <n v="-0.33333333333333331"/>
    <n v="-21.176666666666662"/>
    <n v="-21.176666666666662"/>
    <n v="0"/>
    <n v="0"/>
    <x v="2"/>
  </r>
  <r>
    <x v="949"/>
    <s v="510i"/>
    <s v="Jorge Cisneros"/>
    <n v="13.8629"/>
    <n v="-84.050790000000006"/>
    <s v="Bosque latifoliado &gt;70%"/>
    <n v="7"/>
    <s v="Media"/>
    <s v="Landsat"/>
    <n v="2005"/>
    <s v="imal7_15050_04_04_2004.img"/>
    <s v="Media"/>
    <s v="Bosque latifoliado degradado 30-69%"/>
    <n v="5"/>
    <s v="Alta"/>
    <s v="Rapide Eye"/>
    <n v="2016"/>
    <s v="1645428_RapidEye-1_analytic_20160206_165514.tif"/>
    <s v="Alta"/>
    <m/>
    <m/>
    <s v="510i"/>
    <n v="13.8629"/>
    <n v="-84.050790000000006"/>
    <x v="1"/>
    <x v="1"/>
    <s v="No Antropogenica"/>
    <n v="-0.22222222222222221"/>
    <n v="-0.22222222222222221"/>
    <n v="-14.117777777777777"/>
    <n v="-14.117777777777777"/>
    <n v="0"/>
    <n v="0"/>
    <x v="2"/>
  </r>
  <r>
    <x v="950"/>
    <s v="50b"/>
    <s v="Jorge Cisneros"/>
    <n v="13.097860000000001"/>
    <n v="-85.029759999999996"/>
    <s v="Bosque latifoliado &gt;70%"/>
    <n v="7"/>
    <s v="Alta"/>
    <s v="Landsat"/>
    <n v="2003"/>
    <s v="imal7_16051_05_12_2003.img"/>
    <s v="Media"/>
    <s v="Bosque latifoliado degradado 30-69%"/>
    <n v="4"/>
    <s v="Alta"/>
    <s v="Rapide Eye"/>
    <n v="2016"/>
    <s v="1645123_RapidEye-1_analytic_20161001_164642.tif"/>
    <s v="Alta"/>
    <m/>
    <m/>
    <s v="50b"/>
    <n v="13.097860000000001"/>
    <n v="-85.029759999999996"/>
    <x v="1"/>
    <x v="1"/>
    <s v="No Antropogenica"/>
    <n v="-0.33333333333333331"/>
    <n v="-0.33333333333333331"/>
    <n v="-21.176666666666662"/>
    <n v="-21.176666666666662"/>
    <n v="0"/>
    <n v="0"/>
    <x v="2"/>
  </r>
  <r>
    <x v="951"/>
    <s v="509i"/>
    <s v="Jorge Cisneros"/>
    <n v="13.86195"/>
    <n v="-84.135840000000002"/>
    <s v="Bosque latifoliado &gt;70%"/>
    <n v="9"/>
    <s v="Alta"/>
    <s v="Landsat"/>
    <n v="2004"/>
    <s v="imal7_15050_27_09_2004.img"/>
    <s v="Media"/>
    <s v="Bosque latifoliado degradado 30-69%"/>
    <n v="6"/>
    <s v="Baja"/>
    <s v="Rapide Eye"/>
    <n v="2016"/>
    <s v="1645427_RapidEye-3_analytic_20160620_164334.tif"/>
    <s v="Alta"/>
    <m/>
    <m/>
    <s v="509i"/>
    <n v="13.86195"/>
    <n v="-84.135840000000002"/>
    <x v="1"/>
    <x v="1"/>
    <s v="No Antropogenica"/>
    <n v="-0.33333333333333331"/>
    <n v="-0.33333333333333331"/>
    <n v="-21.176666666666662"/>
    <n v="-21.176666666666662"/>
    <n v="0"/>
    <n v="0"/>
    <x v="2"/>
  </r>
  <r>
    <x v="952"/>
    <s v="503i"/>
    <s v="Jorge Cisneros"/>
    <n v="13.86224"/>
    <n v="-84.646109999999993"/>
    <s v="Bosque latifoliado degradado 30-69%"/>
    <n v="6"/>
    <s v="Alta"/>
    <s v="Landsat"/>
    <n v="2005"/>
    <s v="imgl7_16050_13_03_2005.img"/>
    <s v="Media"/>
    <s v="Bosque latifoliado degradado 30-69%"/>
    <n v="5"/>
    <s v="Alta"/>
    <s v="Rapide Eye"/>
    <n v="2016"/>
    <s v="1645425_RapidEye-2_analytic_20160927_164630.tif"/>
    <s v="Alta"/>
    <m/>
    <m/>
    <s v="503i"/>
    <n v="13.86224"/>
    <n v="-84.646109999999993"/>
    <x v="1"/>
    <x v="1"/>
    <s v="Antropogenica"/>
    <n v="-0.1111111111111111"/>
    <n v="0"/>
    <n v="0"/>
    <n v="-7.0588888888888883"/>
    <n v="1"/>
    <n v="1"/>
    <x v="1"/>
  </r>
  <r>
    <x v="953"/>
    <s v="500i"/>
    <s v="Jorge Cisneros"/>
    <n v="13.86308"/>
    <n v="-84.901240000000001"/>
    <s v="Bosque latifoliado &gt;70%"/>
    <n v="8"/>
    <s v="Media"/>
    <s v="Landsat"/>
    <n v="2005"/>
    <s v="mosa_15_16_17_2005_06_1.img"/>
    <s v="Media"/>
    <s v="Bosque latifoliado degradado 30-69%"/>
    <n v="5"/>
    <s v="Alta"/>
    <s v="Rapide Eye"/>
    <n v="2016"/>
    <s v="1645424_RapidEye-3_analytic_20160317_164847.tif"/>
    <s v="Alta"/>
    <m/>
    <m/>
    <s v="500i"/>
    <n v="13.86308"/>
    <n v="-84.901240000000001"/>
    <x v="1"/>
    <x v="1"/>
    <s v="No Antropogenica"/>
    <n v="-0.33333333333333331"/>
    <n v="-0.33333333333333331"/>
    <n v="-21.176666666666662"/>
    <n v="-21.176666666666662"/>
    <n v="0"/>
    <n v="0"/>
    <x v="2"/>
  </r>
  <r>
    <x v="954"/>
    <s v="4INF"/>
    <s v="Jorge Cisneros"/>
    <n v="10.84614"/>
    <n v="-84.094880000000003"/>
    <s v="Bosque latifoliado &gt;70%"/>
    <n v="9"/>
    <s v="Alta"/>
    <s v="Landsat"/>
    <n v="2005"/>
    <s v="imal7_15052_29_08_2005.img"/>
    <s v="Media"/>
    <s v="Bosque latifoliado &gt;70%"/>
    <n v="9"/>
    <s v="Alta"/>
    <s v="Google Earth"/>
    <n v="2014"/>
    <m/>
    <s v="Alta"/>
    <m/>
    <m/>
    <s v="4INF"/>
    <n v="10.84614"/>
    <n v="-84.094880000000003"/>
    <x v="1"/>
    <x v="0"/>
    <s v="No Antropogenica"/>
    <n v="0"/>
    <n v="0"/>
    <n v="0"/>
    <n v="0"/>
    <n v="1"/>
    <n v="0"/>
    <x v="3"/>
  </r>
  <r>
    <x v="955"/>
    <s v="497i"/>
    <s v="Jorge Cisneros"/>
    <n v="13.86252"/>
    <n v="-85.156379999999999"/>
    <s v="Bosque latifoliado degradado 30-69%"/>
    <n v="6"/>
    <s v="Alta"/>
    <s v="Landsat"/>
    <n v="2003"/>
    <s v="imal7_16051_05_12_2003.img"/>
    <s v="Media"/>
    <s v="Bosque latifoliado degradado 30-69%"/>
    <n v="3"/>
    <s v="Alta"/>
    <s v="Rapide Eye"/>
    <n v="2016"/>
    <s v="1645423_RapidEye-4_analytic_20160116_165124.tif"/>
    <s v="Alta"/>
    <m/>
    <m/>
    <s v="497i"/>
    <n v="13.86252"/>
    <n v="-85.156379999999999"/>
    <x v="1"/>
    <x v="1"/>
    <s v="No Antropogenica"/>
    <n v="-0.33333333333333331"/>
    <n v="-0.33333333333333331"/>
    <n v="-21.176666666666662"/>
    <n v="-21.176666666666662"/>
    <n v="1"/>
    <n v="0"/>
    <x v="3"/>
  </r>
  <r>
    <x v="956"/>
    <s v="494i"/>
    <s v="Jorge Cisneros"/>
    <n v="13.86318"/>
    <n v="-85.411510000000007"/>
    <s v="Bosque latifoliado degradado 30-69%"/>
    <n v="5"/>
    <s v="Alta"/>
    <s v="Landsat"/>
    <n v="2003"/>
    <s v="imal7_16051_05_12_2003.img"/>
    <s v="Media"/>
    <s v="Bosque latifoliado &gt;70%"/>
    <n v="9"/>
    <s v="Alta"/>
    <s v="Rapide Eye"/>
    <n v="2016"/>
    <s v="1645422_RapidEye-4_analytic_20160204_164908.tif"/>
    <s v="Alta"/>
    <m/>
    <m/>
    <s v="494i"/>
    <n v="13.86318"/>
    <n v="-85.411510000000007"/>
    <x v="1"/>
    <x v="2"/>
    <s v="No Antropogenica"/>
    <n v="0.44444444444444442"/>
    <n v="0.44444444444444442"/>
    <n v="28.235555555555553"/>
    <n v="28.235555555555553"/>
    <n v="0"/>
    <n v="0"/>
    <x v="2"/>
  </r>
  <r>
    <x v="957"/>
    <s v="483i"/>
    <s v="Jorge Cisneros"/>
    <n v="13.777950000000001"/>
    <n v="-84.221879999999999"/>
    <s v="Bosque latifoliado &gt;70%"/>
    <n v="9"/>
    <s v="Alta"/>
    <s v="Landsat"/>
    <n v="2005"/>
    <s v="imgl7_16050_13_03_2005.img"/>
    <s v="Media"/>
    <s v="Bosque latifoliado degradado 30-69%"/>
    <n v="4"/>
    <s v="Alta"/>
    <s v="Rapide Eye"/>
    <n v="2016"/>
    <s v="1645427_RapidEye-1_analytic_20160206_165515.tif"/>
    <s v="Alta"/>
    <m/>
    <m/>
    <s v="483i"/>
    <n v="13.777950000000001"/>
    <n v="-84.221879999999999"/>
    <x v="1"/>
    <x v="1"/>
    <s v="No Antropogenica"/>
    <n v="-0.55555555555555558"/>
    <n v="-0.55555555555555558"/>
    <n v="-35.294444444444444"/>
    <n v="-35.294444444444444"/>
    <n v="0"/>
    <n v="0"/>
    <x v="2"/>
  </r>
  <r>
    <x v="958"/>
    <s v="470i"/>
    <s v="Jorge Cisneros"/>
    <n v="13.77763"/>
    <n v="-85.327079999999995"/>
    <s v="Bosque latifoliado degradado 30-69%"/>
    <n v="3"/>
    <s v="Media"/>
    <s v="Landsat"/>
    <n v="2005"/>
    <s v="imal7_16051_24_11_2005.img"/>
    <s v="Media"/>
    <s v="Bosque latifoliado degradado 30-69%"/>
    <n v="6"/>
    <s v="Alta"/>
    <s v="Rapide Eye"/>
    <n v="2016"/>
    <s v="1645422_RapidEye-1_analytic_20161001_164632.tif"/>
    <s v="Alta"/>
    <m/>
    <m/>
    <s v="470i"/>
    <n v="13.77763"/>
    <n v="-85.327079999999995"/>
    <x v="1"/>
    <x v="2"/>
    <s v="No Antropogenica"/>
    <n v="0.33333333333333331"/>
    <n v="0.33333333333333331"/>
    <n v="21.176666666666662"/>
    <n v="21.176666666666662"/>
    <n v="0"/>
    <n v="0"/>
    <x v="2"/>
  </r>
  <r>
    <x v="959"/>
    <s v="45INF"/>
    <s v="Jorge Cisneros"/>
    <n v="11.100210000000001"/>
    <n v="-84.009910000000005"/>
    <s v="Bosque latifoliado &gt;70%"/>
    <n v="9"/>
    <s v="Alta"/>
    <s v="Landsat"/>
    <n v="2005"/>
    <s v="imal7_15052_29_08_2005.img"/>
    <s v="Media"/>
    <s v="Bosque latifoliado degradado 30-69%"/>
    <n v="5"/>
    <s v="Alta"/>
    <s v="Rapide Eye"/>
    <n v="2016"/>
    <s v="1644228_RapidEye-2_analytic_20160903_164428.tif"/>
    <s v="Alta"/>
    <m/>
    <m/>
    <s v="45INF"/>
    <n v="11.100210000000001"/>
    <n v="-84.009910000000005"/>
    <x v="1"/>
    <x v="1"/>
    <s v="No Antropogenica"/>
    <n v="-0.44444444444444442"/>
    <n v="-0.44444444444444442"/>
    <n v="-28.235555555555553"/>
    <n v="-28.235555555555553"/>
    <n v="1"/>
    <n v="0"/>
    <x v="3"/>
  </r>
  <r>
    <x v="960"/>
    <s v="45b"/>
    <s v="Jorge Cisneros"/>
    <n v="12.84346"/>
    <n v="-83.584299999999999"/>
    <s v="Bosque latifoliado degradado 30-69%"/>
    <n v="6"/>
    <s v="Alta"/>
    <s v="Landsat"/>
    <n v="2005"/>
    <s v="imal7_15051_29_08_2005.img"/>
    <s v="Media"/>
    <s v="Bosque latifoliado degradado 30-69%"/>
    <n v="5"/>
    <s v="Alta"/>
    <s v="Rapide Eye"/>
    <n v="2016"/>
    <s v="1745003_RapidEye-1_analytic_20160127_164636.tif"/>
    <s v="Alta"/>
    <m/>
    <m/>
    <s v="45b"/>
    <n v="12.84346"/>
    <n v="-83.584299999999999"/>
    <x v="1"/>
    <x v="1"/>
    <s v="No Antropogenica"/>
    <n v="-0.1111111111111111"/>
    <n v="0"/>
    <n v="0"/>
    <n v="-7.0588888888888883"/>
    <n v="0"/>
    <n v="0"/>
    <x v="2"/>
  </r>
  <r>
    <x v="961"/>
    <s v="458i"/>
    <s v="Jorge Cisneros"/>
    <n v="13.691979999999999"/>
    <n v="-84.135890000000003"/>
    <s v="Bosque de Pino degradado 30-69%"/>
    <n v="5"/>
    <s v="Alta"/>
    <s v="Landsat"/>
    <n v="2005"/>
    <s v="imal7_15051_29_08_2005.img"/>
    <s v="Media"/>
    <s v="Bosque de Pino degradado 30-69%"/>
    <n v="6"/>
    <s v="Alta"/>
    <s v="Rapide Eye"/>
    <n v="2016"/>
    <s v="1645427_RapidEye-1_analytic_20160206_165515.tif"/>
    <s v="Alta"/>
    <m/>
    <m/>
    <s v="458i"/>
    <n v="13.691979999999999"/>
    <n v="-84.135890000000003"/>
    <x v="0"/>
    <x v="2"/>
    <s v="No Antropogenica"/>
    <n v="0.1111111111111111"/>
    <n v="0"/>
    <n v="0"/>
    <n v="3.8848111111111105"/>
    <n v="1"/>
    <n v="0"/>
    <x v="3"/>
  </r>
  <r>
    <x v="962"/>
    <s v="455i"/>
    <s v="Jorge Cisneros"/>
    <n v="13.69299"/>
    <n v="-84.391019999999997"/>
    <s v="Bosque latifoliado degradado 30-69%"/>
    <n v="5"/>
    <s v="Alta"/>
    <s v="Landsat"/>
    <n v="2005"/>
    <s v="imgl7_16050_13_03_2005.img"/>
    <s v="Media"/>
    <s v="Bosque latifoliado degradado 30-69%"/>
    <n v="3"/>
    <s v="Alta"/>
    <s v="Rapide Eye"/>
    <n v="2016"/>
    <s v="1645426_RapidEye-1_analytic_20160206_165515.tif"/>
    <s v="Alta"/>
    <m/>
    <m/>
    <s v="455i"/>
    <n v="13.69299"/>
    <n v="-84.391019999999997"/>
    <x v="1"/>
    <x v="1"/>
    <s v="Antropogenica"/>
    <n v="-0.22222222222222221"/>
    <n v="-0.22222222222222221"/>
    <n v="-14.117777777777777"/>
    <n v="-14.117777777777777"/>
    <n v="0"/>
    <n v="1"/>
    <x v="0"/>
  </r>
  <r>
    <x v="963"/>
    <s v="454i"/>
    <s v="Jorge Cisneros"/>
    <n v="13.692170000000001"/>
    <n v="-84.476070000000007"/>
    <s v="Bosque latifoliado degradado 30-69%"/>
    <n v="3"/>
    <s v="Alta"/>
    <s v="Landsat"/>
    <n v="2005"/>
    <s v="imgl7_16050_13_03_2005.img"/>
    <s v="Media"/>
    <s v="Bosque latifoliado degradado 30-69%"/>
    <n v="4"/>
    <s v="Alta"/>
    <s v="Rapide Eye"/>
    <n v="2016"/>
    <s v="1645426_RapidEye-1_analytic_20160206_165515.tif"/>
    <s v="Alta"/>
    <m/>
    <m/>
    <s v="454i"/>
    <n v="13.692170000000001"/>
    <n v="-84.476070000000007"/>
    <x v="1"/>
    <x v="2"/>
    <s v="No Antropogenica"/>
    <n v="0.1111111111111111"/>
    <n v="0"/>
    <n v="0"/>
    <n v="7.0588888888888883"/>
    <n v="1"/>
    <n v="0"/>
    <x v="3"/>
  </r>
  <r>
    <x v="964"/>
    <s v="448i"/>
    <s v="Jorge Cisneros"/>
    <n v="13.692449999999999"/>
    <n v="-84.986329999999995"/>
    <s v="Bosque latifoliado degradado 30-69%"/>
    <n v="4"/>
    <s v="Media"/>
    <s v="Landsat"/>
    <n v="2006"/>
    <s v="mosa_15_16_17_2005_06.img"/>
    <s v="Media"/>
    <s v="Bosque latifoliado degradado 30-69%"/>
    <n v="3"/>
    <s v="Alta"/>
    <s v="Rapide Eye"/>
    <n v="2016"/>
    <s v="1645424_RapidEye-1_analytic_20160422_165008.tif"/>
    <s v="Alta"/>
    <m/>
    <m/>
    <s v="448i"/>
    <n v="13.692449999999999"/>
    <n v="-84.986329999999995"/>
    <x v="1"/>
    <x v="1"/>
    <s v="No Antropogenica"/>
    <n v="-0.1111111111111111"/>
    <n v="0"/>
    <n v="0"/>
    <n v="-7.0588888888888883"/>
    <n v="0"/>
    <n v="0"/>
    <x v="2"/>
  </r>
  <r>
    <x v="965"/>
    <s v="445i"/>
    <s v="Jorge Cisneros"/>
    <n v="13.693160000000001"/>
    <n v="-85.241460000000004"/>
    <s v="Bosque latifoliado degradado 30-69%"/>
    <n v="4"/>
    <s v="Media"/>
    <s v="Landsat"/>
    <n v="2005"/>
    <s v="mosa_15_16_17_2005_06.img"/>
    <s v="Media"/>
    <s v="Bosque latifoliado &gt;70%"/>
    <n v="7"/>
    <s v="Alta"/>
    <s v="Sentinel"/>
    <n v="2018"/>
    <m/>
    <s v="Alta"/>
    <m/>
    <m/>
    <s v="445i"/>
    <n v="13.693160000000001"/>
    <n v="-85.241460000000004"/>
    <x v="1"/>
    <x v="2"/>
    <s v="Antropogenica"/>
    <n v="0.33333333333333331"/>
    <n v="0.33333333333333331"/>
    <n v="21.176666666666662"/>
    <n v="21.176666666666662"/>
    <n v="0"/>
    <n v="0"/>
    <x v="2"/>
  </r>
  <r>
    <x v="966"/>
    <s v="444INF"/>
    <s v="Jorge Cisneros"/>
    <n v="12.20607"/>
    <n v="-83.924880000000002"/>
    <s v="Bosque latifoliado &gt;70%"/>
    <n v="8"/>
    <s v="Alta"/>
    <s v="Landsat"/>
    <n v="2005"/>
    <s v="imal7_15052_29_08_2005.img"/>
    <s v="Media"/>
    <s v="Bosque latifoliado &gt;70%"/>
    <n v="8"/>
    <s v="Alta"/>
    <s v="Rapide Eye"/>
    <m/>
    <s v="1644728_RapidEye-1_analytic_20160315_165207.tif"/>
    <s v="Alta"/>
    <m/>
    <m/>
    <s v="444INF"/>
    <n v="12.20607"/>
    <n v="-83.924880000000002"/>
    <x v="1"/>
    <x v="0"/>
    <s v="Antropogenica"/>
    <n v="0"/>
    <n v="0"/>
    <n v="0"/>
    <n v="0"/>
    <n v="0"/>
    <n v="0"/>
    <x v="2"/>
  </r>
  <r>
    <x v="967"/>
    <s v="43i"/>
    <s v="Jorge Cisneros"/>
    <n v="11.39814"/>
    <n v="-84.052340000000001"/>
    <s v="Bosque latifoliado &gt;70%"/>
    <n v="9"/>
    <s v="Alta"/>
    <s v="Landsat"/>
    <n v="2005"/>
    <s v="imal7_15052_29_08_2005.img"/>
    <s v="Media"/>
    <s v="Bosque latifoliado degradado 30-69%"/>
    <n v="6"/>
    <s v="Baja"/>
    <s v="Sentinel"/>
    <n v="2017"/>
    <m/>
    <s v="Media"/>
    <m/>
    <m/>
    <s v="43i"/>
    <n v="11.39814"/>
    <n v="-84.052340000000001"/>
    <x v="1"/>
    <x v="1"/>
    <s v="No Antropogenica"/>
    <n v="-0.33333333333333331"/>
    <n v="-0.33333333333333331"/>
    <n v="-21.176666666666662"/>
    <n v="-21.176666666666662"/>
    <n v="0"/>
    <n v="0"/>
    <x v="2"/>
  </r>
  <r>
    <x v="968"/>
    <s v="439i"/>
    <s v="Jorge Cisneros"/>
    <n v="13.69326"/>
    <n v="-85.751739999999998"/>
    <s v="Bosque latifoliado degradado 30-69%"/>
    <n v="4"/>
    <s v="Media"/>
    <s v="Landsat"/>
    <n v="2003"/>
    <s v="imal7_16051_05_12_2003.img"/>
    <s v="Media"/>
    <s v="Bosque latifoliado degradado 30-69%"/>
    <n v="6"/>
    <s v="Media"/>
    <s v="Sentinel"/>
    <n v="2017"/>
    <m/>
    <s v="Media"/>
    <m/>
    <m/>
    <s v="439i"/>
    <n v="13.69326"/>
    <n v="-85.751739999999998"/>
    <x v="1"/>
    <x v="2"/>
    <s v="No Antropogenica"/>
    <n v="0.22222222222222221"/>
    <n v="0.22222222222222221"/>
    <n v="14.117777777777777"/>
    <n v="14.117777777777777"/>
    <n v="0"/>
    <n v="1"/>
    <x v="0"/>
  </r>
  <r>
    <x v="969"/>
    <s v="438INF"/>
    <s v="Jorge Cisneros"/>
    <n v="12.20607"/>
    <n v="-84.434889999999996"/>
    <s v="Bosque latifoliado degradado 30-69%"/>
    <n v="4"/>
    <s v="Media"/>
    <s v="Landsat"/>
    <n v="2003"/>
    <s v="imal7_16051_05_12_2003.img"/>
    <s v="Media"/>
    <s v="Bosque latifoliado degradado 30-69%"/>
    <n v="6"/>
    <s v="Alta"/>
    <s v="Rapide Eye"/>
    <n v="2015"/>
    <s v="1644726_RapidEye-1_analytic_20150224_171122.tif"/>
    <s v="Alta"/>
    <m/>
    <m/>
    <s v="438INF"/>
    <n v="12.20607"/>
    <n v="-84.434889999999996"/>
    <x v="1"/>
    <x v="2"/>
    <s v="Antropogenica"/>
    <n v="0.22222222222222221"/>
    <n v="0.22222222222222221"/>
    <n v="14.117777777777777"/>
    <n v="14.117777777777777"/>
    <n v="0"/>
    <n v="0"/>
    <x v="2"/>
  </r>
  <r>
    <x v="970"/>
    <s v="436i"/>
    <s v="Jorge Cisneros"/>
    <n v="13.607860000000001"/>
    <n v="-83.711839999999995"/>
    <s v="Bosque latifoliado degradado 30-69%"/>
    <n v="5"/>
    <s v="Media"/>
    <s v="Landsat"/>
    <n v="2005"/>
    <s v="mosa_15_16_17_2005_06_1.img"/>
    <s v="Media"/>
    <s v="Bosque latifoliado degradado 30-69%"/>
    <n v="6"/>
    <s v="Alta"/>
    <s v="Rapide Eye"/>
    <n v="2016"/>
    <s v="1745302_RapidEye-1_analytic_20160206_165517.tif"/>
    <s v="Alta"/>
    <m/>
    <m/>
    <s v="436i"/>
    <n v="13.607860000000001"/>
    <n v="-83.711839999999995"/>
    <x v="1"/>
    <x v="2"/>
    <s v="No Antropogenica"/>
    <n v="0.1111111111111111"/>
    <n v="0"/>
    <n v="0"/>
    <n v="7.0588888888888883"/>
    <n v="0"/>
    <n v="0"/>
    <x v="2"/>
  </r>
  <r>
    <x v="971"/>
    <s v="430i"/>
    <s v="Jorge Cisneros"/>
    <n v="13.60797"/>
    <n v="-84.221919999999997"/>
    <s v="Bosque de Pino degradado 30-69%"/>
    <n v="5"/>
    <s v="Media"/>
    <s v="Landsat"/>
    <n v="2003"/>
    <s v="imal7_16051_05_12_2003.img"/>
    <s v="Media"/>
    <s v="Bosque de Pino degradado 30-69%"/>
    <n v="4"/>
    <s v="Alta"/>
    <s v="Rapide Eye"/>
    <n v="2016"/>
    <s v="1645327_RapidEye-2_analytic_20160124_170408.tif"/>
    <s v="Alta"/>
    <m/>
    <m/>
    <s v="430i"/>
    <n v="13.60797"/>
    <n v="-84.221919999999997"/>
    <x v="0"/>
    <x v="1"/>
    <s v="No Antropogenica"/>
    <n v="-0.1111111111111111"/>
    <n v="0"/>
    <n v="0"/>
    <n v="-3.8848111111111105"/>
    <n v="0"/>
    <n v="0"/>
    <x v="2"/>
  </r>
  <r>
    <x v="972"/>
    <s v="410INF"/>
    <s v="Jorge Cisneros"/>
    <n v="12.120950000000001"/>
    <n v="-83.75385"/>
    <s v="Bosque latifoliado &gt;70%"/>
    <n v="8"/>
    <s v="Alta"/>
    <s v="Landsat"/>
    <n v="2005"/>
    <s v="imal7_15052_29_08_2005.img"/>
    <s v="Media"/>
    <s v="Bosque latifoliado &gt;70%"/>
    <n v="7"/>
    <s v="Alta"/>
    <s v="Rapide Eye"/>
    <n v="2016"/>
    <s v="1744602_RapidEye-1_analytic_20160315_165210.tif"/>
    <s v="Alta"/>
    <m/>
    <m/>
    <s v="410INF"/>
    <n v="12.120950000000001"/>
    <n v="-83.75385"/>
    <x v="1"/>
    <x v="1"/>
    <s v="No Antropogenica"/>
    <n v="-0.1111111111111111"/>
    <n v="0"/>
    <n v="0"/>
    <n v="-7.0588888888888883"/>
    <n v="0"/>
    <n v="0"/>
    <x v="2"/>
  </r>
  <r>
    <x v="973"/>
    <s v="407INF"/>
    <s v="Jorge Cisneros"/>
    <n v="12.12007"/>
    <n v="-84.009529999999998"/>
    <s v="Bosque latifoliado &gt;70%"/>
    <n v="9"/>
    <s v="Alta"/>
    <s v="Landsat"/>
    <n v="2005"/>
    <s v="imal7_15052_29_08_2005.img"/>
    <s v="Media"/>
    <s v="Bosque latifoliado degradado 30-69%"/>
    <n v="5"/>
    <s v="Alta"/>
    <s v="Sentinel"/>
    <n v="2017"/>
    <m/>
    <s v="Alta"/>
    <m/>
    <m/>
    <s v="407INF"/>
    <n v="12.12007"/>
    <n v="-84.009529999999998"/>
    <x v="1"/>
    <x v="1"/>
    <s v="Antropogenica"/>
    <n v="-0.44444444444444442"/>
    <n v="-0.44444444444444442"/>
    <n v="-28.235555555555553"/>
    <n v="-28.235555555555553"/>
    <n v="0"/>
    <n v="1"/>
    <x v="0"/>
  </r>
  <r>
    <x v="974"/>
    <s v="396i"/>
    <s v="Jorge Cisneros"/>
    <n v="13.52238"/>
    <n v="-84.816289999999995"/>
    <s v="Bosque latifoliado degradado 30-69%"/>
    <n v="3"/>
    <s v="Media"/>
    <s v="Landsat"/>
    <n v="2005"/>
    <s v="mosa_15_16_17_2005_06_1.img"/>
    <s v="Media"/>
    <s v="Bosque latifoliado degradado 30-69%"/>
    <n v="3"/>
    <s v="Alta"/>
    <s v="Rapide Eye"/>
    <n v="2016"/>
    <s v="1645324_RapidEye-1_analytic_20160422_165012.tif"/>
    <s v="Alta"/>
    <m/>
    <m/>
    <s v="396i"/>
    <n v="13.52238"/>
    <n v="-84.816289999999995"/>
    <x v="1"/>
    <x v="0"/>
    <s v="No Antropogenica"/>
    <n v="0"/>
    <n v="0"/>
    <n v="0"/>
    <n v="0"/>
    <n v="0"/>
    <n v="0"/>
    <x v="2"/>
  </r>
  <r>
    <x v="975"/>
    <s v="392i"/>
    <s v="Jorge Cisneros"/>
    <n v="13.52257"/>
    <n v="-85.156459999999996"/>
    <s v="Bosque latifoliado degradado 30-69%"/>
    <n v="6"/>
    <s v="Alta"/>
    <s v="Landsat"/>
    <n v="2005"/>
    <s v="mosa_15_16_17_2005_06_1.img"/>
    <s v="Media"/>
    <s v="Bosque latifoliado degradado 30-69%"/>
    <n v="3"/>
    <s v="Alta"/>
    <s v="Rapide Eye"/>
    <n v="2016"/>
    <s v="1645323_RapidEye-1_analytic_20160422_165012.tif"/>
    <s v="Alta"/>
    <m/>
    <m/>
    <s v="392i"/>
    <n v="13.52257"/>
    <n v="-85.156459999999996"/>
    <x v="1"/>
    <x v="1"/>
    <s v="No Antropogenica"/>
    <n v="-0.33333333333333331"/>
    <n v="-0.33333333333333331"/>
    <n v="-21.176666666666662"/>
    <n v="-21.176666666666662"/>
    <n v="0"/>
    <n v="0"/>
    <x v="2"/>
  </r>
  <r>
    <x v="976"/>
    <s v="37i"/>
    <s v="Jorge Cisneros"/>
    <n v="11.313140000000001"/>
    <n v="-84.051509999999993"/>
    <s v="Bosque latifoliado degradado 30-69%"/>
    <n v="6"/>
    <s v="Alta"/>
    <s v="Landsat"/>
    <n v="2005"/>
    <s v="imal7_15052_29_08_2005.img"/>
    <s v="Media"/>
    <s v="Bosque latifoliado degradado 30-69%"/>
    <n v="3"/>
    <s v="Alta"/>
    <s v="Rapide Eye"/>
    <n v="2016"/>
    <s v="1644328_RapidEye-1_analytic_20160315_165220.tif"/>
    <s v="Alta"/>
    <m/>
    <m/>
    <s v="37i"/>
    <n v="11.313140000000001"/>
    <n v="-84.051509999999993"/>
    <x v="1"/>
    <x v="1"/>
    <s v="No Antropogenica"/>
    <n v="-0.33333333333333331"/>
    <n v="-0.33333333333333331"/>
    <n v="-21.176666666666662"/>
    <n v="-21.176666666666662"/>
    <n v="1"/>
    <n v="0"/>
    <x v="3"/>
  </r>
  <r>
    <x v="977"/>
    <s v="378i"/>
    <s v="Jorge Cisneros"/>
    <n v="13.437989999999999"/>
    <n v="-84.221959999999996"/>
    <s v="Bosque latifoliado degradado 30-69%"/>
    <n v="3"/>
    <s v="Alta"/>
    <s v="Landsat"/>
    <n v="2005"/>
    <s v="imal7_16051_24_11_2005.img"/>
    <s v="Media"/>
    <s v="Bosque latifoliado degradado 30-69%"/>
    <n v="3"/>
    <s v="Media"/>
    <s v="Rapide Eye"/>
    <n v="2016"/>
    <s v="1645227_RapidEye-1_analytic_20160726_164308.tif"/>
    <s v="Alta"/>
    <m/>
    <m/>
    <s v="378i"/>
    <n v="13.437989999999999"/>
    <n v="-84.221959999999996"/>
    <x v="1"/>
    <x v="0"/>
    <s v="No Antropogenica"/>
    <n v="0"/>
    <n v="0"/>
    <n v="0"/>
    <n v="0"/>
    <n v="0"/>
    <n v="0"/>
    <x v="2"/>
  </r>
  <r>
    <x v="978"/>
    <s v="373INF"/>
    <s v="Jorge Cisneros"/>
    <n v="12.035130000000001"/>
    <n v="-83.840479999999999"/>
    <s v="Bosque latifoliado &gt;70%"/>
    <n v="7"/>
    <s v="Alta"/>
    <s v="Landsat"/>
    <n v="2005"/>
    <s v="imal7_16051_24_11_2005.img"/>
    <s v="Media"/>
    <s v="Bosque latifoliado degradado 30-69%"/>
    <n v="5"/>
    <s v="Alta"/>
    <s v="Rapide Eye"/>
    <n v="2015"/>
    <s v="1744602_RapidEye-3_analytic_20150225_164909.tif"/>
    <s v="Alta"/>
    <m/>
    <m/>
    <s v="373INF"/>
    <n v="12.035130000000001"/>
    <n v="-83.840479999999999"/>
    <x v="1"/>
    <x v="1"/>
    <s v="Antropogenica"/>
    <n v="-0.22222222222222221"/>
    <n v="-0.22222222222222221"/>
    <n v="-14.117777777777777"/>
    <n v="-14.117777777777777"/>
    <n v="0"/>
    <n v="0"/>
    <x v="2"/>
  </r>
  <r>
    <x v="979"/>
    <s v="367INF"/>
    <s v="Jorge Cisneros"/>
    <n v="12.03529"/>
    <n v="-84.350449999999995"/>
    <s v="Bosque latifoliado degradado 30-69%"/>
    <n v="3"/>
    <s v="Alta"/>
    <s v="Landsat"/>
    <n v="2005"/>
    <s v="imal7_15052_29_08_2005.img"/>
    <s v="Media"/>
    <s v="Bosque latifoliado degradado 30-69%"/>
    <n v="4"/>
    <s v="Alta"/>
    <s v="Rapide Eye"/>
    <n v="2016"/>
    <s v="1644626_RapidEye-2_visual_20160124_170433.tif"/>
    <s v="Alta"/>
    <m/>
    <m/>
    <s v="367INF"/>
    <n v="12.03529"/>
    <n v="-84.350449999999995"/>
    <x v="1"/>
    <x v="2"/>
    <s v="Antropogenica"/>
    <n v="0.1111111111111111"/>
    <n v="0"/>
    <n v="0"/>
    <n v="7.0588888888888883"/>
    <n v="0"/>
    <n v="0"/>
    <x v="2"/>
  </r>
  <r>
    <x v="980"/>
    <s v="366i"/>
    <s v="Jorge Cisneros"/>
    <n v="13.438190000000001"/>
    <n v="-85.242130000000003"/>
    <s v="Bosque latifoliado degradado 30-69%"/>
    <n v="5"/>
    <s v="Media"/>
    <s v="Landsat"/>
    <n v="2005"/>
    <s v="imal7_16051_24_11_2005.img"/>
    <s v="Media"/>
    <s v="Bosque latifoliado degradado 30-69%"/>
    <n v="4"/>
    <s v="Alta"/>
    <s v="Rapide Eye"/>
    <n v="2016"/>
    <s v="1645222_RapidEye-1_analytic_20161001_164639.tif"/>
    <s v="Alta"/>
    <m/>
    <m/>
    <s v="366i"/>
    <n v="13.438190000000001"/>
    <n v="-85.242130000000003"/>
    <x v="1"/>
    <x v="1"/>
    <s v="No Antropogenica"/>
    <n v="-0.1111111111111111"/>
    <n v="0"/>
    <n v="0"/>
    <n v="-7.0588888888888883"/>
    <n v="1"/>
    <n v="0"/>
    <x v="3"/>
  </r>
  <r>
    <x v="981"/>
    <s v="358i"/>
    <s v="Jorge Cisneros"/>
    <n v="13.351850000000001"/>
    <n v="-83.795820000000006"/>
    <s v="Bosque de Pino degradado 30-69%"/>
    <n v="3"/>
    <s v="Media"/>
    <s v="Landsat"/>
    <n v="2005"/>
    <s v="mosa_15_16_17_2005_06_1.img"/>
    <s v="Media"/>
    <s v="Bosque de Pino degradado 30-69%"/>
    <n v="5"/>
    <s v="Media"/>
    <s v="Sentinel"/>
    <n v="2017"/>
    <m/>
    <s v="Alta"/>
    <m/>
    <m/>
    <s v="358i"/>
    <n v="13.351850000000001"/>
    <n v="-83.795820000000006"/>
    <x v="0"/>
    <x v="2"/>
    <s v="No Antropogenica"/>
    <n v="0.22222222222222221"/>
    <n v="0.22222222222222221"/>
    <n v="7.7696222222222211"/>
    <n v="7.7696222222222211"/>
    <n v="0"/>
    <n v="0"/>
    <x v="2"/>
  </r>
  <r>
    <x v="982"/>
    <s v="355i"/>
    <s v="Jorge Cisneros"/>
    <n v="13.35295"/>
    <n v="-84.050939999999997"/>
    <s v="Bosque latifoliado degradado 30-69%"/>
    <n v="5"/>
    <s v="Media"/>
    <s v="Landsat"/>
    <n v="2005"/>
    <s v="mosa_15_16_17_2005_06_1.img"/>
    <s v="Media"/>
    <s v="Bosque latifoliado &gt;70%"/>
    <n v="7"/>
    <s v="Alta"/>
    <s v="Rapide Eye"/>
    <n v="2016"/>
    <s v="1745201_RapidEye-1_analytic_20160315_165149.tif"/>
    <s v="Alta"/>
    <m/>
    <m/>
    <s v="355i"/>
    <n v="13.35295"/>
    <n v="-84.050939999999997"/>
    <x v="1"/>
    <x v="2"/>
    <s v="No Antropogenica"/>
    <n v="0.22222222222222221"/>
    <n v="0.22222222222222221"/>
    <n v="14.117777777777777"/>
    <n v="14.117777777777777"/>
    <n v="0"/>
    <n v="0"/>
    <x v="2"/>
  </r>
  <r>
    <x v="983"/>
    <s v="336i"/>
    <s v="Jorge Cisneros"/>
    <n v="13.26688"/>
    <n v="-83.796940000000006"/>
    <s v="Bosque de Pino degradado 30-69%"/>
    <n v="3"/>
    <s v="Alta"/>
    <s v="Landsat"/>
    <n v="2005"/>
    <s v="imal7_15051_29_08_2005.img"/>
    <s v="Media"/>
    <s v="Bosque de Pino degradado 30-69%"/>
    <n v="3"/>
    <s v="Baja"/>
    <s v="Rapide Eye"/>
    <n v="2015"/>
    <s v="1745202_RapidEye-2_analytic_20151001_165226.tif"/>
    <s v="Alta"/>
    <m/>
    <m/>
    <s v="336i"/>
    <n v="13.26688"/>
    <n v="-83.796940000000006"/>
    <x v="0"/>
    <x v="0"/>
    <s v="No Antropogenica"/>
    <n v="0"/>
    <n v="0"/>
    <n v="0"/>
    <n v="0"/>
    <n v="0"/>
    <n v="0"/>
    <x v="2"/>
  </r>
  <r>
    <x v="984"/>
    <s v="333i"/>
    <s v="Jorge Cisneros"/>
    <n v="13.26797"/>
    <n v="-84.051969999999997"/>
    <s v="Bosque de Pino degradado 30-69%"/>
    <n v="4"/>
    <s v="Alta"/>
    <s v="Landsat"/>
    <n v="2005"/>
    <s v="imal7_15051_29_08_2005.img"/>
    <s v="Media"/>
    <s v="Bosque de Pino degradado 30-69%"/>
    <n v="4"/>
    <s v="Alta"/>
    <s v="Sentinel"/>
    <n v="2017"/>
    <m/>
    <s v="Alta"/>
    <m/>
    <m/>
    <s v="333i"/>
    <n v="13.26797"/>
    <n v="-84.051969999999997"/>
    <x v="0"/>
    <x v="0"/>
    <s v="Antropogenica"/>
    <n v="0"/>
    <n v="0"/>
    <n v="0"/>
    <n v="0"/>
    <n v="0"/>
    <n v="1"/>
    <x v="0"/>
  </r>
  <r>
    <x v="985"/>
    <s v="329INF"/>
    <s v="Jorge Cisneros"/>
    <n v="11.95102"/>
    <n v="-84.604150000000004"/>
    <s v="Bosque latifoliado degradado 30-69%"/>
    <n v="3"/>
    <s v="Alta"/>
    <s v="Landsat"/>
    <n v="2005"/>
    <s v="imal7_16052_24_01_2005.img"/>
    <s v="Media"/>
    <s v="Bosque latifoliado degradado 30-69%"/>
    <n v="4"/>
    <s v="Alta"/>
    <s v="Rapide Eye"/>
    <n v="2015"/>
    <s v="1644625_RapidEye-1_analytic_20150224_171126.tif"/>
    <s v="Alta"/>
    <m/>
    <m/>
    <s v="329INF"/>
    <n v="11.95102"/>
    <n v="-84.604150000000004"/>
    <x v="1"/>
    <x v="2"/>
    <s v="Antropogenica"/>
    <n v="0.1111111111111111"/>
    <n v="0"/>
    <n v="0"/>
    <n v="7.0588888888888883"/>
    <n v="0"/>
    <n v="0"/>
    <x v="2"/>
  </r>
  <r>
    <x v="986"/>
    <s v="318i"/>
    <s v="Jorge Cisneros"/>
    <n v="13.26769"/>
    <n v="-85.327179999999998"/>
    <s v="Bosque latifoliado degradado 30-69%"/>
    <n v="3"/>
    <s v="Alta"/>
    <s v="Landsat"/>
    <n v="2005"/>
    <s v="imal7_16051_24_11_2005.img"/>
    <s v="Media"/>
    <s v="Bosque latifoliado &gt;70%"/>
    <n v="7"/>
    <s v="Alta"/>
    <s v="Rapide Eye"/>
    <n v="2016"/>
    <s v="1645222_RapidEye-1_analytic_20161001_164639.tif"/>
    <s v="Alta"/>
    <m/>
    <m/>
    <s v="318i"/>
    <n v="13.26769"/>
    <n v="-85.327179999999998"/>
    <x v="1"/>
    <x v="2"/>
    <s v="No Antropogenica"/>
    <n v="0.44444444444444442"/>
    <n v="0.44444444444444442"/>
    <n v="28.235555555555553"/>
    <n v="28.235555555555553"/>
    <n v="1"/>
    <n v="1"/>
    <x v="1"/>
  </r>
  <r>
    <x v="987"/>
    <s v="313i"/>
    <s v="Jorge Cisneros"/>
    <n v="13.18197"/>
    <n v="-83.965959999999995"/>
    <s v="Bosque latifoliado &gt;70%"/>
    <n v="7"/>
    <s v="Alta"/>
    <s v="Landsat"/>
    <n v="2005"/>
    <s v="imal7_15051_29_08_2005.img"/>
    <s v="Media"/>
    <s v="Bosque latifoliado &gt;70%"/>
    <n v="7"/>
    <s v="Alta"/>
    <s v="Rapide Eye"/>
    <n v="2015"/>
    <s v="1645128_RapidEye-5_analytic_20150101_165628.tif"/>
    <s v="Alta"/>
    <m/>
    <m/>
    <s v="313i"/>
    <n v="13.18197"/>
    <n v="-83.965959999999995"/>
    <x v="1"/>
    <x v="0"/>
    <s v="No Antropogenica"/>
    <n v="0"/>
    <n v="0"/>
    <n v="0"/>
    <n v="0"/>
    <n v="0"/>
    <n v="0"/>
    <x v="2"/>
  </r>
  <r>
    <x v="988"/>
    <s v="310i"/>
    <s v="Jorge Cisneros"/>
    <n v="13.183"/>
    <n v="-84.221069999999997"/>
    <s v="Bosque latifoliado &gt;70%"/>
    <n v="9"/>
    <s v="Alta"/>
    <s v="Landsat"/>
    <n v="2005"/>
    <s v="imal7_15051_29_08_2005.img"/>
    <s v="Media"/>
    <s v="Bosque latifoliado degradado 30-69%"/>
    <n v="5"/>
    <s v="Alta"/>
    <s v="Rapide Eye"/>
    <n v="2016"/>
    <s v="1645127_RapidEye-3_analytic_20160620_164345.tif"/>
    <s v="Alta"/>
    <m/>
    <m/>
    <s v="310i"/>
    <n v="13.183"/>
    <n v="-84.221069999999997"/>
    <x v="1"/>
    <x v="1"/>
    <s v="Antropogenica"/>
    <n v="-0.44444444444444442"/>
    <n v="-0.44444444444444442"/>
    <n v="-28.235555555555553"/>
    <n v="-28.235555555555553"/>
    <n v="0"/>
    <n v="1"/>
    <x v="0"/>
  </r>
  <r>
    <x v="989"/>
    <s v="30i"/>
    <s v="Jorge Cisneros"/>
    <n v="11.22739"/>
    <n v="-84.137389999999996"/>
    <s v="Bosque latifoliado &gt;70%"/>
    <n v="9"/>
    <s v="Alta"/>
    <s v="Landsat"/>
    <n v="2005"/>
    <s v="imal7_15052_29_08_2005.img"/>
    <s v="Media"/>
    <s v="Bosque latifoliado degradado 30-69%"/>
    <n v="6"/>
    <s v="Baja"/>
    <s v="Rapide Eye"/>
    <n v="2016"/>
    <s v="1644228_RapidEye-1_analytic_20160315_165224.tif"/>
    <s v="Alta"/>
    <m/>
    <m/>
    <s v="30i"/>
    <n v="11.22739"/>
    <n v="-84.137389999999996"/>
    <x v="1"/>
    <x v="1"/>
    <s v="No Antropogenica"/>
    <n v="-0.33333333333333331"/>
    <n v="-0.33333333333333331"/>
    <n v="-21.176666666666662"/>
    <n v="-21.176666666666662"/>
    <n v="1"/>
    <n v="0"/>
    <x v="3"/>
  </r>
  <r>
    <x v="990"/>
    <s v="303INF"/>
    <s v="Jorge Cisneros"/>
    <n v="11.86608"/>
    <n v="-83.924880000000002"/>
    <s v="Bosque latifoliado degradado 30-69%"/>
    <n v="4"/>
    <s v="Alta"/>
    <s v="Landsat"/>
    <n v="2005"/>
    <s v="imal7_15052_29_08_2005.img"/>
    <s v="Media"/>
    <s v="Bosque latifoliado degradado 30-69%"/>
    <n v="5"/>
    <s v="Alta"/>
    <s v="Rapide Eye"/>
    <n v="2016"/>
    <s v="1644528_RapidEye-1_analytic_20160315_165214.tif"/>
    <s v="Alta"/>
    <m/>
    <m/>
    <s v="303INF"/>
    <n v="11.86608"/>
    <n v="-83.924880000000002"/>
    <x v="1"/>
    <x v="2"/>
    <s v="No Antropogenica"/>
    <n v="0.1111111111111111"/>
    <n v="0"/>
    <n v="0"/>
    <n v="7.0588888888888883"/>
    <n v="0"/>
    <n v="0"/>
    <x v="2"/>
  </r>
  <r>
    <x v="991"/>
    <s v="298i"/>
    <s v="Jorge Cisneros"/>
    <n v="13.096909999999999"/>
    <n v="-83.796980000000005"/>
    <s v="Bosque latifoliado &gt;70%"/>
    <n v="7"/>
    <s v="Alta"/>
    <s v="Landsat"/>
    <n v="2005"/>
    <s v="imal7_15051_29_08_2005.img"/>
    <s v="Media"/>
    <s v="Bosque latifoliado degradado 30-69%"/>
    <n v="6"/>
    <s v="Media"/>
    <s v="Google Earth"/>
    <n v="2014"/>
    <m/>
    <s v="Baja"/>
    <m/>
    <m/>
    <s v="298i"/>
    <n v="13.096909999999999"/>
    <n v="-83.796980000000005"/>
    <x v="1"/>
    <x v="1"/>
    <s v="No Antropogenica"/>
    <n v="-0.1111111111111111"/>
    <n v="0"/>
    <n v="0"/>
    <n v="-7.0588888888888883"/>
    <n v="1"/>
    <n v="0"/>
    <x v="3"/>
  </r>
  <r>
    <x v="992"/>
    <s v="291i"/>
    <s v="Jorge Cisneros"/>
    <n v="13.098050000000001"/>
    <n v="-84.392060000000001"/>
    <s v="Bosque latifoliado &gt;70%"/>
    <n v="9"/>
    <s v="Alta"/>
    <s v="Landsat"/>
    <n v="2005"/>
    <s v="imal7_16051_24_11_2005.img"/>
    <s v="Media"/>
    <s v="Bosque latifoliado &gt;70%"/>
    <n v="7"/>
    <s v="Alta"/>
    <s v="Rapide Eye"/>
    <n v="2015"/>
    <s v="1645126_RapidEye-2_analytic_20150225_171247.tif"/>
    <s v="Alta"/>
    <m/>
    <m/>
    <s v="291i"/>
    <n v="13.098050000000001"/>
    <n v="-84.392060000000001"/>
    <x v="1"/>
    <x v="1"/>
    <s v="No Antropogenica"/>
    <n v="-0.22222222222222221"/>
    <n v="-0.22222222222222221"/>
    <n v="-14.117777777777777"/>
    <n v="-14.117777777777777"/>
    <n v="0"/>
    <n v="1"/>
    <x v="0"/>
  </r>
  <r>
    <x v="993"/>
    <s v="28b"/>
    <s v="Jorge Cisneros"/>
    <n v="12.07851"/>
    <n v="-83.754360000000005"/>
    <s v="Bosque latifoliado degradado 30-69%"/>
    <n v="5"/>
    <s v="Media"/>
    <s v="Landsat"/>
    <n v="2005"/>
    <s v="imal7_15052_29_08_2005.img"/>
    <s v="Media"/>
    <s v="Bosque latifoliado degradado 30-69%"/>
    <n v="5"/>
    <s v="Alta"/>
    <s v="Rapide Eye"/>
    <n v="2015"/>
    <s v="1744602_RapidEye-1_analytic_20151220_165102.tif"/>
    <s v="Alta"/>
    <m/>
    <m/>
    <s v="28b"/>
    <n v="12.07851"/>
    <n v="-83.754360000000005"/>
    <x v="1"/>
    <x v="0"/>
    <s v="No Antropogenica"/>
    <n v="0"/>
    <n v="0"/>
    <n v="0"/>
    <n v="0"/>
    <n v="0"/>
    <n v="0"/>
    <x v="2"/>
  </r>
  <r>
    <x v="994"/>
    <s v="281i"/>
    <s v="Jorge Cisneros"/>
    <n v="13.01191"/>
    <n v="-83.795919999999995"/>
    <s v="Bosque latifoliado &gt;70%"/>
    <n v="7"/>
    <s v="Alta"/>
    <s v="Landsat"/>
    <n v="2005"/>
    <s v="imal7_15051_29_08_2005.img"/>
    <s v="Media"/>
    <s v="Bosque latifoliado &gt;70%"/>
    <n v="8"/>
    <s v="Alta"/>
    <s v="Rapide Eye"/>
    <n v="2015"/>
    <s v="1645128_RapidEye-5_analytic_20150101_165628.tif"/>
    <s v="Alta"/>
    <m/>
    <m/>
    <s v="281i"/>
    <n v="13.01191"/>
    <n v="-83.795919999999995"/>
    <x v="1"/>
    <x v="2"/>
    <s v="No Antropogenica"/>
    <n v="0.1111111111111111"/>
    <n v="0"/>
    <n v="0"/>
    <n v="7.0588888888888883"/>
    <n v="0"/>
    <n v="0"/>
    <x v="2"/>
  </r>
  <r>
    <x v="995"/>
    <s v="273i"/>
    <s v="Jorge Cisneros"/>
    <n v="13.012269999999999"/>
    <n v="-84.476249999999993"/>
    <s v="Bosque latifoliado degradado 30-69%"/>
    <n v="4"/>
    <s v="Alta"/>
    <s v="Landsat"/>
    <n v="2005"/>
    <s v="imal7_16051_24_11_2005.img"/>
    <s v="Media"/>
    <s v="Bosque latifoliado degradado 30-69%"/>
    <n v="5"/>
    <s v="Alta"/>
    <s v="Rapide Eye"/>
    <n v="2015"/>
    <s v="1645126_RapidEye-2_analytic_20150225_171247.tif"/>
    <s v="Alta"/>
    <m/>
    <m/>
    <s v="273i"/>
    <n v="13.012269999999999"/>
    <n v="-84.476249999999993"/>
    <x v="1"/>
    <x v="2"/>
    <s v="No Antropogenica"/>
    <n v="0.1111111111111111"/>
    <n v="0"/>
    <n v="0"/>
    <n v="7.0588888888888883"/>
    <n v="1"/>
    <n v="1"/>
    <x v="1"/>
  </r>
  <r>
    <x v="996"/>
    <s v="26INF"/>
    <s v="Jorge Cisneros"/>
    <n v="11.015309999999999"/>
    <n v="-84.010769999999994"/>
    <s v="Bosque latifoliado &gt;70%"/>
    <n v="8"/>
    <s v="Alta"/>
    <s v="Landsat"/>
    <n v="2005"/>
    <s v="imal7_15052_29_08_2005.img"/>
    <s v="Media"/>
    <s v="Bosque latifoliado degradado 30-69%"/>
    <n v="6"/>
    <s v="Alta"/>
    <s v="Rapide Eye"/>
    <n v="2016"/>
    <s v="1644128_RapidEye-1_analytic_20160315_165227.tif"/>
    <s v="Alta"/>
    <m/>
    <m/>
    <s v="26INF"/>
    <n v="11.015309999999999"/>
    <n v="-84.010769999999994"/>
    <x v="1"/>
    <x v="1"/>
    <s v="No Antropogenica"/>
    <n v="-0.22222222222222221"/>
    <n v="-0.22222222222222221"/>
    <n v="-14.117777777777777"/>
    <n v="-14.117777777777777"/>
    <n v="1"/>
    <n v="0"/>
    <x v="3"/>
  </r>
  <r>
    <x v="997"/>
    <s v="268INF"/>
    <s v="Jorge Cisneros"/>
    <n v="11.78012"/>
    <n v="-84.009659999999997"/>
    <s v="Bosque latifoliado degradado 30-69%"/>
    <n v="6"/>
    <s v="Alta"/>
    <s v="Landsat"/>
    <n v="2005"/>
    <s v="imal7_15052_29_08_2005.img"/>
    <s v="Media"/>
    <s v="Bosque latifoliado degradado 30-69%"/>
    <n v="4"/>
    <s v="Alta"/>
    <s v="Google Earth"/>
    <n v="2014"/>
    <m/>
    <s v="Alta"/>
    <m/>
    <m/>
    <s v="268INF"/>
    <n v="11.78012"/>
    <n v="-84.009659999999997"/>
    <x v="1"/>
    <x v="1"/>
    <s v="No Antropogenica"/>
    <n v="-0.22222222222222221"/>
    <n v="-0.22222222222222221"/>
    <n v="-14.117777777777777"/>
    <n v="-14.117777777777777"/>
    <n v="0"/>
    <n v="0"/>
    <x v="2"/>
  </r>
  <r>
    <x v="998"/>
    <s v="265INF"/>
    <s v="Jorge Cisneros"/>
    <n v="11.78101"/>
    <n v="-84.264049999999997"/>
    <s v="Bosque latifoliado degradado 30-69%"/>
    <n v="3"/>
    <s v="Alta"/>
    <s v="Landsat"/>
    <n v="2005"/>
    <s v="imal7_15052_29_08_2005.img"/>
    <s v="Media"/>
    <s v="Bosque latifoliado degradado 30-69%"/>
    <n v="4"/>
    <s v="Alta"/>
    <s v="Rapide Eye"/>
    <n v="2015"/>
    <s v="1644527_RapidEye-1_analytic_20150224_171129.tif"/>
    <s v="Alta"/>
    <m/>
    <m/>
    <s v="265INF"/>
    <n v="11.78101"/>
    <n v="-84.264049999999997"/>
    <x v="1"/>
    <x v="2"/>
    <s v="Antropogenica"/>
    <n v="0.1111111111111111"/>
    <n v="0"/>
    <n v="0"/>
    <n v="7.0588888888888883"/>
    <n v="1"/>
    <n v="1"/>
    <x v="1"/>
  </r>
  <r>
    <x v="999"/>
    <s v="265i"/>
    <s v="Jorge Cisneros"/>
    <n v="12.92793"/>
    <n v="-83.71199"/>
    <s v="Bosque latifoliado degradado 30-69%"/>
    <n v="4"/>
    <s v="Alta"/>
    <s v="Landsat"/>
    <n v="2005"/>
    <s v="imal7_15051_29_08_2005.img"/>
    <s v="Media"/>
    <s v="Bosque latifoliado degradado 30-69%"/>
    <n v="4"/>
    <s v="Alta"/>
    <s v="Google Earth"/>
    <n v="2014"/>
    <m/>
    <s v="Alta"/>
    <m/>
    <m/>
    <s v="265i"/>
    <n v="12.92793"/>
    <n v="-83.71199"/>
    <x v="1"/>
    <x v="0"/>
    <s v="No Antropogenica"/>
    <n v="0"/>
    <n v="0"/>
    <n v="0"/>
    <n v="0"/>
    <n v="1"/>
    <n v="0"/>
    <x v="3"/>
  </r>
  <r>
    <x v="1000"/>
    <s v="25i"/>
    <s v="Jorge Cisneros"/>
    <n v="11.14231"/>
    <n v="-83.966520000000003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228_RapidEye-1_analytic_20160315_165224.tif"/>
    <s v="Alta"/>
    <m/>
    <m/>
    <s v="25i"/>
    <n v="11.14231"/>
    <n v="-83.966520000000003"/>
    <x v="1"/>
    <x v="0"/>
    <s v="No Antropogenica"/>
    <n v="0"/>
    <n v="0"/>
    <n v="0"/>
    <n v="0"/>
    <n v="0"/>
    <n v="0"/>
    <x v="2"/>
  </r>
  <r>
    <x v="1001"/>
    <s v="259i"/>
    <s v="Jorge Cisneros"/>
    <n v="12.92803"/>
    <n v="-84.222070000000002"/>
    <s v="Bosque latifoliado &gt;70%"/>
    <n v="9"/>
    <s v="Alta"/>
    <s v="Landsat"/>
    <n v="2005"/>
    <s v="imal7_15051_29_08_2005.img"/>
    <s v="Media"/>
    <s v="Bosque latifoliado &gt;70%"/>
    <n v="8"/>
    <s v="Alta"/>
    <s v="Sentinel"/>
    <n v="2017"/>
    <m/>
    <s v="Alta"/>
    <m/>
    <m/>
    <s v="259i"/>
    <n v="12.92803"/>
    <n v="-84.222070000000002"/>
    <x v="1"/>
    <x v="1"/>
    <s v="No Antropogenica"/>
    <n v="-0.1111111111111111"/>
    <n v="0"/>
    <n v="0"/>
    <n v="-7.0588888888888883"/>
    <n v="0"/>
    <n v="0"/>
    <x v="2"/>
  </r>
  <r>
    <x v="1002"/>
    <s v="254i"/>
    <s v="Jorge Cisneros"/>
    <n v="12.927379999999999"/>
    <n v="-84.647139999999993"/>
    <s v="Bosque latifoliado &gt;70%"/>
    <n v="9"/>
    <s v="Alta"/>
    <s v="Landsat"/>
    <n v="2005"/>
    <s v="imal7_16051_24_11_2005.img"/>
    <s v="Media"/>
    <s v="Bosque latifoliado &gt;70%"/>
    <n v="9"/>
    <s v="Alta"/>
    <s v="Sentinel"/>
    <n v="2017"/>
    <m/>
    <s v="Alta"/>
    <m/>
    <m/>
    <s v="254i"/>
    <n v="12.927379999999999"/>
    <n v="-84.647139999999993"/>
    <x v="1"/>
    <x v="0"/>
    <s v="Antropogenica"/>
    <n v="0"/>
    <n v="0"/>
    <n v="0"/>
    <n v="0"/>
    <n v="0"/>
    <n v="1"/>
    <x v="0"/>
  </r>
  <r>
    <x v="1003"/>
    <s v="251i"/>
    <s v="Jorge Cisneros"/>
    <n v="12.92816"/>
    <n v="-84.902169999999998"/>
    <s v="Bosque latifoliado degradado 30-69%"/>
    <n v="3"/>
    <s v="Alta"/>
    <s v="Landsat"/>
    <n v="2005"/>
    <s v="imal7_16051_24_11_2005.img"/>
    <s v="Media"/>
    <s v="Bosque latifoliado degradado 30-69%"/>
    <n v="3"/>
    <s v="Alta"/>
    <s v="Rapide Eye"/>
    <n v="2016"/>
    <s v="1645024_RapidEye-5_analytic_20160402_164745.tif"/>
    <s v="Alta"/>
    <m/>
    <m/>
    <s v="251i"/>
    <n v="12.92816"/>
    <n v="-84.902169999999998"/>
    <x v="1"/>
    <x v="0"/>
    <s v="No Antropogenica"/>
    <n v="0"/>
    <n v="0"/>
    <n v="0"/>
    <n v="0"/>
    <n v="0"/>
    <n v="0"/>
    <x v="2"/>
  </r>
  <r>
    <x v="1004"/>
    <s v="246i"/>
    <s v="Jorge Cisneros"/>
    <n v="12.841939999999999"/>
    <n v="-83.795969999999997"/>
    <s v="Bosque latifoliado degradado 30-69%"/>
    <n v="3"/>
    <s v="Alta"/>
    <s v="Landsat"/>
    <n v="2005"/>
    <s v="imal7_15051_29_08_2005.img"/>
    <s v="Media"/>
    <s v="Bosque latifoliado degradado 30-69%"/>
    <n v="3"/>
    <s v="Alta"/>
    <s v="Rapide Eye"/>
    <n v="2015"/>
    <s v="1745002_RapidEye-1_analytic_20160315_165156.tif"/>
    <s v="Alta"/>
    <m/>
    <m/>
    <s v="246i"/>
    <n v="12.841939999999999"/>
    <n v="-83.795969999999997"/>
    <x v="1"/>
    <x v="0"/>
    <s v="No Antropogenica"/>
    <n v="0"/>
    <n v="0"/>
    <n v="0"/>
    <n v="0"/>
    <n v="1"/>
    <n v="0"/>
    <x v="3"/>
  </r>
  <r>
    <x v="1005"/>
    <s v="243i"/>
    <s v="Jorge Cisneros"/>
    <n v="12.843"/>
    <n v="-84.051090000000002"/>
    <s v="Bosque latifoliado &gt;70%"/>
    <n v="9"/>
    <s v="Alta"/>
    <s v="Landsat"/>
    <n v="2005"/>
    <s v="imal7_15051_29_08_2005.img"/>
    <s v="Media"/>
    <s v="Bosque latifoliado &gt;70%"/>
    <n v="9"/>
    <s v="Alta"/>
    <s v="Rapide Eye"/>
    <n v="2016"/>
    <s v="1745001_RapidEye-1_analytic_20160108_164852.tif"/>
    <s v="Alta"/>
    <m/>
    <m/>
    <s v="243i"/>
    <n v="12.843"/>
    <n v="-84.051090000000002"/>
    <x v="1"/>
    <x v="0"/>
    <s v="No Antropogenica"/>
    <n v="0"/>
    <n v="0"/>
    <n v="0"/>
    <n v="0"/>
    <n v="0"/>
    <n v="0"/>
    <x v="2"/>
  </r>
  <r>
    <x v="1006"/>
    <s v="23INF"/>
    <s v="Jorge Cisneros"/>
    <n v="11.01613"/>
    <n v="-84.264889999999994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127_RapidEye-1_analytic_20160315_165228.tif"/>
    <s v="Alta"/>
    <m/>
    <m/>
    <s v="23INF"/>
    <n v="11.01613"/>
    <n v="-84.264889999999994"/>
    <x v="1"/>
    <x v="0"/>
    <s v="No Antropogenica"/>
    <n v="0"/>
    <n v="0"/>
    <n v="0"/>
    <n v="0"/>
    <n v="1"/>
    <n v="0"/>
    <x v="3"/>
  </r>
  <r>
    <x v="1007"/>
    <s v="236INF"/>
    <s v="Jorge Cisneros"/>
    <n v="11.695180000000001"/>
    <n v="-83.840580000000003"/>
    <s v="Bosque latifoliado &gt;70%"/>
    <n v="9"/>
    <s v="Alta"/>
    <s v="Landsat"/>
    <n v="2005"/>
    <s v="imal7_15052_29_08_2005.img"/>
    <s v="Media"/>
    <s v="Bosque latifoliado &gt;70%"/>
    <n v="7"/>
    <s v="Alta"/>
    <s v="Rapide Eye"/>
    <n v="2016"/>
    <s v="1744402_RapidEye-4_analytic_20160303_163544.tif"/>
    <s v="Alta"/>
    <m/>
    <m/>
    <s v="236INF"/>
    <n v="11.695180000000001"/>
    <n v="-83.840580000000003"/>
    <x v="1"/>
    <x v="1"/>
    <s v="No Antropogenica"/>
    <n v="-0.22222222222222221"/>
    <n v="-0.22222222222222221"/>
    <n v="-14.117777777777777"/>
    <n v="-14.117777777777777"/>
    <n v="0"/>
    <n v="0"/>
    <x v="2"/>
  </r>
  <r>
    <x v="1008"/>
    <s v="233INF"/>
    <s v="Jorge Cisneros"/>
    <n v="11.69609"/>
    <n v="-84.094880000000003"/>
    <s v="Bosque latifoliado degradado 30-69%"/>
    <n v="5"/>
    <s v="Alta"/>
    <s v="Landsat"/>
    <n v="2005"/>
    <s v="imal7_15052_29_08_2005.img"/>
    <s v="Media"/>
    <s v="Bosque latifoliado degradado 30-69%"/>
    <n v="5"/>
    <s v="Alta"/>
    <s v="Rapide Eye"/>
    <n v="2016"/>
    <s v="1644428_RapidEye-1_analytic_20160315_165217.tif"/>
    <s v="Alta"/>
    <m/>
    <m/>
    <s v="233INF"/>
    <n v="11.69609"/>
    <n v="-84.094880000000003"/>
    <x v="1"/>
    <x v="0"/>
    <s v="Antropogenica"/>
    <n v="0"/>
    <n v="0"/>
    <n v="0"/>
    <n v="0"/>
    <n v="1"/>
    <n v="1"/>
    <x v="1"/>
  </r>
  <r>
    <x v="1009"/>
    <s v="233i"/>
    <s v="Jorge Cisneros"/>
    <n v="12.843170000000001"/>
    <n v="-84.901499999999999"/>
    <s v="Bosque latifoliado degradado 30-69%"/>
    <n v="5"/>
    <s v="Alta"/>
    <s v="Landsat"/>
    <n v="2005"/>
    <s v="imal7_16051_24_11_2005.img"/>
    <s v="Media"/>
    <s v="Bosque latifoliado degradado 30-69%"/>
    <n v="6"/>
    <s v="Alta"/>
    <s v="Rapide Eye"/>
    <n v="2016"/>
    <s v="1645024_RapidEye-5_analytic_20160402_164745.tif"/>
    <s v="Alta"/>
    <m/>
    <m/>
    <s v="233i"/>
    <n v="12.843170000000001"/>
    <n v="-84.901499999999999"/>
    <x v="1"/>
    <x v="2"/>
    <s v="Antropogenica"/>
    <n v="0.1111111111111111"/>
    <n v="0"/>
    <n v="0"/>
    <n v="7.0588888888888883"/>
    <n v="0"/>
    <n v="1"/>
    <x v="0"/>
  </r>
  <r>
    <x v="1010"/>
    <s v="22i"/>
    <s v="Jorge Cisneros"/>
    <n v="11.143190000000001"/>
    <n v="-84.221620000000001"/>
    <s v="Bosque latifoliado &gt;70%"/>
    <n v="9"/>
    <s v="Alta"/>
    <s v="Landsat"/>
    <n v="2005"/>
    <s v="imal7_15052_29_08_2005.img"/>
    <s v="Media"/>
    <s v="Bosque latifoliado degradado 30-69%"/>
    <n v="5"/>
    <s v="Alta"/>
    <s v="Rapide Eye"/>
    <n v="2016"/>
    <s v="1644227_RapidEye-1_analytic_20160315_165224.tif"/>
    <s v="Alta"/>
    <m/>
    <m/>
    <s v="22i"/>
    <n v="11.143190000000001"/>
    <n v="-84.221620000000001"/>
    <x v="1"/>
    <x v="1"/>
    <s v="No Antropogenica"/>
    <n v="-0.44444444444444442"/>
    <n v="-0.44444444444444442"/>
    <n v="-28.235555555555553"/>
    <n v="-28.235555555555553"/>
    <n v="0"/>
    <n v="0"/>
    <x v="2"/>
  </r>
  <r>
    <x v="1011"/>
    <s v="227i"/>
    <s v="Jorge Cisneros"/>
    <n v="12.75798"/>
    <n v="-83.882050000000007"/>
    <s v="Bosque latifoliado &gt;70%"/>
    <n v="8"/>
    <s v="Alta"/>
    <s v="Landsat"/>
    <n v="2005"/>
    <s v="imal7_15051_29_08_2005.img"/>
    <s v="Media"/>
    <s v="Bosque latifoliado &gt;70%"/>
    <n v="8"/>
    <s v="Alta"/>
    <s v="Rapide Eye"/>
    <n v="2016"/>
    <s v="1744901_RapidEye-1_analytic_20160315_165200.tif"/>
    <s v="Alta"/>
    <m/>
    <m/>
    <s v="227i"/>
    <n v="12.75798"/>
    <n v="-83.882050000000007"/>
    <x v="1"/>
    <x v="0"/>
    <s v="No Antropogenica"/>
    <n v="0"/>
    <n v="0"/>
    <n v="0"/>
    <n v="0"/>
    <n v="0"/>
    <n v="0"/>
    <x v="2"/>
  </r>
  <r>
    <x v="1012"/>
    <s v="2166i"/>
    <s v="Jorge Cisneros"/>
    <n v="14.71227"/>
    <n v="-84.008009999999999"/>
    <s v="Bosque latifoliado degradado 30-69%"/>
    <n v="4"/>
    <s v="Media"/>
    <s v="Landsat"/>
    <n v="2005"/>
    <s v="mosa_15_16_17_2005_06.img"/>
    <s v="Media"/>
    <s v="Bosque latifoliado degradado 30-69%"/>
    <n v="5"/>
    <s v="Alta"/>
    <s v="Rapide Eye"/>
    <n v="2016"/>
    <s v="1645828_RapidEye-1_analytic_20160206_165501.tif"/>
    <s v="Alta"/>
    <m/>
    <m/>
    <s v="2166i"/>
    <n v="14.71227"/>
    <n v="-84.008009999999999"/>
    <x v="1"/>
    <x v="2"/>
    <s v="No Antropogenica"/>
    <n v="0.1111111111111111"/>
    <n v="0"/>
    <n v="0"/>
    <n v="7.0588888888888883"/>
    <n v="0"/>
    <n v="0"/>
    <x v="2"/>
  </r>
  <r>
    <x v="1013"/>
    <s v="2165i"/>
    <s v="Jorge Cisneros"/>
    <n v="14.71299"/>
    <n v="-84.773430000000005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825_RapidEye-2_analytic_20160927_164616.tif"/>
    <s v="Alta"/>
    <m/>
    <m/>
    <s v="2165i"/>
    <n v="14.71299"/>
    <n v="-84.773430000000005"/>
    <x v="1"/>
    <x v="0"/>
    <s v="No Antropogenica"/>
    <n v="0"/>
    <n v="0"/>
    <n v="0"/>
    <n v="0"/>
    <n v="0"/>
    <n v="0"/>
    <x v="2"/>
  </r>
  <r>
    <x v="1014"/>
    <s v="2161i"/>
    <s v="Jorge Cisneros"/>
    <n v="14.627140000000001"/>
    <n v="-83.584090000000003"/>
    <s v="Bosque de Pino degradado 30-69%"/>
    <n v="5"/>
    <s v="Media"/>
    <s v="Landsat"/>
    <n v="2005"/>
    <s v="mosa_15_16_17_2005_06.img"/>
    <s v="Media"/>
    <s v="Bosque de Pino degradado 30-69%"/>
    <n v="6"/>
    <s v="Alta"/>
    <s v="Rapide Eye"/>
    <n v="2016"/>
    <s v="1745803_RapidEye-1_analytic_20160206_165500.tif"/>
    <s v="Alta"/>
    <m/>
    <m/>
    <s v="2161i"/>
    <n v="14.627140000000001"/>
    <n v="-83.584090000000003"/>
    <x v="0"/>
    <x v="2"/>
    <s v="No Antropogenica"/>
    <n v="0.1111111111111111"/>
    <n v="0"/>
    <n v="0"/>
    <n v="3.8848111111111105"/>
    <n v="1"/>
    <n v="0"/>
    <x v="3"/>
  </r>
  <r>
    <x v="1015"/>
    <s v="2155i"/>
    <s v="Jorge Cisneros"/>
    <n v="14.62735"/>
    <n v="-84.094179999999994"/>
    <s v="Bosque latifoliado &gt;70%"/>
    <n v="8"/>
    <s v="Media"/>
    <s v="Landsat"/>
    <n v="2005"/>
    <s v="mosa_15_16_17_2005_06.img"/>
    <s v="Media"/>
    <s v="Bosque latifoliado degradado 30-69%"/>
    <n v="6"/>
    <s v="Alta"/>
    <s v="Sentinel"/>
    <n v="2017"/>
    <m/>
    <s v="Alta"/>
    <m/>
    <m/>
    <s v="2155i"/>
    <n v="14.62735"/>
    <n v="-84.094179999999994"/>
    <x v="1"/>
    <x v="1"/>
    <s v="No Antropogenica"/>
    <n v="-0.22222222222222221"/>
    <n v="-0.22222222222222221"/>
    <n v="-14.117777777777777"/>
    <n v="-14.117777777777777"/>
    <n v="0"/>
    <n v="0"/>
    <x v="2"/>
  </r>
  <r>
    <x v="1016"/>
    <s v="2151i"/>
    <s v="Jorge Cisneros"/>
    <n v="14.62762"/>
    <n v="-84.774299999999997"/>
    <s v="Bosque latifoliado &gt;70%"/>
    <n v="8"/>
    <s v="Media"/>
    <s v="Landsat"/>
    <n v="2005"/>
    <s v="mosa_15_16_17_2005_06.img"/>
    <s v="Media"/>
    <s v="Bosque latifoliado &gt;70%"/>
    <n v="8"/>
    <s v="Alta"/>
    <s v="Rapide Eye"/>
    <n v="2016"/>
    <s v="1645825_RapidEye-3_analytic_20160317_164833.tif"/>
    <s v="Alta"/>
    <m/>
    <m/>
    <s v="2151i"/>
    <n v="14.62762"/>
    <n v="-84.774299999999997"/>
    <x v="1"/>
    <x v="0"/>
    <s v="Antropogenica"/>
    <n v="0"/>
    <n v="0"/>
    <n v="0"/>
    <n v="0"/>
    <n v="1"/>
    <n v="1"/>
    <x v="1"/>
  </r>
  <r>
    <x v="1017"/>
    <s v="2146i"/>
    <s v="Jorge Cisneros"/>
    <n v="14.54208"/>
    <n v="-83.497780000000006"/>
    <s v="Bosque latifoliado &gt;70%"/>
    <n v="8"/>
    <s v="Media"/>
    <s v="Landsat"/>
    <n v="2005"/>
    <s v="imal7_15050_27_09_2004.img"/>
    <s v="Media"/>
    <s v="Bosque latifoliado &gt;70%"/>
    <n v="7"/>
    <s v="Alta"/>
    <s v="Rapide Eye"/>
    <n v="2016"/>
    <s v="1745803_RapidEye-4_analytic_20160724_163549.tif"/>
    <s v="Alta"/>
    <m/>
    <m/>
    <s v="2146i"/>
    <n v="14.54208"/>
    <n v="-83.497780000000006"/>
    <x v="1"/>
    <x v="1"/>
    <s v="No Antropogenica"/>
    <n v="-0.1111111111111111"/>
    <n v="0"/>
    <n v="0"/>
    <n v="-7.0588888888888883"/>
    <n v="1"/>
    <n v="0"/>
    <x v="3"/>
  </r>
  <r>
    <x v="1018"/>
    <s v="2137i"/>
    <s v="Jorge Cisneros"/>
    <n v="14.54241"/>
    <n v="-84.263199999999998"/>
    <s v="Bosque latifoliado degradado 30-69%"/>
    <n v="4"/>
    <s v="Media"/>
    <s v="Landsat"/>
    <n v="2005"/>
    <s v="mosa_15_16_17_2005_06.img"/>
    <s v="Media"/>
    <s v="Bosque latifoliado degradado 30-69%"/>
    <n v="6"/>
    <s v="Alta"/>
    <s v="Sentinel"/>
    <n v="2017"/>
    <m/>
    <s v="Alta"/>
    <m/>
    <m/>
    <s v="2137i"/>
    <n v="14.54241"/>
    <n v="-84.263199999999998"/>
    <x v="1"/>
    <x v="2"/>
    <s v="No Antropogenica"/>
    <n v="0.22222222222222221"/>
    <n v="0.22222222222222221"/>
    <n v="14.117777777777777"/>
    <n v="14.117777777777777"/>
    <n v="0"/>
    <n v="0"/>
    <x v="2"/>
  </r>
  <r>
    <x v="1019"/>
    <s v="2134i"/>
    <s v="Jorge Cisneros"/>
    <n v="14.5425"/>
    <n v="-84.518339999999995"/>
    <s v="Bosque latifoliado &gt;70%"/>
    <n v="8"/>
    <s v="Media"/>
    <s v="Landsat"/>
    <n v="2005"/>
    <s v="mosa_15_16_17_2005_06.img"/>
    <s v="Media"/>
    <s v="Bosque latifoliado degradado 30-69%"/>
    <n v="6"/>
    <s v="Alta"/>
    <s v="Rapide Eye"/>
    <n v="2016"/>
    <s v="1645826_RapidEye-3_analytic_20160317_164833.tif"/>
    <s v="Alta"/>
    <m/>
    <m/>
    <s v="2134i"/>
    <n v="14.5425"/>
    <n v="-84.518339999999995"/>
    <x v="1"/>
    <x v="1"/>
    <s v="No Antropogenica"/>
    <n v="-0.22222222222222221"/>
    <n v="-0.22222222222222221"/>
    <n v="-14.117777777777777"/>
    <n v="-14.117777777777777"/>
    <n v="0"/>
    <n v="0"/>
    <x v="2"/>
  </r>
  <r>
    <x v="1020"/>
    <s v="2131i"/>
    <s v="Jorge Cisneros"/>
    <n v="14.542619999999999"/>
    <n v="-84.773480000000006"/>
    <s v="Bosque latifoliado &gt;70%"/>
    <n v="8"/>
    <s v="Baja"/>
    <s v="Landsat"/>
    <n v="2005"/>
    <s v="mosa_15_16_17_2005_06.img"/>
    <s v="Media"/>
    <s v="Bosque latifoliado degradado 30-69%"/>
    <n v="6"/>
    <s v="Alta"/>
    <s v="Rapide Eye"/>
    <n v="2016"/>
    <s v="1645824_RapidEye-3_analytic_20160317_164834.tif"/>
    <s v="Alta"/>
    <m/>
    <m/>
    <s v="2131i"/>
    <n v="14.542619999999999"/>
    <n v="-84.773480000000006"/>
    <x v="1"/>
    <x v="1"/>
    <s v="No Antropogenica"/>
    <n v="-0.22222222222222221"/>
    <n v="-0.22222222222222221"/>
    <n v="-14.117777777777777"/>
    <n v="-14.117777777777777"/>
    <n v="0"/>
    <n v="0"/>
    <x v="2"/>
  </r>
  <r>
    <x v="1021"/>
    <s v="212i"/>
    <s v="Jorge Cisneros"/>
    <n v="12.67197"/>
    <n v="-83.796019999999999"/>
    <s v="Bosque latifoliado &gt;70%"/>
    <n v="9"/>
    <s v="Alta"/>
    <s v="Landsat"/>
    <n v="2005"/>
    <s v="imal7_15051_29_08_2005.img"/>
    <s v="Media"/>
    <s v="Bosque latifoliado degradado 30-69%"/>
    <n v="6"/>
    <s v="Alta"/>
    <s v="Rapide Eye"/>
    <n v="2016"/>
    <s v="1744902_RapidEye-1_analytic_20160108_164855.tif"/>
    <s v="Alta"/>
    <m/>
    <m/>
    <s v="212i"/>
    <n v="12.67197"/>
    <n v="-83.796019999999999"/>
    <x v="1"/>
    <x v="1"/>
    <s v="No Antropogenica"/>
    <n v="-0.33333333333333331"/>
    <n v="-0.33333333333333331"/>
    <n v="-21.176666666666662"/>
    <n v="-21.176666666666662"/>
    <n v="1"/>
    <n v="0"/>
    <x v="3"/>
  </r>
  <r>
    <x v="1022"/>
    <s v="2124i"/>
    <s v="Jorge Cisneros"/>
    <n v="14.457179999999999"/>
    <n v="-83.669150000000002"/>
    <s v="Bosque de Pino degradado 30-69%"/>
    <n v="6"/>
    <s v="Media"/>
    <s v="Landsat"/>
    <n v="2005"/>
    <s v="mosa_15_16_17_2005_06.img"/>
    <s v="Media"/>
    <s v="Bosque de Pino &gt;70%"/>
    <n v="7"/>
    <s v="Alta"/>
    <s v="Rapide Eye"/>
    <n v="2016"/>
    <s v="1745702_RapidEye-2_analytic_20151001_165209.tif"/>
    <s v="Alta"/>
    <m/>
    <m/>
    <s v="2124i"/>
    <n v="14.457179999999999"/>
    <n v="-83.669150000000002"/>
    <x v="0"/>
    <x v="2"/>
    <s v="No Antropogenica"/>
    <n v="0.1111111111111111"/>
    <n v="0"/>
    <n v="0"/>
    <n v="3.8848111111111105"/>
    <n v="0"/>
    <n v="0"/>
    <x v="2"/>
  </r>
  <r>
    <x v="1023"/>
    <s v="2118i"/>
    <s v="Jorge Cisneros"/>
    <n v="14.45739"/>
    <n v="-84.179230000000004"/>
    <s v="Bosque latifoliado degradado 30-69%"/>
    <n v="3"/>
    <s v="Media"/>
    <s v="Landsat"/>
    <n v="2005"/>
    <s v="mosa_15_16_17_2005_06.img"/>
    <s v="Media"/>
    <s v="Bosque latifoliado &gt;70%"/>
    <n v="8"/>
    <s v="Alta"/>
    <s v="Rapide Eye"/>
    <n v="2016"/>
    <s v="1645727_RapidEye-3_analytic_20160728_164017.tif"/>
    <s v="Alta"/>
    <m/>
    <m/>
    <s v="2118i"/>
    <n v="14.45739"/>
    <n v="-84.179230000000004"/>
    <x v="1"/>
    <x v="2"/>
    <s v="No Antropogenica"/>
    <n v="0.55555555555555558"/>
    <n v="0.55555555555555558"/>
    <n v="35.294444444444444"/>
    <n v="35.294444444444444"/>
    <n v="1"/>
    <n v="0"/>
    <x v="3"/>
  </r>
  <r>
    <x v="1024"/>
    <s v="2112i"/>
    <s v="Jorge Cisneros"/>
    <n v="14.45759"/>
    <n v="-84.689319999999995"/>
    <s v="Bosque latifoliado degradado 30-69%"/>
    <n v="4"/>
    <s v="Media"/>
    <s v="Landsat"/>
    <n v="2005"/>
    <s v="imgl7_16050_13_03_2005.img"/>
    <s v="Media"/>
    <s v="Bosque latifoliado degradado 30-69%"/>
    <n v="6"/>
    <s v="Alta"/>
    <s v="Rapide Eye"/>
    <n v="2016"/>
    <s v="1645725_RapidEye-3_analytic_20160317_164837.tif"/>
    <s v="Alta"/>
    <m/>
    <m/>
    <s v="2112i"/>
    <n v="14.45759"/>
    <n v="-84.689319999999995"/>
    <x v="1"/>
    <x v="2"/>
    <s v="No Antropogenica"/>
    <n v="0.22222222222222221"/>
    <n v="0.22222222222222221"/>
    <n v="14.117777777777777"/>
    <n v="14.117777777777777"/>
    <n v="0"/>
    <n v="0"/>
    <x v="2"/>
  </r>
  <r>
    <x v="1025"/>
    <s v="2109i"/>
    <s v="Jorge Cisneros"/>
    <n v="14.457700000000001"/>
    <n v="-84.944360000000003"/>
    <s v="Bosque latifoliado &gt;70%"/>
    <n v="7"/>
    <s v="Media"/>
    <s v="Landsat"/>
    <n v="2005"/>
    <s v="imgl7_16050_13_03_2005.img"/>
    <s v="Media"/>
    <s v="Bosque latifoliado degradado 30-69%"/>
    <n v="5"/>
    <s v="Alta"/>
    <s v="Rapide Eye"/>
    <n v="2016"/>
    <s v="1645724_RapidEye-3_analytic_20160317_164837.tif"/>
    <s v="Alta"/>
    <m/>
    <m/>
    <s v="2109i"/>
    <n v="14.457700000000001"/>
    <n v="-84.944360000000003"/>
    <x v="1"/>
    <x v="1"/>
    <s v="No Antropogenica"/>
    <n v="-0.22222222222222221"/>
    <n v="-0.22222222222222221"/>
    <n v="-14.117777777777777"/>
    <n v="-14.117777777777777"/>
    <n v="0"/>
    <n v="0"/>
    <x v="2"/>
  </r>
  <r>
    <x v="1026"/>
    <s v="2100i"/>
    <s v="Jorge Cisneros"/>
    <n v="14.372299999999999"/>
    <n v="-83.923069999999996"/>
    <s v="Bosque latifoliado degradado 30-69%"/>
    <n v="5"/>
    <s v="Media"/>
    <s v="Landsat"/>
    <n v="2005"/>
    <s v="mosa_15_16_17_2005_06_1.img"/>
    <s v="Media"/>
    <s v="Bosque latifoliado degradado 30-69%"/>
    <n v="4"/>
    <s v="Alta"/>
    <s v="Rapide Eye"/>
    <n v="2015"/>
    <s v="1645728_RapidEye-2_analytic_20151001_165209.tif"/>
    <s v="Alta"/>
    <m/>
    <m/>
    <s v="2100i"/>
    <n v="14.372299999999999"/>
    <n v="-83.923069999999996"/>
    <x v="1"/>
    <x v="1"/>
    <s v="No Antropogenica"/>
    <n v="-0.1111111111111111"/>
    <n v="0"/>
    <n v="0"/>
    <n v="-7.0588888888888883"/>
    <n v="1"/>
    <n v="0"/>
    <x v="3"/>
  </r>
  <r>
    <x v="1027"/>
    <s v="2097i"/>
    <s v="Jorge Cisneros"/>
    <n v="14.37238"/>
    <n v="-84.178210000000007"/>
    <s v="Bosque latifoliado &gt;70%"/>
    <n v="9"/>
    <s v="Media"/>
    <s v="Landsat"/>
    <n v="2005"/>
    <s v="mosa_15_16_17_2005_06_1.img"/>
    <s v="Media"/>
    <s v="Bosque latifoliado &gt;70%"/>
    <n v="8"/>
    <s v="Alta"/>
    <s v="Rapide Eye"/>
    <n v="2015"/>
    <s v="1645727_RapidEye-3_analytic_20160728_164017.tif"/>
    <s v="Alta"/>
    <m/>
    <m/>
    <s v="2097i"/>
    <n v="14.37238"/>
    <n v="-84.178210000000007"/>
    <x v="1"/>
    <x v="1"/>
    <s v="No Antropogenica"/>
    <n v="-0.1111111111111111"/>
    <n v="0"/>
    <n v="0"/>
    <n v="-7.0588888888888883"/>
    <n v="0"/>
    <n v="0"/>
    <x v="2"/>
  </r>
  <r>
    <x v="1028"/>
    <s v="2094i"/>
    <s v="Jorge Cisneros"/>
    <n v="14.3725"/>
    <n v="-84.433340000000001"/>
    <s v="Bosque latifoliado &gt;70%"/>
    <n v="9"/>
    <s v="Media"/>
    <s v="Landsat"/>
    <n v="2005"/>
    <s v="mosa_15_16_17_2005_06_1.img"/>
    <s v="Media"/>
    <s v="Bosque latifoliado &gt;70%"/>
    <n v="8"/>
    <s v="Alta"/>
    <s v="Rapide Eye"/>
    <n v="2016"/>
    <s v="1645726_RapidEye-3_analytic_20160317_164836.tif"/>
    <s v="Alta"/>
    <m/>
    <m/>
    <s v="2094i"/>
    <n v="14.3725"/>
    <n v="-84.433340000000001"/>
    <x v="1"/>
    <x v="1"/>
    <s v="No Antropogenica"/>
    <n v="-0.1111111111111111"/>
    <n v="0"/>
    <n v="0"/>
    <n v="-7.0588888888888883"/>
    <n v="1"/>
    <n v="0"/>
    <x v="3"/>
  </r>
  <r>
    <x v="1029"/>
    <s v="2091i"/>
    <s v="Jorge Cisneros"/>
    <n v="14.372590000000001"/>
    <n v="-84.688479999999998"/>
    <s v="Bosque latifoliado &gt;70%"/>
    <n v="8"/>
    <s v="Media"/>
    <s v="Landsat"/>
    <n v="2005"/>
    <s v="mosa_15_16_17_2005_06_1.img"/>
    <s v="Media"/>
    <s v="Bosque latifoliado &gt;70%"/>
    <n v="7"/>
    <s v="Alta"/>
    <s v="Rapide Eye"/>
    <n v="2016"/>
    <s v="1645725_RapidEye-3_analytic_20160317_164837.tif"/>
    <s v="Alta"/>
    <m/>
    <m/>
    <s v="2091i"/>
    <n v="14.372590000000001"/>
    <n v="-84.688479999999998"/>
    <x v="1"/>
    <x v="1"/>
    <s v="No Antropogenica"/>
    <n v="-0.1111111111111111"/>
    <n v="0"/>
    <n v="0"/>
    <n v="-7.0588888888888883"/>
    <n v="0"/>
    <n v="0"/>
    <x v="2"/>
  </r>
  <r>
    <x v="1030"/>
    <s v="2089i"/>
    <s v="Jorge Cisneros"/>
    <n v="14.37266"/>
    <n v="-84.858580000000003"/>
    <s v="Bosque latifoliado degradado 30-69%"/>
    <n v="5"/>
    <s v="Media"/>
    <s v="Landsat"/>
    <n v="2005"/>
    <s v="mosa_15_16_17_2005_06_1.img"/>
    <s v="Media"/>
    <s v="Bosque latifoliado degradado 30-69%"/>
    <n v="6"/>
    <s v="Alta"/>
    <s v="Rapide Eye"/>
    <n v="2016"/>
    <s v="1645725_RapidEye-3_analytic_20160317_164837.tif"/>
    <s v="Alta"/>
    <m/>
    <m/>
    <s v="2089i"/>
    <n v="14.37266"/>
    <n v="-84.858580000000003"/>
    <x v="1"/>
    <x v="2"/>
    <s v="No Antropogenica"/>
    <n v="0.1111111111111111"/>
    <n v="0"/>
    <n v="0"/>
    <n v="7.0588888888888883"/>
    <n v="1"/>
    <n v="0"/>
    <x v="3"/>
  </r>
  <r>
    <x v="1031"/>
    <s v="2086i"/>
    <s v="Jorge Cisneros"/>
    <n v="14.28707"/>
    <n v="-83.329130000000006"/>
    <s v="Bosque latifoliado degradado 30-69%"/>
    <n v="5"/>
    <s v="Media"/>
    <s v="Landsat"/>
    <n v="2005"/>
    <s v="mosa_15_16_17_2005_06_1.img"/>
    <s v="Media"/>
    <s v="Bosque latifoliado degradado 30-69%"/>
    <n v="6"/>
    <s v="Alta"/>
    <s v="Rapide Eye"/>
    <n v="2016"/>
    <s v="1745604_RapidEye-1_analytic_20160613_164119.tif"/>
    <s v="Alta"/>
    <m/>
    <m/>
    <s v="2086i"/>
    <n v="14.28707"/>
    <n v="-83.329130000000006"/>
    <x v="1"/>
    <x v="2"/>
    <s v="No Antropogenica"/>
    <n v="0.1111111111111111"/>
    <n v="0"/>
    <n v="0"/>
    <n v="7.0588888888888883"/>
    <n v="0"/>
    <n v="0"/>
    <x v="2"/>
  </r>
  <r>
    <x v="1032"/>
    <s v="2071i"/>
    <s v="Jorge Cisneros"/>
    <n v="14.28759"/>
    <n v="-84.604339999999993"/>
    <s v="Bosque latifoliado degradado 30-69%"/>
    <n v="6"/>
    <s v="Media"/>
    <s v="Landsat"/>
    <n v="2005"/>
    <s v="mosa_15_16_17_2005_06.img"/>
    <s v="Media"/>
    <s v="Bosque latifoliado degradado 30-69%"/>
    <n v="4"/>
    <s v="Alta"/>
    <s v="Sentinel"/>
    <n v="2017"/>
    <m/>
    <s v="Alta"/>
    <m/>
    <m/>
    <s v="2071i"/>
    <n v="14.28759"/>
    <n v="-84.604339999999993"/>
    <x v="1"/>
    <x v="1"/>
    <s v="No Antropogenica"/>
    <n v="-0.22222222222222221"/>
    <n v="-0.22222222222222221"/>
    <n v="-14.117777777777777"/>
    <n v="-14.117777777777777"/>
    <n v="1"/>
    <n v="0"/>
    <x v="3"/>
  </r>
  <r>
    <x v="1033"/>
    <s v="206i"/>
    <s v="Jorge Cisneros"/>
    <n v="12.672230000000001"/>
    <n v="-84.306259999999995"/>
    <s v="Bosque latifoliado degradado 30-69%"/>
    <n v="6"/>
    <s v="Media"/>
    <s v="Landsat"/>
    <n v="2005"/>
    <s v="imal7_16051_24_11_2005.img"/>
    <s v="Media"/>
    <s v="Bosque latifoliado degradado 30-69%"/>
    <n v="4"/>
    <s v="Alta"/>
    <s v="Rapide Eye"/>
    <n v="2016"/>
    <s v="1644927_RapidEye-1_analytic_20160315_165200.tif"/>
    <s v="Alta"/>
    <m/>
    <m/>
    <s v="206i"/>
    <n v="12.672230000000001"/>
    <n v="-84.306259999999995"/>
    <x v="1"/>
    <x v="1"/>
    <s v="Antropogenica"/>
    <n v="-0.22222222222222221"/>
    <n v="-0.22222222222222221"/>
    <n v="-14.117777777777777"/>
    <n v="-14.117777777777777"/>
    <n v="0"/>
    <n v="1"/>
    <x v="0"/>
  </r>
  <r>
    <x v="1034"/>
    <s v="2068i"/>
    <s v="Jorge Cisneros"/>
    <n v="14.28767"/>
    <n v="-84.859390000000005"/>
    <s v="Bosque latifoliado degradado 30-69%"/>
    <n v="6"/>
    <s v="Media"/>
    <s v="Landsat"/>
    <n v="2005"/>
    <s v="imgl7_16050_13_03_2005.img"/>
    <s v="Media"/>
    <s v="Bosque latifoliado degradado 30-69%"/>
    <n v="6"/>
    <s v="Alta"/>
    <s v="Rapide Eye"/>
    <n v="2016"/>
    <s v="1645624_RapidEye-3_analytic_20160317_164841.tif"/>
    <s v="Alta"/>
    <m/>
    <m/>
    <s v="2068i"/>
    <n v="14.28767"/>
    <n v="-84.859390000000005"/>
    <x v="1"/>
    <x v="0"/>
    <s v="No Antropogenica"/>
    <n v="0"/>
    <n v="0"/>
    <n v="0"/>
    <n v="0"/>
    <n v="0"/>
    <n v="0"/>
    <x v="2"/>
  </r>
  <r>
    <x v="1035"/>
    <s v="2062i"/>
    <s v="Jorge Cisneros"/>
    <n v="14.202199999999999"/>
    <n v="-83.66798"/>
    <s v="Bosque latifoliado &gt;70%"/>
    <n v="9"/>
    <s v="Alta"/>
    <s v="Landsat"/>
    <n v="2005"/>
    <s v="imal7_1550_09_11_2008.img"/>
    <s v="Media"/>
    <s v="Bosque latifoliado &gt;70%"/>
    <n v="9"/>
    <s v="Alta"/>
    <s v="Rapide Eye"/>
    <n v="2015"/>
    <s v="1745602_RapidEye-2_analytic_20151001_165212.tif"/>
    <s v="Alta"/>
    <m/>
    <m/>
    <s v="2062i"/>
    <n v="14.202199999999999"/>
    <n v="-83.66798"/>
    <x v="1"/>
    <x v="0"/>
    <s v="No Antropogenica"/>
    <n v="0"/>
    <n v="0"/>
    <n v="0"/>
    <n v="0"/>
    <n v="0"/>
    <n v="0"/>
    <x v="2"/>
  </r>
  <r>
    <x v="1036"/>
    <s v="205INF"/>
    <s v="Jorge Cisneros"/>
    <n v="11.61026"/>
    <n v="-83.671610000000001"/>
    <s v="Bosque latifoliado &gt;70%"/>
    <n v="7"/>
    <s v="Alta"/>
    <s v="Landsat"/>
    <n v="2005"/>
    <s v="imal7_15052_29_08_2005.img"/>
    <s v="Media"/>
    <s v="Bosque latifoliado degradado 30-69%"/>
    <n v="6"/>
    <s v="Alta"/>
    <s v="Rapide Eye"/>
    <n v="2016"/>
    <s v="1744402_RapidEye-2_analytic_20160903_164420.tif"/>
    <s v="Alta"/>
    <m/>
    <m/>
    <s v="205INF"/>
    <n v="11.61026"/>
    <n v="-83.671610000000001"/>
    <x v="1"/>
    <x v="1"/>
    <s v="No Antropogenica"/>
    <n v="-0.1111111111111111"/>
    <n v="0"/>
    <n v="0"/>
    <n v="-7.0588888888888883"/>
    <n v="0"/>
    <n v="0"/>
    <x v="2"/>
  </r>
  <r>
    <x v="1037"/>
    <s v="2059i"/>
    <s v="Jorge Cisneros"/>
    <n v="14.20232"/>
    <n v="-83.923119999999997"/>
    <s v="Bosque latifoliado &gt;70%"/>
    <n v="8"/>
    <s v="Alta"/>
    <s v="Landsat"/>
    <n v="2005"/>
    <s v="imal7_1550_09_11_2008.img"/>
    <s v="Media"/>
    <s v="Bosque latifoliado &gt;70%"/>
    <n v="7"/>
    <s v="Alta"/>
    <s v="Rapide Eye"/>
    <n v="2016"/>
    <s v="1645628_RapidEye-1_analytic_20160206_165507.tif"/>
    <s v="Alta"/>
    <m/>
    <m/>
    <s v="2059i"/>
    <n v="14.20232"/>
    <n v="-83.923119999999997"/>
    <x v="1"/>
    <x v="1"/>
    <s v="No Antropogenica"/>
    <n v="-0.1111111111111111"/>
    <n v="0"/>
    <n v="0"/>
    <n v="-7.0588888888888883"/>
    <n v="0"/>
    <n v="1"/>
    <x v="0"/>
  </r>
  <r>
    <x v="1038"/>
    <s v="2053i"/>
    <s v="Jorge Cisneros"/>
    <n v="14.20252"/>
    <n v="-84.433390000000003"/>
    <s v="Bosque latifoliado degradado 30-69%"/>
    <n v="6"/>
    <s v="Alta"/>
    <s v="Landsat"/>
    <n v="2005"/>
    <s v="mosa_15_16_17_2005_06_1.img"/>
    <s v="Media"/>
    <s v="Bosque latifoliado degradado 30-69%"/>
    <n v="5"/>
    <s v="Alta"/>
    <s v="Rapide Eye"/>
    <n v="2016"/>
    <s v="1645626_RapidEye-3_analytic_20160317_164840.tif"/>
    <s v="Alta"/>
    <m/>
    <m/>
    <s v="2053i"/>
    <n v="14.20252"/>
    <n v="-84.433390000000003"/>
    <x v="1"/>
    <x v="1"/>
    <s v="Antropogenica"/>
    <n v="-0.1111111111111111"/>
    <n v="0"/>
    <n v="0"/>
    <n v="-7.0588888888888883"/>
    <n v="1"/>
    <n v="1"/>
    <x v="1"/>
  </r>
  <r>
    <x v="1039"/>
    <s v="2050i"/>
    <s v="Jorge Cisneros"/>
    <n v="14.20261"/>
    <n v="-84.68853"/>
    <s v="Bosque latifoliado &gt;70%"/>
    <n v="9"/>
    <s v="Alta"/>
    <s v="Landsat"/>
    <n v="2005"/>
    <s v="mosa_15_16_17_2005_06_1.img"/>
    <s v="Media"/>
    <s v="Bosque latifoliado degradado 30-69%"/>
    <n v="6"/>
    <s v="Alta"/>
    <s v="Rapide Eye"/>
    <n v="2016"/>
    <s v="1645625_RapidEye-3_analytic_20160317_164840.tif"/>
    <s v="Alta"/>
    <m/>
    <m/>
    <s v="2050i"/>
    <n v="14.20261"/>
    <n v="-84.68853"/>
    <x v="1"/>
    <x v="1"/>
    <s v="No Antropogenica"/>
    <n v="-0.33333333333333331"/>
    <n v="-0.33333333333333331"/>
    <n v="-21.176666666666662"/>
    <n v="-21.176666666666662"/>
    <n v="1"/>
    <n v="0"/>
    <x v="3"/>
  </r>
  <r>
    <x v="1040"/>
    <s v="2047i"/>
    <s v="Jorge Cisneros"/>
    <n v="14.202719999999999"/>
    <n v="-84.943669999999997"/>
    <s v="Bosque latifoliado &gt;70%"/>
    <n v="8"/>
    <s v="Alta"/>
    <s v="Landsat"/>
    <n v="2005"/>
    <s v="mosa_15_16_17_2005_06_1.img"/>
    <s v="Media"/>
    <s v="Bosque latifoliado degradado 30-69%"/>
    <n v="5"/>
    <s v="Alta"/>
    <s v="Rapide Eye"/>
    <n v="2016"/>
    <s v="1645624_RapidEye-3_analytic_20160317_164841.tif"/>
    <s v="Alta"/>
    <m/>
    <m/>
    <s v="2047i"/>
    <n v="14.202719999999999"/>
    <n v="-84.943669999999997"/>
    <x v="1"/>
    <x v="1"/>
    <s v="No Antropogenica"/>
    <n v="-0.33333333333333331"/>
    <n v="-0.33333333333333331"/>
    <n v="-21.176666666666662"/>
    <n v="-21.176666666666662"/>
    <n v="0"/>
    <n v="0"/>
    <x v="2"/>
  </r>
  <r>
    <x v="1041"/>
    <s v="2044i"/>
    <s v="Jorge Cisneros"/>
    <n v="14.202809999999999"/>
    <n v="-85.198809999999995"/>
    <s v="Bosque latifoliado &gt;70%"/>
    <n v="8"/>
    <s v="Alta"/>
    <s v="Landsat"/>
    <n v="2005"/>
    <s v="mosa_15_16_17_2005_06_1.img"/>
    <s v="Media"/>
    <s v="Bosque latifoliado &gt;70%"/>
    <n v="7"/>
    <s v="Alta"/>
    <s v="Rapide Eye"/>
    <n v="2016"/>
    <s v="1645623_RapidEye-1_analytic_20161001_164625.tif"/>
    <s v="Alta"/>
    <m/>
    <m/>
    <s v="2044i"/>
    <n v="14.202809999999999"/>
    <n v="-85.198809999999995"/>
    <x v="1"/>
    <x v="1"/>
    <s v="No Antropogenica"/>
    <n v="-0.1111111111111111"/>
    <n v="0"/>
    <n v="0"/>
    <n v="-7.0588888888888883"/>
    <n v="1"/>
    <n v="0"/>
    <x v="3"/>
  </r>
  <r>
    <x v="1042"/>
    <s v="2042i"/>
    <s v="Jorge Cisneros"/>
    <n v="14.11721"/>
    <n v="-83.584209999999999"/>
    <s v="Bosque de Pino degradado 30-69%"/>
    <n v="5"/>
    <s v="Alta"/>
    <s v="Landsat"/>
    <n v="2005"/>
    <s v="mosa_15_16_17_2005_06_1.img"/>
    <s v="Media"/>
    <s v="Bosque de Pino &gt;70%"/>
    <n v="8"/>
    <s v="Alta"/>
    <s v="Google Earth"/>
    <n v="2013"/>
    <m/>
    <s v="Alta"/>
    <m/>
    <m/>
    <s v="2042i"/>
    <n v="14.11721"/>
    <n v="-83.584209999999999"/>
    <x v="0"/>
    <x v="2"/>
    <s v="No Antropogenica"/>
    <n v="0.33333333333333331"/>
    <n v="0.33333333333333331"/>
    <n v="11.654433333333333"/>
    <n v="11.654433333333333"/>
    <n v="0"/>
    <n v="0"/>
    <x v="2"/>
  </r>
  <r>
    <x v="1043"/>
    <s v="2039i"/>
    <s v="Jorge Cisneros"/>
    <n v="14.1173"/>
    <n v="-83.839250000000007"/>
    <s v="Bosque latifoliado degradado 30-69%"/>
    <n v="4"/>
    <s v="Alta"/>
    <s v="Landsat"/>
    <n v="2005"/>
    <s v="imal7_15050_04_04_2004.img"/>
    <s v="Media"/>
    <s v="Bosque latifoliado degradado 30-69%"/>
    <n v="5"/>
    <s v="Alta"/>
    <s v="Rapide Eye"/>
    <n v="2016"/>
    <s v="1745602_RapidEye-1_analytic_20160206_165507.tif"/>
    <s v="Alta"/>
    <m/>
    <m/>
    <s v="2039i"/>
    <n v="14.1173"/>
    <n v="-83.839250000000007"/>
    <x v="1"/>
    <x v="2"/>
    <s v="No Antropogenica"/>
    <n v="0.1111111111111111"/>
    <n v="0"/>
    <n v="0"/>
    <n v="7.0588888888888883"/>
    <n v="0"/>
    <n v="0"/>
    <x v="2"/>
  </r>
  <r>
    <x v="1044"/>
    <s v="2036i"/>
    <s v="Jorge Cisneros"/>
    <n v="14.11741"/>
    <n v="-84.094290000000001"/>
    <s v="Bosque latifoliado &gt;70%"/>
    <n v="9"/>
    <s v="Media"/>
    <s v="Landsat"/>
    <n v="2005"/>
    <s v="mosa_15_16_17_2005_06.img"/>
    <s v="Media"/>
    <s v="Bosque latifoliado degradado 30-69%"/>
    <n v="6"/>
    <s v="Alta"/>
    <s v="Rapide Eye"/>
    <n v="2016"/>
    <s v="1645628_RapidEye-1_analytic_20160206_165507.tif"/>
    <s v="Alta"/>
    <m/>
    <m/>
    <s v="2036i"/>
    <n v="14.11741"/>
    <n v="-84.094290000000001"/>
    <x v="1"/>
    <x v="1"/>
    <s v="No Antropogenica"/>
    <n v="-0.33333333333333331"/>
    <n v="-0.33333333333333331"/>
    <n v="-21.176666666666662"/>
    <n v="-21.176666666666662"/>
    <n v="1"/>
    <n v="0"/>
    <x v="3"/>
  </r>
  <r>
    <x v="1045"/>
    <s v="2033i"/>
    <s v="Jorge Cisneros"/>
    <n v="14.11749"/>
    <n v="-84.349329999999995"/>
    <s v="Bosque latifoliado &gt;70%"/>
    <n v="9"/>
    <s v="Media"/>
    <s v="Landsat"/>
    <n v="2005"/>
    <s v="mosa_15_16_17_2005_06.img"/>
    <s v="Media"/>
    <s v="Bosque latifoliado degradado 30-69%"/>
    <n v="5"/>
    <s v="Alta"/>
    <s v="Rapide Eye"/>
    <n v="2016"/>
    <s v="1645626_RapidEye-2_analytic_20160927_164623.tif"/>
    <s v="Alta"/>
    <m/>
    <m/>
    <s v="2033i"/>
    <n v="14.11749"/>
    <n v="-84.349329999999995"/>
    <x v="1"/>
    <x v="1"/>
    <s v="Antropogenica"/>
    <n v="-0.44444444444444442"/>
    <n v="-0.44444444444444442"/>
    <n v="-28.235555555555553"/>
    <n v="-28.235555555555553"/>
    <n v="0"/>
    <n v="1"/>
    <x v="0"/>
  </r>
  <r>
    <x v="1046"/>
    <s v="2030i"/>
    <s v="Jorge Cisneros"/>
    <n v="14.117610000000001"/>
    <n v="-84.604380000000006"/>
    <s v="Bosque latifoliado &gt;70%"/>
    <n v="9"/>
    <s v="Baja"/>
    <s v="Landsat"/>
    <n v="2005"/>
    <m/>
    <s v="Media"/>
    <s v="Bosque latifoliado degradado 30-69%"/>
    <n v="3"/>
    <s v="Alta"/>
    <s v="Rapide Eye"/>
    <n v="2016"/>
    <s v="1645625_RapidEye-3_analytic_20160317_164840.tif"/>
    <s v="Alta"/>
    <m/>
    <m/>
    <s v="2030i"/>
    <n v="14.117610000000001"/>
    <n v="-84.604380000000006"/>
    <x v="1"/>
    <x v="1"/>
    <s v="No Antropogenica"/>
    <n v="-0.66666666666666663"/>
    <n v="-0.66666666666666663"/>
    <n v="-42.353333333333325"/>
    <n v="-42.353333333333325"/>
    <n v="0"/>
    <n v="0"/>
    <x v="2"/>
  </r>
  <r>
    <x v="1047"/>
    <s v="2027i"/>
    <s v="Jorge Cisneros"/>
    <n v="14.11769"/>
    <n v="-84.85942"/>
    <s v="Bosque latifoliado &gt;70%"/>
    <n v="7"/>
    <s v="Media"/>
    <s v="Landsat"/>
    <n v="2005"/>
    <s v="mosa_15_16_17_2005_06_1.img"/>
    <s v="Media"/>
    <s v="Bosque latifoliado &gt;70%"/>
    <n v="7"/>
    <s v="Alta"/>
    <s v="Rapide Eye"/>
    <n v="2016"/>
    <s v="1645624_RapidEye-3_analytic_20160317_164841.tif"/>
    <s v="Alta"/>
    <m/>
    <m/>
    <s v="2027i"/>
    <n v="14.11769"/>
    <n v="-84.85942"/>
    <x v="1"/>
    <x v="0"/>
    <s v="No Antropogenica"/>
    <n v="0"/>
    <n v="0"/>
    <n v="0"/>
    <n v="0"/>
    <n v="1"/>
    <n v="0"/>
    <x v="3"/>
  </r>
  <r>
    <x v="1048"/>
    <s v="2024i"/>
    <s v="Jorge Cisneros"/>
    <n v="14.117800000000001"/>
    <n v="-85.114469999999997"/>
    <s v="Bosque latifoliado &gt;70%"/>
    <n v="8"/>
    <s v="Media"/>
    <s v="Landsat"/>
    <n v="2005"/>
    <s v="mosa_15_16_17_2005_06.img"/>
    <s v="Media"/>
    <s v="Bosque latifoliado degradado 30-69%"/>
    <n v="5"/>
    <s v="Alta"/>
    <s v="Rapide Eye"/>
    <n v="2016"/>
    <s v="1645623_RapidEye-4_analytic_20160116_165117.tif"/>
    <s v="Alta"/>
    <m/>
    <m/>
    <s v="2024i"/>
    <n v="14.117800000000001"/>
    <n v="-85.114469999999997"/>
    <x v="1"/>
    <x v="1"/>
    <s v="No Antropogenica"/>
    <n v="-0.33333333333333331"/>
    <n v="-0.33333333333333331"/>
    <n v="-21.176666666666662"/>
    <n v="-21.176666666666662"/>
    <n v="0"/>
    <n v="0"/>
    <x v="2"/>
  </r>
  <r>
    <x v="1049"/>
    <s v="2021i"/>
    <s v="Jorge Cisneros"/>
    <n v="14.0322"/>
    <n v="-83.582989999999995"/>
    <s v="Bosque latifoliado degradado 30-69%"/>
    <n v="5"/>
    <s v="Alta"/>
    <s v="Landsat"/>
    <n v="2008"/>
    <s v="imal7_1550_09_11_2008.img"/>
    <s v="Media"/>
    <s v="Bosque latifoliado degradado 30-69%"/>
    <n v="4"/>
    <s v="Alta"/>
    <s v="Rapide Eye"/>
    <n v="2016"/>
    <s v="1745503_RapidEye-1_analytic_20160613_164123.tif"/>
    <s v="Alta"/>
    <m/>
    <m/>
    <s v="2021i"/>
    <n v="14.0322"/>
    <n v="-83.582989999999995"/>
    <x v="1"/>
    <x v="1"/>
    <s v="No Antropogenica"/>
    <n v="-0.1111111111111111"/>
    <n v="0"/>
    <n v="0"/>
    <n v="-7.0588888888888883"/>
    <n v="0"/>
    <n v="0"/>
    <x v="2"/>
  </r>
  <r>
    <x v="1050"/>
    <s v="2011i"/>
    <s v="Jorge Cisneros"/>
    <n v="14.032539999999999"/>
    <n v="-84.433440000000004"/>
    <s v="Bosque latifoliado &gt;70%"/>
    <n v="9"/>
    <s v="Media"/>
    <s v="Landsat"/>
    <n v="2005"/>
    <s v="mosa_15_16_17_2005_06_1.img"/>
    <s v="Media"/>
    <s v="Bosque latifoliado &gt;70%"/>
    <n v="9"/>
    <s v="Alta"/>
    <s v="Rapide Eye"/>
    <n v="2016"/>
    <s v="1645526_RapidEye-2_analytic_20160927_164626.tif"/>
    <s v="Alta"/>
    <m/>
    <m/>
    <s v="2011i"/>
    <n v="14.032539999999999"/>
    <n v="-84.433440000000004"/>
    <x v="1"/>
    <x v="0"/>
    <s v="No Antropogenica"/>
    <n v="0"/>
    <n v="0"/>
    <n v="0"/>
    <n v="0"/>
    <n v="0"/>
    <n v="0"/>
    <x v="2"/>
  </r>
  <r>
    <x v="1051"/>
    <s v="2005i"/>
    <s v="Jorge Cisneros"/>
    <n v="14.03274"/>
    <n v="-84.943719999999999"/>
    <s v="Bosque latifoliado &gt;70%"/>
    <n v="9"/>
    <s v="Alta"/>
    <s v="Landsat"/>
    <n v="2005"/>
    <s v="mosa_15_16_17_2005_06_1.img"/>
    <s v="Media"/>
    <s v="Bosque latifoliado degradado 30-69%"/>
    <n v="3"/>
    <s v="Alta"/>
    <s v="Rapide Eye"/>
    <n v="2016"/>
    <s v="1645524_RapidEye-3_analytic_20160317_164844.tif"/>
    <s v="Alta"/>
    <m/>
    <m/>
    <s v="2005i"/>
    <n v="14.03274"/>
    <n v="-84.943719999999999"/>
    <x v="1"/>
    <x v="1"/>
    <s v="No Antropogenica"/>
    <n v="-0.66666666666666663"/>
    <n v="-0.66666666666666663"/>
    <n v="-42.353333333333325"/>
    <n v="-42.353333333333325"/>
    <n v="0"/>
    <n v="0"/>
    <x v="2"/>
  </r>
  <r>
    <x v="1052"/>
    <s v="2002i"/>
    <s v="Jorge Cisneros"/>
    <n v="14.032819999999999"/>
    <n v="-85.198859999999996"/>
    <s v="Bosque latifoliado &gt;70%"/>
    <n v="7"/>
    <s v="Alta"/>
    <s v="Landsat"/>
    <n v="2005"/>
    <s v="mosa_15_16_17_2005_06_1.img"/>
    <s v="Media"/>
    <s v="Bosque latifoliado degradado 30-69%"/>
    <n v="5"/>
    <s v="Alta"/>
    <s v="Rapide Eye"/>
    <n v="2016"/>
    <s v="1645523_RapidEye-1_analytic_20161001_164628.tif"/>
    <s v="Alta"/>
    <m/>
    <m/>
    <s v="2002i"/>
    <n v="14.032819999999999"/>
    <n v="-85.198859999999996"/>
    <x v="1"/>
    <x v="1"/>
    <s v="No Antropogenica"/>
    <n v="-0.22222222222222221"/>
    <n v="-0.22222222222222221"/>
    <n v="-14.117777777777777"/>
    <n v="-14.117777777777777"/>
    <n v="0"/>
    <n v="0"/>
    <x v="2"/>
  </r>
  <r>
    <x v="1053"/>
    <s v="1b"/>
    <s v="Jorge Cisneros"/>
    <n v="10.802849999999999"/>
    <n v="-83.841279999999998"/>
    <s v="Bosque latifoliado &gt;70%"/>
    <n v="8"/>
    <s v="Alta"/>
    <s v="Landsat"/>
    <n v="2005"/>
    <s v="imal7_15052_29_08_2005.img"/>
    <s v="Media"/>
    <s v="Bosque latifoliado degradado 30-69%"/>
    <n v="6"/>
    <s v="Baja"/>
    <s v="Google Earth"/>
    <n v="2016"/>
    <m/>
    <s v="Media"/>
    <m/>
    <m/>
    <s v="1b"/>
    <n v="10.802849999999999"/>
    <n v="-83.841279999999998"/>
    <x v="1"/>
    <x v="1"/>
    <s v="No Antropogenica"/>
    <n v="-0.22222222222222221"/>
    <n v="-0.22222222222222221"/>
    <n v="-14.117777777777777"/>
    <n v="-14.117777777777777"/>
    <n v="1"/>
    <n v="0"/>
    <x v="3"/>
  </r>
  <r>
    <x v="1054"/>
    <s v="19i"/>
    <s v="Jorge Cisneros"/>
    <n v="11.058149999999999"/>
    <n v="-83.882379999999998"/>
    <s v="Bosque latifoliado &gt;70%"/>
    <n v="9"/>
    <s v="Alta"/>
    <s v="Landsat"/>
    <n v="2005"/>
    <s v="imal7_15052_29_08_2005.img"/>
    <s v="Media"/>
    <s v="Bosque latifoliado &gt;70%"/>
    <n v="9"/>
    <s v="Alta"/>
    <s v="Google Earth"/>
    <n v="2016"/>
    <m/>
    <s v="Media"/>
    <m/>
    <m/>
    <s v="19i"/>
    <n v="11.058149999999999"/>
    <n v="-83.882379999999998"/>
    <x v="1"/>
    <x v="0"/>
    <s v="No Antropogenica"/>
    <n v="0"/>
    <n v="0"/>
    <n v="0"/>
    <n v="0"/>
    <n v="0"/>
    <n v="0"/>
    <x v="2"/>
  </r>
  <r>
    <x v="1055"/>
    <s v="199INF"/>
    <s v="Jorge Cisneros"/>
    <n v="11.61021"/>
    <n v="-84.179770000000005"/>
    <s v="Bosque latifoliado degradado 30-69%"/>
    <n v="3"/>
    <s v="Alta"/>
    <s v="Landsat"/>
    <n v="2005"/>
    <s v="imal7_15052_29_08_2005.img"/>
    <s v="Media"/>
    <s v="Bosque latifoliado &gt;70%"/>
    <n v="8"/>
    <s v="Alta"/>
    <s v="Rapide Eye"/>
    <n v="2015"/>
    <s v="1644427_RapidEye-2_analytic_20150225_171311.tif"/>
    <s v="Alta"/>
    <m/>
    <m/>
    <s v="199INF"/>
    <n v="11.61021"/>
    <n v="-84.179770000000005"/>
    <x v="1"/>
    <x v="2"/>
    <s v="Antropogenica"/>
    <n v="0.55555555555555558"/>
    <n v="0.55555555555555558"/>
    <n v="35.294444444444444"/>
    <n v="35.294444444444444"/>
    <n v="1"/>
    <n v="0"/>
    <x v="3"/>
  </r>
  <r>
    <x v="1056"/>
    <s v="1994i"/>
    <s v="Jorge Cisneros"/>
    <n v="13.947380000000001"/>
    <n v="-84.009320000000002"/>
    <s v="Bosque latifoliado &gt;70%"/>
    <n v="9"/>
    <s v="Alta"/>
    <s v="Landsat"/>
    <n v="2004"/>
    <s v="imal7_15050_04_04_2004.img"/>
    <s v="Media"/>
    <s v="Bosque latifoliado &gt;70%"/>
    <n v="8"/>
    <s v="Alta"/>
    <s v="Rapide Eye"/>
    <n v="2015"/>
    <s v="1645528_RapidEye-2_analytic_20151001_165216.tif"/>
    <s v="Alta"/>
    <m/>
    <m/>
    <s v="1994i"/>
    <n v="13.947380000000001"/>
    <n v="-84.009320000000002"/>
    <x v="1"/>
    <x v="1"/>
    <s v="No Antropogenica"/>
    <n v="-0.1111111111111111"/>
    <n v="0"/>
    <n v="0"/>
    <n v="-7.0588888888888883"/>
    <n v="0"/>
    <n v="0"/>
    <x v="2"/>
  </r>
  <r>
    <x v="1057"/>
    <s v="1991i"/>
    <s v="Jorge Cisneros"/>
    <n v="13.9475"/>
    <n v="-84.264359999999996"/>
    <s v="Bosque latifoliado &gt;70%"/>
    <n v="9"/>
    <s v="Alta"/>
    <s v="Landsat"/>
    <n v="2005"/>
    <s v="imgl7_16050_13_03_2005.img"/>
    <s v="Media"/>
    <s v="Bosque latifoliado degradado 30-69%"/>
    <n v="6"/>
    <s v="Media"/>
    <s v="Rapide Eye"/>
    <n v="2016"/>
    <s v="1645527_RapidEye-3_analytic_20160620_164331.tif"/>
    <s v="Alta"/>
    <m/>
    <m/>
    <s v="1991i"/>
    <n v="13.9475"/>
    <n v="-84.264359999999996"/>
    <x v="1"/>
    <x v="1"/>
    <s v="Antropogenica"/>
    <n v="-0.33333333333333331"/>
    <n v="-0.33333333333333331"/>
    <n v="-21.176666666666662"/>
    <n v="-21.176666666666662"/>
    <n v="1"/>
    <n v="1"/>
    <x v="1"/>
  </r>
  <r>
    <x v="1058"/>
    <s v="198i"/>
    <s v="Jorge Cisneros"/>
    <n v="12.5869"/>
    <n v="-83.62706"/>
    <s v="Bosque latifoliado degradado 30-69%"/>
    <n v="4"/>
    <s v="Media"/>
    <s v="Landsat"/>
    <n v="2005"/>
    <s v="imal7_15051_29_08_2005.img"/>
    <s v="Media"/>
    <s v="Bosque latifoliado degradado 30-69%"/>
    <n v="3"/>
    <s v="Baja"/>
    <s v="Google Earth"/>
    <n v="2014"/>
    <m/>
    <s v="Media"/>
    <m/>
    <m/>
    <s v="198i"/>
    <n v="12.5869"/>
    <n v="-83.62706"/>
    <x v="1"/>
    <x v="1"/>
    <s v="No Antropogenica"/>
    <n v="-0.1111111111111111"/>
    <n v="0"/>
    <n v="0"/>
    <n v="-7.0588888888888883"/>
    <n v="0"/>
    <n v="0"/>
    <x v="2"/>
  </r>
  <r>
    <x v="1059"/>
    <s v="1987i"/>
    <s v="Jorge Cisneros"/>
    <n v="13.94763"/>
    <n v="-84.604410000000001"/>
    <s v="Bosque latifoliado degradado 30-69%"/>
    <n v="5"/>
    <s v="Media"/>
    <s v="Landsat"/>
    <n v="2005"/>
    <s v="mosa_15_16_17_2005_06_1.img"/>
    <s v="Media"/>
    <s v="Bosque latifoliado degradado 30-69%"/>
    <n v="6"/>
    <s v="Alta"/>
    <s v="Rapide Eye"/>
    <n v="2016"/>
    <s v="1645525_RapidEye-3_analytic_20160317_164844.tif"/>
    <s v="Media"/>
    <m/>
    <m/>
    <s v="1987i"/>
    <n v="13.94763"/>
    <n v="-84.604410000000001"/>
    <x v="1"/>
    <x v="2"/>
    <s v="No Antropogenica"/>
    <n v="0.1111111111111111"/>
    <n v="0"/>
    <n v="0"/>
    <n v="7.0588888888888883"/>
    <n v="0"/>
    <n v="0"/>
    <x v="2"/>
  </r>
  <r>
    <x v="1060"/>
    <s v="1978i"/>
    <s v="Jorge Cisneros"/>
    <n v="13.947900000000001"/>
    <n v="-85.369550000000004"/>
    <s v="Bosque latifoliado &gt;70%"/>
    <n v="9"/>
    <s v="Alta"/>
    <s v="Landsat"/>
    <n v="2005"/>
    <s v="mosa_15_16_17_2005_06_1.img"/>
    <s v="Media"/>
    <s v="Bosque latifoliado degradado 30-69%"/>
    <n v="6"/>
    <s v="Alta"/>
    <s v="Rapide Eye"/>
    <n v="2016"/>
    <s v="1645522_RapidEye-1_analytic_20161001_164628.tif"/>
    <s v="Alta"/>
    <m/>
    <m/>
    <s v="1978i"/>
    <n v="13.947900000000001"/>
    <n v="-85.369550000000004"/>
    <x v="1"/>
    <x v="1"/>
    <s v="No Antropogenica"/>
    <n v="-0.33333333333333331"/>
    <n v="-0.33333333333333331"/>
    <n v="-21.176666666666662"/>
    <n v="-21.176666666666662"/>
    <n v="1"/>
    <n v="0"/>
    <x v="3"/>
  </r>
  <r>
    <x v="1061"/>
    <s v="1975i"/>
    <s v="Jorge Cisneros"/>
    <n v="13.948460000000001"/>
    <n v="-85.624660000000006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6"/>
    <s v="1645521_RapidEye-4_analytic_20160204_164905.tif"/>
    <s v="Alta"/>
    <m/>
    <m/>
    <s v="1975i"/>
    <n v="13.948460000000001"/>
    <n v="-85.624660000000006"/>
    <x v="1"/>
    <x v="1"/>
    <s v="No Antropogenica"/>
    <n v="-0.1111111111111111"/>
    <n v="0"/>
    <n v="0"/>
    <n v="-7.0588888888888883"/>
    <n v="0"/>
    <n v="0"/>
    <x v="2"/>
  </r>
  <r>
    <x v="1062"/>
    <s v="1973i"/>
    <s v="Jorge Cisneros"/>
    <n v="13.86225"/>
    <n v="-83.668090000000007"/>
    <s v="Bosque latifoliado degradado 30-69%"/>
    <n v="4"/>
    <s v="Alta"/>
    <s v="Landsat"/>
    <n v="2005"/>
    <s v="mosa_15_16_17_2005_06_1.img"/>
    <s v="Media"/>
    <s v="Bosque latifoliado degradado 30-69%"/>
    <n v="6"/>
    <s v="Alta"/>
    <s v="Rapide Eye"/>
    <n v="2016"/>
    <s v="1745402_RapidEye-2_analytic_20151001_165219.tif"/>
    <s v="Alta"/>
    <m/>
    <m/>
    <s v="1973i"/>
    <n v="13.86225"/>
    <n v="-83.668090000000007"/>
    <x v="1"/>
    <x v="2"/>
    <s v="No Antropogenica"/>
    <n v="0.22222222222222221"/>
    <n v="0.22222222222222221"/>
    <n v="14.117777777777777"/>
    <n v="14.117777777777777"/>
    <n v="0"/>
    <n v="0"/>
    <x v="2"/>
  </r>
  <r>
    <x v="1063"/>
    <s v="1967i"/>
    <s v="Jorge Cisneros"/>
    <n v="13.862450000000001"/>
    <n v="-84.178359999999998"/>
    <s v="Bosque latifoliado &gt;70%"/>
    <n v="8"/>
    <s v="Alta"/>
    <s v="Landsat"/>
    <n v="2005"/>
    <s v="mosa_15_16_17_2005_06_1.img"/>
    <s v="Media"/>
    <s v="Bosque latifoliado &gt;70%"/>
    <n v="7"/>
    <s v="Alta"/>
    <s v="Rapide Eye"/>
    <n v="2016"/>
    <s v="1645427_RapidEye-1_analytic_20160206_165515.tif"/>
    <s v="Alta"/>
    <m/>
    <m/>
    <s v="1967i"/>
    <n v="13.862450000000001"/>
    <n v="-84.178359999999998"/>
    <x v="1"/>
    <x v="1"/>
    <s v="No Antropogenica"/>
    <n v="-0.1111111111111111"/>
    <n v="0"/>
    <n v="0"/>
    <n v="-7.0588888888888883"/>
    <n v="0"/>
    <n v="0"/>
    <x v="2"/>
  </r>
  <r>
    <x v="1064"/>
    <s v="1961i"/>
    <s v="Jorge Cisneros"/>
    <n v="13.86265"/>
    <n v="-84.688630000000003"/>
    <s v="Bosque latifoliado &gt;70%"/>
    <n v="8"/>
    <s v="Alta"/>
    <s v="Landsat"/>
    <n v="2005"/>
    <s v="mosa_15_16_17_2005_06_1.img"/>
    <s v="Media"/>
    <s v="Bosque latifoliado degradado 30-69%"/>
    <n v="4"/>
    <s v="Alta"/>
    <s v="Rapide Eye"/>
    <n v="2016"/>
    <s v="1645425_RapidEye-2_analytic_20160927_164630.tif"/>
    <s v="Alta"/>
    <m/>
    <m/>
    <s v="1961i"/>
    <n v="13.86265"/>
    <n v="-84.688630000000003"/>
    <x v="1"/>
    <x v="1"/>
    <s v="Antropogenica"/>
    <n v="-0.44444444444444442"/>
    <n v="-0.44444444444444442"/>
    <n v="-28.235555555555553"/>
    <n v="-28.235555555555553"/>
    <n v="1"/>
    <n v="1"/>
    <x v="1"/>
  </r>
  <r>
    <x v="1065"/>
    <s v="1958i"/>
    <s v="Jorge Cisneros"/>
    <n v="13.86276"/>
    <n v="-84.943759999999997"/>
    <s v="Bosque latifoliado degradado 30-69%"/>
    <n v="5"/>
    <s v="Alta"/>
    <s v="Landsat"/>
    <n v="2005"/>
    <s v="mosa_15_16_17_2005_06_1.img"/>
    <s v="Media"/>
    <s v="Bosque latifoliado degradado 30-69%"/>
    <n v="6"/>
    <s v="Alta"/>
    <s v="Rapide Eye"/>
    <n v="2016"/>
    <s v="1645424_RapidEye-1_analytic_20160422_165008.tif"/>
    <s v="Alta"/>
    <m/>
    <m/>
    <s v="1958i"/>
    <n v="13.86276"/>
    <n v="-84.943759999999997"/>
    <x v="1"/>
    <x v="2"/>
    <s v="No Antropogenica"/>
    <n v="0.1111111111111111"/>
    <n v="0"/>
    <n v="0"/>
    <n v="7.0588888888888883"/>
    <n v="1"/>
    <n v="0"/>
    <x v="3"/>
  </r>
  <r>
    <x v="1066"/>
    <s v="1955i"/>
    <s v="Jorge Cisneros"/>
    <n v="13.86284"/>
    <n v="-85.198899999999995"/>
    <s v="Bosque latifoliado &gt;70%"/>
    <n v="8"/>
    <s v="Alta"/>
    <s v="Landsat"/>
    <n v="2005"/>
    <s v="mosa_15_16_17_2005_06_1.img"/>
    <s v="Media"/>
    <s v="Bosque latifoliado degradado 30-69%"/>
    <n v="6"/>
    <s v="Alta"/>
    <s v="Rapide Eye"/>
    <n v="2016"/>
    <s v="1645423_RapidEye-3_analytic_20160317_164848.tif"/>
    <s v="Alta"/>
    <m/>
    <m/>
    <s v="1955i"/>
    <n v="13.86284"/>
    <n v="-85.198899999999995"/>
    <x v="1"/>
    <x v="1"/>
    <s v="No Antropogenica"/>
    <n v="-0.22222222222222221"/>
    <n v="-0.22222222222222221"/>
    <n v="-14.117777777777777"/>
    <n v="-14.117777777777777"/>
    <n v="0"/>
    <n v="0"/>
    <x v="2"/>
  </r>
  <r>
    <x v="1067"/>
    <s v="1947i"/>
    <s v="Jorge Cisneros"/>
    <n v="13.777340000000001"/>
    <n v="-83.839330000000004"/>
    <s v="Bosque latifoliado degradado 30-69%"/>
    <n v="5"/>
    <s v="Media"/>
    <s v="Landsat"/>
    <n v="2005"/>
    <s v="mosa_15_16_17_2005_06_1.img"/>
    <s v="Media"/>
    <s v="Bosque latifoliado degradado 30-69%"/>
    <n v="6"/>
    <s v="Alta"/>
    <s v="Rapide Eye"/>
    <n v="2016"/>
    <s v="1745402_RapidEye-1_analytic_20160206_165514.tif"/>
    <s v="Alta"/>
    <m/>
    <m/>
    <s v="1947i"/>
    <n v="13.777340000000001"/>
    <n v="-83.839330000000004"/>
    <x v="1"/>
    <x v="2"/>
    <s v="No Antropogenica"/>
    <n v="0.1111111111111111"/>
    <n v="0"/>
    <n v="0"/>
    <n v="7.0588888888888883"/>
    <n v="1"/>
    <n v="0"/>
    <x v="3"/>
  </r>
  <r>
    <x v="1068"/>
    <s v="1944i"/>
    <s v="Jorge Cisneros"/>
    <n v="13.77745"/>
    <n v="-84.094369999999998"/>
    <s v="Bosque de Pino degradado 30-69%"/>
    <n v="5"/>
    <s v="Media"/>
    <s v="Landsat"/>
    <n v="2005"/>
    <s v="mosa_15_16_17_2005_06_1.img"/>
    <s v="Media"/>
    <s v="Bosque de Pino degradado 30-69%"/>
    <n v="3"/>
    <s v="Alta"/>
    <s v="Rapide Eye"/>
    <n v="2016"/>
    <s v="1645428_RapidEye-1_analytic_20160206_165514.tif"/>
    <s v="Alta"/>
    <m/>
    <m/>
    <s v="1944i"/>
    <n v="13.77745"/>
    <n v="-84.094369999999998"/>
    <x v="0"/>
    <x v="1"/>
    <s v="No Antropogenica"/>
    <n v="-0.22222222222222221"/>
    <n v="-0.22222222222222221"/>
    <n v="-7.7696222222222211"/>
    <n v="-7.7696222222222211"/>
    <n v="0"/>
    <n v="0"/>
    <x v="2"/>
  </r>
  <r>
    <x v="1069"/>
    <s v="1942i"/>
    <s v="Jorge Cisneros"/>
    <n v="13.777520000000001"/>
    <n v="-84.264399999999995"/>
    <s v="Bosque latifoliado &gt;70%"/>
    <n v="9"/>
    <s v="Media"/>
    <s v="Landsat"/>
    <n v="2005"/>
    <s v="imgl7_16050_13_03_2005.img"/>
    <s v="Media"/>
    <s v="Bosque latifoliado degradado 30-69%"/>
    <n v="6"/>
    <s v="Alta"/>
    <s v="Rapide Eye"/>
    <n v="2016"/>
    <s v="1645427_RapidEye-1_analytic_20160206_165515.tif"/>
    <s v="Alta"/>
    <m/>
    <m/>
    <s v="1942i"/>
    <n v="13.777520000000001"/>
    <n v="-84.264399999999995"/>
    <x v="1"/>
    <x v="1"/>
    <s v="No Antropogenica"/>
    <n v="-0.33333333333333331"/>
    <n v="-0.33333333333333331"/>
    <n v="-21.176666666666662"/>
    <n v="-21.176666666666662"/>
    <n v="0"/>
    <n v="0"/>
    <x v="2"/>
  </r>
  <r>
    <x v="1070"/>
    <s v="1939i"/>
    <s v="Jorge Cisneros"/>
    <n v="13.7776"/>
    <n v="-84.519440000000003"/>
    <s v="Bosque latifoliado &gt;70%"/>
    <n v="9"/>
    <s v="Alta"/>
    <s v="Landsat"/>
    <n v="2005"/>
    <s v="imgl7_16050_13_03_2005.img"/>
    <s v="Media"/>
    <s v="Bosque latifoliado degradado 30-69%"/>
    <n v="6"/>
    <s v="Alta"/>
    <s v="Sentinel"/>
    <n v="2017"/>
    <m/>
    <s v="Alta"/>
    <m/>
    <m/>
    <s v="1939i"/>
    <n v="13.7776"/>
    <n v="-84.519440000000003"/>
    <x v="1"/>
    <x v="1"/>
    <s v="Antropogenica"/>
    <n v="-0.33333333333333331"/>
    <n v="-0.33333333333333331"/>
    <n v="-21.176666666666662"/>
    <n v="-21.176666666666662"/>
    <n v="1"/>
    <n v="1"/>
    <x v="1"/>
  </r>
  <r>
    <x v="1071"/>
    <s v="1933i"/>
    <s v="Jorge Cisneros"/>
    <n v="13.77779"/>
    <n v="-85.029520000000005"/>
    <s v="Bosque latifoliado &gt;70%"/>
    <n v="9"/>
    <s v="Alta"/>
    <s v="Landsat"/>
    <n v="2005"/>
    <s v="imgl7_16050_13_03_2005.img"/>
    <s v="Media"/>
    <s v="Bosque latifoliado degradado 30-69%"/>
    <n v="4"/>
    <s v="Alta"/>
    <s v="Sentinel"/>
    <n v="2017"/>
    <m/>
    <s v="Alta"/>
    <m/>
    <m/>
    <s v="1933i"/>
    <n v="13.77779"/>
    <n v="-85.029520000000005"/>
    <x v="1"/>
    <x v="1"/>
    <s v="No Antropogenica"/>
    <n v="-0.55555555555555558"/>
    <n v="-0.55555555555555558"/>
    <n v="-35.294444444444444"/>
    <n v="-35.294444444444444"/>
    <n v="1"/>
    <n v="0"/>
    <x v="3"/>
  </r>
  <r>
    <x v="1072"/>
    <s v="1927i"/>
    <s v="Jorge Cisneros"/>
    <n v="13.777979999999999"/>
    <n v="-85.539609999999996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421_RapidEye-4_analytic_20160204_164908.tif"/>
    <s v="Alta"/>
    <m/>
    <m/>
    <s v="1927i"/>
    <n v="13.777979999999999"/>
    <n v="-85.539609999999996"/>
    <x v="1"/>
    <x v="0"/>
    <s v="No Antropogenica"/>
    <n v="0"/>
    <n v="0"/>
    <n v="0"/>
    <n v="0"/>
    <n v="0"/>
    <n v="0"/>
    <x v="2"/>
  </r>
  <r>
    <x v="1073"/>
    <s v="1907i"/>
    <s v="Jorge Cisneros"/>
    <n v="13.69284"/>
    <n v="-85.113900000000001"/>
    <s v="Bosque latifoliado &gt;70%"/>
    <n v="7"/>
    <s v="Alta"/>
    <s v="Landsat"/>
    <n v="2005"/>
    <s v="mosa_15_16_17_2005_06_1.img"/>
    <s v="Media"/>
    <s v="Bosque latifoliado degradado 30-69%"/>
    <n v="3"/>
    <s v="Alta"/>
    <s v="Rapide Eye"/>
    <n v="2016"/>
    <s v="1645423_RapidEye-1_analytic_20160422_165009.tif"/>
    <s v="Alta"/>
    <m/>
    <m/>
    <s v="1907i"/>
    <n v="13.69284"/>
    <n v="-85.113900000000001"/>
    <x v="1"/>
    <x v="1"/>
    <s v="No Antropogenica"/>
    <n v="-0.44444444444444442"/>
    <n v="-0.44444444444444442"/>
    <n v="-28.235555555555553"/>
    <n v="-28.235555555555553"/>
    <n v="1"/>
    <n v="1"/>
    <x v="1"/>
  </r>
  <r>
    <x v="1074"/>
    <s v="189i"/>
    <s v="Jorge Cisneros"/>
    <n v="12.588100000000001"/>
    <n v="-84.392160000000004"/>
    <s v="Bosque latifoliado degradado 30-69%"/>
    <n v="5"/>
    <s v="Alta"/>
    <s v="Landsat"/>
    <n v="2005"/>
    <s v="imal7_16051_24_11_2005.img"/>
    <s v="Media"/>
    <s v="Bosque latifoliado degradado 30-69%"/>
    <n v="5"/>
    <s v="Alta"/>
    <s v="Rapide Eye"/>
    <n v="2016"/>
    <s v="1644926_RapidEye-2_analytic_20160124_170423.tif"/>
    <s v="Alta"/>
    <m/>
    <m/>
    <s v="189i"/>
    <n v="12.588100000000001"/>
    <n v="-84.392160000000004"/>
    <x v="1"/>
    <x v="0"/>
    <s v="No Antropogenica"/>
    <n v="0"/>
    <n v="0"/>
    <n v="0"/>
    <n v="0"/>
    <n v="0"/>
    <n v="0"/>
    <x v="2"/>
  </r>
  <r>
    <x v="1075"/>
    <s v="1898i"/>
    <s v="Jorge Cisneros"/>
    <n v="13.6073"/>
    <n v="-83.669340000000005"/>
    <s v="Bosque latifoliado &gt;70%"/>
    <n v="9"/>
    <s v="Alta"/>
    <s v="Landsat"/>
    <n v="2005"/>
    <s v="mosa_15_16_17_2005_06.img"/>
    <s v="Media"/>
    <s v="Bosque latifoliado degradado 30-69%"/>
    <n v="6"/>
    <s v="Alta"/>
    <s v="Sentinel"/>
    <n v="2017"/>
    <m/>
    <s v="Alta"/>
    <m/>
    <m/>
    <s v="1898i"/>
    <n v="13.6073"/>
    <n v="-83.669340000000005"/>
    <x v="1"/>
    <x v="1"/>
    <s v="No Antropogenica"/>
    <n v="-0.33333333333333331"/>
    <n v="-0.33333333333333331"/>
    <n v="-21.176666666666662"/>
    <n v="-21.176666666666662"/>
    <n v="0"/>
    <n v="0"/>
    <x v="2"/>
  </r>
  <r>
    <x v="1076"/>
    <s v="1892i"/>
    <s v="Jorge Cisneros"/>
    <n v="13.60749"/>
    <n v="-84.179419999999993"/>
    <s v="Bosque latifoliado degradado 30-69%"/>
    <n v="4"/>
    <s v="Alta"/>
    <s v="Landsat"/>
    <n v="2005"/>
    <s v="mosa_15_16_17_2005_06.img"/>
    <s v="Media"/>
    <s v="Bosque latifoliado degradado 30-69%"/>
    <n v="5"/>
    <s v="Alta"/>
    <s v="Rapide Eye"/>
    <n v="2016"/>
    <s v="1645327_RapidEye-3_analytic_20160620_164338.tif"/>
    <s v="Alta"/>
    <m/>
    <m/>
    <s v="1892i"/>
    <n v="13.60749"/>
    <n v="-84.179419999999993"/>
    <x v="1"/>
    <x v="2"/>
    <s v="Antropogenica"/>
    <n v="0.1111111111111111"/>
    <n v="0"/>
    <n v="0"/>
    <n v="7.0588888888888883"/>
    <n v="0"/>
    <n v="1"/>
    <x v="0"/>
  </r>
  <r>
    <x v="1077"/>
    <s v="1883i"/>
    <s v="Jorge Cisneros"/>
    <n v="13.60779"/>
    <n v="-84.944540000000003"/>
    <s v="Bosque latifoliado &gt;70%"/>
    <n v="7"/>
    <s v="Alta"/>
    <s v="Landsat"/>
    <n v="2005"/>
    <s v="mosa_15_16_17_2005_06.img"/>
    <s v="Media"/>
    <s v="Bosque latifoliado degradado 30-69%"/>
    <n v="4"/>
    <s v="Alta"/>
    <s v="Sentinel"/>
    <n v="2017"/>
    <m/>
    <s v="Alta"/>
    <m/>
    <m/>
    <s v="1883i"/>
    <n v="13.60779"/>
    <n v="-84.944540000000003"/>
    <x v="1"/>
    <x v="1"/>
    <s v="Antropogenica"/>
    <n v="-0.33333333333333331"/>
    <n v="-0.33333333333333331"/>
    <n v="-21.176666666666662"/>
    <n v="-21.176666666666662"/>
    <n v="0"/>
    <n v="1"/>
    <x v="0"/>
  </r>
  <r>
    <x v="1078"/>
    <s v="1880i"/>
    <s v="Jorge Cisneros"/>
    <n v="13.60787"/>
    <n v="-85.199590000000001"/>
    <s v="Bosque latifoliado degradado 30-69%"/>
    <n v="5"/>
    <s v="Alta"/>
    <s v="Landsat"/>
    <n v="2005"/>
    <s v="mosa_15_16_17_2005_06.img"/>
    <s v="Media"/>
    <s v="Bosque latifoliado degradado 30-69%"/>
    <n v="5"/>
    <s v="Alta"/>
    <s v="Rapide Eye"/>
    <n v="2016"/>
    <s v="1645323_RapidEye-3_analytic_20160317_164851.tif"/>
    <s v="Alta"/>
    <m/>
    <m/>
    <s v="1880i"/>
    <n v="13.60787"/>
    <n v="-85.199590000000001"/>
    <x v="1"/>
    <x v="0"/>
    <s v="Antropogenica"/>
    <n v="0"/>
    <n v="0"/>
    <n v="0"/>
    <n v="0"/>
    <n v="0"/>
    <n v="1"/>
    <x v="0"/>
  </r>
  <r>
    <x v="1079"/>
    <s v="1877i"/>
    <s v="Jorge Cisneros"/>
    <n v="13.60798"/>
    <n v="-85.454629999999995"/>
    <s v="Bosque latifoliado &gt;70%"/>
    <n v="7"/>
    <s v="Alta"/>
    <s v="Landsat"/>
    <n v="2005"/>
    <s v="mosa_15_16_17_2005_06_1.img"/>
    <s v="Media"/>
    <s v="Bosque latifoliado &gt;70%"/>
    <n v="7"/>
    <s v="Alta"/>
    <s v="Rapide Eye"/>
    <n v="2016"/>
    <s v="1645321_RapidEye-4_analytic_20160204_164911.tif"/>
    <s v="Alta"/>
    <m/>
    <m/>
    <s v="1877i"/>
    <n v="13.60798"/>
    <n v="-85.454629999999995"/>
    <x v="1"/>
    <x v="0"/>
    <s v="No Antropogenica"/>
    <n v="0"/>
    <n v="0"/>
    <n v="0"/>
    <n v="0"/>
    <n v="0"/>
    <n v="0"/>
    <x v="2"/>
  </r>
  <r>
    <x v="1080"/>
    <s v="1874i"/>
    <s v="Jorge Cisneros"/>
    <n v="13.60805"/>
    <n v="-85.709680000000006"/>
    <s v="Bosque latifoliado degradado 30-69%"/>
    <n v="6"/>
    <s v="Media"/>
    <s v="Landsat"/>
    <n v="2005"/>
    <s v="mosa_15_16_17_2005_06.img"/>
    <s v="Media"/>
    <s v="Bosque latifoliado degradado 30-69%"/>
    <n v="4"/>
    <s v="Alta"/>
    <s v="Rapide Eye"/>
    <n v="2016"/>
    <s v="1645320_RapidEye-4_analytic_20160204_164912.tif"/>
    <s v="Alta"/>
    <m/>
    <m/>
    <s v="1874i"/>
    <n v="13.60805"/>
    <n v="-85.709680000000006"/>
    <x v="1"/>
    <x v="1"/>
    <s v="Antropogenica"/>
    <n v="-0.22222222222222221"/>
    <n v="-0.22222222222222221"/>
    <n v="-14.117777777777777"/>
    <n v="-14.117777777777777"/>
    <n v="0"/>
    <n v="1"/>
    <x v="0"/>
  </r>
  <r>
    <x v="1081"/>
    <s v="1859i"/>
    <s v="Jorge Cisneros"/>
    <n v="13.522729999999999"/>
    <n v="-84.773759999999996"/>
    <s v="Bosque latifoliado degradado 30-69%"/>
    <n v="4"/>
    <s v="Alta"/>
    <s v="Landsat"/>
    <n v="2005"/>
    <s v="imal7_16051_24_11_2005.img"/>
    <s v="Media"/>
    <s v="Bosque latifoliado degradado 30-69%"/>
    <n v="5"/>
    <s v="Alta"/>
    <s v="Rapide Eye"/>
    <n v="2016"/>
    <s v="1645325_RapidEye-2_analytic_20160124_170409.tif"/>
    <s v="Alta"/>
    <m/>
    <m/>
    <s v="1859i"/>
    <n v="13.522729999999999"/>
    <n v="-84.773759999999996"/>
    <x v="1"/>
    <x v="2"/>
    <s v="No Antropogenica"/>
    <n v="0.1111111111111111"/>
    <n v="0"/>
    <n v="0"/>
    <n v="7.0588888888888883"/>
    <n v="1"/>
    <n v="0"/>
    <x v="3"/>
  </r>
  <r>
    <x v="1082"/>
    <s v="1858i"/>
    <s v="Jorge Cisneros"/>
    <n v="13.52275"/>
    <n v="-84.858810000000005"/>
    <s v="Bosque latifoliado degradado 30-69%"/>
    <n v="5"/>
    <s v="Alta"/>
    <s v="Landsat"/>
    <n v="2005"/>
    <s v="imal7_16051_24_11_2005.img"/>
    <s v="Media"/>
    <s v="Bosque latifoliado degradado 30-69%"/>
    <n v="5"/>
    <s v="Alta"/>
    <s v="Rapide Eye"/>
    <n v="2016"/>
    <s v="1645324_RapidEye-2_analytic_20160124_170410.tif"/>
    <s v="Alta"/>
    <m/>
    <m/>
    <s v="1858i"/>
    <n v="13.52275"/>
    <n v="-84.858810000000005"/>
    <x v="1"/>
    <x v="0"/>
    <s v="No Antropogenica"/>
    <n v="0"/>
    <n v="0"/>
    <n v="0"/>
    <n v="0"/>
    <n v="1"/>
    <n v="0"/>
    <x v="3"/>
  </r>
  <r>
    <x v="1083"/>
    <s v="1853i"/>
    <s v="Jorge Cisneros"/>
    <n v="13.522919999999999"/>
    <n v="-85.284030000000001"/>
    <s v="Bosque latifoliado degradado 30-69%"/>
    <n v="5"/>
    <s v="Alta"/>
    <s v="Landsat"/>
    <n v="2005"/>
    <s v="imal7_16051_24_11_2005.img"/>
    <s v="Media"/>
    <s v="Bosque latifoliado degradado 30-69%"/>
    <n v="4"/>
    <s v="Alta"/>
    <s v="Rapide Eye"/>
    <n v="2016"/>
    <s v="1645322_RapidEye-4_analytic_20160116_165128.tif"/>
    <s v="Alta"/>
    <m/>
    <m/>
    <s v="1853i"/>
    <n v="13.522919999999999"/>
    <n v="-85.284030000000001"/>
    <x v="1"/>
    <x v="1"/>
    <s v="No Antropogenica"/>
    <n v="-0.1111111111111111"/>
    <n v="0"/>
    <n v="0"/>
    <n v="-7.0588888888888883"/>
    <n v="0"/>
    <n v="0"/>
    <x v="2"/>
  </r>
  <r>
    <x v="1084"/>
    <s v="1846i"/>
    <s v="Jorge Cisneros"/>
    <n v="13.437390000000001"/>
    <n v="-83.839399999999998"/>
    <s v="Bosque latifoliado degradado 30-69%"/>
    <n v="4"/>
    <s v="Alta"/>
    <s v="Landsat"/>
    <n v="2005"/>
    <s v="imal7_15051_29_08_2005.img"/>
    <s v="Media"/>
    <s v="Bosque latifoliado degradado 30-69%"/>
    <n v="5"/>
    <s v="Alta"/>
    <s v="Rapide Eye"/>
    <n v="2016"/>
    <s v="1745202_RapidEye-2_analytic_20151001_165226.tif"/>
    <s v="Alta"/>
    <m/>
    <m/>
    <s v="1846i"/>
    <n v="13.437390000000001"/>
    <n v="-83.839399999999998"/>
    <x v="1"/>
    <x v="2"/>
    <s v="No Antropogenica"/>
    <n v="0.1111111111111111"/>
    <n v="0"/>
    <n v="0"/>
    <n v="7.0588888888888883"/>
    <n v="1"/>
    <n v="0"/>
    <x v="3"/>
  </r>
  <r>
    <x v="1085"/>
    <s v="1843i"/>
    <s v="Jorge Cisneros"/>
    <n v="13.4375"/>
    <n v="-84.094440000000006"/>
    <s v="Bosque latifoliado degradado 30-69%"/>
    <n v="5"/>
    <s v="Alta"/>
    <s v="Landsat"/>
    <n v="2005"/>
    <s v="imal7_15051_29_08_2005.img"/>
    <s v="Media"/>
    <s v="Bosque latifoliado degradado 30-69%"/>
    <n v="5"/>
    <s v="Alta"/>
    <s v="Rapide Eye"/>
    <n v="2016"/>
    <s v="1745301_RapidEye-1_analytic_20160206_165518.tif"/>
    <s v="Alta"/>
    <m/>
    <m/>
    <s v="1843i"/>
    <n v="13.4375"/>
    <n v="-84.094440000000006"/>
    <x v="1"/>
    <x v="0"/>
    <s v="No Antropogenica"/>
    <n v="0"/>
    <n v="0"/>
    <n v="0"/>
    <n v="0"/>
    <n v="0"/>
    <n v="0"/>
    <x v="2"/>
  </r>
  <r>
    <x v="1086"/>
    <s v="1840i"/>
    <s v="Jorge Cisneros"/>
    <n v="13.437580000000001"/>
    <n v="-84.34948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226_RapidEye-2_analytic_20160124_170412.tif"/>
    <s v="Alta"/>
    <m/>
    <m/>
    <s v="1840i"/>
    <n v="13.437580000000001"/>
    <n v="-84.34948"/>
    <x v="1"/>
    <x v="0"/>
    <s v="No Antropogenica"/>
    <n v="0"/>
    <n v="0"/>
    <n v="0"/>
    <n v="0"/>
    <n v="0"/>
    <n v="0"/>
    <x v="2"/>
  </r>
  <r>
    <x v="1087"/>
    <s v="1837i"/>
    <s v="Jorge Cisneros"/>
    <n v="13.43769"/>
    <n v="-84.604519999999994"/>
    <s v="Bosque latifoliado degradado 30-69%"/>
    <n v="5"/>
    <s v="Alta"/>
    <s v="Landsat"/>
    <n v="2005"/>
    <s v="mosa_15_16_17_2005_06.img"/>
    <s v="Media"/>
    <s v="Bosque latifoliado degradado 30-69%"/>
    <n v="4"/>
    <s v="Alta"/>
    <s v="Rapide Eye"/>
    <n v="2016"/>
    <s v="1645225_RapidEye-2_analytic_20160124_170413.tif"/>
    <s v="Alta"/>
    <m/>
    <m/>
    <s v="1837i"/>
    <n v="13.43769"/>
    <n v="-84.604519999999994"/>
    <x v="1"/>
    <x v="1"/>
    <s v="No Antropogenica"/>
    <n v="-0.1111111111111111"/>
    <n v="0"/>
    <n v="0"/>
    <n v="-7.0588888888888883"/>
    <n v="1"/>
    <n v="0"/>
    <x v="3"/>
  </r>
  <r>
    <x v="1088"/>
    <s v="1834i"/>
    <s v="Jorge Cisneros"/>
    <n v="13.437760000000001"/>
    <n v="-84.859560000000002"/>
    <s v="Bosque latifoliado &gt;70%"/>
    <n v="7"/>
    <s v="Alta"/>
    <s v="Landsat"/>
    <n v="2005"/>
    <s v="mosa_15_16_17_2005_06.img"/>
    <s v="Media"/>
    <s v="Bosque latifoliado degradado 30-69%"/>
    <n v="4"/>
    <s v="Alta"/>
    <s v="Sentinel"/>
    <n v="2017"/>
    <m/>
    <s v="Alta"/>
    <m/>
    <m/>
    <s v="1834i"/>
    <n v="13.437760000000001"/>
    <n v="-84.859560000000002"/>
    <x v="1"/>
    <x v="1"/>
    <s v="No Antropogenica"/>
    <n v="-0.33333333333333331"/>
    <n v="-0.33333333333333331"/>
    <n v="-21.176666666666662"/>
    <n v="-21.176666666666662"/>
    <n v="1"/>
    <n v="0"/>
    <x v="3"/>
  </r>
  <r>
    <x v="1089"/>
    <s v="1827i"/>
    <s v="Jorge Cisneros"/>
    <n v="13.437989999999999"/>
    <n v="-85.454669999999993"/>
    <s v="Bosque latifoliado degradado 30-69%"/>
    <n v="4"/>
    <s v="Media"/>
    <s v="Landsat"/>
    <n v="2005"/>
    <s v="mosa_15_16_17_2005_06_1.img"/>
    <s v="Media"/>
    <s v="Bosque latifoliado degradado 30-69%"/>
    <n v="5"/>
    <s v="Alta"/>
    <s v="Rapide Eye"/>
    <n v="2016"/>
    <s v="1645221_RapidEye-4_analytic_20160204_164915.tif"/>
    <s v="Alta"/>
    <m/>
    <m/>
    <s v="1827i"/>
    <n v="13.437989999999999"/>
    <n v="-85.454669999999993"/>
    <x v="1"/>
    <x v="2"/>
    <s v="Antropogenica"/>
    <n v="0.1111111111111111"/>
    <n v="0"/>
    <n v="0"/>
    <n v="7.0588888888888883"/>
    <n v="1"/>
    <n v="1"/>
    <x v="1"/>
  </r>
  <r>
    <x v="1090"/>
    <s v="1824i"/>
    <s v="Jorge Cisneros"/>
    <n v="13.352320000000001"/>
    <n v="-83.66825"/>
    <s v="Bosque latifoliado &gt;70%"/>
    <n v="7"/>
    <s v="Media"/>
    <s v="Landsat"/>
    <n v="2005"/>
    <s v="mosa_15_16_17_2005_06_1.img"/>
    <s v="Media"/>
    <s v="Bosque latifoliado degradado 30-69%"/>
    <n v="5"/>
    <s v="Media"/>
    <s v="Google Earth"/>
    <n v="2014"/>
    <m/>
    <s v="Alta"/>
    <m/>
    <m/>
    <s v="1824i"/>
    <n v="13.352320000000001"/>
    <n v="-83.66825"/>
    <x v="1"/>
    <x v="1"/>
    <s v="No Antropogenica"/>
    <n v="-0.22222222222222221"/>
    <n v="-0.22222222222222221"/>
    <n v="-14.117777777777777"/>
    <n v="-14.117777777777777"/>
    <n v="0"/>
    <n v="0"/>
    <x v="2"/>
  </r>
  <r>
    <x v="1091"/>
    <s v="1821i"/>
    <s v="Jorge Cisneros"/>
    <n v="13.35243"/>
    <n v="-83.923379999999995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6"/>
    <s v="1645228_RapidEye-1_analytic_20160726_164307.tif"/>
    <s v="Alta"/>
    <m/>
    <m/>
    <s v="1821i"/>
    <n v="13.35243"/>
    <n v="-83.923379999999995"/>
    <x v="1"/>
    <x v="1"/>
    <s v="No Antropogenica"/>
    <n v="-0.1111111111111111"/>
    <n v="0"/>
    <n v="0"/>
    <n v="-7.0588888888888883"/>
    <n v="0"/>
    <n v="0"/>
    <x v="2"/>
  </r>
  <r>
    <x v="1092"/>
    <s v="1818i"/>
    <s v="Jorge Cisneros"/>
    <n v="13.352510000000001"/>
    <n v="-84.178510000000003"/>
    <s v="Bosque latifoliado degradado 30-69%"/>
    <n v="3"/>
    <s v="Media"/>
    <s v="Landsat"/>
    <n v="2005"/>
    <s v="mosa_15_16_17_2005_06_1.img"/>
    <s v="Media"/>
    <s v="Bosque latifoliado degradado 30-69%"/>
    <n v="3"/>
    <s v="Alta"/>
    <s v="Sentinel"/>
    <n v="2017"/>
    <m/>
    <s v="Alta"/>
    <m/>
    <m/>
    <s v="1818i"/>
    <n v="13.352510000000001"/>
    <n v="-84.178510000000003"/>
    <x v="1"/>
    <x v="0"/>
    <s v="No Antropogenica"/>
    <n v="0"/>
    <n v="0"/>
    <n v="0"/>
    <n v="0"/>
    <n v="0"/>
    <n v="0"/>
    <x v="2"/>
  </r>
  <r>
    <x v="1093"/>
    <s v="1815i"/>
    <s v="Jorge Cisneros"/>
    <n v="13.35262"/>
    <n v="-84.433639999999997"/>
    <s v="Bosque latifoliado degradado 30-69%"/>
    <n v="5"/>
    <s v="Media"/>
    <s v="Landsat"/>
    <n v="2005"/>
    <s v="mosa_15_16_17_2005_06_1.img"/>
    <s v="Media"/>
    <s v="Bosque latifoliado degradado 30-69%"/>
    <n v="5"/>
    <s v="Alta"/>
    <s v="Rapide Eye"/>
    <n v="2016"/>
    <s v="1645226_RapidEye-2_analytic_20160124_170412.tif"/>
    <s v="Alta"/>
    <m/>
    <m/>
    <s v="1815i"/>
    <n v="13.35262"/>
    <n v="-84.433639999999997"/>
    <x v="1"/>
    <x v="0"/>
    <s v="No Antropogenica"/>
    <n v="0"/>
    <n v="0"/>
    <n v="0"/>
    <n v="0"/>
    <n v="0"/>
    <n v="0"/>
    <x v="2"/>
  </r>
  <r>
    <x v="1094"/>
    <s v="1812i"/>
    <s v="Jorge Cisneros"/>
    <n v="13.3527"/>
    <n v="-84.688770000000005"/>
    <s v="Bosque latifoliado &gt;70%"/>
    <n v="8"/>
    <s v="Media"/>
    <s v="Landsat"/>
    <n v="2005"/>
    <s v="imal7_16051_24_11_2005.img"/>
    <s v="Media"/>
    <s v="Bosque latifoliado degradado 30-69%"/>
    <n v="6"/>
    <s v="Alta"/>
    <s v="Rapide Eye"/>
    <n v="2016"/>
    <s v="1645225_RapidEye-2_analytic_20160124_170413.tif"/>
    <s v="Alta"/>
    <m/>
    <m/>
    <s v="1812i"/>
    <n v="13.3527"/>
    <n v="-84.688770000000005"/>
    <x v="1"/>
    <x v="1"/>
    <s v="No Antropogenica"/>
    <n v="-0.22222222222222221"/>
    <n v="-0.22222222222222221"/>
    <n v="-14.117777777777777"/>
    <n v="-14.117777777777777"/>
    <n v="0"/>
    <n v="0"/>
    <x v="2"/>
  </r>
  <r>
    <x v="1095"/>
    <s v="1802i"/>
    <s v="Jorge Cisneros"/>
    <n v="13.267390000000001"/>
    <n v="-83.754429999999999"/>
    <s v="Bosque latifoliado &gt;70%"/>
    <n v="9"/>
    <s v="Alta"/>
    <s v="Landsat"/>
    <n v="2005"/>
    <s v="imal7_15051_29_08_2005.img"/>
    <s v="Media"/>
    <s v="Bosque latifoliado &gt;70%"/>
    <n v="7"/>
    <s v="Alta"/>
    <s v="Rapide Eye"/>
    <n v="2015"/>
    <s v="1745202_RapidEye-2_analytic_20151001_165226.tif"/>
    <s v="Alta"/>
    <m/>
    <m/>
    <s v="1802i"/>
    <n v="13.267390000000001"/>
    <n v="-83.754429999999999"/>
    <x v="1"/>
    <x v="1"/>
    <s v="No Antropogenica"/>
    <n v="-0.22222222222222221"/>
    <n v="-0.22222222222222221"/>
    <n v="-14.117777777777777"/>
    <n v="-14.117777777777777"/>
    <n v="0"/>
    <n v="0"/>
    <x v="2"/>
  </r>
  <r>
    <x v="1096"/>
    <s v="1799i"/>
    <s v="Jorge Cisneros"/>
    <n v="13.267469999999999"/>
    <n v="-84.009460000000004"/>
    <s v="Bosque latifoliado &gt;70%"/>
    <n v="9"/>
    <s v="Alta"/>
    <s v="Landsat"/>
    <n v="2005"/>
    <s v="imal7_15051_29_08_2005.img"/>
    <s v="Media"/>
    <s v="Bosque latifoliado &gt;70%"/>
    <n v="7"/>
    <s v="Alta"/>
    <s v="Rapide Eye"/>
    <n v="2016"/>
    <s v="1645228_RapidEye-1_analytic_20160726_164307.tif"/>
    <s v="Alta"/>
    <m/>
    <m/>
    <s v="1799i"/>
    <n v="13.267469999999999"/>
    <n v="-84.009460000000004"/>
    <x v="1"/>
    <x v="1"/>
    <s v="No Antropogenica"/>
    <n v="-0.22222222222222221"/>
    <n v="-0.22222222222222221"/>
    <n v="-14.117777777777777"/>
    <n v="-14.117777777777777"/>
    <n v="0"/>
    <n v="0"/>
    <x v="2"/>
  </r>
  <r>
    <x v="1097"/>
    <s v="1796i"/>
    <s v="Jorge Cisneros"/>
    <n v="13.267580000000001"/>
    <n v="-84.264499999999998"/>
    <s v="Bosque latifoliado &gt;70%"/>
    <n v="9"/>
    <s v="Alta"/>
    <s v="Landsat"/>
    <n v="2005"/>
    <s v="imal7_15051_29_08_2005.img"/>
    <s v="Media"/>
    <s v="Bosque latifoliado &gt;70%"/>
    <n v="8"/>
    <s v="Alta"/>
    <s v="Rapide Eye"/>
    <n v="2016"/>
    <s v="1645227_RapidEye-1_analytic_20160726_164308.tif"/>
    <s v="Alta"/>
    <m/>
    <m/>
    <s v="1796i"/>
    <n v="13.267580000000001"/>
    <n v="-84.264499999999998"/>
    <x v="1"/>
    <x v="1"/>
    <s v="No Antropogenica"/>
    <n v="-0.1111111111111111"/>
    <n v="0"/>
    <n v="0"/>
    <n v="-7.0588888888888883"/>
    <n v="0"/>
    <n v="0"/>
    <x v="2"/>
  </r>
  <r>
    <x v="1098"/>
    <s v="1790i"/>
    <s v="Jorge Cisneros"/>
    <n v="13.267770000000001"/>
    <n v="-84.77458"/>
    <s v="Bosque latifoliado degradado 30-69%"/>
    <n v="6"/>
    <s v="Alta"/>
    <s v="Landsat"/>
    <n v="2005"/>
    <s v="imal7_16051_24_11_2005.img"/>
    <s v="Media"/>
    <s v="Bosque latifoliado degradado 30-69%"/>
    <n v="4"/>
    <s v="Alta"/>
    <s v="Rapide Eye"/>
    <n v="2016"/>
    <s v="1645225_RapidEye-2_analytic_20160124_170413.tif"/>
    <s v="Alta"/>
    <m/>
    <m/>
    <s v="1790i"/>
    <n v="13.267770000000001"/>
    <n v="-84.77458"/>
    <x v="1"/>
    <x v="1"/>
    <s v="No Antropogenica"/>
    <n v="-0.22222222222222221"/>
    <n v="-0.22222222222222221"/>
    <n v="-14.117777777777777"/>
    <n v="-14.117777777777777"/>
    <n v="1"/>
    <n v="0"/>
    <x v="3"/>
  </r>
  <r>
    <x v="1099"/>
    <s v="178i"/>
    <s v="Jorge Cisneros"/>
    <n v="12.502079999999999"/>
    <n v="-83.966149999999999"/>
    <s v="Bosque latifoliado degradado 30-69%"/>
    <n v="5"/>
    <s v="Alta"/>
    <s v="Landsat"/>
    <n v="2005"/>
    <s v="imal7_15051_29_08_2005.img"/>
    <s v="Media"/>
    <s v="Bosque latifoliado degradado 30-69%"/>
    <n v="5"/>
    <s v="Alta"/>
    <s v="Google Earth"/>
    <n v="2014"/>
    <m/>
    <s v="Media"/>
    <m/>
    <m/>
    <s v="178i"/>
    <n v="12.502079999999999"/>
    <n v="-83.966149999999999"/>
    <x v="1"/>
    <x v="0"/>
    <s v="Antropogenica"/>
    <n v="0"/>
    <n v="0"/>
    <n v="0"/>
    <n v="0"/>
    <n v="0"/>
    <n v="0"/>
    <x v="2"/>
  </r>
  <r>
    <x v="1100"/>
    <s v="1787i"/>
    <s v="Jorge Cisneros"/>
    <n v="13.26784"/>
    <n v="-85.029629999999997"/>
    <s v="Bosque latifoliado degradado 30-69%"/>
    <n v="6"/>
    <s v="Alta"/>
    <s v="Landsat"/>
    <n v="2003"/>
    <s v="imal7_16051_05_12_2003.img"/>
    <s v="Media"/>
    <s v="Bosque latifoliado degradado 30-69%"/>
    <n v="4"/>
    <s v="Alta"/>
    <s v="Rapide Eye"/>
    <n v="2016"/>
    <s v="1645223_RapidEye-1_analytic_20161001_164638.tif"/>
    <s v="Alta"/>
    <m/>
    <m/>
    <s v="1787i"/>
    <n v="13.26784"/>
    <n v="-85.029629999999997"/>
    <x v="1"/>
    <x v="1"/>
    <s v="No Antropogenica"/>
    <n v="-0.22222222222222221"/>
    <n v="-0.22222222222222221"/>
    <n v="-14.117777777777777"/>
    <n v="-14.117777777777777"/>
    <n v="0"/>
    <n v="0"/>
    <x v="2"/>
  </r>
  <r>
    <x v="1101"/>
    <s v="1782i"/>
    <s v="Jorge Cisneros"/>
    <n v="13.18239"/>
    <n v="-83.753349999999998"/>
    <s v="Bosque latifoliado degradado 30-69%"/>
    <n v="4"/>
    <s v="Alta"/>
    <s v="Landsat"/>
    <n v="2005"/>
    <s v="imal7_15051_29_08_2005.img"/>
    <s v="Media"/>
    <s v="Bosque latifoliado degradado 30-69%"/>
    <n v="4"/>
    <s v="Alta"/>
    <s v="Rapide Eye"/>
    <n v="2016"/>
    <s v="1745102_RapidEye-2_analytic_20151001_165229.tif"/>
    <s v="Alta"/>
    <m/>
    <m/>
    <s v="1782i"/>
    <n v="13.18239"/>
    <n v="-83.753349999999998"/>
    <x v="1"/>
    <x v="0"/>
    <s v="No Antropogenica"/>
    <n v="0"/>
    <n v="0"/>
    <n v="0"/>
    <n v="0"/>
    <n v="0"/>
    <n v="0"/>
    <x v="2"/>
  </r>
  <r>
    <x v="1102"/>
    <s v="1777i"/>
    <s v="Jorge Cisneros"/>
    <n v="13.18253"/>
    <n v="-84.178560000000004"/>
    <s v="Bosque latifoliado &gt;70%"/>
    <n v="9"/>
    <s v="Alta"/>
    <s v="Landsat"/>
    <n v="2005"/>
    <s v="imal7_15051_29_08_2005.img"/>
    <s v="Media"/>
    <s v="Bosque latifoliado degradado 30-69%"/>
    <n v="4"/>
    <s v="Alta"/>
    <s v="Sentinel"/>
    <n v="2017"/>
    <m/>
    <s v="Alta"/>
    <m/>
    <m/>
    <s v="1777i"/>
    <n v="13.18253"/>
    <n v="-84.178560000000004"/>
    <x v="1"/>
    <x v="1"/>
    <s v="Antropogenica"/>
    <n v="-0.55555555555555558"/>
    <n v="-0.55555555555555558"/>
    <n v="-35.294444444444444"/>
    <n v="-35.294444444444444"/>
    <n v="0"/>
    <n v="1"/>
    <x v="0"/>
  </r>
  <r>
    <x v="1103"/>
    <s v="1767i"/>
    <s v="Jorge Cisneros"/>
    <n v="13.09737"/>
    <n v="-83.669449999999998"/>
    <s v="Bosque latifoliado &gt;70%"/>
    <n v="8"/>
    <s v="Alta"/>
    <s v="Landsat"/>
    <n v="2005"/>
    <s v="imal7_15051_29_08_2005.img"/>
    <s v="Media"/>
    <s v="Bosque latifoliado degradado 30-69%"/>
    <n v="5"/>
    <s v="Alta"/>
    <s v="Sentinel"/>
    <n v="2017"/>
    <m/>
    <s v="Alta"/>
    <m/>
    <m/>
    <s v="1767i"/>
    <n v="13.09737"/>
    <n v="-83.669449999999998"/>
    <x v="1"/>
    <x v="1"/>
    <s v="No Antropogenica"/>
    <n v="-0.33333333333333331"/>
    <n v="-0.33333333333333331"/>
    <n v="-21.176666666666662"/>
    <n v="-21.176666666666662"/>
    <n v="1"/>
    <n v="0"/>
    <x v="3"/>
  </r>
  <r>
    <x v="1104"/>
    <s v="1764i"/>
    <s v="Jorge Cisneros"/>
    <n v="13.097479999999999"/>
    <n v="-83.924490000000006"/>
    <s v="Bosque latifoliado &gt;70%"/>
    <n v="7"/>
    <s v="Alta"/>
    <s v="Landsat"/>
    <n v="2005"/>
    <s v="imal7_15051_29_08_2005.img"/>
    <s v="Media"/>
    <s v="Bosque latifoliado degradado 30-69%"/>
    <n v="5"/>
    <s v="Alta"/>
    <s v="Sentinel"/>
    <n v="2017"/>
    <m/>
    <s v="Alta"/>
    <m/>
    <m/>
    <s v="1764i"/>
    <n v="13.097479999999999"/>
    <n v="-83.924490000000006"/>
    <x v="1"/>
    <x v="1"/>
    <s v="Antropogenica"/>
    <n v="-0.22222222222222221"/>
    <n v="-0.22222222222222221"/>
    <n v="-14.117777777777777"/>
    <n v="-14.117777777777777"/>
    <n v="1"/>
    <n v="1"/>
    <x v="1"/>
  </r>
  <r>
    <x v="1105"/>
    <s v="1758i"/>
    <s v="Jorge Cisneros"/>
    <n v="13.097659999999999"/>
    <n v="-84.434569999999994"/>
    <s v="Bosque latifoliado &gt;70%"/>
    <n v="7"/>
    <s v="Alta"/>
    <s v="Landsat"/>
    <n v="2005"/>
    <s v="imal7_16051_24_11_2005.img"/>
    <s v="Media"/>
    <s v="Bosque latifoliado degradado 30-69%"/>
    <n v="3"/>
    <s v="Alta"/>
    <s v="Rapide Eye"/>
    <n v="2015"/>
    <s v="1645126_RapidEye-2_analytic_20150423_170937.tif"/>
    <s v="Alta"/>
    <m/>
    <m/>
    <s v="1758i"/>
    <n v="13.097659999999999"/>
    <n v="-84.434569999999994"/>
    <x v="1"/>
    <x v="1"/>
    <s v="Antropogenica"/>
    <n v="-0.44444444444444442"/>
    <n v="-0.44444444444444442"/>
    <n v="-28.235555555555553"/>
    <n v="-28.235555555555553"/>
    <n v="0"/>
    <n v="1"/>
    <x v="0"/>
  </r>
  <r>
    <x v="1106"/>
    <s v="1755i"/>
    <s v="Jorge Cisneros"/>
    <n v="13.09774"/>
    <n v="-84.689610000000002"/>
    <s v="Bosque latifoliado degradado 30-69%"/>
    <n v="5"/>
    <s v="Alta"/>
    <s v="Landsat"/>
    <n v="2005"/>
    <s v="imal7_16051_24_11_2005.img"/>
    <s v="Media"/>
    <s v="Bosque latifoliado degradado 30-69%"/>
    <n v="3"/>
    <s v="Alta"/>
    <s v="Rapide Eye"/>
    <n v="2016"/>
    <s v="1645125_RapidEye-3_analytic_20160317_164857.tif"/>
    <s v="Alta"/>
    <m/>
    <m/>
    <s v="1755i"/>
    <n v="13.09774"/>
    <n v="-84.689610000000002"/>
    <x v="1"/>
    <x v="1"/>
    <s v="No Antropogenica"/>
    <n v="-0.22222222222222221"/>
    <n v="-0.22222222222222221"/>
    <n v="-14.117777777777777"/>
    <n v="-14.117777777777777"/>
    <n v="0"/>
    <n v="1"/>
    <x v="0"/>
  </r>
  <r>
    <x v="1107"/>
    <s v="1750i"/>
    <s v="Jorge Cisneros"/>
    <n v="13.012409999999999"/>
    <n v="-83.753399999999999"/>
    <s v="Bosque latifoliado degradado 30-69%"/>
    <n v="6"/>
    <s v="Alta"/>
    <s v="Landsat"/>
    <n v="2005"/>
    <s v="imal7_15051_29_08_2005.img"/>
    <s v="Media"/>
    <s v="Bosque latifoliado degradado 30-69%"/>
    <n v="4"/>
    <s v="Media"/>
    <s v="Google Earth"/>
    <n v="2014"/>
    <m/>
    <s v="Media"/>
    <m/>
    <m/>
    <s v="1750i"/>
    <n v="13.012409999999999"/>
    <n v="-83.753399999999999"/>
    <x v="1"/>
    <x v="1"/>
    <s v="No Antropogenica"/>
    <n v="-0.22222222222222221"/>
    <n v="-0.22222222222222221"/>
    <n v="-14.117777777777777"/>
    <n v="-14.117777777777777"/>
    <n v="1"/>
    <n v="0"/>
    <x v="3"/>
  </r>
  <r>
    <x v="1108"/>
    <s v="1743i"/>
    <s v="Jorge Cisneros"/>
    <n v="13.01262"/>
    <n v="-84.348690000000005"/>
    <s v="Bosque latifoliado &gt;70%"/>
    <n v="7"/>
    <s v="Alta"/>
    <s v="Landsat"/>
    <n v="2005"/>
    <s v="imal7_16051_24_11_2005.img"/>
    <s v="Media"/>
    <s v="Bosque latifoliado degradado 30-69%"/>
    <n v="6"/>
    <s v="Alta"/>
    <s v="Rapide Eye"/>
    <n v="2016"/>
    <s v="1645126_RapidEye-3_analytic_20160620_164345.tif"/>
    <s v="Alta"/>
    <m/>
    <m/>
    <s v="1743i"/>
    <n v="13.01262"/>
    <n v="-84.348690000000005"/>
    <x v="1"/>
    <x v="1"/>
    <s v="No Antropogenica"/>
    <n v="-0.1111111111111111"/>
    <n v="0"/>
    <n v="0"/>
    <n v="-7.0588888888888883"/>
    <n v="1"/>
    <n v="1"/>
    <x v="1"/>
  </r>
  <r>
    <x v="1109"/>
    <s v="1740i"/>
    <s v="Jorge Cisneros"/>
    <n v="13.012729999999999"/>
    <n v="-84.603809999999996"/>
    <s v="Bosque latifoliado degradado 30-69%"/>
    <n v="5"/>
    <s v="Alta"/>
    <s v="Landsat"/>
    <n v="2005"/>
    <s v="imal7_16051_24_11_2005.img"/>
    <s v="Media"/>
    <s v="Bosque latifoliado degradado 30-69%"/>
    <n v="4"/>
    <s v="Alta"/>
    <s v="Rapide Eye"/>
    <n v="2016"/>
    <s v="1645125_RapidEye-3_analytic_20160317_164857.tif"/>
    <s v="Alta"/>
    <m/>
    <m/>
    <s v="1740i"/>
    <n v="13.012729999999999"/>
    <n v="-84.603809999999996"/>
    <x v="1"/>
    <x v="1"/>
    <s v="No Antropogenica"/>
    <n v="-0.1111111111111111"/>
    <n v="0"/>
    <n v="0"/>
    <n v="-7.0588888888888883"/>
    <n v="0"/>
    <n v="0"/>
    <x v="2"/>
  </r>
  <r>
    <x v="1110"/>
    <s v="173INF"/>
    <s v="Jorge Cisneros"/>
    <n v="11.5252"/>
    <n v="-83.840639999999993"/>
    <s v="Bosque latifoliado &gt;70%"/>
    <n v="9"/>
    <s v="Alta"/>
    <s v="Landsat"/>
    <n v="2005"/>
    <s v="imal7_15052_29_08_2005.img"/>
    <s v="Media"/>
    <s v="Bosque latifoliado degradado 30-69%"/>
    <n v="6"/>
    <s v="Alta"/>
    <s v="Rapide Eye"/>
    <n v="2016"/>
    <s v="1744402_RapidEye-4_analytic_20160303_163544.tif"/>
    <s v="Alta"/>
    <m/>
    <m/>
    <s v="173INF"/>
    <n v="11.5252"/>
    <n v="-83.840639999999993"/>
    <x v="1"/>
    <x v="1"/>
    <s v="No Antropogenica"/>
    <n v="-0.33333333333333331"/>
    <n v="-0.33333333333333331"/>
    <n v="-21.176666666666662"/>
    <n v="-21.176666666666662"/>
    <n v="0"/>
    <n v="0"/>
    <x v="2"/>
  </r>
  <r>
    <x v="1111"/>
    <s v="1733i"/>
    <s v="Jorge Cisneros"/>
    <n v="12.92745"/>
    <n v="-83.839510000000004"/>
    <s v="Bosque latifoliado &gt;70%"/>
    <n v="9"/>
    <s v="Alta"/>
    <s v="Landsat"/>
    <n v="2005"/>
    <s v="imal7_15051_29_08_2005.img"/>
    <s v="Media"/>
    <s v="Bosque latifoliado degradado 30-69%"/>
    <n v="6"/>
    <s v="Alta"/>
    <s v="Sentinel"/>
    <n v="2017"/>
    <m/>
    <s v="Alta"/>
    <m/>
    <m/>
    <s v="1733i"/>
    <n v="12.92745"/>
    <n v="-83.839510000000004"/>
    <x v="1"/>
    <x v="1"/>
    <s v="No Antropogenica"/>
    <n v="-0.33333333333333331"/>
    <n v="-0.33333333333333331"/>
    <n v="-21.176666666666662"/>
    <n v="-21.176666666666662"/>
    <n v="0"/>
    <n v="0"/>
    <x v="2"/>
  </r>
  <r>
    <x v="1112"/>
    <s v="1730i"/>
    <s v="Jorge Cisneros"/>
    <n v="12.92756"/>
    <n v="-84.094549999999998"/>
    <s v="Bosque latifoliado &gt;70%"/>
    <n v="8"/>
    <s v="Alta"/>
    <s v="Landsat"/>
    <n v="2005"/>
    <s v="imal7_15051_29_08_2005.img"/>
    <s v="Media"/>
    <s v="Bosque latifoliado &gt;70%"/>
    <n v="9"/>
    <s v="Alta"/>
    <s v="Rapide Eye"/>
    <n v="2016"/>
    <s v="1645028_RapidEye-1_analytic_20160108_164852.tif"/>
    <s v="Alta"/>
    <m/>
    <m/>
    <s v="1730i"/>
    <n v="12.92756"/>
    <n v="-84.094549999999998"/>
    <x v="1"/>
    <x v="2"/>
    <s v="No Antropogenica"/>
    <n v="0.1111111111111111"/>
    <n v="0"/>
    <n v="0"/>
    <n v="7.0588888888888883"/>
    <n v="0"/>
    <n v="0"/>
    <x v="2"/>
  </r>
  <r>
    <x v="1113"/>
    <s v="1711i"/>
    <s v="Jorge Cisneros"/>
    <n v="12.84262"/>
    <n v="-84.263689999999997"/>
    <s v="Bosque latifoliado &gt;70%"/>
    <n v="9"/>
    <s v="Alta"/>
    <s v="Landsat"/>
    <n v="2005"/>
    <s v="imal7_15051_29_08_2005.img"/>
    <s v="Media"/>
    <s v="Bosque latifoliado &gt;70%"/>
    <n v="7"/>
    <s v="Alta"/>
    <s v="Rapide Eye"/>
    <n v="2016"/>
    <s v="1645027_RapidEye-4_analytic_20160710_164234.tif"/>
    <s v="Alta"/>
    <m/>
    <m/>
    <s v="1711i"/>
    <n v="12.84262"/>
    <n v="-84.263689999999997"/>
    <x v="1"/>
    <x v="1"/>
    <s v="No Antropogenica"/>
    <n v="-0.22222222222222221"/>
    <n v="-0.22222222222222221"/>
    <n v="-14.117777777777777"/>
    <n v="-14.117777777777777"/>
    <n v="0"/>
    <n v="0"/>
    <x v="2"/>
  </r>
  <r>
    <x v="1114"/>
    <s v="170INF"/>
    <s v="Jorge Cisneros"/>
    <n v="11.5261"/>
    <n v="-84.094880000000003"/>
    <s v="Bosque latifoliado &gt;70%"/>
    <n v="9"/>
    <s v="Alta"/>
    <s v="Landsat"/>
    <n v="2005"/>
    <s v="imal7_15052_29_08_2005.img"/>
    <s v="Media"/>
    <s v="Bosque latifoliado degradado 30-69%"/>
    <n v="6"/>
    <s v="Alta"/>
    <s v="Rapide Eye"/>
    <n v="2016"/>
    <s v="1644428_RapidEye-1_analytic_20160315_165217.tif"/>
    <s v="Alta"/>
    <m/>
    <m/>
    <s v="170INF"/>
    <n v="11.5261"/>
    <n v="-84.094880000000003"/>
    <x v="1"/>
    <x v="1"/>
    <s v="No Antropogenica"/>
    <n v="-0.33333333333333331"/>
    <n v="-0.33333333333333331"/>
    <n v="-21.176666666666662"/>
    <n v="-21.176666666666662"/>
    <n v="1"/>
    <n v="0"/>
    <x v="3"/>
  </r>
  <r>
    <x v="1115"/>
    <s v="1702i"/>
    <s v="Jorge Cisneros"/>
    <n v="12.842879999999999"/>
    <n v="-85.029070000000004"/>
    <s v="Bosque latifoliado degradado 30-69%"/>
    <n v="6"/>
    <s v="Alta"/>
    <s v="Landsat"/>
    <n v="2005"/>
    <s v="imal7_16051_24_11_2005.img"/>
    <s v="Media"/>
    <s v="Bosque latifoliado degradado 30-69%"/>
    <n v="3"/>
    <s v="Alta"/>
    <s v="Rapide Eye"/>
    <n v="2015"/>
    <s v="1645023_RapidEye-3_analytic_20150226_170914.tif"/>
    <s v="Alta"/>
    <m/>
    <m/>
    <s v="1702i"/>
    <n v="12.842879999999999"/>
    <n v="-85.029070000000004"/>
    <x v="1"/>
    <x v="1"/>
    <s v="No Antropogenica"/>
    <n v="-0.33333333333333331"/>
    <n v="-0.33333333333333331"/>
    <n v="-21.176666666666662"/>
    <n v="-21.176666666666662"/>
    <n v="0"/>
    <n v="0"/>
    <x v="2"/>
  </r>
  <r>
    <x v="1116"/>
    <s v="1701i"/>
    <s v="Jorge Cisneros"/>
    <n v="12.75741"/>
    <n v="-83.669520000000006"/>
    <s v="Bosque latifoliado &gt;70%"/>
    <n v="9"/>
    <s v="Alta"/>
    <s v="Landsat"/>
    <n v="2005"/>
    <s v="imal7_15051_29_08_2005.img"/>
    <s v="Media"/>
    <s v="Bosque latifoliado &gt;70%"/>
    <n v="9"/>
    <s v="Alta"/>
    <s v="Rapide Eye"/>
    <n v="2016"/>
    <s v="1744902_RapidEye-1_analytic_20160108_164855.tif"/>
    <s v="Alta"/>
    <m/>
    <m/>
    <s v="1701i"/>
    <n v="12.75741"/>
    <n v="-83.669520000000006"/>
    <x v="1"/>
    <x v="0"/>
    <s v="No Antropogenica"/>
    <n v="0"/>
    <n v="0"/>
    <n v="0"/>
    <n v="0"/>
    <n v="0"/>
    <n v="0"/>
    <x v="2"/>
  </r>
  <r>
    <x v="1117"/>
    <s v="16i"/>
    <s v="Jorge Cisneros"/>
    <n v="11.057410000000001"/>
    <n v="-84.137420000000006"/>
    <s v="Bosque latifoliado &gt;70%"/>
    <n v="9"/>
    <s v="Alta"/>
    <s v="Landsat"/>
    <n v="2005"/>
    <s v="imal7_15051_29_08_2005.img"/>
    <s v="Media"/>
    <s v="Bosque latifoliado &gt;70%"/>
    <n v="9"/>
    <s v="Alta"/>
    <s v="Rapide Eye"/>
    <n v="2016"/>
    <s v="1644228_RapidEye-2_analytic_20160903_164428.tif"/>
    <s v="Alta"/>
    <m/>
    <m/>
    <s v="16i"/>
    <n v="11.057410000000001"/>
    <n v="-84.137420000000006"/>
    <x v="1"/>
    <x v="0"/>
    <s v="No Antropogenica"/>
    <n v="0"/>
    <n v="0"/>
    <n v="0"/>
    <n v="0"/>
    <n v="0"/>
    <n v="0"/>
    <x v="2"/>
  </r>
  <r>
    <x v="1118"/>
    <s v="16b"/>
    <s v="Jorge Cisneros"/>
    <n v="11.48265"/>
    <n v="-83.840190000000007"/>
    <s v="Bosque latifoliado &gt;70%"/>
    <n v="9"/>
    <s v="Alta"/>
    <s v="Landsat"/>
    <n v="2005"/>
    <s v="imal7_15051_29_08_2005.img"/>
    <s v="Media"/>
    <s v="Bosque latifoliado &gt;70%"/>
    <n v="9"/>
    <s v="Alta"/>
    <s v="Rapide Eye"/>
    <n v="2016"/>
    <s v="1744302_RapidEye-4_analytic_20160303_163548.tif"/>
    <s v="Alta"/>
    <m/>
    <m/>
    <s v="16b"/>
    <n v="11.48265"/>
    <n v="-83.840190000000007"/>
    <x v="1"/>
    <x v="0"/>
    <s v="No Antropogenica"/>
    <n v="0"/>
    <n v="0"/>
    <n v="0"/>
    <n v="0"/>
    <n v="1"/>
    <n v="0"/>
    <x v="3"/>
  </r>
  <r>
    <x v="1119"/>
    <s v="169i"/>
    <s v="Jorge Cisneros"/>
    <n v="12.503159999999999"/>
    <n v="-84.73151"/>
    <s v="Bosque latifoliado &gt;70%"/>
    <n v="9"/>
    <s v="Alta"/>
    <s v="Landsat"/>
    <n v="2005"/>
    <s v="imal7_16051_24_11_2005.img"/>
    <s v="Media"/>
    <s v="Bosque latifoliado degradado 30-69%"/>
    <n v="4"/>
    <s v="Alta"/>
    <s v="Rapide Eye"/>
    <n v="2016"/>
    <s v="1644825_RapidEye-5_analytic_20160402_164752.tif"/>
    <s v="Alta"/>
    <m/>
    <m/>
    <s v="169i"/>
    <n v="12.503159999999999"/>
    <n v="-84.73151"/>
    <x v="1"/>
    <x v="1"/>
    <s v="Antropogenica"/>
    <n v="-0.55555555555555558"/>
    <n v="-0.55555555555555558"/>
    <n v="-35.294444444444444"/>
    <n v="-35.294444444444444"/>
    <n v="0"/>
    <n v="1"/>
    <x v="0"/>
  </r>
  <r>
    <x v="1120"/>
    <s v="1698i"/>
    <s v="Jorge Cisneros"/>
    <n v="12.75752"/>
    <n v="-83.92456"/>
    <s v="Bosque latifoliado &gt;70%"/>
    <n v="9"/>
    <s v="Alta"/>
    <s v="Landsat"/>
    <n v="2005"/>
    <s v="imal7_15051_29_08_2005.img"/>
    <s v="Media"/>
    <s v="Bosque latifoliado &gt;70%"/>
    <n v="7"/>
    <s v="Alta"/>
    <s v="Rapide Eye"/>
    <n v="2016"/>
    <s v="1744901_RapidEye-1_analytic_20160315_165200.tif"/>
    <s v="Alta"/>
    <m/>
    <m/>
    <s v="1698i"/>
    <n v="12.75752"/>
    <n v="-83.92456"/>
    <x v="1"/>
    <x v="1"/>
    <s v="No Antropogenica"/>
    <n v="-0.22222222222222221"/>
    <n v="-0.22222222222222221"/>
    <n v="-14.117777777777777"/>
    <n v="-14.117777777777777"/>
    <n v="0"/>
    <n v="0"/>
    <x v="2"/>
  </r>
  <r>
    <x v="1121"/>
    <s v="1695i"/>
    <s v="Jorge Cisneros"/>
    <n v="12.7576"/>
    <n v="-84.179599999999994"/>
    <s v="Bosque latifoliado degradado 30-69%"/>
    <n v="6"/>
    <s v="Alta"/>
    <s v="Landsat"/>
    <n v="2005"/>
    <s v="imal7_15051_29_08_2005.img"/>
    <s v="Media"/>
    <s v="Bosque latifoliado &gt;70%"/>
    <n v="8"/>
    <s v="Alta"/>
    <s v="Google Earth"/>
    <n v="2013"/>
    <m/>
    <s v="Media"/>
    <m/>
    <m/>
    <s v="1695i"/>
    <n v="12.7576"/>
    <n v="-84.179599999999994"/>
    <x v="1"/>
    <x v="2"/>
    <s v="No Antropogenica"/>
    <n v="0.22222222222222221"/>
    <n v="0.22222222222222221"/>
    <n v="14.117777777777777"/>
    <n v="14.117777777777777"/>
    <n v="0"/>
    <n v="0"/>
    <x v="2"/>
  </r>
  <r>
    <x v="1122"/>
    <s v="1692i"/>
    <s v="Jorge Cisneros"/>
    <n v="12.7577"/>
    <n v="-84.434629999999999"/>
    <s v="Bosque latifoliado &gt;70%"/>
    <n v="8"/>
    <s v="Baja"/>
    <s v="Landsat"/>
    <n v="2005"/>
    <s v="imal7_16051_24_11_2005.img"/>
    <s v="Media"/>
    <s v="Bosque latifoliado degradado 30-69%"/>
    <n v="5"/>
    <s v="Alta"/>
    <s v="Rapide Eye"/>
    <n v="2016"/>
    <s v="1644926_RapidEye-2_analytic_20160124_170423.tif"/>
    <s v="Alta"/>
    <m/>
    <m/>
    <s v="1692i"/>
    <n v="12.7577"/>
    <n v="-84.434629999999999"/>
    <x v="1"/>
    <x v="1"/>
    <s v="No Antropogenica"/>
    <n v="-0.33333333333333331"/>
    <n v="-0.33333333333333331"/>
    <n v="-21.176666666666662"/>
    <n v="-21.176666666666662"/>
    <n v="0"/>
    <n v="0"/>
    <x v="2"/>
  </r>
  <r>
    <x v="1123"/>
    <s v="1685i"/>
    <s v="Jorge Cisneros"/>
    <n v="12.672459999999999"/>
    <n v="-83.753500000000003"/>
    <s v="Bosque latifoliado &gt;70%"/>
    <n v="9"/>
    <s v="Alta"/>
    <s v="Landsat"/>
    <n v="2005"/>
    <s v="imal7_15051_29_08_2005.img"/>
    <s v="Media"/>
    <s v="Bosque latifoliado &gt;70%"/>
    <n v="9"/>
    <s v="Alta"/>
    <s v="Rapide Eye"/>
    <n v="2016"/>
    <s v="1744902_RapidEye-1_analytic_20160108_164855.tif"/>
    <s v="Alta"/>
    <m/>
    <m/>
    <s v="1685i"/>
    <n v="12.672459999999999"/>
    <n v="-83.753500000000003"/>
    <x v="1"/>
    <x v="0"/>
    <s v="Antropogenica"/>
    <n v="0"/>
    <n v="0"/>
    <n v="0"/>
    <n v="0"/>
    <n v="1"/>
    <n v="1"/>
    <x v="1"/>
  </r>
  <r>
    <x v="1124"/>
    <s v="167i"/>
    <s v="Jorge Cisneros"/>
    <n v="12.417020000000001"/>
    <n v="-83.797120000000007"/>
    <s v="Bosque latifoliado degradado 30-69%"/>
    <n v="5"/>
    <s v="Alta"/>
    <s v="Landsat"/>
    <n v="2005"/>
    <s v="imal7_15052_29_08_2005.img"/>
    <s v="Media"/>
    <s v="Bosque latifoliado degradado 30-69%"/>
    <n v="5"/>
    <s v="Alta"/>
    <s v="Rapide Eye"/>
    <n v="2015"/>
    <s v="1744802_RapidEye-5_analytic_20150101_165638.tif"/>
    <s v="Alta"/>
    <m/>
    <m/>
    <s v="167i"/>
    <n v="12.417020000000001"/>
    <n v="-83.797120000000007"/>
    <x v="1"/>
    <x v="0"/>
    <s v="No Antropogenica"/>
    <n v="0"/>
    <n v="0"/>
    <n v="0"/>
    <n v="0"/>
    <n v="0"/>
    <n v="0"/>
    <x v="2"/>
  </r>
  <r>
    <x v="1125"/>
    <s v="1679i"/>
    <s v="Jorge Cisneros"/>
    <n v="12.672639999999999"/>
    <n v="-84.263739999999999"/>
    <s v="Bosque latifoliado &gt;70%"/>
    <n v="8"/>
    <s v="Alta"/>
    <s v="Landsat"/>
    <n v="2005"/>
    <s v="imal7_15051_29_08_2005.img"/>
    <s v="Media"/>
    <s v="Bosque latifoliado degradado 30-69%"/>
    <n v="6"/>
    <s v="Alta"/>
    <s v="Landsat"/>
    <n v="2017"/>
    <m/>
    <s v="Alta"/>
    <m/>
    <m/>
    <s v="1679i"/>
    <n v="12.672639999999999"/>
    <n v="-84.263739999999999"/>
    <x v="1"/>
    <x v="1"/>
    <s v="Antropogenica"/>
    <n v="-0.22222222222222221"/>
    <n v="-0.22222222222222221"/>
    <n v="-14.117777777777777"/>
    <n v="-14.117777777777777"/>
    <n v="0"/>
    <n v="1"/>
    <x v="0"/>
  </r>
  <r>
    <x v="1126"/>
    <s v="1663i"/>
    <s v="Jorge Cisneros"/>
    <n v="12.587680000000001"/>
    <n v="-84.34966"/>
    <s v="Bosque latifoliado &gt;70%"/>
    <n v="9"/>
    <s v="Alta"/>
    <s v="Landsat"/>
    <n v="2005"/>
    <s v="imal7_15051_29_08_2005.img"/>
    <s v="Media"/>
    <s v="Bosque latifoliado degradado 30-69%"/>
    <n v="3"/>
    <s v="Alta"/>
    <s v="Rapide Eye"/>
    <n v="2015"/>
    <s v="1644927_RapidEye-2_analytic_20151001_165237.tif"/>
    <s v="Alta"/>
    <m/>
    <m/>
    <s v="1663i"/>
    <n v="12.587680000000001"/>
    <n v="-84.34966"/>
    <x v="1"/>
    <x v="1"/>
    <s v="Antropogenica"/>
    <n v="-0.66666666666666663"/>
    <n v="-0.66666666666666663"/>
    <n v="-42.353333333333325"/>
    <n v="-42.353333333333325"/>
    <n v="0"/>
    <n v="1"/>
    <x v="0"/>
  </r>
  <r>
    <x v="1127"/>
    <s v="1653i"/>
    <s v="Jorge Cisneros"/>
    <n v="12.50254"/>
    <n v="-83.923630000000003"/>
    <s v="Bosque latifoliado &gt;70%"/>
    <n v="7"/>
    <s v="Alta"/>
    <s v="Landsat"/>
    <n v="2005"/>
    <s v="imal7_15051_29_08_2005.img"/>
    <s v="Media"/>
    <s v="Bosque latifoliado degradado 30-69%"/>
    <n v="5"/>
    <s v="Alta"/>
    <s v="Rapide Eye"/>
    <n v="2016"/>
    <s v="1644828_RapidEye-2_analytic_20151001_165240.tif"/>
    <s v="Alta"/>
    <m/>
    <m/>
    <s v="1653i"/>
    <n v="12.50254"/>
    <n v="-83.923630000000003"/>
    <x v="1"/>
    <x v="1"/>
    <s v="No Antropogenica"/>
    <n v="-0.22222222222222221"/>
    <n v="-0.22222222222222221"/>
    <n v="-14.117777777777777"/>
    <n v="-14.117777777777777"/>
    <n v="0"/>
    <n v="0"/>
    <x v="2"/>
  </r>
  <r>
    <x v="1128"/>
    <s v="1650i"/>
    <s v="Jorge Cisneros"/>
    <n v="12.50262"/>
    <n v="-84.178749999999994"/>
    <s v="Bosque latifoliado degradado 30-69%"/>
    <n v="6"/>
    <s v="Alta"/>
    <s v="Landsat"/>
    <n v="2005"/>
    <s v="imal7_15051_29_08_2005.img"/>
    <s v="Media"/>
    <s v="Bosque latifoliado &gt;70%"/>
    <n v="8"/>
    <s v="Alta"/>
    <s v="Rapide Eye"/>
    <n v="2015"/>
    <s v="1644827_RapidEye-2_analytic_20151001_165241.tif"/>
    <s v="Alta"/>
    <m/>
    <m/>
    <s v="1650i"/>
    <n v="12.50262"/>
    <n v="-84.178749999999994"/>
    <x v="1"/>
    <x v="2"/>
    <s v="No Antropogenica"/>
    <n v="0.22222222222222221"/>
    <n v="0.22222222222222221"/>
    <n v="14.117777777777777"/>
    <n v="14.117777777777777"/>
    <n v="0"/>
    <n v="0"/>
    <x v="2"/>
  </r>
  <r>
    <x v="1129"/>
    <s v="164i"/>
    <s v="Jorge Cisneros"/>
    <n v="12.418049999999999"/>
    <n v="-84.052139999999994"/>
    <s v="Bosque latifoliado degradado 30-69%"/>
    <n v="4"/>
    <s v="Alta"/>
    <s v="Landsat"/>
    <n v="2005"/>
    <s v="imal7_15051_29_08_2005.img"/>
    <s v="Media"/>
    <s v="Bosque latifoliado degradado 30-69%"/>
    <n v="5"/>
    <s v="Alta"/>
    <s v="Rapide Eye"/>
    <n v="2015"/>
    <s v="1644828_RapidEye-2_analytic_20151001_165240.tif"/>
    <s v="Alta"/>
    <m/>
    <m/>
    <s v="164i"/>
    <n v="12.418049999999999"/>
    <n v="-84.052139999999994"/>
    <x v="1"/>
    <x v="2"/>
    <s v="Antropogenica"/>
    <n v="0.1111111111111111"/>
    <n v="0"/>
    <n v="0"/>
    <n v="7.0588888888888883"/>
    <n v="0"/>
    <n v="0"/>
    <x v="2"/>
  </r>
  <r>
    <x v="1130"/>
    <s v="1642i"/>
    <s v="Jorge Cisneros"/>
    <n v="12.41752"/>
    <n v="-83.839619999999996"/>
    <s v="Bosque latifoliado &gt;70%"/>
    <n v="9"/>
    <s v="Alta"/>
    <s v="Landsat"/>
    <n v="2005"/>
    <s v="imal7_15052_29_08_2005.img"/>
    <s v="Media"/>
    <s v="Bosque latifoliado degradado 30-69%"/>
    <n v="6"/>
    <s v="Alta"/>
    <s v="Rapide Eye"/>
    <n v="2015"/>
    <s v="1744802_RapidEye-5_visual_20150101_165638.tif"/>
    <s v="Alta"/>
    <m/>
    <m/>
    <s v="1642i"/>
    <n v="12.41752"/>
    <n v="-83.839619999999996"/>
    <x v="1"/>
    <x v="1"/>
    <s v="Antropogenica"/>
    <n v="-0.33333333333333331"/>
    <n v="-0.33333333333333331"/>
    <n v="-21.176666666666662"/>
    <n v="-21.176666666666662"/>
    <n v="0"/>
    <n v="1"/>
    <x v="0"/>
  </r>
  <r>
    <x v="1131"/>
    <s v="1639i"/>
    <s v="Jorge Cisneros"/>
    <n v="12.417619999999999"/>
    <n v="-84.094650000000001"/>
    <s v="Bosque latifoliado &gt;70%"/>
    <n v="8"/>
    <s v="Alta"/>
    <s v="Landsat"/>
    <n v="2005"/>
    <s v="imal7_15052_29_08_2005.img"/>
    <s v="Media"/>
    <s v="Bosque latifoliado &gt;70%"/>
    <n v="7"/>
    <s v="Alta"/>
    <s v="Rapide Eye"/>
    <n v="2015"/>
    <s v="1644828_RapidEye-2_analytic_20151001_165240.tif"/>
    <s v="Alta"/>
    <m/>
    <m/>
    <s v="1639i"/>
    <n v="12.417619999999999"/>
    <n v="-84.094650000000001"/>
    <x v="1"/>
    <x v="1"/>
    <s v="Antropogenica"/>
    <n v="-0.1111111111111111"/>
    <n v="0"/>
    <n v="0"/>
    <n v="-7.0588888888888883"/>
    <n v="0"/>
    <n v="0"/>
    <x v="2"/>
  </r>
  <r>
    <x v="1132"/>
    <s v="1628i"/>
    <s v="Jorge Cisneros"/>
    <n v="12.33258"/>
    <n v="-84.008709999999994"/>
    <s v="Bosque latifoliado &gt;70%"/>
    <n v="7"/>
    <s v="Alta"/>
    <s v="Landsat"/>
    <n v="2005"/>
    <s v="imal7_15051_29_08_2005.img"/>
    <s v="Media"/>
    <s v="Bosque latifoliado degradado 30-69%"/>
    <n v="4"/>
    <s v="Media"/>
    <s v="Google Earth"/>
    <n v="2014"/>
    <m/>
    <s v="Media"/>
    <m/>
    <m/>
    <s v="1628i"/>
    <n v="12.33258"/>
    <n v="-84.008709999999994"/>
    <x v="1"/>
    <x v="1"/>
    <s v="No Antropogenica"/>
    <n v="-0.33333333333333331"/>
    <n v="-0.33333333333333331"/>
    <n v="-21.176666666666662"/>
    <n v="-21.176666666666662"/>
    <n v="0"/>
    <n v="0"/>
    <x v="2"/>
  </r>
  <r>
    <x v="1133"/>
    <s v="1625i"/>
    <s v="Jorge Cisneros"/>
    <n v="12.332689999999999"/>
    <n v="-84.263829999999999"/>
    <s v="Bosque latifoliado degradado 30-69%"/>
    <n v="5"/>
    <s v="Alta"/>
    <s v="Landsat"/>
    <n v="2005"/>
    <s v="imal7_15051_29_08_2005.img"/>
    <s v="Media"/>
    <s v="Bosque latifoliado degradado 30-69%"/>
    <n v="3"/>
    <s v="Baja"/>
    <s v="Rapide Eye"/>
    <n v="2015"/>
    <s v="1644727_RapidEye-2_analytic_20151001_165244.tif"/>
    <s v="Alta"/>
    <m/>
    <m/>
    <s v="1625i"/>
    <n v="12.332689999999999"/>
    <n v="-84.263829999999999"/>
    <x v="1"/>
    <x v="1"/>
    <s v="Antropogenica"/>
    <n v="-0.22222222222222221"/>
    <n v="-0.22222222222222221"/>
    <n v="-14.117777777777777"/>
    <n v="-14.117777777777777"/>
    <n v="0"/>
    <n v="0"/>
    <x v="2"/>
  </r>
  <r>
    <x v="1134"/>
    <s v="1612i"/>
    <s v="Jorge Cisneros"/>
    <n v="12.24776"/>
    <n v="-84.434730000000002"/>
    <s v="Bosque latifoliado degradado 30-69%"/>
    <n v="6"/>
    <s v="Alta"/>
    <s v="Landsat"/>
    <n v="2005"/>
    <s v="imal7_15052_29_08_2005.img"/>
    <s v="Media"/>
    <s v="Bosque latifoliado &gt;70%"/>
    <n v="8"/>
    <s v="Media"/>
    <s v="Google Earth"/>
    <n v="2014"/>
    <m/>
    <s v="Media"/>
    <m/>
    <m/>
    <s v="1612i"/>
    <n v="12.24776"/>
    <n v="-84.434730000000002"/>
    <x v="1"/>
    <x v="2"/>
    <s v="Antropogenica"/>
    <n v="0.22222222222222221"/>
    <n v="0.22222222222222221"/>
    <n v="14.117777777777777"/>
    <n v="14.117777777777777"/>
    <n v="0"/>
    <n v="0"/>
    <x v="2"/>
  </r>
  <r>
    <x v="1135"/>
    <s v="1608i"/>
    <s v="Jorge Cisneros"/>
    <n v="12.16254"/>
    <n v="-83.838679999999997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744702_RapidEye-1_analytic_20150214_170124.tif"/>
    <s v="Alta"/>
    <m/>
    <m/>
    <s v="1608i"/>
    <n v="12.16254"/>
    <n v="-83.838679999999997"/>
    <x v="1"/>
    <x v="0"/>
    <s v="No Antropogenica"/>
    <n v="0"/>
    <n v="0"/>
    <n v="0"/>
    <n v="0"/>
    <n v="1"/>
    <n v="0"/>
    <x v="3"/>
  </r>
  <r>
    <x v="1136"/>
    <s v="1596i"/>
    <s v="Jorge Cisneros"/>
    <n v="12.077629999999999"/>
    <n v="-84.009709999999998"/>
    <s v="Bosque latifoliado &gt;70%"/>
    <n v="7"/>
    <s v="Alta"/>
    <s v="Landsat"/>
    <n v="2005"/>
    <s v="imal7_15052_29_08_2005.img"/>
    <s v="Media"/>
    <s v="Bosque latifoliado &gt;70%"/>
    <n v="8"/>
    <s v="Alta"/>
    <s v="Rapide Eye"/>
    <n v="2016"/>
    <s v="1644628_RapidEye-1_analytic_20160315_165210.tif"/>
    <s v="Alta"/>
    <m/>
    <m/>
    <s v="1596i"/>
    <n v="12.077629999999999"/>
    <n v="-84.009709999999998"/>
    <x v="1"/>
    <x v="2"/>
    <s v="No Antropogenica"/>
    <n v="0.1111111111111111"/>
    <n v="0"/>
    <n v="0"/>
    <n v="7.0588888888888883"/>
    <n v="0"/>
    <n v="0"/>
    <x v="2"/>
  </r>
  <r>
    <x v="1137"/>
    <s v="1589i"/>
    <s v="Jorge Cisneros"/>
    <n v="12.07784"/>
    <n v="-84.604789999999994"/>
    <s v="Bosque latifoliado degradado 30-69%"/>
    <n v="4"/>
    <s v="Media"/>
    <s v="Landsat"/>
    <n v="2005"/>
    <s v="imal7_16052_24_01_2005.img"/>
    <s v="Media"/>
    <s v="Bosque latifoliado degradado 30-69%"/>
    <n v="4"/>
    <s v="Alta"/>
    <s v="Rapide Eye"/>
    <n v="2016"/>
    <s v="1644625_RapidEye-4_analytic_20160415_163840.tif"/>
    <s v="Alta"/>
    <m/>
    <m/>
    <s v="1589i"/>
    <n v="12.07784"/>
    <n v="-84.604789999999994"/>
    <x v="1"/>
    <x v="0"/>
    <s v="Antropogenica"/>
    <n v="0"/>
    <n v="0"/>
    <n v="0"/>
    <n v="0"/>
    <n v="0"/>
    <n v="1"/>
    <x v="0"/>
  </r>
  <r>
    <x v="1138"/>
    <s v="1587i"/>
    <s v="Jorge Cisneros"/>
    <n v="11.992610000000001"/>
    <n v="-83.923770000000005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628_RapidEye-1_analytic_20160315_165210.tif"/>
    <s v="Alta"/>
    <m/>
    <m/>
    <s v="1587i"/>
    <n v="11.992610000000001"/>
    <n v="-83.923770000000005"/>
    <x v="1"/>
    <x v="0"/>
    <s v="Antropogenica"/>
    <n v="0"/>
    <n v="0"/>
    <n v="0"/>
    <n v="0"/>
    <n v="0"/>
    <n v="1"/>
    <x v="0"/>
  </r>
  <r>
    <x v="1139"/>
    <s v="1578i"/>
    <s v="Jorge Cisneros"/>
    <n v="11.907629999999999"/>
    <n v="-83.924729999999997"/>
    <s v="Bosque latifoliado degradado 30-69%"/>
    <n v="6"/>
    <s v="Alta"/>
    <s v="Landsat"/>
    <n v="2005"/>
    <s v="imal7_15052_29_08_2005.img"/>
    <s v="Media"/>
    <s v="Bosque latifoliado degradado 30-69%"/>
    <n v="6"/>
    <s v="Alta"/>
    <s v="Rapide Eye"/>
    <n v="2016"/>
    <s v="1644528_RapidEye-1_analytic_20160315_165214.tif"/>
    <s v="Alta"/>
    <m/>
    <m/>
    <s v="1578i"/>
    <n v="11.907629999999999"/>
    <n v="-83.924729999999997"/>
    <x v="1"/>
    <x v="0"/>
    <s v="No Antropogenica"/>
    <n v="0"/>
    <n v="0"/>
    <n v="0"/>
    <n v="0"/>
    <n v="0"/>
    <n v="0"/>
    <x v="2"/>
  </r>
  <r>
    <x v="1140"/>
    <s v="1575i"/>
    <s v="Jorge Cisneros"/>
    <n v="11.90771"/>
    <n v="-84.179760000000002"/>
    <s v="Bosque latifoliado degradado 30-69%"/>
    <n v="5"/>
    <s v="Alta"/>
    <s v="Landsat"/>
    <n v="2005"/>
    <s v="imal7_15052_29_08_2005.img"/>
    <s v="Media"/>
    <s v="Bosque latifoliado degradado 30-69%"/>
    <n v="4"/>
    <s v="Alta"/>
    <s v="Rapide Eye"/>
    <n v="2016"/>
    <s v="1644527_RapidEye-1_analytic_20160315_165214.tif"/>
    <s v="Alta"/>
    <m/>
    <m/>
    <s v="1575i"/>
    <n v="11.90771"/>
    <n v="-84.179760000000002"/>
    <x v="1"/>
    <x v="1"/>
    <s v="Antropogenica"/>
    <n v="-0.1111111111111111"/>
    <n v="0"/>
    <n v="0"/>
    <n v="-7.0588888888888883"/>
    <n v="1"/>
    <n v="1"/>
    <x v="1"/>
  </r>
  <r>
    <x v="1141"/>
    <s v="1570i"/>
    <s v="Jorge Cisneros"/>
    <n v="11.82259"/>
    <n v="-83.83878"/>
    <s v="Bosque latifoliado degradado 30-69%"/>
    <n v="5"/>
    <s v="Alta"/>
    <s v="Landsat"/>
    <n v="2005"/>
    <s v="imal7_15052_29_08_2005.img"/>
    <s v="Media"/>
    <s v="Bosque latifoliado degradado 30-69%"/>
    <n v="5"/>
    <s v="Alta"/>
    <s v="Rapide Eye"/>
    <n v="2016"/>
    <s v="1744502_RapidEye-2_analytic_20160903_164417.tif"/>
    <s v="Alta"/>
    <m/>
    <m/>
    <s v="1570i"/>
    <n v="11.82259"/>
    <n v="-83.83878"/>
    <x v="1"/>
    <x v="0"/>
    <s v="No Antropogenica"/>
    <n v="0"/>
    <n v="0"/>
    <n v="0"/>
    <n v="0"/>
    <n v="0"/>
    <n v="0"/>
    <x v="2"/>
  </r>
  <r>
    <x v="1142"/>
    <s v="1564i"/>
    <s v="Jorge Cisneros"/>
    <n v="11.82277"/>
    <n v="-84.349000000000004"/>
    <s v="Bosque latifoliado degradado 30-69%"/>
    <n v="3"/>
    <s v="Alta"/>
    <s v="Landsat"/>
    <n v="2005"/>
    <s v="imal7_15052_29_08_2005.img"/>
    <s v="Media"/>
    <s v="Bosque latifoliado degradado 30-69%"/>
    <n v="3"/>
    <s v="Baja"/>
    <s v="Rapide Eye"/>
    <n v="2016"/>
    <s v="1644527_RapidEye-1_analytic_20160315_165214.tif"/>
    <s v="Alta"/>
    <m/>
    <m/>
    <s v="1564i"/>
    <n v="11.82277"/>
    <n v="-84.349000000000004"/>
    <x v="1"/>
    <x v="0"/>
    <s v="Antropogenica"/>
    <n v="0"/>
    <n v="0"/>
    <n v="0"/>
    <n v="0"/>
    <n v="1"/>
    <n v="0"/>
    <x v="3"/>
  </r>
  <r>
    <x v="1143"/>
    <s v="1561i"/>
    <s v="Jorge Cisneros"/>
    <n v="11.73761"/>
    <n v="-83.839749999999995"/>
    <s v="Bosque latifoliado &gt;70%"/>
    <n v="9"/>
    <s v="Alta"/>
    <s v="Landsat"/>
    <n v="2005"/>
    <s v="imal7_15052_29_08_2005.img"/>
    <s v="Media"/>
    <s v="Bosque latifoliado degradado 30-69%"/>
    <n v="6"/>
    <s v="Media"/>
    <s v="Google Earth"/>
    <n v="2014"/>
    <m/>
    <s v="Media"/>
    <m/>
    <m/>
    <s v="1561i"/>
    <n v="11.73761"/>
    <n v="-83.839749999999995"/>
    <x v="1"/>
    <x v="1"/>
    <s v="No Antropogenica"/>
    <n v="-0.33333333333333331"/>
    <n v="-0.33333333333333331"/>
    <n v="-21.176666666666662"/>
    <n v="-21.176666666666662"/>
    <n v="0"/>
    <n v="0"/>
    <x v="2"/>
  </r>
  <r>
    <x v="1144"/>
    <s v="1553i"/>
    <s v="Jorge Cisneros"/>
    <n v="11.652670000000001"/>
    <n v="-83.755260000000007"/>
    <s v="Bosque latifoliado &gt;70%"/>
    <n v="9"/>
    <s v="Alta"/>
    <s v="Landsat"/>
    <n v="2005"/>
    <s v="imal7_15052_29_08_2005.img"/>
    <s v="Media"/>
    <s v="Bosque latifoliado &gt;70%"/>
    <n v="8"/>
    <s v="Alta"/>
    <s v="Rapide Eye"/>
    <n v="2016"/>
    <s v="1744402_RapidEye-4_analytic_20160303_163544.tif"/>
    <s v="Alta"/>
    <m/>
    <m/>
    <s v="1553i"/>
    <n v="11.652670000000001"/>
    <n v="-83.755260000000007"/>
    <x v="1"/>
    <x v="1"/>
    <s v="No Antropogenica"/>
    <n v="-0.1111111111111111"/>
    <n v="0"/>
    <n v="0"/>
    <n v="-7.0588888888888883"/>
    <n v="1"/>
    <n v="0"/>
    <x v="3"/>
  </r>
  <r>
    <x v="1145"/>
    <s v="1550i"/>
    <s v="Jorge Cisneros"/>
    <n v="11.652670000000001"/>
    <n v="-84.008899999999997"/>
    <s v="Bosque latifoliado &gt;70%"/>
    <n v="8"/>
    <s v="Alta"/>
    <s v="Landsat"/>
    <n v="2005"/>
    <s v="imal7_15052_29_08_2005.img"/>
    <s v="Media"/>
    <s v="Bosque latifoliado &gt;70%"/>
    <n v="7"/>
    <s v="Alta"/>
    <s v="Rapide Eye"/>
    <n v="2016"/>
    <s v="1644428_RapidEye-1_analytic_20160315_165217.tif"/>
    <s v="Alta"/>
    <m/>
    <m/>
    <s v="1550i"/>
    <n v="11.652670000000001"/>
    <n v="-84.008899999999997"/>
    <x v="1"/>
    <x v="1"/>
    <s v="No Antropogenica"/>
    <n v="-0.1111111111111111"/>
    <n v="0"/>
    <n v="0"/>
    <n v="-7.0588888888888883"/>
    <n v="1"/>
    <n v="0"/>
    <x v="3"/>
  </r>
  <r>
    <x v="1146"/>
    <s v="154i"/>
    <s v="Jorge Cisneros"/>
    <n v="12.33203"/>
    <n v="-83.796120000000002"/>
    <s v="Bosque latifoliado degradado 30-69%"/>
    <n v="3"/>
    <s v="Alta"/>
    <s v="Landsat"/>
    <n v="2005"/>
    <s v="imal7_15052_29_08_2005.img"/>
    <s v="Media"/>
    <s v="Bosque latifoliado degradado 30-69%"/>
    <n v="3"/>
    <s v="Alta"/>
    <s v="Rapide Eye"/>
    <n v="2015"/>
    <s v="1744702_RapidEye-1_analytic_20150214_170124.tif"/>
    <s v="Alta"/>
    <m/>
    <m/>
    <s v="154i"/>
    <n v="12.33203"/>
    <n v="-83.796120000000002"/>
    <x v="1"/>
    <x v="0"/>
    <s v="No Antropogenica"/>
    <n v="0"/>
    <n v="0"/>
    <n v="0"/>
    <n v="0"/>
    <n v="1"/>
    <n v="0"/>
    <x v="3"/>
  </r>
  <r>
    <x v="1147"/>
    <s v="1536i"/>
    <s v="Jorge Cisneros"/>
    <n v="11.48269"/>
    <n v="-84.008949999999999"/>
    <s v="Bosque latifoliado &gt;70%"/>
    <n v="9"/>
    <s v="Alta"/>
    <s v="Landsat"/>
    <n v="2005"/>
    <s v="imal7_15052_29_08_2005.img"/>
    <s v="Media"/>
    <s v="Bosque latifoliado degradado 30-69%"/>
    <n v="3"/>
    <s v="Alta"/>
    <s v="Rapide Eye"/>
    <n v="2016"/>
    <s v="1644328_RapidEye-1_analytic_20160315_165220.tif"/>
    <s v="Alta"/>
    <m/>
    <m/>
    <s v="1536i"/>
    <n v="11.48269"/>
    <n v="-84.008949999999999"/>
    <x v="1"/>
    <x v="1"/>
    <s v="No Antropogenica"/>
    <n v="-0.66666666666666663"/>
    <n v="-0.66666666666666663"/>
    <n v="-42.353333333333325"/>
    <n v="-42.353333333333325"/>
    <n v="1"/>
    <n v="0"/>
    <x v="3"/>
  </r>
  <r>
    <x v="1148"/>
    <s v="1533i"/>
    <s v="Jorge Cisneros"/>
    <n v="11.48279"/>
    <n v="-84.264049999999997"/>
    <s v="Bosque latifoliado &gt;70%"/>
    <n v="7"/>
    <s v="Alta"/>
    <s v="Landsat"/>
    <n v="2005"/>
    <s v="imal7_15052_29_08_2005.img"/>
    <s v="Media"/>
    <s v="Bosque latifoliado degradado 30-69%"/>
    <n v="4"/>
    <s v="Alta"/>
    <s v="Rapide Eye"/>
    <n v="2016"/>
    <s v="1644327_RapidEye-3_analytic_20160522_163613.tif"/>
    <s v="Alta"/>
    <m/>
    <m/>
    <s v="1533i"/>
    <n v="11.48279"/>
    <n v="-84.264049999999997"/>
    <x v="1"/>
    <x v="1"/>
    <s v="Antropogenica"/>
    <n v="-0.33333333333333331"/>
    <n v="-0.33333333333333331"/>
    <n v="-21.176666666666662"/>
    <n v="-21.176666666666662"/>
    <n v="0"/>
    <n v="0"/>
    <x v="2"/>
  </r>
  <r>
    <x v="1149"/>
    <s v="1531i"/>
    <s v="Jorge Cisneros"/>
    <n v="11.39771"/>
    <n v="-84.009839999999997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328_RapidEye-4_analytic_20160724_163641.tif"/>
    <s v="Alta"/>
    <m/>
    <m/>
    <s v="1531i"/>
    <n v="11.39771"/>
    <n v="-84.009839999999997"/>
    <x v="1"/>
    <x v="0"/>
    <s v="No Antropogenica"/>
    <n v="0"/>
    <n v="0"/>
    <n v="0"/>
    <n v="0"/>
    <n v="1"/>
    <n v="0"/>
    <x v="3"/>
  </r>
  <r>
    <x v="1150"/>
    <s v="1528i"/>
    <s v="Jorge Cisneros"/>
    <n v="11.39781"/>
    <n v="-84.264870000000002"/>
    <s v="Bosque latifoliado degradado 30-69%"/>
    <n v="6"/>
    <s v="Alta"/>
    <s v="Landsat"/>
    <n v="2005"/>
    <s v="imal7_15052_29_08_2005.img"/>
    <s v="Media"/>
    <s v="Bosque latifoliado degradado 30-69%"/>
    <n v="4"/>
    <s v="Alta"/>
    <s v="Sentinel"/>
    <n v="2017"/>
    <m/>
    <s v="Alta"/>
    <m/>
    <m/>
    <s v="1528i"/>
    <n v="11.39781"/>
    <n v="-84.264870000000002"/>
    <x v="1"/>
    <x v="1"/>
    <s v="No Antropogenica"/>
    <n v="-0.22222222222222221"/>
    <n v="-0.22222222222222221"/>
    <n v="-14.117777777777777"/>
    <n v="-14.117777777777777"/>
    <n v="1"/>
    <n v="0"/>
    <x v="3"/>
  </r>
  <r>
    <x v="1151"/>
    <s v="151i"/>
    <s v="Jorge Cisneros"/>
    <n v="12.33305"/>
    <n v="-84.051230000000004"/>
    <s v="Bosque latifoliado degradado 30-69%"/>
    <n v="5"/>
    <s v="Alta"/>
    <s v="Landsat"/>
    <n v="2005"/>
    <s v="imal7_15052_29_08_2005.img"/>
    <s v="Media"/>
    <s v="Bosque latifoliado degradado 30-69%"/>
    <n v="4"/>
    <s v="Media"/>
    <s v="Google Earth"/>
    <n v="2014"/>
    <m/>
    <s v="Media"/>
    <m/>
    <m/>
    <s v="151i"/>
    <n v="12.33305"/>
    <n v="-84.051230000000004"/>
    <x v="1"/>
    <x v="1"/>
    <s v="Antropogenica"/>
    <n v="-0.1111111111111111"/>
    <n v="0"/>
    <n v="0"/>
    <n v="-7.0588888888888883"/>
    <n v="0"/>
    <n v="0"/>
    <x v="2"/>
  </r>
  <r>
    <x v="1152"/>
    <s v="1519i"/>
    <s v="Jorge Cisneros"/>
    <n v="11.227790000000001"/>
    <n v="-84.17989"/>
    <s v="Bosque latifoliado &gt;70%"/>
    <n v="9"/>
    <s v="Alta"/>
    <s v="Landsat"/>
    <n v="2005"/>
    <s v="imal7_15052_29_08_2005.img"/>
    <s v="Media"/>
    <s v="Bosque latifoliado &gt;70%"/>
    <n v="7"/>
    <s v="Alta"/>
    <s v="Rapide Eye"/>
    <n v="2016"/>
    <s v="1644327_RapidEye-1_analytic_20160315_165221.tif"/>
    <s v="Alta"/>
    <m/>
    <m/>
    <s v="1519i"/>
    <n v="11.227790000000001"/>
    <n v="-84.17989"/>
    <x v="1"/>
    <x v="1"/>
    <s v="No Antropogenica"/>
    <n v="-0.22222222222222221"/>
    <n v="-0.22222222222222221"/>
    <n v="-14.117777777777777"/>
    <n v="-14.117777777777777"/>
    <n v="1"/>
    <n v="0"/>
    <x v="3"/>
  </r>
  <r>
    <x v="1153"/>
    <s v="1517i"/>
    <s v="Jorge Cisneros"/>
    <n v="11.22785"/>
    <n v="-84.349909999999994"/>
    <s v="Bosque latifoliado &gt;70%"/>
    <n v="8"/>
    <s v="Alta"/>
    <s v="Landsat"/>
    <n v="2005"/>
    <s v="imal7_15052_29_08_2005.img"/>
    <s v="Media"/>
    <s v="Bosque latifoliado &gt;70%"/>
    <n v="8"/>
    <s v="Alta"/>
    <s v="Rapide Eye"/>
    <n v="2016"/>
    <s v="1644227_RapidEye-1_analytic_20160315_165224.tif"/>
    <s v="Alta"/>
    <m/>
    <m/>
    <s v="1517i"/>
    <n v="11.22785"/>
    <n v="-84.349909999999994"/>
    <x v="1"/>
    <x v="0"/>
    <s v="No Antropogenica"/>
    <n v="0"/>
    <n v="0"/>
    <n v="0"/>
    <n v="0"/>
    <n v="1"/>
    <n v="0"/>
    <x v="3"/>
  </r>
  <r>
    <x v="1154"/>
    <s v="1515i"/>
    <s v="Jorge Cisneros"/>
    <n v="11.14274"/>
    <n v="-84.009039999999999"/>
    <s v="Bosque latifoliado &gt;70%"/>
    <n v="9"/>
    <s v="Baja"/>
    <s v="Google Earth"/>
    <m/>
    <m/>
    <s v="Media"/>
    <s v="Bosque latifoliado degradado 30-69%"/>
    <n v="5"/>
    <s v="Alta"/>
    <s v="Rapide Eye"/>
    <n v="2016"/>
    <s v="1644228_RapidEye-2_analytic_20160903_164428.tif"/>
    <s v="Alta"/>
    <m/>
    <m/>
    <s v="1515i"/>
    <n v="11.14274"/>
    <n v="-84.009039999999999"/>
    <x v="1"/>
    <x v="1"/>
    <s v="No Antropogenica"/>
    <n v="-0.44444444444444442"/>
    <n v="-0.44444444444444442"/>
    <n v="-28.235555555555553"/>
    <n v="-28.235555555555553"/>
    <n v="1"/>
    <n v="0"/>
    <x v="3"/>
  </r>
  <r>
    <x v="1155"/>
    <s v="1512i"/>
    <s v="Jorge Cisneros"/>
    <n v="11.14283"/>
    <n v="-84.264139999999998"/>
    <s v="Bosque latifoliado &gt;70%"/>
    <n v="9"/>
    <s v="Alta"/>
    <s v="Landsat"/>
    <n v="2005"/>
    <s v="imal7_15052_29_08_2005.img"/>
    <s v="Media"/>
    <s v="Bosque latifoliado degradado 30-69%"/>
    <n v="5"/>
    <s v="Alta"/>
    <s v="Rapide Eye"/>
    <n v="2016"/>
    <s v="1644227_RapidEye-1_analytic_20160315_165224.tif"/>
    <s v="Alta"/>
    <m/>
    <m/>
    <s v="1512i"/>
    <n v="11.14283"/>
    <n v="-84.264139999999998"/>
    <x v="1"/>
    <x v="1"/>
    <s v="Antropogenica"/>
    <n v="-0.44444444444444442"/>
    <n v="-0.44444444444444442"/>
    <n v="-28.235555555555553"/>
    <n v="-28.235555555555553"/>
    <n v="0"/>
    <n v="1"/>
    <x v="0"/>
  </r>
  <r>
    <x v="1156"/>
    <s v="1510i"/>
    <s v="Jorge Cisneros"/>
    <n v="11.057740000000001"/>
    <n v="-83.924890000000005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228_RapidEye-2_analytic_20160903_164428.tif"/>
    <s v="Alta"/>
    <m/>
    <m/>
    <s v="1510i"/>
    <n v="11.057740000000001"/>
    <n v="-83.924890000000005"/>
    <x v="1"/>
    <x v="0"/>
    <s v="No Antropogenica"/>
    <n v="0"/>
    <n v="0"/>
    <n v="0"/>
    <n v="0"/>
    <n v="1"/>
    <n v="0"/>
    <x v="3"/>
  </r>
  <r>
    <x v="1157"/>
    <s v="1507i"/>
    <s v="Jorge Cisneros"/>
    <n v="11.05781"/>
    <n v="-84.179919999999996"/>
    <s v="Bosque latifoliado &gt;70%"/>
    <n v="9"/>
    <s v="Media"/>
    <s v="Landsat"/>
    <n v="2005"/>
    <s v="imal7_15052_29_08_2005.img"/>
    <s v="Media"/>
    <s v="Bosque latifoliado &gt;70%"/>
    <n v="9"/>
    <s v="Alta"/>
    <s v="Rapide Eye"/>
    <n v="2016"/>
    <s v="1644128_RapidEye-2_analytic_20160903_164431.tif"/>
    <s v="Alta"/>
    <m/>
    <m/>
    <s v="1507i"/>
    <n v="11.05781"/>
    <n v="-84.179919999999996"/>
    <x v="1"/>
    <x v="0"/>
    <s v="No Antropogenica"/>
    <n v="0"/>
    <n v="0"/>
    <n v="0"/>
    <n v="0"/>
    <n v="0"/>
    <n v="0"/>
    <x v="2"/>
  </r>
  <r>
    <x v="1158"/>
    <s v="1503i"/>
    <s v="Jorge Cisneros"/>
    <n v="10.97275"/>
    <n v="-83.924040000000005"/>
    <s v="Bosque latifoliado &gt;70%"/>
    <n v="9"/>
    <s v="Baja"/>
    <s v="Landsat"/>
    <n v="2005"/>
    <s v="imal7_15052_29_08_2005.img"/>
    <s v="Media"/>
    <s v="Bosque latifoliado degradado 30-69%"/>
    <n v="6"/>
    <s v="Baja"/>
    <s v="Rapide Eye"/>
    <n v="2016"/>
    <s v="1644228_RapidEye-2_analytic_20160903_164428.tif"/>
    <s v="Alta"/>
    <m/>
    <m/>
    <s v="1503i"/>
    <n v="10.97275"/>
    <n v="-83.924040000000005"/>
    <x v="1"/>
    <x v="1"/>
    <s v="No Antropogenica"/>
    <n v="-0.33333333333333331"/>
    <n v="-0.33333333333333331"/>
    <n v="-21.176666666666662"/>
    <n v="-21.176666666666662"/>
    <n v="1"/>
    <n v="0"/>
    <x v="3"/>
  </r>
  <r>
    <x v="1159"/>
    <s v="1500i"/>
    <s v="Jorge Cisneros"/>
    <n v="10.973240000000001"/>
    <n v="-84.178610000000006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127_RapidEye-1_analytic_20160315_165228.tif"/>
    <s v="Alta"/>
    <m/>
    <m/>
    <s v="1500i"/>
    <n v="10.973240000000001"/>
    <n v="-84.178610000000006"/>
    <x v="1"/>
    <x v="0"/>
    <s v="No Antropogenica"/>
    <n v="0"/>
    <n v="0"/>
    <n v="0"/>
    <n v="0"/>
    <n v="1"/>
    <n v="0"/>
    <x v="3"/>
  </r>
  <r>
    <x v="1160"/>
    <s v="1496i"/>
    <s v="Jorge Cisneros"/>
    <n v="10.888590000000001"/>
    <n v="-84.094470000000001"/>
    <s v="Bosque latifoliado &gt;70%"/>
    <n v="9"/>
    <s v="Alta"/>
    <s v="Google Earth"/>
    <n v="2005"/>
    <m/>
    <s v="Alta"/>
    <s v="Bosque latifoliado &gt;70%"/>
    <n v="9"/>
    <s v="Alta"/>
    <s v="Google Earth"/>
    <n v="2014"/>
    <m/>
    <s v="Alta"/>
    <m/>
    <m/>
    <s v="1496i"/>
    <n v="10.888590000000001"/>
    <n v="-84.094470000000001"/>
    <x v="1"/>
    <x v="0"/>
    <s v="No Antropogenica"/>
    <n v="0"/>
    <n v="0"/>
    <n v="0"/>
    <n v="0"/>
    <n v="0"/>
    <n v="0"/>
    <x v="2"/>
  </r>
  <r>
    <x v="1161"/>
    <s v="1494i"/>
    <s v="Jorge Cisneros"/>
    <n v="14.925240000000001"/>
    <n v="-83.37218"/>
    <s v="Bosque latifoliado degradado 30-69%"/>
    <n v="5"/>
    <s v="Alta"/>
    <s v="Google Earth"/>
    <n v="2006"/>
    <s v="imal7_1550_09_11_2008.img"/>
    <s v="Media"/>
    <s v="Bosque latifoliado &gt;70%"/>
    <n v="7"/>
    <s v="Alta"/>
    <s v="Rapide Eye"/>
    <n v="2016"/>
    <s v="1745904_RapidEye-4_analytic_20160724_163545.tif"/>
    <s v="Alta"/>
    <m/>
    <m/>
    <s v="1494i"/>
    <n v="14.925240000000001"/>
    <n v="-83.37218"/>
    <x v="1"/>
    <x v="2"/>
    <s v="No Antropogenica"/>
    <n v="0.22222222222222221"/>
    <n v="0.22222222222222221"/>
    <n v="14.117777777777777"/>
    <n v="14.117777777777777"/>
    <n v="0"/>
    <n v="0"/>
    <x v="2"/>
  </r>
  <r>
    <x v="1162"/>
    <s v="1490INF"/>
    <s v="Jorge Cisneros"/>
    <n v="14.92592"/>
    <n v="-83.414869999999993"/>
    <s v="Bosque latifoliado &gt;70%"/>
    <n v="9"/>
    <s v="Alta"/>
    <s v="Landsat"/>
    <n v="2004"/>
    <s v="imal7_15050_04_04_2004.img"/>
    <s v="Alta"/>
    <s v="Bosque latifoliado &gt;70%"/>
    <n v="9"/>
    <s v="Alta"/>
    <s v="Rapide Eye"/>
    <n v="2016"/>
    <s v="1745904_RapidEye-4_analytic_20160724_163545.tif"/>
    <s v="Alta"/>
    <m/>
    <m/>
    <s v="1490INF"/>
    <n v="14.92592"/>
    <n v="-83.414869999999993"/>
    <x v="1"/>
    <x v="0"/>
    <s v="No Antropogenica"/>
    <n v="0"/>
    <n v="0"/>
    <n v="0"/>
    <n v="0"/>
    <n v="0"/>
    <n v="0"/>
    <x v="2"/>
  </r>
  <r>
    <x v="1163"/>
    <s v="1484i"/>
    <s v="Jorge Cisneros"/>
    <n v="14.755319999999999"/>
    <n v="-83.712199999999996"/>
    <s v="Bosque de Pino &gt;70%"/>
    <n v="9"/>
    <s v="Alta"/>
    <s v="Landsat"/>
    <n v="2005"/>
    <s v="mosa_15_16_17_2005_06.img"/>
    <s v="Media"/>
    <s v="Bosque de Pino &gt;70%"/>
    <n v="8"/>
    <s v="Alta"/>
    <s v="Google Earth"/>
    <n v="2012"/>
    <m/>
    <s v="Alta"/>
    <m/>
    <m/>
    <s v="1484i"/>
    <n v="14.755319999999999"/>
    <n v="-83.712199999999996"/>
    <x v="0"/>
    <x v="1"/>
    <s v="No Antropogenica"/>
    <n v="-0.1111111111111111"/>
    <n v="0"/>
    <n v="0"/>
    <n v="-3.8848111111111105"/>
    <n v="0"/>
    <n v="0"/>
    <x v="2"/>
  </r>
  <r>
    <x v="1164"/>
    <s v="1481i"/>
    <s v="Jorge Cisneros"/>
    <n v="14.75633"/>
    <n v="-84.817599999999999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924_RapidEye-1_analytic_20161001_164614.tif"/>
    <s v="Alta"/>
    <m/>
    <m/>
    <s v="1481i"/>
    <n v="14.75633"/>
    <n v="-84.817599999999999"/>
    <x v="1"/>
    <x v="0"/>
    <s v="No Antropogenica"/>
    <n v="0"/>
    <n v="0"/>
    <n v="0"/>
    <n v="0"/>
    <n v="1"/>
    <n v="0"/>
    <x v="3"/>
  </r>
  <r>
    <x v="1165"/>
    <s v="1479INF"/>
    <s v="Jorge Cisneros"/>
    <n v="14.754709999999999"/>
    <n v="-83.669539999999998"/>
    <s v="Bosque de Pino &gt;70%"/>
    <n v="7"/>
    <s v="Alta"/>
    <s v="Landsat"/>
    <n v="2005"/>
    <s v="mosa_15_16_17_2005_06.img"/>
    <s v="Media"/>
    <s v="Bosque de Pino degradado 30-69%"/>
    <n v="6"/>
    <s v="Alta"/>
    <s v="Rapide Eye"/>
    <n v="2016"/>
    <s v="1745903_RapidEye-1_analytic_20160206_165456.tif"/>
    <s v="Alta"/>
    <m/>
    <m/>
    <s v="1479INF"/>
    <n v="14.754709999999999"/>
    <n v="-83.669539999999998"/>
    <x v="0"/>
    <x v="1"/>
    <s v="No Antropogenica"/>
    <n v="-0.1111111111111111"/>
    <n v="0"/>
    <n v="0"/>
    <n v="-3.8848111111111105"/>
    <n v="0"/>
    <n v="0"/>
    <x v="2"/>
  </r>
  <r>
    <x v="1166"/>
    <s v="1476INF"/>
    <s v="Jorge Cisneros"/>
    <n v="14.75484"/>
    <n v="-84.009519999999995"/>
    <s v="Bosque latifoliado degradado 30-69%"/>
    <n v="6"/>
    <s v="Alta"/>
    <s v="Landsat"/>
    <n v="2005"/>
    <s v="mosa_15_16_17_2005_06.img"/>
    <s v="Media"/>
    <s v="Bosque latifoliado degradado 30-69%"/>
    <n v="6"/>
    <s v="Alta"/>
    <s v="Rapide Eye"/>
    <n v="2015"/>
    <s v="1645928_RapidEye-2_analytic_20151001_165203.tif"/>
    <s v="Alta"/>
    <m/>
    <m/>
    <s v="1476INF"/>
    <n v="14.75484"/>
    <n v="-84.009519999999995"/>
    <x v="1"/>
    <x v="0"/>
    <s v="No Antropogenica"/>
    <n v="0"/>
    <n v="0"/>
    <n v="0"/>
    <n v="0"/>
    <n v="1"/>
    <n v="0"/>
    <x v="3"/>
  </r>
  <r>
    <x v="1167"/>
    <s v="1473INF"/>
    <s v="Jorge Cisneros"/>
    <n v="14.756729999999999"/>
    <n v="-84.860309999999998"/>
    <s v="Bosque latifoliado &gt;70%"/>
    <n v="9"/>
    <s v="Alta"/>
    <s v="Landsat"/>
    <n v="2005"/>
    <s v="mosa_15_16_17_2005_06.img"/>
    <s v="Media"/>
    <s v="Bosque latifoliado &gt;70%"/>
    <n v="8"/>
    <s v="Alta"/>
    <s v="Rapide Eye"/>
    <n v="2016"/>
    <s v="1645924_RapidEye-3_analytic_20160317_164830.tif"/>
    <s v="Alta"/>
    <m/>
    <m/>
    <s v="1473INF"/>
    <n v="14.756729999999999"/>
    <n v="-84.860309999999998"/>
    <x v="1"/>
    <x v="1"/>
    <s v="No Antropogenica"/>
    <n v="-0.1111111111111111"/>
    <n v="0"/>
    <n v="0"/>
    <n v="-7.0588888888888883"/>
    <n v="1"/>
    <n v="0"/>
    <x v="3"/>
  </r>
  <r>
    <x v="1168"/>
    <s v="1473i"/>
    <s v="Jorge Cisneros"/>
    <n v="14.67023"/>
    <n v="-83.881029999999996"/>
    <s v="Bosque de Pino &gt;70%"/>
    <n v="8"/>
    <s v="Alta"/>
    <s v="Landsat"/>
    <n v="2008"/>
    <s v="imal7_1550_09_11_2008.img"/>
    <s v="Media"/>
    <s v="Bosque de Pino &gt;70%"/>
    <n v="7"/>
    <s v="Alta"/>
    <s v="Rapide Eye"/>
    <n v="2016"/>
    <s v="1645828_RapidEye-1_analytic_20160206_165501.tif"/>
    <s v="Alta"/>
    <m/>
    <m/>
    <s v="1473i"/>
    <n v="14.67023"/>
    <n v="-83.881029999999996"/>
    <x v="0"/>
    <x v="1"/>
    <s v="No Antropogenica"/>
    <n v="-0.1111111111111111"/>
    <n v="0"/>
    <n v="0"/>
    <n v="-3.8848111111111105"/>
    <n v="1"/>
    <n v="0"/>
    <x v="3"/>
  </r>
  <r>
    <x v="1169"/>
    <s v="1470i"/>
    <s v="Jorge Cisneros"/>
    <n v="14.67032"/>
    <n v="-84.136120000000005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5"/>
    <s v="1645827_RapidEye-5_analytic_20150223_170657.tif"/>
    <s v="Alta"/>
    <m/>
    <m/>
    <s v="1470i"/>
    <n v="14.67032"/>
    <n v="-84.136120000000005"/>
    <x v="1"/>
    <x v="0"/>
    <s v="Antropogenica"/>
    <n v="0"/>
    <n v="0"/>
    <n v="0"/>
    <n v="0"/>
    <n v="0"/>
    <n v="1"/>
    <x v="0"/>
  </r>
  <r>
    <x v="1170"/>
    <s v="1467i"/>
    <s v="Jorge Cisneros"/>
    <n v="14.670450000000001"/>
    <n v="-84.731350000000006"/>
    <s v="Bosque latifoliado &gt;70%"/>
    <n v="9"/>
    <s v="Alta"/>
    <s v="Landsat"/>
    <n v="2005"/>
    <s v="mosa_15_16_17_2005_06.img"/>
    <s v="Media"/>
    <s v="Bosque latifoliado degradado 30-69%"/>
    <n v="5"/>
    <s v="Alta"/>
    <s v="Rapide Eye"/>
    <n v="2016"/>
    <s v="1645825_RapidEye-2_analytic_20160927_164616.tif"/>
    <s v="Alta"/>
    <m/>
    <m/>
    <s v="1467i"/>
    <n v="14.670450000000001"/>
    <n v="-84.731350000000006"/>
    <x v="1"/>
    <x v="1"/>
    <s v="No Antropogenica"/>
    <n v="-0.44444444444444442"/>
    <n v="-0.44444444444444442"/>
    <n v="-28.235555555555553"/>
    <n v="-28.235555555555553"/>
    <n v="1"/>
    <n v="0"/>
    <x v="3"/>
  </r>
  <r>
    <x v="1171"/>
    <s v="1464i"/>
    <s v="Jorge Cisneros"/>
    <n v="14.671239999999999"/>
    <n v="-84.986800000000002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824_RapidEye-5_analytic_20160407_165208.tif"/>
    <s v="Alta"/>
    <m/>
    <m/>
    <s v="1464i"/>
    <n v="14.671239999999999"/>
    <n v="-84.986800000000002"/>
    <x v="1"/>
    <x v="0"/>
    <s v="No Antropogenica"/>
    <n v="0"/>
    <n v="0"/>
    <n v="0"/>
    <n v="0"/>
    <n v="1"/>
    <n v="0"/>
    <x v="3"/>
  </r>
  <r>
    <x v="1172"/>
    <s v="1462INF"/>
    <s v="Jorge Cisneros"/>
    <n v="14.670820000000001"/>
    <n v="-84.093760000000003"/>
    <s v="Bosque latifoliado &gt;70%"/>
    <n v="9"/>
    <s v="Alta"/>
    <s v="Landsat"/>
    <n v="2005"/>
    <s v="mosa_15_16_17_2005_06.img"/>
    <s v="Media"/>
    <s v="Bosque latifoliado degradado 30-69%"/>
    <n v="5"/>
    <s v="Alta"/>
    <s v="Rapide Eye"/>
    <n v="2016"/>
    <s v="1645828_RapidEye-1_analytic_20160206_165501.tif"/>
    <s v="Alta"/>
    <m/>
    <m/>
    <s v="1462INF"/>
    <n v="14.670820000000001"/>
    <n v="-84.093760000000003"/>
    <x v="1"/>
    <x v="1"/>
    <s v="No Antropogenica"/>
    <n v="-0.44444444444444442"/>
    <n v="-0.44444444444444442"/>
    <n v="-28.235555555555553"/>
    <n v="-28.235555555555553"/>
    <n v="0"/>
    <n v="0"/>
    <x v="2"/>
  </r>
  <r>
    <x v="1173"/>
    <s v="145INF"/>
    <s v="Jorge Cisneros"/>
    <n v="11.440099999999999"/>
    <n v="-83.839749999999995"/>
    <s v="Bosque latifoliado &gt;70%"/>
    <n v="9"/>
    <s v="Alta"/>
    <s v="Landsat"/>
    <n v="2005"/>
    <s v="imal7_15052_29_08_2005.img"/>
    <s v="Media"/>
    <s v="Bosque latifoliado &gt;70%"/>
    <n v="7"/>
    <s v="Alta"/>
    <s v="Google Earth"/>
    <n v="2015"/>
    <m/>
    <s v="Media"/>
    <m/>
    <m/>
    <s v="145INF"/>
    <n v="11.440099999999999"/>
    <n v="-83.839749999999995"/>
    <x v="1"/>
    <x v="1"/>
    <s v="No Antropogenica"/>
    <n v="-0.22222222222222221"/>
    <n v="-0.22222222222222221"/>
    <n v="-14.117777777777777"/>
    <n v="-14.117777777777777"/>
    <n v="0"/>
    <n v="0"/>
    <x v="2"/>
  </r>
  <r>
    <x v="1174"/>
    <s v="145i"/>
    <s v="Jorge Cisneros"/>
    <n v="12.33315"/>
    <n v="-84.56147"/>
    <s v="Bosque latifoliado degradado 30-69%"/>
    <n v="6"/>
    <s v="Alta"/>
    <s v="Landsat"/>
    <n v="2005"/>
    <s v="imal7_16051_24_11_2005.img"/>
    <s v="Media"/>
    <s v="Bosque latifoliado degradado 30-69%"/>
    <n v="5"/>
    <s v="Alta"/>
    <s v="Rapide Eye"/>
    <n v="2016"/>
    <s v="1644726_RapidEye-2_analytic_20160124_170429.tif"/>
    <s v="Alta"/>
    <m/>
    <m/>
    <s v="145i"/>
    <n v="12.33315"/>
    <n v="-84.56147"/>
    <x v="1"/>
    <x v="1"/>
    <s v="Antropogenica"/>
    <n v="-0.1111111111111111"/>
    <n v="0"/>
    <n v="0"/>
    <n v="-7.0588888888888883"/>
    <n v="1"/>
    <n v="0"/>
    <x v="3"/>
  </r>
  <r>
    <x v="1175"/>
    <s v="1459INF"/>
    <s v="Jorge Cisneros"/>
    <n v="14.669879999999999"/>
    <n v="-84.34854"/>
    <s v="Bosque latifoliado &gt;70%"/>
    <n v="9"/>
    <s v="Alta"/>
    <s v="Landsat"/>
    <n v="2005"/>
    <s v="imgl7_16050_13_03_2005.img"/>
    <s v="Media"/>
    <s v="Bosque latifoliado &gt;70%"/>
    <n v="8"/>
    <s v="Alta"/>
    <s v="Rapide Eye"/>
    <n v="2016"/>
    <s v="1645826_RapidEye-3_analytic_20160317_164833.tif"/>
    <s v="Alta"/>
    <m/>
    <m/>
    <s v="1459INF"/>
    <n v="14.669879999999999"/>
    <n v="-84.34854"/>
    <x v="1"/>
    <x v="1"/>
    <s v="No Antropogenica"/>
    <n v="-0.1111111111111111"/>
    <n v="0"/>
    <n v="0"/>
    <n v="-7.0588888888888883"/>
    <n v="1"/>
    <n v="0"/>
    <x v="3"/>
  </r>
  <r>
    <x v="1176"/>
    <s v="1456INF"/>
    <s v="Jorge Cisneros"/>
    <n v="14.6701"/>
    <n v="-84.858720000000005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824_RapidEye-3_analytic_20160728_164015.tif"/>
    <s v="Alta"/>
    <m/>
    <m/>
    <s v="1456INF"/>
    <n v="14.6701"/>
    <n v="-84.858720000000005"/>
    <x v="1"/>
    <x v="0"/>
    <s v="Antropogenica"/>
    <n v="0"/>
    <n v="0"/>
    <n v="0"/>
    <n v="0"/>
    <n v="0"/>
    <n v="1"/>
    <x v="0"/>
  </r>
  <r>
    <x v="1177"/>
    <s v="1453i"/>
    <s v="Jorge Cisneros"/>
    <n v="14.585430000000001"/>
    <n v="-84.222229999999996"/>
    <s v="Bosque latifoliado &gt;70%"/>
    <n v="9"/>
    <s v="Alta"/>
    <s v="Landsat"/>
    <n v="2005"/>
    <s v="mosa_15_16_17_2005_06_1.img"/>
    <s v="Media"/>
    <s v="Bosque latifoliado &gt;70%"/>
    <n v="9"/>
    <s v="Alta"/>
    <s v="Google Earth"/>
    <n v="2012"/>
    <m/>
    <s v="Alta"/>
    <m/>
    <m/>
    <s v="1453i"/>
    <n v="14.585430000000001"/>
    <n v="-84.222229999999996"/>
    <x v="1"/>
    <x v="0"/>
    <s v="Antropogenica"/>
    <n v="0"/>
    <n v="0"/>
    <n v="0"/>
    <n v="0"/>
    <n v="0"/>
    <n v="1"/>
    <x v="0"/>
  </r>
  <r>
    <x v="1178"/>
    <s v="1450i"/>
    <s v="Jorge Cisneros"/>
    <n v="14.58549"/>
    <n v="-84.477220000000003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826_RapidEye-3_analytic_20160317_164833.tif"/>
    <s v="Alta"/>
    <m/>
    <m/>
    <s v="1450i"/>
    <n v="14.58549"/>
    <n v="-84.477220000000003"/>
    <x v="1"/>
    <x v="0"/>
    <s v="No Antropogenica"/>
    <n v="0"/>
    <n v="0"/>
    <n v="0"/>
    <n v="0"/>
    <n v="0"/>
    <n v="0"/>
    <x v="2"/>
  </r>
  <r>
    <x v="1179"/>
    <s v="1447INF"/>
    <s v="Jorge Cisneros"/>
    <n v="14.5848"/>
    <n v="-83.839590000000001"/>
    <s v="Bosque de Pino degradado 30-69%"/>
    <n v="6"/>
    <s v="Alta"/>
    <s v="Landsat"/>
    <n v="2008"/>
    <s v="imal7_1550_09_11_2008.img"/>
    <s v="Media"/>
    <s v="Bosque de Pino degradado 30-69%"/>
    <n v="6"/>
    <s v="Alta"/>
    <s v="Rapide Eye"/>
    <n v="2016"/>
    <s v="1745802_RapidEye-1_analytic_20160206_165500.tif"/>
    <s v="Alta"/>
    <m/>
    <m/>
    <s v="1447INF"/>
    <n v="14.5848"/>
    <n v="-83.839590000000001"/>
    <x v="0"/>
    <x v="0"/>
    <s v="No Antropogenica"/>
    <n v="0"/>
    <n v="0"/>
    <n v="0"/>
    <n v="0"/>
    <n v="0"/>
    <n v="0"/>
    <x v="2"/>
  </r>
  <r>
    <x v="1180"/>
    <s v="1447i"/>
    <s v="Jorge Cisneros"/>
    <n v="14.585520000000001"/>
    <n v="-84.732219999999998"/>
    <s v="Bosque latifoliado &gt;70%"/>
    <n v="9"/>
    <s v="Alta"/>
    <s v="Landsat"/>
    <n v="2004"/>
    <s v="imal7_15050_04_04_2004.img"/>
    <s v="Media"/>
    <s v="Bosque latifoliado &gt;70%"/>
    <n v="9"/>
    <s v="Alta"/>
    <s v="Rapide Eye"/>
    <n v="2016"/>
    <s v="1645825_RapidEye-2_analytic_20160927_164616.tif"/>
    <s v="Alta"/>
    <m/>
    <m/>
    <s v="1447i"/>
    <n v="14.585520000000001"/>
    <n v="-84.732219999999998"/>
    <x v="1"/>
    <x v="0"/>
    <s v="No Antropogenica"/>
    <n v="0"/>
    <n v="0"/>
    <n v="0"/>
    <n v="0"/>
    <n v="1"/>
    <n v="0"/>
    <x v="3"/>
  </r>
  <r>
    <x v="1181"/>
    <s v="1444INF"/>
    <s v="Jorge Cisneros"/>
    <n v="14.585929999999999"/>
    <n v="-84.094880000000003"/>
    <s v="Bosque latifoliado &gt;70%"/>
    <n v="9"/>
    <s v="Alta"/>
    <s v="Landsat"/>
    <n v="2004"/>
    <s v="imal7_15050_04_04_2004.img"/>
    <s v="Media"/>
    <s v="Bosque latifoliado &gt;70%"/>
    <n v="9"/>
    <s v="Alta"/>
    <s v="Rapide Eye"/>
    <n v="2016"/>
    <s v="1645825_RapidEye-2_analytic_20160927_164616.tif"/>
    <s v="Alta"/>
    <m/>
    <m/>
    <s v="1444INF"/>
    <n v="14.585929999999999"/>
    <n v="-84.094880000000003"/>
    <x v="1"/>
    <x v="0"/>
    <s v="No Antropogenica"/>
    <n v="0"/>
    <n v="0"/>
    <n v="0"/>
    <n v="0"/>
    <n v="0"/>
    <n v="0"/>
    <x v="2"/>
  </r>
  <r>
    <x v="1182"/>
    <s v="1444i"/>
    <s v="Jorge Cisneros"/>
    <n v="14.586309999999999"/>
    <n v="-84.987579999999994"/>
    <s v="Bosque latifoliado &gt;70%"/>
    <n v="9"/>
    <s v="Alta"/>
    <s v="Landsat"/>
    <n v="2004"/>
    <s v="imal7_15050_04_04_2004.img"/>
    <s v="Media"/>
    <s v="Bosque latifoliado &gt;70%"/>
    <n v="9"/>
    <s v="Alta"/>
    <s v="Sentinel"/>
    <n v="2017"/>
    <m/>
    <s v="Alta"/>
    <m/>
    <m/>
    <s v="1444i"/>
    <n v="14.586309999999999"/>
    <n v="-84.987579999999994"/>
    <x v="1"/>
    <x v="0"/>
    <s v="No Antropogenica"/>
    <n v="0"/>
    <n v="0"/>
    <n v="0"/>
    <n v="0"/>
    <n v="1"/>
    <n v="0"/>
    <x v="3"/>
  </r>
  <r>
    <x v="1183"/>
    <s v="1441INF"/>
    <s v="Jorge Cisneros"/>
    <n v="14.58498"/>
    <n v="-84.349559999999997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826_RapidEye-3_analytic_20160317_164833.tif"/>
    <s v="Alta"/>
    <m/>
    <m/>
    <s v="1441INF"/>
    <n v="14.58498"/>
    <n v="-84.349559999999997"/>
    <x v="1"/>
    <x v="0"/>
    <s v="No Antropogenica"/>
    <n v="0"/>
    <n v="0"/>
    <n v="0"/>
    <n v="0"/>
    <n v="0"/>
    <n v="0"/>
    <x v="2"/>
  </r>
  <r>
    <x v="1184"/>
    <s v="1440i"/>
    <s v="Jorge Cisneros"/>
    <n v="14.500159999999999"/>
    <n v="-83.540959999999998"/>
    <s v="Bosque de Pino degradado 30-69%"/>
    <n v="3"/>
    <s v="Alta"/>
    <s v="Google Earth"/>
    <n v="2005"/>
    <m/>
    <s v="Alta"/>
    <s v="Bosque de Pino degradado 30-69%"/>
    <n v="6"/>
    <s v="Alta"/>
    <s v="Rapide Eye"/>
    <n v="2015"/>
    <s v="1745703_RapidEye-2_analytic_20151001_165208.tif"/>
    <s v="Alta"/>
    <m/>
    <m/>
    <s v="1440i"/>
    <n v="14.500159999999999"/>
    <n v="-83.540959999999998"/>
    <x v="0"/>
    <x v="2"/>
    <s v="No Antropogenica"/>
    <n v="0.33333333333333331"/>
    <n v="0.33333333333333331"/>
    <n v="11.654433333333333"/>
    <n v="11.654433333333333"/>
    <n v="0"/>
    <n v="1"/>
    <x v="0"/>
  </r>
  <r>
    <x v="1185"/>
    <s v="1438INF"/>
    <s v="Jorge Cisneros"/>
    <n v="14.585940000000001"/>
    <n v="-84.604889999999997"/>
    <s v="Bosque latifoliado &gt;70%"/>
    <n v="9"/>
    <s v="Media"/>
    <s v="Landsat"/>
    <n v="2005"/>
    <s v="mosa_15_16_17_2005_06.img"/>
    <s v="Media"/>
    <s v="Bosque latifoliado &gt;70%"/>
    <n v="9"/>
    <s v="Alta"/>
    <s v="Rapide Eye"/>
    <n v="2016"/>
    <s v="1645825_RapidEye-2_analytic_20160927_164616.tif"/>
    <s v="Alta"/>
    <m/>
    <m/>
    <s v="1438INF"/>
    <n v="14.585940000000001"/>
    <n v="-84.604889999999997"/>
    <x v="1"/>
    <x v="0"/>
    <s v="No Antropogenica"/>
    <n v="0"/>
    <n v="0"/>
    <n v="0"/>
    <n v="0"/>
    <n v="0"/>
    <n v="0"/>
    <x v="2"/>
  </r>
  <r>
    <x v="1186"/>
    <s v="1437i"/>
    <s v="Jorge Cisneros"/>
    <n v="14.50024"/>
    <n v="-83.796049999999994"/>
    <s v="Bosque de Pino &gt;70%"/>
    <n v="7"/>
    <s v="Media"/>
    <s v="Landsat"/>
    <n v="2005"/>
    <s v="mosa_15_16_17_2005_06.img"/>
    <s v="Media"/>
    <s v="Bosque de Pino &gt;70%"/>
    <n v="7"/>
    <s v="Alta"/>
    <s v="Rapide Eye"/>
    <n v="2016"/>
    <s v="1745702_RapidEye-1_analytic_20160206_165503.tif"/>
    <s v="Alta"/>
    <m/>
    <m/>
    <s v="1437i"/>
    <n v="14.50024"/>
    <n v="-83.796049999999994"/>
    <x v="0"/>
    <x v="0"/>
    <s v="No Antropogenica"/>
    <n v="0"/>
    <n v="0"/>
    <n v="0"/>
    <n v="0"/>
    <n v="1"/>
    <n v="1"/>
    <x v="1"/>
  </r>
  <r>
    <x v="1187"/>
    <s v="1435INF"/>
    <s v="Jorge Cisneros"/>
    <n v="14.58517"/>
    <n v="-84.859539999999996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824_RapidEye-3_analytic_20160317_164834.tif"/>
    <s v="Alta"/>
    <m/>
    <m/>
    <s v="1435INF"/>
    <n v="14.58517"/>
    <n v="-84.859539999999996"/>
    <x v="1"/>
    <x v="0"/>
    <s v="No Antropogenica"/>
    <n v="0"/>
    <n v="0"/>
    <n v="0"/>
    <n v="0"/>
    <n v="1"/>
    <n v="0"/>
    <x v="3"/>
  </r>
  <r>
    <x v="1188"/>
    <s v="1434i"/>
    <s v="Jorge Cisneros"/>
    <n v="14.50029"/>
    <n v="-84.051140000000004"/>
    <s v="Bosque de Pino degradado 30-69%"/>
    <n v="5"/>
    <s v="Media"/>
    <s v="Landsat"/>
    <n v="2005"/>
    <s v="mosa_15_16_17_2005_06_1.img"/>
    <s v="Media"/>
    <s v="Bosque de Pino degradado 30-69%"/>
    <n v="5"/>
    <s v="Alta"/>
    <s v="Rapide Eye"/>
    <n v="2016"/>
    <s v="1645728_RapidEye-3_analytic_20160620_164323.tif"/>
    <s v="Alta"/>
    <m/>
    <m/>
    <s v="1434i"/>
    <n v="14.50029"/>
    <n v="-84.051140000000004"/>
    <x v="0"/>
    <x v="0"/>
    <s v="No Antropogenica"/>
    <n v="0"/>
    <n v="0"/>
    <n v="0"/>
    <n v="0"/>
    <n v="0"/>
    <n v="0"/>
    <x v="2"/>
  </r>
  <r>
    <x v="1189"/>
    <s v="1431i"/>
    <s v="Jorge Cisneros"/>
    <n v="14.50037"/>
    <n v="-84.306229999999999"/>
    <s v="Bosque latifoliado &gt;70%"/>
    <n v="9"/>
    <s v="Alta"/>
    <s v="Landsat"/>
    <n v="2005"/>
    <s v="mosa_15_16_17_2005_06_1.img"/>
    <s v="Media"/>
    <s v="Bosque latifoliado &gt;70%"/>
    <n v="9"/>
    <s v="Alta"/>
    <s v="Google Earth"/>
    <n v="2012"/>
    <m/>
    <s v="Alta"/>
    <m/>
    <m/>
    <s v="1431i"/>
    <n v="14.50037"/>
    <n v="-84.306229999999999"/>
    <x v="1"/>
    <x v="0"/>
    <s v="Antropogenica"/>
    <n v="0"/>
    <n v="0"/>
    <n v="0"/>
    <n v="0"/>
    <n v="0"/>
    <n v="1"/>
    <x v="0"/>
  </r>
  <r>
    <x v="1190"/>
    <s v="142INF"/>
    <s v="Jorge Cisneros"/>
    <n v="11.44101"/>
    <n v="-84.09402"/>
    <s v="Bosque latifoliado degradado 30-69%"/>
    <n v="6"/>
    <s v="Baja"/>
    <s v="Landsat"/>
    <n v="2005"/>
    <s v="Google arth engine"/>
    <s v="Media"/>
    <s v="Bosque latifoliado &gt;70%"/>
    <n v="7"/>
    <s v="Alta"/>
    <s v="Rapide Eye"/>
    <n v="2016"/>
    <s v="1644328_RapidEye-1_analytic_20160315_165220.tif"/>
    <s v="Alta"/>
    <m/>
    <m/>
    <s v="142INF"/>
    <n v="11.44101"/>
    <n v="-84.09402"/>
    <x v="1"/>
    <x v="2"/>
    <s v="No Antropogenica"/>
    <n v="0.1111111111111111"/>
    <n v="0"/>
    <n v="0"/>
    <n v="7.0588888888888883"/>
    <n v="1"/>
    <n v="0"/>
    <x v="3"/>
  </r>
  <r>
    <x v="1191"/>
    <s v="1428INF"/>
    <s v="Jorge Cisneros"/>
    <n v="14.500780000000001"/>
    <n v="-83.583569999999995"/>
    <s v="Bosque de Pino &gt;70%"/>
    <n v="7"/>
    <s v="Alta"/>
    <s v="Landsat"/>
    <n v="2004"/>
    <s v="imal7_15050_04_04_2004.img"/>
    <s v="Media"/>
    <s v="Bosque de Pino degradado 30-69%"/>
    <n v="4"/>
    <s v="Alta"/>
    <s v="Rapide Eye"/>
    <n v="2015"/>
    <s v="1745703_RapidEye-1_analytic_20160206_165503.tif"/>
    <s v="Alta"/>
    <m/>
    <m/>
    <s v="1428INF"/>
    <n v="14.500780000000001"/>
    <n v="-83.583569999999995"/>
    <x v="0"/>
    <x v="1"/>
    <s v="No Antropogenica"/>
    <n v="-0.33333333333333331"/>
    <n v="-0.33333333333333331"/>
    <n v="-11.654433333333333"/>
    <n v="-11.654433333333333"/>
    <n v="0"/>
    <n v="1"/>
    <x v="0"/>
  </r>
  <r>
    <x v="1192"/>
    <s v="1428i"/>
    <s v="Jorge Cisneros"/>
    <n v="14.50042"/>
    <n v="-84.561329999999998"/>
    <s v="Bosque latifoliado &gt;70%"/>
    <n v="9"/>
    <s v="Alta"/>
    <s v="Landsat"/>
    <n v="2005"/>
    <s v="mosa_15_16_17_2005_06.img"/>
    <s v="Media"/>
    <s v="Bosque latifoliado degradado 30-69%"/>
    <n v="6"/>
    <s v="Alta"/>
    <s v="Rapide Eye"/>
    <n v="2016"/>
    <s v="1645725_RapidEye-3_analytic_20160317_164837.tif"/>
    <s v="Alta"/>
    <m/>
    <m/>
    <s v="1428i"/>
    <n v="14.50042"/>
    <n v="-84.561329999999998"/>
    <x v="1"/>
    <x v="1"/>
    <s v="No Antropogenica"/>
    <n v="-0.33333333333333331"/>
    <n v="-0.33333333333333331"/>
    <n v="-21.176666666666662"/>
    <n v="-21.176666666666662"/>
    <n v="1"/>
    <n v="0"/>
    <x v="3"/>
  </r>
  <r>
    <x v="1193"/>
    <s v="1426i"/>
    <s v="Jorge Cisneros"/>
    <n v="14.50046"/>
    <n v="-84.731390000000005"/>
    <s v="Bosque latifoliado &gt;70%"/>
    <n v="9"/>
    <s v="Alta"/>
    <s v="Landsat"/>
    <n v="2005"/>
    <s v="mosa_15_16_17_2005_06.img"/>
    <s v="Media"/>
    <s v="Bosque latifoliado &gt;70%"/>
    <n v="7"/>
    <s v="Alta"/>
    <s v="Rapide Eye"/>
    <n v="2016"/>
    <s v="1645725_RapidEye-3_analytic_20160317_164837.tif"/>
    <s v="Alta"/>
    <m/>
    <m/>
    <s v="1426i"/>
    <n v="14.50046"/>
    <n v="-84.731390000000005"/>
    <x v="1"/>
    <x v="1"/>
    <s v="No Antropogenica"/>
    <n v="-0.22222222222222221"/>
    <n v="-0.22222222222222221"/>
    <n v="-14.117777777777777"/>
    <n v="-14.117777777777777"/>
    <n v="0"/>
    <n v="0"/>
    <x v="2"/>
  </r>
  <r>
    <x v="1194"/>
    <s v="1423INF"/>
    <s v="Jorge Cisneros"/>
    <n v="14.499750000000001"/>
    <n v="-84.008510000000001"/>
    <s v="Bosque latifoliado &gt;70%"/>
    <n v="9"/>
    <s v="Alta"/>
    <s v="Landsat"/>
    <n v="2004"/>
    <s v="imal7_15050_04_04_2004.img"/>
    <s v="Media"/>
    <s v="Bosque latifoliado degradado 30-69%"/>
    <n v="3"/>
    <s v="Alta"/>
    <s v="Rapide Eye"/>
    <n v="2015"/>
    <s v="1645728_RapidEye-2_analytic_20151001_165209.tif"/>
    <s v="Alta"/>
    <m/>
    <m/>
    <s v="1423INF"/>
    <n v="14.499750000000001"/>
    <n v="-84.008510000000001"/>
    <x v="1"/>
    <x v="1"/>
    <s v="No Antropogenica"/>
    <n v="-0.66666666666666663"/>
    <n v="-0.66666666666666663"/>
    <n v="-42.353333333333325"/>
    <n v="-42.353333333333325"/>
    <n v="0"/>
    <n v="0"/>
    <x v="2"/>
  </r>
  <r>
    <x v="1195"/>
    <s v="1423i"/>
    <s v="Jorge Cisneros"/>
    <n v="14.500540000000001"/>
    <n v="-84.98648"/>
    <s v="Bosque latifoliado &gt;70%"/>
    <n v="9"/>
    <s v="Alta"/>
    <s v="Landsat"/>
    <n v="2005"/>
    <s v="mosa_15_16_17_2005_06.img"/>
    <s v="Media"/>
    <s v="Bosque latifoliado &gt;70%"/>
    <n v="7"/>
    <s v="Alta"/>
    <s v="Rapide Eye"/>
    <n v="2016"/>
    <s v="1645724_RapidEye-3_analytic_20160317_164837.tif"/>
    <s v="Alta"/>
    <m/>
    <m/>
    <s v="1423i"/>
    <n v="14.500540000000001"/>
    <n v="-84.98648"/>
    <x v="1"/>
    <x v="1"/>
    <s v="No Antropogenica"/>
    <n v="-0.22222222222222221"/>
    <n v="-0.22222222222222221"/>
    <n v="-14.117777777777777"/>
    <n v="-14.117777777777777"/>
    <n v="1"/>
    <n v="0"/>
    <x v="3"/>
  </r>
  <r>
    <x v="1196"/>
    <s v="1420INF"/>
    <s v="Jorge Cisneros"/>
    <n v="14.50084"/>
    <n v="-84.263840000000002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727_RapidEye-1_analytic_20160417_164507.tif"/>
    <s v="Alta"/>
    <m/>
    <m/>
    <s v="1420INF"/>
    <n v="14.50084"/>
    <n v="-84.263840000000002"/>
    <x v="1"/>
    <x v="0"/>
    <s v="Antropogenica"/>
    <n v="0"/>
    <n v="0"/>
    <n v="0"/>
    <n v="0"/>
    <n v="0"/>
    <n v="1"/>
    <x v="0"/>
  </r>
  <r>
    <x v="1197"/>
    <s v="1417INF"/>
    <s v="Jorge Cisneros"/>
    <n v="14.499980000000001"/>
    <n v="-84.518680000000003"/>
    <s v="Bosque latifoliado &gt;70%"/>
    <n v="9"/>
    <s v="Alta"/>
    <s v="Landsat"/>
    <n v="2005"/>
    <s v="imgl7_16050_13_03_2005.img"/>
    <s v="Media"/>
    <s v="Bosque latifoliado &gt;70%"/>
    <n v="9"/>
    <s v="Alta"/>
    <s v="Rapide Eye"/>
    <n v="2016"/>
    <s v="1645726_RapidEye-3_analytic_20160317_164836.tif"/>
    <s v="Alta"/>
    <m/>
    <m/>
    <s v="1417INF"/>
    <n v="14.499980000000001"/>
    <n v="-84.518680000000003"/>
    <x v="1"/>
    <x v="0"/>
    <s v="No Antropogenica"/>
    <n v="0"/>
    <n v="0"/>
    <n v="0"/>
    <n v="0"/>
    <n v="1"/>
    <n v="0"/>
    <x v="3"/>
  </r>
  <r>
    <x v="1198"/>
    <s v="1417i"/>
    <s v="Jorge Cisneros"/>
    <n v="14.41535"/>
    <n v="-83.627269999999996"/>
    <s v="Bosque de Pino &gt;70%"/>
    <n v="9"/>
    <s v="Alta"/>
    <s v="Landsat"/>
    <n v="2004"/>
    <s v="imal7_15050_04_04_2004.img"/>
    <s v="Media"/>
    <s v="Bosque de Pino &gt;70%"/>
    <n v="8"/>
    <s v="Alta"/>
    <s v="Rapide Eye"/>
    <n v="2016"/>
    <s v="1745703_RapidEye-1_analytic_20160206_165503.tif"/>
    <s v="Alta"/>
    <m/>
    <m/>
    <s v="1417i"/>
    <n v="14.41535"/>
    <n v="-83.627269999999996"/>
    <x v="0"/>
    <x v="1"/>
    <s v="No Antropogenica"/>
    <n v="-0.1111111111111111"/>
    <n v="0"/>
    <n v="0"/>
    <n v="-3.8848111111111105"/>
    <n v="1"/>
    <n v="0"/>
    <x v="3"/>
  </r>
  <r>
    <x v="1199"/>
    <s v="1414INF"/>
    <s v="Jorge Cisneros"/>
    <n v="14.500870000000001"/>
    <n v="-84.774050000000003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724_RapidEye-3_analytic_20160317_164837.tif"/>
    <s v="Alta"/>
    <m/>
    <m/>
    <s v="1414INF"/>
    <n v="14.500870000000001"/>
    <n v="-84.774050000000003"/>
    <x v="1"/>
    <x v="0"/>
    <s v="No Antropogenica"/>
    <n v="0"/>
    <n v="0"/>
    <n v="0"/>
    <n v="0"/>
    <n v="0"/>
    <n v="0"/>
    <x v="2"/>
  </r>
  <r>
    <x v="1200"/>
    <s v="1414i"/>
    <s v="Jorge Cisneros"/>
    <n v="14.415380000000001"/>
    <n v="-83.882270000000005"/>
    <s v="Bosque de Pino degradado 30-69%"/>
    <n v="5"/>
    <s v="Alta"/>
    <s v="Landsat"/>
    <n v="2005"/>
    <s v="imgl7_16050_13_03_2005.img"/>
    <s v="Media"/>
    <s v="Bosque latifoliado degradado 30-69%"/>
    <n v="5"/>
    <s v="Alta"/>
    <s v="Rapide Eye"/>
    <n v="2015"/>
    <s v="1645728_RapidEye-2_analytic_20151001_165209.tif"/>
    <s v="Alta"/>
    <m/>
    <m/>
    <s v="1414i"/>
    <n v="14.415380000000001"/>
    <n v="-83.882270000000005"/>
    <x v="2"/>
    <x v="3"/>
    <s v="No Antropogenica"/>
    <n v="0"/>
    <n v="0"/>
    <n v="0"/>
    <n v="0"/>
    <n v="0"/>
    <n v="0"/>
    <x v="2"/>
  </r>
  <r>
    <x v="1201"/>
    <s v="1413i"/>
    <s v="Jorge Cisneros"/>
    <n v="14.415419999999999"/>
    <n v="-83.967259999999996"/>
    <s v="Bosque latifoliado &gt;70%"/>
    <n v="8"/>
    <s v="Alta"/>
    <s v="Landsat"/>
    <n v="2008"/>
    <s v="imal7_1550_09_11_2008.img"/>
    <s v="Media"/>
    <s v="Bosque latifoliado &gt;70%"/>
    <n v="7"/>
    <s v="Alta"/>
    <s v="Rapide Eye"/>
    <n v="2015"/>
    <s v="1645728_RapidEye-2_analytic_20151001_165209.tif"/>
    <s v="Alta"/>
    <m/>
    <m/>
    <s v="1413i"/>
    <n v="14.415419999999999"/>
    <n v="-83.967259999999996"/>
    <x v="1"/>
    <x v="1"/>
    <s v="No Antropogenica"/>
    <n v="-0.1111111111111111"/>
    <n v="0"/>
    <n v="0"/>
    <n v="-7.0588888888888883"/>
    <n v="0"/>
    <n v="0"/>
    <x v="2"/>
  </r>
  <r>
    <x v="1202"/>
    <s v="1411INF"/>
    <s v="Jorge Cisneros"/>
    <n v="14.50019"/>
    <n v="-85.028850000000006"/>
    <s v="Bosque latifoliado &gt;70%"/>
    <n v="9"/>
    <s v="Alta"/>
    <s v="Landsat"/>
    <n v="2005"/>
    <s v="mosa_15_16_17_2005_06.img"/>
    <s v="Media"/>
    <s v="Bosque latifoliado degradado 30-69%"/>
    <n v="5"/>
    <s v="Alta"/>
    <s v="Rapide Eye"/>
    <n v="2016"/>
    <s v="1645723_RapidEye-4_analytic_20160116_165114.tif"/>
    <s v="Alta"/>
    <m/>
    <m/>
    <s v="1411INF"/>
    <n v="14.50019"/>
    <n v="-85.028850000000006"/>
    <x v="1"/>
    <x v="1"/>
    <s v="No Antropogenica"/>
    <n v="-0.44444444444444442"/>
    <n v="-0.44444444444444442"/>
    <n v="-28.235555555555553"/>
    <n v="-28.235555555555553"/>
    <n v="0"/>
    <n v="0"/>
    <x v="2"/>
  </r>
  <r>
    <x v="1203"/>
    <s v="1410i"/>
    <s v="Jorge Cisneros"/>
    <n v="14.41545"/>
    <n v="-84.222260000000006"/>
    <s v="Bosque latifoliado &gt;70%"/>
    <n v="9"/>
    <s v="Alta"/>
    <s v="Landsat"/>
    <n v="2005"/>
    <s v="mosa_15_16_17_2005_06.img"/>
    <s v="Media"/>
    <s v="Bosque latifoliado &gt;70%"/>
    <n v="8"/>
    <s v="Alta"/>
    <s v="Rapide Eye"/>
    <n v="2016"/>
    <s v="1645727_RapidEye-1_analytic_20160417_164507.tif"/>
    <s v="Alta"/>
    <m/>
    <m/>
    <s v="1410i"/>
    <n v="14.41545"/>
    <n v="-84.222260000000006"/>
    <x v="1"/>
    <x v="1"/>
    <s v="Antropogenica"/>
    <n v="-0.1111111111111111"/>
    <n v="0"/>
    <n v="0"/>
    <n v="-7.0588888888888883"/>
    <n v="0"/>
    <n v="1"/>
    <x v="0"/>
  </r>
  <r>
    <x v="1204"/>
    <s v="1408INF"/>
    <s v="Jorge Cisneros"/>
    <n v="14.414630000000001"/>
    <n v="-83.329689999999999"/>
    <s v="Bosque latifoliado degradado 30-69%"/>
    <n v="6"/>
    <s v="Alta"/>
    <s v="Google Earth"/>
    <n v="2005"/>
    <m/>
    <s v="Media"/>
    <s v="Bosque latifoliado &gt;70%"/>
    <n v="8"/>
    <s v="Alta"/>
    <s v="Rapide Eye"/>
    <n v="2016"/>
    <s v="1745704_RapidEye-1_analytic_20160613_164116.tif"/>
    <s v="Alta"/>
    <m/>
    <m/>
    <s v="1408INF"/>
    <n v="14.414630000000001"/>
    <n v="-83.329689999999999"/>
    <x v="1"/>
    <x v="2"/>
    <s v="No Antropogenica"/>
    <n v="0.22222222222222221"/>
    <n v="0.22222222222222221"/>
    <n v="14.117777777777777"/>
    <n v="14.117777777777777"/>
    <n v="0"/>
    <n v="0"/>
    <x v="2"/>
  </r>
  <r>
    <x v="1205"/>
    <s v="1407i"/>
    <s v="Jorge Cisneros"/>
    <n v="14.415509999999999"/>
    <n v="-84.477249999999998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645726_RapidEye-3_analytic_20160317_164836.tif"/>
    <s v="Alta"/>
    <m/>
    <m/>
    <s v="1407i"/>
    <n v="14.415509999999999"/>
    <n v="-84.477249999999998"/>
    <x v="1"/>
    <x v="1"/>
    <s v="No Antropogenica"/>
    <n v="-0.22222222222222221"/>
    <n v="-0.22222222222222221"/>
    <n v="-14.117777777777777"/>
    <n v="-14.117777777777777"/>
    <n v="1"/>
    <n v="0"/>
    <x v="3"/>
  </r>
  <r>
    <x v="1206"/>
    <s v="1404i"/>
    <s v="Jorge Cisneros"/>
    <n v="14.41554"/>
    <n v="-84.732249999999993"/>
    <s v="Bosque latifoliado &gt;70%"/>
    <n v="9"/>
    <s v="Baja"/>
    <s v="Landsat"/>
    <n v="2005"/>
    <s v="mosa_15_16_17_2005_06.img"/>
    <s v="Media"/>
    <s v="Bosque latifoliado &gt;70%"/>
    <n v="8"/>
    <s v="Alta"/>
    <s v="Rapide Eye"/>
    <n v="2016"/>
    <s v="1745703_RapidEye-1_analytic_20160206_165503.tif"/>
    <s v="Alta"/>
    <m/>
    <m/>
    <s v="1404i"/>
    <n v="14.41554"/>
    <n v="-84.732249999999993"/>
    <x v="1"/>
    <x v="1"/>
    <s v="No Antropogenica"/>
    <n v="-0.1111111111111111"/>
    <n v="0"/>
    <n v="0"/>
    <n v="-7.0588888888888883"/>
    <n v="1"/>
    <n v="0"/>
    <x v="3"/>
  </r>
  <r>
    <x v="1207"/>
    <s v="1402INF"/>
    <s v="Jorge Cisneros"/>
    <n v="14.414820000000001"/>
    <n v="-83.839659999999995"/>
    <s v="Bosque de Pino degradado 30-69%"/>
    <n v="6"/>
    <s v="Media"/>
    <s v="Landsat"/>
    <n v="2005"/>
    <s v="mosa_15_16_17_2005_06_1.img"/>
    <s v="Media"/>
    <s v="Bosque de Pino &gt;70%"/>
    <n v="8"/>
    <s v="Alta"/>
    <s v="Rapide Eye"/>
    <n v="2016"/>
    <s v="1745702_RapidEye-1_analytic_20160206_165503.tif"/>
    <s v="Alta"/>
    <m/>
    <m/>
    <s v="1402INF"/>
    <n v="14.414820000000001"/>
    <n v="-83.839659999999995"/>
    <x v="0"/>
    <x v="2"/>
    <s v="No Antropogenica"/>
    <n v="0.22222222222222221"/>
    <n v="0.22222222222222221"/>
    <n v="7.7696222222222211"/>
    <n v="7.7696222222222211"/>
    <n v="0"/>
    <n v="0"/>
    <x v="2"/>
  </r>
  <r>
    <x v="1208"/>
    <s v="1401i"/>
    <s v="Jorge Cisneros"/>
    <n v="14.4156"/>
    <n v="-84.987250000000003"/>
    <s v="Bosque latifoliado degradado 30-69%"/>
    <n v="6"/>
    <s v="Alta"/>
    <s v="Landsat"/>
    <n v="2005"/>
    <s v="mosa_15_16_17_2005_06_1.img"/>
    <s v="Media"/>
    <s v="Bosque latifoliado degradado 30-69%"/>
    <n v="5"/>
    <s v="Baja"/>
    <s v="Rapide Eye"/>
    <n v="2016"/>
    <m/>
    <s v="Alta"/>
    <m/>
    <m/>
    <s v="1401i"/>
    <n v="14.4156"/>
    <n v="-84.987250000000003"/>
    <x v="1"/>
    <x v="1"/>
    <s v="No Antropogenica"/>
    <n v="-0.1111111111111111"/>
    <n v="0"/>
    <n v="0"/>
    <n v="-7.0588888888888883"/>
    <n v="1"/>
    <n v="0"/>
    <x v="3"/>
  </r>
  <r>
    <x v="1209"/>
    <s v="13INF"/>
    <s v="Jorge Cisneros"/>
    <n v="10.93103"/>
    <n v="-83.924009999999996"/>
    <s v="Bosque latifoliado &gt;70%"/>
    <n v="9"/>
    <s v="Alta"/>
    <s v="Landsat"/>
    <n v="2005"/>
    <s v="imal7_15052_29_08_2005.img"/>
    <s v="Media"/>
    <s v="Bosque latifoliado degradado 30-69%"/>
    <n v="6"/>
    <s v="Media"/>
    <s v="Rapide Eye"/>
    <n v="2016"/>
    <s v="1644128_RapidEye-2_analytic_20160903_164431.tif"/>
    <s v="Alta"/>
    <m/>
    <m/>
    <s v="13INF"/>
    <n v="10.93103"/>
    <n v="-83.924009999999996"/>
    <x v="1"/>
    <x v="1"/>
    <s v="No Antropogenica"/>
    <n v="-0.33333333333333331"/>
    <n v="-0.33333333333333331"/>
    <n v="-21.176666666666662"/>
    <n v="-21.176666666666662"/>
    <n v="1"/>
    <n v="0"/>
    <x v="3"/>
  </r>
  <r>
    <x v="1210"/>
    <s v="1398INF"/>
    <s v="Jorge Cisneros"/>
    <n v="14.41494"/>
    <n v="-84.179640000000006"/>
    <s v="Bosque latifoliado &gt;70%"/>
    <n v="9"/>
    <s v="Alta"/>
    <s v="Landsat"/>
    <n v="2005"/>
    <s v="mosa_15_16_17_2005_06.img"/>
    <s v="Media"/>
    <s v="Bosque latifoliado &gt;70%"/>
    <n v="7"/>
    <s v="Media"/>
    <s v="Rapide Eye"/>
    <n v="2016"/>
    <s v="1645727_RapidEye-1_analytic_20160417_164507.tif"/>
    <s v="Alta"/>
    <m/>
    <m/>
    <s v="1398INF"/>
    <n v="14.41494"/>
    <n v="-84.179640000000006"/>
    <x v="1"/>
    <x v="1"/>
    <s v="No Antropogenica"/>
    <n v="-0.22222222222222221"/>
    <n v="-0.22222222222222221"/>
    <n v="-14.117777777777777"/>
    <n v="-14.117777777777777"/>
    <n v="0"/>
    <n v="0"/>
    <x v="2"/>
  </r>
  <r>
    <x v="1211"/>
    <s v="1396i"/>
    <s v="Jorge Cisneros"/>
    <n v="14.33018"/>
    <n v="-83.54101"/>
    <s v="Bosque latifoliado &gt;70%"/>
    <n v="8"/>
    <s v="Alta"/>
    <s v="Landsat"/>
    <n v="2005"/>
    <s v="mosa_15_16_17_2005_06_1.img"/>
    <s v="Media"/>
    <s v="Bosque latifoliado &gt;70%"/>
    <n v="8"/>
    <s v="Alta"/>
    <s v="Rapide Eye"/>
    <n v="2016"/>
    <s v="1745703_RapidEye-1_analytic_20160206_165503.tif"/>
    <s v="Alta"/>
    <m/>
    <m/>
    <s v="1396i"/>
    <n v="14.33018"/>
    <n v="-83.54101"/>
    <x v="1"/>
    <x v="0"/>
    <s v="No Antropogenica"/>
    <n v="0"/>
    <n v="0"/>
    <n v="0"/>
    <n v="0"/>
    <n v="0"/>
    <n v="0"/>
    <x v="2"/>
  </r>
  <r>
    <x v="1212"/>
    <s v="1395INF"/>
    <s v="Jorge Cisneros"/>
    <n v="14.415940000000001"/>
    <n v="-84.434889999999996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726_RapidEye-3_analytic_20160317_164836.tif"/>
    <s v="Alta"/>
    <m/>
    <m/>
    <s v="1395INF"/>
    <n v="14.415940000000001"/>
    <n v="-84.434889999999996"/>
    <x v="1"/>
    <x v="0"/>
    <s v="No Antropogenica"/>
    <n v="0"/>
    <n v="0"/>
    <n v="0"/>
    <n v="0"/>
    <n v="0"/>
    <n v="0"/>
    <x v="2"/>
  </r>
  <r>
    <x v="1213"/>
    <s v="1392INF"/>
    <s v="Jorge Cisneros"/>
    <n v="14.41513"/>
    <n v="-84.689610000000002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5"/>
    <s v="1645725_RapidEye-3_analytic_20160317_164837.tif"/>
    <s v="Alta"/>
    <m/>
    <m/>
    <s v="1392INF"/>
    <n v="14.41513"/>
    <n v="-84.689610000000002"/>
    <x v="1"/>
    <x v="0"/>
    <s v="No Antropogenica"/>
    <n v="0"/>
    <n v="0"/>
    <n v="0"/>
    <n v="0"/>
    <n v="0"/>
    <n v="0"/>
    <x v="2"/>
  </r>
  <r>
    <x v="1214"/>
    <s v="1390i"/>
    <s v="Jorge Cisneros"/>
    <n v="14.330310000000001"/>
    <n v="-84.051190000000005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4727_RapidEye-2_analytic_20151001_165244.tif"/>
    <s v="Alta"/>
    <m/>
    <m/>
    <s v="1390i"/>
    <n v="14.330310000000001"/>
    <n v="-84.051190000000005"/>
    <x v="1"/>
    <x v="0"/>
    <s v="No Antropogenica"/>
    <n v="0"/>
    <n v="0"/>
    <n v="0"/>
    <n v="0"/>
    <n v="0"/>
    <n v="0"/>
    <x v="2"/>
  </r>
  <r>
    <x v="1215"/>
    <s v="1389INF"/>
    <s v="Jorge Cisneros"/>
    <n v="14.415940000000001"/>
    <n v="-84.944900000000004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5"/>
    <s v="1645724_RapidEye-3_analytic_20160317_164837.tif"/>
    <s v="Alta"/>
    <m/>
    <m/>
    <s v="1389INF"/>
    <n v="14.415940000000001"/>
    <n v="-84.944900000000004"/>
    <x v="1"/>
    <x v="1"/>
    <s v="No Antropogenica"/>
    <n v="-0.1111111111111111"/>
    <n v="0"/>
    <n v="0"/>
    <n v="-7.0588888888888883"/>
    <n v="0"/>
    <n v="0"/>
    <x v="2"/>
  </r>
  <r>
    <x v="1216"/>
    <s v="1384INF"/>
    <s v="Jorge Cisneros"/>
    <n v="14.330780000000001"/>
    <n v="-83.413520000000005"/>
    <s v="Bosque de Pino degradado 30-69%"/>
    <n v="5"/>
    <s v="Alta"/>
    <s v="Landsat"/>
    <n v="2004"/>
    <s v="imal7_15050_04_04_2004.img"/>
    <s v="Media"/>
    <s v="Bosque de Pino &gt;70%"/>
    <n v="8"/>
    <s v="Alta"/>
    <s v="Rapide Eye"/>
    <n v="2016"/>
    <s v="1745704_RapidEye-1_analytic_20160108_164826.tif"/>
    <s v="Alta"/>
    <m/>
    <m/>
    <s v="1384INF"/>
    <n v="14.330780000000001"/>
    <n v="-83.413520000000005"/>
    <x v="0"/>
    <x v="2"/>
    <s v="No Antropogenica"/>
    <n v="0.33333333333333331"/>
    <n v="0.33333333333333331"/>
    <n v="11.654433333333333"/>
    <n v="11.654433333333333"/>
    <n v="0"/>
    <n v="0"/>
    <x v="2"/>
  </r>
  <r>
    <x v="1217"/>
    <s v="1381INF"/>
    <s v="Jorge Cisneros"/>
    <n v="14.32963"/>
    <n v="-83.668480000000002"/>
    <s v="Bosque de Pino &gt;70%"/>
    <n v="7"/>
    <s v="Media"/>
    <s v="Landsat"/>
    <n v="2004"/>
    <s v="imal7_15050_04_04_2004.img"/>
    <s v="Media"/>
    <s v="Bosque de Pino degradado 30-69%"/>
    <n v="6"/>
    <s v="Alta"/>
    <s v="Rapide Eye"/>
    <n v="2016"/>
    <s v="1745702_RapidEye-1_analytic_20160206_165503.tif"/>
    <s v="Alta"/>
    <m/>
    <m/>
    <s v="1381INF"/>
    <n v="14.32963"/>
    <n v="-83.668480000000002"/>
    <x v="0"/>
    <x v="1"/>
    <s v="No Antropogenica"/>
    <n v="-0.1111111111111111"/>
    <n v="0"/>
    <n v="0"/>
    <n v="-3.8848111111111105"/>
    <n v="0"/>
    <n v="0"/>
    <x v="2"/>
  </r>
  <r>
    <x v="1218"/>
    <s v="1381i"/>
    <s v="Jorge Cisneros"/>
    <n v="14.33051"/>
    <n v="-84.816460000000006"/>
    <s v="Bosque latifoliado &gt;70%"/>
    <n v="8"/>
    <s v="Media"/>
    <s v="Landsat"/>
    <n v="2004"/>
    <s v="imal7_15050_04_04_2004.img"/>
    <s v="Media"/>
    <s v="Bosque latifoliado &gt;70%"/>
    <n v="7"/>
    <s v="Alta"/>
    <s v="Rapide Eye"/>
    <n v="2016"/>
    <s v="1645724_RapidEye-3_analytic_20160317_164837.tif"/>
    <s v="Alta"/>
    <m/>
    <m/>
    <s v="1381i"/>
    <n v="14.33051"/>
    <n v="-84.816460000000006"/>
    <x v="1"/>
    <x v="1"/>
    <s v="No Antropogenica"/>
    <n v="-0.1111111111111111"/>
    <n v="0"/>
    <n v="0"/>
    <n v="-7.0588888888888883"/>
    <n v="1"/>
    <n v="0"/>
    <x v="3"/>
  </r>
  <r>
    <x v="1219"/>
    <s v="1378i"/>
    <s v="Jorge Cisneros"/>
    <n v="14.33056"/>
    <n v="-85.071560000000005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723_RapidEye-4_analytic_20160116_165114.tif"/>
    <s v="Alta"/>
    <m/>
    <m/>
    <s v="1378i"/>
    <n v="14.33056"/>
    <n v="-85.071560000000005"/>
    <x v="1"/>
    <x v="0"/>
    <s v="No Antropogenica"/>
    <n v="0"/>
    <n v="0"/>
    <n v="0"/>
    <n v="0"/>
    <n v="0"/>
    <n v="0"/>
    <x v="2"/>
  </r>
  <r>
    <x v="1220"/>
    <s v="1373INF"/>
    <s v="Jorge Cisneros"/>
    <n v="14.32992"/>
    <n v="-84.348699999999994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6"/>
    <s v="1645726_RapidEye-3_analytic_20160317_164836.tif"/>
    <s v="Alta"/>
    <m/>
    <m/>
    <s v="1373INF"/>
    <n v="14.32992"/>
    <n v="-84.348699999999994"/>
    <x v="1"/>
    <x v="1"/>
    <s v="No Antropogenica"/>
    <n v="-0.1111111111111111"/>
    <n v="0"/>
    <n v="0"/>
    <n v="-7.0588888888888883"/>
    <n v="0"/>
    <n v="0"/>
    <x v="2"/>
  </r>
  <r>
    <x v="1221"/>
    <s v="1372i"/>
    <s v="Jorge Cisneros"/>
    <n v="14.245369999999999"/>
    <n v="-83.712299999999999"/>
    <s v="Bosque latifoliado degradado 30-69%"/>
    <n v="6"/>
    <s v="Alta"/>
    <s v="Landsat"/>
    <n v="2004"/>
    <s v="imal7_15050_04_04_2004.img"/>
    <s v="Media"/>
    <s v="Bosque latifoliado &gt;70%"/>
    <n v="9"/>
    <s v="Alta"/>
    <s v="Rapide Eye"/>
    <n v="2016"/>
    <s v="1745602_RapidEye-1_analytic_20160206_165507.tif"/>
    <s v="Alta"/>
    <m/>
    <m/>
    <s v="1372i"/>
    <n v="14.245369999999999"/>
    <n v="-83.712299999999999"/>
    <x v="1"/>
    <x v="2"/>
    <s v="No Antropogenica"/>
    <n v="0.33333333333333331"/>
    <n v="0.33333333333333331"/>
    <n v="21.176666666666662"/>
    <n v="21.176666666666662"/>
    <n v="0"/>
    <n v="0"/>
    <x v="2"/>
  </r>
  <r>
    <x v="1222"/>
    <s v="1370INF"/>
    <s v="Jorge Cisneros"/>
    <n v="14.330870000000001"/>
    <n v="-84.603989999999996"/>
    <s v="Bosque latifoliado degradado 30-69%"/>
    <n v="4"/>
    <s v="Alta"/>
    <s v="Landsat"/>
    <n v="2005"/>
    <s v="mosa_15_16_17_2005_06_1.img"/>
    <s v="Media"/>
    <s v="Bosque latifoliado degradado 30-69%"/>
    <n v="4"/>
    <s v="Alta"/>
    <s v="Rapide Eye"/>
    <n v="2016"/>
    <s v="1645725_RapidEye-3_analytic_20160317_164837.tif"/>
    <s v="Alta"/>
    <m/>
    <m/>
    <s v="1370INF"/>
    <n v="14.330870000000001"/>
    <n v="-84.603989999999996"/>
    <x v="1"/>
    <x v="0"/>
    <s v="No Antropogenica"/>
    <n v="0"/>
    <n v="0"/>
    <n v="0"/>
    <n v="0"/>
    <n v="1"/>
    <n v="0"/>
    <x v="3"/>
  </r>
  <r>
    <x v="1223"/>
    <s v="1367INF"/>
    <s v="Jorge Cisneros"/>
    <n v="14.33014"/>
    <n v="-84.858869999999996"/>
    <s v="Bosque latifoliado &gt;70%"/>
    <n v="9"/>
    <s v="Alta"/>
    <s v="Landsat"/>
    <n v="2005"/>
    <s v="mosa_15_16_17_2005_06.img"/>
    <s v="Media"/>
    <s v="Bosque latifoliado &gt;70%"/>
    <n v="7"/>
    <s v="Alta"/>
    <s v="Rapide Eye"/>
    <n v="2016"/>
    <s v="1645724_RapidEye-3_analytic_20160317_164837.tif"/>
    <s v="Alta"/>
    <m/>
    <m/>
    <s v="1367INF"/>
    <n v="14.33014"/>
    <n v="-84.858869999999996"/>
    <x v="1"/>
    <x v="1"/>
    <s v="No Antropogenica"/>
    <n v="-0.22222222222222221"/>
    <n v="-0.22222222222222221"/>
    <n v="-14.117777777777777"/>
    <n v="-14.117777777777777"/>
    <n v="1"/>
    <n v="0"/>
    <x v="3"/>
  </r>
  <r>
    <x v="1224"/>
    <s v="1366i"/>
    <s v="Jorge Cisneros"/>
    <n v="14.24546"/>
    <n v="-84.222290000000001"/>
    <s v="Bosque latifoliado &gt;70%"/>
    <n v="7"/>
    <s v="Alta"/>
    <s v="Landsat"/>
    <n v="2005"/>
    <s v="mosa_15_16_17_2005_06.img"/>
    <s v="Media"/>
    <s v="Bosque latifoliado degradado 30-69%"/>
    <n v="5"/>
    <s v="Alta"/>
    <s v="Rapide Eye"/>
    <n v="2016"/>
    <s v="1645627_RapidEye-1_analytic_20160225_165225.tif"/>
    <s v="Alta"/>
    <m/>
    <m/>
    <s v="1366i"/>
    <n v="14.24546"/>
    <n v="-84.222290000000001"/>
    <x v="1"/>
    <x v="1"/>
    <s v="Antropogenica"/>
    <n v="-0.22222222222222221"/>
    <n v="-0.22222222222222221"/>
    <n v="-14.117777777777777"/>
    <n v="-14.117777777777777"/>
    <n v="1"/>
    <n v="1"/>
    <x v="1"/>
  </r>
  <r>
    <x v="1225"/>
    <s v="1365i"/>
    <s v="Jorge Cisneros"/>
    <n v="14.24549"/>
    <n v="-84.307289999999995"/>
    <s v="Bosque latifoliado &gt;70%"/>
    <n v="9"/>
    <s v="Media"/>
    <s v="Landsat"/>
    <n v="2005"/>
    <s v="mosa_15_16_17_2005_06.img"/>
    <s v="Media"/>
    <s v="Bosque latifoliado &gt;70%"/>
    <n v="7"/>
    <s v="Media"/>
    <s v="Rapide Eye"/>
    <n v="2016"/>
    <s v="1645627_RapidEye-1_analytic_20160225_165225.tif"/>
    <s v="Alta"/>
    <m/>
    <m/>
    <s v="1365i"/>
    <n v="14.24549"/>
    <n v="-84.307289999999995"/>
    <x v="1"/>
    <x v="1"/>
    <s v="Antropogenica"/>
    <n v="-0.22222222222222221"/>
    <n v="-0.22222222222222221"/>
    <n v="-14.117777777777777"/>
    <n v="-14.117777777777777"/>
    <n v="1"/>
    <n v="1"/>
    <x v="1"/>
  </r>
  <r>
    <x v="1226"/>
    <s v="1364INF"/>
    <s v="Jorge Cisneros"/>
    <n v="14.3309"/>
    <n v="-85.114189999999994"/>
    <s v="Bosque latifoliado &gt;70%"/>
    <n v="8"/>
    <s v="Alta"/>
    <s v="Landsat"/>
    <n v="2005"/>
    <s v="mosa_15_16_17_2005_06.img"/>
    <s v="Media"/>
    <s v="Bosque latifoliado &gt;70%"/>
    <n v="7"/>
    <s v="Alta"/>
    <s v="Rapide Eye"/>
    <n v="2016"/>
    <s v="1645723_RapidEye-4_analytic_20160116_165114.tif"/>
    <s v="Alta"/>
    <m/>
    <m/>
    <s v="1364INF"/>
    <n v="14.3309"/>
    <n v="-85.114189999999994"/>
    <x v="1"/>
    <x v="1"/>
    <s v="No Antropogenica"/>
    <n v="-0.1111111111111111"/>
    <n v="0"/>
    <n v="0"/>
    <n v="-7.0588888888888883"/>
    <n v="0"/>
    <n v="0"/>
    <x v="2"/>
  </r>
  <r>
    <x v="1227"/>
    <s v="1363INF"/>
    <s v="Jorge Cisneros"/>
    <n v="14.245950000000001"/>
    <n v="-83.244860000000003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745604_RapidEye-1_analytic_20160613_164119.tif"/>
    <s v="Alta"/>
    <m/>
    <m/>
    <s v="1363INF"/>
    <n v="14.245950000000001"/>
    <n v="-83.244860000000003"/>
    <x v="1"/>
    <x v="0"/>
    <s v="No Antropogenica"/>
    <n v="0"/>
    <n v="0"/>
    <n v="0"/>
    <n v="0"/>
    <n v="0"/>
    <n v="0"/>
    <x v="2"/>
  </r>
  <r>
    <x v="1228"/>
    <s v="1362i"/>
    <s v="Jorge Cisneros"/>
    <n v="14.245520000000001"/>
    <n v="-84.562290000000004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625_RapidEye-3_analytic_20160317_164840.tif"/>
    <s v="Alta"/>
    <m/>
    <m/>
    <s v="1362i"/>
    <n v="14.245520000000001"/>
    <n v="-84.562290000000004"/>
    <x v="1"/>
    <x v="0"/>
    <s v="No Antropogenica"/>
    <n v="0"/>
    <n v="0"/>
    <n v="0"/>
    <n v="0"/>
    <n v="0"/>
    <n v="0"/>
    <x v="2"/>
  </r>
  <r>
    <x v="1229"/>
    <s v="135i"/>
    <s v="Jorge Cisneros"/>
    <n v="12.24813"/>
    <n v="-84.392229999999998"/>
    <s v="Bosque latifoliado &gt;70%"/>
    <n v="8"/>
    <s v="Alta"/>
    <s v="Landsat"/>
    <n v="2005"/>
    <s v="imal7_15052_29_08_2005.img"/>
    <s v="Media"/>
    <s v="Bosque latifoliado &gt;70%"/>
    <n v="8"/>
    <s v="Alta"/>
    <s v="Rapide Eye"/>
    <n v="2016"/>
    <s v="1644726_RapidEye-2_analytic_20160124_170429.tif"/>
    <s v="Alta"/>
    <m/>
    <m/>
    <s v="135i"/>
    <n v="12.24813"/>
    <n v="-84.392229999999998"/>
    <x v="1"/>
    <x v="0"/>
    <s v="Antropogenica"/>
    <n v="0"/>
    <n v="0"/>
    <n v="0"/>
    <n v="0"/>
    <n v="0"/>
    <n v="0"/>
    <x v="2"/>
  </r>
  <r>
    <x v="1230"/>
    <s v="1359i"/>
    <s v="Jorge Cisneros"/>
    <n v="14.24558"/>
    <n v="-84.817279999999997"/>
    <s v="Bosque latifoliado &gt;70%"/>
    <n v="8"/>
    <s v="Alta"/>
    <s v="Landsat"/>
    <n v="2005"/>
    <s v="mosa_15_16_17_2005_06.img"/>
    <s v="Media"/>
    <s v="Bosque latifoliado degradado 30-69%"/>
    <n v="6"/>
    <s v="Alta"/>
    <s v="Rapide Eye"/>
    <n v="2016"/>
    <s v="1645624_RapidEye-3_analytic_20160317_164841.tif"/>
    <s v="Alta"/>
    <m/>
    <m/>
    <s v="1359i"/>
    <n v="14.24558"/>
    <n v="-84.817279999999997"/>
    <x v="1"/>
    <x v="1"/>
    <s v="No Antropogenica"/>
    <n v="-0.22222222222222221"/>
    <n v="-0.22222222222222221"/>
    <n v="-14.117777777777777"/>
    <n v="-14.117777777777777"/>
    <n v="0"/>
    <n v="0"/>
    <x v="2"/>
  </r>
  <r>
    <x v="1231"/>
    <s v="1357INF"/>
    <s v="Jorge Cisneros"/>
    <n v="14.245950000000001"/>
    <n v="-83.754869999999997"/>
    <s v="Bosque latifoliado &gt;70%"/>
    <n v="9"/>
    <s v="Alta"/>
    <s v="Landsat"/>
    <n v="2005"/>
    <s v="imal7_15050_04_04_2004.img"/>
    <s v="Media"/>
    <s v="Bosque latifoliado &gt;70%"/>
    <n v="8"/>
    <s v="Alta"/>
    <s v="Rapide Eye"/>
    <n v="2015"/>
    <s v="1745602_RapidEye-2_analytic_20151001_165212.tif"/>
    <s v="Alta"/>
    <m/>
    <m/>
    <s v="1357INF"/>
    <n v="14.245950000000001"/>
    <n v="-83.754869999999997"/>
    <x v="1"/>
    <x v="1"/>
    <s v="Antropogenica"/>
    <n v="-0.1111111111111111"/>
    <n v="0"/>
    <n v="0"/>
    <n v="-7.0588888888888883"/>
    <n v="0"/>
    <n v="1"/>
    <x v="0"/>
  </r>
  <r>
    <x v="1232"/>
    <s v="1356i"/>
    <s v="Jorge Cisneros"/>
    <n v="14.245609999999999"/>
    <n v="-85.072280000000006"/>
    <s v="Bosque latifoliado &gt;70%"/>
    <n v="9"/>
    <s v="Alta"/>
    <s v="Landsat"/>
    <n v="2005"/>
    <s v="mosa_15_16_17_2005_06.img"/>
    <s v="Media"/>
    <s v="Bosque latifoliado degradado 30-69%"/>
    <n v="6"/>
    <s v="Alta"/>
    <s v="Rapide Eye"/>
    <n v="2016"/>
    <s v="1645623_RapidEye-4_analytic_20160116_165117.tif"/>
    <s v="Alta"/>
    <m/>
    <m/>
    <s v="1356i"/>
    <n v="14.245609999999999"/>
    <n v="-85.072280000000006"/>
    <x v="1"/>
    <x v="1"/>
    <s v="No Antropogenica"/>
    <n v="-0.33333333333333331"/>
    <n v="-0.33333333333333331"/>
    <n v="-21.176666666666662"/>
    <n v="-21.176666666666662"/>
    <n v="1"/>
    <n v="0"/>
    <x v="3"/>
  </r>
  <r>
    <x v="1233"/>
    <s v="1354INF"/>
    <s v="Jorge Cisneros"/>
    <n v="14.244899999999999"/>
    <n v="-84.009709999999998"/>
    <s v="Bosque latifoliado &gt;70%"/>
    <n v="9"/>
    <s v="Alta"/>
    <s v="Landsat"/>
    <n v="2005"/>
    <s v="mosa_15_16_17_2005_06.img"/>
    <s v="Media"/>
    <s v="Bosque latifoliado &gt;70%"/>
    <n v="7"/>
    <s v="Alta"/>
    <m/>
    <n v="2016"/>
    <s v="1645628_RapidEye-1_analytic_20160206_165507.tif"/>
    <s v="Alta"/>
    <m/>
    <m/>
    <s v="1354INF"/>
    <n v="14.244899999999999"/>
    <n v="-84.009709999999998"/>
    <x v="1"/>
    <x v="1"/>
    <s v="Antropogenica"/>
    <n v="-0.22222222222222221"/>
    <n v="-0.22222222222222221"/>
    <n v="-14.117777777777777"/>
    <n v="-14.117777777777777"/>
    <n v="0"/>
    <n v="1"/>
    <x v="0"/>
  </r>
  <r>
    <x v="1234"/>
    <s v="1351INF"/>
    <s v="Jorge Cisneros"/>
    <n v="14.245950000000001"/>
    <n v="-84.264880000000005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645627_RapidEye-5_analytic_20160421_164624.tif"/>
    <s v="Alta"/>
    <m/>
    <m/>
    <s v="1351INF"/>
    <n v="14.245950000000001"/>
    <n v="-84.264880000000005"/>
    <x v="1"/>
    <x v="1"/>
    <s v="Antropogenica"/>
    <n v="-0.22222222222222221"/>
    <n v="-0.22222222222222221"/>
    <n v="-14.117777777777777"/>
    <n v="-14.117777777777777"/>
    <n v="1"/>
    <n v="1"/>
    <x v="1"/>
  </r>
  <r>
    <x v="1235"/>
    <s v="1351i"/>
    <s v="Jorge Cisneros"/>
    <n v="14.16019"/>
    <n v="-83.541060000000002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6"/>
    <s v="1745603_RapidEye-2_analytic_20151001_165212.tif"/>
    <s v="Alta"/>
    <m/>
    <m/>
    <s v="1351i"/>
    <n v="14.16019"/>
    <n v="-83.541060000000002"/>
    <x v="1"/>
    <x v="1"/>
    <s v="No Antropogenica"/>
    <n v="-0.1111111111111111"/>
    <n v="0"/>
    <n v="0"/>
    <n v="-7.0588888888888883"/>
    <n v="1"/>
    <n v="0"/>
    <x v="3"/>
  </r>
  <r>
    <x v="1236"/>
    <s v="1350INF"/>
    <s v="Jorge Cisneros"/>
    <n v="14.24502"/>
    <n v="-84.349689999999995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645626_RapidEye-2_analytic_20160927_164623.tif"/>
    <s v="Alta"/>
    <m/>
    <m/>
    <s v="1350INF"/>
    <n v="14.24502"/>
    <n v="-84.349689999999995"/>
    <x v="1"/>
    <x v="1"/>
    <s v="No Antropogenica"/>
    <n v="-0.22222222222222221"/>
    <n v="-0.22222222222222221"/>
    <n v="-14.117777777777777"/>
    <n v="-14.117777777777777"/>
    <n v="0"/>
    <n v="0"/>
    <x v="2"/>
  </r>
  <r>
    <x v="1237"/>
    <s v="1348i"/>
    <s v="Jorge Cisneros"/>
    <n v="14.16028"/>
    <n v="-83.796139999999994"/>
    <s v="Bosque latifoliado &gt;70%"/>
    <n v="9"/>
    <s v="Alta"/>
    <s v="Landsat"/>
    <n v="2005"/>
    <s v="mosa_15_16_17_2005_06_1.img"/>
    <s v="Media"/>
    <s v="Bosque latifoliado degradado 30-69%"/>
    <n v="6"/>
    <s v="Alta"/>
    <s v="Rapide Eye"/>
    <n v="2016"/>
    <s v="1745602_RapidEye-2_analytic_20151001_165212.tif"/>
    <s v="Alta"/>
    <m/>
    <m/>
    <s v="1348i"/>
    <n v="14.16028"/>
    <n v="-83.796139999999994"/>
    <x v="1"/>
    <x v="1"/>
    <s v="No Antropogenica"/>
    <n v="-0.33333333333333331"/>
    <n v="-0.33333333333333331"/>
    <n v="-21.176666666666662"/>
    <n v="-21.176666666666662"/>
    <n v="1"/>
    <n v="0"/>
    <x v="3"/>
  </r>
  <r>
    <x v="1238"/>
    <s v="1347INF"/>
    <s v="Jorge Cisneros"/>
    <n v="14.245950000000001"/>
    <n v="-84.604889999999997"/>
    <s v="Bosque latifoliado &gt;70%"/>
    <n v="9"/>
    <s v="Alta"/>
    <s v="Landsat"/>
    <n v="2005"/>
    <s v="mosa_15_16_17_2005_06_1.img"/>
    <s v="Media"/>
    <s v="Bosque latifoliado degradado 30-69%"/>
    <n v="5"/>
    <s v="Media"/>
    <s v="Rapide Eye"/>
    <n v="2016"/>
    <s v="1645625_RapidEye-3_analytic_20160317_164840.tif"/>
    <s v="Alta"/>
    <m/>
    <m/>
    <s v="1347INF"/>
    <n v="14.245950000000001"/>
    <n v="-84.604889999999997"/>
    <x v="1"/>
    <x v="1"/>
    <s v="No Antropogenica"/>
    <n v="-0.44444444444444442"/>
    <n v="-0.44444444444444442"/>
    <n v="-28.235555555555553"/>
    <n v="-28.235555555555553"/>
    <n v="1"/>
    <n v="0"/>
    <x v="3"/>
  </r>
  <r>
    <x v="1239"/>
    <s v="1345i"/>
    <s v="Jorge Cisneros"/>
    <n v="14.16033"/>
    <n v="-84.051230000000004"/>
    <s v="Bosque latifoliado &gt;70%"/>
    <n v="9"/>
    <s v="Alta"/>
    <s v="Landsat"/>
    <n v="2005"/>
    <s v="mosa_15_16_17_2005_06_1.img"/>
    <s v="Media"/>
    <s v="Bosque latifoliado degradado 30-69%"/>
    <n v="5"/>
    <s v="Alta"/>
    <s v="Rapide Eye"/>
    <n v="2016"/>
    <s v="1645628_RapidEye-1_analytic_20160206_165507.tif"/>
    <s v="Alta"/>
    <m/>
    <m/>
    <s v="1345i"/>
    <n v="14.16033"/>
    <n v="-84.051230000000004"/>
    <x v="1"/>
    <x v="1"/>
    <s v="No Antropogenica"/>
    <n v="-0.44444444444444442"/>
    <n v="-0.44444444444444442"/>
    <n v="-28.235555555555553"/>
    <n v="-28.235555555555553"/>
    <n v="0"/>
    <n v="0"/>
    <x v="2"/>
  </r>
  <r>
    <x v="1240"/>
    <s v="1344INF"/>
    <s v="Jorge Cisneros"/>
    <n v="14.245200000000001"/>
    <n v="-84.859669999999994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645624_RapidEye-3_analytic_20160317_164841.tif"/>
    <s v="Alta"/>
    <m/>
    <m/>
    <s v="1344INF"/>
    <n v="14.245200000000001"/>
    <n v="-84.859669999999994"/>
    <x v="1"/>
    <x v="1"/>
    <s v="No Antropogenica"/>
    <n v="-0.22222222222222221"/>
    <n v="-0.22222222222222221"/>
    <n v="-14.117777777777777"/>
    <n v="-14.117777777777777"/>
    <n v="0"/>
    <n v="0"/>
    <x v="2"/>
  </r>
  <r>
    <x v="1241"/>
    <s v="1341INF"/>
    <s v="Jorge Cisneros"/>
    <n v="14.245950000000001"/>
    <n v="-85.114900000000006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645623_RapidEye-4_analytic_20160116_165117.tif"/>
    <s v="Alta"/>
    <m/>
    <m/>
    <s v="1341INF"/>
    <n v="14.245950000000001"/>
    <n v="-85.114900000000006"/>
    <x v="1"/>
    <x v="1"/>
    <s v="No Antropogenica"/>
    <n v="-0.22222222222222221"/>
    <n v="-0.22222222222222221"/>
    <n v="-14.117777777777777"/>
    <n v="-14.117777777777777"/>
    <n v="0"/>
    <n v="0"/>
    <x v="2"/>
  </r>
  <r>
    <x v="1242"/>
    <s v="1339i"/>
    <s v="Jorge Cisneros"/>
    <n v="14.160450000000001"/>
    <n v="-84.561419999999998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645623_RapidEye-4_analytic_20160116_165117.tif"/>
    <s v="Alta"/>
    <m/>
    <m/>
    <s v="1339i"/>
    <n v="14.160450000000001"/>
    <n v="-84.561419999999998"/>
    <x v="1"/>
    <x v="1"/>
    <s v="No Antropogenica"/>
    <n v="-0.22222222222222221"/>
    <n v="-0.22222222222222221"/>
    <n v="-14.117777777777777"/>
    <n v="-14.117777777777777"/>
    <n v="0"/>
    <n v="0"/>
    <x v="2"/>
  </r>
  <r>
    <x v="1243"/>
    <s v="1336INF"/>
    <s v="Jorge Cisneros"/>
    <n v="14.15958"/>
    <n v="-83.498509999999996"/>
    <s v="Bosque latifoliado &gt;70%"/>
    <n v="7"/>
    <s v="Alta"/>
    <s v="Landsat"/>
    <n v="2005"/>
    <s v="mosa_15_16_17_2005_06_1.img"/>
    <s v="Media"/>
    <s v="Bosque latifoliado degradado 30-69%"/>
    <n v="5"/>
    <s v="Alta"/>
    <s v="Sentinel"/>
    <n v="2017"/>
    <m/>
    <s v="Alta"/>
    <m/>
    <m/>
    <s v="1336INF"/>
    <n v="14.15958"/>
    <n v="-83.498509999999996"/>
    <x v="1"/>
    <x v="1"/>
    <s v="No Antropogenica"/>
    <n v="-0.22222222222222221"/>
    <n v="-0.22222222222222221"/>
    <n v="-14.117777777777777"/>
    <n v="-14.117777777777777"/>
    <n v="0"/>
    <n v="0"/>
    <x v="2"/>
  </r>
  <r>
    <x v="1244"/>
    <s v="1336i"/>
    <s v="Jorge Cisneros"/>
    <n v="14.16053"/>
    <n v="-84.816509999999994"/>
    <s v="Bosque latifoliado &gt;70%"/>
    <n v="9"/>
    <s v="Alta"/>
    <s v="Landsat"/>
    <n v="2005"/>
    <s v="imal7_15050_04_04_2004.img"/>
    <s v="Media"/>
    <s v="Bosque latifoliado &gt;70%"/>
    <n v="9"/>
    <s v="Alta"/>
    <s v="Rapide Eye"/>
    <n v="2016"/>
    <s v="1745602_RapidEye-1_analytic_20160206_165507.tif"/>
    <s v="Alta"/>
    <m/>
    <m/>
    <s v="1336i"/>
    <n v="14.16053"/>
    <n v="-84.816509999999994"/>
    <x v="1"/>
    <x v="0"/>
    <s v="No Antropogenica"/>
    <n v="0"/>
    <n v="0"/>
    <n v="0"/>
    <n v="0"/>
    <n v="0"/>
    <n v="0"/>
    <x v="2"/>
  </r>
  <r>
    <x v="1245"/>
    <s v="1333INF"/>
    <s v="Jorge Cisneros"/>
    <n v="14.160819999999999"/>
    <n v="-83.75367"/>
    <s v="Bosque latifoliado &gt;70%"/>
    <n v="9"/>
    <s v="Alta"/>
    <s v="Landsat"/>
    <n v="2005"/>
    <s v="imal7_15050_04_04_2004.img"/>
    <s v="Media"/>
    <s v="Bosque latifoliado &gt;70%"/>
    <n v="9"/>
    <s v="Alta"/>
    <s v="Rapide Eye"/>
    <n v="2016"/>
    <s v="1645623_RapidEye-4_analytic_20160116_165117.tif"/>
    <s v="Alta"/>
    <m/>
    <m/>
    <s v="1333INF"/>
    <n v="14.160819999999999"/>
    <n v="-83.75367"/>
    <x v="1"/>
    <x v="0"/>
    <s v="Antropogenica"/>
    <n v="0"/>
    <n v="0"/>
    <n v="0"/>
    <n v="0"/>
    <n v="0"/>
    <n v="1"/>
    <x v="0"/>
  </r>
  <r>
    <x v="1246"/>
    <s v="1333i"/>
    <s v="Jorge Cisneros"/>
    <n v="14.16057"/>
    <n v="-85.071600000000004"/>
    <s v="Bosque latifoliado &gt;70%"/>
    <n v="9"/>
    <s v="Alta"/>
    <s v="Landsat"/>
    <n v="2005"/>
    <s v="imal7_15050_04_04_2004.img"/>
    <s v="Media"/>
    <s v="Bosque latifoliado &gt;70%"/>
    <n v="9"/>
    <s v="Alta"/>
    <s v="Rapide Eye"/>
    <n v="2016"/>
    <s v="1645623_RapidEye-4_analytic_20160116_165117.tif"/>
    <s v="Alta"/>
    <m/>
    <m/>
    <s v="1333i"/>
    <n v="14.16057"/>
    <n v="-85.071600000000004"/>
    <x v="1"/>
    <x v="0"/>
    <s v="No Antropogenica"/>
    <n v="0"/>
    <n v="0"/>
    <n v="0"/>
    <n v="0"/>
    <n v="0"/>
    <n v="0"/>
    <x v="2"/>
  </r>
  <r>
    <x v="1247"/>
    <s v="1330INF"/>
    <s v="Jorge Cisneros"/>
    <n v="14.159800000000001"/>
    <n v="-84.008669999999995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628_RapidEye-1_analytic_20160206_165507.tif"/>
    <s v="Alta"/>
    <m/>
    <m/>
    <s v="1330INF"/>
    <n v="14.159800000000001"/>
    <n v="-84.008669999999995"/>
    <x v="1"/>
    <x v="0"/>
    <s v="No Antropogenica"/>
    <n v="0"/>
    <n v="0"/>
    <n v="0"/>
    <n v="0"/>
    <n v="0"/>
    <n v="0"/>
    <x v="2"/>
  </r>
  <r>
    <x v="1248"/>
    <s v="1330i"/>
    <s v="Jorge Cisneros"/>
    <n v="14.160640000000001"/>
    <n v="-85.326689999999999"/>
    <s v="Bosque latifoliado &gt;70%"/>
    <n v="9"/>
    <s v="Alta"/>
    <s v="Landsat"/>
    <n v="2005"/>
    <s v="imgl7_16050_13_03_2005.img"/>
    <s v="Media"/>
    <s v="Bosque latifoliado degradado 30-69%"/>
    <n v="5"/>
    <s v="Alta"/>
    <s v="Rapide Eye"/>
    <n v="2016"/>
    <s v="1645622_RapidEye-4_analytic_20160204_164901.tif"/>
    <s v="Alta"/>
    <m/>
    <m/>
    <s v="1330i"/>
    <n v="14.160640000000001"/>
    <n v="-85.326689999999999"/>
    <x v="1"/>
    <x v="1"/>
    <s v="Antropogenica"/>
    <n v="-0.44444444444444442"/>
    <n v="-0.44444444444444442"/>
    <n v="-28.235555555555553"/>
    <n v="-28.235555555555553"/>
    <n v="0"/>
    <n v="1"/>
    <x v="0"/>
  </r>
  <r>
    <x v="1249"/>
    <s v="132i"/>
    <s v="Jorge Cisneros"/>
    <n v="12.247479999999999"/>
    <n v="-84.647270000000006"/>
    <s v="Bosque latifoliado degradado 30-69%"/>
    <n v="6"/>
    <s v="Alta"/>
    <s v="Landsat"/>
    <n v="2005"/>
    <s v="imal7_16051_24_11_2005.img"/>
    <s v="Media"/>
    <s v="Bosque latifoliado degradado 30-69%"/>
    <n v="5"/>
    <s v="Alta"/>
    <s v="Rapide Eye"/>
    <n v="2016"/>
    <s v="1644725_RapidEye-4_analytic_20160415_163836.tif"/>
    <s v="Alta"/>
    <m/>
    <m/>
    <s v="132i"/>
    <n v="12.247479999999999"/>
    <n v="-84.647270000000006"/>
    <x v="1"/>
    <x v="1"/>
    <s v="Antropogenica"/>
    <n v="-0.1111111111111111"/>
    <n v="0"/>
    <n v="0"/>
    <n v="-7.0588888888888883"/>
    <n v="0"/>
    <n v="0"/>
    <x v="2"/>
  </r>
  <r>
    <x v="1250"/>
    <s v="1329i"/>
    <s v="Jorge Cisneros"/>
    <n v="14.07536"/>
    <n v="-83.457340000000002"/>
    <s v="Bosque latifoliado &gt;70%"/>
    <n v="8"/>
    <s v="Alta"/>
    <s v="Landsat"/>
    <n v="2005"/>
    <s v="imal7_1550_09_11_2008.img"/>
    <s v="Media"/>
    <s v="Bosque latifoliado degradado 30-69%"/>
    <n v="5"/>
    <s v="Alta"/>
    <s v="Rapide Eye"/>
    <n v="2016"/>
    <s v="1745503_RapidEye-5_analytic_20160730_164417.tif"/>
    <s v="Alta"/>
    <m/>
    <m/>
    <s v="1329i"/>
    <n v="14.07536"/>
    <n v="-83.457340000000002"/>
    <x v="1"/>
    <x v="1"/>
    <s v="No Antropogenica"/>
    <n v="-0.33333333333333331"/>
    <n v="-0.33333333333333331"/>
    <n v="-21.176666666666662"/>
    <n v="-21.176666666666662"/>
    <n v="0"/>
    <n v="0"/>
    <x v="2"/>
  </r>
  <r>
    <x v="1251"/>
    <s v="1327INF"/>
    <s v="Jorge Cisneros"/>
    <n v="14.16086"/>
    <n v="-84.263869999999997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6"/>
    <s v="1645627_RapidEye-1_analytic_20160225_165225.tif"/>
    <s v="Alta"/>
    <m/>
    <m/>
    <s v="1327INF"/>
    <n v="14.16086"/>
    <n v="-84.263869999999997"/>
    <x v="1"/>
    <x v="1"/>
    <s v="Antropogenica"/>
    <n v="-0.1111111111111111"/>
    <n v="0"/>
    <n v="0"/>
    <n v="-7.0588888888888883"/>
    <n v="1"/>
    <n v="1"/>
    <x v="1"/>
  </r>
  <r>
    <x v="1252"/>
    <s v="1326INF"/>
    <s v="Jorge Cisneros"/>
    <n v="14.15995"/>
    <n v="-84.348770000000002"/>
    <s v="Bosque latifoliado &gt;70%"/>
    <n v="9"/>
    <s v="Alta"/>
    <s v="Landsat"/>
    <n v="2005"/>
    <s v="Google earth engine"/>
    <s v="Media"/>
    <s v="Bosque latifoliado degradado 30-69%"/>
    <n v="6"/>
    <s v="Alta"/>
    <s v="Rapide Eye"/>
    <n v="2016"/>
    <s v="1645626_RapidEye-2_analytic_20160927_164623.tif"/>
    <s v="Alta"/>
    <m/>
    <m/>
    <s v="1326INF"/>
    <n v="14.15995"/>
    <n v="-84.348770000000002"/>
    <x v="1"/>
    <x v="1"/>
    <s v="Antropogenica"/>
    <n v="-0.33333333333333331"/>
    <n v="-0.33333333333333331"/>
    <n v="-21.176666666666662"/>
    <n v="-21.176666666666662"/>
    <n v="1"/>
    <n v="1"/>
    <x v="1"/>
  </r>
  <r>
    <x v="1253"/>
    <s v="1326i"/>
    <s v="Jorge Cisneros"/>
    <n v="14.075390000000001"/>
    <n v="-83.712329999999994"/>
    <s v="Bosque latifoliado degradado 30-69%"/>
    <n v="6"/>
    <s v="Alta"/>
    <s v="Landsat"/>
    <n v="2008"/>
    <s v="imal7_1550_09_11_2008.img"/>
    <s v="Media"/>
    <s v="Bosque latifoliado &gt;70%"/>
    <n v="7"/>
    <s v="Alta"/>
    <s v="Rapide Eye"/>
    <n v="2016"/>
    <s v="1745502_RapidEye-1_analytic_20160206_165510.tif"/>
    <s v="Alta"/>
    <m/>
    <m/>
    <s v="1326i"/>
    <n v="14.075390000000001"/>
    <n v="-83.712329999999994"/>
    <x v="1"/>
    <x v="2"/>
    <s v="No Antropogenica"/>
    <n v="0.1111111111111111"/>
    <n v="0"/>
    <n v="0"/>
    <n v="7.0588888888888883"/>
    <n v="0"/>
    <n v="0"/>
    <x v="2"/>
  </r>
  <r>
    <x v="1254"/>
    <s v="1323INF"/>
    <s v="Jorge Cisneros"/>
    <n v="14.160880000000001"/>
    <n v="-84.603999999999999"/>
    <s v="Bosque latifoliado degradado 30-69%"/>
    <n v="6"/>
    <s v="Alta"/>
    <s v="Landsat"/>
    <n v="2005"/>
    <s v="imgl7_16050_13_03_2005.img"/>
    <s v="Media"/>
    <s v="Bosque latifoliado degradado 30-69%"/>
    <n v="6"/>
    <s v="Alta"/>
    <s v="Sentinel"/>
    <n v="2017"/>
    <m/>
    <s v="Alta"/>
    <m/>
    <m/>
    <s v="1323INF"/>
    <n v="14.160880000000001"/>
    <n v="-84.603999999999999"/>
    <x v="1"/>
    <x v="0"/>
    <s v="No Antropogenica"/>
    <n v="0"/>
    <n v="0"/>
    <n v="0"/>
    <n v="0"/>
    <n v="1"/>
    <n v="0"/>
    <x v="3"/>
  </r>
  <r>
    <x v="1255"/>
    <s v="1323i"/>
    <s v="Jorge Cisneros"/>
    <n v="14.07545"/>
    <n v="-83.967320000000001"/>
    <s v="Bosque latifoliado degradado 30-69%"/>
    <n v="3"/>
    <s v="Alta"/>
    <s v="Landsat"/>
    <n v="2005"/>
    <s v="mosa_15_16_17_2005_06.img"/>
    <s v="Media"/>
    <s v="Bosque latifoliado degradado 30-69%"/>
    <n v="5"/>
    <s v="Alta"/>
    <s v="Rapide Eye"/>
    <n v="2016"/>
    <s v="1645528_RapidEye-2_analytic_20151001_165216.tif"/>
    <s v="Alta"/>
    <m/>
    <m/>
    <s v="1323i"/>
    <n v="14.07545"/>
    <n v="-83.967320000000001"/>
    <x v="1"/>
    <x v="2"/>
    <s v="No Antropogenica"/>
    <n v="0.22222222222222221"/>
    <n v="0.22222222222222221"/>
    <n v="14.117777777777777"/>
    <n v="14.117777777777777"/>
    <n v="0"/>
    <n v="0"/>
    <x v="2"/>
  </r>
  <r>
    <x v="1256"/>
    <s v="1320INF"/>
    <s v="Jorge Cisneros"/>
    <n v="14.160159999999999"/>
    <n v="-84.858940000000004"/>
    <s v="Bosque latifoliado degradado 30-69%"/>
    <n v="6"/>
    <s v="Alta"/>
    <s v="Landsat"/>
    <n v="2005"/>
    <s v="Google earth engine"/>
    <s v="Media"/>
    <s v="Bosque latifoliado degradado 30-69%"/>
    <n v="6"/>
    <s v="Alta"/>
    <s v="Rapide Eye"/>
    <n v="2016"/>
    <s v="1645624_2010-02-23_RE4_3A_144585.tif"/>
    <s v="Alta"/>
    <m/>
    <m/>
    <s v="1320INF"/>
    <n v="14.160159999999999"/>
    <n v="-84.858940000000004"/>
    <x v="1"/>
    <x v="0"/>
    <s v="No Antropogenica"/>
    <n v="0"/>
    <n v="0"/>
    <n v="0"/>
    <n v="0"/>
    <n v="1"/>
    <n v="0"/>
    <x v="3"/>
  </r>
  <r>
    <x v="1257"/>
    <s v="1320i"/>
    <s v="Jorge Cisneros"/>
    <n v="14.075480000000001"/>
    <n v="-84.222319999999996"/>
    <s v="Bosque latifoliado &gt;70%"/>
    <n v="7"/>
    <s v="Alta"/>
    <s v="Landsat"/>
    <n v="2005"/>
    <s v="mosa_15_16_17_2005_06.img"/>
    <s v="Media"/>
    <s v="Bosque latifoliado &gt;70%"/>
    <n v="7"/>
    <s v="Alta"/>
    <s v="Rapide Eye"/>
    <n v="2016"/>
    <s v="1645527_RapidEye-1_analytic_20160206_165511.tif"/>
    <s v="Alta"/>
    <m/>
    <m/>
    <s v="1320i"/>
    <n v="14.075480000000001"/>
    <n v="-84.222319999999996"/>
    <x v="1"/>
    <x v="0"/>
    <s v="Antropogenica"/>
    <n v="0"/>
    <n v="0"/>
    <n v="0"/>
    <n v="0"/>
    <n v="1"/>
    <n v="1"/>
    <x v="1"/>
  </r>
  <r>
    <x v="1258"/>
    <s v="1317INF"/>
    <s v="Jorge Cisneros"/>
    <n v="14.075480000000001"/>
    <n v="-84.222319999999996"/>
    <s v="Bosque latifoliado &gt;70%"/>
    <n v="9"/>
    <s v="Alta"/>
    <s v="Landsat"/>
    <n v="2005"/>
    <s v="mosa_15_16_17_2005_06.img"/>
    <s v="Media"/>
    <s v="Bosque latifoliado degradado 30-69%"/>
    <n v="6"/>
    <s v="Alta"/>
    <s v="Rapide Eye"/>
    <n v="2016"/>
    <s v="1645623_RapidEye-1_analytic_20161001_164625.tif"/>
    <s v="Alta"/>
    <m/>
    <m/>
    <s v="1317INF"/>
    <n v="14.160909999999999"/>
    <n v="-85.114199999999997"/>
    <x v="1"/>
    <x v="1"/>
    <s v="No Antropogenica"/>
    <n v="-0.33333333333333331"/>
    <n v="-0.33333333333333331"/>
    <n v="-21.176666666666662"/>
    <n v="-21.176666666666662"/>
    <n v="0"/>
    <n v="0"/>
    <x v="2"/>
  </r>
  <r>
    <x v="1259"/>
    <s v="1317i"/>
    <s v="Jorge Cisneros"/>
    <n v="14.07554"/>
    <n v="-84.477320000000006"/>
    <s v="Bosque latifoliado &gt;70%"/>
    <n v="7"/>
    <s v="Alta"/>
    <s v="Landsat"/>
    <n v="2005"/>
    <s v="mosa_15_16_17_2005_06.img"/>
    <s v="Media"/>
    <s v="Bosque latifoliado &gt;70%"/>
    <n v="7"/>
    <s v="Alta"/>
    <s v="Rapide Eye"/>
    <n v="2016"/>
    <s v="1645526_RapidEye-2_analytic_20160927_164626.tif"/>
    <s v="Alta"/>
    <m/>
    <m/>
    <s v="1317i"/>
    <n v="14.07554"/>
    <n v="-84.477320000000006"/>
    <x v="1"/>
    <x v="0"/>
    <s v="Antropogenica"/>
    <n v="0"/>
    <n v="0"/>
    <n v="0"/>
    <n v="0"/>
    <n v="1"/>
    <n v="1"/>
    <x v="1"/>
  </r>
  <r>
    <x v="1260"/>
    <s v="1315i"/>
    <s v="Jorge Cisneros"/>
    <n v="14.075570000000001"/>
    <n v="-84.647319999999993"/>
    <s v="Bosque latifoliado &gt;70%"/>
    <n v="8"/>
    <s v="Alta"/>
    <s v="Landsat"/>
    <n v="2005"/>
    <s v="mosa_15_16_17_2005_06.img"/>
    <s v="Media"/>
    <s v="Bosque latifoliado &gt;70%"/>
    <n v="8"/>
    <s v="Alta"/>
    <s v="Rapide Eye"/>
    <n v="2016"/>
    <s v="1645525_RapidEye-3_analytic_20160317_164844.tif"/>
    <s v="Alta"/>
    <m/>
    <m/>
    <s v="1315i"/>
    <n v="14.075570000000001"/>
    <n v="-84.647319999999993"/>
    <x v="1"/>
    <x v="0"/>
    <s v="No Antropogenica"/>
    <n v="0"/>
    <n v="0"/>
    <n v="0"/>
    <n v="0"/>
    <n v="0"/>
    <n v="0"/>
    <x v="2"/>
  </r>
  <r>
    <x v="1261"/>
    <s v="1314INF"/>
    <s v="Jorge Cisneros"/>
    <n v="14.160360000000001"/>
    <n v="-85.369119999999995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622_RapidEye-4_analytic_20160204_164901.tif"/>
    <s v="Alta"/>
    <m/>
    <m/>
    <s v="1314INF"/>
    <n v="14.160360000000001"/>
    <n v="-85.369119999999995"/>
    <x v="1"/>
    <x v="0"/>
    <s v="Antropogenica"/>
    <n v="0"/>
    <n v="0"/>
    <n v="0"/>
    <n v="0"/>
    <n v="0"/>
    <n v="1"/>
    <x v="0"/>
  </r>
  <r>
    <x v="1262"/>
    <s v="1312INF"/>
    <s v="Jorge Cisneros"/>
    <n v="14.07474"/>
    <n v="-83.499809999999997"/>
    <s v="Bosque latifoliado &gt;70%"/>
    <n v="8"/>
    <s v="Alta"/>
    <s v="Landsat"/>
    <n v="2008"/>
    <s v="imal7_1550_09_11_2008.img"/>
    <s v="Media"/>
    <s v="Bosque latifoliado &gt;70%"/>
    <n v="7"/>
    <s v="Alta"/>
    <s v="Rapide Eye"/>
    <n v="2016"/>
    <s v="1745503_RapidEye-1_analytic_20160613_164123.tif"/>
    <s v="Alta"/>
    <m/>
    <m/>
    <s v="1312INF"/>
    <n v="14.07474"/>
    <n v="-83.499809999999997"/>
    <x v="1"/>
    <x v="1"/>
    <s v="No Antropogenica"/>
    <n v="-0.1111111111111111"/>
    <n v="0"/>
    <n v="0"/>
    <n v="-7.0588888888888883"/>
    <n v="1"/>
    <n v="0"/>
    <x v="3"/>
  </r>
  <r>
    <x v="1263"/>
    <s v="1312i"/>
    <s v="Jorge Cisneros"/>
    <n v="14.0756"/>
    <n v="-84.902320000000003"/>
    <s v="Bosque latifoliado &gt;70%"/>
    <n v="8"/>
    <s v="Alta"/>
    <s v="Landsat"/>
    <n v="2005"/>
    <s v="mosa_15_16_17_2005_06.img"/>
    <s v="Media"/>
    <s v="Bosque latifoliado &gt;70%"/>
    <n v="7"/>
    <s v="Alta"/>
    <s v="Rapide Eye"/>
    <n v="2016"/>
    <s v="1645524_RapidEye-3_analytic_20160317_164844.tif"/>
    <s v="Alta"/>
    <m/>
    <m/>
    <s v="1312i"/>
    <n v="14.0756"/>
    <n v="-84.902320000000003"/>
    <x v="1"/>
    <x v="1"/>
    <s v="No Antropogenica"/>
    <n v="-0.1111111111111111"/>
    <n v="0"/>
    <n v="0"/>
    <n v="-7.0588888888888883"/>
    <n v="1"/>
    <n v="0"/>
    <x v="3"/>
  </r>
  <r>
    <x v="1264"/>
    <s v="130i"/>
    <s v="Jorge Cisneros"/>
    <n v="12.162050000000001"/>
    <n v="-83.796170000000004"/>
    <s v="Bosque latifoliado &gt;70%"/>
    <n v="9"/>
    <s v="Alta"/>
    <s v="Landsat"/>
    <n v="2005"/>
    <s v="imal7_15052_29_08_2005.img"/>
    <s v="Media"/>
    <s v="Bosque latifoliado &gt;70%"/>
    <n v="8"/>
    <s v="Alta"/>
    <s v="Rapide Eye"/>
    <n v="2016"/>
    <s v="1744702_RapidEye-1_analytic_20150214_170124.tif"/>
    <s v="Alta"/>
    <m/>
    <m/>
    <s v="130i"/>
    <n v="12.162050000000001"/>
    <n v="-83.796170000000004"/>
    <x v="1"/>
    <x v="1"/>
    <s v="No Antropogenica"/>
    <n v="-0.1111111111111111"/>
    <n v="0"/>
    <n v="0"/>
    <n v="-7.0588888888888883"/>
    <n v="1"/>
    <n v="0"/>
    <x v="3"/>
  </r>
  <r>
    <x v="1265"/>
    <s v="1309INF"/>
    <s v="Jorge Cisneros"/>
    <n v="14.07596"/>
    <n v="-83.754869999999997"/>
    <s v="Bosque latifoliado &gt;70%"/>
    <n v="8"/>
    <s v="Alta"/>
    <s v="Landsat"/>
    <n v="2005"/>
    <s v="mosa_15_16_17_2005_06_1.img"/>
    <s v="Media"/>
    <s v="Bosque latifoliado degradado 30-69%"/>
    <n v="6"/>
    <s v="Alta"/>
    <s v="Rapide Eye"/>
    <n v="2016"/>
    <s v="1645524_RapidEye-3_analytic_20160317_164844.tif"/>
    <s v="Alta"/>
    <m/>
    <m/>
    <s v="1309INF"/>
    <n v="14.07596"/>
    <n v="-83.754869999999997"/>
    <x v="1"/>
    <x v="1"/>
    <s v="Antropogenica"/>
    <n v="-0.22222222222222221"/>
    <n v="-0.22222222222222221"/>
    <n v="-14.117777777777777"/>
    <n v="-14.117777777777777"/>
    <n v="0"/>
    <n v="1"/>
    <x v="0"/>
  </r>
  <r>
    <x v="1266"/>
    <s v="1309i"/>
    <s v="Jorge Cisneros"/>
    <n v="14.075659999999999"/>
    <n v="-85.157309999999995"/>
    <s v="Bosque latifoliado &gt;70%"/>
    <n v="7"/>
    <s v="Alta"/>
    <s v="Landsat"/>
    <n v="2005"/>
    <s v="mosa_15_16_17_2005_06_1.img"/>
    <s v="Media"/>
    <s v="Bosque latifoliado &gt;70%"/>
    <n v="7"/>
    <s v="Alta"/>
    <s v="Rapide Eye"/>
    <n v="2016"/>
    <s v="1645523_RapidEye-1_analytic_20161001_164628.tif"/>
    <s v="Alta"/>
    <m/>
    <m/>
    <s v="1309i"/>
    <n v="14.075659999999999"/>
    <n v="-85.157309999999995"/>
    <x v="1"/>
    <x v="0"/>
    <s v="No Antropogenica"/>
    <n v="0"/>
    <n v="0"/>
    <n v="0"/>
    <n v="0"/>
    <n v="0"/>
    <n v="0"/>
    <x v="2"/>
  </r>
  <r>
    <x v="1267"/>
    <s v="1307i"/>
    <s v="Jorge Cisneros"/>
    <n v="14.07569"/>
    <n v="-85.327309999999997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522_RapidEye-1_analytic_20161001_164628.tif"/>
    <s v="Alta"/>
    <m/>
    <m/>
    <s v="1307i"/>
    <n v="14.07569"/>
    <n v="-85.327309999999997"/>
    <x v="1"/>
    <x v="0"/>
    <s v="No Antropogenica"/>
    <n v="0"/>
    <n v="0"/>
    <n v="0"/>
    <n v="0"/>
    <n v="0"/>
    <n v="0"/>
    <x v="2"/>
  </r>
  <r>
    <x v="1268"/>
    <s v="1306INF"/>
    <s v="Jorge Cisneros"/>
    <n v="14.074920000000001"/>
    <n v="-84.009770000000003"/>
    <s v="Bosque latifoliado degradado 30-69%"/>
    <n v="5"/>
    <s v="Alta"/>
    <s v="Landsat"/>
    <n v="2005"/>
    <s v="imal7_1550_09_11_2008.img"/>
    <s v="Media"/>
    <s v="Bosque latifoliado degradado 30-69%"/>
    <n v="3"/>
    <s v="Alta"/>
    <s v="Rapide Eye"/>
    <n v="2016"/>
    <s v="1645528_RapidEye-2_analytic_20151001_165216.tif"/>
    <s v="Alta"/>
    <m/>
    <m/>
    <s v="1306INF"/>
    <n v="14.074920000000001"/>
    <n v="-84.009770000000003"/>
    <x v="1"/>
    <x v="1"/>
    <s v="No Antropogenica"/>
    <n v="-0.22222222222222221"/>
    <n v="-0.22222222222222221"/>
    <n v="-14.117777777777777"/>
    <n v="-14.117777777777777"/>
    <n v="0"/>
    <n v="0"/>
    <x v="2"/>
  </r>
  <r>
    <x v="1269"/>
    <s v="1304i"/>
    <s v="Jorge Cisneros"/>
    <n v="13.99025"/>
    <n v="-83.626130000000003"/>
    <s v="Bosque latifoliado degradado 30-69%"/>
    <n v="6"/>
    <s v="Alta"/>
    <s v="Landsat"/>
    <n v="2004"/>
    <s v="imal7_15050_04_04_2004.img"/>
    <s v="Media"/>
    <s v="Bosque latifoliado degradado 30-69%"/>
    <n v="6"/>
    <s v="Alta"/>
    <s v="Rapide Eye"/>
    <n v="2016"/>
    <s v="1745503_RapidEye-1_analytic_20160613_164123.tif"/>
    <s v="Alta"/>
    <m/>
    <m/>
    <s v="1304i"/>
    <n v="13.99025"/>
    <n v="-83.626130000000003"/>
    <x v="1"/>
    <x v="0"/>
    <s v="No Antropogenica"/>
    <n v="0"/>
    <n v="0"/>
    <n v="0"/>
    <n v="0"/>
    <n v="0"/>
    <n v="0"/>
    <x v="2"/>
  </r>
  <r>
    <x v="1270"/>
    <s v="1303INF"/>
    <s v="Jorge Cisneros"/>
    <n v="14.07596"/>
    <n v="-84.264880000000005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527_RapidEye-3_analytic_20160620_164331.tif"/>
    <s v="Alta"/>
    <m/>
    <m/>
    <s v="1303INF"/>
    <n v="14.07596"/>
    <n v="-84.264880000000005"/>
    <x v="1"/>
    <x v="0"/>
    <s v="Antropogenica"/>
    <n v="0"/>
    <n v="0"/>
    <n v="0"/>
    <n v="0"/>
    <n v="0"/>
    <n v="1"/>
    <x v="0"/>
  </r>
  <r>
    <x v="1271"/>
    <s v="1301i"/>
    <s v="Jorge Cisneros"/>
    <n v="13.9903"/>
    <n v="-83.881219999999999"/>
    <s v="Bosque latifoliado &gt;70%"/>
    <n v="9"/>
    <s v="Alta"/>
    <s v="Landsat"/>
    <n v="2004"/>
    <s v="imal7_15050_27_09_2004.img"/>
    <s v="Media"/>
    <s v="Bosque latifoliado &gt;70%"/>
    <n v="9"/>
    <s v="Alta"/>
    <s v="Rapide Eye"/>
    <n v="2016"/>
    <s v="1745502_RapidEye-1_analytic_20160726_164256.tif"/>
    <s v="Alta"/>
    <m/>
    <m/>
    <s v="1301i"/>
    <n v="13.9903"/>
    <n v="-83.881219999999999"/>
    <x v="1"/>
    <x v="0"/>
    <s v="No Antropogenica"/>
    <n v="0"/>
    <n v="0"/>
    <n v="0"/>
    <n v="0"/>
    <n v="0"/>
    <n v="0"/>
    <x v="2"/>
  </r>
  <r>
    <x v="1272"/>
    <s v="1300INF"/>
    <s v="Jorge Cisneros"/>
    <n v="14.075100000000001"/>
    <n v="-84.519750000000002"/>
    <s v="Bosque latifoliado &gt;70%"/>
    <n v="9"/>
    <s v="Alta"/>
    <s v="Landsat"/>
    <n v="2005"/>
    <s v="mosa_15_16_17_2005_06.img"/>
    <s v="Media"/>
    <s v="Bosque latifoliado &gt;70%"/>
    <n v="9"/>
    <s v="Media"/>
    <s v="Rapide Eye"/>
    <n v="2016"/>
    <s v="1645526_RapidEye-2_analytic_20160927_164626.tif"/>
    <s v="Alta"/>
    <m/>
    <m/>
    <s v="1300INF"/>
    <n v="14.075100000000001"/>
    <n v="-84.519750000000002"/>
    <x v="1"/>
    <x v="0"/>
    <s v="Antropogenica"/>
    <n v="0"/>
    <n v="0"/>
    <n v="0"/>
    <n v="0"/>
    <n v="0"/>
    <n v="1"/>
    <x v="0"/>
  </r>
  <r>
    <x v="1273"/>
    <s v="12INF"/>
    <s v="Jorge Cisneros"/>
    <n v="10.93023"/>
    <n v="-84.009979999999999"/>
    <s v="Bosque latifoliado &gt;70%"/>
    <n v="9"/>
    <s v="Alta"/>
    <s v="Landsat"/>
    <n v="2005"/>
    <s v="mosa_15_16_17_2005_06.img"/>
    <s v="Media"/>
    <s v="Bosque latifoliado &gt;70%"/>
    <n v="9"/>
    <s v="Media"/>
    <s v="Sentinel"/>
    <n v="2017"/>
    <s v="Google earth engine"/>
    <s v="Alta"/>
    <m/>
    <m/>
    <s v="12INF"/>
    <n v="10.93023"/>
    <n v="-84.009979999999999"/>
    <x v="1"/>
    <x v="0"/>
    <s v="No Antropogenica"/>
    <n v="0"/>
    <n v="0"/>
    <n v="0"/>
    <n v="0"/>
    <n v="1"/>
    <n v="0"/>
    <x v="3"/>
  </r>
  <r>
    <x v="1274"/>
    <s v="12b"/>
    <s v="Jorge Cisneros"/>
    <n v="11.313560000000001"/>
    <n v="-83.924430000000001"/>
    <s v="Bosque latifoliado &gt;70%"/>
    <n v="9"/>
    <s v="Alta"/>
    <s v="Landsat"/>
    <n v="2005"/>
    <s v="imal7_15052_29_08_2005.img"/>
    <s v="Media"/>
    <s v="Bosque latifoliado &gt;70%"/>
    <n v="9"/>
    <s v="Media"/>
    <s v="Sentinel"/>
    <n v="2016"/>
    <s v="1644328_RapidEye-4_analytic_20160724_163641.tif"/>
    <s v="Alta"/>
    <m/>
    <m/>
    <s v="12b"/>
    <n v="11.313560000000001"/>
    <n v="-83.924430000000001"/>
    <x v="1"/>
    <x v="0"/>
    <s v="No Antropogenica"/>
    <n v="0"/>
    <n v="0"/>
    <n v="0"/>
    <n v="0"/>
    <n v="1"/>
    <n v="0"/>
    <x v="3"/>
  </r>
  <r>
    <x v="1275"/>
    <s v="1297INF"/>
    <s v="Jorge Cisneros"/>
    <n v="14.07596"/>
    <n v="-84.774889999999999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6"/>
    <s v="1645524_RapidEye-3_analytic_20160317_164844.tif"/>
    <s v="Alta"/>
    <m/>
    <m/>
    <s v="1297INF"/>
    <n v="14.07596"/>
    <n v="-84.774889999999999"/>
    <x v="1"/>
    <x v="1"/>
    <s v="No Antropogenica"/>
    <n v="-0.1111111111111111"/>
    <n v="0"/>
    <n v="0"/>
    <n v="-7.0588888888888883"/>
    <n v="0"/>
    <n v="0"/>
    <x v="2"/>
  </r>
  <r>
    <x v="1276"/>
    <s v="1294INF"/>
    <s v="Jorge Cisneros"/>
    <n v="14.075279999999999"/>
    <n v="-85.029730000000001"/>
    <s v="Bosque latifoliado degradado 30-69%"/>
    <n v="6"/>
    <s v="Alta"/>
    <s v="Landsat"/>
    <n v="2005"/>
    <s v="Google Engine"/>
    <s v="Media"/>
    <s v="Bosque latifoliado degradado 30-69%"/>
    <n v="6"/>
    <s v="Alta"/>
    <s v="Rapide Eye"/>
    <n v="2016"/>
    <s v="1645523_RapidEye-1_analytic_20161001_164628.tif"/>
    <s v="Alta"/>
    <m/>
    <m/>
    <s v="1294INF"/>
    <n v="14.075279999999999"/>
    <n v="-85.029730000000001"/>
    <x v="1"/>
    <x v="0"/>
    <s v="No Antropogenica"/>
    <n v="0"/>
    <n v="0"/>
    <n v="0"/>
    <n v="0"/>
    <n v="0"/>
    <n v="0"/>
    <x v="2"/>
  </r>
  <r>
    <x v="1277"/>
    <s v="1292i"/>
    <s v="Jorge Cisneros"/>
    <n v="13.990500000000001"/>
    <n v="-84.64649"/>
    <s v="Bosque latifoliado &gt;70%"/>
    <n v="9"/>
    <s v="Alta"/>
    <s v="Landsat"/>
    <n v="2005"/>
    <s v="mosa_15_16_17_2005_06_1.img"/>
    <s v="Media"/>
    <s v="Bosque latifoliado degradado 30-69%"/>
    <n v="3"/>
    <s v="Alta"/>
    <s v="Rapide Eye"/>
    <n v="2016"/>
    <s v="1645525_RapidEye-3_analytic_20160317_164844.tif"/>
    <s v="Alta"/>
    <m/>
    <m/>
    <s v="1292i"/>
    <n v="13.990500000000001"/>
    <n v="-84.64649"/>
    <x v="1"/>
    <x v="1"/>
    <s v="No Antropogenica"/>
    <n v="-0.66666666666666663"/>
    <n v="-0.66666666666666663"/>
    <n v="-42.353333333333325"/>
    <n v="-42.353333333333325"/>
    <n v="0"/>
    <n v="0"/>
    <x v="2"/>
  </r>
  <r>
    <x v="1278"/>
    <s v="1291i"/>
    <s v="Jorge Cisneros"/>
    <n v="13.99051"/>
    <n v="-84.731520000000003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525_RapidEye-3_analytic_20160317_164844.tif"/>
    <s v="Alta"/>
    <m/>
    <m/>
    <s v="1291i"/>
    <n v="13.99051"/>
    <n v="-84.731520000000003"/>
    <x v="1"/>
    <x v="0"/>
    <s v="Antropogenica"/>
    <n v="0"/>
    <n v="0"/>
    <n v="0"/>
    <n v="0"/>
    <n v="0"/>
    <n v="1"/>
    <x v="0"/>
  </r>
  <r>
    <x v="1279"/>
    <s v="1290INF"/>
    <s v="Jorge Cisneros"/>
    <n v="14.0754"/>
    <n v="-85.369720000000001"/>
    <s v="Bosque latifoliado &gt;70%"/>
    <n v="9"/>
    <s v="Alta"/>
    <s v="Landsat"/>
    <n v="2005"/>
    <s v="mosa_15_16_17_2005_06_1.img"/>
    <s v="Media"/>
    <s v="Bosque latifoliado &gt;70%"/>
    <n v="8"/>
    <s v="Alta"/>
    <s v="Rapide Eye"/>
    <n v="2016"/>
    <s v="1645525_RapidEye-3_analytic_20160317_164844.tif"/>
    <s v="Alta"/>
    <m/>
    <m/>
    <s v="1290INF"/>
    <n v="14.0754"/>
    <n v="-85.369720000000001"/>
    <x v="1"/>
    <x v="1"/>
    <s v="No Antropogenica"/>
    <n v="-0.1111111111111111"/>
    <n v="0"/>
    <n v="0"/>
    <n v="-7.0588888888888883"/>
    <n v="0"/>
    <n v="0"/>
    <x v="2"/>
  </r>
  <r>
    <x v="1280"/>
    <s v="1288INF"/>
    <s v="Jorge Cisneros"/>
    <n v="13.989599999999999"/>
    <n v="-83.498589999999993"/>
    <s v="Bosque latifoliado degradado 30-69%"/>
    <n v="3"/>
    <s v="Alta"/>
    <s v="Landsat"/>
    <n v="2005"/>
    <s v="imal7_15050_27_09_2004.img"/>
    <s v="Media"/>
    <s v="Bosque latifoliado degradado 30-69%"/>
    <n v="3"/>
    <s v="Alta"/>
    <s v="Rapide Eye"/>
    <n v="2016"/>
    <s v="1745503_RapidEye-1_analytic_20160613_164123.tif"/>
    <s v="Alta"/>
    <m/>
    <m/>
    <s v="1288INF"/>
    <n v="13.989599999999999"/>
    <n v="-83.498589999999993"/>
    <x v="1"/>
    <x v="0"/>
    <s v="No Antropogenica"/>
    <n v="0"/>
    <n v="0"/>
    <n v="0"/>
    <n v="0"/>
    <n v="0"/>
    <n v="0"/>
    <x v="2"/>
  </r>
  <r>
    <x v="1281"/>
    <s v="1288i"/>
    <s v="Jorge Cisneros"/>
    <n v="13.99058"/>
    <n v="-84.986609999999999"/>
    <s v="Bosque latifoliado &gt;70%"/>
    <n v="9"/>
    <s v="Alta"/>
    <s v="Landsat"/>
    <n v="2005"/>
    <s v="imal7_15050_27_09_2004.img"/>
    <s v="Media"/>
    <s v="Bosque latifoliado &gt;70%"/>
    <n v="8"/>
    <s v="Alta"/>
    <s v="Rapide Eye"/>
    <n v="2016"/>
    <s v="1645524_RapidEye-3_analytic_20160317_164844.tif"/>
    <s v="Alta"/>
    <m/>
    <m/>
    <s v="1288i"/>
    <n v="13.99058"/>
    <n v="-84.986609999999999"/>
    <x v="1"/>
    <x v="1"/>
    <s v="No Antropogenica"/>
    <n v="-0.1111111111111111"/>
    <n v="0"/>
    <n v="0"/>
    <n v="-7.0588888888888883"/>
    <n v="0"/>
    <n v="0"/>
    <x v="2"/>
  </r>
  <r>
    <x v="1282"/>
    <s v="1285INF"/>
    <s v="Jorge Cisneros"/>
    <n v="13.990830000000001"/>
    <n v="-83.753690000000006"/>
    <s v="Bosque latifoliado &gt;70%"/>
    <n v="9"/>
    <s v="Alta"/>
    <s v="Landsat"/>
    <n v="2008"/>
    <s v="imal7_1550_09_11_2008.img"/>
    <s v="Media"/>
    <s v="Bosque latifoliado &gt;70%"/>
    <n v="8"/>
    <s v="Alta"/>
    <s v="Sentinel"/>
    <n v="2017"/>
    <s v="Google engine"/>
    <s v="Alta"/>
    <m/>
    <m/>
    <s v="1285INF"/>
    <n v="13.990830000000001"/>
    <n v="-83.753690000000006"/>
    <x v="1"/>
    <x v="1"/>
    <s v="No Antropogenica"/>
    <n v="-0.1111111111111111"/>
    <n v="0"/>
    <n v="0"/>
    <n v="-7.0588888888888883"/>
    <n v="0"/>
    <n v="0"/>
    <x v="2"/>
  </r>
  <r>
    <x v="1283"/>
    <s v="1282INF"/>
    <s v="Jorge Cisneros"/>
    <n v="13.98982"/>
    <n v="-84.008740000000003"/>
    <s v="Bosque latifoliado degradado 30-69%"/>
    <n v="6"/>
    <s v="Alta"/>
    <s v="Landsat"/>
    <n v="2005"/>
    <s v="mosa_15_16_17_2005_06.img"/>
    <s v="Media"/>
    <s v="Bosque latifoliado degradado 30-69%"/>
    <n v="6"/>
    <s v="Alta"/>
    <s v="Rapide Eye"/>
    <n v="2016"/>
    <s v="1645528_RapidEye-2_analytic_20151001_165216.tif"/>
    <s v="Alta"/>
    <m/>
    <m/>
    <s v="1282INF"/>
    <n v="13.98982"/>
    <n v="-84.008740000000003"/>
    <x v="1"/>
    <x v="0"/>
    <s v="Antropogenica"/>
    <n v="0"/>
    <n v="0"/>
    <n v="0"/>
    <n v="0"/>
    <n v="0"/>
    <n v="1"/>
    <x v="0"/>
  </r>
  <r>
    <x v="1284"/>
    <s v="1282i"/>
    <s v="Jorge Cisneros"/>
    <n v="13.990690000000001"/>
    <n v="-85.496790000000004"/>
    <s v="Bosque latifoliado &gt;70%"/>
    <n v="8"/>
    <s v="Alta"/>
    <s v="Landsat"/>
    <n v="2005"/>
    <s v="mosa_15_16_17_2005_06.img"/>
    <s v="Media"/>
    <s v="Bosque latifoliado degradado 30-69%"/>
    <n v="6"/>
    <s v="Alta"/>
    <s v="Rapide Eye"/>
    <n v="2016"/>
    <s v="1645521_RapidEye-4_analytic_20160204_164905.tif"/>
    <s v="Alta"/>
    <m/>
    <m/>
    <s v="1282i"/>
    <n v="13.990690000000001"/>
    <n v="-85.496790000000004"/>
    <x v="1"/>
    <x v="1"/>
    <s v="No Antropogenica"/>
    <n v="-0.22222222222222221"/>
    <n v="-0.22222222222222221"/>
    <n v="-14.117777777777777"/>
    <n v="-14.117777777777777"/>
    <n v="1"/>
    <n v="0"/>
    <x v="3"/>
  </r>
  <r>
    <x v="1285"/>
    <s v="127i"/>
    <s v="Jorge Cisneros"/>
    <n v="12.16306"/>
    <n v="-84.051280000000006"/>
    <s v="Bosque latifoliado &gt;70%"/>
    <n v="8"/>
    <s v="Alta"/>
    <s v="Landsat"/>
    <n v="2005"/>
    <s v="imal7_15052_29_08_2005.img"/>
    <s v="Media"/>
    <s v="Bosque latifoliado &gt;70%"/>
    <n v="7"/>
    <s v="Alta"/>
    <s v="Rapide Eye"/>
    <n v="2016"/>
    <s v="1644728_RapidEye-1_analytic_20160315_165207.tif"/>
    <s v="Alta"/>
    <m/>
    <m/>
    <s v="127i"/>
    <n v="12.16306"/>
    <n v="-84.051280000000006"/>
    <x v="1"/>
    <x v="1"/>
    <s v="Antropogenica"/>
    <n v="-0.1111111111111111"/>
    <n v="0"/>
    <n v="0"/>
    <n v="-7.0588888888888883"/>
    <n v="0"/>
    <n v="1"/>
    <x v="0"/>
  </r>
  <r>
    <x v="1286"/>
    <s v="1279INF"/>
    <s v="Jorge Cisneros"/>
    <n v="13.990869999999999"/>
    <n v="-84.26388"/>
    <s v="Bosque latifoliado &gt;70%"/>
    <n v="9"/>
    <s v="Alta"/>
    <s v="Landsat"/>
    <n v="2005"/>
    <s v="imal7_15052_29_08_2005.img"/>
    <s v="Media"/>
    <s v="Bosque latifoliado &gt;70%"/>
    <n v="8"/>
    <s v="Alta"/>
    <s v="Rapide Eye"/>
    <n v="2016"/>
    <s v="1645527_RapidEye-3_analytic_20160620_164331.tif"/>
    <s v="Alta"/>
    <m/>
    <m/>
    <s v="1279INF"/>
    <n v="13.990869999999999"/>
    <n v="-84.26388"/>
    <x v="1"/>
    <x v="1"/>
    <s v="Antropogenica"/>
    <n v="-0.1111111111111111"/>
    <n v="0"/>
    <n v="0"/>
    <n v="-7.0588888888888883"/>
    <n v="0"/>
    <n v="1"/>
    <x v="0"/>
  </r>
  <r>
    <x v="1287"/>
    <s v="1276INF"/>
    <s v="Jorge Cisneros"/>
    <n v="13.99004"/>
    <n v="-84.518900000000002"/>
    <s v="Bosque latifoliado &gt;70%"/>
    <n v="9"/>
    <s v="Alta"/>
    <s v="Landsat"/>
    <n v="2005"/>
    <s v="imal7_15052_29_08_2005.img"/>
    <s v="Media"/>
    <s v="Bosque latifoliado &gt;70%"/>
    <n v="8"/>
    <s v="Alta"/>
    <s v="Rapide Eye"/>
    <n v="2016"/>
    <s v="1645526_RapidEye-2_analytic_20160927_164626.tif"/>
    <s v="Alta"/>
    <m/>
    <m/>
    <s v="1276INF"/>
    <n v="13.99004"/>
    <n v="-84.518900000000002"/>
    <x v="1"/>
    <x v="1"/>
    <s v="No Antropogenica"/>
    <n v="-0.1111111111111111"/>
    <n v="0"/>
    <n v="0"/>
    <n v="-7.0588888888888883"/>
    <n v="0"/>
    <n v="0"/>
    <x v="2"/>
  </r>
  <r>
    <x v="1288"/>
    <s v="1274i"/>
    <s v="Jorge Cisneros"/>
    <n v="13.90546"/>
    <n v="-83.967359999999999"/>
    <s v="Bosque latifoliado &gt;70%"/>
    <n v="9"/>
    <s v="Alta"/>
    <s v="Landsat"/>
    <n v="2004"/>
    <s v="imal7_15050_04_04_2004.img"/>
    <s v="Media"/>
    <s v="Bosque latifoliado &gt;70%"/>
    <n v="9"/>
    <s v="Alta"/>
    <s v="Rapide Eye"/>
    <n v="2016"/>
    <s v="1645528_RapidEye-2_analytic_20151001_165216.tif"/>
    <s v="Alta"/>
    <m/>
    <m/>
    <s v="1274i"/>
    <n v="13.90546"/>
    <n v="-83.967359999999999"/>
    <x v="1"/>
    <x v="0"/>
    <s v="No Antropogenica"/>
    <n v="0"/>
    <n v="0"/>
    <n v="0"/>
    <n v="0"/>
    <n v="0"/>
    <n v="0"/>
    <x v="2"/>
  </r>
  <r>
    <x v="1289"/>
    <s v="1273INF"/>
    <s v="Jorge Cisneros"/>
    <n v="13.9909"/>
    <n v="-84.774079999999998"/>
    <s v="Bosque latifoliado &gt;70%"/>
    <n v="9"/>
    <s v="Alta"/>
    <s v="Landsat"/>
    <n v="2004"/>
    <s v="imal7_15050_04_04_2004.img"/>
    <s v="Media"/>
    <s v="Bosque latifoliado &gt;70%"/>
    <n v="8"/>
    <s v="Alta"/>
    <s v="Rapide Eye"/>
    <n v="2016"/>
    <s v="1645524_RapidEye-3_analytic_20160317_164844.tif"/>
    <s v="Alta"/>
    <m/>
    <m/>
    <s v="1273INF"/>
    <n v="13.9909"/>
    <n v="-84.774079999999998"/>
    <x v="1"/>
    <x v="1"/>
    <s v="No Antropogenica"/>
    <n v="-0.1111111111111111"/>
    <n v="0"/>
    <n v="0"/>
    <n v="-7.0588888888888883"/>
    <n v="0"/>
    <n v="0"/>
    <x v="2"/>
  </r>
  <r>
    <x v="1290"/>
    <s v="1270INF"/>
    <s v="Jorge Cisneros"/>
    <n v="13.99024"/>
    <n v="-85.029070000000004"/>
    <s v="Bosque latifoliado &gt;70%"/>
    <n v="9"/>
    <s v="Alta"/>
    <s v="Landsat"/>
    <n v="2004"/>
    <s v="imal7_15050_04_04_2004.img"/>
    <s v="Media"/>
    <s v="Bosque latifoliado &gt;70%"/>
    <n v="9"/>
    <s v="Alta"/>
    <s v="Rapide Eye"/>
    <n v="2016"/>
    <s v="1645523_RapidEye-1_analytic_20161001_164628.tif"/>
    <s v="Alta"/>
    <m/>
    <m/>
    <s v="1270INF"/>
    <n v="13.99024"/>
    <n v="-85.029070000000004"/>
    <x v="1"/>
    <x v="0"/>
    <s v="No Antropogenica"/>
    <n v="0"/>
    <n v="0"/>
    <n v="0"/>
    <n v="0"/>
    <n v="0"/>
    <n v="0"/>
    <x v="2"/>
  </r>
  <r>
    <x v="1291"/>
    <s v="1267INF"/>
    <s v="Jorge Cisneros"/>
    <n v="13.990930000000001"/>
    <n v="-85.284279999999995"/>
    <s v="Bosque latifoliado &gt;70%"/>
    <n v="9"/>
    <s v="Alta"/>
    <s v="Landsat"/>
    <n v="2005"/>
    <s v="mosa_15_16_17_2005_06.img"/>
    <s v="Media"/>
    <s v="Bosque latifoliado &gt;70%"/>
    <n v="7"/>
    <s v="Alta"/>
    <s v="Rapide Eye"/>
    <n v="2016"/>
    <s v="1645522_RapidEye-1_analytic_20161001_164628.tif"/>
    <s v="Alta"/>
    <m/>
    <m/>
    <s v="1267INF"/>
    <n v="13.990930000000001"/>
    <n v="-85.284279999999995"/>
    <x v="1"/>
    <x v="1"/>
    <s v="No Antropogenica"/>
    <n v="-0.22222222222222221"/>
    <n v="-0.22222222222222221"/>
    <n v="-14.117777777777777"/>
    <n v="-14.117777777777777"/>
    <n v="1"/>
    <n v="0"/>
    <x v="3"/>
  </r>
  <r>
    <x v="1292"/>
    <s v="1260i"/>
    <s v="Jorge Cisneros"/>
    <n v="13.905670000000001"/>
    <n v="-85.157340000000005"/>
    <s v="Bosque latifoliado &gt;70%"/>
    <n v="7"/>
    <s v="Alta"/>
    <s v="Landsat"/>
    <n v="2005"/>
    <s v="mosa_15_16_17_2005_06.img"/>
    <s v="Media"/>
    <s v="Bosque latifoliado degradado 30-69%"/>
    <n v="5"/>
    <s v="Alta"/>
    <s v="Rapide Eye"/>
    <n v="2016"/>
    <s v="1645523_RapidEye-4_analytic_20160116_165121.tif"/>
    <s v="Alta"/>
    <m/>
    <m/>
    <s v="1260i"/>
    <n v="13.905670000000001"/>
    <n v="-85.157340000000005"/>
    <x v="1"/>
    <x v="1"/>
    <s v="No Antropogenica"/>
    <n v="-0.22222222222222221"/>
    <n v="-0.22222222222222221"/>
    <n v="-14.117777777777777"/>
    <n v="-14.117777777777777"/>
    <n v="0"/>
    <n v="0"/>
    <x v="2"/>
  </r>
  <r>
    <x v="1293"/>
    <s v="1257INF"/>
    <s v="Jorge Cisneros"/>
    <n v="13.90483"/>
    <n v="-83.66986"/>
    <s v="Bosque latifoliado degradado 30-69%"/>
    <n v="6"/>
    <s v="Alta"/>
    <s v="Landsat"/>
    <n v="2005"/>
    <s v="mosa_15_16_17_2005_06.img"/>
    <s v="Media"/>
    <s v="Bosque latifoliado degradado 30-69%"/>
    <n v="6"/>
    <s v="Alta"/>
    <s v="Rapide Eye"/>
    <n v="2016"/>
    <s v="1745502_RapidEye-1_analytic_20160206_165510.tif"/>
    <s v="Alta"/>
    <m/>
    <m/>
    <s v="1257INF"/>
    <n v="13.90483"/>
    <n v="-83.66986"/>
    <x v="1"/>
    <x v="0"/>
    <s v="No Antropogenica"/>
    <n v="0"/>
    <n v="0"/>
    <n v="0"/>
    <n v="0"/>
    <n v="0"/>
    <n v="0"/>
    <x v="2"/>
  </r>
  <r>
    <x v="1294"/>
    <s v="1257i"/>
    <s v="Jorge Cisneros"/>
    <n v="13.9057"/>
    <n v="-85.412350000000004"/>
    <s v="Bosque latifoliado &gt;70%"/>
    <n v="7"/>
    <s v="Alta"/>
    <s v="Landsat"/>
    <n v="2005"/>
    <s v="mosa_15_16_17_2005_06.img"/>
    <s v="Media"/>
    <s v="Bosque latifoliado degradado 30-69%"/>
    <n v="6"/>
    <s v="Alta"/>
    <s v="Rapide Eye"/>
    <n v="2016"/>
    <s v="1645522_RapidEye-1_analytic_20161001_164628.tif"/>
    <s v="Alta"/>
    <m/>
    <m/>
    <s v="1257i"/>
    <n v="13.9057"/>
    <n v="-85.412350000000004"/>
    <x v="1"/>
    <x v="1"/>
    <s v="No Antropogenica"/>
    <n v="-0.1111111111111111"/>
    <n v="0"/>
    <n v="0"/>
    <n v="-7.0588888888888883"/>
    <n v="0"/>
    <n v="0"/>
    <x v="2"/>
  </r>
  <r>
    <x v="1295"/>
    <s v="1254i"/>
    <s v="Jorge Cisneros"/>
    <n v="13.90621"/>
    <n v="-85.667479999999998"/>
    <s v="Bosque latifoliado degradado 30-69%"/>
    <n v="6"/>
    <s v="Alta"/>
    <s v="Landsat"/>
    <n v="2005"/>
    <s v="mosa_15_16_17_2005_06.img"/>
    <s v="Media"/>
    <s v="Bosque latifoliado degradado 30-69%"/>
    <n v="4"/>
    <s v="Alta"/>
    <s v="Rapide Eye"/>
    <n v="2016"/>
    <s v="1645521_RapidEye-4_analytic_20160204_164905.tif"/>
    <s v="Alta"/>
    <m/>
    <m/>
    <s v="1254i"/>
    <n v="13.90621"/>
    <n v="-85.667479999999998"/>
    <x v="1"/>
    <x v="1"/>
    <s v="No Antropogenica"/>
    <n v="-0.22222222222222221"/>
    <n v="-0.22222222222222221"/>
    <n v="-14.117777777777777"/>
    <n v="-14.117777777777777"/>
    <n v="0"/>
    <n v="0"/>
    <x v="2"/>
  </r>
  <r>
    <x v="1296"/>
    <s v="1251INF"/>
    <s v="Jorge Cisneros"/>
    <n v="13.904999999999999"/>
    <n v="-84.179829999999995"/>
    <s v="Bosque latifoliado &gt;70%"/>
    <n v="9"/>
    <s v="Alta"/>
    <s v="Landsat"/>
    <n v="2004"/>
    <s v="mosa_15_16_17_2005_06.img"/>
    <s v="Media"/>
    <s v="Bosque latifoliado &gt;70%"/>
    <n v="9"/>
    <s v="Alta"/>
    <s v="Rapide Eye"/>
    <n v="2016"/>
    <s v="1645527_RapidEye-3_analytic_20160620_164331.tif"/>
    <s v="Alta"/>
    <m/>
    <m/>
    <s v="1251INF"/>
    <n v="13.904999999999999"/>
    <n v="-84.179829999999995"/>
    <x v="1"/>
    <x v="0"/>
    <s v="Antropogenica"/>
    <n v="0"/>
    <n v="0"/>
    <n v="0"/>
    <n v="0"/>
    <n v="0"/>
    <n v="1"/>
    <x v="0"/>
  </r>
  <r>
    <x v="1297"/>
    <s v="1248INF"/>
    <s v="Jorge Cisneros"/>
    <n v="13.90597"/>
    <n v="-84.434889999999996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526_RapidEye-2_analytic_20160927_164626.tif"/>
    <s v="Alta"/>
    <m/>
    <m/>
    <s v="1248INF"/>
    <n v="13.90597"/>
    <n v="-84.434889999999996"/>
    <x v="1"/>
    <x v="0"/>
    <s v="No Antropogenica"/>
    <n v="0"/>
    <n v="0"/>
    <n v="0"/>
    <n v="0"/>
    <n v="1"/>
    <n v="0"/>
    <x v="3"/>
  </r>
  <r>
    <x v="1298"/>
    <s v="1248i"/>
    <s v="Jorge Cisneros"/>
    <n v="13.820349999999999"/>
    <n v="-83.966290000000001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645428_RapidEye-1_analytic_20160206_165514.tif"/>
    <s v="Alta"/>
    <m/>
    <m/>
    <s v="1248i"/>
    <n v="13.820349999999999"/>
    <n v="-83.966290000000001"/>
    <x v="1"/>
    <x v="1"/>
    <s v="No Antropogenica"/>
    <n v="-0.22222222222222221"/>
    <n v="-0.22222222222222221"/>
    <n v="-14.117777777777777"/>
    <n v="-14.117777777777777"/>
    <n v="0"/>
    <n v="0"/>
    <x v="2"/>
  </r>
  <r>
    <x v="1299"/>
    <s v="1245INF"/>
    <s v="Jorge Cisneros"/>
    <n v="13.90518"/>
    <n v="-84.689800000000005"/>
    <s v="Bosque latifoliado degradado 30-69%"/>
    <n v="4"/>
    <s v="Alta"/>
    <s v="Landsat"/>
    <n v="2005"/>
    <s v="mosa_15_16_17_2005_06_1.img"/>
    <s v="Media"/>
    <s v="Bosque latifoliado degradado 30-69%"/>
    <n v="4"/>
    <s v="Alta"/>
    <s v="Rapide Eye"/>
    <n v="2016"/>
    <s v="1645525_RapidEye-3_analytic_20160317_164844.tif"/>
    <s v="Alta"/>
    <m/>
    <m/>
    <s v="1245INF"/>
    <n v="13.90518"/>
    <n v="-84.689800000000005"/>
    <x v="1"/>
    <x v="0"/>
    <s v="Antropogenica"/>
    <n v="0"/>
    <n v="0"/>
    <n v="0"/>
    <n v="0"/>
    <n v="1"/>
    <n v="1"/>
    <x v="1"/>
  </r>
  <r>
    <x v="1300"/>
    <s v="1245i"/>
    <s v="Jorge Cisneros"/>
    <n v="13.820399999999999"/>
    <n v="-84.221379999999996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427_RapidEye-3_analytic_20160620_164334.tif"/>
    <s v="Alta"/>
    <m/>
    <m/>
    <s v="1245i"/>
    <n v="13.820399999999999"/>
    <n v="-84.221379999999996"/>
    <x v="1"/>
    <x v="0"/>
    <s v="No Antropogenica"/>
    <n v="0"/>
    <n v="0"/>
    <n v="0"/>
    <n v="0"/>
    <n v="1"/>
    <n v="0"/>
    <x v="3"/>
  </r>
  <r>
    <x v="1301"/>
    <s v="1242INF"/>
    <s v="Jorge Cisneros"/>
    <n v="13.90597"/>
    <n v="-84.944900000000004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524_RapidEye-3_analytic_20160317_164844.tif"/>
    <s v="Alta"/>
    <m/>
    <m/>
    <s v="1242INF"/>
    <n v="13.90597"/>
    <n v="-84.944900000000004"/>
    <x v="1"/>
    <x v="0"/>
    <s v="No Antropogenica"/>
    <n v="0"/>
    <n v="0"/>
    <n v="0"/>
    <n v="0"/>
    <n v="0"/>
    <n v="0"/>
    <x v="2"/>
  </r>
  <r>
    <x v="1302"/>
    <s v="1242i"/>
    <s v="Jorge Cisneros"/>
    <n v="13.82048"/>
    <n v="-84.476470000000006"/>
    <s v="Bosque latifoliado &gt;70%"/>
    <n v="8"/>
    <s v="Alta"/>
    <s v="Landsat"/>
    <n v="2005"/>
    <s v="mosa_15_16_17_2005_06.img"/>
    <s v="Media"/>
    <s v="Bosque latifoliado degradado 30-69%"/>
    <n v="6"/>
    <s v="Alta"/>
    <s v="Rapide Eye"/>
    <n v="2016"/>
    <s v="1645426_RapidEye-2_analytic_20160927_164629.tif"/>
    <s v="Alta"/>
    <m/>
    <m/>
    <s v="1242i"/>
    <n v="13.82048"/>
    <n v="-84.476470000000006"/>
    <x v="1"/>
    <x v="1"/>
    <s v="Antropogenica"/>
    <n v="-0.22222222222222221"/>
    <n v="-0.22222222222222221"/>
    <n v="-14.117777777777777"/>
    <n v="-14.117777777777777"/>
    <n v="1"/>
    <n v="1"/>
    <x v="1"/>
  </r>
  <r>
    <x v="1303"/>
    <s v="1239INF"/>
    <s v="Jorge Cisneros"/>
    <n v="13.90536"/>
    <n v="-85.199789999999993"/>
    <s v="Bosque latifoliado &gt;70%"/>
    <n v="7"/>
    <s v="Alta"/>
    <s v="Landsat"/>
    <n v="2005"/>
    <s v="mosa_15_16_17_2005_06.img"/>
    <s v="Media"/>
    <s v="Bosque latifoliado degradado 30-69%"/>
    <n v="6"/>
    <s v="Alta"/>
    <s v="Bing"/>
    <n v="2014"/>
    <m/>
    <s v="Alta"/>
    <m/>
    <m/>
    <s v="1239INF"/>
    <n v="13.90536"/>
    <n v="-85.199789999999993"/>
    <x v="1"/>
    <x v="1"/>
    <s v="No Antropogenica"/>
    <n v="-0.1111111111111111"/>
    <n v="0"/>
    <n v="0"/>
    <n v="-7.0588888888888883"/>
    <n v="0"/>
    <n v="0"/>
    <x v="2"/>
  </r>
  <r>
    <x v="1304"/>
    <s v="1239i"/>
    <s v="Jorge Cisneros"/>
    <n v="13.82052"/>
    <n v="-84.731560000000002"/>
    <s v="Bosque latifoliado degradado 30-69%"/>
    <n v="6"/>
    <s v="Alta"/>
    <s v="Landsat"/>
    <n v="2005"/>
    <s v="mosa_15_16_17_2005_06.img"/>
    <s v="Media"/>
    <s v="Bosque latifoliado &gt;70%"/>
    <n v="9"/>
    <s v="Alta"/>
    <s v="Bing"/>
    <n v="2014"/>
    <m/>
    <s v="Alta"/>
    <m/>
    <m/>
    <s v="1239i"/>
    <n v="13.82052"/>
    <n v="-84.731560000000002"/>
    <x v="1"/>
    <x v="2"/>
    <s v="Antropogenica"/>
    <n v="0.33333333333333331"/>
    <n v="0.33333333333333331"/>
    <n v="21.176666666666662"/>
    <n v="21.176666666666662"/>
    <n v="0"/>
    <n v="1"/>
    <x v="0"/>
  </r>
  <r>
    <x v="1305"/>
    <s v="1236INF"/>
    <s v="Jorge Cisneros"/>
    <n v="13.90597"/>
    <n v="-85.454909999999998"/>
    <s v="Bosque latifoliado &gt;70%"/>
    <n v="7"/>
    <s v="Alta"/>
    <s v="Landsat"/>
    <n v="2005"/>
    <s v="mosa_15_16_17_2005_06.img"/>
    <s v="Media"/>
    <s v="Bosque latifoliado degradado 30-69%"/>
    <n v="6"/>
    <s v="Alta"/>
    <s v="Bing"/>
    <n v="2014"/>
    <m/>
    <s v="Alta"/>
    <m/>
    <m/>
    <s v="1236INF"/>
    <n v="13.90597"/>
    <n v="-85.454909999999998"/>
    <x v="1"/>
    <x v="1"/>
    <s v="No Antropogenica"/>
    <n v="-0.1111111111111111"/>
    <n v="0"/>
    <n v="0"/>
    <n v="-7.0588888888888883"/>
    <n v="0"/>
    <n v="0"/>
    <x v="2"/>
  </r>
  <r>
    <x v="1306"/>
    <s v="1236i"/>
    <s v="Jorge Cisneros"/>
    <n v="13.820600000000001"/>
    <n v="-84.986649999999997"/>
    <s v="Bosque latifoliado degradado 30-69%"/>
    <n v="5"/>
    <s v="Alta"/>
    <s v="Landsat"/>
    <n v="2005"/>
    <s v="mosa_15_16_17_2005_06.img"/>
    <s v="Media"/>
    <s v="Bosque latifoliado degradado 30-69%"/>
    <n v="6"/>
    <s v="Alta"/>
    <s v="Rapide Eye"/>
    <n v="2016"/>
    <s v="1645424_RapidEye-1_analytic_20160422_165008.tif"/>
    <s v="Alta"/>
    <m/>
    <m/>
    <s v="1236i"/>
    <n v="13.820600000000001"/>
    <n v="-84.986649999999997"/>
    <x v="1"/>
    <x v="2"/>
    <s v="No Antropogenica"/>
    <n v="0.1111111111111111"/>
    <n v="0"/>
    <n v="0"/>
    <n v="7.0588888888888883"/>
    <n v="1"/>
    <n v="0"/>
    <x v="3"/>
  </r>
  <r>
    <x v="1307"/>
    <s v="1234i"/>
    <s v="Jorge Cisneros"/>
    <n v="13.82063"/>
    <n v="-85.156710000000004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423_RapidEye-4_analytic_20160116_165124.tif"/>
    <s v="Alta"/>
    <m/>
    <m/>
    <s v="1234i"/>
    <n v="13.82063"/>
    <n v="-85.156710000000004"/>
    <x v="1"/>
    <x v="0"/>
    <s v="No Antropogenica"/>
    <n v="0"/>
    <n v="0"/>
    <n v="0"/>
    <n v="0"/>
    <n v="0"/>
    <n v="0"/>
    <x v="2"/>
  </r>
  <r>
    <x v="1308"/>
    <s v="1233INF"/>
    <s v="Jorge Cisneros"/>
    <n v="13.90644"/>
    <n v="-85.710049999999995"/>
    <s v="Bosque latifoliado &gt;70%"/>
    <n v="7"/>
    <s v="Alta"/>
    <s v="Landsat"/>
    <n v="2003"/>
    <s v="imal7_17050_16_04_2003.img"/>
    <s v="Media"/>
    <s v="Bosque latifoliado &gt;70%"/>
    <n v="8"/>
    <s v="Alta"/>
    <s v="Rapide Eye"/>
    <n v="2016"/>
    <s v="1645520_RapidEye-4_analytic_20160204_164905.tif"/>
    <s v="Alta"/>
    <m/>
    <m/>
    <s v="1233INF"/>
    <n v="13.90644"/>
    <n v="-85.710049999999995"/>
    <x v="1"/>
    <x v="2"/>
    <s v="No Antropogenica"/>
    <n v="0.1111111111111111"/>
    <n v="0"/>
    <n v="0"/>
    <n v="7.0588888888888883"/>
    <n v="0"/>
    <n v="0"/>
    <x v="2"/>
  </r>
  <r>
    <x v="1309"/>
    <s v="1231i"/>
    <s v="Jorge Cisneros"/>
    <n v="13.820679999999999"/>
    <n v="-85.411799999999999"/>
    <s v="Bosque latifoliado degradado 30-69%"/>
    <n v="4"/>
    <s v="Alta"/>
    <s v="Landsat"/>
    <n v="2003"/>
    <s v="imal7_16051_05_12_2003.img"/>
    <s v="Media"/>
    <s v="Bosque latifoliado degradado 30-69%"/>
    <n v="5"/>
    <s v="Alta"/>
    <s v="Rapide Eye"/>
    <n v="2016"/>
    <s v="1645422_RapidEye-4_analytic_20160204_164908.tif"/>
    <s v="Alta"/>
    <m/>
    <m/>
    <s v="1231i"/>
    <n v="13.820679999999999"/>
    <n v="-85.411799999999999"/>
    <x v="1"/>
    <x v="2"/>
    <s v="No Antropogenica"/>
    <n v="0.1111111111111111"/>
    <n v="0"/>
    <n v="0"/>
    <n v="7.0588888888888883"/>
    <n v="0"/>
    <n v="0"/>
    <x v="2"/>
  </r>
  <r>
    <x v="1310"/>
    <s v="1228i"/>
    <s v="Jorge Cisneros"/>
    <n v="13.820740000000001"/>
    <n v="-85.666889999999995"/>
    <s v="Bosque latifoliado &gt;70%"/>
    <n v="9"/>
    <s v="Alta"/>
    <s v="Landsat"/>
    <n v="2003"/>
    <s v="imal7_16051_05_12_2003.img"/>
    <s v="Media"/>
    <s v="Bosque latifoliado &gt;70%"/>
    <n v="8"/>
    <s v="Alta"/>
    <s v="Bing"/>
    <n v="2014"/>
    <m/>
    <s v="Alta"/>
    <m/>
    <m/>
    <s v="1228i"/>
    <n v="13.820740000000001"/>
    <n v="-85.666889999999995"/>
    <x v="1"/>
    <x v="1"/>
    <s v="No Antropogenica"/>
    <n v="-0.1111111111111111"/>
    <n v="0"/>
    <n v="0"/>
    <n v="-7.0588888888888883"/>
    <n v="0"/>
    <n v="0"/>
    <x v="2"/>
  </r>
  <r>
    <x v="1311"/>
    <s v="1225i"/>
    <s v="Jorge Cisneros"/>
    <n v="13.73542"/>
    <n v="-83.712400000000002"/>
    <s v="Bosque latifoliado degradado 30-69%"/>
    <n v="6"/>
    <s v="Alta"/>
    <s v="Landsat"/>
    <n v="2008"/>
    <s v="imal7_1550_09_11_2008.img"/>
    <s v="Media"/>
    <s v="Bosque latifoliado &gt;70%"/>
    <n v="8"/>
    <s v="Alta"/>
    <m/>
    <n v="2016"/>
    <s v="1745402_RapidEye-1_analytic_20160206_165514.tif"/>
    <s v="Alta"/>
    <m/>
    <m/>
    <s v="1225i"/>
    <n v="13.73542"/>
    <n v="-83.712400000000002"/>
    <x v="1"/>
    <x v="2"/>
    <s v="No Antropogenica"/>
    <n v="0.22222222222222221"/>
    <n v="0.22222222222222221"/>
    <n v="14.117777777777777"/>
    <n v="14.117777777777777"/>
    <n v="0"/>
    <n v="0"/>
    <x v="2"/>
  </r>
  <r>
    <x v="1312"/>
    <s v="1221INF"/>
    <s v="Jorge Cisneros"/>
    <n v="13.819850000000001"/>
    <n v="-84.00882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428_RapidEye-1_analytic_20160206_165514.tif"/>
    <s v="Alta"/>
    <m/>
    <m/>
    <s v="1221INF"/>
    <n v="13.819850000000001"/>
    <n v="-84.00882"/>
    <x v="1"/>
    <x v="0"/>
    <s v="No Antropogenica"/>
    <n v="0"/>
    <n v="0"/>
    <n v="0"/>
    <n v="0"/>
    <n v="0"/>
    <n v="0"/>
    <x v="2"/>
  </r>
  <r>
    <x v="1313"/>
    <s v="121i"/>
    <s v="Jorge Cisneros"/>
    <n v="12.16316"/>
    <n v="-84.561509999999998"/>
    <s v="Bosque latifoliado degradado 30-69%"/>
    <n v="5"/>
    <s v="Alta"/>
    <s v="Landsat"/>
    <n v="2005"/>
    <s v="imal7_16051_24_11_2005.img"/>
    <s v="Media"/>
    <s v="Bosque latifoliado degradado 30-69%"/>
    <n v="5"/>
    <s v="Alta"/>
    <s v="Rapide Eye"/>
    <n v="2016"/>
    <s v="1644726_RapidEye-2_analytic_20160124_170429.tif"/>
    <s v="Alta"/>
    <m/>
    <m/>
    <s v="121i"/>
    <n v="12.16316"/>
    <n v="-84.561509999999998"/>
    <x v="1"/>
    <x v="0"/>
    <s v="Antropogenica"/>
    <n v="0"/>
    <n v="0"/>
    <n v="0"/>
    <n v="0"/>
    <n v="0"/>
    <n v="1"/>
    <x v="0"/>
  </r>
  <r>
    <x v="1314"/>
    <s v="1219i"/>
    <s v="Jorge Cisneros"/>
    <n v="13.73551"/>
    <n v="-84.222390000000004"/>
    <s v="Bosque latifoliado degradado 30-69%"/>
    <n v="6"/>
    <s v="Alta"/>
    <s v="Landsat"/>
    <n v="2005"/>
    <s v="imal7_16051_24_11_2005.img"/>
    <s v="Media"/>
    <s v="Bosque latifoliado degradado 30-69%"/>
    <n v="6"/>
    <s v="Alta"/>
    <s v="Rapide Eye"/>
    <n v="2016"/>
    <s v="1645427_RapidEye-3_analytic_20160620_164334.tif"/>
    <s v="Alta"/>
    <m/>
    <m/>
    <s v="1219i"/>
    <n v="13.73551"/>
    <n v="-84.222390000000004"/>
    <x v="1"/>
    <x v="0"/>
    <s v="No Antropogenica"/>
    <n v="0"/>
    <n v="0"/>
    <n v="0"/>
    <n v="0"/>
    <n v="0"/>
    <n v="0"/>
    <x v="2"/>
  </r>
  <r>
    <x v="1315"/>
    <s v="1218INF"/>
    <s v="Jorge Cisneros"/>
    <n v="13.820880000000001"/>
    <n v="-84.263900000000007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427_RapidEye-1_analytic_20160206_165515.tif"/>
    <s v="Alta"/>
    <m/>
    <m/>
    <s v="1218INF"/>
    <n v="13.820880000000001"/>
    <n v="-84.263900000000007"/>
    <x v="1"/>
    <x v="0"/>
    <s v="Antropogenica"/>
    <n v="0"/>
    <n v="0"/>
    <n v="0"/>
    <n v="0"/>
    <n v="0"/>
    <n v="1"/>
    <x v="0"/>
  </r>
  <r>
    <x v="1316"/>
    <s v="1216i"/>
    <s v="Jorge Cisneros"/>
    <n v="13.735569999999999"/>
    <n v="-84.477379999999997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426_RapidEye-3_analytic_20160620_164335.tif"/>
    <s v="Alta"/>
    <m/>
    <m/>
    <s v="1216i"/>
    <n v="13.735569999999999"/>
    <n v="-84.477379999999997"/>
    <x v="1"/>
    <x v="0"/>
    <s v="Antropogenica"/>
    <n v="0"/>
    <n v="0"/>
    <n v="0"/>
    <n v="0"/>
    <n v="0"/>
    <n v="0"/>
    <x v="2"/>
  </r>
  <r>
    <x v="1317"/>
    <s v="1215INF"/>
    <s v="Jorge Cisneros"/>
    <n v="13.82006"/>
    <n v="-84.518979999999999"/>
    <s v="Bosque latifoliado &gt;70%"/>
    <n v="9"/>
    <s v="Alta"/>
    <s v="Landsat"/>
    <n v="2005"/>
    <s v="mosa_15_16_17_2005_06.img"/>
    <s v="Media"/>
    <s v="Bosque latifoliado &gt;70%"/>
    <n v="9"/>
    <s v="Alta"/>
    <s v="Rapide Eye"/>
    <n v="2016"/>
    <s v="1645426_RapidEye-3_analytic_20160620_164335.tif"/>
    <s v="Alta"/>
    <m/>
    <m/>
    <s v="1215INF"/>
    <n v="13.82006"/>
    <n v="-84.518979999999999"/>
    <x v="1"/>
    <x v="0"/>
    <s v="No Antropogenica"/>
    <n v="0"/>
    <n v="0"/>
    <n v="0"/>
    <n v="0"/>
    <n v="0"/>
    <n v="0"/>
    <x v="2"/>
  </r>
  <r>
    <x v="1318"/>
    <s v="1212INF"/>
    <s v="Jorge Cisneros"/>
    <n v="13.82091"/>
    <n v="-84.774090000000001"/>
    <s v="Bosque latifoliado degradado 30-69%"/>
    <n v="5"/>
    <s v="Alta"/>
    <s v="Landsat"/>
    <n v="2005"/>
    <s v="mosa_15_16_17_2005_06_1.img"/>
    <s v="Media"/>
    <s v="Bosque latifoliado &gt;70%"/>
    <n v="9"/>
    <s v="Alta"/>
    <s v="Rapide Eye"/>
    <n v="2016"/>
    <s v="1645425_RapidEye-1_analytic_20160422_165008.tif"/>
    <s v="Alta"/>
    <m/>
    <m/>
    <s v="1212INF"/>
    <n v="13.82091"/>
    <n v="-84.774090000000001"/>
    <x v="1"/>
    <x v="2"/>
    <s v="No Antropogenica"/>
    <n v="0.44444444444444442"/>
    <n v="0.44444444444444442"/>
    <n v="28.235555555555553"/>
    <n v="28.235555555555553"/>
    <n v="0"/>
    <n v="0"/>
    <x v="2"/>
  </r>
  <r>
    <x v="1319"/>
    <s v="1210i"/>
    <s v="Jorge Cisneros"/>
    <n v="13.73565"/>
    <n v="-84.987380000000002"/>
    <s v="Bosque latifoliado &gt;70%"/>
    <n v="7"/>
    <s v="Alta"/>
    <s v="Landsat"/>
    <n v="2005"/>
    <s v="mosa_15_16_17_2005_06_1.img"/>
    <s v="Media"/>
    <s v="Bosque latifoliado &gt;70%"/>
    <n v="9"/>
    <s v="Alta"/>
    <s v="Rapide Eye"/>
    <n v="2016"/>
    <s v="1645424_RapidEye-1_analytic_20160422_165008.tif"/>
    <s v="Alta"/>
    <m/>
    <m/>
    <s v="1210i"/>
    <n v="13.73565"/>
    <n v="-84.987380000000002"/>
    <x v="1"/>
    <x v="2"/>
    <s v="No Antropogenica"/>
    <n v="0.22222222222222221"/>
    <n v="0.22222222222222221"/>
    <n v="14.117777777777777"/>
    <n v="14.117777777777777"/>
    <n v="1"/>
    <n v="0"/>
    <x v="3"/>
  </r>
  <r>
    <x v="1320"/>
    <s v="1209INF"/>
    <s v="Jorge Cisneros"/>
    <n v="13.820259999999999"/>
    <n v="-85.029139999999998"/>
    <s v="Bosque latifoliado &gt;70%"/>
    <n v="7"/>
    <s v="Alta"/>
    <s v="Landsat"/>
    <n v="2005"/>
    <s v="mosa_15_16_17_2005_06_1.img"/>
    <s v="Media"/>
    <s v="Bosque latifoliado &gt;70%"/>
    <n v="7"/>
    <s v="Alta"/>
    <s v="Rapide Eye"/>
    <n v="2016"/>
    <s v="1645423_RapidEye-1_analytic_20160422_165009.tif"/>
    <s v="Alta"/>
    <m/>
    <m/>
    <s v="1209INF"/>
    <n v="13.820259999999999"/>
    <n v="-85.029139999999998"/>
    <x v="1"/>
    <x v="0"/>
    <s v="No Antropogenica"/>
    <n v="0"/>
    <n v="0"/>
    <n v="0"/>
    <n v="0"/>
    <n v="0"/>
    <n v="0"/>
    <x v="2"/>
  </r>
  <r>
    <x v="1321"/>
    <s v="1207i"/>
    <s v="Jorge Cisneros"/>
    <n v="13.73568"/>
    <n v="-85.242379999999997"/>
    <s v="Bosque latifoliado &gt;70%"/>
    <n v="8"/>
    <s v="Alta"/>
    <s v="Landsat"/>
    <n v="2005"/>
    <s v="mosa_15_16_17_2005_06_1.img"/>
    <s v="Media"/>
    <s v="Bosque latifoliado &gt;70%"/>
    <n v="8"/>
    <s v="Alta"/>
    <s v="Rapide Eye"/>
    <n v="2016"/>
    <s v="1645422_RapidEye-1_analytic_20161001_164632.tif"/>
    <s v="Alta"/>
    <m/>
    <m/>
    <s v="1207i"/>
    <n v="13.73568"/>
    <n v="-85.242379999999997"/>
    <x v="1"/>
    <x v="0"/>
    <s v="No Antropogenica"/>
    <n v="0"/>
    <n v="0"/>
    <n v="0"/>
    <n v="0"/>
    <n v="0"/>
    <n v="1"/>
    <x v="0"/>
  </r>
  <r>
    <x v="1322"/>
    <s v="1205INF"/>
    <s v="Jorge Cisneros"/>
    <n v="13.820399999999999"/>
    <n v="-85.369259999999997"/>
    <s v="Bosque latifoliado &gt;70%"/>
    <n v="8"/>
    <s v="Alta"/>
    <s v="Landsat"/>
    <n v="2005"/>
    <s v="mosa_15_16_17_2005_06_1.img"/>
    <s v="Media"/>
    <s v="Bosque latifoliado &gt;70%"/>
    <n v="7"/>
    <s v="Alta"/>
    <s v="Rapide Eye"/>
    <n v="2016"/>
    <s v="1645422_RapidEye-4_analytic_20160204_164908.tif"/>
    <s v="Alta"/>
    <m/>
    <m/>
    <s v="1205INF"/>
    <n v="13.820399999999999"/>
    <n v="-85.369259999999997"/>
    <x v="1"/>
    <x v="1"/>
    <s v="No Antropogenica"/>
    <n v="-0.1111111111111111"/>
    <n v="0"/>
    <n v="0"/>
    <n v="-7.0588888888888883"/>
    <n v="0"/>
    <n v="0"/>
    <x v="2"/>
  </r>
  <r>
    <x v="1323"/>
    <s v="119i"/>
    <s v="Jorge Cisneros"/>
    <n v="12.07708"/>
    <n v="-83.797179999999997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744602_RapidEye-1_analytic_20160315_165210.tif"/>
    <s v="Alta"/>
    <m/>
    <m/>
    <s v="119i"/>
    <n v="12.07708"/>
    <n v="-83.797179999999997"/>
    <x v="1"/>
    <x v="0"/>
    <s v="Antropogenica"/>
    <n v="0"/>
    <n v="0"/>
    <n v="0"/>
    <n v="0"/>
    <n v="0"/>
    <n v="0"/>
    <x v="2"/>
  </r>
  <r>
    <x v="1324"/>
    <s v="1190i"/>
    <s v="Jorge Cisneros"/>
    <n v="13.650460000000001"/>
    <n v="-84.391480000000001"/>
    <s v="Bosque latifoliado &gt;70%"/>
    <n v="7"/>
    <s v="Alta"/>
    <s v="Landsat"/>
    <n v="2005"/>
    <s v="mosa_15_16_17_2005_06_1.img"/>
    <s v="Media"/>
    <s v="Bosque latifoliado &gt;70%"/>
    <n v="7"/>
    <s v="Alta"/>
    <s v="Rapide Eye"/>
    <n v="2016"/>
    <s v="1645326_RapidEye-2_analytic_20160927_164633.tif"/>
    <s v="Alta"/>
    <m/>
    <m/>
    <s v="1190i"/>
    <n v="13.650460000000001"/>
    <n v="-84.391480000000001"/>
    <x v="1"/>
    <x v="0"/>
    <s v="Antropogenica"/>
    <n v="0"/>
    <n v="0"/>
    <n v="0"/>
    <n v="0"/>
    <n v="0"/>
    <n v="1"/>
    <x v="0"/>
  </r>
  <r>
    <x v="1325"/>
    <s v="1186INF"/>
    <s v="Jorge Cisneros"/>
    <n v="13.73598"/>
    <n v="-84.264880000000005"/>
    <s v="Bosque latifoliado &gt;70%"/>
    <n v="7"/>
    <s v="Alta"/>
    <s v="Landsat"/>
    <n v="2005"/>
    <s v="mosa_15_16_17_2005_06_1.img"/>
    <s v="Media"/>
    <s v="Bosque latifoliado degradado 30-69%"/>
    <n v="3"/>
    <s v="Alta"/>
    <s v="Rapide Eye"/>
    <n v="2016"/>
    <s v="1645427_RapidEye-1_analytic_20160206_165515.tif"/>
    <s v="Alta"/>
    <m/>
    <m/>
    <s v="1186INF"/>
    <n v="13.73598"/>
    <n v="-84.264880000000005"/>
    <x v="1"/>
    <x v="1"/>
    <s v="No Antropogenica"/>
    <n v="-0.44444444444444442"/>
    <n v="-0.44444444444444442"/>
    <n v="-28.235555555555553"/>
    <n v="-28.235555555555553"/>
    <n v="0"/>
    <n v="0"/>
    <x v="2"/>
  </r>
  <r>
    <x v="1326"/>
    <s v="1183INF"/>
    <s v="Jorge Cisneros"/>
    <n v="13.735139999999999"/>
    <n v="-84.519869999999997"/>
    <s v="Bosque latifoliado degradado 30-69%"/>
    <n v="6"/>
    <s v="Alta"/>
    <s v="Landsat"/>
    <n v="2008"/>
    <s v="imal7_1550_09_11_2008.img"/>
    <s v="Media"/>
    <s v="Bosque latifoliado degradado 30-69%"/>
    <n v="6"/>
    <s v="Alta"/>
    <s v="Rapide Eye"/>
    <n v="2016"/>
    <s v="1645324_RapidEye-2_analytic_20160927_164634.tif"/>
    <s v="Alta"/>
    <m/>
    <m/>
    <s v="1183INF"/>
    <n v="13.735139999999999"/>
    <n v="-84.519869999999997"/>
    <x v="1"/>
    <x v="0"/>
    <s v="No Antropogenica"/>
    <n v="0"/>
    <n v="0"/>
    <n v="0"/>
    <n v="0"/>
    <n v="1"/>
    <n v="0"/>
    <x v="3"/>
  </r>
  <r>
    <x v="1327"/>
    <s v="1180INF"/>
    <s v="Jorge Cisneros"/>
    <n v="13.73598"/>
    <n v="-84.774889999999999"/>
    <s v="Bosque latifoliado &gt;70%"/>
    <n v="7"/>
    <s v="Alta"/>
    <s v="Landsat"/>
    <n v="2005"/>
    <s v="mosa_15_16_17_2005_06.img"/>
    <s v="Media"/>
    <s v="Bosque latifoliado &gt;70%"/>
    <n v="7"/>
    <s v="Alta"/>
    <s v="Rapide Eye"/>
    <n v="2016"/>
    <s v="1645425_RapidEye-2_analytic_20160927_164630.tif"/>
    <s v="Alta"/>
    <m/>
    <m/>
    <s v="1180INF"/>
    <n v="13.73598"/>
    <n v="-84.774889999999999"/>
    <x v="1"/>
    <x v="0"/>
    <s v="No Antropogenica"/>
    <n v="0"/>
    <n v="0"/>
    <n v="0"/>
    <n v="0"/>
    <n v="1"/>
    <n v="0"/>
    <x v="3"/>
  </r>
  <r>
    <x v="1328"/>
    <s v="1178i"/>
    <s v="Jorge Cisneros"/>
    <n v="13.650690000000001"/>
    <n v="-85.411839999999998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322_RapidEye-1_analytic_20161001_164635.tif"/>
    <s v="Alta"/>
    <m/>
    <m/>
    <s v="1178i"/>
    <n v="13.650690000000001"/>
    <n v="-85.411839999999998"/>
    <x v="1"/>
    <x v="0"/>
    <s v="No Antropogenica"/>
    <n v="0"/>
    <n v="0"/>
    <n v="0"/>
    <n v="0"/>
    <n v="0"/>
    <n v="0"/>
    <x v="2"/>
  </r>
  <r>
    <x v="1329"/>
    <s v="1177INF"/>
    <s v="Jorge Cisneros"/>
    <n v="13.73532"/>
    <n v="-85.029849999999996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423_RapidEye-1_analytic_20160422_165009.tif"/>
    <s v="Alta"/>
    <m/>
    <m/>
    <s v="1177INF"/>
    <n v="13.73532"/>
    <n v="-85.029849999999996"/>
    <x v="1"/>
    <x v="0"/>
    <s v="No Antropogenica"/>
    <n v="0"/>
    <n v="0"/>
    <n v="0"/>
    <n v="0"/>
    <n v="0"/>
    <n v="0"/>
    <x v="2"/>
  </r>
  <r>
    <x v="1330"/>
    <s v="116INF"/>
    <s v="Jorge Cisneros"/>
    <n v="11.356109999999999"/>
    <n v="-84.094880000000003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328_RapidEye-1_analytic_20160315_165220.tif"/>
    <s v="Alta"/>
    <m/>
    <m/>
    <s v="116INF"/>
    <n v="11.356109999999999"/>
    <n v="-84.094880000000003"/>
    <x v="1"/>
    <x v="0"/>
    <s v="No Antropogenica"/>
    <n v="0"/>
    <n v="0"/>
    <n v="0"/>
    <n v="0"/>
    <n v="1"/>
    <n v="0"/>
    <x v="3"/>
  </r>
  <r>
    <x v="1331"/>
    <s v="116i"/>
    <s v="Jorge Cisneros"/>
    <n v="12.07808"/>
    <n v="-84.052210000000002"/>
    <s v="Bosque latifoliado degradado 30-69%"/>
    <n v="5"/>
    <s v="Alta"/>
    <s v="Landsat"/>
    <n v="2005"/>
    <s v="imal7_15052_29_08_2005.img"/>
    <s v="Media"/>
    <s v="Bosque latifoliado degradado 30-69%"/>
    <n v="4"/>
    <s v="Alta"/>
    <s v="Rapide Eye"/>
    <n v="2016"/>
    <s v="1644628_RapidEye-4_analytic_20150105_165827.tif"/>
    <s v="Alta"/>
    <m/>
    <m/>
    <s v="116i"/>
    <n v="12.07808"/>
    <n v="-84.052210000000002"/>
    <x v="1"/>
    <x v="1"/>
    <s v="Antropogenica"/>
    <n v="-0.1111111111111111"/>
    <n v="0"/>
    <n v="0"/>
    <n v="-7.0588888888888883"/>
    <n v="0"/>
    <n v="1"/>
    <x v="0"/>
  </r>
  <r>
    <x v="1332"/>
    <s v="1169INF"/>
    <s v="Jorge Cisneros"/>
    <n v="13.73555"/>
    <n v="-85.70984"/>
    <s v="Bosque latifoliado &gt;70%"/>
    <n v="9"/>
    <s v="Alta"/>
    <s v="Landsat"/>
    <n v="2005"/>
    <s v="imal7_16051_24_11_2005.img"/>
    <s v="Media"/>
    <s v="Bosque latifoliado &gt;70%"/>
    <n v="9"/>
    <s v="Alta"/>
    <s v="Rapide Eye"/>
    <n v="2016"/>
    <s v="1645420_RapidEye-4_analytic_20160204_164908.tif"/>
    <s v="Alta"/>
    <m/>
    <m/>
    <s v="1169INF"/>
    <n v="13.73555"/>
    <n v="-85.70984"/>
    <x v="1"/>
    <x v="0"/>
    <s v="No Antropogenica"/>
    <n v="0"/>
    <n v="0"/>
    <n v="0"/>
    <n v="0"/>
    <n v="1"/>
    <n v="0"/>
    <x v="3"/>
  </r>
  <r>
    <x v="1333"/>
    <s v="1167i"/>
    <s v="Jorge Cisneros"/>
    <n v="13.56549"/>
    <n v="-84.052419999999998"/>
    <s v="Bosque de Pino &gt;70%"/>
    <n v="9"/>
    <s v="Alta"/>
    <s v="Landsat"/>
    <n v="2005"/>
    <s v="imgl7_16050_13_03_2005.img"/>
    <s v="Media"/>
    <s v="Bosque de Pino &gt;70%"/>
    <n v="9"/>
    <s v="Alta"/>
    <s v="Rapide Eye"/>
    <n v="2016"/>
    <s v="1645328_RapidEye-2_analytic_20151001_165223.tif"/>
    <s v="Alta"/>
    <m/>
    <m/>
    <s v="1167i"/>
    <n v="13.56549"/>
    <n v="-84.052419999999998"/>
    <x v="0"/>
    <x v="0"/>
    <s v="No Antropogenica"/>
    <n v="0"/>
    <n v="0"/>
    <n v="0"/>
    <n v="0"/>
    <n v="0"/>
    <n v="0"/>
    <x v="2"/>
  </r>
  <r>
    <x v="1334"/>
    <s v="1164i"/>
    <s v="Jorge Cisneros"/>
    <n v="13.56555"/>
    <n v="-84.307410000000004"/>
    <s v="Bosque de Pino degradado 30-69%"/>
    <n v="6"/>
    <s v="Media"/>
    <s v="Landsat"/>
    <n v="2005"/>
    <s v="mosa_15_16_17_2005_06.img"/>
    <s v="Media"/>
    <s v="Bosque de Pino degradado 30-69%"/>
    <n v="5"/>
    <s v="Alta"/>
    <s v="Rapide Eye"/>
    <n v="2016"/>
    <s v="1645327_RapidEye-3_analytic_20160620_164338.tif"/>
    <s v="Alta"/>
    <m/>
    <m/>
    <s v="1164i"/>
    <n v="13.56555"/>
    <n v="-84.307410000000004"/>
    <x v="0"/>
    <x v="1"/>
    <s v="Antropogenica"/>
    <n v="-0.1111111111111111"/>
    <n v="0"/>
    <n v="0"/>
    <n v="-3.8848111111111105"/>
    <n v="0"/>
    <n v="1"/>
    <x v="0"/>
  </r>
  <r>
    <x v="1335"/>
    <s v="1161i"/>
    <s v="Jorge Cisneros"/>
    <n v="13.565580000000001"/>
    <n v="-84.56241"/>
    <s v="Bosque latifoliado &gt;70%"/>
    <n v="8"/>
    <s v="Alta"/>
    <s v="Landsat"/>
    <n v="2005"/>
    <s v="mosa_15_16_17_2005_06.img"/>
    <s v="Media"/>
    <s v="Bosque latifoliado &gt;70%"/>
    <n v="7"/>
    <s v="Alta"/>
    <s v="Rapide Eye"/>
    <n v="2016"/>
    <s v="1645325_RapidEye-2_analytic_20160124_170409.tif"/>
    <s v="Alta"/>
    <m/>
    <m/>
    <s v="1161i"/>
    <n v="13.565580000000001"/>
    <n v="-84.56241"/>
    <x v="1"/>
    <x v="1"/>
    <s v="No Antropogenica"/>
    <n v="-0.1111111111111111"/>
    <n v="0"/>
    <n v="0"/>
    <n v="-7.0588888888888883"/>
    <n v="0"/>
    <n v="0"/>
    <x v="2"/>
  </r>
  <r>
    <x v="1336"/>
    <s v="1155i"/>
    <s v="Jorge Cisneros"/>
    <n v="13.565670000000001"/>
    <n v="-85.072410000000005"/>
    <s v="Bosque latifoliado &gt;70%"/>
    <n v="8"/>
    <s v="Alta"/>
    <s v="Landsat"/>
    <n v="2005"/>
    <s v="mosa_15_16_17_2005_06.img"/>
    <s v="Media"/>
    <s v="Bosque latifoliado degradado 30-69%"/>
    <n v="5"/>
    <s v="Alta"/>
    <s v="Rapide Eye"/>
    <n v="2016"/>
    <s v="1645323_RapidEye-1_analytic_20160422_165012.tif"/>
    <s v="Alta"/>
    <m/>
    <m/>
    <s v="1155i"/>
    <n v="13.565670000000001"/>
    <n v="-85.072410000000005"/>
    <x v="1"/>
    <x v="1"/>
    <s v="Antropogenica"/>
    <n v="-0.33333333333333331"/>
    <n v="-0.33333333333333331"/>
    <n v="-21.176666666666662"/>
    <n v="-21.176666666666662"/>
    <n v="0"/>
    <n v="1"/>
    <x v="0"/>
  </r>
  <r>
    <x v="1337"/>
    <s v="1152i"/>
    <s v="Jorge Cisneros"/>
    <n v="13.565720000000001"/>
    <n v="-85.32741"/>
    <s v="Bosque latifoliado degradado 30-69%"/>
    <n v="3"/>
    <s v="Alta"/>
    <s v="Landsat"/>
    <n v="2005"/>
    <s v="mosa_15_16_17_2005_06_1.img"/>
    <s v="Media"/>
    <s v="Bosque latifoliado degradado 30-69%"/>
    <n v="3"/>
    <s v="Alta"/>
    <s v="Rapide Eye"/>
    <n v="2016"/>
    <s v="1645322_RapidEye-1_analytic_20161001_164635.tif"/>
    <s v="Alta"/>
    <m/>
    <m/>
    <s v="1152i"/>
    <n v="13.565720000000001"/>
    <n v="-85.32741"/>
    <x v="1"/>
    <x v="0"/>
    <s v="No Antropogenica"/>
    <n v="0"/>
    <n v="0"/>
    <n v="0"/>
    <n v="0"/>
    <n v="1"/>
    <n v="1"/>
    <x v="1"/>
  </r>
  <r>
    <x v="1338"/>
    <s v="1151INF"/>
    <s v="Jorge Cisneros"/>
    <n v="13.64987"/>
    <n v="-84.008889999999994"/>
    <s v="Bosque latifoliado &gt;70%"/>
    <n v="8"/>
    <s v="Alta"/>
    <s v="Landsat"/>
    <n v="2005"/>
    <s v="imgl7_16050_13_03_2005.img"/>
    <s v="Media"/>
    <s v="Bosque latifoliado degradado 30-69%"/>
    <n v="3"/>
    <s v="Alta"/>
    <s v="Rapide Eye"/>
    <n v="2016"/>
    <s v="1645328_RapidEye-2_analytic_20151001_165223.tif"/>
    <s v="Alta"/>
    <m/>
    <m/>
    <s v="1151INF"/>
    <n v="13.64987"/>
    <n v="-84.008889999999994"/>
    <x v="1"/>
    <x v="1"/>
    <s v="No Antropogenica"/>
    <n v="-0.55555555555555558"/>
    <n v="-0.55555555555555558"/>
    <n v="-35.294444444444444"/>
    <n v="-35.294444444444444"/>
    <n v="0"/>
    <n v="0"/>
    <x v="2"/>
  </r>
  <r>
    <x v="1339"/>
    <s v="1149i"/>
    <s v="Jorge Cisneros"/>
    <n v="13.56575"/>
    <n v="-85.582409999999996"/>
    <s v="Bosque latifoliado &gt;70%"/>
    <n v="9"/>
    <s v="Alta"/>
    <s v="Landsat"/>
    <n v="2005"/>
    <s v="imal7_16051_24_11_2005.img"/>
    <s v="Media"/>
    <s v="Bosque latifoliado &gt;70%"/>
    <n v="9"/>
    <s v="Alta"/>
    <s v="Rapide Eye"/>
    <n v="2016"/>
    <s v="1645321_RapidEye-4_analytic_20160204_164911.tif"/>
    <s v="Alta"/>
    <m/>
    <m/>
    <s v="1149i"/>
    <n v="13.56575"/>
    <n v="-85.582409999999996"/>
    <x v="1"/>
    <x v="0"/>
    <s v="Antropogenica"/>
    <n v="0"/>
    <n v="0"/>
    <n v="0"/>
    <n v="0"/>
    <n v="0"/>
    <n v="1"/>
    <x v="0"/>
  </r>
  <r>
    <x v="1340"/>
    <s v="1148INF"/>
    <s v="Jorge Cisneros"/>
    <n v="13.65089"/>
    <n v="-84.263909999999996"/>
    <s v="Bosque de Pino &gt;70%"/>
    <n v="9"/>
    <s v="Alta"/>
    <s v="Landsat"/>
    <n v="2005"/>
    <s v="mosa_15_16_17_2005_06_1.img"/>
    <s v="Media"/>
    <s v="Bosque de Pino &gt;70%"/>
    <n v="9"/>
    <s v="Media"/>
    <s v="Bing"/>
    <n v="2015"/>
    <m/>
    <s v="Alta"/>
    <m/>
    <m/>
    <s v="1148INF"/>
    <n v="13.65089"/>
    <n v="-84.263909999999996"/>
    <x v="0"/>
    <x v="0"/>
    <s v="Antropogenica"/>
    <n v="0"/>
    <n v="0"/>
    <n v="0"/>
    <n v="0"/>
    <n v="0"/>
    <n v="1"/>
    <x v="0"/>
  </r>
  <r>
    <x v="1341"/>
    <s v="1145INF"/>
    <s v="Jorge Cisneros"/>
    <n v="13.650080000000001"/>
    <n v="-84.519049999999993"/>
    <s v="Bosque latifoliado &gt;70%"/>
    <n v="9"/>
    <s v="Alta"/>
    <s v="Landsat"/>
    <n v="2005"/>
    <s v="imal7_16051_24_11_2005.img"/>
    <s v="Media"/>
    <s v="Bosque latifoliado &gt;70%"/>
    <n v="8"/>
    <s v="Alta"/>
    <s v="Rapide Eye"/>
    <n v="2016"/>
    <s v="1645326_RapidEye-2_analytic_20160927_164633.tif"/>
    <s v="Alta"/>
    <m/>
    <m/>
    <s v="1145INF"/>
    <n v="13.650080000000001"/>
    <n v="-84.519049999999993"/>
    <x v="1"/>
    <x v="1"/>
    <s v="No Antropogenica"/>
    <n v="-0.1111111111111111"/>
    <n v="0"/>
    <n v="0"/>
    <n v="-7.0588888888888883"/>
    <n v="0"/>
    <n v="0"/>
    <x v="2"/>
  </r>
  <r>
    <x v="1342"/>
    <s v="1143i"/>
    <s v="Jorge Cisneros"/>
    <n v="13.48034"/>
    <n v="-83.796319999999994"/>
    <s v="Bosque latifoliado &gt;70%"/>
    <n v="9"/>
    <s v="Alta"/>
    <s v="Landsat"/>
    <n v="2005"/>
    <s v="mosa_15_16_17_2005_06.img"/>
    <s v="Media"/>
    <s v="Bosque latifoliado &gt;70%"/>
    <n v="9"/>
    <s v="Alta"/>
    <s v="Google Earth"/>
    <n v="2014"/>
    <m/>
    <s v="Alta"/>
    <m/>
    <m/>
    <s v="1143i"/>
    <n v="13.48034"/>
    <n v="-83.796319999999994"/>
    <x v="1"/>
    <x v="0"/>
    <s v="No Antropogenica"/>
    <n v="0"/>
    <n v="0"/>
    <n v="0"/>
    <n v="0"/>
    <n v="0"/>
    <n v="0"/>
    <x v="2"/>
  </r>
  <r>
    <x v="1343"/>
    <s v="1142INF"/>
    <s v="Jorge Cisneros"/>
    <n v="13.650919999999999"/>
    <n v="-84.774100000000004"/>
    <s v="Bosque latifoliado degradado 30-69%"/>
    <n v="3"/>
    <s v="Alta"/>
    <s v="Landsat"/>
    <n v="2005"/>
    <s v="mosa_15_16_17_2005_06.img"/>
    <s v="Media"/>
    <s v="Bosque latifoliado degradado 30-69%"/>
    <n v="3"/>
    <s v="Alta"/>
    <s v="Google Earth"/>
    <n v="2016"/>
    <s v="1645325_RapidEye-2_analytic_20160124_170409.tif"/>
    <s v="Alta"/>
    <m/>
    <m/>
    <s v="1142INF"/>
    <n v="13.650919999999999"/>
    <n v="-84.774100000000004"/>
    <x v="1"/>
    <x v="0"/>
    <s v="No Antropogenica"/>
    <n v="0"/>
    <n v="0"/>
    <n v="0"/>
    <n v="0"/>
    <n v="1"/>
    <n v="0"/>
    <x v="3"/>
  </r>
  <r>
    <x v="1344"/>
    <s v="1139INF"/>
    <s v="Jorge Cisneros"/>
    <n v="13.65028"/>
    <n v="-85.029210000000006"/>
    <s v="Bosque latifoliado &gt;70%"/>
    <n v="7"/>
    <s v="Alta"/>
    <s v="Landsat"/>
    <n v="2003"/>
    <s v="imal7_16051_05_12_2003.img"/>
    <s v="Media"/>
    <s v="Bosque latifoliado degradado 30-69%"/>
    <n v="6"/>
    <s v="Alta"/>
    <s v="Rapide Eye"/>
    <n v="2016"/>
    <s v="1645323_RapidEye-1_analytic_20161001_164635.tif"/>
    <s v="Alta"/>
    <m/>
    <m/>
    <s v="1139INF"/>
    <n v="13.65028"/>
    <n v="-85.029210000000006"/>
    <x v="1"/>
    <x v="1"/>
    <s v="No Antropogenica"/>
    <n v="-0.1111111111111111"/>
    <n v="0"/>
    <n v="0"/>
    <n v="-7.0588888888888883"/>
    <n v="0"/>
    <n v="0"/>
    <x v="2"/>
  </r>
  <r>
    <x v="1345"/>
    <s v="1134i"/>
    <s v="Jorge Cisneros"/>
    <n v="13.48052"/>
    <n v="-84.561580000000006"/>
    <s v="Bosque latifoliado &gt;70%"/>
    <n v="7"/>
    <s v="Alta"/>
    <s v="Landsat"/>
    <n v="2003"/>
    <s v="imal7_16051_05_12_2003.img"/>
    <s v="Media"/>
    <s v="Bosque latifoliado degradado 30-69%"/>
    <n v="6"/>
    <s v="Alta"/>
    <s v="Rapide Eye"/>
    <n v="2016"/>
    <s v="1645325_RapidEye-2_analytic_20160927_164633.tif"/>
    <s v="Alta"/>
    <m/>
    <m/>
    <s v="1134i"/>
    <n v="13.48052"/>
    <n v="-84.561580000000006"/>
    <x v="1"/>
    <x v="1"/>
    <s v="Antropogenica"/>
    <n v="-0.1111111111111111"/>
    <n v="0"/>
    <n v="0"/>
    <n v="-7.0588888888888883"/>
    <n v="1"/>
    <n v="1"/>
    <x v="1"/>
  </r>
  <r>
    <x v="1346"/>
    <s v="1128i"/>
    <s v="Jorge Cisneros"/>
    <n v="13.48063"/>
    <n v="-85.071759999999998"/>
    <s v="Bosque latifoliado &gt;70%"/>
    <n v="7"/>
    <s v="Alta"/>
    <s v="Landsat"/>
    <n v="2005"/>
    <s v="mosa_15_16_17_2005_06_1.img"/>
    <s v="Media"/>
    <s v="Bosque latifoliado &gt;70%"/>
    <n v="8"/>
    <s v="Alta"/>
    <s v="Rapide Eye"/>
    <n v="2016"/>
    <s v="1645323_RapidEye-1_analytic_20161001_164635.tif"/>
    <s v="Alta"/>
    <m/>
    <m/>
    <s v="1128i"/>
    <n v="13.48063"/>
    <n v="-85.071759999999998"/>
    <x v="1"/>
    <x v="2"/>
    <s v="No Antropogenica"/>
    <n v="0.1111111111111111"/>
    <n v="0"/>
    <n v="0"/>
    <n v="7.0588888888888883"/>
    <n v="1"/>
    <n v="1"/>
    <x v="1"/>
  </r>
  <r>
    <x v="1347"/>
    <s v="111i"/>
    <s v="Jorge Cisneros"/>
    <n v="12.07742"/>
    <n v="-84.477279999999993"/>
    <s v="Bosque latifoliado &gt;70%"/>
    <n v="8"/>
    <s v="Alta"/>
    <s v="Landsat"/>
    <n v="2005"/>
    <s v="imal7_15052_29_08_2005.img"/>
    <s v="Media"/>
    <s v="Bosque latifoliado degradado 30-69%"/>
    <n v="6"/>
    <s v="Alta"/>
    <s v="Rapide Eye"/>
    <n v="2016"/>
    <s v="1644626_RapidEye-2_analytic_20160124_170433.tif"/>
    <s v="Alta"/>
    <m/>
    <m/>
    <s v="111i"/>
    <n v="12.07742"/>
    <n v="-84.477279999999993"/>
    <x v="1"/>
    <x v="1"/>
    <s v="Antropogenica"/>
    <n v="-0.22222222222222221"/>
    <n v="-0.22222222222222221"/>
    <n v="-14.117777777777777"/>
    <n v="-14.117777777777777"/>
    <n v="0"/>
    <n v="0"/>
    <x v="2"/>
  </r>
  <r>
    <x v="1348"/>
    <s v="1116i"/>
    <s v="Jorge Cisneros"/>
    <n v="13.39551"/>
    <n v="-83.967449999999999"/>
    <s v="Bosque latifoliado &gt;70%"/>
    <n v="7"/>
    <s v="Alta"/>
    <s v="Landsat"/>
    <n v="2005"/>
    <s v="imal7_15051_29_08_2005.img"/>
    <s v="Media"/>
    <s v="Bosque latifoliado &gt;70%"/>
    <n v="9"/>
    <s v="Alta"/>
    <s v="Rapide Eye"/>
    <n v="2016"/>
    <s v="1645228_RapidEye-1_analytic_20160726_164307.tif"/>
    <s v="Alta"/>
    <m/>
    <m/>
    <s v="1116i"/>
    <n v="13.39551"/>
    <n v="-83.967449999999999"/>
    <x v="1"/>
    <x v="2"/>
    <s v="No Antropogenica"/>
    <n v="0.22222222222222221"/>
    <n v="0.22222222222222221"/>
    <n v="14.117777777777777"/>
    <n v="14.117777777777777"/>
    <n v="0"/>
    <n v="0"/>
    <x v="2"/>
  </r>
  <r>
    <x v="1349"/>
    <s v="1110INF"/>
    <s v="Jorge Cisneros"/>
    <n v="13.565989999999999"/>
    <n v="-84.264880000000005"/>
    <s v="Bosque de Pino degradado 30-69%"/>
    <n v="6"/>
    <s v="Alta"/>
    <s v="Landsat"/>
    <n v="2005"/>
    <s v="imal7_16051_24_11_2005.img"/>
    <s v="Media"/>
    <s v="Bosque latifoliado degradado 30-69%"/>
    <n v="4"/>
    <s v="Alta"/>
    <s v="Rapide Eye"/>
    <n v="2016"/>
    <s v="1645327_RapidEye-2_analytic_20160124_170408.tif"/>
    <s v="Alta"/>
    <m/>
    <m/>
    <s v="1110INF"/>
    <n v="13.565989999999999"/>
    <n v="-84.264880000000005"/>
    <x v="2"/>
    <x v="3"/>
    <s v="No Antropogenica"/>
    <n v="-0.22222222222222221"/>
    <n v="-0.22222222222222221"/>
    <n v="-7.7696222222222211"/>
    <n v="-7.7696222222222211"/>
    <n v="0"/>
    <n v="0"/>
    <x v="2"/>
  </r>
  <r>
    <x v="1350"/>
    <s v="1110i"/>
    <s v="Jorge Cisneros"/>
    <n v="13.39559"/>
    <n v="-84.477440000000001"/>
    <s v="Bosque latifoliado &gt;70%"/>
    <n v="7"/>
    <s v="Alta"/>
    <s v="Landsat"/>
    <n v="2005"/>
    <s v="imal7_16051_24_11_2005.img"/>
    <s v="Media"/>
    <s v="Bosque latifoliado degradado 30-69%"/>
    <n v="6"/>
    <s v="Alta"/>
    <s v="Rapide Eye"/>
    <n v="2016"/>
    <s v="1645226_RapidEye-2_analytic_20160124_170412.tif"/>
    <s v="Alta"/>
    <m/>
    <m/>
    <s v="1110i"/>
    <n v="13.39559"/>
    <n v="-84.477440000000001"/>
    <x v="1"/>
    <x v="1"/>
    <s v="No Antropogenica"/>
    <n v="-0.1111111111111111"/>
    <n v="0"/>
    <n v="0"/>
    <n v="-7.0588888888888883"/>
    <n v="1"/>
    <n v="0"/>
    <x v="3"/>
  </r>
  <r>
    <x v="1351"/>
    <s v="1107i"/>
    <s v="Jorge Cisneros"/>
    <n v="13.395619999999999"/>
    <n v="-84.732439999999997"/>
    <s v="Bosque latifoliado &gt;70%"/>
    <n v="7"/>
    <s v="Alta"/>
    <s v="Landsat"/>
    <n v="2005"/>
    <s v="imal7_16051_24_11_2005.img"/>
    <s v="Media"/>
    <s v="Bosque latifoliado &gt;70%"/>
    <n v="8"/>
    <s v="Alta"/>
    <s v="Rapide Eye"/>
    <n v="2016"/>
    <s v="1645225_RapidEye-2_analytic_20160124_170413.tif"/>
    <s v="Alta"/>
    <m/>
    <m/>
    <s v="1107i"/>
    <n v="13.395619999999999"/>
    <n v="-84.732439999999997"/>
    <x v="1"/>
    <x v="2"/>
    <s v="No Antropogenica"/>
    <n v="0.1111111111111111"/>
    <n v="0"/>
    <n v="0"/>
    <n v="7.0588888888888883"/>
    <n v="1"/>
    <n v="0"/>
    <x v="3"/>
  </r>
  <r>
    <x v="1352"/>
    <s v="1104INF"/>
    <s v="Jorge Cisneros"/>
    <n v="13.565989999999999"/>
    <n v="-84.774889999999999"/>
    <s v="Bosque latifoliado degradado 30-69%"/>
    <n v="4"/>
    <s v="Alta"/>
    <s v="Landsat"/>
    <n v="2005"/>
    <s v="imal7_16051_24_11_2005.img"/>
    <s v="Media"/>
    <s v="Bosque latifoliado degradado 30-69%"/>
    <n v="6"/>
    <s v="Alta"/>
    <s v="Rapide Eye"/>
    <n v="2016"/>
    <s v="1645225_RapidEye-2_analytic_20160124_170413.tif"/>
    <s v="Alta"/>
    <m/>
    <m/>
    <s v="1104INF"/>
    <n v="13.565989999999999"/>
    <n v="-84.774889999999999"/>
    <x v="1"/>
    <x v="2"/>
    <s v="No Antropogenica"/>
    <n v="0.22222222222222221"/>
    <n v="0.22222222222222221"/>
    <n v="14.117777777777777"/>
    <n v="14.117777777777777"/>
    <n v="1"/>
    <n v="0"/>
    <x v="3"/>
  </r>
  <r>
    <x v="1353"/>
    <s v="1101INF"/>
    <s v="Jorge Cisneros"/>
    <n v="13.565329999999999"/>
    <n v="-85.029910000000001"/>
    <s v="Bosque latifoliado degradado 30-69%"/>
    <n v="3"/>
    <s v="Alta"/>
    <s v="Landsat"/>
    <n v="2003"/>
    <s v="imal7_16051_05_12_2003.img"/>
    <s v="Media"/>
    <s v="Bosque latifoliado degradado 30-69%"/>
    <n v="4"/>
    <s v="Alta"/>
    <s v="Rapide Eye"/>
    <n v="2016"/>
    <s v="1645323_RapidEye-1_analytic_20161001_164635.tif"/>
    <s v="Alta"/>
    <m/>
    <m/>
    <s v="1101INF"/>
    <n v="13.565329999999999"/>
    <n v="-85.029910000000001"/>
    <x v="1"/>
    <x v="2"/>
    <s v="No Antropogenica"/>
    <n v="0.1111111111111111"/>
    <n v="0"/>
    <n v="0"/>
    <n v="7.0588888888888883"/>
    <n v="1"/>
    <n v="0"/>
    <x v="3"/>
  </r>
  <r>
    <x v="1354"/>
    <s v="1101i"/>
    <s v="Jorge Cisneros"/>
    <n v="13.395709999999999"/>
    <n v="-85.242440000000002"/>
    <s v="Bosque latifoliado degradado 30-69%"/>
    <n v="6"/>
    <s v="Alta"/>
    <s v="Landsat"/>
    <n v="2004"/>
    <s v="imal7_16051_05_12_2003.img"/>
    <s v="Media"/>
    <s v="Bosque latifoliado &gt;70%"/>
    <n v="8"/>
    <s v="Alta"/>
    <s v="Rapide Eye"/>
    <n v="2016"/>
    <s v="1645222_RapidEye-1_analytic_20161001_164639.tif"/>
    <s v="Alta"/>
    <m/>
    <m/>
    <s v="1101i"/>
    <n v="13.395709999999999"/>
    <n v="-85.242440000000002"/>
    <x v="1"/>
    <x v="2"/>
    <s v="No Antropogenica"/>
    <n v="0.22222222222222221"/>
    <n v="0.22222222222222221"/>
    <n v="14.117777777777777"/>
    <n v="14.117777777777777"/>
    <n v="1"/>
    <n v="0"/>
    <x v="3"/>
  </r>
  <r>
    <x v="1355"/>
    <s v="10i"/>
    <s v="Jorge Cisneros"/>
    <n v="10.972340000000001"/>
    <n v="-83.966570000000004"/>
    <s v="Bosque latifoliado &gt;70%"/>
    <n v="9"/>
    <s v="Alta"/>
    <s v="Landsat"/>
    <n v="2005"/>
    <s v="imal7_15052_29_08_2005.img"/>
    <s v="Media"/>
    <s v="Bosque latifoliado &gt;70%"/>
    <n v="9"/>
    <s v="Alta"/>
    <s v="Bing"/>
    <n v="2014"/>
    <m/>
    <s v="Alta"/>
    <m/>
    <m/>
    <s v="10i"/>
    <n v="10.972340000000001"/>
    <n v="-83.966570000000004"/>
    <x v="1"/>
    <x v="0"/>
    <s v="No Antropogenica"/>
    <n v="0"/>
    <n v="0"/>
    <n v="0"/>
    <n v="0"/>
    <n v="1"/>
    <n v="0"/>
    <x v="3"/>
  </r>
  <r>
    <x v="1356"/>
    <s v="10b"/>
    <s v="Jorge Cisneros"/>
    <n v="11.228569999999999"/>
    <n v="-83.924430000000001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228_RapidEye-2_analytic_20160903_164428.tif"/>
    <s v="Alta"/>
    <m/>
    <m/>
    <s v="10b"/>
    <n v="11.228569999999999"/>
    <n v="-83.924430000000001"/>
    <x v="1"/>
    <x v="0"/>
    <s v="No Antropogenica"/>
    <n v="0"/>
    <n v="0"/>
    <n v="0"/>
    <n v="0"/>
    <n v="0"/>
    <n v="0"/>
    <x v="2"/>
  </r>
  <r>
    <x v="1357"/>
    <s v="1098i"/>
    <s v="Jorge Cisneros"/>
    <n v="13.395770000000001"/>
    <n v="-85.497439999999997"/>
    <s v="Bosque latifoliado &gt;70%"/>
    <n v="9"/>
    <s v="Alta"/>
    <s v="Landsat"/>
    <n v="2005"/>
    <s v="imal7_16051_24_11_2005.img"/>
    <s v="Media"/>
    <s v="Bosque latifoliado &gt;70%"/>
    <n v="8"/>
    <s v="Alta"/>
    <s v="Rapide Eye"/>
    <n v="2016"/>
    <s v="1645221_RapidEye-4_analytic_20160204_164915.tif"/>
    <s v="Alta"/>
    <m/>
    <m/>
    <s v="1098i"/>
    <n v="13.395770000000001"/>
    <n v="-85.497439999999997"/>
    <x v="1"/>
    <x v="1"/>
    <s v="Antropogenica"/>
    <n v="-0.1111111111111111"/>
    <n v="0"/>
    <n v="0"/>
    <n v="-7.0588888888888883"/>
    <n v="1"/>
    <n v="1"/>
    <x v="1"/>
  </r>
  <r>
    <x v="1358"/>
    <s v="1095INF"/>
    <s v="Jorge Cisneros"/>
    <n v="13.56551"/>
    <n v="-85.539900000000003"/>
    <s v="Bosque latifoliado &gt;70%"/>
    <n v="7"/>
    <s v="Alta"/>
    <s v="Landsat"/>
    <n v="2003"/>
    <s v="imal7_16051_05_12_2003.img"/>
    <s v="Media"/>
    <s v="Bosque latifoliado degradado 30-69%"/>
    <n v="5"/>
    <s v="Alta"/>
    <s v="Rapide Eye"/>
    <n v="2016"/>
    <s v="1645321_RapidEye-4_analytic_20160204_164911.tif"/>
    <s v="Alta"/>
    <m/>
    <m/>
    <s v="1095INF"/>
    <n v="13.56551"/>
    <n v="-85.539900000000003"/>
    <x v="1"/>
    <x v="1"/>
    <s v="Antropogenica"/>
    <n v="-0.22222222222222221"/>
    <n v="-0.22222222222222221"/>
    <n v="-14.117777777777777"/>
    <n v="-14.117777777777777"/>
    <n v="0"/>
    <n v="1"/>
    <x v="0"/>
  </r>
  <r>
    <x v="1359"/>
    <s v="1094i"/>
    <s v="Jorge Cisneros"/>
    <n v="13.310320000000001"/>
    <n v="-83.626310000000004"/>
    <s v="Bosque latifoliado &gt;70%"/>
    <n v="9"/>
    <s v="Alta"/>
    <s v="Landsat"/>
    <n v="2005"/>
    <s v="mosa_15_16_17_2005_06_1.img"/>
    <s v="Media"/>
    <s v="Bosque latifoliado &gt;70%"/>
    <n v="7"/>
    <s v="Alta"/>
    <s v="Rapide Eye"/>
    <n v="2016"/>
    <s v="1745203_RapidEye-1_analytic_20160108_164844.tif"/>
    <s v="Alta"/>
    <m/>
    <m/>
    <s v="1094i"/>
    <n v="13.310320000000001"/>
    <n v="-83.626310000000004"/>
    <x v="1"/>
    <x v="1"/>
    <s v="No Antropogenica"/>
    <n v="-0.22222222222222221"/>
    <n v="-0.22222222222222221"/>
    <n v="-14.117777777777777"/>
    <n v="-14.117777777777777"/>
    <n v="0"/>
    <n v="0"/>
    <x v="2"/>
  </r>
  <r>
    <x v="1360"/>
    <s v="1091i"/>
    <s v="Jorge Cisneros"/>
    <n v="13.310370000000001"/>
    <n v="-83.881399999999999"/>
    <s v="Bosque latifoliado &gt;70%"/>
    <n v="9"/>
    <s v="Alta"/>
    <s v="Landsat"/>
    <n v="2005"/>
    <s v="imal7_15051_29_08_2005.img"/>
    <s v="Media"/>
    <s v="Bosque latifoliado &gt;70%"/>
    <n v="8"/>
    <s v="Alta"/>
    <s v="Bing"/>
    <n v="2016"/>
    <n v="2014"/>
    <s v="Alta"/>
    <m/>
    <m/>
    <s v="1091i"/>
    <n v="13.310370000000001"/>
    <n v="-83.881399999999999"/>
    <x v="1"/>
    <x v="1"/>
    <s v="No Antropogenica"/>
    <n v="-0.1111111111111111"/>
    <n v="0"/>
    <n v="0"/>
    <n v="-7.0588888888888883"/>
    <n v="0"/>
    <n v="0"/>
    <x v="2"/>
  </r>
  <r>
    <x v="1361"/>
    <s v="108i"/>
    <s v="Jorge Cisneros"/>
    <n v="11.99208"/>
    <n v="-83.796220000000005"/>
    <s v="Bosque latifoliado degradado 30-69%"/>
    <n v="6"/>
    <s v="Alta"/>
    <s v="Landsat"/>
    <n v="2005"/>
    <s v="imal7_15051_29_08_2005.img"/>
    <s v="Media"/>
    <s v="Bosque latifoliado &gt;70%"/>
    <n v="8"/>
    <s v="Alta"/>
    <s v="Rapide Eye"/>
    <n v="2016"/>
    <s v="imal7_15052_29_08_2005.img"/>
    <s v="Alta"/>
    <m/>
    <m/>
    <s v="108i"/>
    <n v="11.99208"/>
    <n v="-83.796220000000005"/>
    <x v="1"/>
    <x v="2"/>
    <s v="Antropogenica"/>
    <n v="0.22222222222222221"/>
    <n v="0.22222222222222221"/>
    <n v="14.117777777777777"/>
    <n v="14.117777777777777"/>
    <n v="0"/>
    <n v="1"/>
    <x v="0"/>
  </r>
  <r>
    <x v="1362"/>
    <s v="1088i"/>
    <s v="Jorge Cisneros"/>
    <n v="13.31044"/>
    <n v="-84.136480000000006"/>
    <s v="Bosque latifoliado &gt;70%"/>
    <n v="7"/>
    <s v="Alta"/>
    <s v="Landsat"/>
    <n v="2005"/>
    <s v="imal7_15051_29_08_2005.img"/>
    <s v="Media"/>
    <s v="Bosque latifoliado &gt;70%"/>
    <n v="9"/>
    <s v="Alta"/>
    <s v="Rapide Eye"/>
    <n v="2016"/>
    <s v="1645227_RapidEye-1_analytic_20160726_164308.tif"/>
    <s v="Alta"/>
    <m/>
    <m/>
    <s v="1088i"/>
    <n v="13.31044"/>
    <n v="-84.136480000000006"/>
    <x v="1"/>
    <x v="2"/>
    <s v="No Antropogenica"/>
    <n v="0.22222222222222221"/>
    <n v="0.22222222222222221"/>
    <n v="14.117777777777777"/>
    <n v="14.117777777777777"/>
    <n v="1"/>
    <n v="0"/>
    <x v="3"/>
  </r>
  <r>
    <x v="1363"/>
    <s v="1081i"/>
    <s v="Jorge Cisneros"/>
    <n v="13.31057"/>
    <n v="-84.731679999999997"/>
    <s v="Bosque latifoliado &gt;70%"/>
    <n v="7"/>
    <s v="Alta"/>
    <s v="Landsat"/>
    <n v="2005"/>
    <s v="imal7_16051_24_11_2005.img"/>
    <s v="Media"/>
    <s v="Bosque latifoliado degradado 30-69%"/>
    <n v="6"/>
    <s v="Alta"/>
    <s v="Rapide Eye"/>
    <n v="2016"/>
    <s v="1645225_RapidEye-2_analytic_20160124_170413.tif"/>
    <s v="Alta"/>
    <m/>
    <m/>
    <s v="1081i"/>
    <n v="13.31057"/>
    <n v="-84.731679999999997"/>
    <x v="1"/>
    <x v="1"/>
    <s v="No Antropogenica"/>
    <n v="-0.1111111111111111"/>
    <n v="0"/>
    <n v="0"/>
    <n v="-7.0588888888888883"/>
    <n v="0"/>
    <n v="0"/>
    <x v="2"/>
  </r>
  <r>
    <x v="1364"/>
    <s v="1078i"/>
    <s v="Jorge Cisneros"/>
    <n v="13.310639999999999"/>
    <n v="-84.986770000000007"/>
    <s v="Bosque latifoliado degradado 30-69%"/>
    <n v="5"/>
    <s v="Alta"/>
    <s v="Landsat"/>
    <n v="2005"/>
    <s v="mosa_15_16_17_2005_06_1.img"/>
    <s v="Media"/>
    <s v="Bosque latifoliado &gt;70%"/>
    <n v="7"/>
    <s v="Alta"/>
    <s v="Rapide Eye"/>
    <n v="2016"/>
    <s v="1645224_RapidEye-1_analytic_20160422_165015.tif"/>
    <s v="Alta"/>
    <m/>
    <m/>
    <s v="1078i"/>
    <n v="13.310639999999999"/>
    <n v="-84.986770000000007"/>
    <x v="1"/>
    <x v="2"/>
    <s v="No Antropogenica"/>
    <n v="0.22222222222222221"/>
    <n v="0.22222222222222221"/>
    <n v="14.117777777777777"/>
    <n v="14.117777777777777"/>
    <n v="0"/>
    <n v="0"/>
    <x v="2"/>
  </r>
  <r>
    <x v="1365"/>
    <s v="1075INF"/>
    <s v="Jorge Cisneros"/>
    <n v="13.479889999999999"/>
    <n v="-84.008970000000005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328_RapidEye-2_analytic_20151001_165223.tif"/>
    <s v="Alta"/>
    <m/>
    <m/>
    <s v="1075INF"/>
    <n v="13.479889999999999"/>
    <n v="-84.008970000000005"/>
    <x v="1"/>
    <x v="0"/>
    <s v="No Antropogenica"/>
    <n v="0"/>
    <n v="0"/>
    <n v="0"/>
    <n v="0"/>
    <n v="0"/>
    <n v="0"/>
    <x v="2"/>
  </r>
  <r>
    <x v="1366"/>
    <s v="1075i"/>
    <s v="Jorge Cisneros"/>
    <n v="13.31068"/>
    <n v="-85.241860000000003"/>
    <s v="Bosque latifoliado &gt;70%"/>
    <n v="8"/>
    <s v="Alta"/>
    <s v="Landsat"/>
    <n v="2005"/>
    <s v="mosa_15_16_17_2005_06_1.img"/>
    <s v="Media"/>
    <s v="Bosque latifoliado &gt;70%"/>
    <n v="8"/>
    <s v="Alta"/>
    <s v="Rapide Eye"/>
    <n v="2016"/>
    <s v="1645222_RapidEye-4_analytic_20160204_164914.tif"/>
    <s v="Alta"/>
    <m/>
    <m/>
    <s v="1075i"/>
    <n v="13.31068"/>
    <n v="-85.241860000000003"/>
    <x v="1"/>
    <x v="0"/>
    <s v="No Antropogenica"/>
    <n v="0"/>
    <n v="0"/>
    <n v="0"/>
    <n v="0"/>
    <n v="1"/>
    <n v="0"/>
    <x v="3"/>
  </r>
  <r>
    <x v="1367"/>
    <s v="1072INF"/>
    <s v="Jorge Cisneros"/>
    <n v="13.4809"/>
    <n v="-84.263919999999999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645327_RapidEye-2_analytic_20160124_170408.tif"/>
    <s v="Alta"/>
    <m/>
    <m/>
    <s v="1072INF"/>
    <n v="13.4809"/>
    <n v="-84.263919999999999"/>
    <x v="1"/>
    <x v="0"/>
    <s v="No Antropogenica"/>
    <n v="0"/>
    <n v="0"/>
    <n v="0"/>
    <n v="0"/>
    <n v="1"/>
    <n v="0"/>
    <x v="3"/>
  </r>
  <r>
    <x v="1368"/>
    <s v="1070i"/>
    <s v="Jorge Cisneros"/>
    <n v="13.22547"/>
    <n v="-83.712490000000003"/>
    <s v="Bosque latifoliado &gt;70%"/>
    <n v="9"/>
    <s v="Alta"/>
    <s v="Landsat"/>
    <n v="2005"/>
    <s v="mosa_15_16_17_2005_06_1.img"/>
    <s v="Media"/>
    <s v="Bosque latifoliado &gt;70%"/>
    <n v="9"/>
    <s v="Alta"/>
    <s v="Rapide Eye"/>
    <n v="2016"/>
    <s v="1745102_RapidEye-2_analytic_20151001_165229.tif"/>
    <s v="Alta"/>
    <m/>
    <m/>
    <s v="1070i"/>
    <n v="13.22547"/>
    <n v="-83.712490000000003"/>
    <x v="1"/>
    <x v="0"/>
    <s v="No Antropogenica"/>
    <n v="0"/>
    <n v="0"/>
    <n v="0"/>
    <n v="0"/>
    <n v="0"/>
    <n v="0"/>
    <x v="2"/>
  </r>
  <r>
    <x v="1369"/>
    <s v="1069INF"/>
    <s v="Jorge Cisneros"/>
    <n v="13.4801"/>
    <n v="-84.519120000000001"/>
    <s v="Bosque latifoliado &gt;70%"/>
    <n v="8"/>
    <s v="Alta"/>
    <s v="Landsat"/>
    <n v="2005"/>
    <s v="mosa_15_16_17_2005_06_1.img"/>
    <s v="Media"/>
    <s v="Bosque latifoliado &gt;70%"/>
    <n v="8"/>
    <s v="Alta"/>
    <s v="Rapide Eye"/>
    <n v="2016"/>
    <s v="1645326_RapidEye-2_analytic_20160124_170409.tif"/>
    <s v="Alta"/>
    <s v="a"/>
    <m/>
    <s v="1069INF"/>
    <n v="13.4801"/>
    <n v="-84.519120000000001"/>
    <x v="1"/>
    <x v="0"/>
    <s v="No Antropogenica"/>
    <n v="0"/>
    <n v="0"/>
    <n v="0"/>
    <n v="0"/>
    <n v="0"/>
    <n v="0"/>
    <x v="2"/>
  </r>
  <r>
    <x v="1370"/>
    <s v="1066INF"/>
    <s v="Jorge Cisneros"/>
    <n v="13.480930000000001"/>
    <n v="-84.774109999999993"/>
    <s v="Bosque latifoliado degradado 30-69%"/>
    <n v="3"/>
    <s v="Alta"/>
    <s v="Landsat"/>
    <n v="2005"/>
    <s v="imal7_16051_24_11_2005.img"/>
    <s v="Media"/>
    <s v="Bosque latifoliado degradado 30-69%"/>
    <n v="6"/>
    <s v="Alta"/>
    <s v="Rapide Eye"/>
    <n v="2016"/>
    <s v="1645325_RapidEye-2_analytic_20160124_170409.tif"/>
    <s v="Alta"/>
    <m/>
    <m/>
    <s v="1066INF"/>
    <n v="13.480930000000001"/>
    <n v="-84.774109999999993"/>
    <x v="1"/>
    <x v="2"/>
    <s v="No Antropogenica"/>
    <n v="0.33333333333333331"/>
    <n v="0.33333333333333331"/>
    <n v="21.176666666666662"/>
    <n v="21.176666666666662"/>
    <n v="1"/>
    <n v="0"/>
    <x v="3"/>
  </r>
  <r>
    <x v="1371"/>
    <s v="1064i"/>
    <s v="Jorge Cisneros"/>
    <n v="13.22555"/>
    <n v="-84.222480000000004"/>
    <s v="Bosque latifoliado &gt;70%"/>
    <n v="9"/>
    <s v="Alta"/>
    <s v="Landsat"/>
    <n v="2005"/>
    <s v="imal7_16051_24_11_2005.img"/>
    <s v="Media"/>
    <s v="Bosque latifoliado &gt;70%"/>
    <n v="9"/>
    <s v="Alta"/>
    <s v="Rapide Eye"/>
    <n v="2016"/>
    <s v="1645227_RapidEye-2_analytic_20160124_170412.tif"/>
    <s v="Alta"/>
    <m/>
    <m/>
    <s v="1064i"/>
    <n v="13.22555"/>
    <n v="-84.222480000000004"/>
    <x v="1"/>
    <x v="0"/>
    <s v="No Antropogenica"/>
    <n v="0"/>
    <n v="0"/>
    <n v="0"/>
    <n v="0"/>
    <n v="0"/>
    <n v="1"/>
    <x v="0"/>
  </r>
  <r>
    <x v="1372"/>
    <s v="105i"/>
    <s v="Jorge Cisneros"/>
    <n v="11.993080000000001"/>
    <n v="-84.051320000000004"/>
    <s v="Bosque latifoliado &gt;70%"/>
    <n v="9"/>
    <s v="Alta"/>
    <s v="Landsat"/>
    <n v="2005"/>
    <s v="imal7_15052_29_08_2005.img"/>
    <s v="Media"/>
    <s v="Bosque latifoliado &gt;70%"/>
    <n v="9"/>
    <s v="Alta"/>
    <s v="Rapide Eye"/>
    <n v="2016"/>
    <s v="1644628_RapidEye-1_analytic_20160315_165210.tif"/>
    <s v="Alta"/>
    <m/>
    <m/>
    <s v="105i"/>
    <n v="11.993080000000001"/>
    <n v="-84.051320000000004"/>
    <x v="1"/>
    <x v="0"/>
    <s v="No Antropogenica"/>
    <n v="0"/>
    <n v="0"/>
    <n v="0"/>
    <n v="0"/>
    <n v="1"/>
    <n v="0"/>
    <x v="3"/>
  </r>
  <r>
    <x v="1373"/>
    <s v="1057INF"/>
    <s v="Jorge Cisneros"/>
    <n v="13.48049"/>
    <n v="-85.539450000000002"/>
    <s v="Bosque latifoliado &gt;70%"/>
    <n v="7"/>
    <s v="Alta"/>
    <s v="Landsat"/>
    <n v="2003"/>
    <s v="imal7_16051_05_12_2003.img"/>
    <s v="Media"/>
    <s v="Bosque latifoliado &gt;70%"/>
    <n v="7"/>
    <s v="Alta"/>
    <s v="Rapide Eye"/>
    <n v="2016"/>
    <s v="1645321_RapidEye-4_analytic_20160204_164911.tif"/>
    <s v="Alta"/>
    <m/>
    <m/>
    <s v="1057INF"/>
    <n v="13.48049"/>
    <n v="-85.539450000000002"/>
    <x v="1"/>
    <x v="0"/>
    <s v="No Antropogenica"/>
    <n v="0"/>
    <n v="0"/>
    <n v="0"/>
    <n v="0"/>
    <n v="0"/>
    <n v="0"/>
    <x v="2"/>
  </r>
  <r>
    <x v="1374"/>
    <s v="1053i"/>
    <s v="Jorge Cisneros"/>
    <n v="13.225720000000001"/>
    <n v="-85.157470000000004"/>
    <s v="Bosque latifoliado &gt;70%"/>
    <n v="7"/>
    <s v="Alta"/>
    <s v="Landsat"/>
    <n v="2003"/>
    <s v="imal7_16051_05_12_2003.img"/>
    <s v="Media"/>
    <s v="Bosque latifoliado degradado 30-69%"/>
    <n v="5"/>
    <s v="Alta"/>
    <s v="Rapide Eye"/>
    <n v="2016"/>
    <s v="1645123_RapidEye-1_analytic_20161001_164642.tif"/>
    <s v="Alta"/>
    <m/>
    <m/>
    <s v="1053i"/>
    <n v="13.225720000000001"/>
    <n v="-85.157470000000004"/>
    <x v="1"/>
    <x v="1"/>
    <s v="No Antropogenica"/>
    <n v="-0.22222222222222221"/>
    <n v="-0.22222222222222221"/>
    <n v="-14.117777777777777"/>
    <n v="-14.117777777777777"/>
    <n v="0"/>
    <n v="1"/>
    <x v="0"/>
  </r>
  <r>
    <x v="1375"/>
    <s v="1049i"/>
    <s v="Jorge Cisneros"/>
    <n v="13.14034"/>
    <n v="-83.711389999999994"/>
    <s v="Bosque latifoliado &gt;70%"/>
    <n v="9"/>
    <s v="Alta"/>
    <s v="Landsat"/>
    <n v="2005"/>
    <s v="imal7_15051_29_08_2005.img"/>
    <s v="Media"/>
    <s v="Bosque latifoliado &gt;70%"/>
    <n v="9"/>
    <s v="Alta"/>
    <s v="Bing"/>
    <n v="2014"/>
    <m/>
    <s v="Alta"/>
    <m/>
    <m/>
    <s v="1049i"/>
    <n v="13.14034"/>
    <n v="-83.711389999999994"/>
    <x v="1"/>
    <x v="0"/>
    <s v="No Antropogenica"/>
    <n v="0"/>
    <n v="0"/>
    <n v="0"/>
    <n v="0"/>
    <n v="1"/>
    <n v="0"/>
    <x v="3"/>
  </r>
  <r>
    <x v="1376"/>
    <s v="1043i"/>
    <s v="Jorge Cisneros"/>
    <n v="13.140470000000001"/>
    <n v="-84.221549999999993"/>
    <s v="Bosque latifoliado &gt;70%"/>
    <n v="9"/>
    <s v="Alta"/>
    <s v="Landsat"/>
    <n v="2003"/>
    <s v="imal7_16051_05_12_2003.img"/>
    <s v="Media"/>
    <s v="Bosque latifoliado &gt;70%"/>
    <n v="9"/>
    <s v="Alta"/>
    <s v="Rapide Eye"/>
    <n v="2016"/>
    <s v="1645127_RapidEye-3_analytic_20160620_164345.tif"/>
    <s v="Alta"/>
    <m/>
    <m/>
    <s v="1043i"/>
    <n v="13.140470000000001"/>
    <n v="-84.221549999999993"/>
    <x v="1"/>
    <x v="0"/>
    <s v="Antropogenica"/>
    <n v="0"/>
    <n v="0"/>
    <n v="0"/>
    <n v="0"/>
    <n v="0"/>
    <n v="1"/>
    <x v="0"/>
  </r>
  <r>
    <x v="1377"/>
    <s v="1040i"/>
    <s v="Jorge Cisneros"/>
    <n v="13.14054"/>
    <n v="-84.47663"/>
    <s v="Bosque latifoliado &gt;70%"/>
    <n v="7"/>
    <s v="Alta"/>
    <s v="Landsat"/>
    <n v="2003"/>
    <s v="imal7_16051_05_12_2003.img"/>
    <s v="Media"/>
    <s v="Bosque latifoliado degradado 30-69%"/>
    <n v="5"/>
    <s v="Alta"/>
    <s v="Rapide Eye"/>
    <n v="2016"/>
    <s v="1645126_RapidEye-3_analytic_20160620_164345.tif"/>
    <s v="Alta"/>
    <m/>
    <m/>
    <s v="1040i"/>
    <n v="13.14054"/>
    <n v="-84.47663"/>
    <x v="1"/>
    <x v="1"/>
    <s v="Antropogenica"/>
    <n v="-0.22222222222222221"/>
    <n v="-0.22222222222222221"/>
    <n v="-14.117777777777777"/>
    <n v="-14.117777777777777"/>
    <n v="0"/>
    <n v="1"/>
    <x v="0"/>
  </r>
  <r>
    <x v="1378"/>
    <s v="1037i"/>
    <s v="Jorge Cisneros"/>
    <n v="13.14058"/>
    <n v="-84.731719999999996"/>
    <s v="Bosque latifoliado &gt;70%"/>
    <n v="8"/>
    <s v="Alta"/>
    <s v="Landsat"/>
    <n v="2003"/>
    <s v="imal7_16051_05_12_2003.img"/>
    <s v="Media"/>
    <s v="Bosque latifoliado &gt;70%"/>
    <n v="8"/>
    <s v="Alta"/>
    <s v="Rapide Eye"/>
    <n v="2016"/>
    <s v="1645125_RapidEye-3_analytic_20160317_164857.tif"/>
    <s v="Alta"/>
    <m/>
    <m/>
    <s v="1037i"/>
    <n v="13.14058"/>
    <n v="-84.731719999999996"/>
    <x v="1"/>
    <x v="0"/>
    <s v="Antropogenica"/>
    <n v="0"/>
    <n v="0"/>
    <n v="0"/>
    <n v="0"/>
    <n v="0"/>
    <n v="1"/>
    <x v="0"/>
  </r>
  <r>
    <x v="1379"/>
    <s v="1033INF"/>
    <s v="Jorge Cisneros"/>
    <n v="13.39512"/>
    <n v="-84.35"/>
    <s v="Bosque de Pino degradado 30-69%"/>
    <n v="5"/>
    <s v="Alta"/>
    <s v="Landsat"/>
    <n v="2003"/>
    <s v="imal7_16051_05_12_2003.img"/>
    <s v="Media"/>
    <s v="Bosque de Pino degradado 30-69%"/>
    <n v="5"/>
    <s v="Alta"/>
    <s v="Rapide Eye"/>
    <n v="2016"/>
    <s v="1645226_RapidEye-2_analytic_20160124_170412.tif"/>
    <s v="Alta"/>
    <m/>
    <m/>
    <s v="1033INF"/>
    <n v="13.39512"/>
    <n v="-84.35"/>
    <x v="0"/>
    <x v="0"/>
    <s v="No Antropogenica"/>
    <n v="0"/>
    <n v="0"/>
    <n v="0"/>
    <n v="0"/>
    <n v="0"/>
    <n v="0"/>
    <x v="2"/>
  </r>
  <r>
    <x v="1380"/>
    <s v="102i"/>
    <s v="Jorge Cisneros"/>
    <n v="11.99234"/>
    <n v="-84.306439999999995"/>
    <s v="Bosque latifoliado &gt;70%"/>
    <n v="7"/>
    <s v="Alta"/>
    <s v="Landsat"/>
    <n v="2005"/>
    <s v="imal7_15052_29_08_2005.img"/>
    <s v="Media"/>
    <s v="Bosque latifoliado degradado 30-69%"/>
    <n v="6"/>
    <s v="Alta"/>
    <s v="Rapide Eye"/>
    <n v="2016"/>
    <s v="1645225_RapidEye-2_analytic_20160124_170413.tif"/>
    <s v="Alta"/>
    <m/>
    <m/>
    <s v="102i"/>
    <n v="11.99234"/>
    <n v="-84.306439999999995"/>
    <x v="1"/>
    <x v="1"/>
    <s v="Antropogenica"/>
    <n v="-0.1111111111111111"/>
    <n v="0"/>
    <n v="0"/>
    <n v="-7.0588888888888883"/>
    <n v="1"/>
    <n v="1"/>
    <x v="1"/>
  </r>
  <r>
    <x v="1381"/>
    <s v="1029INF"/>
    <s v="Jorge Cisneros"/>
    <n v="13.395239999999999"/>
    <n v="-84.689989999999995"/>
    <s v="Bosque latifoliado &gt;70%"/>
    <n v="9"/>
    <s v="Alta"/>
    <s v="Landsat"/>
    <n v="2003"/>
    <s v="imal7_16051_05_12_2003.img"/>
    <s v="Media"/>
    <s v="Bosque latifoliado &gt;70%"/>
    <n v="9"/>
    <s v="Alta"/>
    <s v="Rapide Eye"/>
    <n v="2016"/>
    <s v="1645225_RapidEye-2_analytic_20160124_170413.tif"/>
    <s v="Alta"/>
    <m/>
    <m/>
    <s v="1029INF"/>
    <n v="13.395239999999999"/>
    <n v="-84.689989999999995"/>
    <x v="1"/>
    <x v="0"/>
    <s v="No Antropogenica"/>
    <n v="0"/>
    <n v="0"/>
    <n v="0"/>
    <n v="0"/>
    <n v="0"/>
    <n v="0"/>
    <x v="2"/>
  </r>
  <r>
    <x v="1382"/>
    <s v="1029i"/>
    <s v="Jorge Cisneros"/>
    <n v="13.055540000000001"/>
    <n v="-83.967510000000004"/>
    <s v="Bosque latifoliado &gt;70%"/>
    <n v="9"/>
    <s v="Alta"/>
    <s v="Landsat"/>
    <n v="2005"/>
    <s v="imal7_15051_29_08_2005.img"/>
    <s v="Media"/>
    <s v="Bosque latifoliado &gt;70%"/>
    <n v="9"/>
    <s v="Alta"/>
    <s v="Rapide Eye"/>
    <n v="2016"/>
    <s v="1745101_RapidEye-5_analytic_20150101_165628.tif"/>
    <s v="Alta"/>
    <m/>
    <m/>
    <s v="1029i"/>
    <n v="13.055540000000001"/>
    <n v="-83.967510000000004"/>
    <x v="1"/>
    <x v="0"/>
    <s v="No Antropogenica"/>
    <n v="0"/>
    <n v="0"/>
    <n v="0"/>
    <n v="0"/>
    <n v="1"/>
    <n v="0"/>
    <x v="3"/>
  </r>
  <r>
    <x v="1383"/>
    <s v="1026INF"/>
    <s v="Jorge Cisneros"/>
    <n v="13.396000000000001"/>
    <n v="-84.944900000000004"/>
    <s v="Bosque latifoliado &gt;70%"/>
    <n v="7"/>
    <s v="Alta"/>
    <s v="Landsat"/>
    <n v="2003"/>
    <s v="imal7_16051_05_12_2003.img"/>
    <s v="Media"/>
    <s v="Bosque latifoliado degradado 30-69%"/>
    <n v="6"/>
    <s v="Alta"/>
    <s v="Google Earth"/>
    <n v="2014"/>
    <m/>
    <s v="Alta"/>
    <m/>
    <m/>
    <s v="1026INF"/>
    <n v="13.396000000000001"/>
    <n v="-84.944900000000004"/>
    <x v="1"/>
    <x v="1"/>
    <s v="No Antropogenica"/>
    <n v="-0.1111111111111111"/>
    <n v="0"/>
    <n v="0"/>
    <n v="-7.0588888888888883"/>
    <n v="1"/>
    <n v="0"/>
    <x v="3"/>
  </r>
  <r>
    <x v="1384"/>
    <s v="1023INF"/>
    <s v="Jorge Cisneros"/>
    <n v="13.39541"/>
    <n v="-85.199969999999993"/>
    <s v="Bosque latifoliado degradado 30-69%"/>
    <n v="5"/>
    <s v="Alta"/>
    <s v="Landsat"/>
    <n v="2005"/>
    <s v="imal7_16051_24_11_2005.img"/>
    <s v="Media"/>
    <s v="Bosque latifoliado degradado 30-69%"/>
    <n v="4"/>
    <s v="Alta"/>
    <s v="Rapide Eye"/>
    <n v="2016"/>
    <s v="1645223_RapidEye-1_analytic_20160422_165015.tif"/>
    <s v="Alta"/>
    <m/>
    <m/>
    <s v="1023INF"/>
    <n v="13.39541"/>
    <n v="-85.199969999999993"/>
    <x v="1"/>
    <x v="1"/>
    <s v="No Antropogenica"/>
    <n v="-0.1111111111111111"/>
    <n v="0"/>
    <n v="0"/>
    <n v="-7.0588888888888883"/>
    <n v="1"/>
    <n v="0"/>
    <x v="3"/>
  </r>
  <r>
    <x v="1385"/>
    <s v="1023i"/>
    <s v="Jorge Cisneros"/>
    <n v="13.055619999999999"/>
    <n v="-84.477500000000006"/>
    <s v="Bosque latifoliado &gt;70%"/>
    <n v="7"/>
    <s v="Alta"/>
    <s v="Landsat"/>
    <n v="2005"/>
    <s v="imal7_16051_24_11_2005.img"/>
    <s v="Media"/>
    <s v="Bosque latifoliado degradado 30-69%"/>
    <n v="6"/>
    <s v="Alta"/>
    <s v="Rapide Eye"/>
    <n v="2016"/>
    <s v="1645126_RapidEye-2_analytic_20150423_170937.tif"/>
    <s v="Alta"/>
    <m/>
    <m/>
    <s v="1023i"/>
    <n v="13.055619999999999"/>
    <n v="-84.477500000000006"/>
    <x v="1"/>
    <x v="1"/>
    <s v="Antropogenica"/>
    <n v="-0.1111111111111111"/>
    <n v="0"/>
    <n v="0"/>
    <n v="-7.0588888888888883"/>
    <n v="1"/>
    <n v="1"/>
    <x v="1"/>
  </r>
  <r>
    <x v="1386"/>
    <s v="1015i"/>
    <s v="Jorge Cisneros"/>
    <n v="12.970359999999999"/>
    <n v="-83.711429999999993"/>
    <s v="Bosque latifoliado &gt;70%"/>
    <n v="9"/>
    <s v="Alta"/>
    <s v="Landsat"/>
    <n v="2005"/>
    <s v="imal7_16051_24_11_2005.img"/>
    <s v="Media"/>
    <s v="Bosque latifoliado &gt;70%"/>
    <n v="9"/>
    <s v="Alta"/>
    <s v="Rapide Eye"/>
    <n v="2016"/>
    <s v="1745002_RapidEye-1_analytic_20160315_165156.tif"/>
    <s v="Alta"/>
    <m/>
    <m/>
    <s v="1015i"/>
    <n v="12.970359999999999"/>
    <n v="-83.711429999999993"/>
    <x v="1"/>
    <x v="0"/>
    <s v="No Antropogenica"/>
    <n v="0"/>
    <n v="0"/>
    <n v="0"/>
    <n v="0"/>
    <n v="1"/>
    <n v="0"/>
    <x v="3"/>
  </r>
  <r>
    <x v="1387"/>
    <s v="1012i"/>
    <s v="Jorge Cisneros"/>
    <n v="12.97044"/>
    <n v="-83.96651"/>
    <s v="Bosque latifoliado &gt;70%"/>
    <n v="9"/>
    <s v="Alta"/>
    <s v="Landsat"/>
    <n v="2005"/>
    <s v="imal7_16051_24_11_2005.img"/>
    <s v="Media"/>
    <s v="Bosque latifoliado &gt;70%"/>
    <n v="9"/>
    <s v="Alta"/>
    <s v="Rapide Eye"/>
    <n v="2016"/>
    <s v="1745001_RapidEye-1_analytic_20160108_164852.tif"/>
    <s v="Alta"/>
    <m/>
    <m/>
    <s v="1012i"/>
    <n v="12.97044"/>
    <n v="-83.96651"/>
    <x v="1"/>
    <x v="0"/>
    <s v="No Antropogenica"/>
    <n v="0"/>
    <n v="0"/>
    <n v="0"/>
    <n v="0"/>
    <n v="1"/>
    <n v="0"/>
    <x v="3"/>
  </r>
  <r>
    <x v="1388"/>
    <s v="1009i"/>
    <s v="Jorge Cisneros"/>
    <n v="12.97048"/>
    <n v="-84.221590000000006"/>
    <s v="Bosque latifoliado degradado 30-69%"/>
    <n v="5"/>
    <s v="Alta"/>
    <s v="Landsat"/>
    <n v="2005"/>
    <s v="imal7_16051_24_11_2005.img"/>
    <s v="Media"/>
    <s v="Bosque latifoliado degradado 30-69%"/>
    <n v="4"/>
    <s v="Alta"/>
    <s v="Rapide Eye"/>
    <n v="2016"/>
    <s v="1645027_RapidEye-1_analytic_20160315_165157.tif"/>
    <s v="Alta"/>
    <m/>
    <m/>
    <s v="1009i"/>
    <n v="12.97048"/>
    <n v="-84.221590000000006"/>
    <x v="1"/>
    <x v="1"/>
    <s v="Antropogenica"/>
    <n v="-0.1111111111111111"/>
    <n v="0"/>
    <n v="0"/>
    <n v="-7.0588888888888883"/>
    <n v="0"/>
    <n v="1"/>
    <x v="0"/>
  </r>
  <r>
    <x v="1389"/>
    <s v="1003i"/>
    <s v="Jorge Cisneros"/>
    <n v="12.970599999999999"/>
    <n v="-84.731759999999994"/>
    <s v="Bosque latifoliado degradado 30-69%"/>
    <n v="5"/>
    <s v="Alta"/>
    <s v="Landsat"/>
    <n v="2005"/>
    <s v="imal7_16051_24_11_2005.img"/>
    <s v="Media"/>
    <s v="Bosque latifoliado degradado 30-69%"/>
    <n v="5"/>
    <s v="Alta"/>
    <s v="Rapide Eye"/>
    <n v="2016"/>
    <s v="1645025_RapidEye-5_visual_20160402_164745.tif"/>
    <s v="Alta"/>
    <m/>
    <m/>
    <s v="1003i"/>
    <n v="12.970599999999999"/>
    <n v="-84.731759999999994"/>
    <x v="1"/>
    <x v="0"/>
    <s v="No Antropogenica"/>
    <n v="0"/>
    <n v="0"/>
    <n v="0"/>
    <n v="0"/>
    <n v="0"/>
    <n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F0CF78-A1DA-9E40-AC07-3473594D9899}" name="PivotTable2" cacheId="3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B3:H13" firstHeaderRow="1" firstDataRow="2" firstDataCol="2"/>
  <pivotFields count="35">
    <pivotField dataField="1" compact="0" outline="0" showAll="0">
      <items count="13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2" outline="0" showAll="0"/>
    <pivotField compact="0" outline="0" showAll="0"/>
    <pivotField compact="0" outline="0" showAll="0"/>
    <pivotField axis="axisCol" compact="0" outline="0" showAll="0">
      <items count="5">
        <item x="0"/>
        <item x="3"/>
        <item x="1"/>
        <item x="2"/>
        <item t="default"/>
      </items>
    </pivotField>
    <pivotField name="Degraded/recovered" axis="axisRow" compact="0" outline="0" showAll="0" defaultSubtotal="0">
      <items count="3">
        <item x="0"/>
        <item n="Degraded/recovered" x="2"/>
        <item x="1"/>
      </items>
    </pivotField>
  </pivotFields>
  <rowFields count="2">
    <field x="24"/>
    <field x="34"/>
  </rowFields>
  <rowItems count="9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 v="2"/>
    </i>
    <i t="default">
      <x v="2"/>
    </i>
    <i t="grand">
      <x/>
    </i>
  </rowItems>
  <colFields count="1">
    <field x="33"/>
  </colFields>
  <colItems count="5">
    <i>
      <x/>
    </i>
    <i>
      <x v="1"/>
    </i>
    <i>
      <x v="2"/>
    </i>
    <i>
      <x v="3"/>
    </i>
    <i t="grand">
      <x/>
    </i>
  </colItems>
  <dataFields count="1">
    <dataField name="Count of Num" fld="0" subtotal="count" baseField="0" baseItem="0"/>
  </dataFields>
  <formats count="34"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33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24" type="button" dataOnly="0" labelOnly="1" outline="0" axis="axisRow" fieldPosition="0"/>
    </format>
    <format dxfId="29">
      <pivotArea field="34" type="button" dataOnly="0" labelOnly="1" outline="0" axis="axisRow" fieldPosition="1"/>
    </format>
    <format dxfId="28">
      <pivotArea dataOnly="0" labelOnly="1" outline="0" fieldPosition="0">
        <references count="1">
          <reference field="24" count="0"/>
        </references>
      </pivotArea>
    </format>
    <format dxfId="27">
      <pivotArea dataOnly="0" labelOnly="1" outline="0" fieldPosition="0">
        <references count="1">
          <reference field="24" count="0" defaultSubtotal="1"/>
        </references>
      </pivotArea>
    </format>
    <format dxfId="26">
      <pivotArea dataOnly="0" labelOnly="1" grandRow="1" outline="0" fieldPosition="0"/>
    </format>
    <format dxfId="25">
      <pivotArea dataOnly="0" labelOnly="1" outline="0" fieldPosition="0">
        <references count="2">
          <reference field="24" count="1" selected="0">
            <x v="0"/>
          </reference>
          <reference field="34" count="2">
            <x v="0"/>
            <x v="1"/>
          </reference>
        </references>
      </pivotArea>
    </format>
    <format dxfId="24">
      <pivotArea dataOnly="0" labelOnly="1" outline="0" fieldPosition="0">
        <references count="2">
          <reference field="24" count="1" selected="0">
            <x v="1"/>
          </reference>
          <reference field="34" count="2">
            <x v="0"/>
            <x v="1"/>
          </reference>
        </references>
      </pivotArea>
    </format>
    <format dxfId="23">
      <pivotArea dataOnly="0" labelOnly="1" outline="0" fieldPosition="0">
        <references count="2">
          <reference field="24" count="1" selected="0">
            <x v="2"/>
          </reference>
          <reference field="34" count="1">
            <x v="2"/>
          </reference>
        </references>
      </pivotArea>
    </format>
    <format dxfId="22">
      <pivotArea dataOnly="0" labelOnly="1" outline="0" fieldPosition="0">
        <references count="1">
          <reference field="33" count="0"/>
        </references>
      </pivotArea>
    </format>
    <format dxfId="21">
      <pivotArea dataOnly="0" labelOnly="1" grandCol="1" outline="0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33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24" type="button" dataOnly="0" labelOnly="1" outline="0" axis="axisRow" fieldPosition="0"/>
    </format>
    <format dxfId="14">
      <pivotArea field="34" type="button" dataOnly="0" labelOnly="1" outline="0" axis="axisRow" fieldPosition="1"/>
    </format>
    <format dxfId="13">
      <pivotArea dataOnly="0" labelOnly="1" outline="0" fieldPosition="0">
        <references count="1">
          <reference field="24" count="0"/>
        </references>
      </pivotArea>
    </format>
    <format dxfId="12">
      <pivotArea dataOnly="0" labelOnly="1" outline="0" fieldPosition="0">
        <references count="1">
          <reference field="24" count="0" defaultSubtotal="1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2">
          <reference field="24" count="1" selected="0">
            <x v="0"/>
          </reference>
          <reference field="34" count="2">
            <x v="0"/>
            <x v="1"/>
          </reference>
        </references>
      </pivotArea>
    </format>
    <format dxfId="9">
      <pivotArea dataOnly="0" labelOnly="1" outline="0" fieldPosition="0">
        <references count="2">
          <reference field="24" count="1" selected="0">
            <x v="1"/>
          </reference>
          <reference field="34" count="2">
            <x v="0"/>
            <x v="1"/>
          </reference>
        </references>
      </pivotArea>
    </format>
    <format dxfId="8">
      <pivotArea dataOnly="0" labelOnly="1" outline="0" fieldPosition="0">
        <references count="2">
          <reference field="24" count="1" selected="0">
            <x v="2"/>
          </reference>
          <reference field="34" count="1">
            <x v="2"/>
          </reference>
        </references>
      </pivotArea>
    </format>
    <format dxfId="7">
      <pivotArea dataOnly="0" labelOnly="1" outline="0" fieldPosition="0">
        <references count="1">
          <reference field="33" count="0"/>
        </references>
      </pivotArea>
    </format>
    <format dxfId="6">
      <pivotArea dataOnly="0" labelOnly="1" grandCol="1" outline="0" fieldPosition="0"/>
    </format>
    <format dxfId="5">
      <pivotArea dataOnly="0" labelOnly="1" outline="0" fieldPosition="0">
        <references count="1">
          <reference field="33" count="0"/>
        </references>
      </pivotArea>
    </format>
    <format dxfId="4">
      <pivotArea dataOnly="0" labelOnly="1" grandCol="1" outline="0" fieldPosition="0"/>
    </format>
    <format dxfId="3">
      <pivotArea dataOnly="0" labelOnly="1" outline="0" fieldPosition="0">
        <references count="1">
          <reference field="33" count="3">
            <x v="0"/>
            <x v="1"/>
            <x v="2"/>
          </reference>
        </references>
      </pivotArea>
    </format>
    <format dxfId="2">
      <pivotArea dataOnly="0" labelOnly="1" outline="0" fieldPosition="0">
        <references count="1">
          <reference field="33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4701006-CBE2-4842-9532-B82CA60D5AEE}" name="Table1" displayName="Table1" ref="B3:E5" totalsRowShown="0" headerRowDxfId="1">
  <autoFilter ref="B3:E5" xr:uid="{7206A126-933B-2E45-921C-3CB44537393B}">
    <filterColumn colId="0" hiddenButton="1"/>
    <filterColumn colId="1" hiddenButton="1"/>
    <filterColumn colId="2" hiddenButton="1"/>
    <filterColumn colId="3" hiddenButton="1"/>
  </autoFilter>
  <tableColumns count="4">
    <tableColumn id="1" xr3:uid="{EE8D9730-FBEF-D745-98A6-47353DC7AF6E}" name="Gases"/>
    <tableColumn id="2" xr3:uid="{09406C65-AC5B-7C4B-8934-EA1272F89FAF}" name="C1a Quema de biomasa (Gg)"/>
    <tableColumn id="3" xr3:uid="{A8299698-93C2-CB4F-AC43-AA203F01EDA9}" name="GWP"/>
    <tableColumn id="4" xr3:uid="{08A8F1EB-EFC5-5746-9EAC-A357BF62C5C0}" name="tCO2e" dataDxfId="0" dataCellStyle="Comma">
      <calculatedColumnFormula>D4*C4*1000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256C7-790F-B040-8BB2-72CB2D8D631B}">
  <dimension ref="B1:G17"/>
  <sheetViews>
    <sheetView tabSelected="1" zoomScaleNormal="100" workbookViewId="0">
      <selection activeCell="F15" sqref="F15"/>
    </sheetView>
  </sheetViews>
  <sheetFormatPr baseColWidth="10" defaultColWidth="11" defaultRowHeight="16"/>
  <cols>
    <col min="1" max="1" width="4.33203125" customWidth="1"/>
    <col min="3" max="3" width="19.6640625" customWidth="1"/>
    <col min="4" max="4" width="17.83203125" customWidth="1"/>
    <col min="5" max="5" width="21" customWidth="1"/>
    <col min="6" max="6" width="16.83203125" customWidth="1"/>
  </cols>
  <sheetData>
    <row r="1" spans="2:7" ht="24">
      <c r="B1" s="77" t="s">
        <v>2090</v>
      </c>
    </row>
    <row r="2" spans="2:7" ht="17" thickBot="1"/>
    <row r="3" spans="2:7" ht="102">
      <c r="B3" s="53" t="s">
        <v>1997</v>
      </c>
      <c r="C3" s="53" t="s">
        <v>1998</v>
      </c>
      <c r="D3" s="53" t="s">
        <v>1999</v>
      </c>
      <c r="E3" s="53" t="s">
        <v>2089</v>
      </c>
      <c r="F3" s="53" t="s">
        <v>2088</v>
      </c>
    </row>
    <row r="4" spans="2:7" ht="20" thickBot="1">
      <c r="B4" s="54" t="s">
        <v>2000</v>
      </c>
      <c r="C4" s="54" t="s">
        <v>2001</v>
      </c>
      <c r="D4" s="54" t="s">
        <v>2001</v>
      </c>
      <c r="E4" s="54" t="s">
        <v>2026</v>
      </c>
      <c r="F4" s="54" t="s">
        <v>2026</v>
      </c>
    </row>
    <row r="5" spans="2:7">
      <c r="B5" s="55">
        <v>1</v>
      </c>
      <c r="C5" s="115">
        <f>'RL Deforestation'!H18</f>
        <v>14174615.771884052</v>
      </c>
      <c r="D5" s="115">
        <f>'RL Forest Gain'!V11</f>
        <v>-97072.196416395949</v>
      </c>
      <c r="E5" s="115">
        <f>RL_Degradation!C47</f>
        <v>2426173.0813784357</v>
      </c>
      <c r="F5" s="115">
        <f t="shared" ref="F5:F14" si="0">C5+D5+E5</f>
        <v>16503716.656846091</v>
      </c>
      <c r="G5" s="26"/>
    </row>
    <row r="6" spans="2:7">
      <c r="B6" s="55">
        <v>2</v>
      </c>
      <c r="C6" s="115">
        <f>C5</f>
        <v>14174615.771884052</v>
      </c>
      <c r="D6" s="115">
        <f>'RL Forest Gain'!V12</f>
        <v>-291216.58924918779</v>
      </c>
      <c r="E6" s="115">
        <f>E5</f>
        <v>2426173.0813784357</v>
      </c>
      <c r="F6" s="115">
        <f t="shared" si="0"/>
        <v>16309572.2640133</v>
      </c>
      <c r="G6" s="26"/>
    </row>
    <row r="7" spans="2:7">
      <c r="B7" s="55">
        <v>3</v>
      </c>
      <c r="C7" s="115">
        <f t="shared" ref="C7:C14" si="1">C6</f>
        <v>14174615.771884052</v>
      </c>
      <c r="D7" s="115">
        <f>'RL Forest Gain'!V13</f>
        <v>-485360.98208197957</v>
      </c>
      <c r="E7" s="115">
        <f t="shared" ref="E7:E14" si="2">E6</f>
        <v>2426173.0813784357</v>
      </c>
      <c r="F7" s="115">
        <f t="shared" si="0"/>
        <v>16115427.871180508</v>
      </c>
      <c r="G7" s="26"/>
    </row>
    <row r="8" spans="2:7">
      <c r="B8" s="55">
        <v>4</v>
      </c>
      <c r="C8" s="115">
        <f t="shared" si="1"/>
        <v>14174615.771884052</v>
      </c>
      <c r="D8" s="115">
        <f>'RL Forest Gain'!V14</f>
        <v>-679505.37491477153</v>
      </c>
      <c r="E8" s="115">
        <f t="shared" si="2"/>
        <v>2426173.0813784357</v>
      </c>
      <c r="F8" s="115">
        <f t="shared" si="0"/>
        <v>15921283.478347717</v>
      </c>
      <c r="G8" s="26"/>
    </row>
    <row r="9" spans="2:7">
      <c r="B9" s="55">
        <v>5</v>
      </c>
      <c r="C9" s="115">
        <f t="shared" si="1"/>
        <v>14174615.771884052</v>
      </c>
      <c r="D9" s="115">
        <f>'RL Forest Gain'!V15</f>
        <v>-873649.76774756343</v>
      </c>
      <c r="E9" s="115">
        <f t="shared" si="2"/>
        <v>2426173.0813784357</v>
      </c>
      <c r="F9" s="115">
        <f t="shared" si="0"/>
        <v>15727139.085514924</v>
      </c>
      <c r="G9" s="26"/>
    </row>
    <row r="10" spans="2:7">
      <c r="B10" s="55">
        <v>6</v>
      </c>
      <c r="C10" s="115">
        <f t="shared" si="1"/>
        <v>14174615.771884052</v>
      </c>
      <c r="D10" s="115">
        <f>'RL Forest Gain'!V16</f>
        <v>-1067794.1605803552</v>
      </c>
      <c r="E10" s="115">
        <f t="shared" si="2"/>
        <v>2426173.0813784357</v>
      </c>
      <c r="F10" s="115">
        <f t="shared" si="0"/>
        <v>15532994.692682132</v>
      </c>
      <c r="G10" s="26"/>
    </row>
    <row r="11" spans="2:7">
      <c r="B11" s="55">
        <v>7</v>
      </c>
      <c r="C11" s="115">
        <f t="shared" si="1"/>
        <v>14174615.771884052</v>
      </c>
      <c r="D11" s="115">
        <f>'RL Forest Gain'!V17</f>
        <v>-1261938.5534131469</v>
      </c>
      <c r="E11" s="115">
        <f t="shared" si="2"/>
        <v>2426173.0813784357</v>
      </c>
      <c r="F11" s="115">
        <f t="shared" si="0"/>
        <v>15338850.299849341</v>
      </c>
      <c r="G11" s="26"/>
    </row>
    <row r="12" spans="2:7">
      <c r="B12" s="55">
        <v>8</v>
      </c>
      <c r="C12" s="115">
        <f t="shared" si="1"/>
        <v>14174615.771884052</v>
      </c>
      <c r="D12" s="115">
        <f>'RL Forest Gain'!V18</f>
        <v>-1456082.9462459388</v>
      </c>
      <c r="E12" s="115">
        <f t="shared" si="2"/>
        <v>2426173.0813784357</v>
      </c>
      <c r="F12" s="115">
        <f t="shared" si="0"/>
        <v>15144705.907016549</v>
      </c>
      <c r="G12" s="26"/>
    </row>
    <row r="13" spans="2:7">
      <c r="B13" s="55">
        <v>9</v>
      </c>
      <c r="C13" s="115">
        <f t="shared" si="1"/>
        <v>14174615.771884052</v>
      </c>
      <c r="D13" s="115">
        <f>'RL Forest Gain'!V19</f>
        <v>-1650227.3390787307</v>
      </c>
      <c r="E13" s="115">
        <f t="shared" si="2"/>
        <v>2426173.0813784357</v>
      </c>
      <c r="F13" s="115">
        <f t="shared" si="0"/>
        <v>14950561.514183758</v>
      </c>
      <c r="G13" s="26"/>
    </row>
    <row r="14" spans="2:7" ht="17" thickBot="1">
      <c r="B14" s="56">
        <v>10</v>
      </c>
      <c r="C14" s="116">
        <f t="shared" si="1"/>
        <v>14174615.771884052</v>
      </c>
      <c r="D14" s="116">
        <f>'RL Forest Gain'!V20</f>
        <v>-1844371.7319115226</v>
      </c>
      <c r="E14" s="116">
        <f t="shared" si="2"/>
        <v>2426173.0813784357</v>
      </c>
      <c r="F14" s="116">
        <f t="shared" si="0"/>
        <v>14756417.121350965</v>
      </c>
      <c r="G14" s="26"/>
    </row>
    <row r="15" spans="2:7">
      <c r="C15" s="117">
        <f t="shared" ref="C15:E15" si="3">AVERAGE(C5:C14)</f>
        <v>14174615.77188405</v>
      </c>
      <c r="D15" s="117">
        <f t="shared" si="3"/>
        <v>-970721.96416395926</v>
      </c>
      <c r="E15" s="117">
        <f t="shared" si="3"/>
        <v>2426173.0813784362</v>
      </c>
      <c r="F15" s="117">
        <f>AVERAGE(F5:F14)</f>
        <v>15630066.889098529</v>
      </c>
    </row>
    <row r="16" spans="2:7">
      <c r="C16" s="95"/>
      <c r="D16" s="95"/>
      <c r="E16" s="95"/>
      <c r="F16" s="95"/>
    </row>
    <row r="17" spans="3:7">
      <c r="C17" s="26"/>
      <c r="G17" s="67"/>
    </row>
  </sheetData>
  <pageMargins left="0.7" right="0.7" top="0.75" bottom="0.75" header="0.3" footer="0.3"/>
  <pageSetup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4BFF7-B123-4A99-AA81-0238EBB23C8D}">
  <sheetPr>
    <tabColor theme="9" tint="0.39997558519241921"/>
    <pageSetUpPr fitToPage="1"/>
  </sheetPr>
  <dimension ref="A1:I53"/>
  <sheetViews>
    <sheetView workbookViewId="0">
      <selection activeCell="H32" sqref="H32"/>
    </sheetView>
  </sheetViews>
  <sheetFormatPr baseColWidth="10" defaultColWidth="8.83203125" defaultRowHeight="16"/>
  <cols>
    <col min="1" max="1" width="15.6640625" bestFit="1" customWidth="1"/>
    <col min="2" max="2" width="16.6640625" bestFit="1" customWidth="1"/>
    <col min="5" max="5" width="10.1640625" bestFit="1" customWidth="1"/>
    <col min="6" max="6" width="20.5" bestFit="1" customWidth="1"/>
    <col min="7" max="7" width="25.6640625" customWidth="1"/>
    <col min="8" max="8" width="12.33203125" bestFit="1" customWidth="1"/>
    <col min="9" max="9" width="6.33203125" bestFit="1" customWidth="1"/>
  </cols>
  <sheetData>
    <row r="1" spans="1:9">
      <c r="A1" t="s">
        <v>2065</v>
      </c>
      <c r="E1" t="s">
        <v>2076</v>
      </c>
      <c r="H1" t="s">
        <v>2066</v>
      </c>
      <c r="I1" s="13">
        <v>-5.270950911171151</v>
      </c>
    </row>
    <row r="2" spans="1:9">
      <c r="E2" t="s">
        <v>2051</v>
      </c>
      <c r="F2" s="98">
        <v>43535</v>
      </c>
      <c r="H2" t="s">
        <v>2067</v>
      </c>
      <c r="I2" s="13">
        <v>2.6478535850865654</v>
      </c>
    </row>
    <row r="3" spans="1:9">
      <c r="B3" s="95" t="s">
        <v>2021</v>
      </c>
      <c r="E3" t="s">
        <v>2052</v>
      </c>
      <c r="F3" s="99">
        <v>0.47949074074074072</v>
      </c>
      <c r="H3" t="s">
        <v>2068</v>
      </c>
      <c r="I3" s="13">
        <v>2.6478535850865653E-2</v>
      </c>
    </row>
    <row r="4" spans="1:9">
      <c r="A4" t="s">
        <v>2066</v>
      </c>
      <c r="B4" s="102">
        <v>-5.270950911171151</v>
      </c>
      <c r="E4" t="s">
        <v>2077</v>
      </c>
      <c r="F4" s="97">
        <v>10000</v>
      </c>
      <c r="H4" t="s">
        <v>2069</v>
      </c>
      <c r="I4" s="101">
        <v>3.1265311260284576E-2</v>
      </c>
    </row>
    <row r="5" spans="1:9">
      <c r="A5" t="s">
        <v>2067</v>
      </c>
      <c r="B5" s="102">
        <v>2.6478535850865654</v>
      </c>
      <c r="E5" t="s">
        <v>2056</v>
      </c>
      <c r="F5" s="97">
        <v>992060592</v>
      </c>
      <c r="I5" s="13"/>
    </row>
    <row r="6" spans="1:9">
      <c r="A6" t="s">
        <v>2068</v>
      </c>
      <c r="B6" s="102">
        <v>2.6478535850865653E-2</v>
      </c>
      <c r="E6" t="s">
        <v>2053</v>
      </c>
      <c r="F6" s="97" t="s">
        <v>2054</v>
      </c>
      <c r="H6" t="s">
        <v>2070</v>
      </c>
      <c r="I6" s="13">
        <v>-14.756558843073107</v>
      </c>
    </row>
    <row r="7" spans="1:9">
      <c r="A7" t="s">
        <v>2069</v>
      </c>
      <c r="B7" s="103">
        <v>3.1265311260284576E-2</v>
      </c>
      <c r="F7" s="97"/>
      <c r="H7" t="s">
        <v>2071</v>
      </c>
      <c r="I7" s="13">
        <v>-7.0572906217931966</v>
      </c>
    </row>
    <row r="8" spans="1:9">
      <c r="B8" s="102"/>
      <c r="E8" t="s">
        <v>2078</v>
      </c>
      <c r="F8" s="97" t="s">
        <v>2058</v>
      </c>
      <c r="H8" t="s">
        <v>2072</v>
      </c>
      <c r="I8" s="13">
        <v>-5.2767828591033172</v>
      </c>
    </row>
    <row r="9" spans="1:9">
      <c r="A9" t="s">
        <v>2070</v>
      </c>
      <c r="B9" s="102">
        <v>-14.756558843073107</v>
      </c>
      <c r="E9" t="s">
        <v>2079</v>
      </c>
      <c r="F9" s="97" t="s">
        <v>2086</v>
      </c>
      <c r="H9" t="s">
        <v>2073</v>
      </c>
      <c r="I9" s="13">
        <v>-3.5212107338985543</v>
      </c>
    </row>
    <row r="10" spans="1:9">
      <c r="A10" t="s">
        <v>2071</v>
      </c>
      <c r="B10" s="102">
        <v>-7.0572906217931966</v>
      </c>
      <c r="E10" t="s">
        <v>2080</v>
      </c>
      <c r="F10" s="97" t="s">
        <v>2021</v>
      </c>
      <c r="H10" t="s">
        <v>2074</v>
      </c>
      <c r="I10" s="13">
        <v>4.9023926932220929</v>
      </c>
    </row>
    <row r="11" spans="1:9">
      <c r="A11" t="s">
        <v>2072</v>
      </c>
      <c r="B11" s="102">
        <v>-5.2767828591033172</v>
      </c>
    </row>
    <row r="12" spans="1:9">
      <c r="A12" t="s">
        <v>2073</v>
      </c>
      <c r="B12" s="102">
        <v>-3.5212107338985543</v>
      </c>
    </row>
    <row r="13" spans="1:9">
      <c r="A13" t="s">
        <v>2074</v>
      </c>
      <c r="B13" s="102">
        <v>4.9023926932220929</v>
      </c>
    </row>
    <row r="14" spans="1:9">
      <c r="B14" s="102"/>
    </row>
    <row r="15" spans="1:9">
      <c r="B15" s="102"/>
    </row>
    <row r="16" spans="1:9">
      <c r="A16" t="s">
        <v>2075</v>
      </c>
      <c r="B16" s="102"/>
    </row>
    <row r="17" spans="1:6">
      <c r="B17" s="102" t="s">
        <v>2021</v>
      </c>
    </row>
    <row r="18" spans="1:6">
      <c r="A18" s="104">
        <v>0</v>
      </c>
      <c r="B18" s="102">
        <v>-14.756558843073107</v>
      </c>
    </row>
    <row r="19" spans="1:6">
      <c r="A19" s="104">
        <v>5.0000000000000001E-3</v>
      </c>
      <c r="B19" s="102">
        <v>-12.129831649896712</v>
      </c>
    </row>
    <row r="20" spans="1:6">
      <c r="A20" s="104">
        <v>0.01</v>
      </c>
      <c r="B20" s="102">
        <v>-11.476493722431309</v>
      </c>
    </row>
    <row r="21" spans="1:6">
      <c r="A21" s="104">
        <v>2.5000000000000001E-2</v>
      </c>
      <c r="B21" s="102">
        <v>-10.411422519411287</v>
      </c>
    </row>
    <row r="22" spans="1:6">
      <c r="A22" s="104">
        <v>0.05</v>
      </c>
      <c r="B22" s="102">
        <v>-9.5700574053272103</v>
      </c>
    </row>
    <row r="23" spans="1:6">
      <c r="A23" s="104">
        <v>0.1</v>
      </c>
      <c r="B23" s="102">
        <v>-8.6689102642016671</v>
      </c>
    </row>
    <row r="24" spans="1:6">
      <c r="A24" s="104">
        <v>0.15</v>
      </c>
      <c r="B24" s="102">
        <v>-8.013749135558875</v>
      </c>
    </row>
    <row r="25" spans="1:6">
      <c r="A25" s="104">
        <v>0.2</v>
      </c>
      <c r="B25" s="102">
        <v>-7.5071403302544422</v>
      </c>
    </row>
    <row r="26" spans="1:6">
      <c r="A26" s="104">
        <v>0.25</v>
      </c>
      <c r="B26" s="102">
        <v>-7.0572906217931966</v>
      </c>
    </row>
    <row r="27" spans="1:6">
      <c r="A27" s="104">
        <v>0.3</v>
      </c>
      <c r="B27" s="102">
        <v>-6.6735833959626234</v>
      </c>
    </row>
    <row r="28" spans="1:6">
      <c r="A28" s="104">
        <v>0.35</v>
      </c>
      <c r="B28" s="102">
        <v>-6.3213619920963868</v>
      </c>
    </row>
    <row r="29" spans="1:6">
      <c r="A29" s="104">
        <v>0.4</v>
      </c>
      <c r="B29" s="102">
        <v>-5.9376165151771163</v>
      </c>
    </row>
    <row r="30" spans="1:6">
      <c r="A30" s="104">
        <v>0.45</v>
      </c>
      <c r="B30" s="102">
        <v>-5.6081024195920994</v>
      </c>
      <c r="E30" s="95" t="s">
        <v>2081</v>
      </c>
      <c r="F30" s="95" t="s">
        <v>2082</v>
      </c>
    </row>
    <row r="31" spans="1:6">
      <c r="A31" s="104">
        <v>0.5</v>
      </c>
      <c r="B31" s="102">
        <v>-5.2767828591033172</v>
      </c>
      <c r="E31" s="13">
        <v>-16</v>
      </c>
      <c r="F31">
        <v>0</v>
      </c>
    </row>
    <row r="32" spans="1:6">
      <c r="A32" s="104">
        <v>0.55000000000000004</v>
      </c>
      <c r="B32" s="102">
        <v>-4.9535132649805638</v>
      </c>
      <c r="E32" s="13">
        <v>-15</v>
      </c>
      <c r="F32">
        <v>0</v>
      </c>
    </row>
    <row r="33" spans="1:6">
      <c r="A33" s="104">
        <v>0.6</v>
      </c>
      <c r="B33" s="102">
        <v>-4.5935610831260547</v>
      </c>
      <c r="E33" s="13">
        <v>-14</v>
      </c>
      <c r="F33">
        <v>3</v>
      </c>
    </row>
    <row r="34" spans="1:6">
      <c r="A34" s="104">
        <v>0.65</v>
      </c>
      <c r="B34" s="102">
        <v>-4.255850824228518</v>
      </c>
      <c r="E34" s="13">
        <v>-13</v>
      </c>
      <c r="F34">
        <v>11</v>
      </c>
    </row>
    <row r="35" spans="1:6">
      <c r="A35" s="104">
        <v>0.7</v>
      </c>
      <c r="B35" s="102">
        <v>-3.8899615942902357</v>
      </c>
      <c r="E35" s="13">
        <v>-12</v>
      </c>
      <c r="F35">
        <v>46</v>
      </c>
    </row>
    <row r="36" spans="1:6">
      <c r="A36" s="104">
        <v>0.75</v>
      </c>
      <c r="B36" s="102">
        <v>-3.5212107338985543</v>
      </c>
      <c r="E36" s="13">
        <v>-11</v>
      </c>
      <c r="F36">
        <v>101</v>
      </c>
    </row>
    <row r="37" spans="1:6">
      <c r="A37" s="104">
        <v>0.8</v>
      </c>
      <c r="B37" s="102">
        <v>-3.0771906281961816</v>
      </c>
      <c r="E37" s="13">
        <v>-10</v>
      </c>
      <c r="F37">
        <v>199</v>
      </c>
    </row>
    <row r="38" spans="1:6">
      <c r="A38" s="104">
        <v>0.85</v>
      </c>
      <c r="B38" s="102">
        <v>-2.5279475909991431</v>
      </c>
      <c r="E38" s="13">
        <v>-9</v>
      </c>
      <c r="F38">
        <v>405</v>
      </c>
    </row>
    <row r="39" spans="1:6">
      <c r="A39" s="104">
        <v>0.9</v>
      </c>
      <c r="B39" s="102">
        <v>-1.8739743564640632</v>
      </c>
      <c r="E39" s="13">
        <v>-8</v>
      </c>
      <c r="F39">
        <v>747</v>
      </c>
    </row>
    <row r="40" spans="1:6">
      <c r="A40" s="104">
        <v>0.95</v>
      </c>
      <c r="B40" s="102">
        <v>-0.84471000425557241</v>
      </c>
      <c r="E40" s="13">
        <v>-7</v>
      </c>
      <c r="F40">
        <v>1052</v>
      </c>
    </row>
    <row r="41" spans="1:6">
      <c r="A41" s="104">
        <v>0.97499999999999998</v>
      </c>
      <c r="B41" s="102">
        <v>-3.5654465320727011E-2</v>
      </c>
      <c r="E41" s="13">
        <v>-6</v>
      </c>
      <c r="F41">
        <v>1353</v>
      </c>
    </row>
    <row r="42" spans="1:6">
      <c r="A42" s="104">
        <v>0.99</v>
      </c>
      <c r="B42" s="102">
        <v>0.99648328310865275</v>
      </c>
      <c r="E42" s="13">
        <v>-5</v>
      </c>
      <c r="F42">
        <v>1500</v>
      </c>
    </row>
    <row r="43" spans="1:6">
      <c r="A43" s="104">
        <v>0.995</v>
      </c>
      <c r="B43" s="102">
        <v>1.6314020474665407</v>
      </c>
      <c r="E43" s="13">
        <v>-4</v>
      </c>
      <c r="F43">
        <v>1439</v>
      </c>
    </row>
    <row r="44" spans="1:6">
      <c r="A44" s="104">
        <v>1</v>
      </c>
      <c r="B44" s="102">
        <v>4.9023926932220929</v>
      </c>
      <c r="E44" s="13">
        <v>-3</v>
      </c>
      <c r="F44">
        <v>1223</v>
      </c>
    </row>
    <row r="45" spans="1:6">
      <c r="E45" s="13">
        <v>-2</v>
      </c>
      <c r="F45">
        <v>848</v>
      </c>
    </row>
    <row r="46" spans="1:6">
      <c r="E46" s="13">
        <v>-1</v>
      </c>
      <c r="F46">
        <v>508</v>
      </c>
    </row>
    <row r="47" spans="1:6">
      <c r="E47" s="13">
        <v>0</v>
      </c>
      <c r="F47">
        <v>328</v>
      </c>
    </row>
    <row r="48" spans="1:6">
      <c r="E48" s="13">
        <v>1</v>
      </c>
      <c r="F48">
        <v>138</v>
      </c>
    </row>
    <row r="49" spans="5:6">
      <c r="E49" s="13">
        <v>2</v>
      </c>
      <c r="F49">
        <v>66</v>
      </c>
    </row>
    <row r="50" spans="5:6">
      <c r="E50" s="13">
        <v>3</v>
      </c>
      <c r="F50">
        <v>24</v>
      </c>
    </row>
    <row r="51" spans="5:6">
      <c r="E51" s="13">
        <v>4</v>
      </c>
      <c r="F51">
        <v>5</v>
      </c>
    </row>
    <row r="52" spans="5:6">
      <c r="E52" s="13">
        <v>5</v>
      </c>
      <c r="F52">
        <v>4</v>
      </c>
    </row>
    <row r="53" spans="5:6">
      <c r="E53" s="13">
        <v>6</v>
      </c>
      <c r="F53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A2901-E520-4616-BA0F-F68C58C9B44A}">
  <sheetPr>
    <tabColor theme="7"/>
    <pageSetUpPr fitToPage="1"/>
  </sheetPr>
  <dimension ref="A1:I63"/>
  <sheetViews>
    <sheetView topLeftCell="A17" workbookViewId="0">
      <selection activeCell="C22" sqref="C22"/>
    </sheetView>
  </sheetViews>
  <sheetFormatPr baseColWidth="10" defaultColWidth="8.83203125" defaultRowHeight="16"/>
  <cols>
    <col min="1" max="1" width="15.6640625" bestFit="1" customWidth="1"/>
    <col min="2" max="2" width="12.6640625" bestFit="1" customWidth="1"/>
    <col min="5" max="5" width="10.1640625" bestFit="1" customWidth="1"/>
    <col min="6" max="6" width="20.5" bestFit="1" customWidth="1"/>
    <col min="7" max="7" width="25.6640625" customWidth="1"/>
    <col min="8" max="8" width="12.33203125" bestFit="1" customWidth="1"/>
    <col min="9" max="9" width="6" bestFit="1" customWidth="1"/>
  </cols>
  <sheetData>
    <row r="1" spans="1:9">
      <c r="A1" t="s">
        <v>2065</v>
      </c>
      <c r="E1" t="s">
        <v>2076</v>
      </c>
      <c r="H1" t="s">
        <v>2066</v>
      </c>
      <c r="I1" s="13">
        <v>0.12477449369170397</v>
      </c>
    </row>
    <row r="2" spans="1:9">
      <c r="E2" t="s">
        <v>2051</v>
      </c>
      <c r="F2" s="98">
        <v>43535</v>
      </c>
      <c r="H2" t="s">
        <v>2067</v>
      </c>
      <c r="I2" s="13">
        <v>3.6343477385928074</v>
      </c>
    </row>
    <row r="3" spans="1:9">
      <c r="B3" s="95" t="s">
        <v>2038</v>
      </c>
      <c r="E3" t="s">
        <v>2052</v>
      </c>
      <c r="F3" s="99">
        <v>0.45181712962962961</v>
      </c>
      <c r="H3" t="s">
        <v>2068</v>
      </c>
      <c r="I3" s="13">
        <v>3.6343477385928073E-2</v>
      </c>
    </row>
    <row r="4" spans="1:9">
      <c r="A4" t="s">
        <v>2066</v>
      </c>
      <c r="B4" s="102">
        <v>0.12477449369170397</v>
      </c>
      <c r="E4" t="s">
        <v>2077</v>
      </c>
      <c r="F4" s="97">
        <v>10000</v>
      </c>
      <c r="H4" t="s">
        <v>2069</v>
      </c>
      <c r="I4" s="101">
        <v>-7.2413996093576224E-2</v>
      </c>
    </row>
    <row r="5" spans="1:9">
      <c r="A5" t="s">
        <v>2067</v>
      </c>
      <c r="B5" s="102">
        <v>3.6343477385928074</v>
      </c>
      <c r="E5" t="s">
        <v>2056</v>
      </c>
      <c r="F5" s="97">
        <v>1057497126</v>
      </c>
      <c r="I5" s="13"/>
    </row>
    <row r="6" spans="1:9">
      <c r="A6" t="s">
        <v>2068</v>
      </c>
      <c r="B6" s="102">
        <v>3.6343477385928073E-2</v>
      </c>
      <c r="E6" t="s">
        <v>2053</v>
      </c>
      <c r="F6" s="97" t="s">
        <v>2054</v>
      </c>
      <c r="H6" t="s">
        <v>2070</v>
      </c>
      <c r="I6" s="13">
        <v>-14.260718659967367</v>
      </c>
    </row>
    <row r="7" spans="1:9">
      <c r="A7" t="s">
        <v>2069</v>
      </c>
      <c r="B7" s="103">
        <v>-7.2413996093576224E-2</v>
      </c>
      <c r="F7" s="97"/>
      <c r="H7" t="s">
        <v>2071</v>
      </c>
      <c r="I7" s="13">
        <v>-2.2918676639578255</v>
      </c>
    </row>
    <row r="8" spans="1:9">
      <c r="B8" s="102"/>
      <c r="E8" t="s">
        <v>2078</v>
      </c>
      <c r="F8" s="97" t="s">
        <v>2058</v>
      </c>
      <c r="H8" t="s">
        <v>2072</v>
      </c>
      <c r="I8" s="13">
        <v>0.17016347815907798</v>
      </c>
    </row>
    <row r="9" spans="1:9">
      <c r="A9" t="s">
        <v>2070</v>
      </c>
      <c r="B9" s="102">
        <v>-14.260718659967367</v>
      </c>
      <c r="E9" t="s">
        <v>2079</v>
      </c>
      <c r="F9" s="97" t="s">
        <v>2083</v>
      </c>
      <c r="H9" t="s">
        <v>2073</v>
      </c>
      <c r="I9" s="13">
        <v>2.5983968075571884</v>
      </c>
    </row>
    <row r="10" spans="1:9">
      <c r="A10" t="s">
        <v>2071</v>
      </c>
      <c r="B10" s="102">
        <v>-2.2918676639578255</v>
      </c>
      <c r="E10" t="s">
        <v>2080</v>
      </c>
      <c r="F10" s="97" t="s">
        <v>2038</v>
      </c>
      <c r="H10" t="s">
        <v>2074</v>
      </c>
      <c r="I10" s="13">
        <v>15.014412734120956</v>
      </c>
    </row>
    <row r="11" spans="1:9">
      <c r="A11" t="s">
        <v>2072</v>
      </c>
      <c r="B11" s="102">
        <v>0.17016347815907798</v>
      </c>
    </row>
    <row r="12" spans="1:9">
      <c r="A12" t="s">
        <v>2073</v>
      </c>
      <c r="B12" s="102">
        <v>2.5983968075571884</v>
      </c>
    </row>
    <row r="13" spans="1:9">
      <c r="A13" t="s">
        <v>2074</v>
      </c>
      <c r="B13" s="102">
        <v>15.014412734120956</v>
      </c>
    </row>
    <row r="14" spans="1:9">
      <c r="B14" s="102"/>
    </row>
    <row r="15" spans="1:9">
      <c r="B15" s="102"/>
    </row>
    <row r="16" spans="1:9">
      <c r="A16" t="s">
        <v>2075</v>
      </c>
      <c r="B16" s="102"/>
    </row>
    <row r="17" spans="1:6">
      <c r="B17" s="102" t="s">
        <v>2038</v>
      </c>
    </row>
    <row r="18" spans="1:6">
      <c r="A18" s="100">
        <v>0</v>
      </c>
      <c r="B18" s="102">
        <v>-14.260718659967367</v>
      </c>
    </row>
    <row r="19" spans="1:6">
      <c r="A19" s="100">
        <v>5.0000000000000001E-3</v>
      </c>
      <c r="B19" s="102">
        <v>-9.5455081940129087</v>
      </c>
    </row>
    <row r="20" spans="1:6">
      <c r="A20" s="100">
        <v>0.01</v>
      </c>
      <c r="B20" s="102">
        <v>-8.5468147348179908</v>
      </c>
    </row>
    <row r="21" spans="1:6">
      <c r="A21" s="100">
        <v>2.5000000000000001E-2</v>
      </c>
      <c r="B21" s="102">
        <v>-7.0040908381041582</v>
      </c>
    </row>
    <row r="22" spans="1:6">
      <c r="A22" s="100">
        <v>0.05</v>
      </c>
      <c r="B22" s="102">
        <v>-5.978691935693659</v>
      </c>
    </row>
    <row r="23" spans="1:6">
      <c r="A23" s="100">
        <v>0.1</v>
      </c>
      <c r="B23" s="102">
        <v>-4.5843732503396009</v>
      </c>
    </row>
    <row r="24" spans="1:6">
      <c r="A24" s="100">
        <v>0.15</v>
      </c>
      <c r="B24" s="102">
        <v>-3.6486342704274133</v>
      </c>
    </row>
    <row r="25" spans="1:6">
      <c r="A25" s="100">
        <v>0.2</v>
      </c>
      <c r="B25" s="102">
        <v>-2.9132547309440451</v>
      </c>
    </row>
    <row r="26" spans="1:6">
      <c r="A26" s="100">
        <v>0.25</v>
      </c>
      <c r="B26" s="102">
        <v>-2.2918676639578255</v>
      </c>
    </row>
    <row r="27" spans="1:6">
      <c r="A27" s="100">
        <v>0.3</v>
      </c>
      <c r="B27" s="102">
        <v>-1.7194037855527744</v>
      </c>
    </row>
    <row r="28" spans="1:6">
      <c r="A28" s="100">
        <v>0.35</v>
      </c>
      <c r="B28" s="102">
        <v>-1.2237954108667526</v>
      </c>
    </row>
    <row r="29" spans="1:6">
      <c r="A29" s="100">
        <v>0.4</v>
      </c>
      <c r="B29" s="102">
        <v>-0.73651050205638846</v>
      </c>
    </row>
    <row r="30" spans="1:6">
      <c r="A30" s="100">
        <v>0.45</v>
      </c>
      <c r="B30" s="102">
        <v>-0.25583868036001234</v>
      </c>
      <c r="E30" s="95" t="s">
        <v>2081</v>
      </c>
      <c r="F30" s="95" t="s">
        <v>2082</v>
      </c>
    </row>
    <row r="31" spans="1:6">
      <c r="A31" s="100">
        <v>0.5</v>
      </c>
      <c r="B31" s="102">
        <v>0.17016347815907798</v>
      </c>
      <c r="E31" s="13">
        <v>-16</v>
      </c>
      <c r="F31">
        <v>0</v>
      </c>
    </row>
    <row r="32" spans="1:6">
      <c r="A32" s="100">
        <v>0.55000000000000004</v>
      </c>
      <c r="B32" s="102">
        <v>0.63089464275797891</v>
      </c>
      <c r="E32" s="13">
        <v>-15</v>
      </c>
      <c r="F32">
        <v>0</v>
      </c>
    </row>
    <row r="33" spans="1:6">
      <c r="A33" s="100">
        <v>0.6</v>
      </c>
      <c r="B33" s="102">
        <v>1.0967550216350475</v>
      </c>
      <c r="E33" s="13">
        <v>-14</v>
      </c>
      <c r="F33">
        <v>1</v>
      </c>
    </row>
    <row r="34" spans="1:6">
      <c r="A34" s="100">
        <v>0.65</v>
      </c>
      <c r="B34" s="102">
        <v>1.5733777301397722</v>
      </c>
      <c r="E34" s="13">
        <v>-13</v>
      </c>
      <c r="F34">
        <v>4</v>
      </c>
    </row>
    <row r="35" spans="1:6">
      <c r="A35" s="100">
        <v>0.7</v>
      </c>
      <c r="B35" s="102">
        <v>2.0709059583541687</v>
      </c>
      <c r="E35" s="13">
        <v>-12</v>
      </c>
      <c r="F35">
        <v>4</v>
      </c>
    </row>
    <row r="36" spans="1:6">
      <c r="A36" s="100">
        <v>0.75</v>
      </c>
      <c r="B36" s="102">
        <v>2.5983968075571884</v>
      </c>
      <c r="E36" s="13">
        <v>-11</v>
      </c>
      <c r="F36">
        <v>8</v>
      </c>
    </row>
    <row r="37" spans="1:6">
      <c r="A37" s="100">
        <v>0.8</v>
      </c>
      <c r="B37" s="102">
        <v>3.1595375891849966</v>
      </c>
      <c r="E37" s="13">
        <v>-10</v>
      </c>
      <c r="F37">
        <v>16</v>
      </c>
    </row>
    <row r="38" spans="1:6">
      <c r="A38" s="100">
        <v>0.85</v>
      </c>
      <c r="B38" s="102">
        <v>3.8656090826941707</v>
      </c>
      <c r="E38" s="13">
        <v>-9</v>
      </c>
      <c r="F38">
        <v>35</v>
      </c>
    </row>
    <row r="39" spans="1:6">
      <c r="A39" s="100">
        <v>0.9</v>
      </c>
      <c r="B39" s="102">
        <v>4.7528269319178591</v>
      </c>
      <c r="E39" s="13">
        <v>-8</v>
      </c>
      <c r="F39">
        <v>75</v>
      </c>
    </row>
    <row r="40" spans="1:6">
      <c r="A40" s="100">
        <v>0.95</v>
      </c>
      <c r="B40" s="102">
        <v>5.9765204677375587</v>
      </c>
      <c r="E40" s="13">
        <v>-7</v>
      </c>
      <c r="F40">
        <v>108</v>
      </c>
    </row>
    <row r="41" spans="1:6">
      <c r="A41" s="100">
        <v>0.97499999999999998</v>
      </c>
      <c r="B41" s="102">
        <v>7.0609140037184792</v>
      </c>
      <c r="E41" s="13">
        <v>-6</v>
      </c>
      <c r="F41">
        <v>241</v>
      </c>
    </row>
    <row r="42" spans="1:6">
      <c r="A42" s="100">
        <v>0.99</v>
      </c>
      <c r="B42" s="102">
        <v>8.4637029307594656</v>
      </c>
      <c r="E42" s="13">
        <v>-5</v>
      </c>
      <c r="F42">
        <v>322</v>
      </c>
    </row>
    <row r="43" spans="1:6">
      <c r="A43" s="100">
        <v>0.995</v>
      </c>
      <c r="B43" s="102">
        <v>9.4125121136409238</v>
      </c>
      <c r="E43" s="13">
        <v>-4</v>
      </c>
      <c r="F43">
        <v>486</v>
      </c>
    </row>
    <row r="44" spans="1:6">
      <c r="A44" s="100">
        <v>1</v>
      </c>
      <c r="B44" s="102">
        <v>15.014412734120956</v>
      </c>
      <c r="E44" s="13">
        <v>-3</v>
      </c>
      <c r="F44">
        <v>641</v>
      </c>
    </row>
    <row r="45" spans="1:6">
      <c r="E45" s="13">
        <v>-2</v>
      </c>
      <c r="F45">
        <v>786</v>
      </c>
    </row>
    <row r="46" spans="1:6">
      <c r="E46" s="13">
        <v>-1</v>
      </c>
      <c r="F46">
        <v>1002</v>
      </c>
    </row>
    <row r="47" spans="1:6">
      <c r="E47" s="13">
        <v>0</v>
      </c>
      <c r="F47">
        <v>1091</v>
      </c>
    </row>
    <row r="48" spans="1:6">
      <c r="E48" s="13">
        <v>1</v>
      </c>
      <c r="F48">
        <v>1086</v>
      </c>
    </row>
    <row r="49" spans="5:6">
      <c r="E49" s="13">
        <v>2</v>
      </c>
      <c r="F49">
        <v>1040</v>
      </c>
    </row>
    <row r="50" spans="5:6">
      <c r="E50" s="13">
        <v>3</v>
      </c>
      <c r="F50">
        <v>904</v>
      </c>
    </row>
    <row r="51" spans="5:6">
      <c r="E51" s="13">
        <v>4</v>
      </c>
      <c r="F51">
        <v>736</v>
      </c>
    </row>
    <row r="52" spans="5:6">
      <c r="E52" s="13">
        <v>5</v>
      </c>
      <c r="F52">
        <v>539</v>
      </c>
    </row>
    <row r="53" spans="5:6">
      <c r="E53" s="13">
        <v>6</v>
      </c>
      <c r="F53">
        <v>382</v>
      </c>
    </row>
    <row r="54" spans="5:6">
      <c r="E54" s="13">
        <v>7</v>
      </c>
      <c r="F54">
        <v>237</v>
      </c>
    </row>
    <row r="55" spans="5:6">
      <c r="E55" s="13">
        <v>8</v>
      </c>
      <c r="F55">
        <v>120</v>
      </c>
    </row>
    <row r="56" spans="5:6">
      <c r="E56" s="13">
        <v>9</v>
      </c>
      <c r="F56">
        <v>70</v>
      </c>
    </row>
    <row r="57" spans="5:6">
      <c r="E57" s="13">
        <v>10</v>
      </c>
      <c r="F57">
        <v>37</v>
      </c>
    </row>
    <row r="58" spans="5:6">
      <c r="E58" s="13">
        <v>11</v>
      </c>
      <c r="F58">
        <v>13</v>
      </c>
    </row>
    <row r="59" spans="5:6">
      <c r="E59" s="13">
        <v>12</v>
      </c>
      <c r="F59">
        <v>11</v>
      </c>
    </row>
    <row r="60" spans="5:6">
      <c r="E60" s="13">
        <v>13</v>
      </c>
      <c r="F60">
        <v>3</v>
      </c>
    </row>
    <row r="61" spans="5:6">
      <c r="E61" s="13">
        <v>14</v>
      </c>
      <c r="F61">
        <v>1</v>
      </c>
    </row>
    <row r="62" spans="5:6">
      <c r="E62" s="13">
        <v>15</v>
      </c>
      <c r="F62">
        <v>0</v>
      </c>
    </row>
    <row r="63" spans="5:6">
      <c r="E63" s="13">
        <v>16</v>
      </c>
      <c r="F63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31A80-83A3-4772-8296-A1A424B7C8F4}">
  <sheetPr>
    <tabColor theme="7" tint="0.59999389629810485"/>
    <pageSetUpPr fitToPage="1"/>
  </sheetPr>
  <dimension ref="A1:I57"/>
  <sheetViews>
    <sheetView topLeftCell="A16" workbookViewId="0">
      <selection activeCell="K30" sqref="K30"/>
    </sheetView>
  </sheetViews>
  <sheetFormatPr baseColWidth="10" defaultColWidth="8.83203125" defaultRowHeight="16"/>
  <cols>
    <col min="1" max="1" width="15.6640625" bestFit="1" customWidth="1"/>
    <col min="2" max="2" width="16.6640625" bestFit="1" customWidth="1"/>
    <col min="5" max="5" width="10.1640625" bestFit="1" customWidth="1"/>
    <col min="6" max="6" width="20.5" bestFit="1" customWidth="1"/>
    <col min="7" max="7" width="25.6640625" customWidth="1"/>
    <col min="8" max="8" width="12.33203125" bestFit="1" customWidth="1"/>
    <col min="9" max="9" width="6.33203125" bestFit="1" customWidth="1"/>
  </cols>
  <sheetData>
    <row r="1" spans="1:9">
      <c r="A1" t="s">
        <v>2065</v>
      </c>
      <c r="E1" t="s">
        <v>2076</v>
      </c>
      <c r="H1" t="s">
        <v>2066</v>
      </c>
      <c r="I1" s="13">
        <v>-0.81058459178061426</v>
      </c>
    </row>
    <row r="2" spans="1:9">
      <c r="E2" t="s">
        <v>2051</v>
      </c>
      <c r="F2" s="98">
        <v>43535</v>
      </c>
      <c r="H2" t="s">
        <v>2067</v>
      </c>
      <c r="I2" s="13">
        <v>3.3095868743534393</v>
      </c>
    </row>
    <row r="3" spans="1:9">
      <c r="B3" s="95" t="s">
        <v>2021</v>
      </c>
      <c r="E3" t="s">
        <v>2052</v>
      </c>
      <c r="F3" s="99">
        <v>0.46614583333333331</v>
      </c>
      <c r="H3" t="s">
        <v>2068</v>
      </c>
      <c r="I3" s="13">
        <v>3.3095868743534394E-2</v>
      </c>
    </row>
    <row r="4" spans="1:9">
      <c r="A4" t="s">
        <v>2066</v>
      </c>
      <c r="B4" s="102">
        <v>-0.81058459178061426</v>
      </c>
      <c r="E4" t="s">
        <v>2077</v>
      </c>
      <c r="F4" s="97">
        <v>10000</v>
      </c>
      <c r="H4" t="s">
        <v>2069</v>
      </c>
      <c r="I4" s="101">
        <v>6.9190128580626049E-3</v>
      </c>
    </row>
    <row r="5" spans="1:9">
      <c r="A5" t="s">
        <v>2067</v>
      </c>
      <c r="B5" s="102">
        <v>3.3095868743534393</v>
      </c>
      <c r="E5" t="s">
        <v>2056</v>
      </c>
      <c r="F5" s="97">
        <v>1124027200</v>
      </c>
      <c r="I5" s="13"/>
    </row>
    <row r="6" spans="1:9">
      <c r="A6" t="s">
        <v>2068</v>
      </c>
      <c r="B6" s="102">
        <v>3.3095868743534394E-2</v>
      </c>
      <c r="E6" t="s">
        <v>2053</v>
      </c>
      <c r="F6" s="97" t="s">
        <v>2054</v>
      </c>
      <c r="H6" t="s">
        <v>2070</v>
      </c>
      <c r="I6" s="13">
        <v>-12.839205312961987</v>
      </c>
    </row>
    <row r="7" spans="1:9">
      <c r="A7" t="s">
        <v>2069</v>
      </c>
      <c r="B7" s="103">
        <v>6.9190128580626049E-3</v>
      </c>
      <c r="F7" s="97"/>
      <c r="H7" t="s">
        <v>2071</v>
      </c>
      <c r="I7" s="13">
        <v>-3.054278200382134</v>
      </c>
    </row>
    <row r="8" spans="1:9">
      <c r="B8" s="102"/>
      <c r="E8" t="s">
        <v>2078</v>
      </c>
      <c r="F8" s="97" t="s">
        <v>2058</v>
      </c>
      <c r="H8" t="s">
        <v>2072</v>
      </c>
      <c r="I8" s="13">
        <v>-0.82276980360631713</v>
      </c>
    </row>
    <row r="9" spans="1:9">
      <c r="A9" t="s">
        <v>2070</v>
      </c>
      <c r="B9" s="102">
        <v>-12.839205312961987</v>
      </c>
      <c r="E9" t="s">
        <v>2079</v>
      </c>
      <c r="F9" s="97" t="s">
        <v>2084</v>
      </c>
      <c r="H9" t="s">
        <v>2073</v>
      </c>
      <c r="I9" s="13">
        <v>1.3906865981432617</v>
      </c>
    </row>
    <row r="10" spans="1:9">
      <c r="A10" t="s">
        <v>2071</v>
      </c>
      <c r="B10" s="102">
        <v>-3.054278200382134</v>
      </c>
      <c r="E10" t="s">
        <v>2080</v>
      </c>
      <c r="F10" s="97" t="s">
        <v>2021</v>
      </c>
      <c r="H10" t="s">
        <v>2074</v>
      </c>
      <c r="I10" s="13">
        <v>11.625690899633684</v>
      </c>
    </row>
    <row r="11" spans="1:9">
      <c r="A11" t="s">
        <v>2072</v>
      </c>
      <c r="B11" s="102">
        <v>-0.82276980360631713</v>
      </c>
    </row>
    <row r="12" spans="1:9">
      <c r="A12" t="s">
        <v>2073</v>
      </c>
      <c r="B12" s="102">
        <v>1.3906865981432617</v>
      </c>
    </row>
    <row r="13" spans="1:9">
      <c r="A13" t="s">
        <v>2074</v>
      </c>
      <c r="B13" s="102">
        <v>11.625690899633684</v>
      </c>
    </row>
    <row r="14" spans="1:9">
      <c r="B14" s="102"/>
    </row>
    <row r="15" spans="1:9">
      <c r="B15" s="102"/>
    </row>
    <row r="16" spans="1:9">
      <c r="A16" t="s">
        <v>2075</v>
      </c>
      <c r="B16" s="102"/>
    </row>
    <row r="17" spans="1:6">
      <c r="B17" s="102" t="s">
        <v>2021</v>
      </c>
    </row>
    <row r="18" spans="1:6">
      <c r="A18" s="104">
        <v>0</v>
      </c>
      <c r="B18" s="102">
        <v>-12.839205312961987</v>
      </c>
    </row>
    <row r="19" spans="1:6">
      <c r="A19" s="104">
        <v>5.0000000000000001E-3</v>
      </c>
      <c r="B19" s="102">
        <v>-9.3737698652965928</v>
      </c>
    </row>
    <row r="20" spans="1:6">
      <c r="A20" s="104">
        <v>0.01</v>
      </c>
      <c r="B20" s="102">
        <v>-8.323195624900583</v>
      </c>
    </row>
    <row r="21" spans="1:6">
      <c r="A21" s="104">
        <v>2.5000000000000001E-2</v>
      </c>
      <c r="B21" s="102">
        <v>-7.2331160771721867</v>
      </c>
    </row>
    <row r="22" spans="1:6">
      <c r="A22" s="104">
        <v>0.05</v>
      </c>
      <c r="B22" s="102">
        <v>-6.2268654031568769</v>
      </c>
    </row>
    <row r="23" spans="1:6">
      <c r="A23" s="104">
        <v>0.1</v>
      </c>
      <c r="B23" s="102">
        <v>-5.0740088553460332</v>
      </c>
    </row>
    <row r="24" spans="1:6">
      <c r="A24" s="104">
        <v>0.15</v>
      </c>
      <c r="B24" s="102">
        <v>-4.2261280745970664</v>
      </c>
    </row>
    <row r="25" spans="1:6">
      <c r="A25" s="104">
        <v>0.2</v>
      </c>
      <c r="B25" s="102">
        <v>-3.6169289882363778</v>
      </c>
    </row>
    <row r="26" spans="1:6">
      <c r="A26" s="104">
        <v>0.25</v>
      </c>
      <c r="B26" s="102">
        <v>-3.054278200382134</v>
      </c>
    </row>
    <row r="27" spans="1:6">
      <c r="A27" s="104">
        <v>0.3</v>
      </c>
      <c r="B27" s="102">
        <v>-2.5491876038405921</v>
      </c>
    </row>
    <row r="28" spans="1:6">
      <c r="A28" s="104">
        <v>0.35</v>
      </c>
      <c r="B28" s="102">
        <v>-2.0816334274598214</v>
      </c>
    </row>
    <row r="29" spans="1:6">
      <c r="A29" s="104">
        <v>0.4</v>
      </c>
      <c r="B29" s="102">
        <v>-1.6498775347308443</v>
      </c>
    </row>
    <row r="30" spans="1:6">
      <c r="A30" s="104">
        <v>0.45</v>
      </c>
      <c r="B30" s="102">
        <v>-1.221133989651136</v>
      </c>
      <c r="E30" s="95" t="s">
        <v>2081</v>
      </c>
      <c r="F30" s="95" t="s">
        <v>2082</v>
      </c>
    </row>
    <row r="31" spans="1:6">
      <c r="A31" s="104">
        <v>0.5</v>
      </c>
      <c r="B31" s="102">
        <v>-0.82276980360631713</v>
      </c>
      <c r="E31" s="13">
        <v>-14</v>
      </c>
      <c r="F31">
        <v>0</v>
      </c>
    </row>
    <row r="32" spans="1:6">
      <c r="A32" s="104">
        <v>0.55000000000000004</v>
      </c>
      <c r="B32" s="102">
        <v>-0.40944051309638019</v>
      </c>
      <c r="E32" s="13">
        <v>-13</v>
      </c>
      <c r="F32">
        <v>0</v>
      </c>
    </row>
    <row r="33" spans="1:6">
      <c r="A33" s="104">
        <v>0.6</v>
      </c>
      <c r="B33" s="102">
        <v>2.8290579838410594E-2</v>
      </c>
      <c r="E33" s="13">
        <v>-12</v>
      </c>
      <c r="F33">
        <v>6</v>
      </c>
    </row>
    <row r="34" spans="1:6">
      <c r="A34" s="104">
        <v>0.65</v>
      </c>
      <c r="B34" s="102">
        <v>0.46210648313672786</v>
      </c>
      <c r="E34" s="13">
        <v>-11</v>
      </c>
      <c r="F34">
        <v>8</v>
      </c>
    </row>
    <row r="35" spans="1:6">
      <c r="A35" s="104">
        <v>0.7</v>
      </c>
      <c r="B35" s="102">
        <v>0.89088840539655489</v>
      </c>
      <c r="E35" s="13">
        <v>-10</v>
      </c>
      <c r="F35">
        <v>18</v>
      </c>
    </row>
    <row r="36" spans="1:6">
      <c r="A36" s="104">
        <v>0.75</v>
      </c>
      <c r="B36" s="102">
        <v>1.3906865981432617</v>
      </c>
      <c r="E36" s="13">
        <v>-9</v>
      </c>
      <c r="F36">
        <v>32</v>
      </c>
    </row>
    <row r="37" spans="1:6">
      <c r="A37" s="104">
        <v>0.8</v>
      </c>
      <c r="B37" s="102">
        <v>1.9510463793065225</v>
      </c>
      <c r="E37" s="13">
        <v>-8</v>
      </c>
      <c r="F37">
        <v>69</v>
      </c>
    </row>
    <row r="38" spans="1:6">
      <c r="A38" s="104">
        <v>0.85</v>
      </c>
      <c r="B38" s="102">
        <v>2.6320002408825793</v>
      </c>
      <c r="E38" s="13">
        <v>-7</v>
      </c>
      <c r="F38">
        <v>162</v>
      </c>
    </row>
    <row r="39" spans="1:6">
      <c r="A39" s="104">
        <v>0.9</v>
      </c>
      <c r="B39" s="102">
        <v>3.4778965785579956</v>
      </c>
      <c r="E39" s="13">
        <v>-6</v>
      </c>
      <c r="F39">
        <v>278</v>
      </c>
    </row>
    <row r="40" spans="1:6">
      <c r="A40" s="104">
        <v>0.95</v>
      </c>
      <c r="B40" s="102">
        <v>4.7445199773315823</v>
      </c>
      <c r="E40" s="13">
        <v>-5</v>
      </c>
      <c r="F40">
        <v>464</v>
      </c>
    </row>
    <row r="41" spans="1:6">
      <c r="A41" s="104">
        <v>0.97499999999999998</v>
      </c>
      <c r="B41" s="102">
        <v>5.7108751830600717</v>
      </c>
      <c r="E41" s="13">
        <v>-4</v>
      </c>
      <c r="F41">
        <v>662</v>
      </c>
    </row>
    <row r="42" spans="1:6">
      <c r="A42" s="104">
        <v>0.99</v>
      </c>
      <c r="B42" s="102">
        <v>6.8098512267834241</v>
      </c>
      <c r="E42" s="13">
        <v>-3</v>
      </c>
      <c r="F42">
        <v>861</v>
      </c>
    </row>
    <row r="43" spans="1:6">
      <c r="A43" s="104">
        <v>0.995</v>
      </c>
      <c r="B43" s="102">
        <v>7.4812807480123249</v>
      </c>
      <c r="E43" s="13">
        <v>-2</v>
      </c>
      <c r="F43">
        <v>1037</v>
      </c>
    </row>
    <row r="44" spans="1:6">
      <c r="A44" s="104">
        <v>1</v>
      </c>
      <c r="B44" s="102">
        <v>11.625690899633684</v>
      </c>
      <c r="E44" s="13">
        <v>-1</v>
      </c>
      <c r="F44">
        <v>1167</v>
      </c>
    </row>
    <row r="45" spans="1:6">
      <c r="E45" s="13">
        <v>0</v>
      </c>
      <c r="F45">
        <v>1196</v>
      </c>
    </row>
    <row r="46" spans="1:6">
      <c r="E46" s="13">
        <v>1</v>
      </c>
      <c r="F46">
        <v>1153</v>
      </c>
    </row>
    <row r="47" spans="1:6">
      <c r="E47" s="13">
        <v>2</v>
      </c>
      <c r="F47">
        <v>923</v>
      </c>
    </row>
    <row r="48" spans="1:6">
      <c r="E48" s="13">
        <v>3</v>
      </c>
      <c r="F48">
        <v>709</v>
      </c>
    </row>
    <row r="49" spans="5:6">
      <c r="E49" s="13">
        <v>4</v>
      </c>
      <c r="F49">
        <v>529</v>
      </c>
    </row>
    <row r="50" spans="5:6">
      <c r="E50" s="13">
        <v>5</v>
      </c>
      <c r="F50">
        <v>294</v>
      </c>
    </row>
    <row r="51" spans="5:6">
      <c r="E51" s="13">
        <v>6</v>
      </c>
      <c r="F51">
        <v>231</v>
      </c>
    </row>
    <row r="52" spans="5:6">
      <c r="E52" s="13">
        <v>7</v>
      </c>
      <c r="F52">
        <v>117</v>
      </c>
    </row>
    <row r="53" spans="5:6">
      <c r="E53" s="13">
        <v>8</v>
      </c>
      <c r="F53">
        <v>43</v>
      </c>
    </row>
    <row r="54" spans="5:6">
      <c r="E54" s="13">
        <v>9</v>
      </c>
      <c r="F54">
        <v>26</v>
      </c>
    </row>
    <row r="55" spans="5:6">
      <c r="E55" s="13">
        <v>10</v>
      </c>
      <c r="F55">
        <v>11</v>
      </c>
    </row>
    <row r="56" spans="5:6">
      <c r="E56" s="13">
        <v>11</v>
      </c>
      <c r="F56">
        <v>3</v>
      </c>
    </row>
    <row r="57" spans="5:6">
      <c r="E57" s="13">
        <v>12</v>
      </c>
      <c r="F57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B047E-75F2-4C67-B926-33B6D74E790D}">
  <sheetPr>
    <tabColor theme="9" tint="-0.249977111117893"/>
    <pageSetUpPr fitToPage="1"/>
  </sheetPr>
  <dimension ref="A1:H10001"/>
  <sheetViews>
    <sheetView workbookViewId="0">
      <selection activeCell="F32" sqref="F32"/>
    </sheetView>
  </sheetViews>
  <sheetFormatPr baseColWidth="10" defaultColWidth="8.83203125" defaultRowHeight="16"/>
  <cols>
    <col min="1" max="1" width="5.83203125" bestFit="1" customWidth="1"/>
    <col min="2" max="2" width="12.6640625" bestFit="1" customWidth="1"/>
    <col min="4" max="4" width="21.1640625" bestFit="1" customWidth="1"/>
    <col min="6" max="6" width="21.5" bestFit="1" customWidth="1"/>
  </cols>
  <sheetData>
    <row r="1" spans="1:8">
      <c r="A1" s="95" t="s">
        <v>2049</v>
      </c>
      <c r="B1" s="96" t="s">
        <v>2038</v>
      </c>
      <c r="D1" t="s">
        <v>2050</v>
      </c>
      <c r="H1" t="s">
        <v>2061</v>
      </c>
    </row>
    <row r="2" spans="1:8">
      <c r="A2">
        <v>1</v>
      </c>
      <c r="B2" s="13">
        <v>-9.9930652414802594</v>
      </c>
      <c r="H2" t="s">
        <v>2062</v>
      </c>
    </row>
    <row r="3" spans="1:8">
      <c r="A3">
        <v>2</v>
      </c>
      <c r="B3" s="13">
        <v>-10.666162294458269</v>
      </c>
      <c r="D3" s="97" t="s">
        <v>2051</v>
      </c>
      <c r="E3" s="97"/>
      <c r="F3" s="98">
        <v>43535</v>
      </c>
      <c r="H3" t="s">
        <v>2063</v>
      </c>
    </row>
    <row r="4" spans="1:8">
      <c r="A4">
        <v>3</v>
      </c>
      <c r="B4" s="13">
        <v>-7.7740872999688797</v>
      </c>
      <c r="D4" s="97" t="s">
        <v>2052</v>
      </c>
      <c r="E4" s="97"/>
      <c r="F4" s="99">
        <v>0.47302083333333328</v>
      </c>
      <c r="H4" t="s">
        <v>2064</v>
      </c>
    </row>
    <row r="5" spans="1:8">
      <c r="A5">
        <v>4</v>
      </c>
      <c r="B5" s="13">
        <v>-2.5405259882794278</v>
      </c>
      <c r="D5" s="97"/>
      <c r="E5" s="97"/>
      <c r="F5" s="97"/>
    </row>
    <row r="6" spans="1:8">
      <c r="A6">
        <v>5</v>
      </c>
      <c r="B6" s="13">
        <v>-10.742177841846273</v>
      </c>
      <c r="D6" s="97" t="s">
        <v>2053</v>
      </c>
      <c r="E6" s="97"/>
      <c r="F6" s="97" t="s">
        <v>2054</v>
      </c>
    </row>
    <row r="7" spans="1:8">
      <c r="A7">
        <v>6</v>
      </c>
      <c r="B7" s="13">
        <v>-8.3975643261354396</v>
      </c>
      <c r="D7" s="97"/>
      <c r="E7" s="97"/>
      <c r="F7" s="97"/>
    </row>
    <row r="8" spans="1:8">
      <c r="A8">
        <v>7</v>
      </c>
      <c r="B8" s="13">
        <v>-11.483099458760066</v>
      </c>
      <c r="D8" s="97" t="s">
        <v>2055</v>
      </c>
      <c r="E8" s="97"/>
      <c r="F8" s="97">
        <v>10000</v>
      </c>
    </row>
    <row r="9" spans="1:8">
      <c r="A9">
        <v>8</v>
      </c>
      <c r="B9" s="13">
        <v>-10.00032608566843</v>
      </c>
      <c r="D9" s="97" t="s">
        <v>2056</v>
      </c>
      <c r="E9" s="97"/>
      <c r="F9" s="97">
        <v>763084715</v>
      </c>
    </row>
    <row r="10" spans="1:8">
      <c r="A10">
        <v>9</v>
      </c>
      <c r="B10" s="13">
        <v>-10.241492619935817</v>
      </c>
      <c r="D10" s="97"/>
      <c r="E10" s="97"/>
      <c r="F10" s="97"/>
    </row>
    <row r="11" spans="1:8">
      <c r="A11">
        <v>10</v>
      </c>
      <c r="B11" s="13">
        <v>-8.6443472286506164</v>
      </c>
      <c r="D11" s="97" t="s">
        <v>2057</v>
      </c>
      <c r="E11" s="97"/>
      <c r="F11" s="97" t="s">
        <v>2058</v>
      </c>
    </row>
    <row r="12" spans="1:8">
      <c r="A12">
        <v>11</v>
      </c>
      <c r="B12" s="13">
        <v>-12.11588454088441</v>
      </c>
      <c r="D12" s="97" t="s">
        <v>2059</v>
      </c>
      <c r="E12" s="97"/>
      <c r="F12" s="97" t="s">
        <v>2085</v>
      </c>
    </row>
    <row r="13" spans="1:8">
      <c r="A13">
        <v>12</v>
      </c>
      <c r="B13" s="13">
        <v>-4.9849290594799527</v>
      </c>
      <c r="D13" s="97" t="s">
        <v>2060</v>
      </c>
      <c r="E13" s="97"/>
      <c r="F13" s="97" t="s">
        <v>2038</v>
      </c>
    </row>
    <row r="14" spans="1:8">
      <c r="A14">
        <v>13</v>
      </c>
      <c r="B14" s="13">
        <v>-7.90470449918522</v>
      </c>
      <c r="D14" s="97"/>
      <c r="E14" s="97"/>
      <c r="F14" s="97"/>
    </row>
    <row r="15" spans="1:8">
      <c r="A15">
        <v>14</v>
      </c>
      <c r="B15" s="13">
        <v>-6.0247207658475856</v>
      </c>
      <c r="D15" s="97"/>
      <c r="E15" s="97"/>
      <c r="F15" s="97"/>
    </row>
    <row r="16" spans="1:8">
      <c r="A16">
        <v>15</v>
      </c>
      <c r="B16" s="13">
        <v>-5.2703326845169229</v>
      </c>
    </row>
    <row r="17" spans="1:2">
      <c r="A17">
        <v>16</v>
      </c>
      <c r="B17" s="13">
        <v>-6.3193056802209648</v>
      </c>
    </row>
    <row r="18" spans="1:2">
      <c r="A18">
        <v>17</v>
      </c>
      <c r="B18" s="13">
        <v>-13.369142677997205</v>
      </c>
    </row>
    <row r="19" spans="1:2">
      <c r="A19">
        <v>18</v>
      </c>
      <c r="B19" s="13">
        <v>-5.3412003141865618</v>
      </c>
    </row>
    <row r="20" spans="1:2">
      <c r="A20">
        <v>19</v>
      </c>
      <c r="B20" s="13">
        <v>-5.8090556691226567</v>
      </c>
    </row>
    <row r="21" spans="1:2">
      <c r="A21">
        <v>20</v>
      </c>
      <c r="B21" s="13">
        <v>-4.0035279471930174</v>
      </c>
    </row>
    <row r="22" spans="1:2">
      <c r="A22">
        <v>21</v>
      </c>
      <c r="B22" s="13">
        <v>-5.2240007858483413</v>
      </c>
    </row>
    <row r="23" spans="1:2">
      <c r="A23">
        <v>22</v>
      </c>
      <c r="B23" s="13">
        <v>-8.7604408281836612</v>
      </c>
    </row>
    <row r="24" spans="1:2">
      <c r="A24">
        <v>23</v>
      </c>
      <c r="B24" s="13">
        <v>-9.5505460940077356</v>
      </c>
    </row>
    <row r="25" spans="1:2">
      <c r="A25">
        <v>24</v>
      </c>
      <c r="B25" s="13">
        <v>-5.606371957738145</v>
      </c>
    </row>
    <row r="26" spans="1:2">
      <c r="A26">
        <v>25</v>
      </c>
      <c r="B26" s="13">
        <v>-9.5461974896834825</v>
      </c>
    </row>
    <row r="27" spans="1:2">
      <c r="A27">
        <v>26</v>
      </c>
      <c r="B27" s="13">
        <v>-11.335881987917508</v>
      </c>
    </row>
    <row r="28" spans="1:2">
      <c r="A28">
        <v>27</v>
      </c>
      <c r="B28" s="13">
        <v>-1.1385634216972773</v>
      </c>
    </row>
    <row r="29" spans="1:2">
      <c r="A29">
        <v>28</v>
      </c>
      <c r="B29" s="13">
        <v>-9.6766851272500514</v>
      </c>
    </row>
    <row r="30" spans="1:2">
      <c r="A30">
        <v>29</v>
      </c>
      <c r="B30" s="13">
        <v>-6.0023129522248659</v>
      </c>
    </row>
    <row r="31" spans="1:2">
      <c r="A31">
        <v>30</v>
      </c>
      <c r="B31" s="13">
        <v>-5.4528734047077076</v>
      </c>
    </row>
    <row r="32" spans="1:2">
      <c r="A32">
        <v>31</v>
      </c>
      <c r="B32" s="13">
        <v>-11.236916670494525</v>
      </c>
    </row>
    <row r="33" spans="1:2">
      <c r="A33">
        <v>32</v>
      </c>
      <c r="B33" s="13">
        <v>-4.7290646231384823</v>
      </c>
    </row>
    <row r="34" spans="1:2">
      <c r="A34">
        <v>33</v>
      </c>
      <c r="B34" s="13">
        <v>-6.446570973125203</v>
      </c>
    </row>
    <row r="35" spans="1:2">
      <c r="A35">
        <v>34</v>
      </c>
      <c r="B35" s="13">
        <v>-9.8490478381648625</v>
      </c>
    </row>
    <row r="36" spans="1:2">
      <c r="A36">
        <v>35</v>
      </c>
      <c r="B36" s="13">
        <v>-11.299078777961302</v>
      </c>
    </row>
    <row r="37" spans="1:2">
      <c r="A37">
        <v>36</v>
      </c>
      <c r="B37" s="13">
        <v>-5.2981607561545401</v>
      </c>
    </row>
    <row r="38" spans="1:2">
      <c r="A38">
        <v>37</v>
      </c>
      <c r="B38" s="13">
        <v>-9.5628545492304688</v>
      </c>
    </row>
    <row r="39" spans="1:2">
      <c r="A39">
        <v>38</v>
      </c>
      <c r="B39" s="13">
        <v>-8.5472903046571105</v>
      </c>
    </row>
    <row r="40" spans="1:2">
      <c r="A40">
        <v>39</v>
      </c>
      <c r="B40" s="13">
        <v>-12.581038245325178</v>
      </c>
    </row>
    <row r="41" spans="1:2">
      <c r="A41">
        <v>40</v>
      </c>
      <c r="B41" s="13">
        <v>-11.749654975470468</v>
      </c>
    </row>
    <row r="42" spans="1:2">
      <c r="A42">
        <v>41</v>
      </c>
      <c r="B42" s="13">
        <v>-11.294784841915366</v>
      </c>
    </row>
    <row r="43" spans="1:2">
      <c r="A43">
        <v>42</v>
      </c>
      <c r="B43" s="13">
        <v>-9.1726691470560713</v>
      </c>
    </row>
    <row r="44" spans="1:2">
      <c r="A44">
        <v>43</v>
      </c>
      <c r="B44" s="13">
        <v>-5.2192162296314129</v>
      </c>
    </row>
    <row r="45" spans="1:2">
      <c r="A45">
        <v>44</v>
      </c>
      <c r="B45" s="13">
        <v>-8.1353124194168327</v>
      </c>
    </row>
    <row r="46" spans="1:2">
      <c r="A46">
        <v>45</v>
      </c>
      <c r="B46" s="13">
        <v>-5.8726822894791129</v>
      </c>
    </row>
    <row r="47" spans="1:2">
      <c r="A47">
        <v>46</v>
      </c>
      <c r="B47" s="13">
        <v>-7.7793180559662645</v>
      </c>
    </row>
    <row r="48" spans="1:2">
      <c r="A48">
        <v>47</v>
      </c>
      <c r="B48" s="13">
        <v>-9.52652251961376</v>
      </c>
    </row>
    <row r="49" spans="1:2">
      <c r="A49">
        <v>48</v>
      </c>
      <c r="B49" s="13">
        <v>-14.086397481169232</v>
      </c>
    </row>
    <row r="50" spans="1:2">
      <c r="A50">
        <v>49</v>
      </c>
      <c r="B50" s="13">
        <v>-3.0275610863504832</v>
      </c>
    </row>
    <row r="51" spans="1:2">
      <c r="A51">
        <v>50</v>
      </c>
      <c r="B51" s="13">
        <v>-5.9443480810288207</v>
      </c>
    </row>
    <row r="52" spans="1:2">
      <c r="A52">
        <v>51</v>
      </c>
      <c r="B52" s="13">
        <v>-5.2121479848317831</v>
      </c>
    </row>
    <row r="53" spans="1:2">
      <c r="A53">
        <v>52</v>
      </c>
      <c r="B53" s="13">
        <v>-10.624473298322407</v>
      </c>
    </row>
    <row r="54" spans="1:2">
      <c r="A54">
        <v>53</v>
      </c>
      <c r="B54" s="13">
        <v>-6.4899607287625569</v>
      </c>
    </row>
    <row r="55" spans="1:2">
      <c r="A55">
        <v>54</v>
      </c>
      <c r="B55" s="13">
        <v>-10.301304929207529</v>
      </c>
    </row>
    <row r="56" spans="1:2">
      <c r="A56">
        <v>55</v>
      </c>
      <c r="B56" s="13">
        <v>-6.9491618729647939</v>
      </c>
    </row>
    <row r="57" spans="1:2">
      <c r="A57">
        <v>56</v>
      </c>
      <c r="B57" s="13">
        <v>-7.5434059691549438</v>
      </c>
    </row>
    <row r="58" spans="1:2">
      <c r="A58">
        <v>57</v>
      </c>
      <c r="B58" s="13">
        <v>-9.2970364378139934</v>
      </c>
    </row>
    <row r="59" spans="1:2">
      <c r="A59">
        <v>58</v>
      </c>
      <c r="B59" s="13">
        <v>-10.676600184721805</v>
      </c>
    </row>
    <row r="60" spans="1:2">
      <c r="A60">
        <v>59</v>
      </c>
      <c r="B60" s="13">
        <v>-10.44007686038411</v>
      </c>
    </row>
    <row r="61" spans="1:2">
      <c r="A61">
        <v>60</v>
      </c>
      <c r="B61" s="13">
        <v>-6.5708373159543116</v>
      </c>
    </row>
    <row r="62" spans="1:2">
      <c r="A62">
        <v>61</v>
      </c>
      <c r="B62" s="13">
        <v>-6.5782679082219664</v>
      </c>
    </row>
    <row r="63" spans="1:2">
      <c r="A63">
        <v>62</v>
      </c>
      <c r="B63" s="13">
        <v>-4.8531717305618347</v>
      </c>
    </row>
    <row r="64" spans="1:2">
      <c r="A64">
        <v>63</v>
      </c>
      <c r="B64" s="13">
        <v>-8.8512143866653865</v>
      </c>
    </row>
    <row r="65" spans="1:2">
      <c r="A65">
        <v>64</v>
      </c>
      <c r="B65" s="13">
        <v>-3.9032527478848853</v>
      </c>
    </row>
    <row r="66" spans="1:2">
      <c r="A66">
        <v>65</v>
      </c>
      <c r="B66" s="13">
        <v>-6.1138032626072514</v>
      </c>
    </row>
    <row r="67" spans="1:2">
      <c r="A67">
        <v>66</v>
      </c>
      <c r="B67" s="13">
        <v>-14.040011391261906</v>
      </c>
    </row>
    <row r="68" spans="1:2">
      <c r="A68">
        <v>67</v>
      </c>
      <c r="B68" s="13">
        <v>-9.9345879248939717</v>
      </c>
    </row>
    <row r="69" spans="1:2">
      <c r="A69">
        <v>68</v>
      </c>
      <c r="B69" s="13">
        <v>-5.1058105177245627</v>
      </c>
    </row>
    <row r="70" spans="1:2">
      <c r="A70">
        <v>69</v>
      </c>
      <c r="B70" s="13">
        <v>-3.7586275362842274</v>
      </c>
    </row>
    <row r="71" spans="1:2">
      <c r="A71">
        <v>70</v>
      </c>
      <c r="B71" s="13">
        <v>-13.480914682252205</v>
      </c>
    </row>
    <row r="72" spans="1:2">
      <c r="A72">
        <v>71</v>
      </c>
      <c r="B72" s="13">
        <v>-9.8582660997190406</v>
      </c>
    </row>
    <row r="73" spans="1:2">
      <c r="A73">
        <v>72</v>
      </c>
      <c r="B73" s="13">
        <v>-5.2556666374138086</v>
      </c>
    </row>
    <row r="74" spans="1:2">
      <c r="A74">
        <v>73</v>
      </c>
      <c r="B74" s="13">
        <v>-12.512754951936495</v>
      </c>
    </row>
    <row r="75" spans="1:2">
      <c r="A75">
        <v>74</v>
      </c>
      <c r="B75" s="13">
        <v>-10.415766337372037</v>
      </c>
    </row>
    <row r="76" spans="1:2">
      <c r="A76">
        <v>75</v>
      </c>
      <c r="B76" s="13">
        <v>-6.1845406053372178</v>
      </c>
    </row>
    <row r="77" spans="1:2">
      <c r="A77">
        <v>76</v>
      </c>
      <c r="B77" s="13">
        <v>-5.3061329826022128</v>
      </c>
    </row>
    <row r="78" spans="1:2">
      <c r="A78">
        <v>77</v>
      </c>
      <c r="B78" s="13">
        <v>-9.2068271774423458</v>
      </c>
    </row>
    <row r="79" spans="1:2">
      <c r="A79">
        <v>78</v>
      </c>
      <c r="B79" s="13">
        <v>-12.39755852412644</v>
      </c>
    </row>
    <row r="80" spans="1:2">
      <c r="A80">
        <v>79</v>
      </c>
      <c r="B80" s="13">
        <v>-5.337515092468931</v>
      </c>
    </row>
    <row r="81" spans="1:2">
      <c r="A81">
        <v>80</v>
      </c>
      <c r="B81" s="13">
        <v>-4.9437779123776968</v>
      </c>
    </row>
    <row r="82" spans="1:2">
      <c r="A82">
        <v>81</v>
      </c>
      <c r="B82" s="13">
        <v>-11.705491499682564</v>
      </c>
    </row>
    <row r="83" spans="1:2">
      <c r="A83">
        <v>82</v>
      </c>
      <c r="B83" s="13">
        <v>-11.015169570833523</v>
      </c>
    </row>
    <row r="84" spans="1:2">
      <c r="A84">
        <v>83</v>
      </c>
      <c r="B84" s="13">
        <v>-6.851575942838747</v>
      </c>
    </row>
    <row r="85" spans="1:2">
      <c r="A85">
        <v>84</v>
      </c>
      <c r="B85" s="13">
        <v>-10.958513538603043</v>
      </c>
    </row>
    <row r="86" spans="1:2">
      <c r="A86">
        <v>85</v>
      </c>
      <c r="B86" s="13">
        <v>-11.285847280466983</v>
      </c>
    </row>
    <row r="87" spans="1:2">
      <c r="A87">
        <v>86</v>
      </c>
      <c r="B87" s="13">
        <v>-9.4860093113191368</v>
      </c>
    </row>
    <row r="88" spans="1:2">
      <c r="A88">
        <v>87</v>
      </c>
      <c r="B88" s="13">
        <v>-11.586971475489474</v>
      </c>
    </row>
    <row r="89" spans="1:2">
      <c r="A89">
        <v>88</v>
      </c>
      <c r="B89" s="13">
        <v>-10.962560190247645</v>
      </c>
    </row>
    <row r="90" spans="1:2">
      <c r="A90">
        <v>89</v>
      </c>
      <c r="B90" s="13">
        <v>-8.3796119241673352</v>
      </c>
    </row>
    <row r="91" spans="1:2">
      <c r="A91">
        <v>90</v>
      </c>
      <c r="B91" s="13">
        <v>-10.933256222227595</v>
      </c>
    </row>
    <row r="92" spans="1:2">
      <c r="A92">
        <v>91</v>
      </c>
      <c r="B92" s="13">
        <v>-5.6721028904211721</v>
      </c>
    </row>
    <row r="93" spans="1:2">
      <c r="A93">
        <v>92</v>
      </c>
      <c r="B93" s="13">
        <v>-8.8334325986608846</v>
      </c>
    </row>
    <row r="94" spans="1:2">
      <c r="A94">
        <v>93</v>
      </c>
      <c r="B94" s="13">
        <v>-9.0243063215266996</v>
      </c>
    </row>
    <row r="95" spans="1:2">
      <c r="A95">
        <v>94</v>
      </c>
      <c r="B95" s="13">
        <v>-13.588487913196074</v>
      </c>
    </row>
    <row r="96" spans="1:2">
      <c r="A96">
        <v>95</v>
      </c>
      <c r="B96" s="13">
        <v>-6.5204735284618165</v>
      </c>
    </row>
    <row r="97" spans="1:2">
      <c r="A97">
        <v>96</v>
      </c>
      <c r="B97" s="13">
        <v>-7.1627558492527612</v>
      </c>
    </row>
    <row r="98" spans="1:2">
      <c r="A98">
        <v>97</v>
      </c>
      <c r="B98" s="13">
        <v>-10.884120208788836</v>
      </c>
    </row>
    <row r="99" spans="1:2">
      <c r="A99">
        <v>98</v>
      </c>
      <c r="B99" s="13">
        <v>-6.343353832115719</v>
      </c>
    </row>
    <row r="100" spans="1:2">
      <c r="A100">
        <v>99</v>
      </c>
      <c r="B100" s="13">
        <v>-3.6209526953815585</v>
      </c>
    </row>
    <row r="101" spans="1:2">
      <c r="A101">
        <v>100</v>
      </c>
      <c r="B101" s="13">
        <v>-6.391630091141236</v>
      </c>
    </row>
    <row r="102" spans="1:2">
      <c r="A102">
        <v>101</v>
      </c>
      <c r="B102" s="13">
        <v>-5.3024878066187817</v>
      </c>
    </row>
    <row r="103" spans="1:2">
      <c r="A103">
        <v>102</v>
      </c>
      <c r="B103" s="13">
        <v>-7.5329932449945947</v>
      </c>
    </row>
    <row r="104" spans="1:2">
      <c r="A104">
        <v>103</v>
      </c>
      <c r="B104" s="13">
        <v>-8.9253312385552306</v>
      </c>
    </row>
    <row r="105" spans="1:2">
      <c r="A105">
        <v>104</v>
      </c>
      <c r="B105" s="13">
        <v>-10.08067209934198</v>
      </c>
    </row>
    <row r="106" spans="1:2">
      <c r="A106">
        <v>105</v>
      </c>
      <c r="B106" s="13">
        <v>-12.6899730669869</v>
      </c>
    </row>
    <row r="107" spans="1:2">
      <c r="A107">
        <v>106</v>
      </c>
      <c r="B107" s="13">
        <v>-8.2203443761978043</v>
      </c>
    </row>
    <row r="108" spans="1:2">
      <c r="A108">
        <v>107</v>
      </c>
      <c r="B108" s="13">
        <v>-10.221610750705491</v>
      </c>
    </row>
    <row r="109" spans="1:2">
      <c r="A109">
        <v>108</v>
      </c>
      <c r="B109" s="13">
        <v>-11.218471637097487</v>
      </c>
    </row>
    <row r="110" spans="1:2">
      <c r="A110">
        <v>109</v>
      </c>
      <c r="B110" s="13">
        <v>-7.3146373682532273</v>
      </c>
    </row>
    <row r="111" spans="1:2">
      <c r="A111">
        <v>110</v>
      </c>
      <c r="B111" s="13">
        <v>-8.9616819867822457</v>
      </c>
    </row>
    <row r="112" spans="1:2">
      <c r="A112">
        <v>111</v>
      </c>
      <c r="B112" s="13">
        <v>-8.6048194847892301</v>
      </c>
    </row>
    <row r="113" spans="1:2">
      <c r="A113">
        <v>112</v>
      </c>
      <c r="B113" s="13">
        <v>-6.2725532687784558</v>
      </c>
    </row>
    <row r="114" spans="1:2">
      <c r="A114">
        <v>113</v>
      </c>
      <c r="B114" s="13">
        <v>-5.119794731474494</v>
      </c>
    </row>
    <row r="115" spans="1:2">
      <c r="A115">
        <v>114</v>
      </c>
      <c r="B115" s="13">
        <v>-6.3911801589047146</v>
      </c>
    </row>
    <row r="116" spans="1:2">
      <c r="A116">
        <v>115</v>
      </c>
      <c r="B116" s="13">
        <v>-3.6074626873396585</v>
      </c>
    </row>
    <row r="117" spans="1:2">
      <c r="A117">
        <v>116</v>
      </c>
      <c r="B117" s="13">
        <v>-6.1982304443346337</v>
      </c>
    </row>
    <row r="118" spans="1:2">
      <c r="A118">
        <v>117</v>
      </c>
      <c r="B118" s="13">
        <v>-11.310329012002098</v>
      </c>
    </row>
    <row r="119" spans="1:2">
      <c r="A119">
        <v>118</v>
      </c>
      <c r="B119" s="13">
        <v>-6.7866600050693009</v>
      </c>
    </row>
    <row r="120" spans="1:2">
      <c r="A120">
        <v>119</v>
      </c>
      <c r="B120" s="13">
        <v>-10.582887480443967</v>
      </c>
    </row>
    <row r="121" spans="1:2">
      <c r="A121">
        <v>120</v>
      </c>
      <c r="B121" s="13">
        <v>-12.357284696340946</v>
      </c>
    </row>
    <row r="122" spans="1:2">
      <c r="A122">
        <v>121</v>
      </c>
      <c r="B122" s="13">
        <v>-8.9798730622475222</v>
      </c>
    </row>
    <row r="123" spans="1:2">
      <c r="A123">
        <v>122</v>
      </c>
      <c r="B123" s="13">
        <v>-9.0309132586585488</v>
      </c>
    </row>
    <row r="124" spans="1:2">
      <c r="A124">
        <v>123</v>
      </c>
      <c r="B124" s="13">
        <v>-3.0775786385199182</v>
      </c>
    </row>
    <row r="125" spans="1:2">
      <c r="A125">
        <v>124</v>
      </c>
      <c r="B125" s="13">
        <v>-8.4486675041727892</v>
      </c>
    </row>
    <row r="126" spans="1:2">
      <c r="A126">
        <v>125</v>
      </c>
      <c r="B126" s="13">
        <v>-7.0486347148738977</v>
      </c>
    </row>
    <row r="127" spans="1:2">
      <c r="A127">
        <v>126</v>
      </c>
      <c r="B127" s="13">
        <v>-9.8765108730474864</v>
      </c>
    </row>
    <row r="128" spans="1:2">
      <c r="A128">
        <v>127</v>
      </c>
      <c r="B128" s="13">
        <v>-9.9949431135609181</v>
      </c>
    </row>
    <row r="129" spans="1:2">
      <c r="A129">
        <v>128</v>
      </c>
      <c r="B129" s="13">
        <v>-6.030017729128307</v>
      </c>
    </row>
    <row r="130" spans="1:2">
      <c r="A130">
        <v>129</v>
      </c>
      <c r="B130" s="13">
        <v>-5.102581850882177</v>
      </c>
    </row>
    <row r="131" spans="1:2">
      <c r="A131">
        <v>130</v>
      </c>
      <c r="B131" s="13">
        <v>-11.161753257317299</v>
      </c>
    </row>
    <row r="132" spans="1:2">
      <c r="A132">
        <v>131</v>
      </c>
      <c r="B132" s="13">
        <v>-12.295391472200716</v>
      </c>
    </row>
    <row r="133" spans="1:2">
      <c r="A133">
        <v>132</v>
      </c>
      <c r="B133" s="13">
        <v>-7.7525392165925258</v>
      </c>
    </row>
    <row r="134" spans="1:2">
      <c r="A134">
        <v>133</v>
      </c>
      <c r="B134" s="13">
        <v>-9.9245706583290776</v>
      </c>
    </row>
    <row r="135" spans="1:2">
      <c r="A135">
        <v>134</v>
      </c>
      <c r="B135" s="13">
        <v>-11.179585617497992</v>
      </c>
    </row>
    <row r="136" spans="1:2">
      <c r="A136">
        <v>135</v>
      </c>
      <c r="B136" s="13">
        <v>-10.289686906483817</v>
      </c>
    </row>
    <row r="137" spans="1:2">
      <c r="A137">
        <v>136</v>
      </c>
      <c r="B137" s="13">
        <v>-9.9616777563702961</v>
      </c>
    </row>
    <row r="138" spans="1:2">
      <c r="A138">
        <v>137</v>
      </c>
      <c r="B138" s="13">
        <v>-9.9218581764042941</v>
      </c>
    </row>
    <row r="139" spans="1:2">
      <c r="A139">
        <v>138</v>
      </c>
      <c r="B139" s="13">
        <v>-5.300594158971264</v>
      </c>
    </row>
    <row r="140" spans="1:2">
      <c r="A140">
        <v>139</v>
      </c>
      <c r="B140" s="13">
        <v>-13.005018317795617</v>
      </c>
    </row>
    <row r="141" spans="1:2">
      <c r="A141">
        <v>140</v>
      </c>
      <c r="B141" s="13">
        <v>-5.3141231844330701</v>
      </c>
    </row>
    <row r="142" spans="1:2">
      <c r="A142">
        <v>141</v>
      </c>
      <c r="B142" s="13">
        <v>-8.1620469809418417</v>
      </c>
    </row>
    <row r="143" spans="1:2">
      <c r="A143">
        <v>142</v>
      </c>
      <c r="B143" s="13">
        <v>-1.14509155079629</v>
      </c>
    </row>
    <row r="144" spans="1:2">
      <c r="A144">
        <v>143</v>
      </c>
      <c r="B144" s="13">
        <v>-9.5318959141057249</v>
      </c>
    </row>
    <row r="145" spans="1:2">
      <c r="A145">
        <v>144</v>
      </c>
      <c r="B145" s="13">
        <v>-7.8087571852245743</v>
      </c>
    </row>
    <row r="146" spans="1:2">
      <c r="A146">
        <v>145</v>
      </c>
      <c r="B146" s="13">
        <v>-10.147072464951734</v>
      </c>
    </row>
    <row r="147" spans="1:2">
      <c r="A147">
        <v>146</v>
      </c>
      <c r="B147" s="13">
        <v>-8.872810948260943</v>
      </c>
    </row>
    <row r="148" spans="1:2">
      <c r="A148">
        <v>147</v>
      </c>
      <c r="B148" s="13">
        <v>-9.9869486004273575</v>
      </c>
    </row>
    <row r="149" spans="1:2">
      <c r="A149">
        <v>148</v>
      </c>
      <c r="B149" s="13">
        <v>-11.56994490135847</v>
      </c>
    </row>
    <row r="150" spans="1:2">
      <c r="A150">
        <v>149</v>
      </c>
      <c r="B150" s="13">
        <v>-9.5228440975710118</v>
      </c>
    </row>
    <row r="151" spans="1:2">
      <c r="A151">
        <v>150</v>
      </c>
      <c r="B151" s="13">
        <v>-8.6822702808728369</v>
      </c>
    </row>
    <row r="152" spans="1:2">
      <c r="A152">
        <v>151</v>
      </c>
      <c r="B152" s="13">
        <v>-7.5831309945262033</v>
      </c>
    </row>
    <row r="153" spans="1:2">
      <c r="A153">
        <v>152</v>
      </c>
      <c r="B153" s="13">
        <v>-8.3534216153213734</v>
      </c>
    </row>
    <row r="154" spans="1:2">
      <c r="A154">
        <v>153</v>
      </c>
      <c r="B154" s="13">
        <v>-9.3881321351261597</v>
      </c>
    </row>
    <row r="155" spans="1:2">
      <c r="A155">
        <v>154</v>
      </c>
      <c r="B155" s="13">
        <v>-4.2569717993661005</v>
      </c>
    </row>
    <row r="156" spans="1:2">
      <c r="A156">
        <v>155</v>
      </c>
      <c r="B156" s="13">
        <v>-10.237914912673491</v>
      </c>
    </row>
    <row r="157" spans="1:2">
      <c r="A157">
        <v>156</v>
      </c>
      <c r="B157" s="13">
        <v>-7.6668826672012784</v>
      </c>
    </row>
    <row r="158" spans="1:2">
      <c r="A158">
        <v>157</v>
      </c>
      <c r="B158" s="13">
        <v>-5.7233495982006506</v>
      </c>
    </row>
    <row r="159" spans="1:2">
      <c r="A159">
        <v>158</v>
      </c>
      <c r="B159" s="13">
        <v>-10.667604706297718</v>
      </c>
    </row>
    <row r="160" spans="1:2">
      <c r="A160">
        <v>159</v>
      </c>
      <c r="B160" s="13">
        <v>-5.6794659632097728</v>
      </c>
    </row>
    <row r="161" spans="1:2">
      <c r="A161">
        <v>160</v>
      </c>
      <c r="B161" s="13">
        <v>-9.1673692252829682</v>
      </c>
    </row>
    <row r="162" spans="1:2">
      <c r="A162">
        <v>161</v>
      </c>
      <c r="B162" s="13">
        <v>-8.6016816944963868</v>
      </c>
    </row>
    <row r="163" spans="1:2">
      <c r="A163">
        <v>162</v>
      </c>
      <c r="B163" s="13">
        <v>-11.366228544159654</v>
      </c>
    </row>
    <row r="164" spans="1:2">
      <c r="A164">
        <v>163</v>
      </c>
      <c r="B164" s="13">
        <v>-4.8820136764317734</v>
      </c>
    </row>
    <row r="165" spans="1:2">
      <c r="A165">
        <v>164</v>
      </c>
      <c r="B165" s="13">
        <v>-6.4945170104267547</v>
      </c>
    </row>
    <row r="166" spans="1:2">
      <c r="A166">
        <v>165</v>
      </c>
      <c r="B166" s="13">
        <v>-11.665348240153477</v>
      </c>
    </row>
    <row r="167" spans="1:2">
      <c r="A167">
        <v>166</v>
      </c>
      <c r="B167" s="13">
        <v>-8.2511860732572675</v>
      </c>
    </row>
    <row r="168" spans="1:2">
      <c r="A168">
        <v>167</v>
      </c>
      <c r="B168" s="13">
        <v>-13.699380532693391</v>
      </c>
    </row>
    <row r="169" spans="1:2">
      <c r="A169">
        <v>168</v>
      </c>
      <c r="B169" s="13">
        <v>-3.5694233159267776</v>
      </c>
    </row>
    <row r="170" spans="1:2">
      <c r="A170">
        <v>169</v>
      </c>
      <c r="B170" s="13">
        <v>-9.4678353033438682</v>
      </c>
    </row>
    <row r="171" spans="1:2">
      <c r="A171">
        <v>170</v>
      </c>
      <c r="B171" s="13">
        <v>-12.432367252626094</v>
      </c>
    </row>
    <row r="172" spans="1:2">
      <c r="A172">
        <v>171</v>
      </c>
      <c r="B172" s="13">
        <v>-2.870939474425942</v>
      </c>
    </row>
    <row r="173" spans="1:2">
      <c r="A173">
        <v>172</v>
      </c>
      <c r="B173" s="13">
        <v>-6.824742192399051</v>
      </c>
    </row>
    <row r="174" spans="1:2">
      <c r="A174">
        <v>173</v>
      </c>
      <c r="B174" s="13">
        <v>-10.475901402526512</v>
      </c>
    </row>
    <row r="175" spans="1:2">
      <c r="A175">
        <v>174</v>
      </c>
      <c r="B175" s="13">
        <v>-13.135250907082291</v>
      </c>
    </row>
    <row r="176" spans="1:2">
      <c r="A176">
        <v>175</v>
      </c>
      <c r="B176" s="13">
        <v>-7.4586230807751663</v>
      </c>
    </row>
    <row r="177" spans="1:2">
      <c r="A177">
        <v>176</v>
      </c>
      <c r="B177" s="13">
        <v>-10.72637639643621</v>
      </c>
    </row>
    <row r="178" spans="1:2">
      <c r="A178">
        <v>177</v>
      </c>
      <c r="B178" s="13">
        <v>-7.0646341757239162</v>
      </c>
    </row>
    <row r="179" spans="1:2">
      <c r="A179">
        <v>178</v>
      </c>
      <c r="B179" s="13">
        <v>-11.782404786635684</v>
      </c>
    </row>
    <row r="180" spans="1:2">
      <c r="A180">
        <v>179</v>
      </c>
      <c r="B180" s="13">
        <v>-8.735966965324339</v>
      </c>
    </row>
    <row r="181" spans="1:2">
      <c r="A181">
        <v>180</v>
      </c>
      <c r="B181" s="13">
        <v>-9.1891199516556039</v>
      </c>
    </row>
    <row r="182" spans="1:2">
      <c r="A182">
        <v>181</v>
      </c>
      <c r="B182" s="13">
        <v>-7.1924524507178571</v>
      </c>
    </row>
    <row r="183" spans="1:2">
      <c r="A183">
        <v>182</v>
      </c>
      <c r="B183" s="13">
        <v>-10.916761426527291</v>
      </c>
    </row>
    <row r="184" spans="1:2">
      <c r="A184">
        <v>183</v>
      </c>
      <c r="B184" s="13">
        <v>-10.060547556043668</v>
      </c>
    </row>
    <row r="185" spans="1:2">
      <c r="A185">
        <v>184</v>
      </c>
      <c r="B185" s="13">
        <v>-12.343468418373304</v>
      </c>
    </row>
    <row r="186" spans="1:2">
      <c r="A186">
        <v>185</v>
      </c>
      <c r="B186" s="13">
        <v>-8.1402387221226729</v>
      </c>
    </row>
    <row r="187" spans="1:2">
      <c r="A187">
        <v>186</v>
      </c>
      <c r="B187" s="13">
        <v>-7.9531896151155816</v>
      </c>
    </row>
    <row r="188" spans="1:2">
      <c r="A188">
        <v>187</v>
      </c>
      <c r="B188" s="13">
        <v>-9.607017158400156</v>
      </c>
    </row>
    <row r="189" spans="1:2">
      <c r="A189">
        <v>188</v>
      </c>
      <c r="B189" s="13">
        <v>-11.617115362464316</v>
      </c>
    </row>
    <row r="190" spans="1:2">
      <c r="A190">
        <v>189</v>
      </c>
      <c r="B190" s="13">
        <v>-11.031834232203314</v>
      </c>
    </row>
    <row r="191" spans="1:2">
      <c r="A191">
        <v>190</v>
      </c>
      <c r="B191" s="13">
        <v>-12.65675038682604</v>
      </c>
    </row>
    <row r="192" spans="1:2">
      <c r="A192">
        <v>191</v>
      </c>
      <c r="B192" s="13">
        <v>-4.214097097540475</v>
      </c>
    </row>
    <row r="193" spans="1:2">
      <c r="A193">
        <v>192</v>
      </c>
      <c r="B193" s="13">
        <v>-8.9685465366411101</v>
      </c>
    </row>
    <row r="194" spans="1:2">
      <c r="A194">
        <v>193</v>
      </c>
      <c r="B194" s="13">
        <v>-9.7302167936110049</v>
      </c>
    </row>
    <row r="195" spans="1:2">
      <c r="A195">
        <v>194</v>
      </c>
      <c r="B195" s="13">
        <v>-7.5165014252627955</v>
      </c>
    </row>
    <row r="196" spans="1:2">
      <c r="A196">
        <v>195</v>
      </c>
      <c r="B196" s="13">
        <v>-10.554567635914763</v>
      </c>
    </row>
    <row r="197" spans="1:2">
      <c r="A197">
        <v>196</v>
      </c>
      <c r="B197" s="13">
        <v>-6.9547269117453796</v>
      </c>
    </row>
    <row r="198" spans="1:2">
      <c r="A198">
        <v>197</v>
      </c>
      <c r="B198" s="13">
        <v>-10.261669186304978</v>
      </c>
    </row>
    <row r="199" spans="1:2">
      <c r="A199">
        <v>198</v>
      </c>
      <c r="B199" s="13">
        <v>-10.291689623627436</v>
      </c>
    </row>
    <row r="200" spans="1:2">
      <c r="A200">
        <v>199</v>
      </c>
      <c r="B200" s="13">
        <v>-9.4238658459057874</v>
      </c>
    </row>
    <row r="201" spans="1:2">
      <c r="A201">
        <v>200</v>
      </c>
      <c r="B201" s="13">
        <v>-8.6387838659468237</v>
      </c>
    </row>
    <row r="202" spans="1:2">
      <c r="A202">
        <v>201</v>
      </c>
      <c r="B202" s="13">
        <v>-9.2869199389903621</v>
      </c>
    </row>
    <row r="203" spans="1:2">
      <c r="A203">
        <v>202</v>
      </c>
      <c r="B203" s="13">
        <v>-7.6730351106995593</v>
      </c>
    </row>
    <row r="204" spans="1:2">
      <c r="A204">
        <v>203</v>
      </c>
      <c r="B204" s="13">
        <v>-10.240708985116036</v>
      </c>
    </row>
    <row r="205" spans="1:2">
      <c r="A205">
        <v>204</v>
      </c>
      <c r="B205" s="13">
        <v>-5.7442225135905289</v>
      </c>
    </row>
    <row r="206" spans="1:2">
      <c r="A206">
        <v>205</v>
      </c>
      <c r="B206" s="13">
        <v>-8.4969304049484453</v>
      </c>
    </row>
    <row r="207" spans="1:2">
      <c r="A207">
        <v>206</v>
      </c>
      <c r="B207" s="13">
        <v>-5.8395368031091648</v>
      </c>
    </row>
    <row r="208" spans="1:2">
      <c r="A208">
        <v>207</v>
      </c>
      <c r="B208" s="13">
        <v>-9.6761024382611733</v>
      </c>
    </row>
    <row r="209" spans="1:2">
      <c r="A209">
        <v>208</v>
      </c>
      <c r="B209" s="13">
        <v>-10.688870334880365</v>
      </c>
    </row>
    <row r="210" spans="1:2">
      <c r="A210">
        <v>209</v>
      </c>
      <c r="B210" s="13">
        <v>-9.7063198223382248</v>
      </c>
    </row>
    <row r="211" spans="1:2">
      <c r="A211">
        <v>210</v>
      </c>
      <c r="B211" s="13">
        <v>-6.9273180253812701</v>
      </c>
    </row>
    <row r="212" spans="1:2">
      <c r="A212">
        <v>211</v>
      </c>
      <c r="B212" s="13">
        <v>-12.110568559298414</v>
      </c>
    </row>
    <row r="213" spans="1:2">
      <c r="A213">
        <v>212</v>
      </c>
      <c r="B213" s="13">
        <v>-4.6489006636362893</v>
      </c>
    </row>
    <row r="214" spans="1:2">
      <c r="A214">
        <v>213</v>
      </c>
      <c r="B214" s="13">
        <v>-8.5953845422050765</v>
      </c>
    </row>
    <row r="215" spans="1:2">
      <c r="A215">
        <v>214</v>
      </c>
      <c r="B215" s="13">
        <v>-9.2805605548779155</v>
      </c>
    </row>
    <row r="216" spans="1:2">
      <c r="A216">
        <v>215</v>
      </c>
      <c r="B216" s="13">
        <v>-8.4850116769131763</v>
      </c>
    </row>
    <row r="217" spans="1:2">
      <c r="A217">
        <v>216</v>
      </c>
      <c r="B217" s="13">
        <v>-5.5963477186626998</v>
      </c>
    </row>
    <row r="218" spans="1:2">
      <c r="A218">
        <v>217</v>
      </c>
      <c r="B218" s="13">
        <v>-6.2183882509157371</v>
      </c>
    </row>
    <row r="219" spans="1:2">
      <c r="A219">
        <v>218</v>
      </c>
      <c r="B219" s="13">
        <v>-2.454599034232352</v>
      </c>
    </row>
    <row r="220" spans="1:2">
      <c r="A220">
        <v>219</v>
      </c>
      <c r="B220" s="13">
        <v>-5.4428168796458198</v>
      </c>
    </row>
    <row r="221" spans="1:2">
      <c r="A221">
        <v>220</v>
      </c>
      <c r="B221" s="13">
        <v>-9.0195999478508089</v>
      </c>
    </row>
    <row r="222" spans="1:2">
      <c r="A222">
        <v>221</v>
      </c>
      <c r="B222" s="13">
        <v>-6.5627283383190411</v>
      </c>
    </row>
    <row r="223" spans="1:2">
      <c r="A223">
        <v>222</v>
      </c>
      <c r="B223" s="13">
        <v>-5.2181668348504902</v>
      </c>
    </row>
    <row r="224" spans="1:2">
      <c r="A224">
        <v>223</v>
      </c>
      <c r="B224" s="13">
        <v>-9.8449055937956196</v>
      </c>
    </row>
    <row r="225" spans="1:2">
      <c r="A225">
        <v>224</v>
      </c>
      <c r="B225" s="13">
        <v>-11.208072767752615</v>
      </c>
    </row>
    <row r="226" spans="1:2">
      <c r="A226">
        <v>225</v>
      </c>
      <c r="B226" s="13">
        <v>-13.649979855688597</v>
      </c>
    </row>
    <row r="227" spans="1:2">
      <c r="A227">
        <v>226</v>
      </c>
      <c r="B227" s="13">
        <v>-2.7769292725624739</v>
      </c>
    </row>
    <row r="228" spans="1:2">
      <c r="A228">
        <v>227</v>
      </c>
      <c r="B228" s="13">
        <v>-7.9857411838446808</v>
      </c>
    </row>
    <row r="229" spans="1:2">
      <c r="A229">
        <v>228</v>
      </c>
      <c r="B229" s="13">
        <v>-7.9179075879405474</v>
      </c>
    </row>
    <row r="230" spans="1:2">
      <c r="A230">
        <v>229</v>
      </c>
      <c r="B230" s="13">
        <v>-10.602891045586874</v>
      </c>
    </row>
    <row r="231" spans="1:2">
      <c r="A231">
        <v>230</v>
      </c>
      <c r="B231" s="13">
        <v>-12.101238625967374</v>
      </c>
    </row>
    <row r="232" spans="1:2">
      <c r="A232">
        <v>231</v>
      </c>
      <c r="B232" s="13">
        <v>-15.431459551592679</v>
      </c>
    </row>
    <row r="233" spans="1:2">
      <c r="A233">
        <v>232</v>
      </c>
      <c r="B233" s="13">
        <v>-7.5785469351233656</v>
      </c>
    </row>
    <row r="234" spans="1:2">
      <c r="A234">
        <v>233</v>
      </c>
      <c r="B234" s="13">
        <v>-5.2589617398010873</v>
      </c>
    </row>
    <row r="235" spans="1:2">
      <c r="A235">
        <v>234</v>
      </c>
      <c r="B235" s="13">
        <v>-13.353424716299614</v>
      </c>
    </row>
    <row r="236" spans="1:2">
      <c r="A236">
        <v>235</v>
      </c>
      <c r="B236" s="13">
        <v>-8.5786804287381884</v>
      </c>
    </row>
    <row r="237" spans="1:2">
      <c r="A237">
        <v>236</v>
      </c>
      <c r="B237" s="13">
        <v>-9.4706321857591345</v>
      </c>
    </row>
    <row r="238" spans="1:2">
      <c r="A238">
        <v>237</v>
      </c>
      <c r="B238" s="13">
        <v>-9.5819417738531598</v>
      </c>
    </row>
    <row r="239" spans="1:2">
      <c r="A239">
        <v>238</v>
      </c>
      <c r="B239" s="13">
        <v>-11.944961120924365</v>
      </c>
    </row>
    <row r="240" spans="1:2">
      <c r="A240">
        <v>239</v>
      </c>
      <c r="B240" s="13">
        <v>-7.2403421921222364</v>
      </c>
    </row>
    <row r="241" spans="1:2">
      <c r="A241">
        <v>240</v>
      </c>
      <c r="B241" s="13">
        <v>-10.770689505947592</v>
      </c>
    </row>
    <row r="242" spans="1:2">
      <c r="A242">
        <v>241</v>
      </c>
      <c r="B242" s="13">
        <v>-5.5332560572288623</v>
      </c>
    </row>
    <row r="243" spans="1:2">
      <c r="A243">
        <v>242</v>
      </c>
      <c r="B243" s="13">
        <v>-9.2674624183475345</v>
      </c>
    </row>
    <row r="244" spans="1:2">
      <c r="A244">
        <v>243</v>
      </c>
      <c r="B244" s="13">
        <v>-9.5395822870648921</v>
      </c>
    </row>
    <row r="245" spans="1:2">
      <c r="A245">
        <v>244</v>
      </c>
      <c r="B245" s="13">
        <v>-11.396476417971311</v>
      </c>
    </row>
    <row r="246" spans="1:2">
      <c r="A246">
        <v>245</v>
      </c>
      <c r="B246" s="13">
        <v>-5.8756143456576151</v>
      </c>
    </row>
    <row r="247" spans="1:2">
      <c r="A247">
        <v>246</v>
      </c>
      <c r="B247" s="13">
        <v>-5.1617409095035018</v>
      </c>
    </row>
    <row r="248" spans="1:2">
      <c r="A248">
        <v>247</v>
      </c>
      <c r="B248" s="13">
        <v>-10.677749058080662</v>
      </c>
    </row>
    <row r="249" spans="1:2">
      <c r="A249">
        <v>248</v>
      </c>
      <c r="B249" s="13">
        <v>-7.6876007601818737</v>
      </c>
    </row>
    <row r="250" spans="1:2">
      <c r="A250">
        <v>249</v>
      </c>
      <c r="B250" s="13">
        <v>-8.5024288307112421</v>
      </c>
    </row>
    <row r="251" spans="1:2">
      <c r="A251">
        <v>250</v>
      </c>
      <c r="B251" s="13">
        <v>-12.341468409322713</v>
      </c>
    </row>
    <row r="252" spans="1:2">
      <c r="A252">
        <v>251</v>
      </c>
      <c r="B252" s="13">
        <v>-9.3906900995065943</v>
      </c>
    </row>
    <row r="253" spans="1:2">
      <c r="A253">
        <v>252</v>
      </c>
      <c r="B253" s="13">
        <v>-5.0259334135782892</v>
      </c>
    </row>
    <row r="254" spans="1:2">
      <c r="A254">
        <v>253</v>
      </c>
      <c r="B254" s="13">
        <v>-2.9788402538407537</v>
      </c>
    </row>
    <row r="255" spans="1:2">
      <c r="A255">
        <v>254</v>
      </c>
      <c r="B255" s="13">
        <v>-14.587578496565714</v>
      </c>
    </row>
    <row r="256" spans="1:2">
      <c r="A256">
        <v>255</v>
      </c>
      <c r="B256" s="13">
        <v>-8.9768143676407579</v>
      </c>
    </row>
    <row r="257" spans="1:2">
      <c r="A257">
        <v>256</v>
      </c>
      <c r="B257" s="13">
        <v>-7.9971136318705893</v>
      </c>
    </row>
    <row r="258" spans="1:2">
      <c r="A258">
        <v>257</v>
      </c>
      <c r="B258" s="13">
        <v>-6.924889983955028</v>
      </c>
    </row>
    <row r="259" spans="1:2">
      <c r="A259">
        <v>258</v>
      </c>
      <c r="B259" s="13">
        <v>-5.0666938250254931</v>
      </c>
    </row>
    <row r="260" spans="1:2">
      <c r="A260">
        <v>259</v>
      </c>
      <c r="B260" s="13">
        <v>-7.3880257763732473</v>
      </c>
    </row>
    <row r="261" spans="1:2">
      <c r="A261">
        <v>260</v>
      </c>
      <c r="B261" s="13">
        <v>-7.3767495363230804</v>
      </c>
    </row>
    <row r="262" spans="1:2">
      <c r="A262">
        <v>261</v>
      </c>
      <c r="B262" s="13">
        <v>-11.179101394237248</v>
      </c>
    </row>
    <row r="263" spans="1:2">
      <c r="A263">
        <v>262</v>
      </c>
      <c r="B263" s="13">
        <v>-6.6199342226212048</v>
      </c>
    </row>
    <row r="264" spans="1:2">
      <c r="A264">
        <v>263</v>
      </c>
      <c r="B264" s="13">
        <v>-10.201573151335399</v>
      </c>
    </row>
    <row r="265" spans="1:2">
      <c r="A265">
        <v>264</v>
      </c>
      <c r="B265" s="13">
        <v>-9.4281392397344632</v>
      </c>
    </row>
    <row r="266" spans="1:2">
      <c r="A266">
        <v>265</v>
      </c>
      <c r="B266" s="13">
        <v>-9.7580272029376918</v>
      </c>
    </row>
    <row r="267" spans="1:2">
      <c r="A267">
        <v>266</v>
      </c>
      <c r="B267" s="13">
        <v>-6.3422912397869178</v>
      </c>
    </row>
    <row r="268" spans="1:2">
      <c r="A268">
        <v>267</v>
      </c>
      <c r="B268" s="13">
        <v>-8.1702980463886696</v>
      </c>
    </row>
    <row r="269" spans="1:2">
      <c r="A269">
        <v>268</v>
      </c>
      <c r="B269" s="13">
        <v>-7.8124627619303215</v>
      </c>
    </row>
    <row r="270" spans="1:2">
      <c r="A270">
        <v>269</v>
      </c>
      <c r="B270" s="13">
        <v>-11.107774837226367</v>
      </c>
    </row>
    <row r="271" spans="1:2">
      <c r="A271">
        <v>270</v>
      </c>
      <c r="B271" s="13">
        <v>-6.4780988232681942</v>
      </c>
    </row>
    <row r="272" spans="1:2">
      <c r="A272">
        <v>271</v>
      </c>
      <c r="B272" s="13">
        <v>-8.3535948315157249</v>
      </c>
    </row>
    <row r="273" spans="1:2">
      <c r="A273">
        <v>272</v>
      </c>
      <c r="B273" s="13">
        <v>-10.014782529492388</v>
      </c>
    </row>
    <row r="274" spans="1:2">
      <c r="A274">
        <v>273</v>
      </c>
      <c r="B274" s="13">
        <v>-15.405650429955775</v>
      </c>
    </row>
    <row r="275" spans="1:2">
      <c r="A275">
        <v>274</v>
      </c>
      <c r="B275" s="13">
        <v>-11.593277013005318</v>
      </c>
    </row>
    <row r="276" spans="1:2">
      <c r="A276">
        <v>275</v>
      </c>
      <c r="B276" s="13">
        <v>-6.878648405887124</v>
      </c>
    </row>
    <row r="277" spans="1:2">
      <c r="A277">
        <v>276</v>
      </c>
      <c r="B277" s="13">
        <v>-9.2543986236394851</v>
      </c>
    </row>
    <row r="278" spans="1:2">
      <c r="A278">
        <v>277</v>
      </c>
      <c r="B278" s="13">
        <v>-7.7306052938837286</v>
      </c>
    </row>
    <row r="279" spans="1:2">
      <c r="A279">
        <v>278</v>
      </c>
      <c r="B279" s="13">
        <v>-5.3288989298505385</v>
      </c>
    </row>
    <row r="280" spans="1:2">
      <c r="A280">
        <v>279</v>
      </c>
      <c r="B280" s="13">
        <v>-9.6073249388849149</v>
      </c>
    </row>
    <row r="281" spans="1:2">
      <c r="A281">
        <v>280</v>
      </c>
      <c r="B281" s="13">
        <v>-15.036392884451265</v>
      </c>
    </row>
    <row r="282" spans="1:2">
      <c r="A282">
        <v>281</v>
      </c>
      <c r="B282" s="13">
        <v>-12.312376648393121</v>
      </c>
    </row>
    <row r="283" spans="1:2">
      <c r="A283">
        <v>282</v>
      </c>
      <c r="B283" s="13">
        <v>-12.410114931686188</v>
      </c>
    </row>
    <row r="284" spans="1:2">
      <c r="A284">
        <v>283</v>
      </c>
      <c r="B284" s="13">
        <v>-5.8681067870102259</v>
      </c>
    </row>
    <row r="285" spans="1:2">
      <c r="A285">
        <v>284</v>
      </c>
      <c r="B285" s="13">
        <v>-6.176108367171623</v>
      </c>
    </row>
    <row r="286" spans="1:2">
      <c r="A286">
        <v>285</v>
      </c>
      <c r="B286" s="13">
        <v>-4.1028328774927045</v>
      </c>
    </row>
    <row r="287" spans="1:2">
      <c r="A287">
        <v>286</v>
      </c>
      <c r="B287" s="13">
        <v>-6.4953381674083985</v>
      </c>
    </row>
    <row r="288" spans="1:2">
      <c r="A288">
        <v>287</v>
      </c>
      <c r="B288" s="13">
        <v>-6.2267174152616898</v>
      </c>
    </row>
    <row r="289" spans="1:2">
      <c r="A289">
        <v>288</v>
      </c>
      <c r="B289" s="13">
        <v>-9.5554003044352758</v>
      </c>
    </row>
    <row r="290" spans="1:2">
      <c r="A290">
        <v>289</v>
      </c>
      <c r="B290" s="13">
        <v>-12.571360578779725</v>
      </c>
    </row>
    <row r="291" spans="1:2">
      <c r="A291">
        <v>290</v>
      </c>
      <c r="B291" s="13">
        <v>-8.7009237669980237</v>
      </c>
    </row>
    <row r="292" spans="1:2">
      <c r="A292">
        <v>291</v>
      </c>
      <c r="B292" s="13">
        <v>-8.6662639377658106</v>
      </c>
    </row>
    <row r="293" spans="1:2">
      <c r="A293">
        <v>292</v>
      </c>
      <c r="B293" s="13">
        <v>-10.73248168955975</v>
      </c>
    </row>
    <row r="294" spans="1:2">
      <c r="A294">
        <v>293</v>
      </c>
      <c r="B294" s="13">
        <v>-12.228627308787821</v>
      </c>
    </row>
    <row r="295" spans="1:2">
      <c r="A295">
        <v>294</v>
      </c>
      <c r="B295" s="13">
        <v>-6.3083670189403529</v>
      </c>
    </row>
    <row r="296" spans="1:2">
      <c r="A296">
        <v>295</v>
      </c>
      <c r="B296" s="13">
        <v>-8.5262974584479601</v>
      </c>
    </row>
    <row r="297" spans="1:2">
      <c r="A297">
        <v>296</v>
      </c>
      <c r="B297" s="13">
        <v>-6.6195946129415972</v>
      </c>
    </row>
    <row r="298" spans="1:2">
      <c r="A298">
        <v>297</v>
      </c>
      <c r="B298" s="13">
        <v>-8.2617265517553573</v>
      </c>
    </row>
    <row r="299" spans="1:2">
      <c r="A299">
        <v>298</v>
      </c>
      <c r="B299" s="13">
        <v>-11.505707749704332</v>
      </c>
    </row>
    <row r="300" spans="1:2">
      <c r="A300">
        <v>299</v>
      </c>
      <c r="B300" s="13">
        <v>-9.2475826749947387</v>
      </c>
    </row>
    <row r="301" spans="1:2">
      <c r="A301">
        <v>300</v>
      </c>
      <c r="B301" s="13">
        <v>-7.9449164793382634</v>
      </c>
    </row>
    <row r="302" spans="1:2">
      <c r="A302">
        <v>301</v>
      </c>
      <c r="B302" s="13">
        <v>-8.5493845214721897</v>
      </c>
    </row>
    <row r="303" spans="1:2">
      <c r="A303">
        <v>302</v>
      </c>
      <c r="B303" s="13">
        <v>-6.9836796294924994</v>
      </c>
    </row>
    <row r="304" spans="1:2">
      <c r="A304">
        <v>303</v>
      </c>
      <c r="B304" s="13">
        <v>-14.067089942495706</v>
      </c>
    </row>
    <row r="305" spans="1:2">
      <c r="A305">
        <v>304</v>
      </c>
      <c r="B305" s="13">
        <v>-12.256961674681333</v>
      </c>
    </row>
    <row r="306" spans="1:2">
      <c r="A306">
        <v>305</v>
      </c>
      <c r="B306" s="13">
        <v>-4.2891486167753525</v>
      </c>
    </row>
    <row r="307" spans="1:2">
      <c r="A307">
        <v>306</v>
      </c>
      <c r="B307" s="13">
        <v>-7.3446302736018563</v>
      </c>
    </row>
    <row r="308" spans="1:2">
      <c r="A308">
        <v>307</v>
      </c>
      <c r="B308" s="13">
        <v>-5.4655691902205481</v>
      </c>
    </row>
    <row r="309" spans="1:2">
      <c r="A309">
        <v>308</v>
      </c>
      <c r="B309" s="13">
        <v>-10.136186833938604</v>
      </c>
    </row>
    <row r="310" spans="1:2">
      <c r="A310">
        <v>309</v>
      </c>
      <c r="B310" s="13">
        <v>-5.2360755859306236</v>
      </c>
    </row>
    <row r="311" spans="1:2">
      <c r="A311">
        <v>310</v>
      </c>
      <c r="B311" s="13">
        <v>-9.4421356299059234</v>
      </c>
    </row>
    <row r="312" spans="1:2">
      <c r="A312">
        <v>311</v>
      </c>
      <c r="B312" s="13">
        <v>-9.4865821231115017</v>
      </c>
    </row>
    <row r="313" spans="1:2">
      <c r="A313">
        <v>312</v>
      </c>
      <c r="B313" s="13">
        <v>-9.4355369462415641</v>
      </c>
    </row>
    <row r="314" spans="1:2">
      <c r="A314">
        <v>313</v>
      </c>
      <c r="B314" s="13">
        <v>-13.165479053879267</v>
      </c>
    </row>
    <row r="315" spans="1:2">
      <c r="A315">
        <v>314</v>
      </c>
      <c r="B315" s="13">
        <v>-8.736641488244997</v>
      </c>
    </row>
    <row r="316" spans="1:2">
      <c r="A316">
        <v>315</v>
      </c>
      <c r="B316" s="13">
        <v>-7.6270271264699128</v>
      </c>
    </row>
    <row r="317" spans="1:2">
      <c r="A317">
        <v>316</v>
      </c>
      <c r="B317" s="13">
        <v>-7.9887733001590693</v>
      </c>
    </row>
    <row r="318" spans="1:2">
      <c r="A318">
        <v>317</v>
      </c>
      <c r="B318" s="13">
        <v>-5.3695465824801198</v>
      </c>
    </row>
    <row r="319" spans="1:2">
      <c r="A319">
        <v>318</v>
      </c>
      <c r="B319" s="13">
        <v>-8.9128411387127606</v>
      </c>
    </row>
    <row r="320" spans="1:2">
      <c r="A320">
        <v>319</v>
      </c>
      <c r="B320" s="13">
        <v>-4.1781205961500945</v>
      </c>
    </row>
    <row r="321" spans="1:2">
      <c r="A321">
        <v>320</v>
      </c>
      <c r="B321" s="13">
        <v>-9.3370821571836586</v>
      </c>
    </row>
    <row r="322" spans="1:2">
      <c r="A322">
        <v>321</v>
      </c>
      <c r="B322" s="13">
        <v>-10.639869663435555</v>
      </c>
    </row>
    <row r="323" spans="1:2">
      <c r="A323">
        <v>322</v>
      </c>
      <c r="B323" s="13">
        <v>-11.628166243051748</v>
      </c>
    </row>
    <row r="324" spans="1:2">
      <c r="A324">
        <v>323</v>
      </c>
      <c r="B324" s="13">
        <v>-9.1692048504525605</v>
      </c>
    </row>
    <row r="325" spans="1:2">
      <c r="A325">
        <v>324</v>
      </c>
      <c r="B325" s="13">
        <v>-6.4822466107770031</v>
      </c>
    </row>
    <row r="326" spans="1:2">
      <c r="A326">
        <v>325</v>
      </c>
      <c r="B326" s="13">
        <v>-12.672029455531094</v>
      </c>
    </row>
    <row r="327" spans="1:2">
      <c r="A327">
        <v>326</v>
      </c>
      <c r="B327" s="13">
        <v>-7.1314318970490653</v>
      </c>
    </row>
    <row r="328" spans="1:2">
      <c r="A328">
        <v>327</v>
      </c>
      <c r="B328" s="13">
        <v>-8.6346682146864921</v>
      </c>
    </row>
    <row r="329" spans="1:2">
      <c r="A329">
        <v>328</v>
      </c>
      <c r="B329" s="13">
        <v>-10.235642408570964</v>
      </c>
    </row>
    <row r="330" spans="1:2">
      <c r="A330">
        <v>329</v>
      </c>
      <c r="B330" s="13">
        <v>-5.1511278053798897</v>
      </c>
    </row>
    <row r="331" spans="1:2">
      <c r="A331">
        <v>330</v>
      </c>
      <c r="B331" s="13">
        <v>-7.9871920029910983</v>
      </c>
    </row>
    <row r="332" spans="1:2">
      <c r="A332">
        <v>331</v>
      </c>
      <c r="B332" s="13">
        <v>-8.4515530946142867</v>
      </c>
    </row>
    <row r="333" spans="1:2">
      <c r="A333">
        <v>332</v>
      </c>
      <c r="B333" s="13">
        <v>-5.8008747050060494</v>
      </c>
    </row>
    <row r="334" spans="1:2">
      <c r="A334">
        <v>333</v>
      </c>
      <c r="B334" s="13">
        <v>-11.925904998294097</v>
      </c>
    </row>
    <row r="335" spans="1:2">
      <c r="A335">
        <v>334</v>
      </c>
      <c r="B335" s="13">
        <v>-10.974985730221533</v>
      </c>
    </row>
    <row r="336" spans="1:2">
      <c r="A336">
        <v>335</v>
      </c>
      <c r="B336" s="13">
        <v>-4.0687393531882723</v>
      </c>
    </row>
    <row r="337" spans="1:2">
      <c r="A337">
        <v>336</v>
      </c>
      <c r="B337" s="13">
        <v>-7.564328765690937</v>
      </c>
    </row>
    <row r="338" spans="1:2">
      <c r="A338">
        <v>337</v>
      </c>
      <c r="B338" s="13">
        <v>-10.983598956441668</v>
      </c>
    </row>
    <row r="339" spans="1:2">
      <c r="A339">
        <v>338</v>
      </c>
      <c r="B339" s="13">
        <v>-2.6115948419888606</v>
      </c>
    </row>
    <row r="340" spans="1:2">
      <c r="A340">
        <v>339</v>
      </c>
      <c r="B340" s="13">
        <v>-8.665818208470176</v>
      </c>
    </row>
    <row r="341" spans="1:2">
      <c r="A341">
        <v>340</v>
      </c>
      <c r="B341" s="13">
        <v>-13.302849800909378</v>
      </c>
    </row>
    <row r="342" spans="1:2">
      <c r="A342">
        <v>341</v>
      </c>
      <c r="B342" s="13">
        <v>-10.557628937326315</v>
      </c>
    </row>
    <row r="343" spans="1:2">
      <c r="A343">
        <v>342</v>
      </c>
      <c r="B343" s="13">
        <v>-7.7896504711672137</v>
      </c>
    </row>
    <row r="344" spans="1:2">
      <c r="A344">
        <v>343</v>
      </c>
      <c r="B344" s="13">
        <v>-9.1383526318594761</v>
      </c>
    </row>
    <row r="345" spans="1:2">
      <c r="A345">
        <v>344</v>
      </c>
      <c r="B345" s="13">
        <v>-6.2826842786247497</v>
      </c>
    </row>
    <row r="346" spans="1:2">
      <c r="A346">
        <v>345</v>
      </c>
      <c r="B346" s="13">
        <v>-9.3516974522046166</v>
      </c>
    </row>
    <row r="347" spans="1:2">
      <c r="A347">
        <v>346</v>
      </c>
      <c r="B347" s="13">
        <v>-11.625308724973612</v>
      </c>
    </row>
    <row r="348" spans="1:2">
      <c r="A348">
        <v>347</v>
      </c>
      <c r="B348" s="13">
        <v>-9.8687677250055206</v>
      </c>
    </row>
    <row r="349" spans="1:2">
      <c r="A349">
        <v>348</v>
      </c>
      <c r="B349" s="13">
        <v>-10.656285001858452</v>
      </c>
    </row>
    <row r="350" spans="1:2">
      <c r="A350">
        <v>349</v>
      </c>
      <c r="B350" s="13">
        <v>-10.4371601545903</v>
      </c>
    </row>
    <row r="351" spans="1:2">
      <c r="A351">
        <v>350</v>
      </c>
      <c r="B351" s="13">
        <v>-8.3246973668241218</v>
      </c>
    </row>
    <row r="352" spans="1:2">
      <c r="A352">
        <v>351</v>
      </c>
      <c r="B352" s="13">
        <v>-12.458923239913906</v>
      </c>
    </row>
    <row r="353" spans="1:2">
      <c r="A353">
        <v>352</v>
      </c>
      <c r="B353" s="13">
        <v>-13.029991126480006</v>
      </c>
    </row>
    <row r="354" spans="1:2">
      <c r="A354">
        <v>353</v>
      </c>
      <c r="B354" s="13">
        <v>-11.671269245126648</v>
      </c>
    </row>
    <row r="355" spans="1:2">
      <c r="A355">
        <v>354</v>
      </c>
      <c r="B355" s="13">
        <v>-6.4071237746355898</v>
      </c>
    </row>
    <row r="356" spans="1:2">
      <c r="A356">
        <v>355</v>
      </c>
      <c r="B356" s="13">
        <v>-6.7556961377932057</v>
      </c>
    </row>
    <row r="357" spans="1:2">
      <c r="A357">
        <v>356</v>
      </c>
      <c r="B357" s="13">
        <v>-10.41636340997222</v>
      </c>
    </row>
    <row r="358" spans="1:2">
      <c r="A358">
        <v>357</v>
      </c>
      <c r="B358" s="13">
        <v>-5.6393107886667098</v>
      </c>
    </row>
    <row r="359" spans="1:2">
      <c r="A359">
        <v>358</v>
      </c>
      <c r="B359" s="13">
        <v>-6.0734168873422885</v>
      </c>
    </row>
    <row r="360" spans="1:2">
      <c r="A360">
        <v>359</v>
      </c>
      <c r="B360" s="13">
        <v>-7.0569475876638883</v>
      </c>
    </row>
    <row r="361" spans="1:2">
      <c r="A361">
        <v>360</v>
      </c>
      <c r="B361" s="13">
        <v>-4.1363845621013127</v>
      </c>
    </row>
    <row r="362" spans="1:2">
      <c r="A362">
        <v>361</v>
      </c>
      <c r="B362" s="13">
        <v>-9.9098371179532059</v>
      </c>
    </row>
    <row r="363" spans="1:2">
      <c r="A363">
        <v>362</v>
      </c>
      <c r="B363" s="13">
        <v>-9.2406503516646854</v>
      </c>
    </row>
    <row r="364" spans="1:2">
      <c r="A364">
        <v>363</v>
      </c>
      <c r="B364" s="13">
        <v>-6.6065466026288515</v>
      </c>
    </row>
    <row r="365" spans="1:2">
      <c r="A365">
        <v>364</v>
      </c>
      <c r="B365" s="13">
        <v>-12.431929486586387</v>
      </c>
    </row>
    <row r="366" spans="1:2">
      <c r="A366">
        <v>365</v>
      </c>
      <c r="B366" s="13">
        <v>-9.2455925351471269</v>
      </c>
    </row>
    <row r="367" spans="1:2">
      <c r="A367">
        <v>366</v>
      </c>
      <c r="B367" s="13">
        <v>-10.93261756827158</v>
      </c>
    </row>
    <row r="368" spans="1:2">
      <c r="A368">
        <v>367</v>
      </c>
      <c r="B368" s="13">
        <v>-15.417860247290283</v>
      </c>
    </row>
    <row r="369" spans="1:2">
      <c r="A369">
        <v>368</v>
      </c>
      <c r="B369" s="13">
        <v>-8.8463591614828907</v>
      </c>
    </row>
    <row r="370" spans="1:2">
      <c r="A370">
        <v>369</v>
      </c>
      <c r="B370" s="13">
        <v>-8.5652623259129292</v>
      </c>
    </row>
    <row r="371" spans="1:2">
      <c r="A371">
        <v>370</v>
      </c>
      <c r="B371" s="13">
        <v>-10.3581987070433</v>
      </c>
    </row>
    <row r="372" spans="1:2">
      <c r="A372">
        <v>371</v>
      </c>
      <c r="B372" s="13">
        <v>-10.188615680369081</v>
      </c>
    </row>
    <row r="373" spans="1:2">
      <c r="A373">
        <v>372</v>
      </c>
      <c r="B373" s="13">
        <v>-13.126481557359256</v>
      </c>
    </row>
    <row r="374" spans="1:2">
      <c r="A374">
        <v>373</v>
      </c>
      <c r="B374" s="13">
        <v>-5.3905492532786852</v>
      </c>
    </row>
    <row r="375" spans="1:2">
      <c r="A375">
        <v>374</v>
      </c>
      <c r="B375" s="13">
        <v>-9.4137267573444383</v>
      </c>
    </row>
    <row r="376" spans="1:2">
      <c r="A376">
        <v>375</v>
      </c>
      <c r="B376" s="13">
        <v>-3.5032826048274641</v>
      </c>
    </row>
    <row r="377" spans="1:2">
      <c r="A377">
        <v>376</v>
      </c>
      <c r="B377" s="13">
        <v>-10.692063188161093</v>
      </c>
    </row>
    <row r="378" spans="1:2">
      <c r="A378">
        <v>377</v>
      </c>
      <c r="B378" s="13">
        <v>-12.308693021006789</v>
      </c>
    </row>
    <row r="379" spans="1:2">
      <c r="A379">
        <v>378</v>
      </c>
      <c r="B379" s="13">
        <v>-5.4055420182385649</v>
      </c>
    </row>
    <row r="380" spans="1:2">
      <c r="A380">
        <v>379</v>
      </c>
      <c r="B380" s="13">
        <v>-11.892107564169725</v>
      </c>
    </row>
    <row r="381" spans="1:2">
      <c r="A381">
        <v>380</v>
      </c>
      <c r="B381" s="13">
        <v>-7.0348518278015639</v>
      </c>
    </row>
    <row r="382" spans="1:2">
      <c r="A382">
        <v>381</v>
      </c>
      <c r="B382" s="13">
        <v>-7.6462602532170001</v>
      </c>
    </row>
    <row r="383" spans="1:2">
      <c r="A383">
        <v>382</v>
      </c>
      <c r="B383" s="13">
        <v>-6.9781514485146987</v>
      </c>
    </row>
    <row r="384" spans="1:2">
      <c r="A384">
        <v>383</v>
      </c>
      <c r="B384" s="13">
        <v>-10.598893740723232</v>
      </c>
    </row>
    <row r="385" spans="1:2">
      <c r="A385">
        <v>384</v>
      </c>
      <c r="B385" s="13">
        <v>-12.31916052256395</v>
      </c>
    </row>
    <row r="386" spans="1:2">
      <c r="A386">
        <v>385</v>
      </c>
      <c r="B386" s="13">
        <v>-7.6083382234625727</v>
      </c>
    </row>
    <row r="387" spans="1:2">
      <c r="A387">
        <v>386</v>
      </c>
      <c r="B387" s="13">
        <v>-10.017448964524414</v>
      </c>
    </row>
    <row r="388" spans="1:2">
      <c r="A388">
        <v>387</v>
      </c>
      <c r="B388" s="13">
        <v>-11.668875777513572</v>
      </c>
    </row>
    <row r="389" spans="1:2">
      <c r="A389">
        <v>388</v>
      </c>
      <c r="B389" s="13">
        <v>-5.5768069682941714</v>
      </c>
    </row>
    <row r="390" spans="1:2">
      <c r="A390">
        <v>389</v>
      </c>
      <c r="B390" s="13">
        <v>-8.9674839522580889</v>
      </c>
    </row>
    <row r="391" spans="1:2">
      <c r="A391">
        <v>390</v>
      </c>
      <c r="B391" s="13">
        <v>-8.2483075387138332</v>
      </c>
    </row>
    <row r="392" spans="1:2">
      <c r="A392">
        <v>391</v>
      </c>
      <c r="B392" s="13">
        <v>-11.004944945605386</v>
      </c>
    </row>
    <row r="393" spans="1:2">
      <c r="A393">
        <v>392</v>
      </c>
      <c r="B393" s="13">
        <v>-7.1662624583196486</v>
      </c>
    </row>
    <row r="394" spans="1:2">
      <c r="A394">
        <v>393</v>
      </c>
      <c r="B394" s="13">
        <v>-7.7743448255255903</v>
      </c>
    </row>
    <row r="395" spans="1:2">
      <c r="A395">
        <v>394</v>
      </c>
      <c r="B395" s="13">
        <v>-16.41166799667559</v>
      </c>
    </row>
    <row r="396" spans="1:2">
      <c r="A396">
        <v>395</v>
      </c>
      <c r="B396" s="13">
        <v>-7.2068557931679562</v>
      </c>
    </row>
    <row r="397" spans="1:2">
      <c r="A397">
        <v>396</v>
      </c>
      <c r="B397" s="13">
        <v>-8.516767996061521</v>
      </c>
    </row>
    <row r="398" spans="1:2">
      <c r="A398">
        <v>397</v>
      </c>
      <c r="B398" s="13">
        <v>-5.9701928570269249</v>
      </c>
    </row>
    <row r="399" spans="1:2">
      <c r="A399">
        <v>398</v>
      </c>
      <c r="B399" s="13">
        <v>-5.2645891834547403</v>
      </c>
    </row>
    <row r="400" spans="1:2">
      <c r="A400">
        <v>399</v>
      </c>
      <c r="B400" s="13">
        <v>-8.1193886435943163</v>
      </c>
    </row>
    <row r="401" spans="1:2">
      <c r="A401">
        <v>400</v>
      </c>
      <c r="B401" s="13">
        <v>-7.8960456450570184</v>
      </c>
    </row>
    <row r="402" spans="1:2">
      <c r="A402">
        <v>401</v>
      </c>
      <c r="B402" s="13">
        <v>-8.1322357877861045</v>
      </c>
    </row>
    <row r="403" spans="1:2">
      <c r="A403">
        <v>402</v>
      </c>
      <c r="B403" s="13">
        <v>-13.013096459526896</v>
      </c>
    </row>
    <row r="404" spans="1:2">
      <c r="A404">
        <v>403</v>
      </c>
      <c r="B404" s="13">
        <v>-11.290611502810775</v>
      </c>
    </row>
    <row r="405" spans="1:2">
      <c r="A405">
        <v>404</v>
      </c>
      <c r="B405" s="13">
        <v>-8.7237124674113815</v>
      </c>
    </row>
    <row r="406" spans="1:2">
      <c r="A406">
        <v>405</v>
      </c>
      <c r="B406" s="13">
        <v>-6.5126270537686866</v>
      </c>
    </row>
    <row r="407" spans="1:2">
      <c r="A407">
        <v>406</v>
      </c>
      <c r="B407" s="13">
        <v>-3.4638250522651863</v>
      </c>
    </row>
    <row r="408" spans="1:2">
      <c r="A408">
        <v>407</v>
      </c>
      <c r="B408" s="13">
        <v>-8.3931578005179084</v>
      </c>
    </row>
    <row r="409" spans="1:2">
      <c r="A409">
        <v>408</v>
      </c>
      <c r="B409" s="13">
        <v>-4.370566211414042</v>
      </c>
    </row>
    <row r="410" spans="1:2">
      <c r="A410">
        <v>409</v>
      </c>
      <c r="B410" s="13">
        <v>-8.4924449727689328</v>
      </c>
    </row>
    <row r="411" spans="1:2">
      <c r="A411">
        <v>410</v>
      </c>
      <c r="B411" s="13">
        <v>-11.770649739762103</v>
      </c>
    </row>
    <row r="412" spans="1:2">
      <c r="A412">
        <v>411</v>
      </c>
      <c r="B412" s="13">
        <v>-8.6801567864664406</v>
      </c>
    </row>
    <row r="413" spans="1:2">
      <c r="A413">
        <v>412</v>
      </c>
      <c r="B413" s="13">
        <v>-10.015816279264861</v>
      </c>
    </row>
    <row r="414" spans="1:2">
      <c r="A414">
        <v>413</v>
      </c>
      <c r="B414" s="13">
        <v>-4.2684709927813094</v>
      </c>
    </row>
    <row r="415" spans="1:2">
      <c r="A415">
        <v>414</v>
      </c>
      <c r="B415" s="13">
        <v>-8.4465883278387537</v>
      </c>
    </row>
    <row r="416" spans="1:2">
      <c r="A416">
        <v>415</v>
      </c>
      <c r="B416" s="13">
        <v>-7.4939180102436138</v>
      </c>
    </row>
    <row r="417" spans="1:2">
      <c r="A417">
        <v>416</v>
      </c>
      <c r="B417" s="13">
        <v>-8.2287895751967834</v>
      </c>
    </row>
    <row r="418" spans="1:2">
      <c r="A418">
        <v>417</v>
      </c>
      <c r="B418" s="13">
        <v>-8.1297735832542575</v>
      </c>
    </row>
    <row r="419" spans="1:2">
      <c r="A419">
        <v>418</v>
      </c>
      <c r="B419" s="13">
        <v>-8.3825498688766853</v>
      </c>
    </row>
    <row r="420" spans="1:2">
      <c r="A420">
        <v>419</v>
      </c>
      <c r="B420" s="13">
        <v>-10.765111272756178</v>
      </c>
    </row>
    <row r="421" spans="1:2">
      <c r="A421">
        <v>420</v>
      </c>
      <c r="B421" s="13">
        <v>-7.254115740371164</v>
      </c>
    </row>
    <row r="422" spans="1:2">
      <c r="A422">
        <v>421</v>
      </c>
      <c r="B422" s="13">
        <v>-8.4537632876053355</v>
      </c>
    </row>
    <row r="423" spans="1:2">
      <c r="A423">
        <v>422</v>
      </c>
      <c r="B423" s="13">
        <v>-10.885774094126539</v>
      </c>
    </row>
    <row r="424" spans="1:2">
      <c r="A424">
        <v>423</v>
      </c>
      <c r="B424" s="13">
        <v>-11.076998696940402</v>
      </c>
    </row>
    <row r="425" spans="1:2">
      <c r="A425">
        <v>424</v>
      </c>
      <c r="B425" s="13">
        <v>-4.2517350958848175</v>
      </c>
    </row>
    <row r="426" spans="1:2">
      <c r="A426">
        <v>425</v>
      </c>
      <c r="B426" s="13">
        <v>-5.6359885458683063</v>
      </c>
    </row>
    <row r="427" spans="1:2">
      <c r="A427">
        <v>426</v>
      </c>
      <c r="B427" s="13">
        <v>-7.3373920282862528</v>
      </c>
    </row>
    <row r="428" spans="1:2">
      <c r="A428">
        <v>427</v>
      </c>
      <c r="B428" s="13">
        <v>-10.612805604372319</v>
      </c>
    </row>
    <row r="429" spans="1:2">
      <c r="A429">
        <v>428</v>
      </c>
      <c r="B429" s="13">
        <v>-12.957276674487771</v>
      </c>
    </row>
    <row r="430" spans="1:2">
      <c r="A430">
        <v>429</v>
      </c>
      <c r="B430" s="13">
        <v>-11.927700877892551</v>
      </c>
    </row>
    <row r="431" spans="1:2">
      <c r="A431">
        <v>430</v>
      </c>
      <c r="B431" s="13">
        <v>-9.0859213592979646</v>
      </c>
    </row>
    <row r="432" spans="1:2">
      <c r="A432">
        <v>431</v>
      </c>
      <c r="B432" s="13">
        <v>-13.897992560789671</v>
      </c>
    </row>
    <row r="433" spans="1:2">
      <c r="A433">
        <v>432</v>
      </c>
      <c r="B433" s="13">
        <v>-8.6006586254530308</v>
      </c>
    </row>
    <row r="434" spans="1:2">
      <c r="A434">
        <v>433</v>
      </c>
      <c r="B434" s="13">
        <v>-9.1279764420766778</v>
      </c>
    </row>
    <row r="435" spans="1:2">
      <c r="A435">
        <v>434</v>
      </c>
      <c r="B435" s="13">
        <v>-12.649626799131939</v>
      </c>
    </row>
    <row r="436" spans="1:2">
      <c r="A436">
        <v>435</v>
      </c>
      <c r="B436" s="13">
        <v>-11.02922688695333</v>
      </c>
    </row>
    <row r="437" spans="1:2">
      <c r="A437">
        <v>436</v>
      </c>
      <c r="B437" s="13">
        <v>-7.3995877464447037</v>
      </c>
    </row>
    <row r="438" spans="1:2">
      <c r="A438">
        <v>437</v>
      </c>
      <c r="B438" s="13">
        <v>-10.308489140986081</v>
      </c>
    </row>
    <row r="439" spans="1:2">
      <c r="A439">
        <v>438</v>
      </c>
      <c r="B439" s="13">
        <v>-9.5126007797129386</v>
      </c>
    </row>
    <row r="440" spans="1:2">
      <c r="A440">
        <v>439</v>
      </c>
      <c r="B440" s="13">
        <v>-7.3835351633043551</v>
      </c>
    </row>
    <row r="441" spans="1:2">
      <c r="A441">
        <v>440</v>
      </c>
      <c r="B441" s="13">
        <v>-7.3772032662332627</v>
      </c>
    </row>
    <row r="442" spans="1:2">
      <c r="A442">
        <v>441</v>
      </c>
      <c r="B442" s="13">
        <v>-7.7701340996185424</v>
      </c>
    </row>
    <row r="443" spans="1:2">
      <c r="A443">
        <v>442</v>
      </c>
      <c r="B443" s="13">
        <v>-16.019347150938255</v>
      </c>
    </row>
    <row r="444" spans="1:2">
      <c r="A444">
        <v>443</v>
      </c>
      <c r="B444" s="13">
        <v>-12.199243668017997</v>
      </c>
    </row>
    <row r="445" spans="1:2">
      <c r="A445">
        <v>444</v>
      </c>
      <c r="B445" s="13">
        <v>-6.2998776312545619</v>
      </c>
    </row>
    <row r="446" spans="1:2">
      <c r="A446">
        <v>445</v>
      </c>
      <c r="B446" s="13">
        <v>-4.8032629091496348</v>
      </c>
    </row>
    <row r="447" spans="1:2">
      <c r="A447">
        <v>446</v>
      </c>
      <c r="B447" s="13">
        <v>-9.9730957644905054</v>
      </c>
    </row>
    <row r="448" spans="1:2">
      <c r="A448">
        <v>447</v>
      </c>
      <c r="B448" s="13">
        <v>-13.038070896045607</v>
      </c>
    </row>
    <row r="449" spans="1:2">
      <c r="A449">
        <v>448</v>
      </c>
      <c r="B449" s="13">
        <v>-8.3750352843419886</v>
      </c>
    </row>
    <row r="450" spans="1:2">
      <c r="A450">
        <v>449</v>
      </c>
      <c r="B450" s="13">
        <v>-10.919175615386136</v>
      </c>
    </row>
    <row r="451" spans="1:2">
      <c r="A451">
        <v>450</v>
      </c>
      <c r="B451" s="13">
        <v>-13.126848245779072</v>
      </c>
    </row>
    <row r="452" spans="1:2">
      <c r="A452">
        <v>451</v>
      </c>
      <c r="B452" s="13">
        <v>-7.950908777779663</v>
      </c>
    </row>
    <row r="453" spans="1:2">
      <c r="A453">
        <v>452</v>
      </c>
      <c r="B453" s="13">
        <v>-10.870513501777973</v>
      </c>
    </row>
    <row r="454" spans="1:2">
      <c r="A454">
        <v>453</v>
      </c>
      <c r="B454" s="13">
        <v>-12.210749889532098</v>
      </c>
    </row>
    <row r="455" spans="1:2">
      <c r="A455">
        <v>454</v>
      </c>
      <c r="B455" s="13">
        <v>-6.3755403218046194</v>
      </c>
    </row>
    <row r="456" spans="1:2">
      <c r="A456">
        <v>455</v>
      </c>
      <c r="B456" s="13">
        <v>-8.040254347122989</v>
      </c>
    </row>
    <row r="457" spans="1:2">
      <c r="A457">
        <v>456</v>
      </c>
      <c r="B457" s="13">
        <v>-8.0415771915989964</v>
      </c>
    </row>
    <row r="458" spans="1:2">
      <c r="A458">
        <v>457</v>
      </c>
      <c r="B458" s="13">
        <v>-9.2890300186853381</v>
      </c>
    </row>
    <row r="459" spans="1:2">
      <c r="A459">
        <v>458</v>
      </c>
      <c r="B459" s="13">
        <v>-9.3720316161052111</v>
      </c>
    </row>
    <row r="460" spans="1:2">
      <c r="A460">
        <v>459</v>
      </c>
      <c r="B460" s="13">
        <v>-13.210270450085712</v>
      </c>
    </row>
    <row r="461" spans="1:2">
      <c r="A461">
        <v>460</v>
      </c>
      <c r="B461" s="13">
        <v>-8.987916889098873</v>
      </c>
    </row>
    <row r="462" spans="1:2">
      <c r="A462">
        <v>461</v>
      </c>
      <c r="B462" s="13">
        <v>-10.03020987603824</v>
      </c>
    </row>
    <row r="463" spans="1:2">
      <c r="A463">
        <v>462</v>
      </c>
      <c r="B463" s="13">
        <v>-10.775686778369717</v>
      </c>
    </row>
    <row r="464" spans="1:2">
      <c r="A464">
        <v>463</v>
      </c>
      <c r="B464" s="13">
        <v>-11.858109491354694</v>
      </c>
    </row>
    <row r="465" spans="1:2">
      <c r="A465">
        <v>464</v>
      </c>
      <c r="B465" s="13">
        <v>-10.518365588046187</v>
      </c>
    </row>
    <row r="466" spans="1:2">
      <c r="A466">
        <v>465</v>
      </c>
      <c r="B466" s="13">
        <v>-5.9998029930502144</v>
      </c>
    </row>
    <row r="467" spans="1:2">
      <c r="A467">
        <v>466</v>
      </c>
      <c r="B467" s="13">
        <v>-4.2318727355120132</v>
      </c>
    </row>
    <row r="468" spans="1:2">
      <c r="A468">
        <v>467</v>
      </c>
      <c r="B468" s="13">
        <v>-7.4448925282855978</v>
      </c>
    </row>
    <row r="469" spans="1:2">
      <c r="A469">
        <v>468</v>
      </c>
      <c r="B469" s="13">
        <v>-4.8266046208167346</v>
      </c>
    </row>
    <row r="470" spans="1:2">
      <c r="A470">
        <v>469</v>
      </c>
      <c r="B470" s="13">
        <v>-11.438356626206975</v>
      </c>
    </row>
    <row r="471" spans="1:2">
      <c r="A471">
        <v>470</v>
      </c>
      <c r="B471" s="13">
        <v>-8.3082393810145749</v>
      </c>
    </row>
    <row r="472" spans="1:2">
      <c r="A472">
        <v>471</v>
      </c>
      <c r="B472" s="13">
        <v>-3.8140855912574931</v>
      </c>
    </row>
    <row r="473" spans="1:2">
      <c r="A473">
        <v>472</v>
      </c>
      <c r="B473" s="13">
        <v>-6.1358208623531114</v>
      </c>
    </row>
    <row r="474" spans="1:2">
      <c r="A474">
        <v>473</v>
      </c>
      <c r="B474" s="13">
        <v>-5.6349729617709672</v>
      </c>
    </row>
    <row r="475" spans="1:2">
      <c r="A475">
        <v>474</v>
      </c>
      <c r="B475" s="13">
        <v>-12.80560460714746</v>
      </c>
    </row>
    <row r="476" spans="1:2">
      <c r="A476">
        <v>475</v>
      </c>
      <c r="B476" s="13">
        <v>-4.8138200838244618</v>
      </c>
    </row>
    <row r="477" spans="1:2">
      <c r="A477">
        <v>476</v>
      </c>
      <c r="B477" s="13">
        <v>-4.2107746097140568</v>
      </c>
    </row>
    <row r="478" spans="1:2">
      <c r="A478">
        <v>477</v>
      </c>
      <c r="B478" s="13">
        <v>-11.109483854325616</v>
      </c>
    </row>
    <row r="479" spans="1:2">
      <c r="A479">
        <v>478</v>
      </c>
      <c r="B479" s="13">
        <v>-4.2359465840524146</v>
      </c>
    </row>
    <row r="480" spans="1:2">
      <c r="A480">
        <v>479</v>
      </c>
      <c r="B480" s="13">
        <v>-10.722584350098588</v>
      </c>
    </row>
    <row r="481" spans="1:2">
      <c r="A481">
        <v>480</v>
      </c>
      <c r="B481" s="13">
        <v>-10.359041442553076</v>
      </c>
    </row>
    <row r="482" spans="1:2">
      <c r="A482">
        <v>481</v>
      </c>
      <c r="B482" s="13">
        <v>-8.8190744936183894</v>
      </c>
    </row>
    <row r="483" spans="1:2">
      <c r="A483">
        <v>482</v>
      </c>
      <c r="B483" s="13">
        <v>-6.6912582411534869</v>
      </c>
    </row>
    <row r="484" spans="1:2">
      <c r="A484">
        <v>483</v>
      </c>
      <c r="B484" s="13">
        <v>-7.4913457567190438</v>
      </c>
    </row>
    <row r="485" spans="1:2">
      <c r="A485">
        <v>484</v>
      </c>
      <c r="B485" s="13">
        <v>-8.7151685767674731</v>
      </c>
    </row>
    <row r="486" spans="1:2">
      <c r="A486">
        <v>485</v>
      </c>
      <c r="B486" s="13">
        <v>-10.88052372550785</v>
      </c>
    </row>
    <row r="487" spans="1:2">
      <c r="A487">
        <v>486</v>
      </c>
      <c r="B487" s="13">
        <v>-8.8408181312297653</v>
      </c>
    </row>
    <row r="488" spans="1:2">
      <c r="A488">
        <v>487</v>
      </c>
      <c r="B488" s="13">
        <v>-8.3377865039378172</v>
      </c>
    </row>
    <row r="489" spans="1:2">
      <c r="A489">
        <v>488</v>
      </c>
      <c r="B489" s="13">
        <v>-8.2880214979465219</v>
      </c>
    </row>
    <row r="490" spans="1:2">
      <c r="A490">
        <v>489</v>
      </c>
      <c r="B490" s="13">
        <v>-6.638480912451703</v>
      </c>
    </row>
    <row r="491" spans="1:2">
      <c r="A491">
        <v>490</v>
      </c>
      <c r="B491" s="13">
        <v>-7.2989463335044427</v>
      </c>
    </row>
    <row r="492" spans="1:2">
      <c r="A492">
        <v>491</v>
      </c>
      <c r="B492" s="13">
        <v>-11.173808813411355</v>
      </c>
    </row>
    <row r="493" spans="1:2">
      <c r="A493">
        <v>492</v>
      </c>
      <c r="B493" s="13">
        <v>-3.6456436393120799</v>
      </c>
    </row>
    <row r="494" spans="1:2">
      <c r="A494">
        <v>493</v>
      </c>
      <c r="B494" s="13">
        <v>-8.3334703038925202</v>
      </c>
    </row>
    <row r="495" spans="1:2">
      <c r="A495">
        <v>494</v>
      </c>
      <c r="B495" s="13">
        <v>-7.4003989829966956</v>
      </c>
    </row>
    <row r="496" spans="1:2">
      <c r="A496">
        <v>495</v>
      </c>
      <c r="B496" s="13">
        <v>-3.5001395501038592</v>
      </c>
    </row>
    <row r="497" spans="1:2">
      <c r="A497">
        <v>496</v>
      </c>
      <c r="B497" s="13">
        <v>-10.755541770235727</v>
      </c>
    </row>
    <row r="498" spans="1:2">
      <c r="A498">
        <v>497</v>
      </c>
      <c r="B498" s="13">
        <v>-8.846250235002719</v>
      </c>
    </row>
    <row r="499" spans="1:2">
      <c r="A499">
        <v>498</v>
      </c>
      <c r="B499" s="13">
        <v>-7.9766774083759593</v>
      </c>
    </row>
    <row r="500" spans="1:2">
      <c r="A500">
        <v>499</v>
      </c>
      <c r="B500" s="13">
        <v>-7.64413052171881</v>
      </c>
    </row>
    <row r="501" spans="1:2">
      <c r="A501">
        <v>500</v>
      </c>
      <c r="B501" s="13">
        <v>-8.3037663999746201</v>
      </c>
    </row>
    <row r="502" spans="1:2">
      <c r="A502">
        <v>501</v>
      </c>
      <c r="B502" s="13">
        <v>-10.752331585192305</v>
      </c>
    </row>
    <row r="503" spans="1:2">
      <c r="A503">
        <v>502</v>
      </c>
      <c r="B503" s="13">
        <v>-9.9254922060082027</v>
      </c>
    </row>
    <row r="504" spans="1:2">
      <c r="A504">
        <v>503</v>
      </c>
      <c r="B504" s="13">
        <v>-12.951347299901773</v>
      </c>
    </row>
    <row r="505" spans="1:2">
      <c r="A505">
        <v>504</v>
      </c>
      <c r="B505" s="13">
        <v>-7.6512113829310024</v>
      </c>
    </row>
    <row r="506" spans="1:2">
      <c r="A506">
        <v>505</v>
      </c>
      <c r="B506" s="13">
        <v>-7.4759657648662587</v>
      </c>
    </row>
    <row r="507" spans="1:2">
      <c r="A507">
        <v>506</v>
      </c>
      <c r="B507" s="13">
        <v>-3.3090280486541861</v>
      </c>
    </row>
    <row r="508" spans="1:2">
      <c r="A508">
        <v>507</v>
      </c>
      <c r="B508" s="13">
        <v>-5.8279400734454434</v>
      </c>
    </row>
    <row r="509" spans="1:2">
      <c r="A509">
        <v>508</v>
      </c>
      <c r="B509" s="13">
        <v>-11.416784883770761</v>
      </c>
    </row>
    <row r="510" spans="1:2">
      <c r="A510">
        <v>509</v>
      </c>
      <c r="B510" s="13">
        <v>-10.827500041058451</v>
      </c>
    </row>
    <row r="511" spans="1:2">
      <c r="A511">
        <v>510</v>
      </c>
      <c r="B511" s="13">
        <v>-4.0276837994689938</v>
      </c>
    </row>
    <row r="512" spans="1:2">
      <c r="A512">
        <v>511</v>
      </c>
      <c r="B512" s="13">
        <v>-9.5519162840571106</v>
      </c>
    </row>
    <row r="513" spans="1:2">
      <c r="A513">
        <v>512</v>
      </c>
      <c r="B513" s="13">
        <v>-9.466499790936945</v>
      </c>
    </row>
    <row r="514" spans="1:2">
      <c r="A514">
        <v>513</v>
      </c>
      <c r="B514" s="13">
        <v>-6.2937969171901429</v>
      </c>
    </row>
    <row r="515" spans="1:2">
      <c r="A515">
        <v>514</v>
      </c>
      <c r="B515" s="13">
        <v>-8.2659117771773083</v>
      </c>
    </row>
    <row r="516" spans="1:2">
      <c r="A516">
        <v>515</v>
      </c>
      <c r="B516" s="13">
        <v>-7.9969277275289654</v>
      </c>
    </row>
    <row r="517" spans="1:2">
      <c r="A517">
        <v>516</v>
      </c>
      <c r="B517" s="13">
        <v>-11.009916370084525</v>
      </c>
    </row>
    <row r="518" spans="1:2">
      <c r="A518">
        <v>517</v>
      </c>
      <c r="B518" s="13">
        <v>-5.4914080944955002</v>
      </c>
    </row>
    <row r="519" spans="1:2">
      <c r="A519">
        <v>518</v>
      </c>
      <c r="B519" s="13">
        <v>-4.4517515352734769</v>
      </c>
    </row>
    <row r="520" spans="1:2">
      <c r="A520">
        <v>519</v>
      </c>
      <c r="B520" s="13">
        <v>-8.3563964755428657</v>
      </c>
    </row>
    <row r="521" spans="1:2">
      <c r="A521">
        <v>520</v>
      </c>
      <c r="B521" s="13">
        <v>-11.156581202058085</v>
      </c>
    </row>
    <row r="522" spans="1:2">
      <c r="A522">
        <v>521</v>
      </c>
      <c r="B522" s="13">
        <v>-8.0247397489684964</v>
      </c>
    </row>
    <row r="523" spans="1:2">
      <c r="A523">
        <v>522</v>
      </c>
      <c r="B523" s="13">
        <v>-10.232675689541786</v>
      </c>
    </row>
    <row r="524" spans="1:2">
      <c r="A524">
        <v>523</v>
      </c>
      <c r="B524" s="13">
        <v>-12.296421982136124</v>
      </c>
    </row>
    <row r="525" spans="1:2">
      <c r="A525">
        <v>524</v>
      </c>
      <c r="B525" s="13">
        <v>-7.7870394084804762</v>
      </c>
    </row>
    <row r="526" spans="1:2">
      <c r="A526">
        <v>525</v>
      </c>
      <c r="B526" s="13">
        <v>-7.50795976323551</v>
      </c>
    </row>
    <row r="527" spans="1:2">
      <c r="A527">
        <v>526</v>
      </c>
      <c r="B527" s="13">
        <v>-13.779372171571097</v>
      </c>
    </row>
    <row r="528" spans="1:2">
      <c r="A528">
        <v>527</v>
      </c>
      <c r="B528" s="13">
        <v>-10.192847562891499</v>
      </c>
    </row>
    <row r="529" spans="1:2">
      <c r="A529">
        <v>528</v>
      </c>
      <c r="B529" s="13">
        <v>-12.300922020113276</v>
      </c>
    </row>
    <row r="530" spans="1:2">
      <c r="A530">
        <v>529</v>
      </c>
      <c r="B530" s="13">
        <v>-10.087140661099509</v>
      </c>
    </row>
    <row r="531" spans="1:2">
      <c r="A531">
        <v>530</v>
      </c>
      <c r="B531" s="13">
        <v>-13.225720121763191</v>
      </c>
    </row>
    <row r="532" spans="1:2">
      <c r="A532">
        <v>531</v>
      </c>
      <c r="B532" s="13">
        <v>-8.5459845393847811</v>
      </c>
    </row>
    <row r="533" spans="1:2">
      <c r="A533">
        <v>532</v>
      </c>
      <c r="B533" s="13">
        <v>-5.4297856467240919</v>
      </c>
    </row>
    <row r="534" spans="1:2">
      <c r="A534">
        <v>533</v>
      </c>
      <c r="B534" s="13">
        <v>-2.4829106579096138</v>
      </c>
    </row>
    <row r="535" spans="1:2">
      <c r="A535">
        <v>534</v>
      </c>
      <c r="B535" s="13">
        <v>-7.9983093397879133</v>
      </c>
    </row>
    <row r="536" spans="1:2">
      <c r="A536">
        <v>535</v>
      </c>
      <c r="B536" s="13">
        <v>-10.545817534742037</v>
      </c>
    </row>
    <row r="537" spans="1:2">
      <c r="A537">
        <v>536</v>
      </c>
      <c r="B537" s="13">
        <v>-4.6643485137403875</v>
      </c>
    </row>
    <row r="538" spans="1:2">
      <c r="A538">
        <v>537</v>
      </c>
      <c r="B538" s="13">
        <v>-8.1439202190255617</v>
      </c>
    </row>
    <row r="539" spans="1:2">
      <c r="A539">
        <v>538</v>
      </c>
      <c r="B539" s="13">
        <v>-4.9853285153736442</v>
      </c>
    </row>
    <row r="540" spans="1:2">
      <c r="A540">
        <v>539</v>
      </c>
      <c r="B540" s="13">
        <v>-8.1128757926822939</v>
      </c>
    </row>
    <row r="541" spans="1:2">
      <c r="A541">
        <v>540</v>
      </c>
      <c r="B541" s="13">
        <v>-7.500912653899797</v>
      </c>
    </row>
    <row r="542" spans="1:2">
      <c r="A542">
        <v>541</v>
      </c>
      <c r="B542" s="13">
        <v>-6.9646021004544005</v>
      </c>
    </row>
    <row r="543" spans="1:2">
      <c r="A543">
        <v>542</v>
      </c>
      <c r="B543" s="13">
        <v>-9.3319864155572763</v>
      </c>
    </row>
    <row r="544" spans="1:2">
      <c r="A544">
        <v>543</v>
      </c>
      <c r="B544" s="13">
        <v>-6.070367007875471</v>
      </c>
    </row>
    <row r="545" spans="1:2">
      <c r="A545">
        <v>544</v>
      </c>
      <c r="B545" s="13">
        <v>-7.371650196827197</v>
      </c>
    </row>
    <row r="546" spans="1:2">
      <c r="A546">
        <v>545</v>
      </c>
      <c r="B546" s="13">
        <v>-5.5825708341342031</v>
      </c>
    </row>
    <row r="547" spans="1:2">
      <c r="A547">
        <v>546</v>
      </c>
      <c r="B547" s="13">
        <v>-14.467763373662276</v>
      </c>
    </row>
    <row r="548" spans="1:2">
      <c r="A548">
        <v>547</v>
      </c>
      <c r="B548" s="13">
        <v>-6.8740390765390957</v>
      </c>
    </row>
    <row r="549" spans="1:2">
      <c r="A549">
        <v>548</v>
      </c>
      <c r="B549" s="13">
        <v>-7.882044626276679</v>
      </c>
    </row>
    <row r="550" spans="1:2">
      <c r="A550">
        <v>549</v>
      </c>
      <c r="B550" s="13">
        <v>-10.316217864125745</v>
      </c>
    </row>
    <row r="551" spans="1:2">
      <c r="A551">
        <v>550</v>
      </c>
      <c r="B551" s="13">
        <v>-5.5763773580836515</v>
      </c>
    </row>
    <row r="552" spans="1:2">
      <c r="A552">
        <v>551</v>
      </c>
      <c r="B552" s="13">
        <v>-4.292716197719268</v>
      </c>
    </row>
    <row r="553" spans="1:2">
      <c r="A553">
        <v>552</v>
      </c>
      <c r="B553" s="13">
        <v>-11.530984692603278</v>
      </c>
    </row>
    <row r="554" spans="1:2">
      <c r="A554">
        <v>553</v>
      </c>
      <c r="B554" s="13">
        <v>-8.5980605106436947</v>
      </c>
    </row>
    <row r="555" spans="1:2">
      <c r="A555">
        <v>554</v>
      </c>
      <c r="B555" s="13">
        <v>-5.9452681796385844</v>
      </c>
    </row>
    <row r="556" spans="1:2">
      <c r="A556">
        <v>555</v>
      </c>
      <c r="B556" s="13">
        <v>-10.210209759938945</v>
      </c>
    </row>
    <row r="557" spans="1:2">
      <c r="A557">
        <v>556</v>
      </c>
      <c r="B557" s="13">
        <v>-8.0586535976508085</v>
      </c>
    </row>
    <row r="558" spans="1:2">
      <c r="A558">
        <v>557</v>
      </c>
      <c r="B558" s="13">
        <v>-12.358686376925592</v>
      </c>
    </row>
    <row r="559" spans="1:2">
      <c r="A559">
        <v>558</v>
      </c>
      <c r="B559" s="13">
        <v>-11.780414175331286</v>
      </c>
    </row>
    <row r="560" spans="1:2">
      <c r="A560">
        <v>559</v>
      </c>
      <c r="B560" s="13">
        <v>-7.9766045229461282</v>
      </c>
    </row>
    <row r="561" spans="1:2">
      <c r="A561">
        <v>560</v>
      </c>
      <c r="B561" s="13">
        <v>-7.8230888650602797</v>
      </c>
    </row>
    <row r="562" spans="1:2">
      <c r="A562">
        <v>561</v>
      </c>
      <c r="B562" s="13">
        <v>-8.0274673746168759</v>
      </c>
    </row>
    <row r="563" spans="1:2">
      <c r="A563">
        <v>562</v>
      </c>
      <c r="B563" s="13">
        <v>-9.1420805336779409</v>
      </c>
    </row>
    <row r="564" spans="1:2">
      <c r="A564">
        <v>563</v>
      </c>
      <c r="B564" s="13">
        <v>-12.973911965360051</v>
      </c>
    </row>
    <row r="565" spans="1:2">
      <c r="A565">
        <v>564</v>
      </c>
      <c r="B565" s="13">
        <v>-10.225995627811004</v>
      </c>
    </row>
    <row r="566" spans="1:2">
      <c r="A566">
        <v>565</v>
      </c>
      <c r="B566" s="13">
        <v>-7.902301617212264</v>
      </c>
    </row>
    <row r="567" spans="1:2">
      <c r="A567">
        <v>566</v>
      </c>
      <c r="B567" s="13">
        <v>-9.2547293925035525</v>
      </c>
    </row>
    <row r="568" spans="1:2">
      <c r="A568">
        <v>567</v>
      </c>
      <c r="B568" s="13">
        <v>-8.7977421786503882</v>
      </c>
    </row>
    <row r="569" spans="1:2">
      <c r="A569">
        <v>568</v>
      </c>
      <c r="B569" s="13">
        <v>-7.0956185867742745</v>
      </c>
    </row>
    <row r="570" spans="1:2">
      <c r="A570">
        <v>569</v>
      </c>
      <c r="B570" s="13">
        <v>-6.3450781526640991</v>
      </c>
    </row>
    <row r="571" spans="1:2">
      <c r="A571">
        <v>570</v>
      </c>
      <c r="B571" s="13">
        <v>-9.9347119234115446</v>
      </c>
    </row>
    <row r="572" spans="1:2">
      <c r="A572">
        <v>571</v>
      </c>
      <c r="B572" s="13">
        <v>-9.1685505003414072</v>
      </c>
    </row>
    <row r="573" spans="1:2">
      <c r="A573">
        <v>572</v>
      </c>
      <c r="B573" s="13">
        <v>-5.0407663959963003</v>
      </c>
    </row>
    <row r="574" spans="1:2">
      <c r="A574">
        <v>573</v>
      </c>
      <c r="B574" s="13">
        <v>-4.5002312015746622</v>
      </c>
    </row>
    <row r="575" spans="1:2">
      <c r="A575">
        <v>574</v>
      </c>
      <c r="B575" s="13">
        <v>-13.766796863073347</v>
      </c>
    </row>
    <row r="576" spans="1:2">
      <c r="A576">
        <v>575</v>
      </c>
      <c r="B576" s="13">
        <v>-8.351154324123339</v>
      </c>
    </row>
    <row r="577" spans="1:2">
      <c r="A577">
        <v>576</v>
      </c>
      <c r="B577" s="13">
        <v>-5.9052015501921362</v>
      </c>
    </row>
    <row r="578" spans="1:2">
      <c r="A578">
        <v>577</v>
      </c>
      <c r="B578" s="13">
        <v>-9.4195446007776091</v>
      </c>
    </row>
    <row r="579" spans="1:2">
      <c r="A579">
        <v>578</v>
      </c>
      <c r="B579" s="13">
        <v>-7.3600618251825249</v>
      </c>
    </row>
    <row r="580" spans="1:2">
      <c r="A580">
        <v>579</v>
      </c>
      <c r="B580" s="13">
        <v>-9.2568037110099226</v>
      </c>
    </row>
    <row r="581" spans="1:2">
      <c r="A581">
        <v>580</v>
      </c>
      <c r="B581" s="13">
        <v>-6.6669640084429957</v>
      </c>
    </row>
    <row r="582" spans="1:2">
      <c r="A582">
        <v>581</v>
      </c>
      <c r="B582" s="13">
        <v>-9.0089440416119153</v>
      </c>
    </row>
    <row r="583" spans="1:2">
      <c r="A583">
        <v>582</v>
      </c>
      <c r="B583" s="13">
        <v>-13.423576739604613</v>
      </c>
    </row>
    <row r="584" spans="1:2">
      <c r="A584">
        <v>583</v>
      </c>
      <c r="B584" s="13">
        <v>-11.452937829813077</v>
      </c>
    </row>
    <row r="585" spans="1:2">
      <c r="A585">
        <v>584</v>
      </c>
      <c r="B585" s="13">
        <v>-5.9791429739856676</v>
      </c>
    </row>
    <row r="586" spans="1:2">
      <c r="A586">
        <v>585</v>
      </c>
      <c r="B586" s="13">
        <v>-12.913859882021423</v>
      </c>
    </row>
    <row r="587" spans="1:2">
      <c r="A587">
        <v>586</v>
      </c>
      <c r="B587" s="13">
        <v>-2.8616110935538526</v>
      </c>
    </row>
    <row r="588" spans="1:2">
      <c r="A588">
        <v>587</v>
      </c>
      <c r="B588" s="13">
        <v>-7.9311278628615272</v>
      </c>
    </row>
    <row r="589" spans="1:2">
      <c r="A589">
        <v>588</v>
      </c>
      <c r="B589" s="13">
        <v>-7.2566812163966627</v>
      </c>
    </row>
    <row r="590" spans="1:2">
      <c r="A590">
        <v>589</v>
      </c>
      <c r="B590" s="13">
        <v>-8.8420877269306697</v>
      </c>
    </row>
    <row r="591" spans="1:2">
      <c r="A591">
        <v>590</v>
      </c>
      <c r="B591" s="13">
        <v>-15.268510328677769</v>
      </c>
    </row>
    <row r="592" spans="1:2">
      <c r="A592">
        <v>591</v>
      </c>
      <c r="B592" s="13">
        <v>-8.6901619756687012</v>
      </c>
    </row>
    <row r="593" spans="1:2">
      <c r="A593">
        <v>592</v>
      </c>
      <c r="B593" s="13">
        <v>-11.278204202322573</v>
      </c>
    </row>
    <row r="594" spans="1:2">
      <c r="A594">
        <v>593</v>
      </c>
      <c r="B594" s="13">
        <v>-5.2164281397547416</v>
      </c>
    </row>
    <row r="595" spans="1:2">
      <c r="A595">
        <v>594</v>
      </c>
      <c r="B595" s="13">
        <v>-7.583439699053911</v>
      </c>
    </row>
    <row r="596" spans="1:2">
      <c r="A596">
        <v>595</v>
      </c>
      <c r="B596" s="13">
        <v>-9.8748387724820219</v>
      </c>
    </row>
    <row r="597" spans="1:2">
      <c r="A597">
        <v>596</v>
      </c>
      <c r="B597" s="13">
        <v>-12.716591783162089</v>
      </c>
    </row>
    <row r="598" spans="1:2">
      <c r="A598">
        <v>597</v>
      </c>
      <c r="B598" s="13">
        <v>-12.164045017381929</v>
      </c>
    </row>
    <row r="599" spans="1:2">
      <c r="A599">
        <v>598</v>
      </c>
      <c r="B599" s="13">
        <v>-6.7429962188133805</v>
      </c>
    </row>
    <row r="600" spans="1:2">
      <c r="A600">
        <v>599</v>
      </c>
      <c r="B600" s="13">
        <v>-7.0537977234700122</v>
      </c>
    </row>
    <row r="601" spans="1:2">
      <c r="A601">
        <v>600</v>
      </c>
      <c r="B601" s="13">
        <v>-14.199919447426277</v>
      </c>
    </row>
    <row r="602" spans="1:2">
      <c r="A602">
        <v>601</v>
      </c>
      <c r="B602" s="13">
        <v>-9.5155452061468857</v>
      </c>
    </row>
    <row r="603" spans="1:2">
      <c r="A603">
        <v>602</v>
      </c>
      <c r="B603" s="13">
        <v>-11.127091463961852</v>
      </c>
    </row>
    <row r="604" spans="1:2">
      <c r="A604">
        <v>603</v>
      </c>
      <c r="B604" s="13">
        <v>-10.342119778027046</v>
      </c>
    </row>
    <row r="605" spans="1:2">
      <c r="A605">
        <v>604</v>
      </c>
      <c r="B605" s="13">
        <v>-5.7511712121223528</v>
      </c>
    </row>
    <row r="606" spans="1:2">
      <c r="A606">
        <v>605</v>
      </c>
      <c r="B606" s="13">
        <v>-12.358093222078715</v>
      </c>
    </row>
    <row r="607" spans="1:2">
      <c r="A607">
        <v>606</v>
      </c>
      <c r="B607" s="13">
        <v>-11.293694997436811</v>
      </c>
    </row>
    <row r="608" spans="1:2">
      <c r="A608">
        <v>607</v>
      </c>
      <c r="B608" s="13">
        <v>-10.197969125422571</v>
      </c>
    </row>
    <row r="609" spans="1:2">
      <c r="A609">
        <v>608</v>
      </c>
      <c r="B609" s="13">
        <v>-9.6567379711402985</v>
      </c>
    </row>
    <row r="610" spans="1:2">
      <c r="A610">
        <v>609</v>
      </c>
      <c r="B610" s="13">
        <v>-7.6389201946254222</v>
      </c>
    </row>
    <row r="611" spans="1:2">
      <c r="A611">
        <v>610</v>
      </c>
      <c r="B611" s="13">
        <v>-4.4730873658714305</v>
      </c>
    </row>
    <row r="612" spans="1:2">
      <c r="A612">
        <v>611</v>
      </c>
      <c r="B612" s="13">
        <v>-13.007728298594067</v>
      </c>
    </row>
    <row r="613" spans="1:2">
      <c r="A613">
        <v>612</v>
      </c>
      <c r="B613" s="13">
        <v>-8.2462806671315736</v>
      </c>
    </row>
    <row r="614" spans="1:2">
      <c r="A614">
        <v>613</v>
      </c>
      <c r="B614" s="13">
        <v>-10.688435695462173</v>
      </c>
    </row>
    <row r="615" spans="1:2">
      <c r="A615">
        <v>614</v>
      </c>
      <c r="B615" s="13">
        <v>-10.593187295734221</v>
      </c>
    </row>
    <row r="616" spans="1:2">
      <c r="A616">
        <v>615</v>
      </c>
      <c r="B616" s="13">
        <v>-8.3051400903454269</v>
      </c>
    </row>
    <row r="617" spans="1:2">
      <c r="A617">
        <v>616</v>
      </c>
      <c r="B617" s="13">
        <v>-5.9437250492912437</v>
      </c>
    </row>
    <row r="618" spans="1:2">
      <c r="A618">
        <v>617</v>
      </c>
      <c r="B618" s="13">
        <v>-10.570370596031536</v>
      </c>
    </row>
    <row r="619" spans="1:2">
      <c r="A619">
        <v>618</v>
      </c>
      <c r="B619" s="13">
        <v>-4.5836676898580055</v>
      </c>
    </row>
    <row r="620" spans="1:2">
      <c r="A620">
        <v>619</v>
      </c>
      <c r="B620" s="13">
        <v>-9.2230254313363158</v>
      </c>
    </row>
    <row r="621" spans="1:2">
      <c r="A621">
        <v>620</v>
      </c>
      <c r="B621" s="13">
        <v>-9.9364045490736466</v>
      </c>
    </row>
    <row r="622" spans="1:2">
      <c r="A622">
        <v>621</v>
      </c>
      <c r="B622" s="13">
        <v>-9.25553857026987</v>
      </c>
    </row>
    <row r="623" spans="1:2">
      <c r="A623">
        <v>622</v>
      </c>
      <c r="B623" s="13">
        <v>-10.043102926984849</v>
      </c>
    </row>
    <row r="624" spans="1:2">
      <c r="A624">
        <v>623</v>
      </c>
      <c r="B624" s="13">
        <v>-12.558801544602892</v>
      </c>
    </row>
    <row r="625" spans="1:2">
      <c r="A625">
        <v>624</v>
      </c>
      <c r="B625" s="13">
        <v>-6.4478412759997461</v>
      </c>
    </row>
    <row r="626" spans="1:2">
      <c r="A626">
        <v>625</v>
      </c>
      <c r="B626" s="13">
        <v>-7.6568883587018766</v>
      </c>
    </row>
    <row r="627" spans="1:2">
      <c r="A627">
        <v>626</v>
      </c>
      <c r="B627" s="13">
        <v>-7.8619995200134802</v>
      </c>
    </row>
    <row r="628" spans="1:2">
      <c r="A628">
        <v>627</v>
      </c>
      <c r="B628" s="13">
        <v>-9.6582921488667353</v>
      </c>
    </row>
    <row r="629" spans="1:2">
      <c r="A629">
        <v>628</v>
      </c>
      <c r="B629" s="13">
        <v>-8.3865798696748151</v>
      </c>
    </row>
    <row r="630" spans="1:2">
      <c r="A630">
        <v>629</v>
      </c>
      <c r="B630" s="13">
        <v>-14.170628972591656</v>
      </c>
    </row>
    <row r="631" spans="1:2">
      <c r="A631">
        <v>630</v>
      </c>
      <c r="B631" s="13">
        <v>-14.037080768831467</v>
      </c>
    </row>
    <row r="632" spans="1:2">
      <c r="A632">
        <v>631</v>
      </c>
      <c r="B632" s="13">
        <v>-10.178387476264154</v>
      </c>
    </row>
    <row r="633" spans="1:2">
      <c r="A633">
        <v>632</v>
      </c>
      <c r="B633" s="13">
        <v>-9.9954817161291718</v>
      </c>
    </row>
    <row r="634" spans="1:2">
      <c r="A634">
        <v>633</v>
      </c>
      <c r="B634" s="13">
        <v>-5.4143847356525816</v>
      </c>
    </row>
    <row r="635" spans="1:2">
      <c r="A635">
        <v>634</v>
      </c>
      <c r="B635" s="13">
        <v>-11.109843659927877</v>
      </c>
    </row>
    <row r="636" spans="1:2">
      <c r="A636">
        <v>635</v>
      </c>
      <c r="B636" s="13">
        <v>-7.5591774170992485</v>
      </c>
    </row>
    <row r="637" spans="1:2">
      <c r="A637">
        <v>636</v>
      </c>
      <c r="B637" s="13">
        <v>-12.451508316560938</v>
      </c>
    </row>
    <row r="638" spans="1:2">
      <c r="A638">
        <v>637</v>
      </c>
      <c r="B638" s="13">
        <v>-7.7093550244059035</v>
      </c>
    </row>
    <row r="639" spans="1:2">
      <c r="A639">
        <v>638</v>
      </c>
      <c r="B639" s="13">
        <v>-12.140042860956465</v>
      </c>
    </row>
    <row r="640" spans="1:2">
      <c r="A640">
        <v>639</v>
      </c>
      <c r="B640" s="13">
        <v>-10.810401942720068</v>
      </c>
    </row>
    <row r="641" spans="1:2">
      <c r="A641">
        <v>640</v>
      </c>
      <c r="B641" s="13">
        <v>-10.596421433525778</v>
      </c>
    </row>
    <row r="642" spans="1:2">
      <c r="A642">
        <v>641</v>
      </c>
      <c r="B642" s="13">
        <v>-11.115868215507053</v>
      </c>
    </row>
    <row r="643" spans="1:2">
      <c r="A643">
        <v>642</v>
      </c>
      <c r="B643" s="13">
        <v>-8.6469827537594703</v>
      </c>
    </row>
    <row r="644" spans="1:2">
      <c r="A644">
        <v>643</v>
      </c>
      <c r="B644" s="13">
        <v>-10.222230907788918</v>
      </c>
    </row>
    <row r="645" spans="1:2">
      <c r="A645">
        <v>644</v>
      </c>
      <c r="B645" s="13">
        <v>-4.4619087078459074</v>
      </c>
    </row>
    <row r="646" spans="1:2">
      <c r="A646">
        <v>645</v>
      </c>
      <c r="B646" s="13">
        <v>-9.3294534285601163</v>
      </c>
    </row>
    <row r="647" spans="1:2">
      <c r="A647">
        <v>646</v>
      </c>
      <c r="B647" s="13">
        <v>-11.618800478253323</v>
      </c>
    </row>
    <row r="648" spans="1:2">
      <c r="A648">
        <v>647</v>
      </c>
      <c r="B648" s="13">
        <v>-10.177599311306185</v>
      </c>
    </row>
    <row r="649" spans="1:2">
      <c r="A649">
        <v>648</v>
      </c>
      <c r="B649" s="13">
        <v>-3.9127022147607495</v>
      </c>
    </row>
    <row r="650" spans="1:2">
      <c r="A650">
        <v>649</v>
      </c>
      <c r="B650" s="13">
        <v>-12.818501413583927</v>
      </c>
    </row>
    <row r="651" spans="1:2">
      <c r="A651">
        <v>650</v>
      </c>
      <c r="B651" s="13">
        <v>-10.046821991787043</v>
      </c>
    </row>
    <row r="652" spans="1:2">
      <c r="A652">
        <v>651</v>
      </c>
      <c r="B652" s="13">
        <v>-8.1788931514561316</v>
      </c>
    </row>
    <row r="653" spans="1:2">
      <c r="A653">
        <v>652</v>
      </c>
      <c r="B653" s="13">
        <v>-15.411039170368479</v>
      </c>
    </row>
    <row r="654" spans="1:2">
      <c r="A654">
        <v>653</v>
      </c>
      <c r="B654" s="13">
        <v>-7.9860926705636173</v>
      </c>
    </row>
    <row r="655" spans="1:2">
      <c r="A655">
        <v>654</v>
      </c>
      <c r="B655" s="13">
        <v>-4.1324633619186102</v>
      </c>
    </row>
    <row r="656" spans="1:2">
      <c r="A656">
        <v>655</v>
      </c>
      <c r="B656" s="13">
        <v>-11.683405842497589</v>
      </c>
    </row>
    <row r="657" spans="1:2">
      <c r="A657">
        <v>656</v>
      </c>
      <c r="B657" s="13">
        <v>-8.6502374808652327</v>
      </c>
    </row>
    <row r="658" spans="1:2">
      <c r="A658">
        <v>657</v>
      </c>
      <c r="B658" s="13">
        <v>-11.323543897656972</v>
      </c>
    </row>
    <row r="659" spans="1:2">
      <c r="A659">
        <v>658</v>
      </c>
      <c r="B659" s="13">
        <v>-7.4253807028436363</v>
      </c>
    </row>
    <row r="660" spans="1:2">
      <c r="A660">
        <v>659</v>
      </c>
      <c r="B660" s="13">
        <v>-7.3935770726294825</v>
      </c>
    </row>
    <row r="661" spans="1:2">
      <c r="A661">
        <v>660</v>
      </c>
      <c r="B661" s="13">
        <v>-10.870691110288204</v>
      </c>
    </row>
    <row r="662" spans="1:2">
      <c r="A662">
        <v>661</v>
      </c>
      <c r="B662" s="13">
        <v>-11.880710931427425</v>
      </c>
    </row>
    <row r="663" spans="1:2">
      <c r="A663">
        <v>662</v>
      </c>
      <c r="B663" s="13">
        <v>-6.0812392249387974</v>
      </c>
    </row>
    <row r="664" spans="1:2">
      <c r="A664">
        <v>663</v>
      </c>
      <c r="B664" s="13">
        <v>-8.8830415224493233</v>
      </c>
    </row>
    <row r="665" spans="1:2">
      <c r="A665">
        <v>664</v>
      </c>
      <c r="B665" s="13">
        <v>-9.1283674236293777</v>
      </c>
    </row>
    <row r="666" spans="1:2">
      <c r="A666">
        <v>665</v>
      </c>
      <c r="B666" s="13">
        <v>-4.049287021937845</v>
      </c>
    </row>
    <row r="667" spans="1:2">
      <c r="A667">
        <v>666</v>
      </c>
      <c r="B667" s="13">
        <v>-6.8150186804081647</v>
      </c>
    </row>
    <row r="668" spans="1:2">
      <c r="A668">
        <v>667</v>
      </c>
      <c r="B668" s="13">
        <v>-11.241515728042403</v>
      </c>
    </row>
    <row r="669" spans="1:2">
      <c r="A669">
        <v>668</v>
      </c>
      <c r="B669" s="13">
        <v>-11.448386101665594</v>
      </c>
    </row>
    <row r="670" spans="1:2">
      <c r="A670">
        <v>669</v>
      </c>
      <c r="B670" s="13">
        <v>-9.9423687890903274</v>
      </c>
    </row>
    <row r="671" spans="1:2">
      <c r="A671">
        <v>670</v>
      </c>
      <c r="B671" s="13">
        <v>-6.0809318585090306</v>
      </c>
    </row>
    <row r="672" spans="1:2">
      <c r="A672">
        <v>671</v>
      </c>
      <c r="B672" s="13">
        <v>-16.072112711865575</v>
      </c>
    </row>
    <row r="673" spans="1:2">
      <c r="A673">
        <v>672</v>
      </c>
      <c r="B673" s="13">
        <v>-11.188712636280767</v>
      </c>
    </row>
    <row r="674" spans="1:2">
      <c r="A674">
        <v>673</v>
      </c>
      <c r="B674" s="13">
        <v>-10.52122149597402</v>
      </c>
    </row>
    <row r="675" spans="1:2">
      <c r="A675">
        <v>674</v>
      </c>
      <c r="B675" s="13">
        <v>-5.8146412675339683</v>
      </c>
    </row>
    <row r="676" spans="1:2">
      <c r="A676">
        <v>675</v>
      </c>
      <c r="B676" s="13">
        <v>-10.388874513338886</v>
      </c>
    </row>
    <row r="677" spans="1:2">
      <c r="A677">
        <v>676</v>
      </c>
      <c r="B677" s="13">
        <v>-4.6272359944018371</v>
      </c>
    </row>
    <row r="678" spans="1:2">
      <c r="A678">
        <v>677</v>
      </c>
      <c r="B678" s="13">
        <v>-13.936456455936597</v>
      </c>
    </row>
    <row r="679" spans="1:2">
      <c r="A679">
        <v>678</v>
      </c>
      <c r="B679" s="13">
        <v>-6.7088434746850192</v>
      </c>
    </row>
    <row r="680" spans="1:2">
      <c r="A680">
        <v>679</v>
      </c>
      <c r="B680" s="13">
        <v>-16.528371700661683</v>
      </c>
    </row>
    <row r="681" spans="1:2">
      <c r="A681">
        <v>680</v>
      </c>
      <c r="B681" s="13">
        <v>-4.8296378473744115</v>
      </c>
    </row>
    <row r="682" spans="1:2">
      <c r="A682">
        <v>681</v>
      </c>
      <c r="B682" s="13">
        <v>-10.741149396222596</v>
      </c>
    </row>
    <row r="683" spans="1:2">
      <c r="A683">
        <v>682</v>
      </c>
      <c r="B683" s="13">
        <v>-5.8952205463824656</v>
      </c>
    </row>
    <row r="684" spans="1:2">
      <c r="A684">
        <v>683</v>
      </c>
      <c r="B684" s="13">
        <v>-12.930182481130231</v>
      </c>
    </row>
    <row r="685" spans="1:2">
      <c r="A685">
        <v>684</v>
      </c>
      <c r="B685" s="13">
        <v>-1.8411559124426691</v>
      </c>
    </row>
    <row r="686" spans="1:2">
      <c r="A686">
        <v>685</v>
      </c>
      <c r="B686" s="13">
        <v>-4.4302602606795736</v>
      </c>
    </row>
    <row r="687" spans="1:2">
      <c r="A687">
        <v>686</v>
      </c>
      <c r="B687" s="13">
        <v>-7.0604371646212343</v>
      </c>
    </row>
    <row r="688" spans="1:2">
      <c r="A688">
        <v>687</v>
      </c>
      <c r="B688" s="13">
        <v>-9.3809587524216269</v>
      </c>
    </row>
    <row r="689" spans="1:2">
      <c r="A689">
        <v>688</v>
      </c>
      <c r="B689" s="13">
        <v>-4.7762567323468845</v>
      </c>
    </row>
    <row r="690" spans="1:2">
      <c r="A690">
        <v>689</v>
      </c>
      <c r="B690" s="13">
        <v>-7.4667719766463758</v>
      </c>
    </row>
    <row r="691" spans="1:2">
      <c r="A691">
        <v>690</v>
      </c>
      <c r="B691" s="13">
        <v>-11.019278279779881</v>
      </c>
    </row>
    <row r="692" spans="1:2">
      <c r="A692">
        <v>691</v>
      </c>
      <c r="B692" s="13">
        <v>-14.155873419508575</v>
      </c>
    </row>
    <row r="693" spans="1:2">
      <c r="A693">
        <v>692</v>
      </c>
      <c r="B693" s="13">
        <v>-9.9913224781353929</v>
      </c>
    </row>
    <row r="694" spans="1:2">
      <c r="A694">
        <v>693</v>
      </c>
      <c r="B694" s="13">
        <v>-10.78424926306084</v>
      </c>
    </row>
    <row r="695" spans="1:2">
      <c r="A695">
        <v>694</v>
      </c>
      <c r="B695" s="13">
        <v>-10.901693970270676</v>
      </c>
    </row>
    <row r="696" spans="1:2">
      <c r="A696">
        <v>695</v>
      </c>
      <c r="B696" s="13">
        <v>-10.439771066644722</v>
      </c>
    </row>
    <row r="697" spans="1:2">
      <c r="A697">
        <v>696</v>
      </c>
      <c r="B697" s="13">
        <v>-12.004743168540539</v>
      </c>
    </row>
    <row r="698" spans="1:2">
      <c r="A698">
        <v>697</v>
      </c>
      <c r="B698" s="13">
        <v>-9.8249296808313034</v>
      </c>
    </row>
    <row r="699" spans="1:2">
      <c r="A699">
        <v>698</v>
      </c>
      <c r="B699" s="13">
        <v>-7.4706961569074499</v>
      </c>
    </row>
    <row r="700" spans="1:2">
      <c r="A700">
        <v>699</v>
      </c>
      <c r="B700" s="13">
        <v>-12.632895034672234</v>
      </c>
    </row>
    <row r="701" spans="1:2">
      <c r="A701">
        <v>700</v>
      </c>
      <c r="B701" s="13">
        <v>-8.0203225849460136</v>
      </c>
    </row>
    <row r="702" spans="1:2">
      <c r="A702">
        <v>701</v>
      </c>
      <c r="B702" s="13">
        <v>-8.7537153226422753</v>
      </c>
    </row>
    <row r="703" spans="1:2">
      <c r="A703">
        <v>702</v>
      </c>
      <c r="B703" s="13">
        <v>-11.190015818629933</v>
      </c>
    </row>
    <row r="704" spans="1:2">
      <c r="A704">
        <v>703</v>
      </c>
      <c r="B704" s="13">
        <v>-5.5423201028006917</v>
      </c>
    </row>
    <row r="705" spans="1:2">
      <c r="A705">
        <v>704</v>
      </c>
      <c r="B705" s="13">
        <v>-7.3621718940099656</v>
      </c>
    </row>
    <row r="706" spans="1:2">
      <c r="A706">
        <v>705</v>
      </c>
      <c r="B706" s="13">
        <v>-6.422982617675296</v>
      </c>
    </row>
    <row r="707" spans="1:2">
      <c r="A707">
        <v>706</v>
      </c>
      <c r="B707" s="13">
        <v>-12.888954526986314</v>
      </c>
    </row>
    <row r="708" spans="1:2">
      <c r="A708">
        <v>707</v>
      </c>
      <c r="B708" s="13">
        <v>-7.7628148891196238</v>
      </c>
    </row>
    <row r="709" spans="1:2">
      <c r="A709">
        <v>708</v>
      </c>
      <c r="B709" s="13">
        <v>-5.9454744813825204</v>
      </c>
    </row>
    <row r="710" spans="1:2">
      <c r="A710">
        <v>709</v>
      </c>
      <c r="B710" s="13">
        <v>-6.4779743311670845</v>
      </c>
    </row>
    <row r="711" spans="1:2">
      <c r="A711">
        <v>710</v>
      </c>
      <c r="B711" s="13">
        <v>-12.174270583309887</v>
      </c>
    </row>
    <row r="712" spans="1:2">
      <c r="A712">
        <v>711</v>
      </c>
      <c r="B712" s="13">
        <v>-7.4865359711246562</v>
      </c>
    </row>
    <row r="713" spans="1:2">
      <c r="A713">
        <v>712</v>
      </c>
      <c r="B713" s="13">
        <v>-6.6567817466309958</v>
      </c>
    </row>
    <row r="714" spans="1:2">
      <c r="A714">
        <v>713</v>
      </c>
      <c r="B714" s="13">
        <v>-7.6646940747752419</v>
      </c>
    </row>
    <row r="715" spans="1:2">
      <c r="A715">
        <v>714</v>
      </c>
      <c r="B715" s="13">
        <v>-6.7751317806645881</v>
      </c>
    </row>
    <row r="716" spans="1:2">
      <c r="A716">
        <v>715</v>
      </c>
      <c r="B716" s="13">
        <v>-11.748701220568275</v>
      </c>
    </row>
    <row r="717" spans="1:2">
      <c r="A717">
        <v>716</v>
      </c>
      <c r="B717" s="13">
        <v>-5.6430149974952162</v>
      </c>
    </row>
    <row r="718" spans="1:2">
      <c r="A718">
        <v>717</v>
      </c>
      <c r="B718" s="13">
        <v>-5.1486727594931514</v>
      </c>
    </row>
    <row r="719" spans="1:2">
      <c r="A719">
        <v>718</v>
      </c>
      <c r="B719" s="13">
        <v>-10.410886039736804</v>
      </c>
    </row>
    <row r="720" spans="1:2">
      <c r="A720">
        <v>719</v>
      </c>
      <c r="B720" s="13">
        <v>-8.5058813565972589</v>
      </c>
    </row>
    <row r="721" spans="1:2">
      <c r="A721">
        <v>720</v>
      </c>
      <c r="B721" s="13">
        <v>-5.7894612166305626</v>
      </c>
    </row>
    <row r="722" spans="1:2">
      <c r="A722">
        <v>721</v>
      </c>
      <c r="B722" s="13">
        <v>-11.602937298460507</v>
      </c>
    </row>
    <row r="723" spans="1:2">
      <c r="A723">
        <v>722</v>
      </c>
      <c r="B723" s="13">
        <v>-13.36968557518462</v>
      </c>
    </row>
    <row r="724" spans="1:2">
      <c r="A724">
        <v>723</v>
      </c>
      <c r="B724" s="13">
        <v>-9.7666929230700017</v>
      </c>
    </row>
    <row r="725" spans="1:2">
      <c r="A725">
        <v>724</v>
      </c>
      <c r="B725" s="13">
        <v>-6.8797307591686083</v>
      </c>
    </row>
    <row r="726" spans="1:2">
      <c r="A726">
        <v>725</v>
      </c>
      <c r="B726" s="13">
        <v>-7.9349743499406298</v>
      </c>
    </row>
    <row r="727" spans="1:2">
      <c r="A727">
        <v>726</v>
      </c>
      <c r="B727" s="13">
        <v>-10.491275028924793</v>
      </c>
    </row>
    <row r="728" spans="1:2">
      <c r="A728">
        <v>727</v>
      </c>
      <c r="B728" s="13">
        <v>-4.9492870567784841</v>
      </c>
    </row>
    <row r="729" spans="1:2">
      <c r="A729">
        <v>728</v>
      </c>
      <c r="B729" s="13">
        <v>-9.0734706474323392</v>
      </c>
    </row>
    <row r="730" spans="1:2">
      <c r="A730">
        <v>729</v>
      </c>
      <c r="B730" s="13">
        <v>-9.556781990694267</v>
      </c>
    </row>
    <row r="731" spans="1:2">
      <c r="A731">
        <v>730</v>
      </c>
      <c r="B731" s="13">
        <v>-12.871561082193058</v>
      </c>
    </row>
    <row r="732" spans="1:2">
      <c r="A732">
        <v>731</v>
      </c>
      <c r="B732" s="13">
        <v>-5.701109830513003</v>
      </c>
    </row>
    <row r="733" spans="1:2">
      <c r="A733">
        <v>732</v>
      </c>
      <c r="B733" s="13">
        <v>-9.8864868386370564</v>
      </c>
    </row>
    <row r="734" spans="1:2">
      <c r="A734">
        <v>733</v>
      </c>
      <c r="B734" s="13">
        <v>-8.877930507457398</v>
      </c>
    </row>
    <row r="735" spans="1:2">
      <c r="A735">
        <v>734</v>
      </c>
      <c r="B735" s="13">
        <v>-8.5600225033943147</v>
      </c>
    </row>
    <row r="736" spans="1:2">
      <c r="A736">
        <v>735</v>
      </c>
      <c r="B736" s="13">
        <v>-9.7376430041330089</v>
      </c>
    </row>
    <row r="737" spans="1:2">
      <c r="A737">
        <v>736</v>
      </c>
      <c r="B737" s="13">
        <v>-5.8144122525657682</v>
      </c>
    </row>
    <row r="738" spans="1:2">
      <c r="A738">
        <v>737</v>
      </c>
      <c r="B738" s="13">
        <v>-13.860607570156724</v>
      </c>
    </row>
    <row r="739" spans="1:2">
      <c r="A739">
        <v>738</v>
      </c>
      <c r="B739" s="13">
        <v>-7.2074450991844703</v>
      </c>
    </row>
    <row r="740" spans="1:2">
      <c r="A740">
        <v>739</v>
      </c>
      <c r="B740" s="13">
        <v>-6.1685215872519716</v>
      </c>
    </row>
    <row r="741" spans="1:2">
      <c r="A741">
        <v>740</v>
      </c>
      <c r="B741" s="13">
        <v>-8.3726392520129842</v>
      </c>
    </row>
    <row r="742" spans="1:2">
      <c r="A742">
        <v>741</v>
      </c>
      <c r="B742" s="13">
        <v>-10.027277009468769</v>
      </c>
    </row>
    <row r="743" spans="1:2">
      <c r="A743">
        <v>742</v>
      </c>
      <c r="B743" s="13">
        <v>-9.8648904179608223</v>
      </c>
    </row>
    <row r="744" spans="1:2">
      <c r="A744">
        <v>743</v>
      </c>
      <c r="B744" s="13">
        <v>-10.018827459855478</v>
      </c>
    </row>
    <row r="745" spans="1:2">
      <c r="A745">
        <v>744</v>
      </c>
      <c r="B745" s="13">
        <v>-10.507488698139566</v>
      </c>
    </row>
    <row r="746" spans="1:2">
      <c r="A746">
        <v>745</v>
      </c>
      <c r="B746" s="13">
        <v>-6.2721789634526504</v>
      </c>
    </row>
    <row r="747" spans="1:2">
      <c r="A747">
        <v>746</v>
      </c>
      <c r="B747" s="13">
        <v>-8.777111187745902</v>
      </c>
    </row>
    <row r="748" spans="1:2">
      <c r="A748">
        <v>747</v>
      </c>
      <c r="B748" s="13">
        <v>-4.6855165041218756</v>
      </c>
    </row>
    <row r="749" spans="1:2">
      <c r="A749">
        <v>748</v>
      </c>
      <c r="B749" s="13">
        <v>-6.3012219129677991</v>
      </c>
    </row>
    <row r="750" spans="1:2">
      <c r="A750">
        <v>749</v>
      </c>
      <c r="B750" s="13">
        <v>-11.753320020721281</v>
      </c>
    </row>
    <row r="751" spans="1:2">
      <c r="A751">
        <v>750</v>
      </c>
      <c r="B751" s="13">
        <v>-11.557599907703041</v>
      </c>
    </row>
    <row r="752" spans="1:2">
      <c r="A752">
        <v>751</v>
      </c>
      <c r="B752" s="13">
        <v>-14.973261921122583</v>
      </c>
    </row>
    <row r="753" spans="1:2">
      <c r="A753">
        <v>752</v>
      </c>
      <c r="B753" s="13">
        <v>-4.0410576147642931</v>
      </c>
    </row>
    <row r="754" spans="1:2">
      <c r="A754">
        <v>753</v>
      </c>
      <c r="B754" s="13">
        <v>-9.0480775672337259</v>
      </c>
    </row>
    <row r="755" spans="1:2">
      <c r="A755">
        <v>754</v>
      </c>
      <c r="B755" s="13">
        <v>-10.616191345170343</v>
      </c>
    </row>
    <row r="756" spans="1:2">
      <c r="A756">
        <v>755</v>
      </c>
      <c r="B756" s="13">
        <v>-12.448341399290522</v>
      </c>
    </row>
    <row r="757" spans="1:2">
      <c r="A757">
        <v>756</v>
      </c>
      <c r="B757" s="13">
        <v>-13.395781250591623</v>
      </c>
    </row>
    <row r="758" spans="1:2">
      <c r="A758">
        <v>757</v>
      </c>
      <c r="B758" s="13">
        <v>-9.6096240636105179</v>
      </c>
    </row>
    <row r="759" spans="1:2">
      <c r="A759">
        <v>758</v>
      </c>
      <c r="B759" s="13">
        <v>-10.522150916887535</v>
      </c>
    </row>
    <row r="760" spans="1:2">
      <c r="A760">
        <v>759</v>
      </c>
      <c r="B760" s="13">
        <v>-7.8929996218136971</v>
      </c>
    </row>
    <row r="761" spans="1:2">
      <c r="A761">
        <v>760</v>
      </c>
      <c r="B761" s="13">
        <v>-6.5624933606764699</v>
      </c>
    </row>
    <row r="762" spans="1:2">
      <c r="A762">
        <v>761</v>
      </c>
      <c r="B762" s="13">
        <v>-4.7048812136921576</v>
      </c>
    </row>
    <row r="763" spans="1:2">
      <c r="A763">
        <v>762</v>
      </c>
      <c r="B763" s="13">
        <v>-9.8338567881306229</v>
      </c>
    </row>
    <row r="764" spans="1:2">
      <c r="A764">
        <v>763</v>
      </c>
      <c r="B764" s="13">
        <v>-6.4354510540649326</v>
      </c>
    </row>
    <row r="765" spans="1:2">
      <c r="A765">
        <v>764</v>
      </c>
      <c r="B765" s="13">
        <v>-7.9238383725547612</v>
      </c>
    </row>
    <row r="766" spans="1:2">
      <c r="A766">
        <v>765</v>
      </c>
      <c r="B766" s="13">
        <v>-6.2826957887809822</v>
      </c>
    </row>
    <row r="767" spans="1:2">
      <c r="A767">
        <v>766</v>
      </c>
      <c r="B767" s="13">
        <v>-11.279752153381674</v>
      </c>
    </row>
    <row r="768" spans="1:2">
      <c r="A768">
        <v>767</v>
      </c>
      <c r="B768" s="13">
        <v>-14.099859282699175</v>
      </c>
    </row>
    <row r="769" spans="1:2">
      <c r="A769">
        <v>768</v>
      </c>
      <c r="B769" s="13">
        <v>-13.458943276918312</v>
      </c>
    </row>
    <row r="770" spans="1:2">
      <c r="A770">
        <v>769</v>
      </c>
      <c r="B770" s="13">
        <v>-9.664141396481158</v>
      </c>
    </row>
    <row r="771" spans="1:2">
      <c r="A771">
        <v>770</v>
      </c>
      <c r="B771" s="13">
        <v>-9.8687802040335342</v>
      </c>
    </row>
    <row r="772" spans="1:2">
      <c r="A772">
        <v>771</v>
      </c>
      <c r="B772" s="13">
        <v>-6.4954194751907819</v>
      </c>
    </row>
    <row r="773" spans="1:2">
      <c r="A773">
        <v>772</v>
      </c>
      <c r="B773" s="13">
        <v>-5.8982928372660277</v>
      </c>
    </row>
    <row r="774" spans="1:2">
      <c r="A774">
        <v>773</v>
      </c>
      <c r="B774" s="13">
        <v>-8.2161184569985668</v>
      </c>
    </row>
    <row r="775" spans="1:2">
      <c r="A775">
        <v>774</v>
      </c>
      <c r="B775" s="13">
        <v>-3.375387907113395</v>
      </c>
    </row>
    <row r="776" spans="1:2">
      <c r="A776">
        <v>775</v>
      </c>
      <c r="B776" s="13">
        <v>-9.5032847595530932</v>
      </c>
    </row>
    <row r="777" spans="1:2">
      <c r="A777">
        <v>776</v>
      </c>
      <c r="B777" s="13">
        <v>-7.1377151002110599</v>
      </c>
    </row>
    <row r="778" spans="1:2">
      <c r="A778">
        <v>777</v>
      </c>
      <c r="B778" s="13">
        <v>-9.8509898871615107</v>
      </c>
    </row>
    <row r="779" spans="1:2">
      <c r="A779">
        <v>778</v>
      </c>
      <c r="B779" s="13">
        <v>-4.9292497669853459</v>
      </c>
    </row>
    <row r="780" spans="1:2">
      <c r="A780">
        <v>779</v>
      </c>
      <c r="B780" s="13">
        <v>-10.794272650203663</v>
      </c>
    </row>
    <row r="781" spans="1:2">
      <c r="A781">
        <v>780</v>
      </c>
      <c r="B781" s="13">
        <v>-5.5768796567928938</v>
      </c>
    </row>
    <row r="782" spans="1:2">
      <c r="A782">
        <v>781</v>
      </c>
      <c r="B782" s="13">
        <v>-9.2239324099251512</v>
      </c>
    </row>
    <row r="783" spans="1:2">
      <c r="A783">
        <v>782</v>
      </c>
      <c r="B783" s="13">
        <v>-10.799940535000189</v>
      </c>
    </row>
    <row r="784" spans="1:2">
      <c r="A784">
        <v>783</v>
      </c>
      <c r="B784" s="13">
        <v>-8.939610363959865</v>
      </c>
    </row>
    <row r="785" spans="1:2">
      <c r="A785">
        <v>784</v>
      </c>
      <c r="B785" s="13">
        <v>-8.1411928048467246</v>
      </c>
    </row>
    <row r="786" spans="1:2">
      <c r="A786">
        <v>785</v>
      </c>
      <c r="B786" s="13">
        <v>-11.533508964686717</v>
      </c>
    </row>
    <row r="787" spans="1:2">
      <c r="A787">
        <v>786</v>
      </c>
      <c r="B787" s="13">
        <v>-9.746639912008467</v>
      </c>
    </row>
    <row r="788" spans="1:2">
      <c r="A788">
        <v>787</v>
      </c>
      <c r="B788" s="13">
        <v>-12.824838607408845</v>
      </c>
    </row>
    <row r="789" spans="1:2">
      <c r="A789">
        <v>788</v>
      </c>
      <c r="B789" s="13">
        <v>-9.9731149341597547</v>
      </c>
    </row>
    <row r="790" spans="1:2">
      <c r="A790">
        <v>789</v>
      </c>
      <c r="B790" s="13">
        <v>-11.759209707851793</v>
      </c>
    </row>
    <row r="791" spans="1:2">
      <c r="A791">
        <v>790</v>
      </c>
      <c r="B791" s="13">
        <v>-7.0260773316823775</v>
      </c>
    </row>
    <row r="792" spans="1:2">
      <c r="A792">
        <v>791</v>
      </c>
      <c r="B792" s="13">
        <v>-13.347027121570312</v>
      </c>
    </row>
    <row r="793" spans="1:2">
      <c r="A793">
        <v>792</v>
      </c>
      <c r="B793" s="13">
        <v>-11.033767762355341</v>
      </c>
    </row>
    <row r="794" spans="1:2">
      <c r="A794">
        <v>793</v>
      </c>
      <c r="B794" s="13">
        <v>-10.515270084927314</v>
      </c>
    </row>
    <row r="795" spans="1:2">
      <c r="A795">
        <v>794</v>
      </c>
      <c r="B795" s="13">
        <v>-4.8920683245071528</v>
      </c>
    </row>
    <row r="796" spans="1:2">
      <c r="A796">
        <v>795</v>
      </c>
      <c r="B796" s="13">
        <v>-6.6153049278044262</v>
      </c>
    </row>
    <row r="797" spans="1:2">
      <c r="A797">
        <v>796</v>
      </c>
      <c r="B797" s="13">
        <v>-9.2161598613490643</v>
      </c>
    </row>
    <row r="798" spans="1:2">
      <c r="A798">
        <v>797</v>
      </c>
      <c r="B798" s="13">
        <v>-8.9034749367856492</v>
      </c>
    </row>
    <row r="799" spans="1:2">
      <c r="A799">
        <v>798</v>
      </c>
      <c r="B799" s="13">
        <v>-9.9525505291425223</v>
      </c>
    </row>
    <row r="800" spans="1:2">
      <c r="A800">
        <v>799</v>
      </c>
      <c r="B800" s="13">
        <v>-5.9800017987924301</v>
      </c>
    </row>
    <row r="801" spans="1:2">
      <c r="A801">
        <v>800</v>
      </c>
      <c r="B801" s="13">
        <v>-8.912470694631935</v>
      </c>
    </row>
    <row r="802" spans="1:2">
      <c r="A802">
        <v>801</v>
      </c>
      <c r="B802" s="13">
        <v>-8.1369607679736493</v>
      </c>
    </row>
    <row r="803" spans="1:2">
      <c r="A803">
        <v>802</v>
      </c>
      <c r="B803" s="13">
        <v>-5.9756353780033677</v>
      </c>
    </row>
    <row r="804" spans="1:2">
      <c r="A804">
        <v>803</v>
      </c>
      <c r="B804" s="13">
        <v>-4.8296548567729198</v>
      </c>
    </row>
    <row r="805" spans="1:2">
      <c r="A805">
        <v>804</v>
      </c>
      <c r="B805" s="13">
        <v>-10.947007283030244</v>
      </c>
    </row>
    <row r="806" spans="1:2">
      <c r="A806">
        <v>805</v>
      </c>
      <c r="B806" s="13">
        <v>-9.8094911763098871</v>
      </c>
    </row>
    <row r="807" spans="1:2">
      <c r="A807">
        <v>806</v>
      </c>
      <c r="B807" s="13">
        <v>-6.5163660845155631</v>
      </c>
    </row>
    <row r="808" spans="1:2">
      <c r="A808">
        <v>807</v>
      </c>
      <c r="B808" s="13">
        <v>-3.2836904203512947</v>
      </c>
    </row>
    <row r="809" spans="1:2">
      <c r="A809">
        <v>808</v>
      </c>
      <c r="B809" s="13">
        <v>-8.1296688341454395</v>
      </c>
    </row>
    <row r="810" spans="1:2">
      <c r="A810">
        <v>809</v>
      </c>
      <c r="B810" s="13">
        <v>-7.8190773404279845</v>
      </c>
    </row>
    <row r="811" spans="1:2">
      <c r="A811">
        <v>810</v>
      </c>
      <c r="B811" s="13">
        <v>-12.898854147569768</v>
      </c>
    </row>
    <row r="812" spans="1:2">
      <c r="A812">
        <v>811</v>
      </c>
      <c r="B812" s="13">
        <v>-13.195746788300468</v>
      </c>
    </row>
    <row r="813" spans="1:2">
      <c r="A813">
        <v>812</v>
      </c>
      <c r="B813" s="13">
        <v>-9.2323193541771555</v>
      </c>
    </row>
    <row r="814" spans="1:2">
      <c r="A814">
        <v>813</v>
      </c>
      <c r="B814" s="13">
        <v>-14.45040531094992</v>
      </c>
    </row>
    <row r="815" spans="1:2">
      <c r="A815">
        <v>814</v>
      </c>
      <c r="B815" s="13">
        <v>-4.8234394843859487</v>
      </c>
    </row>
    <row r="816" spans="1:2">
      <c r="A816">
        <v>815</v>
      </c>
      <c r="B816" s="13">
        <v>-11.950123308722166</v>
      </c>
    </row>
    <row r="817" spans="1:2">
      <c r="A817">
        <v>816</v>
      </c>
      <c r="B817" s="13">
        <v>-8.2053213089566519</v>
      </c>
    </row>
    <row r="818" spans="1:2">
      <c r="A818">
        <v>817</v>
      </c>
      <c r="B818" s="13">
        <v>-4.2326983366498112</v>
      </c>
    </row>
    <row r="819" spans="1:2">
      <c r="A819">
        <v>818</v>
      </c>
      <c r="B819" s="13">
        <v>-7.5995471638967693</v>
      </c>
    </row>
    <row r="820" spans="1:2">
      <c r="A820">
        <v>819</v>
      </c>
      <c r="B820" s="13">
        <v>-12.724576057015927</v>
      </c>
    </row>
    <row r="821" spans="1:2">
      <c r="A821">
        <v>820</v>
      </c>
      <c r="B821" s="13">
        <v>-7.9275048327991735</v>
      </c>
    </row>
    <row r="822" spans="1:2">
      <c r="A822">
        <v>821</v>
      </c>
      <c r="B822" s="13">
        <v>-7.4617965139713114</v>
      </c>
    </row>
    <row r="823" spans="1:2">
      <c r="A823">
        <v>822</v>
      </c>
      <c r="B823" s="13">
        <v>-7.619745568843217</v>
      </c>
    </row>
    <row r="824" spans="1:2">
      <c r="A824">
        <v>823</v>
      </c>
      <c r="B824" s="13">
        <v>-8.3992518689119748</v>
      </c>
    </row>
    <row r="825" spans="1:2">
      <c r="A825">
        <v>824</v>
      </c>
      <c r="B825" s="13">
        <v>-3.5991648647137202</v>
      </c>
    </row>
    <row r="826" spans="1:2">
      <c r="A826">
        <v>825</v>
      </c>
      <c r="B826" s="13">
        <v>-10.869509472500646</v>
      </c>
    </row>
    <row r="827" spans="1:2">
      <c r="A827">
        <v>826</v>
      </c>
      <c r="B827" s="13">
        <v>-7.7823472651064778</v>
      </c>
    </row>
    <row r="828" spans="1:2">
      <c r="A828">
        <v>827</v>
      </c>
      <c r="B828" s="13">
        <v>-10.424744200295708</v>
      </c>
    </row>
    <row r="829" spans="1:2">
      <c r="A829">
        <v>828</v>
      </c>
      <c r="B829" s="13">
        <v>-9.3714461084543323</v>
      </c>
    </row>
    <row r="830" spans="1:2">
      <c r="A830">
        <v>829</v>
      </c>
      <c r="B830" s="13">
        <v>-7.8054876244612776</v>
      </c>
    </row>
    <row r="831" spans="1:2">
      <c r="A831">
        <v>830</v>
      </c>
      <c r="B831" s="13">
        <v>-4.4519376155466421</v>
      </c>
    </row>
    <row r="832" spans="1:2">
      <c r="A832">
        <v>831</v>
      </c>
      <c r="B832" s="13">
        <v>-11.206517369887981</v>
      </c>
    </row>
    <row r="833" spans="1:2">
      <c r="A833">
        <v>832</v>
      </c>
      <c r="B833" s="13">
        <v>-9.4537446301416281</v>
      </c>
    </row>
    <row r="834" spans="1:2">
      <c r="A834">
        <v>833</v>
      </c>
      <c r="B834" s="13">
        <v>-10.562957732272087</v>
      </c>
    </row>
    <row r="835" spans="1:2">
      <c r="A835">
        <v>834</v>
      </c>
      <c r="B835" s="13">
        <v>-2.902365503587816</v>
      </c>
    </row>
    <row r="836" spans="1:2">
      <c r="A836">
        <v>835</v>
      </c>
      <c r="B836" s="13">
        <v>-10.925108214940987</v>
      </c>
    </row>
    <row r="837" spans="1:2">
      <c r="A837">
        <v>836</v>
      </c>
      <c r="B837" s="13">
        <v>-2.9454301083869212</v>
      </c>
    </row>
    <row r="838" spans="1:2">
      <c r="A838">
        <v>837</v>
      </c>
      <c r="B838" s="13">
        <v>-6.6311235720369348</v>
      </c>
    </row>
    <row r="839" spans="1:2">
      <c r="A839">
        <v>838</v>
      </c>
      <c r="B839" s="13">
        <v>-9.7168593680134965</v>
      </c>
    </row>
    <row r="840" spans="1:2">
      <c r="A840">
        <v>839</v>
      </c>
      <c r="B840" s="13">
        <v>-15.52322450583814</v>
      </c>
    </row>
    <row r="841" spans="1:2">
      <c r="A841">
        <v>840</v>
      </c>
      <c r="B841" s="13">
        <v>-10.904850877940843</v>
      </c>
    </row>
    <row r="842" spans="1:2">
      <c r="A842">
        <v>841</v>
      </c>
      <c r="B842" s="13">
        <v>-10.209200416814998</v>
      </c>
    </row>
    <row r="843" spans="1:2">
      <c r="A843">
        <v>842</v>
      </c>
      <c r="B843" s="13">
        <v>-12.572831601606859</v>
      </c>
    </row>
    <row r="844" spans="1:2">
      <c r="A844">
        <v>843</v>
      </c>
      <c r="B844" s="13">
        <v>-10.833791714674032</v>
      </c>
    </row>
    <row r="845" spans="1:2">
      <c r="A845">
        <v>844</v>
      </c>
      <c r="B845" s="13">
        <v>-2.45311537136952</v>
      </c>
    </row>
    <row r="846" spans="1:2">
      <c r="A846">
        <v>845</v>
      </c>
      <c r="B846" s="13">
        <v>-7.1744297132154315</v>
      </c>
    </row>
    <row r="847" spans="1:2">
      <c r="A847">
        <v>846</v>
      </c>
      <c r="B847" s="13">
        <v>-5.7255480670805774</v>
      </c>
    </row>
    <row r="848" spans="1:2">
      <c r="A848">
        <v>847</v>
      </c>
      <c r="B848" s="13">
        <v>-9.1010083655012934</v>
      </c>
    </row>
    <row r="849" spans="1:2">
      <c r="A849">
        <v>848</v>
      </c>
      <c r="B849" s="13">
        <v>-8.2720379817353127</v>
      </c>
    </row>
    <row r="850" spans="1:2">
      <c r="A850">
        <v>849</v>
      </c>
      <c r="B850" s="13">
        <v>-3.6237382398454425</v>
      </c>
    </row>
    <row r="851" spans="1:2">
      <c r="A851">
        <v>850</v>
      </c>
      <c r="B851" s="13">
        <v>-12.431001538779007</v>
      </c>
    </row>
    <row r="852" spans="1:2">
      <c r="A852">
        <v>851</v>
      </c>
      <c r="B852" s="13">
        <v>-13.963510295053496</v>
      </c>
    </row>
    <row r="853" spans="1:2">
      <c r="A853">
        <v>852</v>
      </c>
      <c r="B853" s="13">
        <v>-8.0897348440406738</v>
      </c>
    </row>
    <row r="854" spans="1:2">
      <c r="A854">
        <v>853</v>
      </c>
      <c r="B854" s="13">
        <v>-6.9221916092221285</v>
      </c>
    </row>
    <row r="855" spans="1:2">
      <c r="A855">
        <v>854</v>
      </c>
      <c r="B855" s="13">
        <v>-5.4894252901144904</v>
      </c>
    </row>
    <row r="856" spans="1:2">
      <c r="A856">
        <v>855</v>
      </c>
      <c r="B856" s="13">
        <v>-10.569961227251037</v>
      </c>
    </row>
    <row r="857" spans="1:2">
      <c r="A857">
        <v>856</v>
      </c>
      <c r="B857" s="13">
        <v>-3.6313274567112015</v>
      </c>
    </row>
    <row r="858" spans="1:2">
      <c r="A858">
        <v>857</v>
      </c>
      <c r="B858" s="13">
        <v>-10.989347593922181</v>
      </c>
    </row>
    <row r="859" spans="1:2">
      <c r="A859">
        <v>858</v>
      </c>
      <c r="B859" s="13">
        <v>-9.5517578839681896</v>
      </c>
    </row>
    <row r="860" spans="1:2">
      <c r="A860">
        <v>859</v>
      </c>
      <c r="B860" s="13">
        <v>-7.0180669420674544</v>
      </c>
    </row>
    <row r="861" spans="1:2">
      <c r="A861">
        <v>860</v>
      </c>
      <c r="B861" s="13">
        <v>-6.8758348548570343</v>
      </c>
    </row>
    <row r="862" spans="1:2">
      <c r="A862">
        <v>861</v>
      </c>
      <c r="B862" s="13">
        <v>-14.104312357589681</v>
      </c>
    </row>
    <row r="863" spans="1:2">
      <c r="A863">
        <v>862</v>
      </c>
      <c r="B863" s="13">
        <v>-7.584608868247301</v>
      </c>
    </row>
    <row r="864" spans="1:2">
      <c r="A864">
        <v>863</v>
      </c>
      <c r="B864" s="13">
        <v>-16.98663290390127</v>
      </c>
    </row>
    <row r="865" spans="1:2">
      <c r="A865">
        <v>864</v>
      </c>
      <c r="B865" s="13">
        <v>-8.3084056208063792</v>
      </c>
    </row>
    <row r="866" spans="1:2">
      <c r="A866">
        <v>865</v>
      </c>
      <c r="B866" s="13">
        <v>-11.206932436700042</v>
      </c>
    </row>
    <row r="867" spans="1:2">
      <c r="A867">
        <v>866</v>
      </c>
      <c r="B867" s="13">
        <v>-4.9201431854684392</v>
      </c>
    </row>
    <row r="868" spans="1:2">
      <c r="A868">
        <v>867</v>
      </c>
      <c r="B868" s="13">
        <v>-11.913901991095164</v>
      </c>
    </row>
    <row r="869" spans="1:2">
      <c r="A869">
        <v>868</v>
      </c>
      <c r="B869" s="13">
        <v>-6.0677716171134906</v>
      </c>
    </row>
    <row r="870" spans="1:2">
      <c r="A870">
        <v>869</v>
      </c>
      <c r="B870" s="13">
        <v>-5.7774229630248222</v>
      </c>
    </row>
    <row r="871" spans="1:2">
      <c r="A871">
        <v>870</v>
      </c>
      <c r="B871" s="13">
        <v>-5.2652414910224596</v>
      </c>
    </row>
    <row r="872" spans="1:2">
      <c r="A872">
        <v>871</v>
      </c>
      <c r="B872" s="13">
        <v>-5.5615845992175004</v>
      </c>
    </row>
    <row r="873" spans="1:2">
      <c r="A873">
        <v>872</v>
      </c>
      <c r="B873" s="13">
        <v>-9.0932323714574022</v>
      </c>
    </row>
    <row r="874" spans="1:2">
      <c r="A874">
        <v>873</v>
      </c>
      <c r="B874" s="13">
        <v>-10.731508845905596</v>
      </c>
    </row>
    <row r="875" spans="1:2">
      <c r="A875">
        <v>874</v>
      </c>
      <c r="B875" s="13">
        <v>-9.849971770952612</v>
      </c>
    </row>
    <row r="876" spans="1:2">
      <c r="A876">
        <v>875</v>
      </c>
      <c r="B876" s="13">
        <v>-6.3164117900952892</v>
      </c>
    </row>
    <row r="877" spans="1:2">
      <c r="A877">
        <v>876</v>
      </c>
      <c r="B877" s="13">
        <v>-7.6673398238119521</v>
      </c>
    </row>
    <row r="878" spans="1:2">
      <c r="A878">
        <v>877</v>
      </c>
      <c r="B878" s="13">
        <v>-9.0645666681009924</v>
      </c>
    </row>
    <row r="879" spans="1:2">
      <c r="A879">
        <v>878</v>
      </c>
      <c r="B879" s="13">
        <v>-4.232093464565053</v>
      </c>
    </row>
    <row r="880" spans="1:2">
      <c r="A880">
        <v>879</v>
      </c>
      <c r="B880" s="13">
        <v>-11.88971494325579</v>
      </c>
    </row>
    <row r="881" spans="1:2">
      <c r="A881">
        <v>880</v>
      </c>
      <c r="B881" s="13">
        <v>-6.5639388890652937</v>
      </c>
    </row>
    <row r="882" spans="1:2">
      <c r="A882">
        <v>881</v>
      </c>
      <c r="B882" s="13">
        <v>-9.7292523446544603</v>
      </c>
    </row>
    <row r="883" spans="1:2">
      <c r="A883">
        <v>882</v>
      </c>
      <c r="B883" s="13">
        <v>-12.487533112471064</v>
      </c>
    </row>
    <row r="884" spans="1:2">
      <c r="A884">
        <v>883</v>
      </c>
      <c r="B884" s="13">
        <v>-10.50144665171849</v>
      </c>
    </row>
    <row r="885" spans="1:2">
      <c r="A885">
        <v>884</v>
      </c>
      <c r="B885" s="13">
        <v>-7.8050343082263929</v>
      </c>
    </row>
    <row r="886" spans="1:2">
      <c r="A886">
        <v>885</v>
      </c>
      <c r="B886" s="13">
        <v>-8.3904219768269392</v>
      </c>
    </row>
    <row r="887" spans="1:2">
      <c r="A887">
        <v>886</v>
      </c>
      <c r="B887" s="13">
        <v>-8.1515778927340374</v>
      </c>
    </row>
    <row r="888" spans="1:2">
      <c r="A888">
        <v>887</v>
      </c>
      <c r="B888" s="13">
        <v>-7.9922779228765464</v>
      </c>
    </row>
    <row r="889" spans="1:2">
      <c r="A889">
        <v>888</v>
      </c>
      <c r="B889" s="13">
        <v>-17.231676860881862</v>
      </c>
    </row>
    <row r="890" spans="1:2">
      <c r="A890">
        <v>889</v>
      </c>
      <c r="B890" s="13">
        <v>-5.9962926876212226</v>
      </c>
    </row>
    <row r="891" spans="1:2">
      <c r="A891">
        <v>890</v>
      </c>
      <c r="B891" s="13">
        <v>-11.987804463862084</v>
      </c>
    </row>
    <row r="892" spans="1:2">
      <c r="A892">
        <v>891</v>
      </c>
      <c r="B892" s="13">
        <v>-7.2939790392225632</v>
      </c>
    </row>
    <row r="893" spans="1:2">
      <c r="A893">
        <v>892</v>
      </c>
      <c r="B893" s="13">
        <v>-11.912713482352684</v>
      </c>
    </row>
    <row r="894" spans="1:2">
      <c r="A894">
        <v>893</v>
      </c>
      <c r="B894" s="13">
        <v>-9.4822823484778116</v>
      </c>
    </row>
    <row r="895" spans="1:2">
      <c r="A895">
        <v>894</v>
      </c>
      <c r="B895" s="13">
        <v>-8.3145471347621616</v>
      </c>
    </row>
    <row r="896" spans="1:2">
      <c r="A896">
        <v>895</v>
      </c>
      <c r="B896" s="13">
        <v>-10.004691154710951</v>
      </c>
    </row>
    <row r="897" spans="1:2">
      <c r="A897">
        <v>896</v>
      </c>
      <c r="B897" s="13">
        <v>-8.9424075345067759</v>
      </c>
    </row>
    <row r="898" spans="1:2">
      <c r="A898">
        <v>897</v>
      </c>
      <c r="B898" s="13">
        <v>-9.608721843572388</v>
      </c>
    </row>
    <row r="899" spans="1:2">
      <c r="A899">
        <v>898</v>
      </c>
      <c r="B899" s="13">
        <v>-9.8059727306858466</v>
      </c>
    </row>
    <row r="900" spans="1:2">
      <c r="A900">
        <v>899</v>
      </c>
      <c r="B900" s="13">
        <v>-10.59321185266454</v>
      </c>
    </row>
    <row r="901" spans="1:2">
      <c r="A901">
        <v>900</v>
      </c>
      <c r="B901" s="13">
        <v>-5.9940076357550236</v>
      </c>
    </row>
    <row r="902" spans="1:2">
      <c r="A902">
        <v>901</v>
      </c>
      <c r="B902" s="13">
        <v>-10.853734723746896</v>
      </c>
    </row>
    <row r="903" spans="1:2">
      <c r="A903">
        <v>902</v>
      </c>
      <c r="B903" s="13">
        <v>-9.540396854091524</v>
      </c>
    </row>
    <row r="904" spans="1:2">
      <c r="A904">
        <v>903</v>
      </c>
      <c r="B904" s="13">
        <v>-13.283234351025031</v>
      </c>
    </row>
    <row r="905" spans="1:2">
      <c r="A905">
        <v>904</v>
      </c>
      <c r="B905" s="13">
        <v>-14.490773424866479</v>
      </c>
    </row>
    <row r="906" spans="1:2">
      <c r="A906">
        <v>905</v>
      </c>
      <c r="B906" s="13">
        <v>-11.272646477750758</v>
      </c>
    </row>
    <row r="907" spans="1:2">
      <c r="A907">
        <v>906</v>
      </c>
      <c r="B907" s="13">
        <v>-7.9214724771546381</v>
      </c>
    </row>
    <row r="908" spans="1:2">
      <c r="A908">
        <v>907</v>
      </c>
      <c r="B908" s="13">
        <v>-7.6323696795641363</v>
      </c>
    </row>
    <row r="909" spans="1:2">
      <c r="A909">
        <v>908</v>
      </c>
      <c r="B909" s="13">
        <v>-6.7446746205903656</v>
      </c>
    </row>
    <row r="910" spans="1:2">
      <c r="A910">
        <v>909</v>
      </c>
      <c r="B910" s="13">
        <v>-6.6925259480386892</v>
      </c>
    </row>
    <row r="911" spans="1:2">
      <c r="A911">
        <v>910</v>
      </c>
      <c r="B911" s="13">
        <v>-4.6585687011971615</v>
      </c>
    </row>
    <row r="912" spans="1:2">
      <c r="A912">
        <v>911</v>
      </c>
      <c r="B912" s="13">
        <v>-8.6344256887239652</v>
      </c>
    </row>
    <row r="913" spans="1:2">
      <c r="A913">
        <v>912</v>
      </c>
      <c r="B913" s="13">
        <v>-11.861535103466995</v>
      </c>
    </row>
    <row r="914" spans="1:2">
      <c r="A914">
        <v>913</v>
      </c>
      <c r="B914" s="13">
        <v>-9.8688336361373192</v>
      </c>
    </row>
    <row r="915" spans="1:2">
      <c r="A915">
        <v>914</v>
      </c>
      <c r="B915" s="13">
        <v>-6.7267879320663209</v>
      </c>
    </row>
    <row r="916" spans="1:2">
      <c r="A916">
        <v>915</v>
      </c>
      <c r="B916" s="13">
        <v>-5.4208266209116891</v>
      </c>
    </row>
    <row r="917" spans="1:2">
      <c r="A917">
        <v>916</v>
      </c>
      <c r="B917" s="13">
        <v>-3.9257809699932258</v>
      </c>
    </row>
    <row r="918" spans="1:2">
      <c r="A918">
        <v>917</v>
      </c>
      <c r="B918" s="13">
        <v>-5.6628409054596167</v>
      </c>
    </row>
    <row r="919" spans="1:2">
      <c r="A919">
        <v>918</v>
      </c>
      <c r="B919" s="13">
        <v>-9.724716310041341</v>
      </c>
    </row>
    <row r="920" spans="1:2">
      <c r="A920">
        <v>919</v>
      </c>
      <c r="B920" s="13">
        <v>-7.9447523040524297</v>
      </c>
    </row>
    <row r="921" spans="1:2">
      <c r="A921">
        <v>920</v>
      </c>
      <c r="B921" s="13">
        <v>-9.2998973902673896</v>
      </c>
    </row>
    <row r="922" spans="1:2">
      <c r="A922">
        <v>921</v>
      </c>
      <c r="B922" s="13">
        <v>-10.236344558538855</v>
      </c>
    </row>
    <row r="923" spans="1:2">
      <c r="A923">
        <v>922</v>
      </c>
      <c r="B923" s="13">
        <v>-7.7448032806692195</v>
      </c>
    </row>
    <row r="924" spans="1:2">
      <c r="A924">
        <v>923</v>
      </c>
      <c r="B924" s="13">
        <v>-11.909681820392565</v>
      </c>
    </row>
    <row r="925" spans="1:2">
      <c r="A925">
        <v>924</v>
      </c>
      <c r="B925" s="13">
        <v>-12.837230325044436</v>
      </c>
    </row>
    <row r="926" spans="1:2">
      <c r="A926">
        <v>925</v>
      </c>
      <c r="B926" s="13">
        <v>-8.5911398682372173</v>
      </c>
    </row>
    <row r="927" spans="1:2">
      <c r="A927">
        <v>926</v>
      </c>
      <c r="B927" s="13">
        <v>-9.3766607835297613</v>
      </c>
    </row>
    <row r="928" spans="1:2">
      <c r="A928">
        <v>927</v>
      </c>
      <c r="B928" s="13">
        <v>-7.3232811070632184</v>
      </c>
    </row>
    <row r="929" spans="1:2">
      <c r="A929">
        <v>928</v>
      </c>
      <c r="B929" s="13">
        <v>-8.9139852583590624</v>
      </c>
    </row>
    <row r="930" spans="1:2">
      <c r="A930">
        <v>929</v>
      </c>
      <c r="B930" s="13">
        <v>-3.6222560801038441</v>
      </c>
    </row>
    <row r="931" spans="1:2">
      <c r="A931">
        <v>930</v>
      </c>
      <c r="B931" s="13">
        <v>-6.085301596007259</v>
      </c>
    </row>
    <row r="932" spans="1:2">
      <c r="A932">
        <v>931</v>
      </c>
      <c r="B932" s="13">
        <v>-9.9442999254254136</v>
      </c>
    </row>
    <row r="933" spans="1:2">
      <c r="A933">
        <v>932</v>
      </c>
      <c r="B933" s="13">
        <v>-5.988437176089378</v>
      </c>
    </row>
    <row r="934" spans="1:2">
      <c r="A934">
        <v>933</v>
      </c>
      <c r="B934" s="13">
        <v>-5.0593447589672227</v>
      </c>
    </row>
    <row r="935" spans="1:2">
      <c r="A935">
        <v>934</v>
      </c>
      <c r="B935" s="13">
        <v>-12.527679542975278</v>
      </c>
    </row>
    <row r="936" spans="1:2">
      <c r="A936">
        <v>935</v>
      </c>
      <c r="B936" s="13">
        <v>-7.3571206765984911</v>
      </c>
    </row>
    <row r="937" spans="1:2">
      <c r="A937">
        <v>936</v>
      </c>
      <c r="B937" s="13">
        <v>-8.8349623741546619</v>
      </c>
    </row>
    <row r="938" spans="1:2">
      <c r="A938">
        <v>937</v>
      </c>
      <c r="B938" s="13">
        <v>-5.0661329055746709</v>
      </c>
    </row>
    <row r="939" spans="1:2">
      <c r="A939">
        <v>938</v>
      </c>
      <c r="B939" s="13">
        <v>-10.398784225163732</v>
      </c>
    </row>
    <row r="940" spans="1:2">
      <c r="A940">
        <v>939</v>
      </c>
      <c r="B940" s="13">
        <v>-10.497528352218517</v>
      </c>
    </row>
    <row r="941" spans="1:2">
      <c r="A941">
        <v>940</v>
      </c>
      <c r="B941" s="13">
        <v>-9.1727751770169839</v>
      </c>
    </row>
    <row r="942" spans="1:2">
      <c r="A942">
        <v>941</v>
      </c>
      <c r="B942" s="13">
        <v>-5.5947696995466307</v>
      </c>
    </row>
    <row r="943" spans="1:2">
      <c r="A943">
        <v>942</v>
      </c>
      <c r="B943" s="13">
        <v>-7.3778520515962809</v>
      </c>
    </row>
    <row r="944" spans="1:2">
      <c r="A944">
        <v>943</v>
      </c>
      <c r="B944" s="13">
        <v>-7.885467038486393</v>
      </c>
    </row>
    <row r="945" spans="1:2">
      <c r="A945">
        <v>944</v>
      </c>
      <c r="B945" s="13">
        <v>-11.947700478195941</v>
      </c>
    </row>
    <row r="946" spans="1:2">
      <c r="A946">
        <v>945</v>
      </c>
      <c r="B946" s="13">
        <v>-6.9484495513377471</v>
      </c>
    </row>
    <row r="947" spans="1:2">
      <c r="A947">
        <v>946</v>
      </c>
      <c r="B947" s="13">
        <v>-2.8818528774812737</v>
      </c>
    </row>
    <row r="948" spans="1:2">
      <c r="A948">
        <v>947</v>
      </c>
      <c r="B948" s="13">
        <v>-15.549383583650528</v>
      </c>
    </row>
    <row r="949" spans="1:2">
      <c r="A949">
        <v>948</v>
      </c>
      <c r="B949" s="13">
        <v>-9.5749750056979863</v>
      </c>
    </row>
    <row r="950" spans="1:2">
      <c r="A950">
        <v>949</v>
      </c>
      <c r="B950" s="13">
        <v>-5.5262014755479107</v>
      </c>
    </row>
    <row r="951" spans="1:2">
      <c r="A951">
        <v>950</v>
      </c>
      <c r="B951" s="13">
        <v>-9.7089676118759041</v>
      </c>
    </row>
    <row r="952" spans="1:2">
      <c r="A952">
        <v>951</v>
      </c>
      <c r="B952" s="13">
        <v>-10.223102958929502</v>
      </c>
    </row>
    <row r="953" spans="1:2">
      <c r="A953">
        <v>952</v>
      </c>
      <c r="B953" s="13">
        <v>-9.3109972099964455</v>
      </c>
    </row>
    <row r="954" spans="1:2">
      <c r="A954">
        <v>953</v>
      </c>
      <c r="B954" s="13">
        <v>-7.6181995977873616</v>
      </c>
    </row>
    <row r="955" spans="1:2">
      <c r="A955">
        <v>954</v>
      </c>
      <c r="B955" s="13">
        <v>-8.9276323956080876</v>
      </c>
    </row>
    <row r="956" spans="1:2">
      <c r="A956">
        <v>955</v>
      </c>
      <c r="B956" s="13">
        <v>-8.8224059086547406</v>
      </c>
    </row>
    <row r="957" spans="1:2">
      <c r="A957">
        <v>956</v>
      </c>
      <c r="B957" s="13">
        <v>-5.3613140491908347</v>
      </c>
    </row>
    <row r="958" spans="1:2">
      <c r="A958">
        <v>957</v>
      </c>
      <c r="B958" s="13">
        <v>-7.9900783260474473</v>
      </c>
    </row>
    <row r="959" spans="1:2">
      <c r="A959">
        <v>958</v>
      </c>
      <c r="B959" s="13">
        <v>-6.8750283915158281</v>
      </c>
    </row>
    <row r="960" spans="1:2">
      <c r="A960">
        <v>959</v>
      </c>
      <c r="B960" s="13">
        <v>-6.6552481798739489</v>
      </c>
    </row>
    <row r="961" spans="1:2">
      <c r="A961">
        <v>960</v>
      </c>
      <c r="B961" s="13">
        <v>-9.337392319421852</v>
      </c>
    </row>
    <row r="962" spans="1:2">
      <c r="A962">
        <v>961</v>
      </c>
      <c r="B962" s="13">
        <v>-13.322789622494417</v>
      </c>
    </row>
    <row r="963" spans="1:2">
      <c r="A963">
        <v>962</v>
      </c>
      <c r="B963" s="13">
        <v>-4.5794911760748356</v>
      </c>
    </row>
    <row r="964" spans="1:2">
      <c r="A964">
        <v>963</v>
      </c>
      <c r="B964" s="13">
        <v>-9.8762524324382888</v>
      </c>
    </row>
    <row r="965" spans="1:2">
      <c r="A965">
        <v>964</v>
      </c>
      <c r="B965" s="13">
        <v>-11.317093137178848</v>
      </c>
    </row>
    <row r="966" spans="1:2">
      <c r="A966">
        <v>965</v>
      </c>
      <c r="B966" s="13">
        <v>-11.588773828824877</v>
      </c>
    </row>
    <row r="967" spans="1:2">
      <c r="A967">
        <v>966</v>
      </c>
      <c r="B967" s="13">
        <v>-10.30130394140863</v>
      </c>
    </row>
    <row r="968" spans="1:2">
      <c r="A968">
        <v>967</v>
      </c>
      <c r="B968" s="13">
        <v>-9.1263766193171421</v>
      </c>
    </row>
    <row r="969" spans="1:2">
      <c r="A969">
        <v>968</v>
      </c>
      <c r="B969" s="13">
        <v>-6.4015501125992111</v>
      </c>
    </row>
    <row r="970" spans="1:2">
      <c r="A970">
        <v>969</v>
      </c>
      <c r="B970" s="13">
        <v>-7.5029145645216726</v>
      </c>
    </row>
    <row r="971" spans="1:2">
      <c r="A971">
        <v>970</v>
      </c>
      <c r="B971" s="13">
        <v>-11.917586252255239</v>
      </c>
    </row>
    <row r="972" spans="1:2">
      <c r="A972">
        <v>971</v>
      </c>
      <c r="B972" s="13">
        <v>-9.3332517811886859</v>
      </c>
    </row>
    <row r="973" spans="1:2">
      <c r="A973">
        <v>972</v>
      </c>
      <c r="B973" s="13">
        <v>-11.719863684889267</v>
      </c>
    </row>
    <row r="974" spans="1:2">
      <c r="A974">
        <v>973</v>
      </c>
      <c r="B974" s="13">
        <v>-14.049299446995304</v>
      </c>
    </row>
    <row r="975" spans="1:2">
      <c r="A975">
        <v>974</v>
      </c>
      <c r="B975" s="13">
        <v>-11.116340671697769</v>
      </c>
    </row>
    <row r="976" spans="1:2">
      <c r="A976">
        <v>975</v>
      </c>
      <c r="B976" s="13">
        <v>-13.689826759341885</v>
      </c>
    </row>
    <row r="977" spans="1:2">
      <c r="A977">
        <v>976</v>
      </c>
      <c r="B977" s="13">
        <v>-2.2657045075970035</v>
      </c>
    </row>
    <row r="978" spans="1:2">
      <c r="A978">
        <v>977</v>
      </c>
      <c r="B978" s="13">
        <v>-8.6318172198039971</v>
      </c>
    </row>
    <row r="979" spans="1:2">
      <c r="A979">
        <v>978</v>
      </c>
      <c r="B979" s="13">
        <v>-8.5092835209795155</v>
      </c>
    </row>
    <row r="980" spans="1:2">
      <c r="A980">
        <v>979</v>
      </c>
      <c r="B980" s="13">
        <v>-1.6453238211958818</v>
      </c>
    </row>
    <row r="981" spans="1:2">
      <c r="A981">
        <v>980</v>
      </c>
      <c r="B981" s="13">
        <v>-7.4518212642301966</v>
      </c>
    </row>
    <row r="982" spans="1:2">
      <c r="A982">
        <v>981</v>
      </c>
      <c r="B982" s="13">
        <v>-8.1886539248351546</v>
      </c>
    </row>
    <row r="983" spans="1:2">
      <c r="A983">
        <v>982</v>
      </c>
      <c r="B983" s="13">
        <v>-8.2693817653086654</v>
      </c>
    </row>
    <row r="984" spans="1:2">
      <c r="A984">
        <v>983</v>
      </c>
      <c r="B984" s="13">
        <v>-3.6729282228005147</v>
      </c>
    </row>
    <row r="985" spans="1:2">
      <c r="A985">
        <v>984</v>
      </c>
      <c r="B985" s="13">
        <v>-4.6392939963794504</v>
      </c>
    </row>
    <row r="986" spans="1:2">
      <c r="A986">
        <v>985</v>
      </c>
      <c r="B986" s="13">
        <v>-7.9489073850914451</v>
      </c>
    </row>
    <row r="987" spans="1:2">
      <c r="A987">
        <v>986</v>
      </c>
      <c r="B987" s="13">
        <v>-10.205948252367767</v>
      </c>
    </row>
    <row r="988" spans="1:2">
      <c r="A988">
        <v>987</v>
      </c>
      <c r="B988" s="13">
        <v>-8.189623382290371</v>
      </c>
    </row>
    <row r="989" spans="1:2">
      <c r="A989">
        <v>988</v>
      </c>
      <c r="B989" s="13">
        <v>-12.988794344026806</v>
      </c>
    </row>
    <row r="990" spans="1:2">
      <c r="A990">
        <v>989</v>
      </c>
      <c r="B990" s="13">
        <v>-8.8853615204798153</v>
      </c>
    </row>
    <row r="991" spans="1:2">
      <c r="A991">
        <v>990</v>
      </c>
      <c r="B991" s="13">
        <v>-6.8236414264173186</v>
      </c>
    </row>
    <row r="992" spans="1:2">
      <c r="A992">
        <v>991</v>
      </c>
      <c r="B992" s="13">
        <v>-4.9865470414953759</v>
      </c>
    </row>
    <row r="993" spans="1:2">
      <c r="A993">
        <v>992</v>
      </c>
      <c r="B993" s="13">
        <v>-11.186309320472256</v>
      </c>
    </row>
    <row r="994" spans="1:2">
      <c r="A994">
        <v>993</v>
      </c>
      <c r="B994" s="13">
        <v>-9.8382534447540024</v>
      </c>
    </row>
    <row r="995" spans="1:2">
      <c r="A995">
        <v>994</v>
      </c>
      <c r="B995" s="13">
        <v>-13.717947258501598</v>
      </c>
    </row>
    <row r="996" spans="1:2">
      <c r="A996">
        <v>995</v>
      </c>
      <c r="B996" s="13">
        <v>-9.3375958613083938</v>
      </c>
    </row>
    <row r="997" spans="1:2">
      <c r="A997">
        <v>996</v>
      </c>
      <c r="B997" s="13">
        <v>-12.138387918656887</v>
      </c>
    </row>
    <row r="998" spans="1:2">
      <c r="A998">
        <v>997</v>
      </c>
      <c r="B998" s="13">
        <v>-10.794336778747292</v>
      </c>
    </row>
    <row r="999" spans="1:2">
      <c r="A999">
        <v>998</v>
      </c>
      <c r="B999" s="13">
        <v>-8.956978903508384</v>
      </c>
    </row>
    <row r="1000" spans="1:2">
      <c r="A1000">
        <v>999</v>
      </c>
      <c r="B1000" s="13">
        <v>-12.391713966444396</v>
      </c>
    </row>
    <row r="1001" spans="1:2">
      <c r="A1001">
        <v>1000</v>
      </c>
      <c r="B1001" s="13">
        <v>-10.734141040967334</v>
      </c>
    </row>
    <row r="1002" spans="1:2">
      <c r="A1002">
        <v>1001</v>
      </c>
      <c r="B1002" s="13">
        <v>-10.745025285611158</v>
      </c>
    </row>
    <row r="1003" spans="1:2">
      <c r="A1003">
        <v>1002</v>
      </c>
      <c r="B1003" s="13">
        <v>-10.442228193862935</v>
      </c>
    </row>
    <row r="1004" spans="1:2">
      <c r="A1004">
        <v>1003</v>
      </c>
      <c r="B1004" s="13">
        <v>-7.6304791962076175</v>
      </c>
    </row>
    <row r="1005" spans="1:2">
      <c r="A1005">
        <v>1004</v>
      </c>
      <c r="B1005" s="13">
        <v>-9.7985254305962997</v>
      </c>
    </row>
    <row r="1006" spans="1:2">
      <c r="A1006">
        <v>1005</v>
      </c>
      <c r="B1006" s="13">
        <v>-8.1508659497497735</v>
      </c>
    </row>
    <row r="1007" spans="1:2">
      <c r="A1007">
        <v>1006</v>
      </c>
      <c r="B1007" s="13">
        <v>-8.291011045422394</v>
      </c>
    </row>
    <row r="1008" spans="1:2">
      <c r="A1008">
        <v>1007</v>
      </c>
      <c r="B1008" s="13">
        <v>-9.0427424113271027</v>
      </c>
    </row>
    <row r="1009" spans="1:2">
      <c r="A1009">
        <v>1008</v>
      </c>
      <c r="B1009" s="13">
        <v>-10.635458189834392</v>
      </c>
    </row>
    <row r="1010" spans="1:2">
      <c r="A1010">
        <v>1009</v>
      </c>
      <c r="B1010" s="13">
        <v>-11.040415809867593</v>
      </c>
    </row>
    <row r="1011" spans="1:2">
      <c r="A1011">
        <v>1010</v>
      </c>
      <c r="B1011" s="13">
        <v>-7.9735760791564001</v>
      </c>
    </row>
    <row r="1012" spans="1:2">
      <c r="A1012">
        <v>1011</v>
      </c>
      <c r="B1012" s="13">
        <v>-8.4105219940227318</v>
      </c>
    </row>
    <row r="1013" spans="1:2">
      <c r="A1013">
        <v>1012</v>
      </c>
      <c r="B1013" s="13">
        <v>-13.354676093707884</v>
      </c>
    </row>
    <row r="1014" spans="1:2">
      <c r="A1014">
        <v>1013</v>
      </c>
      <c r="B1014" s="13">
        <v>-9.9600759471636149</v>
      </c>
    </row>
    <row r="1015" spans="1:2">
      <c r="A1015">
        <v>1014</v>
      </c>
      <c r="B1015" s="13">
        <v>-10.630304145179654</v>
      </c>
    </row>
    <row r="1016" spans="1:2">
      <c r="A1016">
        <v>1015</v>
      </c>
      <c r="B1016" s="13">
        <v>-7.2428941924806773</v>
      </c>
    </row>
    <row r="1017" spans="1:2">
      <c r="A1017">
        <v>1016</v>
      </c>
      <c r="B1017" s="13">
        <v>-11.293960240031728</v>
      </c>
    </row>
    <row r="1018" spans="1:2">
      <c r="A1018">
        <v>1017</v>
      </c>
      <c r="B1018" s="13">
        <v>-10.594607588530341</v>
      </c>
    </row>
    <row r="1019" spans="1:2">
      <c r="A1019">
        <v>1018</v>
      </c>
      <c r="B1019" s="13">
        <v>-6.3358938620784553</v>
      </c>
    </row>
    <row r="1020" spans="1:2">
      <c r="A1020">
        <v>1019</v>
      </c>
      <c r="B1020" s="13">
        <v>-6.1108327454966309</v>
      </c>
    </row>
    <row r="1021" spans="1:2">
      <c r="A1021">
        <v>1020</v>
      </c>
      <c r="B1021" s="13">
        <v>-12.066828396467914</v>
      </c>
    </row>
    <row r="1022" spans="1:2">
      <c r="A1022">
        <v>1021</v>
      </c>
      <c r="B1022" s="13">
        <v>-9.7353130421229537</v>
      </c>
    </row>
    <row r="1023" spans="1:2">
      <c r="A1023">
        <v>1022</v>
      </c>
      <c r="B1023" s="13">
        <v>-7.7257337789893663</v>
      </c>
    </row>
    <row r="1024" spans="1:2">
      <c r="A1024">
        <v>1023</v>
      </c>
      <c r="B1024" s="13">
        <v>-12.130092758511603</v>
      </c>
    </row>
    <row r="1025" spans="1:2">
      <c r="A1025">
        <v>1024</v>
      </c>
      <c r="B1025" s="13">
        <v>-7.3640966731128099</v>
      </c>
    </row>
    <row r="1026" spans="1:2">
      <c r="A1026">
        <v>1025</v>
      </c>
      <c r="B1026" s="13">
        <v>-8.9820534897019133</v>
      </c>
    </row>
    <row r="1027" spans="1:2">
      <c r="A1027">
        <v>1026</v>
      </c>
      <c r="B1027" s="13">
        <v>-8.321193542248535</v>
      </c>
    </row>
    <row r="1028" spans="1:2">
      <c r="A1028">
        <v>1027</v>
      </c>
      <c r="B1028" s="13">
        <v>-7.0203584359392632</v>
      </c>
    </row>
    <row r="1029" spans="1:2">
      <c r="A1029">
        <v>1028</v>
      </c>
      <c r="B1029" s="13">
        <v>-14.047508095615457</v>
      </c>
    </row>
    <row r="1030" spans="1:2">
      <c r="A1030">
        <v>1029</v>
      </c>
      <c r="B1030" s="13">
        <v>-5.9730223000688998</v>
      </c>
    </row>
    <row r="1031" spans="1:2">
      <c r="A1031">
        <v>1030</v>
      </c>
      <c r="B1031" s="13">
        <v>-6.4504306580583028</v>
      </c>
    </row>
    <row r="1032" spans="1:2">
      <c r="A1032">
        <v>1031</v>
      </c>
      <c r="B1032" s="13">
        <v>-8.9593536738369917</v>
      </c>
    </row>
    <row r="1033" spans="1:2">
      <c r="A1033">
        <v>1032</v>
      </c>
      <c r="B1033" s="13">
        <v>-1.9100065454265271</v>
      </c>
    </row>
    <row r="1034" spans="1:2">
      <c r="A1034">
        <v>1033</v>
      </c>
      <c r="B1034" s="13">
        <v>-11.142147461004935</v>
      </c>
    </row>
    <row r="1035" spans="1:2">
      <c r="A1035">
        <v>1034</v>
      </c>
      <c r="B1035" s="13">
        <v>-12.844599172922118</v>
      </c>
    </row>
    <row r="1036" spans="1:2">
      <c r="A1036">
        <v>1035</v>
      </c>
      <c r="B1036" s="13">
        <v>-12.185553156275478</v>
      </c>
    </row>
    <row r="1037" spans="1:2">
      <c r="A1037">
        <v>1036</v>
      </c>
      <c r="B1037" s="13">
        <v>-8.1648200612874966</v>
      </c>
    </row>
    <row r="1038" spans="1:2">
      <c r="A1038">
        <v>1037</v>
      </c>
      <c r="B1038" s="13">
        <v>-8.6948717630026469</v>
      </c>
    </row>
    <row r="1039" spans="1:2">
      <c r="A1039">
        <v>1038</v>
      </c>
      <c r="B1039" s="13">
        <v>-4.5684040211235581</v>
      </c>
    </row>
    <row r="1040" spans="1:2">
      <c r="A1040">
        <v>1039</v>
      </c>
      <c r="B1040" s="13">
        <v>-8.642311890494943</v>
      </c>
    </row>
    <row r="1041" spans="1:2">
      <c r="A1041">
        <v>1040</v>
      </c>
      <c r="B1041" s="13">
        <v>-8.0888748491249078</v>
      </c>
    </row>
    <row r="1042" spans="1:2">
      <c r="A1042">
        <v>1041</v>
      </c>
      <c r="B1042" s="13">
        <v>-11.003322499355233</v>
      </c>
    </row>
    <row r="1043" spans="1:2">
      <c r="A1043">
        <v>1042</v>
      </c>
      <c r="B1043" s="13">
        <v>-9.8065046118257726</v>
      </c>
    </row>
    <row r="1044" spans="1:2">
      <c r="A1044">
        <v>1043</v>
      </c>
      <c r="B1044" s="13">
        <v>-9.6666827435977396</v>
      </c>
    </row>
    <row r="1045" spans="1:2">
      <c r="A1045">
        <v>1044</v>
      </c>
      <c r="B1045" s="13">
        <v>-8.8017111595639186</v>
      </c>
    </row>
    <row r="1046" spans="1:2">
      <c r="A1046">
        <v>1045</v>
      </c>
      <c r="B1046" s="13">
        <v>-8.5608900078050123</v>
      </c>
    </row>
    <row r="1047" spans="1:2">
      <c r="A1047">
        <v>1046</v>
      </c>
      <c r="B1047" s="13">
        <v>-15.584571672628384</v>
      </c>
    </row>
    <row r="1048" spans="1:2">
      <c r="A1048">
        <v>1047</v>
      </c>
      <c r="B1048" s="13">
        <v>-11.399761782477992</v>
      </c>
    </row>
    <row r="1049" spans="1:2">
      <c r="A1049">
        <v>1048</v>
      </c>
      <c r="B1049" s="13">
        <v>-11.248506582040914</v>
      </c>
    </row>
    <row r="1050" spans="1:2">
      <c r="A1050">
        <v>1049</v>
      </c>
      <c r="B1050" s="13">
        <v>-13.350682800054519</v>
      </c>
    </row>
    <row r="1051" spans="1:2">
      <c r="A1051">
        <v>1050</v>
      </c>
      <c r="B1051" s="13">
        <v>-6.5123802755438085</v>
      </c>
    </row>
    <row r="1052" spans="1:2">
      <c r="A1052">
        <v>1051</v>
      </c>
      <c r="B1052" s="13">
        <v>-9.1353171093382137</v>
      </c>
    </row>
    <row r="1053" spans="1:2">
      <c r="A1053">
        <v>1052</v>
      </c>
      <c r="B1053" s="13">
        <v>-12.005748023454991</v>
      </c>
    </row>
    <row r="1054" spans="1:2">
      <c r="A1054">
        <v>1053</v>
      </c>
      <c r="B1054" s="13">
        <v>-12.644947398428354</v>
      </c>
    </row>
    <row r="1055" spans="1:2">
      <c r="A1055">
        <v>1054</v>
      </c>
      <c r="B1055" s="13">
        <v>-8.9410009975601366</v>
      </c>
    </row>
    <row r="1056" spans="1:2">
      <c r="A1056">
        <v>1055</v>
      </c>
      <c r="B1056" s="13">
        <v>-7.3190047080358349</v>
      </c>
    </row>
    <row r="1057" spans="1:2">
      <c r="A1057">
        <v>1056</v>
      </c>
      <c r="B1057" s="13">
        <v>-11.408071718237224</v>
      </c>
    </row>
    <row r="1058" spans="1:2">
      <c r="A1058">
        <v>1057</v>
      </c>
      <c r="B1058" s="13">
        <v>-8.0440831060454876</v>
      </c>
    </row>
    <row r="1059" spans="1:2">
      <c r="A1059">
        <v>1058</v>
      </c>
      <c r="B1059" s="13">
        <v>-7.6600037728633108</v>
      </c>
    </row>
    <row r="1060" spans="1:2">
      <c r="A1060">
        <v>1059</v>
      </c>
      <c r="B1060" s="13">
        <v>-8.17564267203295</v>
      </c>
    </row>
    <row r="1061" spans="1:2">
      <c r="A1061">
        <v>1060</v>
      </c>
      <c r="B1061" s="13">
        <v>-9.5136625568245847</v>
      </c>
    </row>
    <row r="1062" spans="1:2">
      <c r="A1062">
        <v>1061</v>
      </c>
      <c r="B1062" s="13">
        <v>-7.7736392165999044</v>
      </c>
    </row>
    <row r="1063" spans="1:2">
      <c r="A1063">
        <v>1062</v>
      </c>
      <c r="B1063" s="13">
        <v>-17.577697206308486</v>
      </c>
    </row>
    <row r="1064" spans="1:2">
      <c r="A1064">
        <v>1063</v>
      </c>
      <c r="B1064" s="13">
        <v>-8.4825023400491926</v>
      </c>
    </row>
    <row r="1065" spans="1:2">
      <c r="A1065">
        <v>1064</v>
      </c>
      <c r="B1065" s="13">
        <v>-8.6267578657555077</v>
      </c>
    </row>
    <row r="1066" spans="1:2">
      <c r="A1066">
        <v>1065</v>
      </c>
      <c r="B1066" s="13">
        <v>-13.950843051408118</v>
      </c>
    </row>
    <row r="1067" spans="1:2">
      <c r="A1067">
        <v>1066</v>
      </c>
      <c r="B1067" s="13">
        <v>-7.935403853638709</v>
      </c>
    </row>
    <row r="1068" spans="1:2">
      <c r="A1068">
        <v>1067</v>
      </c>
      <c r="B1068" s="13">
        <v>-8.1337530374245297</v>
      </c>
    </row>
    <row r="1069" spans="1:2">
      <c r="A1069">
        <v>1068</v>
      </c>
      <c r="B1069" s="13">
        <v>-11.718506926729782</v>
      </c>
    </row>
    <row r="1070" spans="1:2">
      <c r="A1070">
        <v>1069</v>
      </c>
      <c r="B1070" s="13">
        <v>-5.0452070160196785</v>
      </c>
    </row>
    <row r="1071" spans="1:2">
      <c r="A1071">
        <v>1070</v>
      </c>
      <c r="B1071" s="13">
        <v>-8.30219063913224</v>
      </c>
    </row>
    <row r="1072" spans="1:2">
      <c r="A1072">
        <v>1071</v>
      </c>
      <c r="B1072" s="13">
        <v>-7.3314070239173699</v>
      </c>
    </row>
    <row r="1073" spans="1:2">
      <c r="A1073">
        <v>1072</v>
      </c>
      <c r="B1073" s="13">
        <v>-12.297768813452915</v>
      </c>
    </row>
    <row r="1074" spans="1:2">
      <c r="A1074">
        <v>1073</v>
      </c>
      <c r="B1074" s="13">
        <v>-11.264149086537318</v>
      </c>
    </row>
    <row r="1075" spans="1:2">
      <c r="A1075">
        <v>1074</v>
      </c>
      <c r="B1075" s="13">
        <v>-9.6143552086585942</v>
      </c>
    </row>
    <row r="1076" spans="1:2">
      <c r="A1076">
        <v>1075</v>
      </c>
      <c r="B1076" s="13">
        <v>-5.4860108358131452</v>
      </c>
    </row>
    <row r="1077" spans="1:2">
      <c r="A1077">
        <v>1076</v>
      </c>
      <c r="B1077" s="13">
        <v>-8.882829155774651</v>
      </c>
    </row>
    <row r="1078" spans="1:2">
      <c r="A1078">
        <v>1077</v>
      </c>
      <c r="B1078" s="13">
        <v>-11.222608337396155</v>
      </c>
    </row>
    <row r="1079" spans="1:2">
      <c r="A1079">
        <v>1078</v>
      </c>
      <c r="B1079" s="13">
        <v>-6.6714214097007485</v>
      </c>
    </row>
    <row r="1080" spans="1:2">
      <c r="A1080">
        <v>1079</v>
      </c>
      <c r="B1080" s="13">
        <v>-7.6460051551936719</v>
      </c>
    </row>
    <row r="1081" spans="1:2">
      <c r="A1081">
        <v>1080</v>
      </c>
      <c r="B1081" s="13">
        <v>-8.268898384975035</v>
      </c>
    </row>
    <row r="1082" spans="1:2">
      <c r="A1082">
        <v>1081</v>
      </c>
      <c r="B1082" s="13">
        <v>-11.151401945050155</v>
      </c>
    </row>
    <row r="1083" spans="1:2">
      <c r="A1083">
        <v>1082</v>
      </c>
      <c r="B1083" s="13">
        <v>-8.9212097311085365</v>
      </c>
    </row>
    <row r="1084" spans="1:2">
      <c r="A1084">
        <v>1083</v>
      </c>
      <c r="B1084" s="13">
        <v>-4.0375152616642369</v>
      </c>
    </row>
    <row r="1085" spans="1:2">
      <c r="A1085">
        <v>1084</v>
      </c>
      <c r="B1085" s="13">
        <v>-8.7967469464659818</v>
      </c>
    </row>
    <row r="1086" spans="1:2">
      <c r="A1086">
        <v>1085</v>
      </c>
      <c r="B1086" s="13">
        <v>-7.9332311033551841</v>
      </c>
    </row>
    <row r="1087" spans="1:2">
      <c r="A1087">
        <v>1086</v>
      </c>
      <c r="B1087" s="13">
        <v>-9.7450149657275418</v>
      </c>
    </row>
    <row r="1088" spans="1:2">
      <c r="A1088">
        <v>1087</v>
      </c>
      <c r="B1088" s="13">
        <v>-8.0650051679755208</v>
      </c>
    </row>
    <row r="1089" spans="1:2">
      <c r="A1089">
        <v>1088</v>
      </c>
      <c r="B1089" s="13">
        <v>-5.6677029217211166</v>
      </c>
    </row>
    <row r="1090" spans="1:2">
      <c r="A1090">
        <v>1089</v>
      </c>
      <c r="B1090" s="13">
        <v>-9.6407189249366123</v>
      </c>
    </row>
    <row r="1091" spans="1:2">
      <c r="A1091">
        <v>1090</v>
      </c>
      <c r="B1091" s="13">
        <v>-6.3280874362242416</v>
      </c>
    </row>
    <row r="1092" spans="1:2">
      <c r="A1092">
        <v>1091</v>
      </c>
      <c r="B1092" s="13">
        <v>-7.3218621252547242</v>
      </c>
    </row>
    <row r="1093" spans="1:2">
      <c r="A1093">
        <v>1092</v>
      </c>
      <c r="B1093" s="13">
        <v>-14.43537080552</v>
      </c>
    </row>
    <row r="1094" spans="1:2">
      <c r="A1094">
        <v>1093</v>
      </c>
      <c r="B1094" s="13">
        <v>-10.575683337211318</v>
      </c>
    </row>
    <row r="1095" spans="1:2">
      <c r="A1095">
        <v>1094</v>
      </c>
      <c r="B1095" s="13">
        <v>-7.7780805188549271</v>
      </c>
    </row>
    <row r="1096" spans="1:2">
      <c r="A1096">
        <v>1095</v>
      </c>
      <c r="B1096" s="13">
        <v>-6.7908081416813664</v>
      </c>
    </row>
    <row r="1097" spans="1:2">
      <c r="A1097">
        <v>1096</v>
      </c>
      <c r="B1097" s="13">
        <v>-11.410530321569023</v>
      </c>
    </row>
    <row r="1098" spans="1:2">
      <c r="A1098">
        <v>1097</v>
      </c>
      <c r="B1098" s="13">
        <v>-13.736551423355179</v>
      </c>
    </row>
    <row r="1099" spans="1:2">
      <c r="A1099">
        <v>1098</v>
      </c>
      <c r="B1099" s="13">
        <v>-14.146459319840851</v>
      </c>
    </row>
    <row r="1100" spans="1:2">
      <c r="A1100">
        <v>1099</v>
      </c>
      <c r="B1100" s="13">
        <v>-7.7991028109800453</v>
      </c>
    </row>
    <row r="1101" spans="1:2">
      <c r="A1101">
        <v>1100</v>
      </c>
      <c r="B1101" s="13">
        <v>-9.049484370054504</v>
      </c>
    </row>
    <row r="1102" spans="1:2">
      <c r="A1102">
        <v>1101</v>
      </c>
      <c r="B1102" s="13">
        <v>-10.165662713195179</v>
      </c>
    </row>
    <row r="1103" spans="1:2">
      <c r="A1103">
        <v>1102</v>
      </c>
      <c r="B1103" s="13">
        <v>-6.2586396523145815</v>
      </c>
    </row>
    <row r="1104" spans="1:2">
      <c r="A1104">
        <v>1103</v>
      </c>
      <c r="B1104" s="13">
        <v>-9.6254597405086315</v>
      </c>
    </row>
    <row r="1105" spans="1:2">
      <c r="A1105">
        <v>1104</v>
      </c>
      <c r="B1105" s="13">
        <v>-8.6191527185108558</v>
      </c>
    </row>
    <row r="1106" spans="1:2">
      <c r="A1106">
        <v>1105</v>
      </c>
      <c r="B1106" s="13">
        <v>-3.8789577987433033</v>
      </c>
    </row>
    <row r="1107" spans="1:2">
      <c r="A1107">
        <v>1106</v>
      </c>
      <c r="B1107" s="13">
        <v>-9.9643512174778888</v>
      </c>
    </row>
    <row r="1108" spans="1:2">
      <c r="A1108">
        <v>1107</v>
      </c>
      <c r="B1108" s="13">
        <v>-8.1021820591437024</v>
      </c>
    </row>
    <row r="1109" spans="1:2">
      <c r="A1109">
        <v>1108</v>
      </c>
      <c r="B1109" s="13">
        <v>-0.11978165376820191</v>
      </c>
    </row>
    <row r="1110" spans="1:2">
      <c r="A1110">
        <v>1109</v>
      </c>
      <c r="B1110" s="13">
        <v>-7.3449074757536073</v>
      </c>
    </row>
    <row r="1111" spans="1:2">
      <c r="A1111">
        <v>1110</v>
      </c>
      <c r="B1111" s="13">
        <v>-8.3147769875926887</v>
      </c>
    </row>
    <row r="1112" spans="1:2">
      <c r="A1112">
        <v>1111</v>
      </c>
      <c r="B1112" s="13">
        <v>-7.3702658877579923</v>
      </c>
    </row>
    <row r="1113" spans="1:2">
      <c r="A1113">
        <v>1112</v>
      </c>
      <c r="B1113" s="13">
        <v>-6.5527757886726743</v>
      </c>
    </row>
    <row r="1114" spans="1:2">
      <c r="A1114">
        <v>1113</v>
      </c>
      <c r="B1114" s="13">
        <v>-8.8583819632309542</v>
      </c>
    </row>
    <row r="1115" spans="1:2">
      <c r="A1115">
        <v>1114</v>
      </c>
      <c r="B1115" s="13">
        <v>-10.020152173169766</v>
      </c>
    </row>
    <row r="1116" spans="1:2">
      <c r="A1116">
        <v>1115</v>
      </c>
      <c r="B1116" s="13">
        <v>-4.3810627988103734</v>
      </c>
    </row>
    <row r="1117" spans="1:2">
      <c r="A1117">
        <v>1116</v>
      </c>
      <c r="B1117" s="13">
        <v>-10.990463354397066</v>
      </c>
    </row>
    <row r="1118" spans="1:2">
      <c r="A1118">
        <v>1117</v>
      </c>
      <c r="B1118" s="13">
        <v>-9.3313815602319004</v>
      </c>
    </row>
    <row r="1119" spans="1:2">
      <c r="A1119">
        <v>1118</v>
      </c>
      <c r="B1119" s="13">
        <v>-9.3899678078751894</v>
      </c>
    </row>
    <row r="1120" spans="1:2">
      <c r="A1120">
        <v>1119</v>
      </c>
      <c r="B1120" s="13">
        <v>-9.5182944902920994</v>
      </c>
    </row>
    <row r="1121" spans="1:2">
      <c r="A1121">
        <v>1120</v>
      </c>
      <c r="B1121" s="13">
        <v>-7.9068361258618074</v>
      </c>
    </row>
    <row r="1122" spans="1:2">
      <c r="A1122">
        <v>1121</v>
      </c>
      <c r="B1122" s="13">
        <v>-6.3647340792348848</v>
      </c>
    </row>
    <row r="1123" spans="1:2">
      <c r="A1123">
        <v>1122</v>
      </c>
      <c r="B1123" s="13">
        <v>-9.3535725114499328</v>
      </c>
    </row>
    <row r="1124" spans="1:2">
      <c r="A1124">
        <v>1123</v>
      </c>
      <c r="B1124" s="13">
        <v>-15.446149063260004</v>
      </c>
    </row>
    <row r="1125" spans="1:2">
      <c r="A1125">
        <v>1124</v>
      </c>
      <c r="B1125" s="13">
        <v>-9.1186522446550331</v>
      </c>
    </row>
    <row r="1126" spans="1:2">
      <c r="A1126">
        <v>1125</v>
      </c>
      <c r="B1126" s="13">
        <v>-11.278862187999854</v>
      </c>
    </row>
    <row r="1127" spans="1:2">
      <c r="A1127">
        <v>1126</v>
      </c>
      <c r="B1127" s="13">
        <v>-11.852471908642263</v>
      </c>
    </row>
    <row r="1128" spans="1:2">
      <c r="A1128">
        <v>1127</v>
      </c>
      <c r="B1128" s="13">
        <v>-9.2381154870371773</v>
      </c>
    </row>
    <row r="1129" spans="1:2">
      <c r="A1129">
        <v>1128</v>
      </c>
      <c r="B1129" s="13">
        <v>-4.691358691936685</v>
      </c>
    </row>
    <row r="1130" spans="1:2">
      <c r="A1130">
        <v>1129</v>
      </c>
      <c r="B1130" s="13">
        <v>-9.4616094422846899</v>
      </c>
    </row>
    <row r="1131" spans="1:2">
      <c r="A1131">
        <v>1130</v>
      </c>
      <c r="B1131" s="13">
        <v>-10.377043517030966</v>
      </c>
    </row>
    <row r="1132" spans="1:2">
      <c r="A1132">
        <v>1131</v>
      </c>
      <c r="B1132" s="13">
        <v>-13.183053879576363</v>
      </c>
    </row>
    <row r="1133" spans="1:2">
      <c r="A1133">
        <v>1132</v>
      </c>
      <c r="B1133" s="13">
        <v>-3.1007665127694248</v>
      </c>
    </row>
    <row r="1134" spans="1:2">
      <c r="A1134">
        <v>1133</v>
      </c>
      <c r="B1134" s="13">
        <v>-7.5360717839526012</v>
      </c>
    </row>
    <row r="1135" spans="1:2">
      <c r="A1135">
        <v>1134</v>
      </c>
      <c r="B1135" s="13">
        <v>-4.3643548061586461</v>
      </c>
    </row>
    <row r="1136" spans="1:2">
      <c r="A1136">
        <v>1135</v>
      </c>
      <c r="B1136" s="13">
        <v>-6.0555604907885545</v>
      </c>
    </row>
    <row r="1137" spans="1:2">
      <c r="A1137">
        <v>1136</v>
      </c>
      <c r="B1137" s="13">
        <v>-10.400926249189956</v>
      </c>
    </row>
    <row r="1138" spans="1:2">
      <c r="A1138">
        <v>1137</v>
      </c>
      <c r="B1138" s="13">
        <v>-12.038069220779228</v>
      </c>
    </row>
    <row r="1139" spans="1:2">
      <c r="A1139">
        <v>1138</v>
      </c>
      <c r="B1139" s="13">
        <v>-8.8819181314428395</v>
      </c>
    </row>
    <row r="1140" spans="1:2">
      <c r="A1140">
        <v>1139</v>
      </c>
      <c r="B1140" s="13">
        <v>-11.491753025325574</v>
      </c>
    </row>
    <row r="1141" spans="1:2">
      <c r="A1141">
        <v>1140</v>
      </c>
      <c r="B1141" s="13">
        <v>-8.0635516390843325</v>
      </c>
    </row>
    <row r="1142" spans="1:2">
      <c r="A1142">
        <v>1141</v>
      </c>
      <c r="B1142" s="13">
        <v>-11.311783382161845</v>
      </c>
    </row>
    <row r="1143" spans="1:2">
      <c r="A1143">
        <v>1142</v>
      </c>
      <c r="B1143" s="13">
        <v>-8.0337030535596998</v>
      </c>
    </row>
    <row r="1144" spans="1:2">
      <c r="A1144">
        <v>1143</v>
      </c>
      <c r="B1144" s="13">
        <v>-10.707966198524904</v>
      </c>
    </row>
    <row r="1145" spans="1:2">
      <c r="A1145">
        <v>1144</v>
      </c>
      <c r="B1145" s="13">
        <v>-9.3895502027327726</v>
      </c>
    </row>
    <row r="1146" spans="1:2">
      <c r="A1146">
        <v>1145</v>
      </c>
      <c r="B1146" s="13">
        <v>-9.973327156312342</v>
      </c>
    </row>
    <row r="1147" spans="1:2">
      <c r="A1147">
        <v>1146</v>
      </c>
      <c r="B1147" s="13">
        <v>-4.0991207552696816</v>
      </c>
    </row>
    <row r="1148" spans="1:2">
      <c r="A1148">
        <v>1147</v>
      </c>
      <c r="B1148" s="13">
        <v>-6.6547446011036753</v>
      </c>
    </row>
    <row r="1149" spans="1:2">
      <c r="A1149">
        <v>1148</v>
      </c>
      <c r="B1149" s="13">
        <v>-8.7520374496252398</v>
      </c>
    </row>
    <row r="1150" spans="1:2">
      <c r="A1150">
        <v>1149</v>
      </c>
      <c r="B1150" s="13">
        <v>-7.5588110067228484</v>
      </c>
    </row>
    <row r="1151" spans="1:2">
      <c r="A1151">
        <v>1150</v>
      </c>
      <c r="B1151" s="13">
        <v>-15.550105670643477</v>
      </c>
    </row>
    <row r="1152" spans="1:2">
      <c r="A1152">
        <v>1151</v>
      </c>
      <c r="B1152" s="13">
        <v>-17.344303073512364</v>
      </c>
    </row>
    <row r="1153" spans="1:2">
      <c r="A1153">
        <v>1152</v>
      </c>
      <c r="B1153" s="13">
        <v>-11.067505536263107</v>
      </c>
    </row>
    <row r="1154" spans="1:2">
      <c r="A1154">
        <v>1153</v>
      </c>
      <c r="B1154" s="13">
        <v>-12.22518150112203</v>
      </c>
    </row>
    <row r="1155" spans="1:2">
      <c r="A1155">
        <v>1154</v>
      </c>
      <c r="B1155" s="13">
        <v>-9.9870113721464389</v>
      </c>
    </row>
    <row r="1156" spans="1:2">
      <c r="A1156">
        <v>1155</v>
      </c>
      <c r="B1156" s="13">
        <v>-9.393940659268857</v>
      </c>
    </row>
    <row r="1157" spans="1:2">
      <c r="A1157">
        <v>1156</v>
      </c>
      <c r="B1157" s="13">
        <v>-3.2868982901684944</v>
      </c>
    </row>
    <row r="1158" spans="1:2">
      <c r="A1158">
        <v>1157</v>
      </c>
      <c r="B1158" s="13">
        <v>-8.2642286001142171</v>
      </c>
    </row>
    <row r="1159" spans="1:2">
      <c r="A1159">
        <v>1158</v>
      </c>
      <c r="B1159" s="13">
        <v>-10.379618876833085</v>
      </c>
    </row>
    <row r="1160" spans="1:2">
      <c r="A1160">
        <v>1159</v>
      </c>
      <c r="B1160" s="13">
        <v>-10.094382797804837</v>
      </c>
    </row>
    <row r="1161" spans="1:2">
      <c r="A1161">
        <v>1160</v>
      </c>
      <c r="B1161" s="13">
        <v>-7.5267956434713881</v>
      </c>
    </row>
    <row r="1162" spans="1:2">
      <c r="A1162">
        <v>1161</v>
      </c>
      <c r="B1162" s="13">
        <v>-11.767946113431758</v>
      </c>
    </row>
    <row r="1163" spans="1:2">
      <c r="A1163">
        <v>1162</v>
      </c>
      <c r="B1163" s="13">
        <v>-11.344172810522348</v>
      </c>
    </row>
    <row r="1164" spans="1:2">
      <c r="A1164">
        <v>1163</v>
      </c>
      <c r="B1164" s="13">
        <v>-10.592928835420233</v>
      </c>
    </row>
    <row r="1165" spans="1:2">
      <c r="A1165">
        <v>1164</v>
      </c>
      <c r="B1165" s="13">
        <v>-5.8112475873316738</v>
      </c>
    </row>
    <row r="1166" spans="1:2">
      <c r="A1166">
        <v>1165</v>
      </c>
      <c r="B1166" s="13">
        <v>-7.022814737280096</v>
      </c>
    </row>
    <row r="1167" spans="1:2">
      <c r="A1167">
        <v>1166</v>
      </c>
      <c r="B1167" s="13">
        <v>-8.1716187176399888</v>
      </c>
    </row>
    <row r="1168" spans="1:2">
      <c r="A1168">
        <v>1167</v>
      </c>
      <c r="B1168" s="13">
        <v>-6.8706984072920623</v>
      </c>
    </row>
    <row r="1169" spans="1:2">
      <c r="A1169">
        <v>1168</v>
      </c>
      <c r="B1169" s="13">
        <v>-9.9691850706456986</v>
      </c>
    </row>
    <row r="1170" spans="1:2">
      <c r="A1170">
        <v>1169</v>
      </c>
      <c r="B1170" s="13">
        <v>-8.1519379583131943</v>
      </c>
    </row>
    <row r="1171" spans="1:2">
      <c r="A1171">
        <v>1170</v>
      </c>
      <c r="B1171" s="13">
        <v>-7.2823902944027079</v>
      </c>
    </row>
    <row r="1172" spans="1:2">
      <c r="A1172">
        <v>1171</v>
      </c>
      <c r="B1172" s="13">
        <v>-14.44168065391866</v>
      </c>
    </row>
    <row r="1173" spans="1:2">
      <c r="A1173">
        <v>1172</v>
      </c>
      <c r="B1173" s="13">
        <v>-5.8499605430734229</v>
      </c>
    </row>
    <row r="1174" spans="1:2">
      <c r="A1174">
        <v>1173</v>
      </c>
      <c r="B1174" s="13">
        <v>-6.7122820935140481</v>
      </c>
    </row>
    <row r="1175" spans="1:2">
      <c r="A1175">
        <v>1174</v>
      </c>
      <c r="B1175" s="13">
        <v>-7.7835680563100773</v>
      </c>
    </row>
    <row r="1176" spans="1:2">
      <c r="A1176">
        <v>1175</v>
      </c>
      <c r="B1176" s="13">
        <v>-9.0675132160352145</v>
      </c>
    </row>
    <row r="1177" spans="1:2">
      <c r="A1177">
        <v>1176</v>
      </c>
      <c r="B1177" s="13">
        <v>-6.9204047602795278</v>
      </c>
    </row>
    <row r="1178" spans="1:2">
      <c r="A1178">
        <v>1177</v>
      </c>
      <c r="B1178" s="13">
        <v>-8.5136609242782484</v>
      </c>
    </row>
    <row r="1179" spans="1:2">
      <c r="A1179">
        <v>1178</v>
      </c>
      <c r="B1179" s="13">
        <v>-7.8707935969616969</v>
      </c>
    </row>
    <row r="1180" spans="1:2">
      <c r="A1180">
        <v>1179</v>
      </c>
      <c r="B1180" s="13">
        <v>-9.2074856608092599</v>
      </c>
    </row>
    <row r="1181" spans="1:2">
      <c r="A1181">
        <v>1180</v>
      </c>
      <c r="B1181" s="13">
        <v>-8.7476062737262339</v>
      </c>
    </row>
    <row r="1182" spans="1:2">
      <c r="A1182">
        <v>1181</v>
      </c>
      <c r="B1182" s="13">
        <v>-8.0350002189331189</v>
      </c>
    </row>
    <row r="1183" spans="1:2">
      <c r="A1183">
        <v>1182</v>
      </c>
      <c r="B1183" s="13">
        <v>-10.542329027882102</v>
      </c>
    </row>
    <row r="1184" spans="1:2">
      <c r="A1184">
        <v>1183</v>
      </c>
      <c r="B1184" s="13">
        <v>-8.1788646556646576</v>
      </c>
    </row>
    <row r="1185" spans="1:2">
      <c r="A1185">
        <v>1184</v>
      </c>
      <c r="B1185" s="13">
        <v>-7.541237212657621</v>
      </c>
    </row>
    <row r="1186" spans="1:2">
      <c r="A1186">
        <v>1185</v>
      </c>
      <c r="B1186" s="13">
        <v>-7.5629735487547514</v>
      </c>
    </row>
    <row r="1187" spans="1:2">
      <c r="A1187">
        <v>1186</v>
      </c>
      <c r="B1187" s="13">
        <v>-7.2333914904024228</v>
      </c>
    </row>
    <row r="1188" spans="1:2">
      <c r="A1188">
        <v>1187</v>
      </c>
      <c r="B1188" s="13">
        <v>-8.8276391154570764</v>
      </c>
    </row>
    <row r="1189" spans="1:2">
      <c r="A1189">
        <v>1188</v>
      </c>
      <c r="B1189" s="13">
        <v>-13.073825577490856</v>
      </c>
    </row>
    <row r="1190" spans="1:2">
      <c r="A1190">
        <v>1189</v>
      </c>
      <c r="B1190" s="13">
        <v>-10.000425404298841</v>
      </c>
    </row>
    <row r="1191" spans="1:2">
      <c r="A1191">
        <v>1190</v>
      </c>
      <c r="B1191" s="13">
        <v>-9.1908118163483952</v>
      </c>
    </row>
    <row r="1192" spans="1:2">
      <c r="A1192">
        <v>1191</v>
      </c>
      <c r="B1192" s="13">
        <v>-9.0464058858110352</v>
      </c>
    </row>
    <row r="1193" spans="1:2">
      <c r="A1193">
        <v>1192</v>
      </c>
      <c r="B1193" s="13">
        <v>-11.964184050050859</v>
      </c>
    </row>
    <row r="1194" spans="1:2">
      <c r="A1194">
        <v>1193</v>
      </c>
      <c r="B1194" s="13">
        <v>-6.3599668787404875</v>
      </c>
    </row>
    <row r="1195" spans="1:2">
      <c r="A1195">
        <v>1194</v>
      </c>
      <c r="B1195" s="13">
        <v>-11.908625907613475</v>
      </c>
    </row>
    <row r="1196" spans="1:2">
      <c r="A1196">
        <v>1195</v>
      </c>
      <c r="B1196" s="13">
        <v>-7.2022631754625355</v>
      </c>
    </row>
    <row r="1197" spans="1:2">
      <c r="A1197">
        <v>1196</v>
      </c>
      <c r="B1197" s="13">
        <v>-8.8318971171683796</v>
      </c>
    </row>
    <row r="1198" spans="1:2">
      <c r="A1198">
        <v>1197</v>
      </c>
      <c r="B1198" s="13">
        <v>-10.635520336577168</v>
      </c>
    </row>
    <row r="1199" spans="1:2">
      <c r="A1199">
        <v>1198</v>
      </c>
      <c r="B1199" s="13">
        <v>-11.352335316865387</v>
      </c>
    </row>
    <row r="1200" spans="1:2">
      <c r="A1200">
        <v>1199</v>
      </c>
      <c r="B1200" s="13">
        <v>-9.9295236328814624</v>
      </c>
    </row>
    <row r="1201" spans="1:2">
      <c r="A1201">
        <v>1200</v>
      </c>
      <c r="B1201" s="13">
        <v>-10.930207304543636</v>
      </c>
    </row>
    <row r="1202" spans="1:2">
      <c r="A1202">
        <v>1201</v>
      </c>
      <c r="B1202" s="13">
        <v>-8.3751077023217366</v>
      </c>
    </row>
    <row r="1203" spans="1:2">
      <c r="A1203">
        <v>1202</v>
      </c>
      <c r="B1203" s="13">
        <v>-9.044126122390665</v>
      </c>
    </row>
    <row r="1204" spans="1:2">
      <c r="A1204">
        <v>1203</v>
      </c>
      <c r="B1204" s="13">
        <v>-7.8014131055105231</v>
      </c>
    </row>
    <row r="1205" spans="1:2">
      <c r="A1205">
        <v>1204</v>
      </c>
      <c r="B1205" s="13">
        <v>-12.113196311453216</v>
      </c>
    </row>
    <row r="1206" spans="1:2">
      <c r="A1206">
        <v>1205</v>
      </c>
      <c r="B1206" s="13">
        <v>-12.6260836819649</v>
      </c>
    </row>
    <row r="1207" spans="1:2">
      <c r="A1207">
        <v>1206</v>
      </c>
      <c r="B1207" s="13">
        <v>-8.6557257907421068</v>
      </c>
    </row>
    <row r="1208" spans="1:2">
      <c r="A1208">
        <v>1207</v>
      </c>
      <c r="B1208" s="13">
        <v>-10.524377680457592</v>
      </c>
    </row>
    <row r="1209" spans="1:2">
      <c r="A1209">
        <v>1208</v>
      </c>
      <c r="B1209" s="13">
        <v>-10.384579998973923</v>
      </c>
    </row>
    <row r="1210" spans="1:2">
      <c r="A1210">
        <v>1209</v>
      </c>
      <c r="B1210" s="13">
        <v>-10.198121869609482</v>
      </c>
    </row>
    <row r="1211" spans="1:2">
      <c r="A1211">
        <v>1210</v>
      </c>
      <c r="B1211" s="13">
        <v>-4.7320251595064837</v>
      </c>
    </row>
    <row r="1212" spans="1:2">
      <c r="A1212">
        <v>1211</v>
      </c>
      <c r="B1212" s="13">
        <v>-7.8610543599549105</v>
      </c>
    </row>
    <row r="1213" spans="1:2">
      <c r="A1213">
        <v>1212</v>
      </c>
      <c r="B1213" s="13">
        <v>-5.6810959923573812</v>
      </c>
    </row>
    <row r="1214" spans="1:2">
      <c r="A1214">
        <v>1213</v>
      </c>
      <c r="B1214" s="13">
        <v>-12.7630711690555</v>
      </c>
    </row>
    <row r="1215" spans="1:2">
      <c r="A1215">
        <v>1214</v>
      </c>
      <c r="B1215" s="13">
        <v>-7.7529987407545784</v>
      </c>
    </row>
    <row r="1216" spans="1:2">
      <c r="A1216">
        <v>1215</v>
      </c>
      <c r="B1216" s="13">
        <v>-7.4685221610213519</v>
      </c>
    </row>
    <row r="1217" spans="1:2">
      <c r="A1217">
        <v>1216</v>
      </c>
      <c r="B1217" s="13">
        <v>-9.2244759272430272</v>
      </c>
    </row>
    <row r="1218" spans="1:2">
      <c r="A1218">
        <v>1217</v>
      </c>
      <c r="B1218" s="13">
        <v>-11.627237716795166</v>
      </c>
    </row>
    <row r="1219" spans="1:2">
      <c r="A1219">
        <v>1218</v>
      </c>
      <c r="B1219" s="13">
        <v>-8.4981015918210367</v>
      </c>
    </row>
    <row r="1220" spans="1:2">
      <c r="A1220">
        <v>1219</v>
      </c>
      <c r="B1220" s="13">
        <v>-4.9355596027739042</v>
      </c>
    </row>
    <row r="1221" spans="1:2">
      <c r="A1221">
        <v>1220</v>
      </c>
      <c r="B1221" s="13">
        <v>-10.00329193963246</v>
      </c>
    </row>
    <row r="1222" spans="1:2">
      <c r="A1222">
        <v>1221</v>
      </c>
      <c r="B1222" s="13">
        <v>-6.7892587522753587</v>
      </c>
    </row>
    <row r="1223" spans="1:2">
      <c r="A1223">
        <v>1222</v>
      </c>
      <c r="B1223" s="13">
        <v>-12.14013266734689</v>
      </c>
    </row>
    <row r="1224" spans="1:2">
      <c r="A1224">
        <v>1223</v>
      </c>
      <c r="B1224" s="13">
        <v>-13.076743150618229</v>
      </c>
    </row>
    <row r="1225" spans="1:2">
      <c r="A1225">
        <v>1224</v>
      </c>
      <c r="B1225" s="13">
        <v>-12.393619270607237</v>
      </c>
    </row>
    <row r="1226" spans="1:2">
      <c r="A1226">
        <v>1225</v>
      </c>
      <c r="B1226" s="13">
        <v>-9.6403915388413175</v>
      </c>
    </row>
    <row r="1227" spans="1:2">
      <c r="A1227">
        <v>1226</v>
      </c>
      <c r="B1227" s="13">
        <v>-8.5037419150627702</v>
      </c>
    </row>
    <row r="1228" spans="1:2">
      <c r="A1228">
        <v>1227</v>
      </c>
      <c r="B1228" s="13">
        <v>-9.3497966567477366</v>
      </c>
    </row>
    <row r="1229" spans="1:2">
      <c r="A1229">
        <v>1228</v>
      </c>
      <c r="B1229" s="13">
        <v>-8.8404156557811948</v>
      </c>
    </row>
    <row r="1230" spans="1:2">
      <c r="A1230">
        <v>1229</v>
      </c>
      <c r="B1230" s="13">
        <v>-8.352816334377879</v>
      </c>
    </row>
    <row r="1231" spans="1:2">
      <c r="A1231">
        <v>1230</v>
      </c>
      <c r="B1231" s="13">
        <v>-10.784783026203796</v>
      </c>
    </row>
    <row r="1232" spans="1:2">
      <c r="A1232">
        <v>1231</v>
      </c>
      <c r="B1232" s="13">
        <v>-9.5691925936177142</v>
      </c>
    </row>
    <row r="1233" spans="1:2">
      <c r="A1233">
        <v>1232</v>
      </c>
      <c r="B1233" s="13">
        <v>-10.386732580213659</v>
      </c>
    </row>
    <row r="1234" spans="1:2">
      <c r="A1234">
        <v>1233</v>
      </c>
      <c r="B1234" s="13">
        <v>-11.356376057041494</v>
      </c>
    </row>
    <row r="1235" spans="1:2">
      <c r="A1235">
        <v>1234</v>
      </c>
      <c r="B1235" s="13">
        <v>-6.8560737018548901</v>
      </c>
    </row>
    <row r="1236" spans="1:2">
      <c r="A1236">
        <v>1235</v>
      </c>
      <c r="B1236" s="13">
        <v>-7.6507031557933143</v>
      </c>
    </row>
    <row r="1237" spans="1:2">
      <c r="A1237">
        <v>1236</v>
      </c>
      <c r="B1237" s="13">
        <v>-10.238482798044073</v>
      </c>
    </row>
    <row r="1238" spans="1:2">
      <c r="A1238">
        <v>1237</v>
      </c>
      <c r="B1238" s="13">
        <v>-5.9957488540568775</v>
      </c>
    </row>
    <row r="1239" spans="1:2">
      <c r="A1239">
        <v>1238</v>
      </c>
      <c r="B1239" s="13">
        <v>-11.417883724548089</v>
      </c>
    </row>
    <row r="1240" spans="1:2">
      <c r="A1240">
        <v>1239</v>
      </c>
      <c r="B1240" s="13">
        <v>-10.651238789659445</v>
      </c>
    </row>
    <row r="1241" spans="1:2">
      <c r="A1241">
        <v>1240</v>
      </c>
      <c r="B1241" s="13">
        <v>-7.5620318341379731</v>
      </c>
    </row>
    <row r="1242" spans="1:2">
      <c r="A1242">
        <v>1241</v>
      </c>
      <c r="B1242" s="13">
        <v>-8.3003521859433285</v>
      </c>
    </row>
    <row r="1243" spans="1:2">
      <c r="A1243">
        <v>1242</v>
      </c>
      <c r="B1243" s="13">
        <v>-11.360327288202392</v>
      </c>
    </row>
    <row r="1244" spans="1:2">
      <c r="A1244">
        <v>1243</v>
      </c>
      <c r="B1244" s="13">
        <v>-10.959371892017957</v>
      </c>
    </row>
    <row r="1245" spans="1:2">
      <c r="A1245">
        <v>1244</v>
      </c>
      <c r="B1245" s="13">
        <v>-8.727640231140489</v>
      </c>
    </row>
    <row r="1246" spans="1:2">
      <c r="A1246">
        <v>1245</v>
      </c>
      <c r="B1246" s="13">
        <v>-12.964099950117314</v>
      </c>
    </row>
    <row r="1247" spans="1:2">
      <c r="A1247">
        <v>1246</v>
      </c>
      <c r="B1247" s="13">
        <v>-7.0729073378040752</v>
      </c>
    </row>
    <row r="1248" spans="1:2">
      <c r="A1248">
        <v>1247</v>
      </c>
      <c r="B1248" s="13">
        <v>-9.1607552910697603</v>
      </c>
    </row>
    <row r="1249" spans="1:2">
      <c r="A1249">
        <v>1248</v>
      </c>
      <c r="B1249" s="13">
        <v>-4.2795229805246331</v>
      </c>
    </row>
    <row r="1250" spans="1:2">
      <c r="A1250">
        <v>1249</v>
      </c>
      <c r="B1250" s="13">
        <v>-10.433944535643693</v>
      </c>
    </row>
    <row r="1251" spans="1:2">
      <c r="A1251">
        <v>1250</v>
      </c>
      <c r="B1251" s="13">
        <v>-12.223432496351176</v>
      </c>
    </row>
    <row r="1252" spans="1:2">
      <c r="A1252">
        <v>1251</v>
      </c>
      <c r="B1252" s="13">
        <v>-6.9923438224764558</v>
      </c>
    </row>
    <row r="1253" spans="1:2">
      <c r="A1253">
        <v>1252</v>
      </c>
      <c r="B1253" s="13">
        <v>-6.5945984101914181</v>
      </c>
    </row>
    <row r="1254" spans="1:2">
      <c r="A1254">
        <v>1253</v>
      </c>
      <c r="B1254" s="13">
        <v>-5.5107116846582134</v>
      </c>
    </row>
    <row r="1255" spans="1:2">
      <c r="A1255">
        <v>1254</v>
      </c>
      <c r="B1255" s="13">
        <v>-6.996804210704501</v>
      </c>
    </row>
    <row r="1256" spans="1:2">
      <c r="A1256">
        <v>1255</v>
      </c>
      <c r="B1256" s="13">
        <v>-9.0968237798718743</v>
      </c>
    </row>
    <row r="1257" spans="1:2">
      <c r="A1257">
        <v>1256</v>
      </c>
      <c r="B1257" s="13">
        <v>-11.984513883316206</v>
      </c>
    </row>
    <row r="1258" spans="1:2">
      <c r="A1258">
        <v>1257</v>
      </c>
      <c r="B1258" s="13">
        <v>-1.9153952419161104</v>
      </c>
    </row>
    <row r="1259" spans="1:2">
      <c r="A1259">
        <v>1258</v>
      </c>
      <c r="B1259" s="13">
        <v>-6.286953038440549</v>
      </c>
    </row>
    <row r="1260" spans="1:2">
      <c r="A1260">
        <v>1259</v>
      </c>
      <c r="B1260" s="13">
        <v>-6.744669184787246</v>
      </c>
    </row>
    <row r="1261" spans="1:2">
      <c r="A1261">
        <v>1260</v>
      </c>
      <c r="B1261" s="13">
        <v>-9.5235510084532784</v>
      </c>
    </row>
    <row r="1262" spans="1:2">
      <c r="A1262">
        <v>1261</v>
      </c>
      <c r="B1262" s="13">
        <v>-8.9070853195015438</v>
      </c>
    </row>
    <row r="1263" spans="1:2">
      <c r="A1263">
        <v>1262</v>
      </c>
      <c r="B1263" s="13">
        <v>-13.652775507217839</v>
      </c>
    </row>
    <row r="1264" spans="1:2">
      <c r="A1264">
        <v>1263</v>
      </c>
      <c r="B1264" s="13">
        <v>-9.6939929349503497</v>
      </c>
    </row>
    <row r="1265" spans="1:2">
      <c r="A1265">
        <v>1264</v>
      </c>
      <c r="B1265" s="13">
        <v>-8.598167307181324</v>
      </c>
    </row>
    <row r="1266" spans="1:2">
      <c r="A1266">
        <v>1265</v>
      </c>
      <c r="B1266" s="13">
        <v>-7.1707190787434598</v>
      </c>
    </row>
    <row r="1267" spans="1:2">
      <c r="A1267">
        <v>1266</v>
      </c>
      <c r="B1267" s="13">
        <v>-13.858934222679013</v>
      </c>
    </row>
    <row r="1268" spans="1:2">
      <c r="A1268">
        <v>1267</v>
      </c>
      <c r="B1268" s="13">
        <v>-16.727376805329513</v>
      </c>
    </row>
    <row r="1269" spans="1:2">
      <c r="A1269">
        <v>1268</v>
      </c>
      <c r="B1269" s="13">
        <v>-7.313147657920557</v>
      </c>
    </row>
    <row r="1270" spans="1:2">
      <c r="A1270">
        <v>1269</v>
      </c>
      <c r="B1270" s="13">
        <v>-4.2222572499134321</v>
      </c>
    </row>
    <row r="1271" spans="1:2">
      <c r="A1271">
        <v>1270</v>
      </c>
      <c r="B1271" s="13">
        <v>-3.8750904753685487</v>
      </c>
    </row>
    <row r="1272" spans="1:2">
      <c r="A1272">
        <v>1271</v>
      </c>
      <c r="B1272" s="13">
        <v>-15.246223900053328</v>
      </c>
    </row>
    <row r="1273" spans="1:2">
      <c r="A1273">
        <v>1272</v>
      </c>
      <c r="B1273" s="13">
        <v>-7.0406500584374614</v>
      </c>
    </row>
    <row r="1274" spans="1:2">
      <c r="A1274">
        <v>1273</v>
      </c>
      <c r="B1274" s="13">
        <v>-9.2827838913933718</v>
      </c>
    </row>
    <row r="1275" spans="1:2">
      <c r="A1275">
        <v>1274</v>
      </c>
      <c r="B1275" s="13">
        <v>-10.886610006188114</v>
      </c>
    </row>
    <row r="1276" spans="1:2">
      <c r="A1276">
        <v>1275</v>
      </c>
      <c r="B1276" s="13">
        <v>-4.8229119415380692</v>
      </c>
    </row>
    <row r="1277" spans="1:2">
      <c r="A1277">
        <v>1276</v>
      </c>
      <c r="B1277" s="13">
        <v>-8.6905296099445373</v>
      </c>
    </row>
    <row r="1278" spans="1:2">
      <c r="A1278">
        <v>1277</v>
      </c>
      <c r="B1278" s="13">
        <v>-10.413852789625871</v>
      </c>
    </row>
    <row r="1279" spans="1:2">
      <c r="A1279">
        <v>1278</v>
      </c>
      <c r="B1279" s="13">
        <v>-6.3060242321353863</v>
      </c>
    </row>
    <row r="1280" spans="1:2">
      <c r="A1280">
        <v>1279</v>
      </c>
      <c r="B1280" s="13">
        <v>-9.4188753170721267</v>
      </c>
    </row>
    <row r="1281" spans="1:2">
      <c r="A1281">
        <v>1280</v>
      </c>
      <c r="B1281" s="13">
        <v>-11.099172449650716</v>
      </c>
    </row>
    <row r="1282" spans="1:2">
      <c r="A1282">
        <v>1281</v>
      </c>
      <c r="B1282" s="13">
        <v>-13.685883684754248</v>
      </c>
    </row>
    <row r="1283" spans="1:2">
      <c r="A1283">
        <v>1282</v>
      </c>
      <c r="B1283" s="13">
        <v>-7.4951552657500562</v>
      </c>
    </row>
    <row r="1284" spans="1:2">
      <c r="A1284">
        <v>1283</v>
      </c>
      <c r="B1284" s="13">
        <v>-9.9413402819350196</v>
      </c>
    </row>
    <row r="1285" spans="1:2">
      <c r="A1285">
        <v>1284</v>
      </c>
      <c r="B1285" s="13">
        <v>-9.9400225505519391</v>
      </c>
    </row>
    <row r="1286" spans="1:2">
      <c r="A1286">
        <v>1285</v>
      </c>
      <c r="B1286" s="13">
        <v>-9.0796665933839691</v>
      </c>
    </row>
    <row r="1287" spans="1:2">
      <c r="A1287">
        <v>1286</v>
      </c>
      <c r="B1287" s="13">
        <v>-7.360185926054621</v>
      </c>
    </row>
    <row r="1288" spans="1:2">
      <c r="A1288">
        <v>1287</v>
      </c>
      <c r="B1288" s="13">
        <v>-12.152275253319452</v>
      </c>
    </row>
    <row r="1289" spans="1:2">
      <c r="A1289">
        <v>1288</v>
      </c>
      <c r="B1289" s="13">
        <v>-6.3274832770195308</v>
      </c>
    </row>
    <row r="1290" spans="1:2">
      <c r="A1290">
        <v>1289</v>
      </c>
      <c r="B1290" s="13">
        <v>-4.2725756321130373</v>
      </c>
    </row>
    <row r="1291" spans="1:2">
      <c r="A1291">
        <v>1290</v>
      </c>
      <c r="B1291" s="13">
        <v>-5.3317729511281318</v>
      </c>
    </row>
    <row r="1292" spans="1:2">
      <c r="A1292">
        <v>1291</v>
      </c>
      <c r="B1292" s="13">
        <v>-7.6819941153803217</v>
      </c>
    </row>
    <row r="1293" spans="1:2">
      <c r="A1293">
        <v>1292</v>
      </c>
      <c r="B1293" s="13">
        <v>-9.2825445271986169</v>
      </c>
    </row>
    <row r="1294" spans="1:2">
      <c r="A1294">
        <v>1293</v>
      </c>
      <c r="B1294" s="13">
        <v>-9.965920102414465</v>
      </c>
    </row>
    <row r="1295" spans="1:2">
      <c r="A1295">
        <v>1294</v>
      </c>
      <c r="B1295" s="13">
        <v>-7.9639348213223178</v>
      </c>
    </row>
    <row r="1296" spans="1:2">
      <c r="A1296">
        <v>1295</v>
      </c>
      <c r="B1296" s="13">
        <v>-7.9744011323172739</v>
      </c>
    </row>
    <row r="1297" spans="1:2">
      <c r="A1297">
        <v>1296</v>
      </c>
      <c r="B1297" s="13">
        <v>-7.4398832724457664</v>
      </c>
    </row>
    <row r="1298" spans="1:2">
      <c r="A1298">
        <v>1297</v>
      </c>
      <c r="B1298" s="13">
        <v>-13.050196497671211</v>
      </c>
    </row>
    <row r="1299" spans="1:2">
      <c r="A1299">
        <v>1298</v>
      </c>
      <c r="B1299" s="13">
        <v>-5.8236064234696316</v>
      </c>
    </row>
    <row r="1300" spans="1:2">
      <c r="A1300">
        <v>1299</v>
      </c>
      <c r="B1300" s="13">
        <v>-8.2556652158975385</v>
      </c>
    </row>
    <row r="1301" spans="1:2">
      <c r="A1301">
        <v>1300</v>
      </c>
      <c r="B1301" s="13">
        <v>-11.634874113143733</v>
      </c>
    </row>
    <row r="1302" spans="1:2">
      <c r="A1302">
        <v>1301</v>
      </c>
      <c r="B1302" s="13">
        <v>-4.9892520679855021</v>
      </c>
    </row>
    <row r="1303" spans="1:2">
      <c r="A1303">
        <v>1302</v>
      </c>
      <c r="B1303" s="13">
        <v>-7.3858379722247616</v>
      </c>
    </row>
    <row r="1304" spans="1:2">
      <c r="A1304">
        <v>1303</v>
      </c>
      <c r="B1304" s="13">
        <v>-6.091725950153168</v>
      </c>
    </row>
    <row r="1305" spans="1:2">
      <c r="A1305">
        <v>1304</v>
      </c>
      <c r="B1305" s="13">
        <v>-10.557377087059548</v>
      </c>
    </row>
    <row r="1306" spans="1:2">
      <c r="A1306">
        <v>1305</v>
      </c>
      <c r="B1306" s="13">
        <v>-6.2905604388277041</v>
      </c>
    </row>
    <row r="1307" spans="1:2">
      <c r="A1307">
        <v>1306</v>
      </c>
      <c r="B1307" s="13">
        <v>-9.9950214160325945</v>
      </c>
    </row>
    <row r="1308" spans="1:2">
      <c r="A1308">
        <v>1307</v>
      </c>
      <c r="B1308" s="13">
        <v>-2.6497673651558671</v>
      </c>
    </row>
    <row r="1309" spans="1:2">
      <c r="A1309">
        <v>1308</v>
      </c>
      <c r="B1309" s="13">
        <v>-6.9523821097907694</v>
      </c>
    </row>
    <row r="1310" spans="1:2">
      <c r="A1310">
        <v>1309</v>
      </c>
      <c r="B1310" s="13">
        <v>-7.5719571251186961</v>
      </c>
    </row>
    <row r="1311" spans="1:2">
      <c r="A1311">
        <v>1310</v>
      </c>
      <c r="B1311" s="13">
        <v>-12.940994042725496</v>
      </c>
    </row>
    <row r="1312" spans="1:2">
      <c r="A1312">
        <v>1311</v>
      </c>
      <c r="B1312" s="13">
        <v>-7.1838746989949449</v>
      </c>
    </row>
    <row r="1313" spans="1:2">
      <c r="A1313">
        <v>1312</v>
      </c>
      <c r="B1313" s="13">
        <v>-5.5387536161741</v>
      </c>
    </row>
    <row r="1314" spans="1:2">
      <c r="A1314">
        <v>1313</v>
      </c>
      <c r="B1314" s="13">
        <v>-10.663166383940919</v>
      </c>
    </row>
    <row r="1315" spans="1:2">
      <c r="A1315">
        <v>1314</v>
      </c>
      <c r="B1315" s="13">
        <v>-12.515471827724369</v>
      </c>
    </row>
    <row r="1316" spans="1:2">
      <c r="A1316">
        <v>1315</v>
      </c>
      <c r="B1316" s="13">
        <v>-9.02304809763333</v>
      </c>
    </row>
    <row r="1317" spans="1:2">
      <c r="A1317">
        <v>1316</v>
      </c>
      <c r="B1317" s="13">
        <v>-10.481422859972886</v>
      </c>
    </row>
    <row r="1318" spans="1:2">
      <c r="A1318">
        <v>1317</v>
      </c>
      <c r="B1318" s="13">
        <v>-6.2255960906898107</v>
      </c>
    </row>
    <row r="1319" spans="1:2">
      <c r="A1319">
        <v>1318</v>
      </c>
      <c r="B1319" s="13">
        <v>-8.0743944154078715</v>
      </c>
    </row>
    <row r="1320" spans="1:2">
      <c r="A1320">
        <v>1319</v>
      </c>
      <c r="B1320" s="13">
        <v>-10.337356889154975</v>
      </c>
    </row>
    <row r="1321" spans="1:2">
      <c r="A1321">
        <v>1320</v>
      </c>
      <c r="B1321" s="13">
        <v>-6.6997346534671447</v>
      </c>
    </row>
    <row r="1322" spans="1:2">
      <c r="A1322">
        <v>1321</v>
      </c>
      <c r="B1322" s="13">
        <v>-8.5458929349679043</v>
      </c>
    </row>
    <row r="1323" spans="1:2">
      <c r="A1323">
        <v>1322</v>
      </c>
      <c r="B1323" s="13">
        <v>-10.9681128662983</v>
      </c>
    </row>
    <row r="1324" spans="1:2">
      <c r="A1324">
        <v>1323</v>
      </c>
      <c r="B1324" s="13">
        <v>-10.096950362449043</v>
      </c>
    </row>
    <row r="1325" spans="1:2">
      <c r="A1325">
        <v>1324</v>
      </c>
      <c r="B1325" s="13">
        <v>-12.821555558560737</v>
      </c>
    </row>
    <row r="1326" spans="1:2">
      <c r="A1326">
        <v>1325</v>
      </c>
      <c r="B1326" s="13">
        <v>-9.0261588173955154</v>
      </c>
    </row>
    <row r="1327" spans="1:2">
      <c r="A1327">
        <v>1326</v>
      </c>
      <c r="B1327" s="13">
        <v>-6.8820819169687599</v>
      </c>
    </row>
    <row r="1328" spans="1:2">
      <c r="A1328">
        <v>1327</v>
      </c>
      <c r="B1328" s="13">
        <v>-10.00977099736946</v>
      </c>
    </row>
    <row r="1329" spans="1:2">
      <c r="A1329">
        <v>1328</v>
      </c>
      <c r="B1329" s="13">
        <v>-8.7700887430386789</v>
      </c>
    </row>
    <row r="1330" spans="1:2">
      <c r="A1330">
        <v>1329</v>
      </c>
      <c r="B1330" s="13">
        <v>-8.8624672827725313</v>
      </c>
    </row>
    <row r="1331" spans="1:2">
      <c r="A1331">
        <v>1330</v>
      </c>
      <c r="B1331" s="13">
        <v>-7.4955920921415151</v>
      </c>
    </row>
    <row r="1332" spans="1:2">
      <c r="A1332">
        <v>1331</v>
      </c>
      <c r="B1332" s="13">
        <v>-5.9835672265328075</v>
      </c>
    </row>
    <row r="1333" spans="1:2">
      <c r="A1333">
        <v>1332</v>
      </c>
      <c r="B1333" s="13">
        <v>-7.2734092959866379</v>
      </c>
    </row>
    <row r="1334" spans="1:2">
      <c r="A1334">
        <v>1333</v>
      </c>
      <c r="B1334" s="13">
        <v>-10.663105376426547</v>
      </c>
    </row>
    <row r="1335" spans="1:2">
      <c r="A1335">
        <v>1334</v>
      </c>
      <c r="B1335" s="13">
        <v>-12.16821079801265</v>
      </c>
    </row>
    <row r="1336" spans="1:2">
      <c r="A1336">
        <v>1335</v>
      </c>
      <c r="B1336" s="13">
        <v>-9.7463496321803174</v>
      </c>
    </row>
    <row r="1337" spans="1:2">
      <c r="A1337">
        <v>1336</v>
      </c>
      <c r="B1337" s="13">
        <v>-6.9797785646822907</v>
      </c>
    </row>
    <row r="1338" spans="1:2">
      <c r="A1338">
        <v>1337</v>
      </c>
      <c r="B1338" s="13">
        <v>-9.4191578092778929</v>
      </c>
    </row>
    <row r="1339" spans="1:2">
      <c r="A1339">
        <v>1338</v>
      </c>
      <c r="B1339" s="13">
        <v>-13.089503376666274</v>
      </c>
    </row>
    <row r="1340" spans="1:2">
      <c r="A1340">
        <v>1339</v>
      </c>
      <c r="B1340" s="13">
        <v>-8.1984000519234641</v>
      </c>
    </row>
    <row r="1341" spans="1:2">
      <c r="A1341">
        <v>1340</v>
      </c>
      <c r="B1341" s="13">
        <v>-9.2641751703282118</v>
      </c>
    </row>
    <row r="1342" spans="1:2">
      <c r="A1342">
        <v>1341</v>
      </c>
      <c r="B1342" s="13">
        <v>-8.9528120606146224</v>
      </c>
    </row>
    <row r="1343" spans="1:2">
      <c r="A1343">
        <v>1342</v>
      </c>
      <c r="B1343" s="13">
        <v>-5.3954248243903162</v>
      </c>
    </row>
    <row r="1344" spans="1:2">
      <c r="A1344">
        <v>1343</v>
      </c>
      <c r="B1344" s="13">
        <v>-6.0988665229075041</v>
      </c>
    </row>
    <row r="1345" spans="1:2">
      <c r="A1345">
        <v>1344</v>
      </c>
      <c r="B1345" s="13">
        <v>-9.1517763995075274</v>
      </c>
    </row>
    <row r="1346" spans="1:2">
      <c r="A1346">
        <v>1345</v>
      </c>
      <c r="B1346" s="13">
        <v>-10.715562948072678</v>
      </c>
    </row>
    <row r="1347" spans="1:2">
      <c r="A1347">
        <v>1346</v>
      </c>
      <c r="B1347" s="13">
        <v>-7.5040431022723491</v>
      </c>
    </row>
    <row r="1348" spans="1:2">
      <c r="A1348">
        <v>1347</v>
      </c>
      <c r="B1348" s="13">
        <v>-11.14157244685385</v>
      </c>
    </row>
    <row r="1349" spans="1:2">
      <c r="A1349">
        <v>1348</v>
      </c>
      <c r="B1349" s="13">
        <v>-10.752089374212966</v>
      </c>
    </row>
    <row r="1350" spans="1:2">
      <c r="A1350">
        <v>1349</v>
      </c>
      <c r="B1350" s="13">
        <v>-4.1696658654512282</v>
      </c>
    </row>
    <row r="1351" spans="1:2">
      <c r="A1351">
        <v>1350</v>
      </c>
      <c r="B1351" s="13">
        <v>-9.1174040700525349</v>
      </c>
    </row>
    <row r="1352" spans="1:2">
      <c r="A1352">
        <v>1351</v>
      </c>
      <c r="B1352" s="13">
        <v>-11.276767312238443</v>
      </c>
    </row>
    <row r="1353" spans="1:2">
      <c r="A1353">
        <v>1352</v>
      </c>
      <c r="B1353" s="13">
        <v>-9.6601264783764229</v>
      </c>
    </row>
    <row r="1354" spans="1:2">
      <c r="A1354">
        <v>1353</v>
      </c>
      <c r="B1354" s="13">
        <v>-8.9067053941451313</v>
      </c>
    </row>
    <row r="1355" spans="1:2">
      <c r="A1355">
        <v>1354</v>
      </c>
      <c r="B1355" s="13">
        <v>-3.853110730096617</v>
      </c>
    </row>
    <row r="1356" spans="1:2">
      <c r="A1356">
        <v>1355</v>
      </c>
      <c r="B1356" s="13">
        <v>-10.291089964639829</v>
      </c>
    </row>
    <row r="1357" spans="1:2">
      <c r="A1357">
        <v>1356</v>
      </c>
      <c r="B1357" s="13">
        <v>-7.9029452701696581</v>
      </c>
    </row>
    <row r="1358" spans="1:2">
      <c r="A1358">
        <v>1357</v>
      </c>
      <c r="B1358" s="13">
        <v>-12.759958631176193</v>
      </c>
    </row>
    <row r="1359" spans="1:2">
      <c r="A1359">
        <v>1358</v>
      </c>
      <c r="B1359" s="13">
        <v>-11.283248144285817</v>
      </c>
    </row>
    <row r="1360" spans="1:2">
      <c r="A1360">
        <v>1359</v>
      </c>
      <c r="B1360" s="13">
        <v>-7.8396930617957006</v>
      </c>
    </row>
    <row r="1361" spans="1:2">
      <c r="A1361">
        <v>1360</v>
      </c>
      <c r="B1361" s="13">
        <v>-6.4216057199444405</v>
      </c>
    </row>
    <row r="1362" spans="1:2">
      <c r="A1362">
        <v>1361</v>
      </c>
      <c r="B1362" s="13">
        <v>-5.6628659807842912</v>
      </c>
    </row>
    <row r="1363" spans="1:2">
      <c r="A1363">
        <v>1362</v>
      </c>
      <c r="B1363" s="13">
        <v>-7.2619478820266616</v>
      </c>
    </row>
    <row r="1364" spans="1:2">
      <c r="A1364">
        <v>1363</v>
      </c>
      <c r="B1364" s="13">
        <v>-9.1117165725363911</v>
      </c>
    </row>
    <row r="1365" spans="1:2">
      <c r="A1365">
        <v>1364</v>
      </c>
      <c r="B1365" s="13">
        <v>-5.8356624954055123</v>
      </c>
    </row>
    <row r="1366" spans="1:2">
      <c r="A1366">
        <v>1365</v>
      </c>
      <c r="B1366" s="13">
        <v>-12.935862741176134</v>
      </c>
    </row>
    <row r="1367" spans="1:2">
      <c r="A1367">
        <v>1366</v>
      </c>
      <c r="B1367" s="13">
        <v>-10.060702999804045</v>
      </c>
    </row>
    <row r="1368" spans="1:2">
      <c r="A1368">
        <v>1367</v>
      </c>
      <c r="B1368" s="13">
        <v>-10.726132132055881</v>
      </c>
    </row>
    <row r="1369" spans="1:2">
      <c r="A1369">
        <v>1368</v>
      </c>
      <c r="B1369" s="13">
        <v>-7.4439335963775175</v>
      </c>
    </row>
    <row r="1370" spans="1:2">
      <c r="A1370">
        <v>1369</v>
      </c>
      <c r="B1370" s="13">
        <v>-7.0405624836499356</v>
      </c>
    </row>
    <row r="1371" spans="1:2">
      <c r="A1371">
        <v>1370</v>
      </c>
      <c r="B1371" s="13">
        <v>-5.7694608527127977</v>
      </c>
    </row>
    <row r="1372" spans="1:2">
      <c r="A1372">
        <v>1371</v>
      </c>
      <c r="B1372" s="13">
        <v>-7.7313911151181403</v>
      </c>
    </row>
    <row r="1373" spans="1:2">
      <c r="A1373">
        <v>1372</v>
      </c>
      <c r="B1373" s="13">
        <v>-6.4378981492843934</v>
      </c>
    </row>
    <row r="1374" spans="1:2">
      <c r="A1374">
        <v>1373</v>
      </c>
      <c r="B1374" s="13">
        <v>-8.6540970970311548</v>
      </c>
    </row>
    <row r="1375" spans="1:2">
      <c r="A1375">
        <v>1374</v>
      </c>
      <c r="B1375" s="13">
        <v>-4.9361669700761253</v>
      </c>
    </row>
    <row r="1376" spans="1:2">
      <c r="A1376">
        <v>1375</v>
      </c>
      <c r="B1376" s="13">
        <v>-12.645614681357673</v>
      </c>
    </row>
    <row r="1377" spans="1:2">
      <c r="A1377">
        <v>1376</v>
      </c>
      <c r="B1377" s="13">
        <v>-7.7978460109243004</v>
      </c>
    </row>
    <row r="1378" spans="1:2">
      <c r="A1378">
        <v>1377</v>
      </c>
      <c r="B1378" s="13">
        <v>-7.5524014717329937</v>
      </c>
    </row>
    <row r="1379" spans="1:2">
      <c r="A1379">
        <v>1378</v>
      </c>
      <c r="B1379" s="13">
        <v>-12.344899987411139</v>
      </c>
    </row>
    <row r="1380" spans="1:2">
      <c r="A1380">
        <v>1379</v>
      </c>
      <c r="B1380" s="13">
        <v>-12.506043805782916</v>
      </c>
    </row>
    <row r="1381" spans="1:2">
      <c r="A1381">
        <v>1380</v>
      </c>
      <c r="B1381" s="13">
        <v>-5.445371331633166</v>
      </c>
    </row>
    <row r="1382" spans="1:2">
      <c r="A1382">
        <v>1381</v>
      </c>
      <c r="B1382" s="13">
        <v>-12.051453200536754</v>
      </c>
    </row>
    <row r="1383" spans="1:2">
      <c r="A1383">
        <v>1382</v>
      </c>
      <c r="B1383" s="13">
        <v>-12.374187671751159</v>
      </c>
    </row>
    <row r="1384" spans="1:2">
      <c r="A1384">
        <v>1383</v>
      </c>
      <c r="B1384" s="13">
        <v>-12.077113633647039</v>
      </c>
    </row>
    <row r="1385" spans="1:2">
      <c r="A1385">
        <v>1384</v>
      </c>
      <c r="B1385" s="13">
        <v>-10.306553943473537</v>
      </c>
    </row>
    <row r="1386" spans="1:2">
      <c r="A1386">
        <v>1385</v>
      </c>
      <c r="B1386" s="13">
        <v>-8.755765733914572</v>
      </c>
    </row>
    <row r="1387" spans="1:2">
      <c r="A1387">
        <v>1386</v>
      </c>
      <c r="B1387" s="13">
        <v>-10.507949311788417</v>
      </c>
    </row>
    <row r="1388" spans="1:2">
      <c r="A1388">
        <v>1387</v>
      </c>
      <c r="B1388" s="13">
        <v>-7.2821366476181106</v>
      </c>
    </row>
    <row r="1389" spans="1:2">
      <c r="A1389">
        <v>1388</v>
      </c>
      <c r="B1389" s="13">
        <v>-12.063931981260557</v>
      </c>
    </row>
    <row r="1390" spans="1:2">
      <c r="A1390">
        <v>1389</v>
      </c>
      <c r="B1390" s="13">
        <v>-9.1791008830169627</v>
      </c>
    </row>
    <row r="1391" spans="1:2">
      <c r="A1391">
        <v>1390</v>
      </c>
      <c r="B1391" s="13">
        <v>-8.7212432823708497</v>
      </c>
    </row>
    <row r="1392" spans="1:2">
      <c r="A1392">
        <v>1391</v>
      </c>
      <c r="B1392" s="13">
        <v>-7.2638863887765375</v>
      </c>
    </row>
    <row r="1393" spans="1:2">
      <c r="A1393">
        <v>1392</v>
      </c>
      <c r="B1393" s="13">
        <v>-9.006119292144124</v>
      </c>
    </row>
    <row r="1394" spans="1:2">
      <c r="A1394">
        <v>1393</v>
      </c>
      <c r="B1394" s="13">
        <v>-13.107965020140037</v>
      </c>
    </row>
    <row r="1395" spans="1:2">
      <c r="A1395">
        <v>1394</v>
      </c>
      <c r="B1395" s="13">
        <v>-7.3208291952008304</v>
      </c>
    </row>
    <row r="1396" spans="1:2">
      <c r="A1396">
        <v>1395</v>
      </c>
      <c r="B1396" s="13">
        <v>-11.788237655733814</v>
      </c>
    </row>
    <row r="1397" spans="1:2">
      <c r="A1397">
        <v>1396</v>
      </c>
      <c r="B1397" s="13">
        <v>-12.360495549434136</v>
      </c>
    </row>
    <row r="1398" spans="1:2">
      <c r="A1398">
        <v>1397</v>
      </c>
      <c r="B1398" s="13">
        <v>-6.3375669329868103</v>
      </c>
    </row>
    <row r="1399" spans="1:2">
      <c r="A1399">
        <v>1398</v>
      </c>
      <c r="B1399" s="13">
        <v>-6.6014830316407265</v>
      </c>
    </row>
    <row r="1400" spans="1:2">
      <c r="A1400">
        <v>1399</v>
      </c>
      <c r="B1400" s="13">
        <v>-13.468091453721097</v>
      </c>
    </row>
    <row r="1401" spans="1:2">
      <c r="A1401">
        <v>1400</v>
      </c>
      <c r="B1401" s="13">
        <v>-5.5736483479508259</v>
      </c>
    </row>
    <row r="1402" spans="1:2">
      <c r="A1402">
        <v>1401</v>
      </c>
      <c r="B1402" s="13">
        <v>-4.4961051547253801</v>
      </c>
    </row>
    <row r="1403" spans="1:2">
      <c r="A1403">
        <v>1402</v>
      </c>
      <c r="B1403" s="13">
        <v>-8.2263346539145878</v>
      </c>
    </row>
    <row r="1404" spans="1:2">
      <c r="A1404">
        <v>1403</v>
      </c>
      <c r="B1404" s="13">
        <v>-9.7866565363530054</v>
      </c>
    </row>
    <row r="1405" spans="1:2">
      <c r="A1405">
        <v>1404</v>
      </c>
      <c r="B1405" s="13">
        <v>-6.2862880619849761</v>
      </c>
    </row>
    <row r="1406" spans="1:2">
      <c r="A1406">
        <v>1405</v>
      </c>
      <c r="B1406" s="13">
        <v>-12.629502348662323</v>
      </c>
    </row>
    <row r="1407" spans="1:2">
      <c r="A1407">
        <v>1406</v>
      </c>
      <c r="B1407" s="13">
        <v>-6.3516189514161887</v>
      </c>
    </row>
    <row r="1408" spans="1:2">
      <c r="A1408">
        <v>1407</v>
      </c>
      <c r="B1408" s="13">
        <v>-10.520894414323696</v>
      </c>
    </row>
    <row r="1409" spans="1:2">
      <c r="A1409">
        <v>1408</v>
      </c>
      <c r="B1409" s="13">
        <v>-8.9013946513471733</v>
      </c>
    </row>
    <row r="1410" spans="1:2">
      <c r="A1410">
        <v>1409</v>
      </c>
      <c r="B1410" s="13">
        <v>-9.5918105642724409</v>
      </c>
    </row>
    <row r="1411" spans="1:2">
      <c r="A1411">
        <v>1410</v>
      </c>
      <c r="B1411" s="13">
        <v>-5.7339679674010622</v>
      </c>
    </row>
    <row r="1412" spans="1:2">
      <c r="A1412">
        <v>1411</v>
      </c>
      <c r="B1412" s="13">
        <v>-3.9815976212751569</v>
      </c>
    </row>
    <row r="1413" spans="1:2">
      <c r="A1413">
        <v>1412</v>
      </c>
      <c r="B1413" s="13">
        <v>-4.9118428140866675</v>
      </c>
    </row>
    <row r="1414" spans="1:2">
      <c r="A1414">
        <v>1413</v>
      </c>
      <c r="B1414" s="13">
        <v>-14.100849803064952</v>
      </c>
    </row>
    <row r="1415" spans="1:2">
      <c r="A1415">
        <v>1414</v>
      </c>
      <c r="B1415" s="13">
        <v>-8.34914895623732</v>
      </c>
    </row>
    <row r="1416" spans="1:2">
      <c r="A1416">
        <v>1415</v>
      </c>
      <c r="B1416" s="13">
        <v>-8.35430337628644</v>
      </c>
    </row>
    <row r="1417" spans="1:2">
      <c r="A1417">
        <v>1416</v>
      </c>
      <c r="B1417" s="13">
        <v>-9.1852533053615115</v>
      </c>
    </row>
    <row r="1418" spans="1:2">
      <c r="A1418">
        <v>1417</v>
      </c>
      <c r="B1418" s="13">
        <v>-11.172465563661117</v>
      </c>
    </row>
    <row r="1419" spans="1:2">
      <c r="A1419">
        <v>1418</v>
      </c>
      <c r="B1419" s="13">
        <v>-7.4149575895391182</v>
      </c>
    </row>
    <row r="1420" spans="1:2">
      <c r="A1420">
        <v>1419</v>
      </c>
      <c r="B1420" s="13">
        <v>-11.190023926382317</v>
      </c>
    </row>
    <row r="1421" spans="1:2">
      <c r="A1421">
        <v>1420</v>
      </c>
      <c r="B1421" s="13">
        <v>-11.352663204466673</v>
      </c>
    </row>
    <row r="1422" spans="1:2">
      <c r="A1422">
        <v>1421</v>
      </c>
      <c r="B1422" s="13">
        <v>-11.303457227500152</v>
      </c>
    </row>
    <row r="1423" spans="1:2">
      <c r="A1423">
        <v>1422</v>
      </c>
      <c r="B1423" s="13">
        <v>-10.165291121698898</v>
      </c>
    </row>
    <row r="1424" spans="1:2">
      <c r="A1424">
        <v>1423</v>
      </c>
      <c r="B1424" s="13">
        <v>-9.5308932513435014</v>
      </c>
    </row>
    <row r="1425" spans="1:2">
      <c r="A1425">
        <v>1424</v>
      </c>
      <c r="B1425" s="13">
        <v>-7.845759484510844</v>
      </c>
    </row>
    <row r="1426" spans="1:2">
      <c r="A1426">
        <v>1425</v>
      </c>
      <c r="B1426" s="13">
        <v>-9.7754792273127791</v>
      </c>
    </row>
    <row r="1427" spans="1:2">
      <c r="A1427">
        <v>1426</v>
      </c>
      <c r="B1427" s="13">
        <v>-7.9640585333431178</v>
      </c>
    </row>
    <row r="1428" spans="1:2">
      <c r="A1428">
        <v>1427</v>
      </c>
      <c r="B1428" s="13">
        <v>-12.606844473944424</v>
      </c>
    </row>
    <row r="1429" spans="1:2">
      <c r="A1429">
        <v>1428</v>
      </c>
      <c r="B1429" s="13">
        <v>-6.6796498010152385</v>
      </c>
    </row>
    <row r="1430" spans="1:2">
      <c r="A1430">
        <v>1429</v>
      </c>
      <c r="B1430" s="13">
        <v>-14.432596601610543</v>
      </c>
    </row>
    <row r="1431" spans="1:2">
      <c r="A1431">
        <v>1430</v>
      </c>
      <c r="B1431" s="13">
        <v>-9.6833910867686193</v>
      </c>
    </row>
    <row r="1432" spans="1:2">
      <c r="A1432">
        <v>1431</v>
      </c>
      <c r="B1432" s="13">
        <v>-12.952731561316735</v>
      </c>
    </row>
    <row r="1433" spans="1:2">
      <c r="A1433">
        <v>1432</v>
      </c>
      <c r="B1433" s="13">
        <v>-8.2032959756682491</v>
      </c>
    </row>
    <row r="1434" spans="1:2">
      <c r="A1434">
        <v>1433</v>
      </c>
      <c r="B1434" s="13">
        <v>-11.13725742412422</v>
      </c>
    </row>
    <row r="1435" spans="1:2">
      <c r="A1435">
        <v>1434</v>
      </c>
      <c r="B1435" s="13">
        <v>-7.423178227819121</v>
      </c>
    </row>
    <row r="1436" spans="1:2">
      <c r="A1436">
        <v>1435</v>
      </c>
      <c r="B1436" s="13">
        <v>-7.6329229910063132</v>
      </c>
    </row>
    <row r="1437" spans="1:2">
      <c r="A1437">
        <v>1436</v>
      </c>
      <c r="B1437" s="13">
        <v>-12.552979381104754</v>
      </c>
    </row>
    <row r="1438" spans="1:2">
      <c r="A1438">
        <v>1437</v>
      </c>
      <c r="B1438" s="13">
        <v>-11.89308167753539</v>
      </c>
    </row>
    <row r="1439" spans="1:2">
      <c r="A1439">
        <v>1438</v>
      </c>
      <c r="B1439" s="13">
        <v>-5.4782004618498492</v>
      </c>
    </row>
    <row r="1440" spans="1:2">
      <c r="A1440">
        <v>1439</v>
      </c>
      <c r="B1440" s="13">
        <v>-10.086730093784913</v>
      </c>
    </row>
    <row r="1441" spans="1:2">
      <c r="A1441">
        <v>1440</v>
      </c>
      <c r="B1441" s="13">
        <v>-7.6771573624430678</v>
      </c>
    </row>
    <row r="1442" spans="1:2">
      <c r="A1442">
        <v>1441</v>
      </c>
      <c r="B1442" s="13">
        <v>-3.7988503755730321</v>
      </c>
    </row>
    <row r="1443" spans="1:2">
      <c r="A1443">
        <v>1442</v>
      </c>
      <c r="B1443" s="13">
        <v>-8.3598659709346901</v>
      </c>
    </row>
    <row r="1444" spans="1:2">
      <c r="A1444">
        <v>1443</v>
      </c>
      <c r="B1444" s="13">
        <v>-7.4077251961501602</v>
      </c>
    </row>
    <row r="1445" spans="1:2">
      <c r="A1445">
        <v>1444</v>
      </c>
      <c r="B1445" s="13">
        <v>-7.6209789695544821</v>
      </c>
    </row>
    <row r="1446" spans="1:2">
      <c r="A1446">
        <v>1445</v>
      </c>
      <c r="B1446" s="13">
        <v>-9.9107378468622844</v>
      </c>
    </row>
    <row r="1447" spans="1:2">
      <c r="A1447">
        <v>1446</v>
      </c>
      <c r="B1447" s="13">
        <v>-7.6648404255969407</v>
      </c>
    </row>
    <row r="1448" spans="1:2">
      <c r="A1448">
        <v>1447</v>
      </c>
      <c r="B1448" s="13">
        <v>-9.7153258932534605</v>
      </c>
    </row>
    <row r="1449" spans="1:2">
      <c r="A1449">
        <v>1448</v>
      </c>
      <c r="B1449" s="13">
        <v>-6.7610097073169211</v>
      </c>
    </row>
    <row r="1450" spans="1:2">
      <c r="A1450">
        <v>1449</v>
      </c>
      <c r="B1450" s="13">
        <v>-6.1721102197097357</v>
      </c>
    </row>
    <row r="1451" spans="1:2">
      <c r="A1451">
        <v>1450</v>
      </c>
      <c r="B1451" s="13">
        <v>-7.9858276636738887</v>
      </c>
    </row>
    <row r="1452" spans="1:2">
      <c r="A1452">
        <v>1451</v>
      </c>
      <c r="B1452" s="13">
        <v>-6.7851344663587527</v>
      </c>
    </row>
    <row r="1453" spans="1:2">
      <c r="A1453">
        <v>1452</v>
      </c>
      <c r="B1453" s="13">
        <v>-9.0856005423148662</v>
      </c>
    </row>
    <row r="1454" spans="1:2">
      <c r="A1454">
        <v>1453</v>
      </c>
      <c r="B1454" s="13">
        <v>-5.460402340606155</v>
      </c>
    </row>
    <row r="1455" spans="1:2">
      <c r="A1455">
        <v>1454</v>
      </c>
      <c r="B1455" s="13">
        <v>-8.4854321214008497</v>
      </c>
    </row>
    <row r="1456" spans="1:2">
      <c r="A1456">
        <v>1455</v>
      </c>
      <c r="B1456" s="13">
        <v>-12.585553291185047</v>
      </c>
    </row>
    <row r="1457" spans="1:2">
      <c r="A1457">
        <v>1456</v>
      </c>
      <c r="B1457" s="13">
        <v>-9.000013456194548</v>
      </c>
    </row>
    <row r="1458" spans="1:2">
      <c r="A1458">
        <v>1457</v>
      </c>
      <c r="B1458" s="13">
        <v>-10.30359575034252</v>
      </c>
    </row>
    <row r="1459" spans="1:2">
      <c r="A1459">
        <v>1458</v>
      </c>
      <c r="B1459" s="13">
        <v>-10.477783459261722</v>
      </c>
    </row>
    <row r="1460" spans="1:2">
      <c r="A1460">
        <v>1459</v>
      </c>
      <c r="B1460" s="13">
        <v>-4.2657896789485878</v>
      </c>
    </row>
    <row r="1461" spans="1:2">
      <c r="A1461">
        <v>1460</v>
      </c>
      <c r="B1461" s="13">
        <v>-16.538694980559317</v>
      </c>
    </row>
    <row r="1462" spans="1:2">
      <c r="A1462">
        <v>1461</v>
      </c>
      <c r="B1462" s="13">
        <v>-6.1554028377148891</v>
      </c>
    </row>
    <row r="1463" spans="1:2">
      <c r="A1463">
        <v>1462</v>
      </c>
      <c r="B1463" s="13">
        <v>-7.1406733344258173</v>
      </c>
    </row>
    <row r="1464" spans="1:2">
      <c r="A1464">
        <v>1463</v>
      </c>
      <c r="B1464" s="13">
        <v>-11.168136466269976</v>
      </c>
    </row>
    <row r="1465" spans="1:2">
      <c r="A1465">
        <v>1464</v>
      </c>
      <c r="B1465" s="13">
        <v>-5.668839036722586</v>
      </c>
    </row>
    <row r="1466" spans="1:2">
      <c r="A1466">
        <v>1465</v>
      </c>
      <c r="B1466" s="13">
        <v>-3.1258923775393934</v>
      </c>
    </row>
    <row r="1467" spans="1:2">
      <c r="A1467">
        <v>1466</v>
      </c>
      <c r="B1467" s="13">
        <v>-12.672625678548517</v>
      </c>
    </row>
    <row r="1468" spans="1:2">
      <c r="A1468">
        <v>1467</v>
      </c>
      <c r="B1468" s="13">
        <v>-17.065304708943327</v>
      </c>
    </row>
    <row r="1469" spans="1:2">
      <c r="A1469">
        <v>1468</v>
      </c>
      <c r="B1469" s="13">
        <v>-8.3809097646310509</v>
      </c>
    </row>
    <row r="1470" spans="1:2">
      <c r="A1470">
        <v>1469</v>
      </c>
      <c r="B1470" s="13">
        <v>-4.1640034225188209</v>
      </c>
    </row>
    <row r="1471" spans="1:2">
      <c r="A1471">
        <v>1470</v>
      </c>
      <c r="B1471" s="13">
        <v>-5.8692882370579511</v>
      </c>
    </row>
    <row r="1472" spans="1:2">
      <c r="A1472">
        <v>1471</v>
      </c>
      <c r="B1472" s="13">
        <v>-10.730373829838886</v>
      </c>
    </row>
    <row r="1473" spans="1:2">
      <c r="A1473">
        <v>1472</v>
      </c>
      <c r="B1473" s="13">
        <v>-7.133617578688253</v>
      </c>
    </row>
    <row r="1474" spans="1:2">
      <c r="A1474">
        <v>1473</v>
      </c>
      <c r="B1474" s="13">
        <v>-9.2911520666434129</v>
      </c>
    </row>
    <row r="1475" spans="1:2">
      <c r="A1475">
        <v>1474</v>
      </c>
      <c r="B1475" s="13">
        <v>-4.8164220144532468</v>
      </c>
    </row>
    <row r="1476" spans="1:2">
      <c r="A1476">
        <v>1475</v>
      </c>
      <c r="B1476" s="13">
        <v>-8.2076360913339474</v>
      </c>
    </row>
    <row r="1477" spans="1:2">
      <c r="A1477">
        <v>1476</v>
      </c>
      <c r="B1477" s="13">
        <v>-6.0274611142161154</v>
      </c>
    </row>
    <row r="1478" spans="1:2">
      <c r="A1478">
        <v>1477</v>
      </c>
      <c r="B1478" s="13">
        <v>-2.4846303792767297</v>
      </c>
    </row>
    <row r="1479" spans="1:2">
      <c r="A1479">
        <v>1478</v>
      </c>
      <c r="B1479" s="13">
        <v>-4.5879696610189846</v>
      </c>
    </row>
    <row r="1480" spans="1:2">
      <c r="A1480">
        <v>1479</v>
      </c>
      <c r="B1480" s="13">
        <v>-7.0588192404147794</v>
      </c>
    </row>
    <row r="1481" spans="1:2">
      <c r="A1481">
        <v>1480</v>
      </c>
      <c r="B1481" s="13">
        <v>-8.0929257289972245</v>
      </c>
    </row>
    <row r="1482" spans="1:2">
      <c r="A1482">
        <v>1481</v>
      </c>
      <c r="B1482" s="13">
        <v>-13.254398466451496</v>
      </c>
    </row>
    <row r="1483" spans="1:2">
      <c r="A1483">
        <v>1482</v>
      </c>
      <c r="B1483" s="13">
        <v>-8.900795549402547</v>
      </c>
    </row>
    <row r="1484" spans="1:2">
      <c r="A1484">
        <v>1483</v>
      </c>
      <c r="B1484" s="13">
        <v>-6.5892065625167993</v>
      </c>
    </row>
    <row r="1485" spans="1:2">
      <c r="A1485">
        <v>1484</v>
      </c>
      <c r="B1485" s="13">
        <v>-13.340840504584602</v>
      </c>
    </row>
    <row r="1486" spans="1:2">
      <c r="A1486">
        <v>1485</v>
      </c>
      <c r="B1486" s="13">
        <v>-11.560590413275447</v>
      </c>
    </row>
    <row r="1487" spans="1:2">
      <c r="A1487">
        <v>1486</v>
      </c>
      <c r="B1487" s="13">
        <v>-8.40757261881655</v>
      </c>
    </row>
    <row r="1488" spans="1:2">
      <c r="A1488">
        <v>1487</v>
      </c>
      <c r="B1488" s="13">
        <v>-10.928029049507675</v>
      </c>
    </row>
    <row r="1489" spans="1:2">
      <c r="A1489">
        <v>1488</v>
      </c>
      <c r="B1489" s="13">
        <v>-8.8054584145086086</v>
      </c>
    </row>
    <row r="1490" spans="1:2">
      <c r="A1490">
        <v>1489</v>
      </c>
      <c r="B1490" s="13">
        <v>-1.1727925767723553</v>
      </c>
    </row>
    <row r="1491" spans="1:2">
      <c r="A1491">
        <v>1490</v>
      </c>
      <c r="B1491" s="13">
        <v>-8.8764486911149234</v>
      </c>
    </row>
    <row r="1492" spans="1:2">
      <c r="A1492">
        <v>1491</v>
      </c>
      <c r="B1492" s="13">
        <v>-11.194193455459651</v>
      </c>
    </row>
    <row r="1493" spans="1:2">
      <c r="A1493">
        <v>1492</v>
      </c>
      <c r="B1493" s="13">
        <v>-8.9426764910747973</v>
      </c>
    </row>
    <row r="1494" spans="1:2">
      <c r="A1494">
        <v>1493</v>
      </c>
      <c r="B1494" s="13">
        <v>-7.2152515396533072</v>
      </c>
    </row>
    <row r="1495" spans="1:2">
      <c r="A1495">
        <v>1494</v>
      </c>
      <c r="B1495" s="13">
        <v>-7.2386154567373708</v>
      </c>
    </row>
    <row r="1496" spans="1:2">
      <c r="A1496">
        <v>1495</v>
      </c>
      <c r="B1496" s="13">
        <v>-3.7372760964442162</v>
      </c>
    </row>
    <row r="1497" spans="1:2">
      <c r="A1497">
        <v>1496</v>
      </c>
      <c r="B1497" s="13">
        <v>-7.6456731585543958</v>
      </c>
    </row>
    <row r="1498" spans="1:2">
      <c r="A1498">
        <v>1497</v>
      </c>
      <c r="B1498" s="13">
        <v>-11.719218666581266</v>
      </c>
    </row>
    <row r="1499" spans="1:2">
      <c r="A1499">
        <v>1498</v>
      </c>
      <c r="B1499" s="13">
        <v>-3.116274274337377</v>
      </c>
    </row>
    <row r="1500" spans="1:2">
      <c r="A1500">
        <v>1499</v>
      </c>
      <c r="B1500" s="13">
        <v>-10.834241742465922</v>
      </c>
    </row>
    <row r="1501" spans="1:2">
      <c r="A1501">
        <v>1500</v>
      </c>
      <c r="B1501" s="13">
        <v>-14.126170663864418</v>
      </c>
    </row>
    <row r="1502" spans="1:2">
      <c r="A1502">
        <v>1501</v>
      </c>
      <c r="B1502" s="13">
        <v>-12.177038077251305</v>
      </c>
    </row>
    <row r="1503" spans="1:2">
      <c r="A1503">
        <v>1502</v>
      </c>
      <c r="B1503" s="13">
        <v>-4.4777617072261187</v>
      </c>
    </row>
    <row r="1504" spans="1:2">
      <c r="A1504">
        <v>1503</v>
      </c>
      <c r="B1504" s="13">
        <v>-5.5609536594315925</v>
      </c>
    </row>
    <row r="1505" spans="1:2">
      <c r="A1505">
        <v>1504</v>
      </c>
      <c r="B1505" s="13">
        <v>-5.6836962987520856</v>
      </c>
    </row>
    <row r="1506" spans="1:2">
      <c r="A1506">
        <v>1505</v>
      </c>
      <c r="B1506" s="13">
        <v>-11.978801533393922</v>
      </c>
    </row>
    <row r="1507" spans="1:2">
      <c r="A1507">
        <v>1506</v>
      </c>
      <c r="B1507" s="13">
        <v>-9.9894252253896898</v>
      </c>
    </row>
    <row r="1508" spans="1:2">
      <c r="A1508">
        <v>1507</v>
      </c>
      <c r="B1508" s="13">
        <v>-12.627342324302887</v>
      </c>
    </row>
    <row r="1509" spans="1:2">
      <c r="A1509">
        <v>1508</v>
      </c>
      <c r="B1509" s="13">
        <v>-9.3943523332903975</v>
      </c>
    </row>
    <row r="1510" spans="1:2">
      <c r="A1510">
        <v>1509</v>
      </c>
      <c r="B1510" s="13">
        <v>-8.7582010334948457</v>
      </c>
    </row>
    <row r="1511" spans="1:2">
      <c r="A1511">
        <v>1510</v>
      </c>
      <c r="B1511" s="13">
        <v>-7.3823324898542992</v>
      </c>
    </row>
    <row r="1512" spans="1:2">
      <c r="A1512">
        <v>1511</v>
      </c>
      <c r="B1512" s="13">
        <v>-5.7677599759134628</v>
      </c>
    </row>
    <row r="1513" spans="1:2">
      <c r="A1513">
        <v>1512</v>
      </c>
      <c r="B1513" s="13">
        <v>-8.9971580450582085</v>
      </c>
    </row>
    <row r="1514" spans="1:2">
      <c r="A1514">
        <v>1513</v>
      </c>
      <c r="B1514" s="13">
        <v>-8.7687680416601772</v>
      </c>
    </row>
    <row r="1515" spans="1:2">
      <c r="A1515">
        <v>1514</v>
      </c>
      <c r="B1515" s="13">
        <v>-7.4939730001156608</v>
      </c>
    </row>
    <row r="1516" spans="1:2">
      <c r="A1516">
        <v>1515</v>
      </c>
      <c r="B1516" s="13">
        <v>-9.5399608549805937</v>
      </c>
    </row>
    <row r="1517" spans="1:2">
      <c r="A1517">
        <v>1516</v>
      </c>
      <c r="B1517" s="13">
        <v>-3.5927177300308912</v>
      </c>
    </row>
    <row r="1518" spans="1:2">
      <c r="A1518">
        <v>1517</v>
      </c>
      <c r="B1518" s="13">
        <v>-7.99917059306261</v>
      </c>
    </row>
    <row r="1519" spans="1:2">
      <c r="A1519">
        <v>1518</v>
      </c>
      <c r="B1519" s="13">
        <v>-9.0720928899565862</v>
      </c>
    </row>
    <row r="1520" spans="1:2">
      <c r="A1520">
        <v>1519</v>
      </c>
      <c r="B1520" s="13">
        <v>-6.7044954339762439</v>
      </c>
    </row>
    <row r="1521" spans="1:2">
      <c r="A1521">
        <v>1520</v>
      </c>
      <c r="B1521" s="13">
        <v>-10.414536189232084</v>
      </c>
    </row>
    <row r="1522" spans="1:2">
      <c r="A1522">
        <v>1521</v>
      </c>
      <c r="B1522" s="13">
        <v>-9.7748393862722089</v>
      </c>
    </row>
    <row r="1523" spans="1:2">
      <c r="A1523">
        <v>1522</v>
      </c>
      <c r="B1523" s="13">
        <v>-7.7065247450674148</v>
      </c>
    </row>
    <row r="1524" spans="1:2">
      <c r="A1524">
        <v>1523</v>
      </c>
      <c r="B1524" s="13">
        <v>-11.467137854406557</v>
      </c>
    </row>
    <row r="1525" spans="1:2">
      <c r="A1525">
        <v>1524</v>
      </c>
      <c r="B1525" s="13">
        <v>-7.1350581222850797</v>
      </c>
    </row>
    <row r="1526" spans="1:2">
      <c r="A1526">
        <v>1525</v>
      </c>
      <c r="B1526" s="13">
        <v>-7.7773703890596932</v>
      </c>
    </row>
    <row r="1527" spans="1:2">
      <c r="A1527">
        <v>1526</v>
      </c>
      <c r="B1527" s="13">
        <v>-7.0797686101625787</v>
      </c>
    </row>
    <row r="1528" spans="1:2">
      <c r="A1528">
        <v>1527</v>
      </c>
      <c r="B1528" s="13">
        <v>-5.9644287876915003</v>
      </c>
    </row>
    <row r="1529" spans="1:2">
      <c r="A1529">
        <v>1528</v>
      </c>
      <c r="B1529" s="13">
        <v>-12.001267399731827</v>
      </c>
    </row>
    <row r="1530" spans="1:2">
      <c r="A1530">
        <v>1529</v>
      </c>
      <c r="B1530" s="13">
        <v>-6.5434629160263524</v>
      </c>
    </row>
    <row r="1531" spans="1:2">
      <c r="A1531">
        <v>1530</v>
      </c>
      <c r="B1531" s="13">
        <v>-13.740469763812126</v>
      </c>
    </row>
    <row r="1532" spans="1:2">
      <c r="A1532">
        <v>1531</v>
      </c>
      <c r="B1532" s="13">
        <v>-8.0801745305216794</v>
      </c>
    </row>
    <row r="1533" spans="1:2">
      <c r="A1533">
        <v>1532</v>
      </c>
      <c r="B1533" s="13">
        <v>-10.090328487659407</v>
      </c>
    </row>
    <row r="1534" spans="1:2">
      <c r="A1534">
        <v>1533</v>
      </c>
      <c r="B1534" s="13">
        <v>-3.6127537479524432</v>
      </c>
    </row>
    <row r="1535" spans="1:2">
      <c r="A1535">
        <v>1534</v>
      </c>
      <c r="B1535" s="13">
        <v>-7.0839557467698402</v>
      </c>
    </row>
    <row r="1536" spans="1:2">
      <c r="A1536">
        <v>1535</v>
      </c>
      <c r="B1536" s="13">
        <v>-11.548317960126379</v>
      </c>
    </row>
    <row r="1537" spans="1:2">
      <c r="A1537">
        <v>1536</v>
      </c>
      <c r="B1537" s="13">
        <v>-10.636255360749608</v>
      </c>
    </row>
    <row r="1538" spans="1:2">
      <c r="A1538">
        <v>1537</v>
      </c>
      <c r="B1538" s="13">
        <v>-8.7610827736412684</v>
      </c>
    </row>
    <row r="1539" spans="1:2">
      <c r="A1539">
        <v>1538</v>
      </c>
      <c r="B1539" s="13">
        <v>-8.7477764839248202</v>
      </c>
    </row>
    <row r="1540" spans="1:2">
      <c r="A1540">
        <v>1539</v>
      </c>
      <c r="B1540" s="13">
        <v>-9.2072687417009931</v>
      </c>
    </row>
    <row r="1541" spans="1:2">
      <c r="A1541">
        <v>1540</v>
      </c>
      <c r="B1541" s="13">
        <v>-7.2348262481959971</v>
      </c>
    </row>
    <row r="1542" spans="1:2">
      <c r="A1542">
        <v>1541</v>
      </c>
      <c r="B1542" s="13">
        <v>-5.2183950666305758</v>
      </c>
    </row>
    <row r="1543" spans="1:2">
      <c r="A1543">
        <v>1542</v>
      </c>
      <c r="B1543" s="13">
        <v>-5.6451741630264802</v>
      </c>
    </row>
    <row r="1544" spans="1:2">
      <c r="A1544">
        <v>1543</v>
      </c>
      <c r="B1544" s="13">
        <v>-13.776022967880605</v>
      </c>
    </row>
    <row r="1545" spans="1:2">
      <c r="A1545">
        <v>1544</v>
      </c>
      <c r="B1545" s="13">
        <v>-8.9056996729317301</v>
      </c>
    </row>
    <row r="1546" spans="1:2">
      <c r="A1546">
        <v>1545</v>
      </c>
      <c r="B1546" s="13">
        <v>-9.9862611617737578</v>
      </c>
    </row>
    <row r="1547" spans="1:2">
      <c r="A1547">
        <v>1546</v>
      </c>
      <c r="B1547" s="13">
        <v>-12.435879212971845</v>
      </c>
    </row>
    <row r="1548" spans="1:2">
      <c r="A1548">
        <v>1547</v>
      </c>
      <c r="B1548" s="13">
        <v>-7.0950452491149534</v>
      </c>
    </row>
    <row r="1549" spans="1:2">
      <c r="A1549">
        <v>1548</v>
      </c>
      <c r="B1549" s="13">
        <v>-3.0599883268970833</v>
      </c>
    </row>
    <row r="1550" spans="1:2">
      <c r="A1550">
        <v>1549</v>
      </c>
      <c r="B1550" s="13">
        <v>-9.4548983922043739</v>
      </c>
    </row>
    <row r="1551" spans="1:2">
      <c r="A1551">
        <v>1550</v>
      </c>
      <c r="B1551" s="13">
        <v>-9.9819145626825581</v>
      </c>
    </row>
    <row r="1552" spans="1:2">
      <c r="A1552">
        <v>1551</v>
      </c>
      <c r="B1552" s="13">
        <v>-6.3332439839057173</v>
      </c>
    </row>
    <row r="1553" spans="1:2">
      <c r="A1553">
        <v>1552</v>
      </c>
      <c r="B1553" s="13">
        <v>-6.2917438234690097</v>
      </c>
    </row>
    <row r="1554" spans="1:2">
      <c r="A1554">
        <v>1553</v>
      </c>
      <c r="B1554" s="13">
        <v>-10.920238263899034</v>
      </c>
    </row>
    <row r="1555" spans="1:2">
      <c r="A1555">
        <v>1554</v>
      </c>
      <c r="B1555" s="13">
        <v>-8.318646940890229</v>
      </c>
    </row>
    <row r="1556" spans="1:2">
      <c r="A1556">
        <v>1555</v>
      </c>
      <c r="B1556" s="13">
        <v>-10.663289625474169</v>
      </c>
    </row>
    <row r="1557" spans="1:2">
      <c r="A1557">
        <v>1556</v>
      </c>
      <c r="B1557" s="13">
        <v>-8.1527746462026673</v>
      </c>
    </row>
    <row r="1558" spans="1:2">
      <c r="A1558">
        <v>1557</v>
      </c>
      <c r="B1558" s="13">
        <v>-10.246716586644235</v>
      </c>
    </row>
    <row r="1559" spans="1:2">
      <c r="A1559">
        <v>1558</v>
      </c>
      <c r="B1559" s="13">
        <v>-7.1946798846624036</v>
      </c>
    </row>
    <row r="1560" spans="1:2">
      <c r="A1560">
        <v>1559</v>
      </c>
      <c r="B1560" s="13">
        <v>-12.667009125136696</v>
      </c>
    </row>
    <row r="1561" spans="1:2">
      <c r="A1561">
        <v>1560</v>
      </c>
      <c r="B1561" s="13">
        <v>-2.8076534866724687</v>
      </c>
    </row>
    <row r="1562" spans="1:2">
      <c r="A1562">
        <v>1561</v>
      </c>
      <c r="B1562" s="13">
        <v>-6.7432920555616525</v>
      </c>
    </row>
    <row r="1563" spans="1:2">
      <c r="A1563">
        <v>1562</v>
      </c>
      <c r="B1563" s="13">
        <v>-14.015347242773828</v>
      </c>
    </row>
    <row r="1564" spans="1:2">
      <c r="A1564">
        <v>1563</v>
      </c>
      <c r="B1564" s="13">
        <v>-9.4071611729830931</v>
      </c>
    </row>
    <row r="1565" spans="1:2">
      <c r="A1565">
        <v>1564</v>
      </c>
      <c r="B1565" s="13">
        <v>-10.529978857149366</v>
      </c>
    </row>
    <row r="1566" spans="1:2">
      <c r="A1566">
        <v>1565</v>
      </c>
      <c r="B1566" s="13">
        <v>-9.7677953098475783</v>
      </c>
    </row>
    <row r="1567" spans="1:2">
      <c r="A1567">
        <v>1566</v>
      </c>
      <c r="B1567" s="13">
        <v>-3.9741270757753879</v>
      </c>
    </row>
    <row r="1568" spans="1:2">
      <c r="A1568">
        <v>1567</v>
      </c>
      <c r="B1568" s="13">
        <v>-10.552343777480782</v>
      </c>
    </row>
    <row r="1569" spans="1:2">
      <c r="A1569">
        <v>1568</v>
      </c>
      <c r="B1569" s="13">
        <v>-10.089634506335031</v>
      </c>
    </row>
    <row r="1570" spans="1:2">
      <c r="A1570">
        <v>1569</v>
      </c>
      <c r="B1570" s="13">
        <v>-4.9770505007809982</v>
      </c>
    </row>
    <row r="1571" spans="1:2">
      <c r="A1571">
        <v>1570</v>
      </c>
      <c r="B1571" s="13">
        <v>-6.6522796775798199</v>
      </c>
    </row>
    <row r="1572" spans="1:2">
      <c r="A1572">
        <v>1571</v>
      </c>
      <c r="B1572" s="13">
        <v>-6.6425889918762708</v>
      </c>
    </row>
    <row r="1573" spans="1:2">
      <c r="A1573">
        <v>1572</v>
      </c>
      <c r="B1573" s="13">
        <v>-9.5487152072370147</v>
      </c>
    </row>
    <row r="1574" spans="1:2">
      <c r="A1574">
        <v>1573</v>
      </c>
      <c r="B1574" s="13">
        <v>-6.7353892090661942</v>
      </c>
    </row>
    <row r="1575" spans="1:2">
      <c r="A1575">
        <v>1574</v>
      </c>
      <c r="B1575" s="13">
        <v>-5.1549873447304089</v>
      </c>
    </row>
    <row r="1576" spans="1:2">
      <c r="A1576">
        <v>1575</v>
      </c>
      <c r="B1576" s="13">
        <v>-6.5369726683727301</v>
      </c>
    </row>
    <row r="1577" spans="1:2">
      <c r="A1577">
        <v>1576</v>
      </c>
      <c r="B1577" s="13">
        <v>-10.920547603197974</v>
      </c>
    </row>
    <row r="1578" spans="1:2">
      <c r="A1578">
        <v>1577</v>
      </c>
      <c r="B1578" s="13">
        <v>-10.172205945892239</v>
      </c>
    </row>
    <row r="1579" spans="1:2">
      <c r="A1579">
        <v>1578</v>
      </c>
      <c r="B1579" s="13">
        <v>-9.6303234744218056</v>
      </c>
    </row>
    <row r="1580" spans="1:2">
      <c r="A1580">
        <v>1579</v>
      </c>
      <c r="B1580" s="13">
        <v>-7.4988607345906333</v>
      </c>
    </row>
    <row r="1581" spans="1:2">
      <c r="A1581">
        <v>1580</v>
      </c>
      <c r="B1581" s="13">
        <v>-8.286685933402465</v>
      </c>
    </row>
    <row r="1582" spans="1:2">
      <c r="A1582">
        <v>1581</v>
      </c>
      <c r="B1582" s="13">
        <v>-10.069643840096539</v>
      </c>
    </row>
    <row r="1583" spans="1:2">
      <c r="A1583">
        <v>1582</v>
      </c>
      <c r="B1583" s="13">
        <v>-6.950843140517625</v>
      </c>
    </row>
    <row r="1584" spans="1:2">
      <c r="A1584">
        <v>1583</v>
      </c>
      <c r="B1584" s="13">
        <v>-12.325865589015271</v>
      </c>
    </row>
    <row r="1585" spans="1:2">
      <c r="A1585">
        <v>1584</v>
      </c>
      <c r="B1585" s="13">
        <v>-11.328458238662186</v>
      </c>
    </row>
    <row r="1586" spans="1:2">
      <c r="A1586">
        <v>1585</v>
      </c>
      <c r="B1586" s="13">
        <v>-7.9820513041127992</v>
      </c>
    </row>
    <row r="1587" spans="1:2">
      <c r="A1587">
        <v>1586</v>
      </c>
      <c r="B1587" s="13">
        <v>-10.184749399663025</v>
      </c>
    </row>
    <row r="1588" spans="1:2">
      <c r="A1588">
        <v>1587</v>
      </c>
      <c r="B1588" s="13">
        <v>-9.1516734276957514</v>
      </c>
    </row>
    <row r="1589" spans="1:2">
      <c r="A1589">
        <v>1588</v>
      </c>
      <c r="B1589" s="13">
        <v>-7.3204690397031982</v>
      </c>
    </row>
    <row r="1590" spans="1:2">
      <c r="A1590">
        <v>1589</v>
      </c>
      <c r="B1590" s="13">
        <v>-14.404851680537535</v>
      </c>
    </row>
    <row r="1591" spans="1:2">
      <c r="A1591">
        <v>1590</v>
      </c>
      <c r="B1591" s="13">
        <v>-7.661511689408635</v>
      </c>
    </row>
    <row r="1592" spans="1:2">
      <c r="A1592">
        <v>1591</v>
      </c>
      <c r="B1592" s="13">
        <v>-8.5031910254029235</v>
      </c>
    </row>
    <row r="1593" spans="1:2">
      <c r="A1593">
        <v>1592</v>
      </c>
      <c r="B1593" s="13">
        <v>-10.845285467350532</v>
      </c>
    </row>
    <row r="1594" spans="1:2">
      <c r="A1594">
        <v>1593</v>
      </c>
      <c r="B1594" s="13">
        <v>-5.2782042742882478</v>
      </c>
    </row>
    <row r="1595" spans="1:2">
      <c r="A1595">
        <v>1594</v>
      </c>
      <c r="B1595" s="13">
        <v>-10.30906092580355</v>
      </c>
    </row>
    <row r="1596" spans="1:2">
      <c r="A1596">
        <v>1595</v>
      </c>
      <c r="B1596" s="13">
        <v>-7.5454310994017852</v>
      </c>
    </row>
    <row r="1597" spans="1:2">
      <c r="A1597">
        <v>1596</v>
      </c>
      <c r="B1597" s="13">
        <v>-10.386900770014854</v>
      </c>
    </row>
    <row r="1598" spans="1:2">
      <c r="A1598">
        <v>1597</v>
      </c>
      <c r="B1598" s="13">
        <v>-9.5957650372467711</v>
      </c>
    </row>
    <row r="1599" spans="1:2">
      <c r="A1599">
        <v>1598</v>
      </c>
      <c r="B1599" s="13">
        <v>-10.559028558983485</v>
      </c>
    </row>
    <row r="1600" spans="1:2">
      <c r="A1600">
        <v>1599</v>
      </c>
      <c r="B1600" s="13">
        <v>-9.2946357282587755</v>
      </c>
    </row>
    <row r="1601" spans="1:2">
      <c r="A1601">
        <v>1600</v>
      </c>
      <c r="B1601" s="13">
        <v>-12.20960450178946</v>
      </c>
    </row>
    <row r="1602" spans="1:2">
      <c r="A1602">
        <v>1601</v>
      </c>
      <c r="B1602" s="13">
        <v>-9.046195733243211</v>
      </c>
    </row>
    <row r="1603" spans="1:2">
      <c r="A1603">
        <v>1602</v>
      </c>
      <c r="B1603" s="13">
        <v>-8.8605591735932645</v>
      </c>
    </row>
    <row r="1604" spans="1:2">
      <c r="A1604">
        <v>1603</v>
      </c>
      <c r="B1604" s="13">
        <v>-4.538093434626127</v>
      </c>
    </row>
    <row r="1605" spans="1:2">
      <c r="A1605">
        <v>1604</v>
      </c>
      <c r="B1605" s="13">
        <v>-5.226905873471642</v>
      </c>
    </row>
    <row r="1606" spans="1:2">
      <c r="A1606">
        <v>1605</v>
      </c>
      <c r="B1606" s="13">
        <v>-7.7141639061164149</v>
      </c>
    </row>
    <row r="1607" spans="1:2">
      <c r="A1607">
        <v>1606</v>
      </c>
      <c r="B1607" s="13">
        <v>-6.3089184235455473</v>
      </c>
    </row>
    <row r="1608" spans="1:2">
      <c r="A1608">
        <v>1607</v>
      </c>
      <c r="B1608" s="13">
        <v>-10.438087329339409</v>
      </c>
    </row>
    <row r="1609" spans="1:2">
      <c r="A1609">
        <v>1608</v>
      </c>
      <c r="B1609" s="13">
        <v>-11.583837026507361</v>
      </c>
    </row>
    <row r="1610" spans="1:2">
      <c r="A1610">
        <v>1609</v>
      </c>
      <c r="B1610" s="13">
        <v>-8.8460176378845325</v>
      </c>
    </row>
    <row r="1611" spans="1:2">
      <c r="A1611">
        <v>1610</v>
      </c>
      <c r="B1611" s="13">
        <v>-7.1271202284341486</v>
      </c>
    </row>
    <row r="1612" spans="1:2">
      <c r="A1612">
        <v>1611</v>
      </c>
      <c r="B1612" s="13">
        <v>-11.133837089479467</v>
      </c>
    </row>
    <row r="1613" spans="1:2">
      <c r="A1613">
        <v>1612</v>
      </c>
      <c r="B1613" s="13">
        <v>-8.8138653077018319</v>
      </c>
    </row>
    <row r="1614" spans="1:2">
      <c r="A1614">
        <v>1613</v>
      </c>
      <c r="B1614" s="13">
        <v>-6.2217119032820793</v>
      </c>
    </row>
    <row r="1615" spans="1:2">
      <c r="A1615">
        <v>1614</v>
      </c>
      <c r="B1615" s="13">
        <v>-11.163353348068544</v>
      </c>
    </row>
    <row r="1616" spans="1:2">
      <c r="A1616">
        <v>1615</v>
      </c>
      <c r="B1616" s="13">
        <v>-5.1026357578520258</v>
      </c>
    </row>
    <row r="1617" spans="1:2">
      <c r="A1617">
        <v>1616</v>
      </c>
      <c r="B1617" s="13">
        <v>-14.714611358397567</v>
      </c>
    </row>
    <row r="1618" spans="1:2">
      <c r="A1618">
        <v>1617</v>
      </c>
      <c r="B1618" s="13">
        <v>-5.3759842400364057</v>
      </c>
    </row>
    <row r="1619" spans="1:2">
      <c r="A1619">
        <v>1618</v>
      </c>
      <c r="B1619" s="13">
        <v>-13.816802023084646</v>
      </c>
    </row>
    <row r="1620" spans="1:2">
      <c r="A1620">
        <v>1619</v>
      </c>
      <c r="B1620" s="13">
        <v>-6.3783249578472745</v>
      </c>
    </row>
    <row r="1621" spans="1:2">
      <c r="A1621">
        <v>1620</v>
      </c>
      <c r="B1621" s="13">
        <v>-12.838533907942775</v>
      </c>
    </row>
    <row r="1622" spans="1:2">
      <c r="A1622">
        <v>1621</v>
      </c>
      <c r="B1622" s="13">
        <v>-4.41537325870567</v>
      </c>
    </row>
    <row r="1623" spans="1:2">
      <c r="A1623">
        <v>1622</v>
      </c>
      <c r="B1623" s="13">
        <v>-8.7384764965409278</v>
      </c>
    </row>
    <row r="1624" spans="1:2">
      <c r="A1624">
        <v>1623</v>
      </c>
      <c r="B1624" s="13">
        <v>-11.261429780032861</v>
      </c>
    </row>
    <row r="1625" spans="1:2">
      <c r="A1625">
        <v>1624</v>
      </c>
      <c r="B1625" s="13">
        <v>-5.4161526721990061</v>
      </c>
    </row>
    <row r="1626" spans="1:2">
      <c r="A1626">
        <v>1625</v>
      </c>
      <c r="B1626" s="13">
        <v>-10.769461314670846</v>
      </c>
    </row>
    <row r="1627" spans="1:2">
      <c r="A1627">
        <v>1626</v>
      </c>
      <c r="B1627" s="13">
        <v>-11.194247431732398</v>
      </c>
    </row>
    <row r="1628" spans="1:2">
      <c r="A1628">
        <v>1627</v>
      </c>
      <c r="B1628" s="13">
        <v>-5.7621824352767321</v>
      </c>
    </row>
    <row r="1629" spans="1:2">
      <c r="A1629">
        <v>1628</v>
      </c>
      <c r="B1629" s="13">
        <v>-10.520331147858204</v>
      </c>
    </row>
    <row r="1630" spans="1:2">
      <c r="A1630">
        <v>1629</v>
      </c>
      <c r="B1630" s="13">
        <v>-14.372193229401663</v>
      </c>
    </row>
    <row r="1631" spans="1:2">
      <c r="A1631">
        <v>1630</v>
      </c>
      <c r="B1631" s="13">
        <v>-6.9658394197619184</v>
      </c>
    </row>
    <row r="1632" spans="1:2">
      <c r="A1632">
        <v>1631</v>
      </c>
      <c r="B1632" s="13">
        <v>-13.928002024919069</v>
      </c>
    </row>
    <row r="1633" spans="1:2">
      <c r="A1633">
        <v>1632</v>
      </c>
      <c r="B1633" s="13">
        <v>-6.5223425448516963</v>
      </c>
    </row>
    <row r="1634" spans="1:2">
      <c r="A1634">
        <v>1633</v>
      </c>
      <c r="B1634" s="13">
        <v>-11.986247499579235</v>
      </c>
    </row>
    <row r="1635" spans="1:2">
      <c r="A1635">
        <v>1634</v>
      </c>
      <c r="B1635" s="13">
        <v>-5.0335782358483163</v>
      </c>
    </row>
    <row r="1636" spans="1:2">
      <c r="A1636">
        <v>1635</v>
      </c>
      <c r="B1636" s="13">
        <v>-7.0089328378453066</v>
      </c>
    </row>
    <row r="1637" spans="1:2">
      <c r="A1637">
        <v>1636</v>
      </c>
      <c r="B1637" s="13">
        <v>-9.0533497140874957</v>
      </c>
    </row>
    <row r="1638" spans="1:2">
      <c r="A1638">
        <v>1637</v>
      </c>
      <c r="B1638" s="13">
        <v>-13.098131040027736</v>
      </c>
    </row>
    <row r="1639" spans="1:2">
      <c r="A1639">
        <v>1638</v>
      </c>
      <c r="B1639" s="13">
        <v>-9.9522621418544706</v>
      </c>
    </row>
    <row r="1640" spans="1:2">
      <c r="A1640">
        <v>1639</v>
      </c>
      <c r="B1640" s="13">
        <v>-4.3088897622310398</v>
      </c>
    </row>
    <row r="1641" spans="1:2">
      <c r="A1641">
        <v>1640</v>
      </c>
      <c r="B1641" s="13">
        <v>-9.6158956717358421</v>
      </c>
    </row>
    <row r="1642" spans="1:2">
      <c r="A1642">
        <v>1641</v>
      </c>
      <c r="B1642" s="13">
        <v>-5.4565037114951052</v>
      </c>
    </row>
    <row r="1643" spans="1:2">
      <c r="A1643">
        <v>1642</v>
      </c>
      <c r="B1643" s="13">
        <v>-6.9077872189550886</v>
      </c>
    </row>
    <row r="1644" spans="1:2">
      <c r="A1644">
        <v>1643</v>
      </c>
      <c r="B1644" s="13">
        <v>-6.1316592458540145</v>
      </c>
    </row>
    <row r="1645" spans="1:2">
      <c r="A1645">
        <v>1644</v>
      </c>
      <c r="B1645" s="13">
        <v>-11.20151438045623</v>
      </c>
    </row>
    <row r="1646" spans="1:2">
      <c r="A1646">
        <v>1645</v>
      </c>
      <c r="B1646" s="13">
        <v>-4.6669431956096306</v>
      </c>
    </row>
    <row r="1647" spans="1:2">
      <c r="A1647">
        <v>1646</v>
      </c>
      <c r="B1647" s="13">
        <v>-6.9484454005634042</v>
      </c>
    </row>
    <row r="1648" spans="1:2">
      <c r="A1648">
        <v>1647</v>
      </c>
      <c r="B1648" s="13">
        <v>-12.870040879989411</v>
      </c>
    </row>
    <row r="1649" spans="1:2">
      <c r="A1649">
        <v>1648</v>
      </c>
      <c r="B1649" s="13">
        <v>-9.6501577642193457</v>
      </c>
    </row>
    <row r="1650" spans="1:2">
      <c r="A1650">
        <v>1649</v>
      </c>
      <c r="B1650" s="13">
        <v>-12.430744057827811</v>
      </c>
    </row>
    <row r="1651" spans="1:2">
      <c r="A1651">
        <v>1650</v>
      </c>
      <c r="B1651" s="13">
        <v>-12.51002022287234</v>
      </c>
    </row>
    <row r="1652" spans="1:2">
      <c r="A1652">
        <v>1651</v>
      </c>
      <c r="B1652" s="13">
        <v>-7.4975639635591289</v>
      </c>
    </row>
    <row r="1653" spans="1:2">
      <c r="A1653">
        <v>1652</v>
      </c>
      <c r="B1653" s="13">
        <v>-11.546606597961061</v>
      </c>
    </row>
    <row r="1654" spans="1:2">
      <c r="A1654">
        <v>1653</v>
      </c>
      <c r="B1654" s="13">
        <v>-7.2675416331481602</v>
      </c>
    </row>
    <row r="1655" spans="1:2">
      <c r="A1655">
        <v>1654</v>
      </c>
      <c r="B1655" s="13">
        <v>-10.02143023897964</v>
      </c>
    </row>
    <row r="1656" spans="1:2">
      <c r="A1656">
        <v>1655</v>
      </c>
      <c r="B1656" s="13">
        <v>-10.219124829791534</v>
      </c>
    </row>
    <row r="1657" spans="1:2">
      <c r="A1657">
        <v>1656</v>
      </c>
      <c r="B1657" s="13">
        <v>-5.6902119707222605</v>
      </c>
    </row>
    <row r="1658" spans="1:2">
      <c r="A1658">
        <v>1657</v>
      </c>
      <c r="B1658" s="13">
        <v>-8.9277740991544547</v>
      </c>
    </row>
    <row r="1659" spans="1:2">
      <c r="A1659">
        <v>1658</v>
      </c>
      <c r="B1659" s="13">
        <v>-12.102738084449705</v>
      </c>
    </row>
    <row r="1660" spans="1:2">
      <c r="A1660">
        <v>1659</v>
      </c>
      <c r="B1660" s="13">
        <v>-12.141179442721453</v>
      </c>
    </row>
    <row r="1661" spans="1:2">
      <c r="A1661">
        <v>1660</v>
      </c>
      <c r="B1661" s="13">
        <v>-8.8884520443768249</v>
      </c>
    </row>
    <row r="1662" spans="1:2">
      <c r="A1662">
        <v>1661</v>
      </c>
      <c r="B1662" s="13">
        <v>-6.1484141423503678</v>
      </c>
    </row>
    <row r="1663" spans="1:2">
      <c r="A1663">
        <v>1662</v>
      </c>
      <c r="B1663" s="13">
        <v>-9.9983688970159736</v>
      </c>
    </row>
    <row r="1664" spans="1:2">
      <c r="A1664">
        <v>1663</v>
      </c>
      <c r="B1664" s="13">
        <v>-7.6748718239713778</v>
      </c>
    </row>
    <row r="1665" spans="1:2">
      <c r="A1665">
        <v>1664</v>
      </c>
      <c r="B1665" s="13">
        <v>-7.5914697221180782</v>
      </c>
    </row>
    <row r="1666" spans="1:2">
      <c r="A1666">
        <v>1665</v>
      </c>
      <c r="B1666" s="13">
        <v>-7.9160399526300296</v>
      </c>
    </row>
    <row r="1667" spans="1:2">
      <c r="A1667">
        <v>1666</v>
      </c>
      <c r="B1667" s="13">
        <v>-5.3959904847949964</v>
      </c>
    </row>
    <row r="1668" spans="1:2">
      <c r="A1668">
        <v>1667</v>
      </c>
      <c r="B1668" s="13">
        <v>-6.6456968227340347</v>
      </c>
    </row>
    <row r="1669" spans="1:2">
      <c r="A1669">
        <v>1668</v>
      </c>
      <c r="B1669" s="13">
        <v>-11.318866495505434</v>
      </c>
    </row>
    <row r="1670" spans="1:2">
      <c r="A1670">
        <v>1669</v>
      </c>
      <c r="B1670" s="13">
        <v>-8.3545154069023067</v>
      </c>
    </row>
    <row r="1671" spans="1:2">
      <c r="A1671">
        <v>1670</v>
      </c>
      <c r="B1671" s="13">
        <v>-6.5662957684010257</v>
      </c>
    </row>
    <row r="1672" spans="1:2">
      <c r="A1672">
        <v>1671</v>
      </c>
      <c r="B1672" s="13">
        <v>-7.9910245407870146</v>
      </c>
    </row>
    <row r="1673" spans="1:2">
      <c r="A1673">
        <v>1672</v>
      </c>
      <c r="B1673" s="13">
        <v>-3.6088843590781714</v>
      </c>
    </row>
    <row r="1674" spans="1:2">
      <c r="A1674">
        <v>1673</v>
      </c>
      <c r="B1674" s="13">
        <v>-7.1714052745964576</v>
      </c>
    </row>
    <row r="1675" spans="1:2">
      <c r="A1675">
        <v>1674</v>
      </c>
      <c r="B1675" s="13">
        <v>-5.0993437696043538</v>
      </c>
    </row>
    <row r="1676" spans="1:2">
      <c r="A1676">
        <v>1675</v>
      </c>
      <c r="B1676" s="13">
        <v>-8.6187964872016245</v>
      </c>
    </row>
    <row r="1677" spans="1:2">
      <c r="A1677">
        <v>1676</v>
      </c>
      <c r="B1677" s="13">
        <v>-8.1719004787902403</v>
      </c>
    </row>
    <row r="1678" spans="1:2">
      <c r="A1678">
        <v>1677</v>
      </c>
      <c r="B1678" s="13">
        <v>-11.028059757284831</v>
      </c>
    </row>
    <row r="1679" spans="1:2">
      <c r="A1679">
        <v>1678</v>
      </c>
      <c r="B1679" s="13">
        <v>-5.900248986055975</v>
      </c>
    </row>
    <row r="1680" spans="1:2">
      <c r="A1680">
        <v>1679</v>
      </c>
      <c r="B1680" s="13">
        <v>-3.3466903016527998</v>
      </c>
    </row>
    <row r="1681" spans="1:2">
      <c r="A1681">
        <v>1680</v>
      </c>
      <c r="B1681" s="13">
        <v>-4.2718659856608516</v>
      </c>
    </row>
    <row r="1682" spans="1:2">
      <c r="A1682">
        <v>1681</v>
      </c>
      <c r="B1682" s="13">
        <v>-9.0825521810412617</v>
      </c>
    </row>
    <row r="1683" spans="1:2">
      <c r="A1683">
        <v>1682</v>
      </c>
      <c r="B1683" s="13">
        <v>-10.727512510116423</v>
      </c>
    </row>
    <row r="1684" spans="1:2">
      <c r="A1684">
        <v>1683</v>
      </c>
      <c r="B1684" s="13">
        <v>-12.025926488441373</v>
      </c>
    </row>
    <row r="1685" spans="1:2">
      <c r="A1685">
        <v>1684</v>
      </c>
      <c r="B1685" s="13">
        <v>-8.6475719845395247</v>
      </c>
    </row>
    <row r="1686" spans="1:2">
      <c r="A1686">
        <v>1685</v>
      </c>
      <c r="B1686" s="13">
        <v>-10.632359069322813</v>
      </c>
    </row>
    <row r="1687" spans="1:2">
      <c r="A1687">
        <v>1686</v>
      </c>
      <c r="B1687" s="13">
        <v>-6.2840058639927374</v>
      </c>
    </row>
    <row r="1688" spans="1:2">
      <c r="A1688">
        <v>1687</v>
      </c>
      <c r="B1688" s="13">
        <v>-4.9670428889413962</v>
      </c>
    </row>
    <row r="1689" spans="1:2">
      <c r="A1689">
        <v>1688</v>
      </c>
      <c r="B1689" s="13">
        <v>-9.1473450432440711</v>
      </c>
    </row>
    <row r="1690" spans="1:2">
      <c r="A1690">
        <v>1689</v>
      </c>
      <c r="B1690" s="13">
        <v>-10.692774010854301</v>
      </c>
    </row>
    <row r="1691" spans="1:2">
      <c r="A1691">
        <v>1690</v>
      </c>
      <c r="B1691" s="13">
        <v>-10.544541683714197</v>
      </c>
    </row>
    <row r="1692" spans="1:2">
      <c r="A1692">
        <v>1691</v>
      </c>
      <c r="B1692" s="13">
        <v>-10.120052149614516</v>
      </c>
    </row>
    <row r="1693" spans="1:2">
      <c r="A1693">
        <v>1692</v>
      </c>
      <c r="B1693" s="13">
        <v>-10.17790996032228</v>
      </c>
    </row>
    <row r="1694" spans="1:2">
      <c r="A1694">
        <v>1693</v>
      </c>
      <c r="B1694" s="13">
        <v>-6.9807901821993497</v>
      </c>
    </row>
    <row r="1695" spans="1:2">
      <c r="A1695">
        <v>1694</v>
      </c>
      <c r="B1695" s="13">
        <v>-14.915585769616568</v>
      </c>
    </row>
    <row r="1696" spans="1:2">
      <c r="A1696">
        <v>1695</v>
      </c>
      <c r="B1696" s="13">
        <v>-5.6451210318367702</v>
      </c>
    </row>
    <row r="1697" spans="1:2">
      <c r="A1697">
        <v>1696</v>
      </c>
      <c r="B1697" s="13">
        <v>-9.2440041683820855</v>
      </c>
    </row>
    <row r="1698" spans="1:2">
      <c r="A1698">
        <v>1697</v>
      </c>
      <c r="B1698" s="13">
        <v>-10.203424780537341</v>
      </c>
    </row>
    <row r="1699" spans="1:2">
      <c r="A1699">
        <v>1698</v>
      </c>
      <c r="B1699" s="13">
        <v>-7.2986193803045341</v>
      </c>
    </row>
    <row r="1700" spans="1:2">
      <c r="A1700">
        <v>1699</v>
      </c>
      <c r="B1700" s="13">
        <v>-7.1275284043445701</v>
      </c>
    </row>
    <row r="1701" spans="1:2">
      <c r="A1701">
        <v>1700</v>
      </c>
      <c r="B1701" s="13">
        <v>-4.7189747626983181</v>
      </c>
    </row>
    <row r="1702" spans="1:2">
      <c r="A1702">
        <v>1701</v>
      </c>
      <c r="B1702" s="13">
        <v>-5.1357793832859659</v>
      </c>
    </row>
    <row r="1703" spans="1:2">
      <c r="A1703">
        <v>1702</v>
      </c>
      <c r="B1703" s="13">
        <v>-11.38112488510793</v>
      </c>
    </row>
    <row r="1704" spans="1:2">
      <c r="A1704">
        <v>1703</v>
      </c>
      <c r="B1704" s="13">
        <v>-9.1300076472386511</v>
      </c>
    </row>
    <row r="1705" spans="1:2">
      <c r="A1705">
        <v>1704</v>
      </c>
      <c r="B1705" s="13">
        <v>-6.7925817759802323</v>
      </c>
    </row>
    <row r="1706" spans="1:2">
      <c r="A1706">
        <v>1705</v>
      </c>
      <c r="B1706" s="13">
        <v>-4.762369634616431</v>
      </c>
    </row>
    <row r="1707" spans="1:2">
      <c r="A1707">
        <v>1706</v>
      </c>
      <c r="B1707" s="13">
        <v>-5.2232165295215056</v>
      </c>
    </row>
    <row r="1708" spans="1:2">
      <c r="A1708">
        <v>1707</v>
      </c>
      <c r="B1708" s="13">
        <v>-12.593987606059688</v>
      </c>
    </row>
    <row r="1709" spans="1:2">
      <c r="A1709">
        <v>1708</v>
      </c>
      <c r="B1709" s="13">
        <v>-14.052353140745797</v>
      </c>
    </row>
    <row r="1710" spans="1:2">
      <c r="A1710">
        <v>1709</v>
      </c>
      <c r="B1710" s="13">
        <v>-6.7504500189540853</v>
      </c>
    </row>
    <row r="1711" spans="1:2">
      <c r="A1711">
        <v>1710</v>
      </c>
      <c r="B1711" s="13">
        <v>-7.0682973954249828</v>
      </c>
    </row>
    <row r="1712" spans="1:2">
      <c r="A1712">
        <v>1711</v>
      </c>
      <c r="B1712" s="13">
        <v>-13.242539607377898</v>
      </c>
    </row>
    <row r="1713" spans="1:2">
      <c r="A1713">
        <v>1712</v>
      </c>
      <c r="B1713" s="13">
        <v>-11.775268625908963</v>
      </c>
    </row>
    <row r="1714" spans="1:2">
      <c r="A1714">
        <v>1713</v>
      </c>
      <c r="B1714" s="13">
        <v>-7.4712176695669061</v>
      </c>
    </row>
    <row r="1715" spans="1:2">
      <c r="A1715">
        <v>1714</v>
      </c>
      <c r="B1715" s="13">
        <v>-9.0794791887198336</v>
      </c>
    </row>
    <row r="1716" spans="1:2">
      <c r="A1716">
        <v>1715</v>
      </c>
      <c r="B1716" s="13">
        <v>-4.7875748482715883</v>
      </c>
    </row>
    <row r="1717" spans="1:2">
      <c r="A1717">
        <v>1716</v>
      </c>
      <c r="B1717" s="13">
        <v>-13.169625184438162</v>
      </c>
    </row>
    <row r="1718" spans="1:2">
      <c r="A1718">
        <v>1717</v>
      </c>
      <c r="B1718" s="13">
        <v>-5.1531439489250355</v>
      </c>
    </row>
    <row r="1719" spans="1:2">
      <c r="A1719">
        <v>1718</v>
      </c>
      <c r="B1719" s="13">
        <v>-7.750888196873511</v>
      </c>
    </row>
    <row r="1720" spans="1:2">
      <c r="A1720">
        <v>1719</v>
      </c>
      <c r="B1720" s="13">
        <v>-12.494355298439373</v>
      </c>
    </row>
    <row r="1721" spans="1:2">
      <c r="A1721">
        <v>1720</v>
      </c>
      <c r="B1721" s="13">
        <v>-6.4445807423332671</v>
      </c>
    </row>
    <row r="1722" spans="1:2">
      <c r="A1722">
        <v>1721</v>
      </c>
      <c r="B1722" s="13">
        <v>-10.967611366720726</v>
      </c>
    </row>
    <row r="1723" spans="1:2">
      <c r="A1723">
        <v>1722</v>
      </c>
      <c r="B1723" s="13">
        <v>-8.6632805029718263</v>
      </c>
    </row>
    <row r="1724" spans="1:2">
      <c r="A1724">
        <v>1723</v>
      </c>
      <c r="B1724" s="13">
        <v>-7.5725401007647628</v>
      </c>
    </row>
    <row r="1725" spans="1:2">
      <c r="A1725">
        <v>1724</v>
      </c>
      <c r="B1725" s="13">
        <v>-8.0008114138895881</v>
      </c>
    </row>
    <row r="1726" spans="1:2">
      <c r="A1726">
        <v>1725</v>
      </c>
      <c r="B1726" s="13">
        <v>-4.5404329623132682</v>
      </c>
    </row>
    <row r="1727" spans="1:2">
      <c r="A1727">
        <v>1726</v>
      </c>
      <c r="B1727" s="13">
        <v>-9.8547151253813023</v>
      </c>
    </row>
    <row r="1728" spans="1:2">
      <c r="A1728">
        <v>1727</v>
      </c>
      <c r="B1728" s="13">
        <v>-8.9214109229282794</v>
      </c>
    </row>
    <row r="1729" spans="1:2">
      <c r="A1729">
        <v>1728</v>
      </c>
      <c r="B1729" s="13">
        <v>-4.0962675284103671</v>
      </c>
    </row>
    <row r="1730" spans="1:2">
      <c r="A1730">
        <v>1729</v>
      </c>
      <c r="B1730" s="13">
        <v>-8.5067972402671987</v>
      </c>
    </row>
    <row r="1731" spans="1:2">
      <c r="A1731">
        <v>1730</v>
      </c>
      <c r="B1731" s="13">
        <v>-9.2503513437406752</v>
      </c>
    </row>
    <row r="1732" spans="1:2">
      <c r="A1732">
        <v>1731</v>
      </c>
      <c r="B1732" s="13">
        <v>-2.5073382824319008</v>
      </c>
    </row>
    <row r="1733" spans="1:2">
      <c r="A1733">
        <v>1732</v>
      </c>
      <c r="B1733" s="13">
        <v>-7.3424843976086658</v>
      </c>
    </row>
    <row r="1734" spans="1:2">
      <c r="A1734">
        <v>1733</v>
      </c>
      <c r="B1734" s="13">
        <v>-4.7658035035730562</v>
      </c>
    </row>
    <row r="1735" spans="1:2">
      <c r="A1735">
        <v>1734</v>
      </c>
      <c r="B1735" s="13">
        <v>-7.1399665015740315</v>
      </c>
    </row>
    <row r="1736" spans="1:2">
      <c r="A1736">
        <v>1735</v>
      </c>
      <c r="B1736" s="13">
        <v>-10.782460093023735</v>
      </c>
    </row>
    <row r="1737" spans="1:2">
      <c r="A1737">
        <v>1736</v>
      </c>
      <c r="B1737" s="13">
        <v>-7.9954931768869786</v>
      </c>
    </row>
    <row r="1738" spans="1:2">
      <c r="A1738">
        <v>1737</v>
      </c>
      <c r="B1738" s="13">
        <v>-9.3616638682287956</v>
      </c>
    </row>
    <row r="1739" spans="1:2">
      <c r="A1739">
        <v>1738</v>
      </c>
      <c r="B1739" s="13">
        <v>-12.305819147462325</v>
      </c>
    </row>
    <row r="1740" spans="1:2">
      <c r="A1740">
        <v>1739</v>
      </c>
      <c r="B1740" s="13">
        <v>-9.6457060790252864</v>
      </c>
    </row>
    <row r="1741" spans="1:2">
      <c r="A1741">
        <v>1740</v>
      </c>
      <c r="B1741" s="13">
        <v>-11.000202534434065</v>
      </c>
    </row>
    <row r="1742" spans="1:2">
      <c r="A1742">
        <v>1741</v>
      </c>
      <c r="B1742" s="13">
        <v>-6.8304661879148627</v>
      </c>
    </row>
    <row r="1743" spans="1:2">
      <c r="A1743">
        <v>1742</v>
      </c>
      <c r="B1743" s="13">
        <v>-11.991263086565921</v>
      </c>
    </row>
    <row r="1744" spans="1:2">
      <c r="A1744">
        <v>1743</v>
      </c>
      <c r="B1744" s="13">
        <v>-7.3034339861855768</v>
      </c>
    </row>
    <row r="1745" spans="1:2">
      <c r="A1745">
        <v>1744</v>
      </c>
      <c r="B1745" s="13">
        <v>-7.8737708622275147</v>
      </c>
    </row>
    <row r="1746" spans="1:2">
      <c r="A1746">
        <v>1745</v>
      </c>
      <c r="B1746" s="13">
        <v>-9.4021824255022484</v>
      </c>
    </row>
    <row r="1747" spans="1:2">
      <c r="A1747">
        <v>1746</v>
      </c>
      <c r="B1747" s="13">
        <v>-8.9021992863450237</v>
      </c>
    </row>
    <row r="1748" spans="1:2">
      <c r="A1748">
        <v>1747</v>
      </c>
      <c r="B1748" s="13">
        <v>-8.7970061038474903</v>
      </c>
    </row>
    <row r="1749" spans="1:2">
      <c r="A1749">
        <v>1748</v>
      </c>
      <c r="B1749" s="13">
        <v>-10.407527099717168</v>
      </c>
    </row>
    <row r="1750" spans="1:2">
      <c r="A1750">
        <v>1749</v>
      </c>
      <c r="B1750" s="13">
        <v>-13.535725471469384</v>
      </c>
    </row>
    <row r="1751" spans="1:2">
      <c r="A1751">
        <v>1750</v>
      </c>
      <c r="B1751" s="13">
        <v>-9.5553878478301382</v>
      </c>
    </row>
    <row r="1752" spans="1:2">
      <c r="A1752">
        <v>1751</v>
      </c>
      <c r="B1752" s="13">
        <v>-11.624090895439043</v>
      </c>
    </row>
    <row r="1753" spans="1:2">
      <c r="A1753">
        <v>1752</v>
      </c>
      <c r="B1753" s="13">
        <v>-11.932705531435968</v>
      </c>
    </row>
    <row r="1754" spans="1:2">
      <c r="A1754">
        <v>1753</v>
      </c>
      <c r="B1754" s="13">
        <v>-9.8820937224536465</v>
      </c>
    </row>
    <row r="1755" spans="1:2">
      <c r="A1755">
        <v>1754</v>
      </c>
      <c r="B1755" s="13">
        <v>-5.1856444482442647</v>
      </c>
    </row>
    <row r="1756" spans="1:2">
      <c r="A1756">
        <v>1755</v>
      </c>
      <c r="B1756" s="13">
        <v>-9.3695342221484399</v>
      </c>
    </row>
    <row r="1757" spans="1:2">
      <c r="A1757">
        <v>1756</v>
      </c>
      <c r="B1757" s="13">
        <v>-8.2090509915675831</v>
      </c>
    </row>
    <row r="1758" spans="1:2">
      <c r="A1758">
        <v>1757</v>
      </c>
      <c r="B1758" s="13">
        <v>-8.3154592140771069</v>
      </c>
    </row>
    <row r="1759" spans="1:2">
      <c r="A1759">
        <v>1758</v>
      </c>
      <c r="B1759" s="13">
        <v>-12.882064931904081</v>
      </c>
    </row>
    <row r="1760" spans="1:2">
      <c r="A1760">
        <v>1759</v>
      </c>
      <c r="B1760" s="13">
        <v>-12.103824462296364</v>
      </c>
    </row>
    <row r="1761" spans="1:2">
      <c r="A1761">
        <v>1760</v>
      </c>
      <c r="B1761" s="13">
        <v>-4.8308427815221879</v>
      </c>
    </row>
    <row r="1762" spans="1:2">
      <c r="A1762">
        <v>1761</v>
      </c>
      <c r="B1762" s="13">
        <v>-8.8512320109300902</v>
      </c>
    </row>
    <row r="1763" spans="1:2">
      <c r="A1763">
        <v>1762</v>
      </c>
      <c r="B1763" s="13">
        <v>-10.812123421290071</v>
      </c>
    </row>
    <row r="1764" spans="1:2">
      <c r="A1764">
        <v>1763</v>
      </c>
      <c r="B1764" s="13">
        <v>-8.8385549429501111</v>
      </c>
    </row>
    <row r="1765" spans="1:2">
      <c r="A1765">
        <v>1764</v>
      </c>
      <c r="B1765" s="13">
        <v>-8.8776703503872003</v>
      </c>
    </row>
    <row r="1766" spans="1:2">
      <c r="A1766">
        <v>1765</v>
      </c>
      <c r="B1766" s="13">
        <v>-11.565806048496265</v>
      </c>
    </row>
    <row r="1767" spans="1:2">
      <c r="A1767">
        <v>1766</v>
      </c>
      <c r="B1767" s="13">
        <v>-10.692572236965008</v>
      </c>
    </row>
    <row r="1768" spans="1:2">
      <c r="A1768">
        <v>1767</v>
      </c>
      <c r="B1768" s="13">
        <v>-10.672049663777228</v>
      </c>
    </row>
    <row r="1769" spans="1:2">
      <c r="A1769">
        <v>1768</v>
      </c>
      <c r="B1769" s="13">
        <v>-5.9445749416982885</v>
      </c>
    </row>
    <row r="1770" spans="1:2">
      <c r="A1770">
        <v>1769</v>
      </c>
      <c r="B1770" s="13">
        <v>-11.92316623160557</v>
      </c>
    </row>
    <row r="1771" spans="1:2">
      <c r="A1771">
        <v>1770</v>
      </c>
      <c r="B1771" s="13">
        <v>-10.720743630495024</v>
      </c>
    </row>
    <row r="1772" spans="1:2">
      <c r="A1772">
        <v>1771</v>
      </c>
      <c r="B1772" s="13">
        <v>-9.9168176491546998</v>
      </c>
    </row>
    <row r="1773" spans="1:2">
      <c r="A1773">
        <v>1772</v>
      </c>
      <c r="B1773" s="13">
        <v>-8.405226016330662</v>
      </c>
    </row>
    <row r="1774" spans="1:2">
      <c r="A1774">
        <v>1773</v>
      </c>
      <c r="B1774" s="13">
        <v>-1.8466462198518871</v>
      </c>
    </row>
    <row r="1775" spans="1:2">
      <c r="A1775">
        <v>1774</v>
      </c>
      <c r="B1775" s="13">
        <v>-8.4808127940264058</v>
      </c>
    </row>
    <row r="1776" spans="1:2">
      <c r="A1776">
        <v>1775</v>
      </c>
      <c r="B1776" s="13">
        <v>-8.0788781616222032</v>
      </c>
    </row>
    <row r="1777" spans="1:2">
      <c r="A1777">
        <v>1776</v>
      </c>
      <c r="B1777" s="13">
        <v>-11.295774306832948</v>
      </c>
    </row>
    <row r="1778" spans="1:2">
      <c r="A1778">
        <v>1777</v>
      </c>
      <c r="B1778" s="13">
        <v>-6.6162741058622139</v>
      </c>
    </row>
    <row r="1779" spans="1:2">
      <c r="A1779">
        <v>1778</v>
      </c>
      <c r="B1779" s="13">
        <v>-8.9808303025402729</v>
      </c>
    </row>
    <row r="1780" spans="1:2">
      <c r="A1780">
        <v>1779</v>
      </c>
      <c r="B1780" s="13">
        <v>-10.636048602426104</v>
      </c>
    </row>
    <row r="1781" spans="1:2">
      <c r="A1781">
        <v>1780</v>
      </c>
      <c r="B1781" s="13">
        <v>-5.7622683451593932</v>
      </c>
    </row>
    <row r="1782" spans="1:2">
      <c r="A1782">
        <v>1781</v>
      </c>
      <c r="B1782" s="13">
        <v>-11.183684206236601</v>
      </c>
    </row>
    <row r="1783" spans="1:2">
      <c r="A1783">
        <v>1782</v>
      </c>
      <c r="B1783" s="13">
        <v>-15.644203254116402</v>
      </c>
    </row>
    <row r="1784" spans="1:2">
      <c r="A1784">
        <v>1783</v>
      </c>
      <c r="B1784" s="13">
        <v>-1.6688833914587049</v>
      </c>
    </row>
    <row r="1785" spans="1:2">
      <c r="A1785">
        <v>1784</v>
      </c>
      <c r="B1785" s="13">
        <v>-7.5073165210164463</v>
      </c>
    </row>
    <row r="1786" spans="1:2">
      <c r="A1786">
        <v>1785</v>
      </c>
      <c r="B1786" s="13">
        <v>-12.581877838417526</v>
      </c>
    </row>
    <row r="1787" spans="1:2">
      <c r="A1787">
        <v>1786</v>
      </c>
      <c r="B1787" s="13">
        <v>-10.047166784864846</v>
      </c>
    </row>
    <row r="1788" spans="1:2">
      <c r="A1788">
        <v>1787</v>
      </c>
      <c r="B1788" s="13">
        <v>-9.0609591229605666</v>
      </c>
    </row>
    <row r="1789" spans="1:2">
      <c r="A1789">
        <v>1788</v>
      </c>
      <c r="B1789" s="13">
        <v>-8.3344671372074046</v>
      </c>
    </row>
    <row r="1790" spans="1:2">
      <c r="A1790">
        <v>1789</v>
      </c>
      <c r="B1790" s="13">
        <v>-10.137280823446444</v>
      </c>
    </row>
    <row r="1791" spans="1:2">
      <c r="A1791">
        <v>1790</v>
      </c>
      <c r="B1791" s="13">
        <v>-9.5416583397922938</v>
      </c>
    </row>
    <row r="1792" spans="1:2">
      <c r="A1792">
        <v>1791</v>
      </c>
      <c r="B1792" s="13">
        <v>-10.800006234136598</v>
      </c>
    </row>
    <row r="1793" spans="1:2">
      <c r="A1793">
        <v>1792</v>
      </c>
      <c r="B1793" s="13">
        <v>-6.0851962867537921</v>
      </c>
    </row>
    <row r="1794" spans="1:2">
      <c r="A1794">
        <v>1793</v>
      </c>
      <c r="B1794" s="13">
        <v>-8.4550750381406061</v>
      </c>
    </row>
    <row r="1795" spans="1:2">
      <c r="A1795">
        <v>1794</v>
      </c>
      <c r="B1795" s="13">
        <v>-5.9271192385973785</v>
      </c>
    </row>
    <row r="1796" spans="1:2">
      <c r="A1796">
        <v>1795</v>
      </c>
      <c r="B1796" s="13">
        <v>-8.8419454113427136</v>
      </c>
    </row>
    <row r="1797" spans="1:2">
      <c r="A1797">
        <v>1796</v>
      </c>
      <c r="B1797" s="13">
        <v>-14.912933016072413</v>
      </c>
    </row>
    <row r="1798" spans="1:2">
      <c r="A1798">
        <v>1797</v>
      </c>
      <c r="B1798" s="13">
        <v>-6.8738583685928534</v>
      </c>
    </row>
    <row r="1799" spans="1:2">
      <c r="A1799">
        <v>1798</v>
      </c>
      <c r="B1799" s="13">
        <v>-9.341079655691912</v>
      </c>
    </row>
    <row r="1800" spans="1:2">
      <c r="A1800">
        <v>1799</v>
      </c>
      <c r="B1800" s="13">
        <v>-11.633035106400124</v>
      </c>
    </row>
    <row r="1801" spans="1:2">
      <c r="A1801">
        <v>1800</v>
      </c>
      <c r="B1801" s="13">
        <v>-7.0575086328027776</v>
      </c>
    </row>
    <row r="1802" spans="1:2">
      <c r="A1802">
        <v>1801</v>
      </c>
      <c r="B1802" s="13">
        <v>-10.474043437087355</v>
      </c>
    </row>
    <row r="1803" spans="1:2">
      <c r="A1803">
        <v>1802</v>
      </c>
      <c r="B1803" s="13">
        <v>-11.381193306404707</v>
      </c>
    </row>
    <row r="1804" spans="1:2">
      <c r="A1804">
        <v>1803</v>
      </c>
      <c r="B1804" s="13">
        <v>-5.361402415902722</v>
      </c>
    </row>
    <row r="1805" spans="1:2">
      <c r="A1805">
        <v>1804</v>
      </c>
      <c r="B1805" s="13">
        <v>-11.651408532362364</v>
      </c>
    </row>
    <row r="1806" spans="1:2">
      <c r="A1806">
        <v>1805</v>
      </c>
      <c r="B1806" s="13">
        <v>-8.4515735814575592</v>
      </c>
    </row>
    <row r="1807" spans="1:2">
      <c r="A1807">
        <v>1806</v>
      </c>
      <c r="B1807" s="13">
        <v>-12.971395066221531</v>
      </c>
    </row>
    <row r="1808" spans="1:2">
      <c r="A1808">
        <v>1807</v>
      </c>
      <c r="B1808" s="13">
        <v>-3.8681942798457416</v>
      </c>
    </row>
    <row r="1809" spans="1:2">
      <c r="A1809">
        <v>1808</v>
      </c>
      <c r="B1809" s="13">
        <v>-8.9819054786603303</v>
      </c>
    </row>
    <row r="1810" spans="1:2">
      <c r="A1810">
        <v>1809</v>
      </c>
      <c r="B1810" s="13">
        <v>-8.5676647039176643</v>
      </c>
    </row>
    <row r="1811" spans="1:2">
      <c r="A1811">
        <v>1810</v>
      </c>
      <c r="B1811" s="13">
        <v>-8.9225409619362939</v>
      </c>
    </row>
    <row r="1812" spans="1:2">
      <c r="A1812">
        <v>1811</v>
      </c>
      <c r="B1812" s="13">
        <v>-6.5459208458669593</v>
      </c>
    </row>
    <row r="1813" spans="1:2">
      <c r="A1813">
        <v>1812</v>
      </c>
      <c r="B1813" s="13">
        <v>-7.0987641174241425</v>
      </c>
    </row>
    <row r="1814" spans="1:2">
      <c r="A1814">
        <v>1813</v>
      </c>
      <c r="B1814" s="13">
        <v>-9.2341410603799083</v>
      </c>
    </row>
    <row r="1815" spans="1:2">
      <c r="A1815">
        <v>1814</v>
      </c>
      <c r="B1815" s="13">
        <v>-7.6189863052912052</v>
      </c>
    </row>
    <row r="1816" spans="1:2">
      <c r="A1816">
        <v>1815</v>
      </c>
      <c r="B1816" s="13">
        <v>-13.156781377620641</v>
      </c>
    </row>
    <row r="1817" spans="1:2">
      <c r="A1817">
        <v>1816</v>
      </c>
      <c r="B1817" s="13">
        <v>-9.5916282953908247</v>
      </c>
    </row>
    <row r="1818" spans="1:2">
      <c r="A1818">
        <v>1817</v>
      </c>
      <c r="B1818" s="13">
        <v>-8.1533567582277566</v>
      </c>
    </row>
    <row r="1819" spans="1:2">
      <c r="A1819">
        <v>1818</v>
      </c>
      <c r="B1819" s="13">
        <v>-8.3376325788510979</v>
      </c>
    </row>
    <row r="1820" spans="1:2">
      <c r="A1820">
        <v>1819</v>
      </c>
      <c r="B1820" s="13">
        <v>-5.3858494575001288</v>
      </c>
    </row>
    <row r="1821" spans="1:2">
      <c r="A1821">
        <v>1820</v>
      </c>
      <c r="B1821" s="13">
        <v>-8.3582853411996716</v>
      </c>
    </row>
    <row r="1822" spans="1:2">
      <c r="A1822">
        <v>1821</v>
      </c>
      <c r="B1822" s="13">
        <v>-11.950219000823079</v>
      </c>
    </row>
    <row r="1823" spans="1:2">
      <c r="A1823">
        <v>1822</v>
      </c>
      <c r="B1823" s="13">
        <v>-5.243187018623046</v>
      </c>
    </row>
    <row r="1824" spans="1:2">
      <c r="A1824">
        <v>1823</v>
      </c>
      <c r="B1824" s="13">
        <v>-6.2558644749585355</v>
      </c>
    </row>
    <row r="1825" spans="1:2">
      <c r="A1825">
        <v>1824</v>
      </c>
      <c r="B1825" s="13">
        <v>-9.360038708949979</v>
      </c>
    </row>
    <row r="1826" spans="1:2">
      <c r="A1826">
        <v>1825</v>
      </c>
      <c r="B1826" s="13">
        <v>-11.921911152356397</v>
      </c>
    </row>
    <row r="1827" spans="1:2">
      <c r="A1827">
        <v>1826</v>
      </c>
      <c r="B1827" s="13">
        <v>-8.9862936567539737</v>
      </c>
    </row>
    <row r="1828" spans="1:2">
      <c r="A1828">
        <v>1827</v>
      </c>
      <c r="B1828" s="13">
        <v>-8.4295166449738748</v>
      </c>
    </row>
    <row r="1829" spans="1:2">
      <c r="A1829">
        <v>1828</v>
      </c>
      <c r="B1829" s="13">
        <v>-4.8548547912091058</v>
      </c>
    </row>
    <row r="1830" spans="1:2">
      <c r="A1830">
        <v>1829</v>
      </c>
      <c r="B1830" s="13">
        <v>-4.558182758137324</v>
      </c>
    </row>
    <row r="1831" spans="1:2">
      <c r="A1831">
        <v>1830</v>
      </c>
      <c r="B1831" s="13">
        <v>-6.8413112248614922</v>
      </c>
    </row>
    <row r="1832" spans="1:2">
      <c r="A1832">
        <v>1831</v>
      </c>
      <c r="B1832" s="13">
        <v>-9.0060787558501563</v>
      </c>
    </row>
    <row r="1833" spans="1:2">
      <c r="A1833">
        <v>1832</v>
      </c>
      <c r="B1833" s="13">
        <v>-6.9456979251648159</v>
      </c>
    </row>
    <row r="1834" spans="1:2">
      <c r="A1834">
        <v>1833</v>
      </c>
      <c r="B1834" s="13">
        <v>-5.6431115435033066</v>
      </c>
    </row>
    <row r="1835" spans="1:2">
      <c r="A1835">
        <v>1834</v>
      </c>
      <c r="B1835" s="13">
        <v>-6.7615281414815751</v>
      </c>
    </row>
    <row r="1836" spans="1:2">
      <c r="A1836">
        <v>1835</v>
      </c>
      <c r="B1836" s="13">
        <v>-11.261326176269336</v>
      </c>
    </row>
    <row r="1837" spans="1:2">
      <c r="A1837">
        <v>1836</v>
      </c>
      <c r="B1837" s="13">
        <v>-7.2002946016152984</v>
      </c>
    </row>
    <row r="1838" spans="1:2">
      <c r="A1838">
        <v>1837</v>
      </c>
      <c r="B1838" s="13">
        <v>-11.70446777457801</v>
      </c>
    </row>
    <row r="1839" spans="1:2">
      <c r="A1839">
        <v>1838</v>
      </c>
      <c r="B1839" s="13">
        <v>-11.818070037421203</v>
      </c>
    </row>
    <row r="1840" spans="1:2">
      <c r="A1840">
        <v>1839</v>
      </c>
      <c r="B1840" s="13">
        <v>-7.3801431422817227</v>
      </c>
    </row>
    <row r="1841" spans="1:2">
      <c r="A1841">
        <v>1840</v>
      </c>
      <c r="B1841" s="13">
        <v>-8.221965963376606</v>
      </c>
    </row>
    <row r="1842" spans="1:2">
      <c r="A1842">
        <v>1841</v>
      </c>
      <c r="B1842" s="13">
        <v>-9.5364176927631625</v>
      </c>
    </row>
    <row r="1843" spans="1:2">
      <c r="A1843">
        <v>1842</v>
      </c>
      <c r="B1843" s="13">
        <v>-5.3758358479123887</v>
      </c>
    </row>
    <row r="1844" spans="1:2">
      <c r="A1844">
        <v>1843</v>
      </c>
      <c r="B1844" s="13">
        <v>-10.092571074535195</v>
      </c>
    </row>
    <row r="1845" spans="1:2">
      <c r="A1845">
        <v>1844</v>
      </c>
      <c r="B1845" s="13">
        <v>-10.943251293343696</v>
      </c>
    </row>
    <row r="1846" spans="1:2">
      <c r="A1846">
        <v>1845</v>
      </c>
      <c r="B1846" s="13">
        <v>-2.399279473732864</v>
      </c>
    </row>
    <row r="1847" spans="1:2">
      <c r="A1847">
        <v>1846</v>
      </c>
      <c r="B1847" s="13">
        <v>-9.283716668515817</v>
      </c>
    </row>
    <row r="1848" spans="1:2">
      <c r="A1848">
        <v>1847</v>
      </c>
      <c r="B1848" s="13">
        <v>-11.713864522177669</v>
      </c>
    </row>
    <row r="1849" spans="1:2">
      <c r="A1849">
        <v>1848</v>
      </c>
      <c r="B1849" s="13">
        <v>-10.045593416118642</v>
      </c>
    </row>
    <row r="1850" spans="1:2">
      <c r="A1850">
        <v>1849</v>
      </c>
      <c r="B1850" s="13">
        <v>-7.0784087432663814</v>
      </c>
    </row>
    <row r="1851" spans="1:2">
      <c r="A1851">
        <v>1850</v>
      </c>
      <c r="B1851" s="13">
        <v>-8.8711646967461011</v>
      </c>
    </row>
    <row r="1852" spans="1:2">
      <c r="A1852">
        <v>1851</v>
      </c>
      <c r="B1852" s="13">
        <v>-2.6363157571594611</v>
      </c>
    </row>
    <row r="1853" spans="1:2">
      <c r="A1853">
        <v>1852</v>
      </c>
      <c r="B1853" s="13">
        <v>-8.7206099697951345</v>
      </c>
    </row>
    <row r="1854" spans="1:2">
      <c r="A1854">
        <v>1853</v>
      </c>
      <c r="B1854" s="13">
        <v>-6.5410031622484848</v>
      </c>
    </row>
    <row r="1855" spans="1:2">
      <c r="A1855">
        <v>1854</v>
      </c>
      <c r="B1855" s="13">
        <v>-7.7802372552811896</v>
      </c>
    </row>
    <row r="1856" spans="1:2">
      <c r="A1856">
        <v>1855</v>
      </c>
      <c r="B1856" s="13">
        <v>-8.1833273415048868</v>
      </c>
    </row>
    <row r="1857" spans="1:2">
      <c r="A1857">
        <v>1856</v>
      </c>
      <c r="B1857" s="13">
        <v>-7.3940355129404489</v>
      </c>
    </row>
    <row r="1858" spans="1:2">
      <c r="A1858">
        <v>1857</v>
      </c>
      <c r="B1858" s="13">
        <v>-8.7854913256284171</v>
      </c>
    </row>
    <row r="1859" spans="1:2">
      <c r="A1859">
        <v>1858</v>
      </c>
      <c r="B1859" s="13">
        <v>-8.3057670179898206</v>
      </c>
    </row>
    <row r="1860" spans="1:2">
      <c r="A1860">
        <v>1859</v>
      </c>
      <c r="B1860" s="13">
        <v>-13.002865759383653</v>
      </c>
    </row>
    <row r="1861" spans="1:2">
      <c r="A1861">
        <v>1860</v>
      </c>
      <c r="B1861" s="13">
        <v>-13.325830103432889</v>
      </c>
    </row>
    <row r="1862" spans="1:2">
      <c r="A1862">
        <v>1861</v>
      </c>
      <c r="B1862" s="13">
        <v>-10.263083566479963</v>
      </c>
    </row>
    <row r="1863" spans="1:2">
      <c r="A1863">
        <v>1862</v>
      </c>
      <c r="B1863" s="13">
        <v>-9.7387066369637569</v>
      </c>
    </row>
    <row r="1864" spans="1:2">
      <c r="A1864">
        <v>1863</v>
      </c>
      <c r="B1864" s="13">
        <v>-9.5659549083519426</v>
      </c>
    </row>
    <row r="1865" spans="1:2">
      <c r="A1865">
        <v>1864</v>
      </c>
      <c r="B1865" s="13">
        <v>-11.994287912492055</v>
      </c>
    </row>
    <row r="1866" spans="1:2">
      <c r="A1866">
        <v>1865</v>
      </c>
      <c r="B1866" s="13">
        <v>-9.1538647984938653</v>
      </c>
    </row>
    <row r="1867" spans="1:2">
      <c r="A1867">
        <v>1866</v>
      </c>
      <c r="B1867" s="13">
        <v>-9.2968730566366009</v>
      </c>
    </row>
    <row r="1868" spans="1:2">
      <c r="A1868">
        <v>1867</v>
      </c>
      <c r="B1868" s="13">
        <v>-6.3462700608589895</v>
      </c>
    </row>
    <row r="1869" spans="1:2">
      <c r="A1869">
        <v>1868</v>
      </c>
      <c r="B1869" s="13">
        <v>-5.3272525727824824</v>
      </c>
    </row>
    <row r="1870" spans="1:2">
      <c r="A1870">
        <v>1869</v>
      </c>
      <c r="B1870" s="13">
        <v>-8.9974864776527372</v>
      </c>
    </row>
    <row r="1871" spans="1:2">
      <c r="A1871">
        <v>1870</v>
      </c>
      <c r="B1871" s="13">
        <v>-7.1704322086509089</v>
      </c>
    </row>
    <row r="1872" spans="1:2">
      <c r="A1872">
        <v>1871</v>
      </c>
      <c r="B1872" s="13">
        <v>-8.421436312094098</v>
      </c>
    </row>
    <row r="1873" spans="1:2">
      <c r="A1873">
        <v>1872</v>
      </c>
      <c r="B1873" s="13">
        <v>-6.7325938845709556</v>
      </c>
    </row>
    <row r="1874" spans="1:2">
      <c r="A1874">
        <v>1873</v>
      </c>
      <c r="B1874" s="13">
        <v>-2.4199299031180677</v>
      </c>
    </row>
    <row r="1875" spans="1:2">
      <c r="A1875">
        <v>1874</v>
      </c>
      <c r="B1875" s="13">
        <v>-8.4924834762457131</v>
      </c>
    </row>
    <row r="1876" spans="1:2">
      <c r="A1876">
        <v>1875</v>
      </c>
      <c r="B1876" s="13">
        <v>-9.2484835288038205</v>
      </c>
    </row>
    <row r="1877" spans="1:2">
      <c r="A1877">
        <v>1876</v>
      </c>
      <c r="B1877" s="13">
        <v>-9.5459898488972641</v>
      </c>
    </row>
    <row r="1878" spans="1:2">
      <c r="A1878">
        <v>1877</v>
      </c>
      <c r="B1878" s="13">
        <v>-4.7837500957013166</v>
      </c>
    </row>
    <row r="1879" spans="1:2">
      <c r="A1879">
        <v>1878</v>
      </c>
      <c r="B1879" s="13">
        <v>-9.5213314757675054</v>
      </c>
    </row>
    <row r="1880" spans="1:2">
      <c r="A1880">
        <v>1879</v>
      </c>
      <c r="B1880" s="13">
        <v>-12.847067048480056</v>
      </c>
    </row>
    <row r="1881" spans="1:2">
      <c r="A1881">
        <v>1880</v>
      </c>
      <c r="B1881" s="13">
        <v>-10.053890599479343</v>
      </c>
    </row>
    <row r="1882" spans="1:2">
      <c r="A1882">
        <v>1881</v>
      </c>
      <c r="B1882" s="13">
        <v>-11.290283591203721</v>
      </c>
    </row>
    <row r="1883" spans="1:2">
      <c r="A1883">
        <v>1882</v>
      </c>
      <c r="B1883" s="13">
        <v>-6.7629248802794146</v>
      </c>
    </row>
    <row r="1884" spans="1:2">
      <c r="A1884">
        <v>1883</v>
      </c>
      <c r="B1884" s="13">
        <v>-12.340850137496949</v>
      </c>
    </row>
    <row r="1885" spans="1:2">
      <c r="A1885">
        <v>1884</v>
      </c>
      <c r="B1885" s="13">
        <v>-5.2285347351268605</v>
      </c>
    </row>
    <row r="1886" spans="1:2">
      <c r="A1886">
        <v>1885</v>
      </c>
      <c r="B1886" s="13">
        <v>-5.4466742730387461</v>
      </c>
    </row>
    <row r="1887" spans="1:2">
      <c r="A1887">
        <v>1886</v>
      </c>
      <c r="B1887" s="13">
        <v>-10.220752579281356</v>
      </c>
    </row>
    <row r="1888" spans="1:2">
      <c r="A1888">
        <v>1887</v>
      </c>
      <c r="B1888" s="13">
        <v>-10.134872702813238</v>
      </c>
    </row>
    <row r="1889" spans="1:2">
      <c r="A1889">
        <v>1888</v>
      </c>
      <c r="B1889" s="13">
        <v>-11.991146267545677</v>
      </c>
    </row>
    <row r="1890" spans="1:2">
      <c r="A1890">
        <v>1889</v>
      </c>
      <c r="B1890" s="13">
        <v>-9.1907414861447823</v>
      </c>
    </row>
    <row r="1891" spans="1:2">
      <c r="A1891">
        <v>1890</v>
      </c>
      <c r="B1891" s="13">
        <v>-6.0699034172144017</v>
      </c>
    </row>
    <row r="1892" spans="1:2">
      <c r="A1892">
        <v>1891</v>
      </c>
      <c r="B1892" s="13">
        <v>-6.6339602128993178</v>
      </c>
    </row>
    <row r="1893" spans="1:2">
      <c r="A1893">
        <v>1892</v>
      </c>
      <c r="B1893" s="13">
        <v>-4.4525159433871107</v>
      </c>
    </row>
    <row r="1894" spans="1:2">
      <c r="A1894">
        <v>1893</v>
      </c>
      <c r="B1894" s="13">
        <v>-14.615447248161967</v>
      </c>
    </row>
    <row r="1895" spans="1:2">
      <c r="A1895">
        <v>1894</v>
      </c>
      <c r="B1895" s="13">
        <v>-10.45897681307966</v>
      </c>
    </row>
    <row r="1896" spans="1:2">
      <c r="A1896">
        <v>1895</v>
      </c>
      <c r="B1896" s="13">
        <v>-7.4302261442344895</v>
      </c>
    </row>
    <row r="1897" spans="1:2">
      <c r="A1897">
        <v>1896</v>
      </c>
      <c r="B1897" s="13">
        <v>-8.5104021820545697</v>
      </c>
    </row>
    <row r="1898" spans="1:2">
      <c r="A1898">
        <v>1897</v>
      </c>
      <c r="B1898" s="13">
        <v>-10.442438759733649</v>
      </c>
    </row>
    <row r="1899" spans="1:2">
      <c r="A1899">
        <v>1898</v>
      </c>
      <c r="B1899" s="13">
        <v>-6.2925995125649639</v>
      </c>
    </row>
    <row r="1900" spans="1:2">
      <c r="A1900">
        <v>1899</v>
      </c>
      <c r="B1900" s="13">
        <v>-9.9865845002161109</v>
      </c>
    </row>
    <row r="1901" spans="1:2">
      <c r="A1901">
        <v>1900</v>
      </c>
      <c r="B1901" s="13">
        <v>-15.11106651384878</v>
      </c>
    </row>
    <row r="1902" spans="1:2">
      <c r="A1902">
        <v>1901</v>
      </c>
      <c r="B1902" s="13">
        <v>-10.461981918504087</v>
      </c>
    </row>
    <row r="1903" spans="1:2">
      <c r="A1903">
        <v>1902</v>
      </c>
      <c r="B1903" s="13">
        <v>-11.336013090182195</v>
      </c>
    </row>
    <row r="1904" spans="1:2">
      <c r="A1904">
        <v>1903</v>
      </c>
      <c r="B1904" s="13">
        <v>-11.185720950984393</v>
      </c>
    </row>
    <row r="1905" spans="1:2">
      <c r="A1905">
        <v>1904</v>
      </c>
      <c r="B1905" s="13">
        <v>-11.342569985974231</v>
      </c>
    </row>
    <row r="1906" spans="1:2">
      <c r="A1906">
        <v>1905</v>
      </c>
      <c r="B1906" s="13">
        <v>-12.034153465053191</v>
      </c>
    </row>
    <row r="1907" spans="1:2">
      <c r="A1907">
        <v>1906</v>
      </c>
      <c r="B1907" s="13">
        <v>-11.903978256006813</v>
      </c>
    </row>
    <row r="1908" spans="1:2">
      <c r="A1908">
        <v>1907</v>
      </c>
      <c r="B1908" s="13">
        <v>-8.1061396244596367</v>
      </c>
    </row>
    <row r="1909" spans="1:2">
      <c r="A1909">
        <v>1908</v>
      </c>
      <c r="B1909" s="13">
        <v>-10.768174252796323</v>
      </c>
    </row>
    <row r="1910" spans="1:2">
      <c r="A1910">
        <v>1909</v>
      </c>
      <c r="B1910" s="13">
        <v>-9.0546753768417254</v>
      </c>
    </row>
    <row r="1911" spans="1:2">
      <c r="A1911">
        <v>1910</v>
      </c>
      <c r="B1911" s="13">
        <v>-1.827706030181647</v>
      </c>
    </row>
    <row r="1912" spans="1:2">
      <c r="A1912">
        <v>1911</v>
      </c>
      <c r="B1912" s="13">
        <v>-11.900036681717285</v>
      </c>
    </row>
    <row r="1913" spans="1:2">
      <c r="A1913">
        <v>1912</v>
      </c>
      <c r="B1913" s="13">
        <v>-10.557162503968803</v>
      </c>
    </row>
    <row r="1914" spans="1:2">
      <c r="A1914">
        <v>1913</v>
      </c>
      <c r="B1914" s="13">
        <v>-7.430303313019416</v>
      </c>
    </row>
    <row r="1915" spans="1:2">
      <c r="A1915">
        <v>1914</v>
      </c>
      <c r="B1915" s="13">
        <v>-12.439469627207998</v>
      </c>
    </row>
    <row r="1916" spans="1:2">
      <c r="A1916">
        <v>1915</v>
      </c>
      <c r="B1916" s="13">
        <v>-8.6734662051106675</v>
      </c>
    </row>
    <row r="1917" spans="1:2">
      <c r="A1917">
        <v>1916</v>
      </c>
      <c r="B1917" s="13">
        <v>-9.6992367046432335</v>
      </c>
    </row>
    <row r="1918" spans="1:2">
      <c r="A1918">
        <v>1917</v>
      </c>
      <c r="B1918" s="13">
        <v>-8.9419079462517175</v>
      </c>
    </row>
    <row r="1919" spans="1:2">
      <c r="A1919">
        <v>1918</v>
      </c>
      <c r="B1919" s="13">
        <v>-10.353701638803646</v>
      </c>
    </row>
    <row r="1920" spans="1:2">
      <c r="A1920">
        <v>1919</v>
      </c>
      <c r="B1920" s="13">
        <v>-4.993485458104284</v>
      </c>
    </row>
    <row r="1921" spans="1:2">
      <c r="A1921">
        <v>1920</v>
      </c>
      <c r="B1921" s="13">
        <v>-10.15719171206511</v>
      </c>
    </row>
    <row r="1922" spans="1:2">
      <c r="A1922">
        <v>1921</v>
      </c>
      <c r="B1922" s="13">
        <v>-4.0427678678996486</v>
      </c>
    </row>
    <row r="1923" spans="1:2">
      <c r="A1923">
        <v>1922</v>
      </c>
      <c r="B1923" s="13">
        <v>-9.0780227393388504</v>
      </c>
    </row>
    <row r="1924" spans="1:2">
      <c r="A1924">
        <v>1923</v>
      </c>
      <c r="B1924" s="13">
        <v>-7.8421298044384153</v>
      </c>
    </row>
    <row r="1925" spans="1:2">
      <c r="A1925">
        <v>1924</v>
      </c>
      <c r="B1925" s="13">
        <v>-8.7746048618636365</v>
      </c>
    </row>
    <row r="1926" spans="1:2">
      <c r="A1926">
        <v>1925</v>
      </c>
      <c r="B1926" s="13">
        <v>-8.4752995614138094</v>
      </c>
    </row>
    <row r="1927" spans="1:2">
      <c r="A1927">
        <v>1926</v>
      </c>
      <c r="B1927" s="13">
        <v>-6.5349620662869903</v>
      </c>
    </row>
    <row r="1928" spans="1:2">
      <c r="A1928">
        <v>1927</v>
      </c>
      <c r="B1928" s="13">
        <v>-11.93916202993716</v>
      </c>
    </row>
    <row r="1929" spans="1:2">
      <c r="A1929">
        <v>1928</v>
      </c>
      <c r="B1929" s="13">
        <v>-9.3977927652898252</v>
      </c>
    </row>
    <row r="1930" spans="1:2">
      <c r="A1930">
        <v>1929</v>
      </c>
      <c r="B1930" s="13">
        <v>-12.416870610315245</v>
      </c>
    </row>
    <row r="1931" spans="1:2">
      <c r="A1931">
        <v>1930</v>
      </c>
      <c r="B1931" s="13">
        <v>-10.363382559462339</v>
      </c>
    </row>
    <row r="1932" spans="1:2">
      <c r="A1932">
        <v>1931</v>
      </c>
      <c r="B1932" s="13">
        <v>-5.4528479474393343</v>
      </c>
    </row>
    <row r="1933" spans="1:2">
      <c r="A1933">
        <v>1932</v>
      </c>
      <c r="B1933" s="13">
        <v>-10.91945422692144</v>
      </c>
    </row>
    <row r="1934" spans="1:2">
      <c r="A1934">
        <v>1933</v>
      </c>
      <c r="B1934" s="13">
        <v>-8.7017916684919516</v>
      </c>
    </row>
    <row r="1935" spans="1:2">
      <c r="A1935">
        <v>1934</v>
      </c>
      <c r="B1935" s="13">
        <v>-8.2210129926850488</v>
      </c>
    </row>
    <row r="1936" spans="1:2">
      <c r="A1936">
        <v>1935</v>
      </c>
      <c r="B1936" s="13">
        <v>-11.055177064403919</v>
      </c>
    </row>
    <row r="1937" spans="1:2">
      <c r="A1937">
        <v>1936</v>
      </c>
      <c r="B1937" s="13">
        <v>-10.080253591168482</v>
      </c>
    </row>
    <row r="1938" spans="1:2">
      <c r="A1938">
        <v>1937</v>
      </c>
      <c r="B1938" s="13">
        <v>-6.0326175700441107</v>
      </c>
    </row>
    <row r="1939" spans="1:2">
      <c r="A1939">
        <v>1938</v>
      </c>
      <c r="B1939" s="13">
        <v>-6.3466201868806831</v>
      </c>
    </row>
    <row r="1940" spans="1:2">
      <c r="A1940">
        <v>1939</v>
      </c>
      <c r="B1940" s="13">
        <v>-8.3824641763513394</v>
      </c>
    </row>
    <row r="1941" spans="1:2">
      <c r="A1941">
        <v>1940</v>
      </c>
      <c r="B1941" s="13">
        <v>-14.539946655729965</v>
      </c>
    </row>
    <row r="1942" spans="1:2">
      <c r="A1942">
        <v>1941</v>
      </c>
      <c r="B1942" s="13">
        <v>-6.394257342994587</v>
      </c>
    </row>
    <row r="1943" spans="1:2">
      <c r="A1943">
        <v>1942</v>
      </c>
      <c r="B1943" s="13">
        <v>-9.649177050099814</v>
      </c>
    </row>
    <row r="1944" spans="1:2">
      <c r="A1944">
        <v>1943</v>
      </c>
      <c r="B1944" s="13">
        <v>-8.3405959195506743</v>
      </c>
    </row>
    <row r="1945" spans="1:2">
      <c r="A1945">
        <v>1944</v>
      </c>
      <c r="B1945" s="13">
        <v>-7.8683584487829235</v>
      </c>
    </row>
    <row r="1946" spans="1:2">
      <c r="A1946">
        <v>1945</v>
      </c>
      <c r="B1946" s="13">
        <v>-5.884868585255937</v>
      </c>
    </row>
    <row r="1947" spans="1:2">
      <c r="A1947">
        <v>1946</v>
      </c>
      <c r="B1947" s="13">
        <v>-8.0304464305529102</v>
      </c>
    </row>
    <row r="1948" spans="1:2">
      <c r="A1948">
        <v>1947</v>
      </c>
      <c r="B1948" s="13">
        <v>-9.5751224267373249</v>
      </c>
    </row>
    <row r="1949" spans="1:2">
      <c r="A1949">
        <v>1948</v>
      </c>
      <c r="B1949" s="13">
        <v>-7.9654516135498117</v>
      </c>
    </row>
    <row r="1950" spans="1:2">
      <c r="A1950">
        <v>1949</v>
      </c>
      <c r="B1950" s="13">
        <v>-10.270021608159489</v>
      </c>
    </row>
    <row r="1951" spans="1:2">
      <c r="A1951">
        <v>1950</v>
      </c>
      <c r="B1951" s="13">
        <v>-11.972534324230081</v>
      </c>
    </row>
    <row r="1952" spans="1:2">
      <c r="A1952">
        <v>1951</v>
      </c>
      <c r="B1952" s="13">
        <v>-9.40721456852134</v>
      </c>
    </row>
    <row r="1953" spans="1:2">
      <c r="A1953">
        <v>1952</v>
      </c>
      <c r="B1953" s="13">
        <v>-10.335692489048034</v>
      </c>
    </row>
    <row r="1954" spans="1:2">
      <c r="A1954">
        <v>1953</v>
      </c>
      <c r="B1954" s="13">
        <v>-5.1899356399342436</v>
      </c>
    </row>
    <row r="1955" spans="1:2">
      <c r="A1955">
        <v>1954</v>
      </c>
      <c r="B1955" s="13">
        <v>-8.8286415487666847</v>
      </c>
    </row>
    <row r="1956" spans="1:2">
      <c r="A1956">
        <v>1955</v>
      </c>
      <c r="B1956" s="13">
        <v>-5.2536661489410221</v>
      </c>
    </row>
    <row r="1957" spans="1:2">
      <c r="A1957">
        <v>1956</v>
      </c>
      <c r="B1957" s="13">
        <v>-14.665838240956637</v>
      </c>
    </row>
    <row r="1958" spans="1:2">
      <c r="A1958">
        <v>1957</v>
      </c>
      <c r="B1958" s="13">
        <v>-10.798546498618459</v>
      </c>
    </row>
    <row r="1959" spans="1:2">
      <c r="A1959">
        <v>1958</v>
      </c>
      <c r="B1959" s="13">
        <v>-7.3098346124710982</v>
      </c>
    </row>
    <row r="1960" spans="1:2">
      <c r="A1960">
        <v>1959</v>
      </c>
      <c r="B1960" s="13">
        <v>-12.254692165565253</v>
      </c>
    </row>
    <row r="1961" spans="1:2">
      <c r="A1961">
        <v>1960</v>
      </c>
      <c r="B1961" s="13">
        <v>-5.8898949710896682</v>
      </c>
    </row>
    <row r="1962" spans="1:2">
      <c r="A1962">
        <v>1961</v>
      </c>
      <c r="B1962" s="13">
        <v>-12.941751605508749</v>
      </c>
    </row>
    <row r="1963" spans="1:2">
      <c r="A1963">
        <v>1962</v>
      </c>
      <c r="B1963" s="13">
        <v>-7.2262322338568348</v>
      </c>
    </row>
    <row r="1964" spans="1:2">
      <c r="A1964">
        <v>1963</v>
      </c>
      <c r="B1964" s="13">
        <v>-7.8253779622617925</v>
      </c>
    </row>
    <row r="1965" spans="1:2">
      <c r="A1965">
        <v>1964</v>
      </c>
      <c r="B1965" s="13">
        <v>-7.8484653624188772</v>
      </c>
    </row>
    <row r="1966" spans="1:2">
      <c r="A1966">
        <v>1965</v>
      </c>
      <c r="B1966" s="13">
        <v>-6.7858225164090049</v>
      </c>
    </row>
    <row r="1967" spans="1:2">
      <c r="A1967">
        <v>1966</v>
      </c>
      <c r="B1967" s="13">
        <v>-9.0598918225619407</v>
      </c>
    </row>
    <row r="1968" spans="1:2">
      <c r="A1968">
        <v>1967</v>
      </c>
      <c r="B1968" s="13">
        <v>-8.4595850451391321</v>
      </c>
    </row>
    <row r="1969" spans="1:2">
      <c r="A1969">
        <v>1968</v>
      </c>
      <c r="B1969" s="13">
        <v>-11.197762504796499</v>
      </c>
    </row>
    <row r="1970" spans="1:2">
      <c r="A1970">
        <v>1969</v>
      </c>
      <c r="B1970" s="13">
        <v>-7.1452592205546885</v>
      </c>
    </row>
    <row r="1971" spans="1:2">
      <c r="A1971">
        <v>1970</v>
      </c>
      <c r="B1971" s="13">
        <v>-7.9533938025382884</v>
      </c>
    </row>
    <row r="1972" spans="1:2">
      <c r="A1972">
        <v>1971</v>
      </c>
      <c r="B1972" s="13">
        <v>-11.860938926930874</v>
      </c>
    </row>
    <row r="1973" spans="1:2">
      <c r="A1973">
        <v>1972</v>
      </c>
      <c r="B1973" s="13">
        <v>-10.082004909333246</v>
      </c>
    </row>
    <row r="1974" spans="1:2">
      <c r="A1974">
        <v>1973</v>
      </c>
      <c r="B1974" s="13">
        <v>-9.9921604366423438</v>
      </c>
    </row>
    <row r="1975" spans="1:2">
      <c r="A1975">
        <v>1974</v>
      </c>
      <c r="B1975" s="13">
        <v>-4.8856028828116616</v>
      </c>
    </row>
    <row r="1976" spans="1:2">
      <c r="A1976">
        <v>1975</v>
      </c>
      <c r="B1976" s="13">
        <v>-6.6306694577903267</v>
      </c>
    </row>
    <row r="1977" spans="1:2">
      <c r="A1977">
        <v>1976</v>
      </c>
      <c r="B1977" s="13">
        <v>-9.6299114674043675</v>
      </c>
    </row>
    <row r="1978" spans="1:2">
      <c r="A1978">
        <v>1977</v>
      </c>
      <c r="B1978" s="13">
        <v>-9.7336851109813587</v>
      </c>
    </row>
    <row r="1979" spans="1:2">
      <c r="A1979">
        <v>1978</v>
      </c>
      <c r="B1979" s="13">
        <v>-7.2412105374014697</v>
      </c>
    </row>
    <row r="1980" spans="1:2">
      <c r="A1980">
        <v>1979</v>
      </c>
      <c r="B1980" s="13">
        <v>-15.670346371417223</v>
      </c>
    </row>
    <row r="1981" spans="1:2">
      <c r="A1981">
        <v>1980</v>
      </c>
      <c r="B1981" s="13">
        <v>-10.832008838836458</v>
      </c>
    </row>
    <row r="1982" spans="1:2">
      <c r="A1982">
        <v>1981</v>
      </c>
      <c r="B1982" s="13">
        <v>-8.7825717219579253</v>
      </c>
    </row>
    <row r="1983" spans="1:2">
      <c r="A1983">
        <v>1982</v>
      </c>
      <c r="B1983" s="13">
        <v>-9.7537823886736508</v>
      </c>
    </row>
    <row r="1984" spans="1:2">
      <c r="A1984">
        <v>1983</v>
      </c>
      <c r="B1984" s="13">
        <v>-9.6007363728830217</v>
      </c>
    </row>
    <row r="1985" spans="1:2">
      <c r="A1985">
        <v>1984</v>
      </c>
      <c r="B1985" s="13">
        <v>-10.192538907183428</v>
      </c>
    </row>
    <row r="1986" spans="1:2">
      <c r="A1986">
        <v>1985</v>
      </c>
      <c r="B1986" s="13">
        <v>-5.7377421471396559</v>
      </c>
    </row>
    <row r="1987" spans="1:2">
      <c r="A1987">
        <v>1986</v>
      </c>
      <c r="B1987" s="13">
        <v>-6.7918715467061448</v>
      </c>
    </row>
    <row r="1988" spans="1:2">
      <c r="A1988">
        <v>1987</v>
      </c>
      <c r="B1988" s="13">
        <v>-9.6635423067591386</v>
      </c>
    </row>
    <row r="1989" spans="1:2">
      <c r="A1989">
        <v>1988</v>
      </c>
      <c r="B1989" s="13">
        <v>-6.8222739448816503</v>
      </c>
    </row>
    <row r="1990" spans="1:2">
      <c r="A1990">
        <v>1989</v>
      </c>
      <c r="B1990" s="13">
        <v>-13.189744090244714</v>
      </c>
    </row>
    <row r="1991" spans="1:2">
      <c r="A1991">
        <v>1990</v>
      </c>
      <c r="B1991" s="13">
        <v>-12.791579216331602</v>
      </c>
    </row>
    <row r="1992" spans="1:2">
      <c r="A1992">
        <v>1991</v>
      </c>
      <c r="B1992" s="13">
        <v>-11.589031622098066</v>
      </c>
    </row>
    <row r="1993" spans="1:2">
      <c r="A1993">
        <v>1992</v>
      </c>
      <c r="B1993" s="13">
        <v>-6.1017173211246138</v>
      </c>
    </row>
    <row r="1994" spans="1:2">
      <c r="A1994">
        <v>1993</v>
      </c>
      <c r="B1994" s="13">
        <v>-10.224498415894272</v>
      </c>
    </row>
    <row r="1995" spans="1:2">
      <c r="A1995">
        <v>1994</v>
      </c>
      <c r="B1995" s="13">
        <v>-12.840618562674356</v>
      </c>
    </row>
    <row r="1996" spans="1:2">
      <c r="A1996">
        <v>1995</v>
      </c>
      <c r="B1996" s="13">
        <v>-8.5918762968660882</v>
      </c>
    </row>
    <row r="1997" spans="1:2">
      <c r="A1997">
        <v>1996</v>
      </c>
      <c r="B1997" s="13">
        <v>-10.432962977577295</v>
      </c>
    </row>
    <row r="1998" spans="1:2">
      <c r="A1998">
        <v>1997</v>
      </c>
      <c r="B1998" s="13">
        <v>-12.275780717154296</v>
      </c>
    </row>
    <row r="1999" spans="1:2">
      <c r="A1999">
        <v>1998</v>
      </c>
      <c r="B1999" s="13">
        <v>-12.193038469971084</v>
      </c>
    </row>
    <row r="2000" spans="1:2">
      <c r="A2000">
        <v>1999</v>
      </c>
      <c r="B2000" s="13">
        <v>-10.525134756667127</v>
      </c>
    </row>
    <row r="2001" spans="1:2">
      <c r="A2001">
        <v>2000</v>
      </c>
      <c r="B2001" s="13">
        <v>-5.6509288749425712</v>
      </c>
    </row>
    <row r="2002" spans="1:2">
      <c r="A2002">
        <v>2001</v>
      </c>
      <c r="B2002" s="13">
        <v>-12.449761431909248</v>
      </c>
    </row>
    <row r="2003" spans="1:2">
      <c r="A2003">
        <v>2002</v>
      </c>
      <c r="B2003" s="13">
        <v>-10.265466352610007</v>
      </c>
    </row>
    <row r="2004" spans="1:2">
      <c r="A2004">
        <v>2003</v>
      </c>
      <c r="B2004" s="13">
        <v>-10.985301836189199</v>
      </c>
    </row>
    <row r="2005" spans="1:2">
      <c r="A2005">
        <v>2004</v>
      </c>
      <c r="B2005" s="13">
        <v>-6.9150419369245419</v>
      </c>
    </row>
    <row r="2006" spans="1:2">
      <c r="A2006">
        <v>2005</v>
      </c>
      <c r="B2006" s="13">
        <v>-8.3997574766464052</v>
      </c>
    </row>
    <row r="2007" spans="1:2">
      <c r="A2007">
        <v>2006</v>
      </c>
      <c r="B2007" s="13">
        <v>-7.9238996673939361</v>
      </c>
    </row>
    <row r="2008" spans="1:2">
      <c r="A2008">
        <v>2007</v>
      </c>
      <c r="B2008" s="13">
        <v>-8.2414746094216298</v>
      </c>
    </row>
    <row r="2009" spans="1:2">
      <c r="A2009">
        <v>2008</v>
      </c>
      <c r="B2009" s="13">
        <v>-11.175033113512583</v>
      </c>
    </row>
    <row r="2010" spans="1:2">
      <c r="A2010">
        <v>2009</v>
      </c>
      <c r="B2010" s="13">
        <v>-12.986103888991565</v>
      </c>
    </row>
    <row r="2011" spans="1:2">
      <c r="A2011">
        <v>2010</v>
      </c>
      <c r="B2011" s="13">
        <v>-13.350364007709013</v>
      </c>
    </row>
    <row r="2012" spans="1:2">
      <c r="A2012">
        <v>2011</v>
      </c>
      <c r="B2012" s="13">
        <v>-8.955138571307387</v>
      </c>
    </row>
    <row r="2013" spans="1:2">
      <c r="A2013">
        <v>2012</v>
      </c>
      <c r="B2013" s="13">
        <v>-6.4643230042873414</v>
      </c>
    </row>
    <row r="2014" spans="1:2">
      <c r="A2014">
        <v>2013</v>
      </c>
      <c r="B2014" s="13">
        <v>-7.8775825141988243</v>
      </c>
    </row>
    <row r="2015" spans="1:2">
      <c r="A2015">
        <v>2014</v>
      </c>
      <c r="B2015" s="13">
        <v>-10.042667816179476</v>
      </c>
    </row>
    <row r="2016" spans="1:2">
      <c r="A2016">
        <v>2015</v>
      </c>
      <c r="B2016" s="13">
        <v>-9.5170465111915004</v>
      </c>
    </row>
    <row r="2017" spans="1:2">
      <c r="A2017">
        <v>2016</v>
      </c>
      <c r="B2017" s="13">
        <v>-7.2770705290257487</v>
      </c>
    </row>
    <row r="2018" spans="1:2">
      <c r="A2018">
        <v>2017</v>
      </c>
      <c r="B2018" s="13">
        <v>-10.332708716478818</v>
      </c>
    </row>
    <row r="2019" spans="1:2">
      <c r="A2019">
        <v>2018</v>
      </c>
      <c r="B2019" s="13">
        <v>-11.439001731076145</v>
      </c>
    </row>
    <row r="2020" spans="1:2">
      <c r="A2020">
        <v>2019</v>
      </c>
      <c r="B2020" s="13">
        <v>-8.084893488395327</v>
      </c>
    </row>
    <row r="2021" spans="1:2">
      <c r="A2021">
        <v>2020</v>
      </c>
      <c r="B2021" s="13">
        <v>-10.844890718366134</v>
      </c>
    </row>
    <row r="2022" spans="1:2">
      <c r="A2022">
        <v>2021</v>
      </c>
      <c r="B2022" s="13">
        <v>-9.2527785677133458</v>
      </c>
    </row>
    <row r="2023" spans="1:2">
      <c r="A2023">
        <v>2022</v>
      </c>
      <c r="B2023" s="13">
        <v>-8.6171778525361074</v>
      </c>
    </row>
    <row r="2024" spans="1:2">
      <c r="A2024">
        <v>2023</v>
      </c>
      <c r="B2024" s="13">
        <v>-10.66901312938626</v>
      </c>
    </row>
    <row r="2025" spans="1:2">
      <c r="A2025">
        <v>2024</v>
      </c>
      <c r="B2025" s="13">
        <v>-5.8760583011095662</v>
      </c>
    </row>
    <row r="2026" spans="1:2">
      <c r="A2026">
        <v>2025</v>
      </c>
      <c r="B2026" s="13">
        <v>-9.9914109688716533</v>
      </c>
    </row>
    <row r="2027" spans="1:2">
      <c r="A2027">
        <v>2026</v>
      </c>
      <c r="B2027" s="13">
        <v>-12.548027280385782</v>
      </c>
    </row>
    <row r="2028" spans="1:2">
      <c r="A2028">
        <v>2027</v>
      </c>
      <c r="B2028" s="13">
        <v>-13.461143370922947</v>
      </c>
    </row>
    <row r="2029" spans="1:2">
      <c r="A2029">
        <v>2028</v>
      </c>
      <c r="B2029" s="13">
        <v>-8.7473822270760628</v>
      </c>
    </row>
    <row r="2030" spans="1:2">
      <c r="A2030">
        <v>2029</v>
      </c>
      <c r="B2030" s="13">
        <v>-9.3491976543526398</v>
      </c>
    </row>
    <row r="2031" spans="1:2">
      <c r="A2031">
        <v>2030</v>
      </c>
      <c r="B2031" s="13">
        <v>-12.286417303718098</v>
      </c>
    </row>
    <row r="2032" spans="1:2">
      <c r="A2032">
        <v>2031</v>
      </c>
      <c r="B2032" s="13">
        <v>-11.555839863859569</v>
      </c>
    </row>
    <row r="2033" spans="1:2">
      <c r="A2033">
        <v>2032</v>
      </c>
      <c r="B2033" s="13">
        <v>-9.9072004245924195</v>
      </c>
    </row>
    <row r="2034" spans="1:2">
      <c r="A2034">
        <v>2033</v>
      </c>
      <c r="B2034" s="13">
        <v>-7.8698441027066153</v>
      </c>
    </row>
    <row r="2035" spans="1:2">
      <c r="A2035">
        <v>2034</v>
      </c>
      <c r="B2035" s="13">
        <v>-8.4072189975397809</v>
      </c>
    </row>
    <row r="2036" spans="1:2">
      <c r="A2036">
        <v>2035</v>
      </c>
      <c r="B2036" s="13">
        <v>-7.771856035874805</v>
      </c>
    </row>
    <row r="2037" spans="1:2">
      <c r="A2037">
        <v>2036</v>
      </c>
      <c r="B2037" s="13">
        <v>-12.30108575578129</v>
      </c>
    </row>
    <row r="2038" spans="1:2">
      <c r="A2038">
        <v>2037</v>
      </c>
      <c r="B2038" s="13">
        <v>-7.8215939458634907</v>
      </c>
    </row>
    <row r="2039" spans="1:2">
      <c r="A2039">
        <v>2038</v>
      </c>
      <c r="B2039" s="13">
        <v>-6.1748818500938141</v>
      </c>
    </row>
    <row r="2040" spans="1:2">
      <c r="A2040">
        <v>2039</v>
      </c>
      <c r="B2040" s="13">
        <v>-6.3491714310616727</v>
      </c>
    </row>
    <row r="2041" spans="1:2">
      <c r="A2041">
        <v>2040</v>
      </c>
      <c r="B2041" s="13">
        <v>-11.627050341238895</v>
      </c>
    </row>
    <row r="2042" spans="1:2">
      <c r="A2042">
        <v>2041</v>
      </c>
      <c r="B2042" s="13">
        <v>-9.5604166160026196</v>
      </c>
    </row>
    <row r="2043" spans="1:2">
      <c r="A2043">
        <v>2042</v>
      </c>
      <c r="B2043" s="13">
        <v>-7.7711305849496979</v>
      </c>
    </row>
    <row r="2044" spans="1:2">
      <c r="A2044">
        <v>2043</v>
      </c>
      <c r="B2044" s="13">
        <v>-15.240982390157672</v>
      </c>
    </row>
    <row r="2045" spans="1:2">
      <c r="A2045">
        <v>2044</v>
      </c>
      <c r="B2045" s="13">
        <v>-4.8474414005205908</v>
      </c>
    </row>
    <row r="2046" spans="1:2">
      <c r="A2046">
        <v>2045</v>
      </c>
      <c r="B2046" s="13">
        <v>-11.287002070106796</v>
      </c>
    </row>
    <row r="2047" spans="1:2">
      <c r="A2047">
        <v>2046</v>
      </c>
      <c r="B2047" s="13">
        <v>-5.4281425667604779</v>
      </c>
    </row>
    <row r="2048" spans="1:2">
      <c r="A2048">
        <v>2047</v>
      </c>
      <c r="B2048" s="13">
        <v>-3.9347024241090378</v>
      </c>
    </row>
    <row r="2049" spans="1:2">
      <c r="A2049">
        <v>2048</v>
      </c>
      <c r="B2049" s="13">
        <v>-11.172934535286581</v>
      </c>
    </row>
    <row r="2050" spans="1:2">
      <c r="A2050">
        <v>2049</v>
      </c>
      <c r="B2050" s="13">
        <v>-8.115413331088174</v>
      </c>
    </row>
    <row r="2051" spans="1:2">
      <c r="A2051">
        <v>2050</v>
      </c>
      <c r="B2051" s="13">
        <v>-9.9972535496777919</v>
      </c>
    </row>
    <row r="2052" spans="1:2">
      <c r="A2052">
        <v>2051</v>
      </c>
      <c r="B2052" s="13">
        <v>-4.9784326470675824</v>
      </c>
    </row>
    <row r="2053" spans="1:2">
      <c r="A2053">
        <v>2052</v>
      </c>
      <c r="B2053" s="13">
        <v>-12.84627242989349</v>
      </c>
    </row>
    <row r="2054" spans="1:2">
      <c r="A2054">
        <v>2053</v>
      </c>
      <c r="B2054" s="13">
        <v>-11.826384752163902</v>
      </c>
    </row>
    <row r="2055" spans="1:2">
      <c r="A2055">
        <v>2054</v>
      </c>
      <c r="B2055" s="13">
        <v>-9.4047706217695559</v>
      </c>
    </row>
    <row r="2056" spans="1:2">
      <c r="A2056">
        <v>2055</v>
      </c>
      <c r="B2056" s="13">
        <v>-3.9121130472034698</v>
      </c>
    </row>
    <row r="2057" spans="1:2">
      <c r="A2057">
        <v>2056</v>
      </c>
      <c r="B2057" s="13">
        <v>-9.1742663089280825</v>
      </c>
    </row>
    <row r="2058" spans="1:2">
      <c r="A2058">
        <v>2057</v>
      </c>
      <c r="B2058" s="13">
        <v>-11.273633749947502</v>
      </c>
    </row>
    <row r="2059" spans="1:2">
      <c r="A2059">
        <v>2058</v>
      </c>
      <c r="B2059" s="13">
        <v>-6.5543314459710498</v>
      </c>
    </row>
    <row r="2060" spans="1:2">
      <c r="A2060">
        <v>2059</v>
      </c>
      <c r="B2060" s="13">
        <v>-6.1978872436159183</v>
      </c>
    </row>
    <row r="2061" spans="1:2">
      <c r="A2061">
        <v>2060</v>
      </c>
      <c r="B2061" s="13">
        <v>-10.814545231418002</v>
      </c>
    </row>
    <row r="2062" spans="1:2">
      <c r="A2062">
        <v>2061</v>
      </c>
      <c r="B2062" s="13">
        <v>-8.210510426867728</v>
      </c>
    </row>
    <row r="2063" spans="1:2">
      <c r="A2063">
        <v>2062</v>
      </c>
      <c r="B2063" s="13">
        <v>-18.032557868334568</v>
      </c>
    </row>
    <row r="2064" spans="1:2">
      <c r="A2064">
        <v>2063</v>
      </c>
      <c r="B2064" s="13">
        <v>-5.3275526467127312</v>
      </c>
    </row>
    <row r="2065" spans="1:2">
      <c r="A2065">
        <v>2064</v>
      </c>
      <c r="B2065" s="13">
        <v>-7.300800623874542</v>
      </c>
    </row>
    <row r="2066" spans="1:2">
      <c r="A2066">
        <v>2065</v>
      </c>
      <c r="B2066" s="13">
        <v>-11.970321261330467</v>
      </c>
    </row>
    <row r="2067" spans="1:2">
      <c r="A2067">
        <v>2066</v>
      </c>
      <c r="B2067" s="13">
        <v>-9.1492935429500353</v>
      </c>
    </row>
    <row r="2068" spans="1:2">
      <c r="A2068">
        <v>2067</v>
      </c>
      <c r="B2068" s="13">
        <v>-9.3001761007695656</v>
      </c>
    </row>
    <row r="2069" spans="1:2">
      <c r="A2069">
        <v>2068</v>
      </c>
      <c r="B2069" s="13">
        <v>-11.131200502236275</v>
      </c>
    </row>
    <row r="2070" spans="1:2">
      <c r="A2070">
        <v>2069</v>
      </c>
      <c r="B2070" s="13">
        <v>-11.614765692314142</v>
      </c>
    </row>
    <row r="2071" spans="1:2">
      <c r="A2071">
        <v>2070</v>
      </c>
      <c r="B2071" s="13">
        <v>-11.509674193002063</v>
      </c>
    </row>
    <row r="2072" spans="1:2">
      <c r="A2072">
        <v>2071</v>
      </c>
      <c r="B2072" s="13">
        <v>-10.459666777510948</v>
      </c>
    </row>
    <row r="2073" spans="1:2">
      <c r="A2073">
        <v>2072</v>
      </c>
      <c r="B2073" s="13">
        <v>-5.6238562647036767</v>
      </c>
    </row>
    <row r="2074" spans="1:2">
      <c r="A2074">
        <v>2073</v>
      </c>
      <c r="B2074" s="13">
        <v>-7.4553619958612227</v>
      </c>
    </row>
    <row r="2075" spans="1:2">
      <c r="A2075">
        <v>2074</v>
      </c>
      <c r="B2075" s="13">
        <v>-11.453941178577024</v>
      </c>
    </row>
    <row r="2076" spans="1:2">
      <c r="A2076">
        <v>2075</v>
      </c>
      <c r="B2076" s="13">
        <v>-13.017573925196299</v>
      </c>
    </row>
    <row r="2077" spans="1:2">
      <c r="A2077">
        <v>2076</v>
      </c>
      <c r="B2077" s="13">
        <v>-6.6344765010795408</v>
      </c>
    </row>
    <row r="2078" spans="1:2">
      <c r="A2078">
        <v>2077</v>
      </c>
      <c r="B2078" s="13">
        <v>-5.7005421157969876</v>
      </c>
    </row>
    <row r="2079" spans="1:2">
      <c r="A2079">
        <v>2078</v>
      </c>
      <c r="B2079" s="13">
        <v>-10.698967926361426</v>
      </c>
    </row>
    <row r="2080" spans="1:2">
      <c r="A2080">
        <v>2079</v>
      </c>
      <c r="B2080" s="13">
        <v>-9.0086958167441136</v>
      </c>
    </row>
    <row r="2081" spans="1:2">
      <c r="A2081">
        <v>2080</v>
      </c>
      <c r="B2081" s="13">
        <v>-7.258786541053099</v>
      </c>
    </row>
    <row r="2082" spans="1:2">
      <c r="A2082">
        <v>2081</v>
      </c>
      <c r="B2082" s="13">
        <v>-11.554997160918308</v>
      </c>
    </row>
    <row r="2083" spans="1:2">
      <c r="A2083">
        <v>2082</v>
      </c>
      <c r="B2083" s="13">
        <v>-7.2944796772767262</v>
      </c>
    </row>
    <row r="2084" spans="1:2">
      <c r="A2084">
        <v>2083</v>
      </c>
      <c r="B2084" s="13">
        <v>-11.335139321992642</v>
      </c>
    </row>
    <row r="2085" spans="1:2">
      <c r="A2085">
        <v>2084</v>
      </c>
      <c r="B2085" s="13">
        <v>-5.301962725883322</v>
      </c>
    </row>
    <row r="2086" spans="1:2">
      <c r="A2086">
        <v>2085</v>
      </c>
      <c r="B2086" s="13">
        <v>-7.6799924982471826</v>
      </c>
    </row>
    <row r="2087" spans="1:2">
      <c r="A2087">
        <v>2086</v>
      </c>
      <c r="B2087" s="13">
        <v>-4.546858102694145</v>
      </c>
    </row>
    <row r="2088" spans="1:2">
      <c r="A2088">
        <v>2087</v>
      </c>
      <c r="B2088" s="13">
        <v>-7.7582477503752694</v>
      </c>
    </row>
    <row r="2089" spans="1:2">
      <c r="A2089">
        <v>2088</v>
      </c>
      <c r="B2089" s="13">
        <v>-8.917011445604583</v>
      </c>
    </row>
    <row r="2090" spans="1:2">
      <c r="A2090">
        <v>2089</v>
      </c>
      <c r="B2090" s="13">
        <v>-10.401881005123476</v>
      </c>
    </row>
    <row r="2091" spans="1:2">
      <c r="A2091">
        <v>2090</v>
      </c>
      <c r="B2091" s="13">
        <v>-12.558639307539531</v>
      </c>
    </row>
    <row r="2092" spans="1:2">
      <c r="A2092">
        <v>2091</v>
      </c>
      <c r="B2092" s="13">
        <v>-9.2389832384266128</v>
      </c>
    </row>
    <row r="2093" spans="1:2">
      <c r="A2093">
        <v>2092</v>
      </c>
      <c r="B2093" s="13">
        <v>-6.3697514052788389</v>
      </c>
    </row>
    <row r="2094" spans="1:2">
      <c r="A2094">
        <v>2093</v>
      </c>
      <c r="B2094" s="13">
        <v>-12.467251411962742</v>
      </c>
    </row>
    <row r="2095" spans="1:2">
      <c r="A2095">
        <v>2094</v>
      </c>
      <c r="B2095" s="13">
        <v>-3.0464861345067411</v>
      </c>
    </row>
    <row r="2096" spans="1:2">
      <c r="A2096">
        <v>2095</v>
      </c>
      <c r="B2096" s="13">
        <v>-12.282695549845803</v>
      </c>
    </row>
    <row r="2097" spans="1:2">
      <c r="A2097">
        <v>2096</v>
      </c>
      <c r="B2097" s="13">
        <v>-4.5520056732295835</v>
      </c>
    </row>
    <row r="2098" spans="1:2">
      <c r="A2098">
        <v>2097</v>
      </c>
      <c r="B2098" s="13">
        <v>-13.79069511681274</v>
      </c>
    </row>
    <row r="2099" spans="1:2">
      <c r="A2099">
        <v>2098</v>
      </c>
      <c r="B2099" s="13">
        <v>-4.8877156825374506</v>
      </c>
    </row>
    <row r="2100" spans="1:2">
      <c r="A2100">
        <v>2099</v>
      </c>
      <c r="B2100" s="13">
        <v>-7.0182585817917227</v>
      </c>
    </row>
    <row r="2101" spans="1:2">
      <c r="A2101">
        <v>2100</v>
      </c>
      <c r="B2101" s="13">
        <v>-4.9512237404456707</v>
      </c>
    </row>
    <row r="2102" spans="1:2">
      <c r="A2102">
        <v>2101</v>
      </c>
      <c r="B2102" s="13">
        <v>-11.699147763520978</v>
      </c>
    </row>
    <row r="2103" spans="1:2">
      <c r="A2103">
        <v>2102</v>
      </c>
      <c r="B2103" s="13">
        <v>-8.8978183281114287</v>
      </c>
    </row>
    <row r="2104" spans="1:2">
      <c r="A2104">
        <v>2103</v>
      </c>
      <c r="B2104" s="13">
        <v>-12.263344771884148</v>
      </c>
    </row>
    <row r="2105" spans="1:2">
      <c r="A2105">
        <v>2104</v>
      </c>
      <c r="B2105" s="13">
        <v>-9.797951755958918</v>
      </c>
    </row>
    <row r="2106" spans="1:2">
      <c r="A2106">
        <v>2105</v>
      </c>
      <c r="B2106" s="13">
        <v>-13.170201689410636</v>
      </c>
    </row>
    <row r="2107" spans="1:2">
      <c r="A2107">
        <v>2106</v>
      </c>
      <c r="B2107" s="13">
        <v>-11.194499488922794</v>
      </c>
    </row>
    <row r="2108" spans="1:2">
      <c r="A2108">
        <v>2107</v>
      </c>
      <c r="B2108" s="13">
        <v>-10.762299835828347</v>
      </c>
    </row>
    <row r="2109" spans="1:2">
      <c r="A2109">
        <v>2108</v>
      </c>
      <c r="B2109" s="13">
        <v>-8.7609436466417066</v>
      </c>
    </row>
    <row r="2110" spans="1:2">
      <c r="A2110">
        <v>2109</v>
      </c>
      <c r="B2110" s="13">
        <v>-5.7998569011318857</v>
      </c>
    </row>
    <row r="2111" spans="1:2">
      <c r="A2111">
        <v>2110</v>
      </c>
      <c r="B2111" s="13">
        <v>-6.1080149575469536</v>
      </c>
    </row>
    <row r="2112" spans="1:2">
      <c r="A2112">
        <v>2111</v>
      </c>
      <c r="B2112" s="13">
        <v>-8.7848466948509234</v>
      </c>
    </row>
    <row r="2113" spans="1:2">
      <c r="A2113">
        <v>2112</v>
      </c>
      <c r="B2113" s="13">
        <v>-6.2656359950805021</v>
      </c>
    </row>
    <row r="2114" spans="1:2">
      <c r="A2114">
        <v>2113</v>
      </c>
      <c r="B2114" s="13">
        <v>-10.19448761049302</v>
      </c>
    </row>
    <row r="2115" spans="1:2">
      <c r="A2115">
        <v>2114</v>
      </c>
      <c r="B2115" s="13">
        <v>-6.4450194312708646</v>
      </c>
    </row>
    <row r="2116" spans="1:2">
      <c r="A2116">
        <v>2115</v>
      </c>
      <c r="B2116" s="13">
        <v>-3.8169748775967176</v>
      </c>
    </row>
    <row r="2117" spans="1:2">
      <c r="A2117">
        <v>2116</v>
      </c>
      <c r="B2117" s="13">
        <v>-6.2778966105781926</v>
      </c>
    </row>
    <row r="2118" spans="1:2">
      <c r="A2118">
        <v>2117</v>
      </c>
      <c r="B2118" s="13">
        <v>-6.9845893055208697</v>
      </c>
    </row>
    <row r="2119" spans="1:2">
      <c r="A2119">
        <v>2118</v>
      </c>
      <c r="B2119" s="13">
        <v>-9.7510275091250307</v>
      </c>
    </row>
    <row r="2120" spans="1:2">
      <c r="A2120">
        <v>2119</v>
      </c>
      <c r="B2120" s="13">
        <v>-8.0380116136211424</v>
      </c>
    </row>
    <row r="2121" spans="1:2">
      <c r="A2121">
        <v>2120</v>
      </c>
      <c r="B2121" s="13">
        <v>-7.6078230089764975</v>
      </c>
    </row>
    <row r="2122" spans="1:2">
      <c r="A2122">
        <v>2121</v>
      </c>
      <c r="B2122" s="13">
        <v>-9.4142869286663107</v>
      </c>
    </row>
    <row r="2123" spans="1:2">
      <c r="A2123">
        <v>2122</v>
      </c>
      <c r="B2123" s="13">
        <v>-11.967658877275227</v>
      </c>
    </row>
    <row r="2124" spans="1:2">
      <c r="A2124">
        <v>2123</v>
      </c>
      <c r="B2124" s="13">
        <v>-12.07410732759072</v>
      </c>
    </row>
    <row r="2125" spans="1:2">
      <c r="A2125">
        <v>2124</v>
      </c>
      <c r="B2125" s="13">
        <v>-8.2597740795312653</v>
      </c>
    </row>
    <row r="2126" spans="1:2">
      <c r="A2126">
        <v>2125</v>
      </c>
      <c r="B2126" s="13">
        <v>-6.7091320339055258</v>
      </c>
    </row>
    <row r="2127" spans="1:2">
      <c r="A2127">
        <v>2126</v>
      </c>
      <c r="B2127" s="13">
        <v>-3.182280747983234</v>
      </c>
    </row>
    <row r="2128" spans="1:2">
      <c r="A2128">
        <v>2127</v>
      </c>
      <c r="B2128" s="13">
        <v>-7.7131967113895934</v>
      </c>
    </row>
    <row r="2129" spans="1:2">
      <c r="A2129">
        <v>2128</v>
      </c>
      <c r="B2129" s="13">
        <v>-11.626878567996068</v>
      </c>
    </row>
    <row r="2130" spans="1:2">
      <c r="A2130">
        <v>2129</v>
      </c>
      <c r="B2130" s="13">
        <v>-12.340040675109952</v>
      </c>
    </row>
    <row r="2131" spans="1:2">
      <c r="A2131">
        <v>2130</v>
      </c>
      <c r="B2131" s="13">
        <v>-7.1619505450885379</v>
      </c>
    </row>
    <row r="2132" spans="1:2">
      <c r="A2132">
        <v>2131</v>
      </c>
      <c r="B2132" s="13">
        <v>-10.302717626571212</v>
      </c>
    </row>
    <row r="2133" spans="1:2">
      <c r="A2133">
        <v>2132</v>
      </c>
      <c r="B2133" s="13">
        <v>-7.7409586573326834</v>
      </c>
    </row>
    <row r="2134" spans="1:2">
      <c r="A2134">
        <v>2133</v>
      </c>
      <c r="B2134" s="13">
        <v>-7.5809439223709685</v>
      </c>
    </row>
    <row r="2135" spans="1:2">
      <c r="A2135">
        <v>2134</v>
      </c>
      <c r="B2135" s="13">
        <v>-4.962447266089705</v>
      </c>
    </row>
    <row r="2136" spans="1:2">
      <c r="A2136">
        <v>2135</v>
      </c>
      <c r="B2136" s="13">
        <v>-6.5027885466539948</v>
      </c>
    </row>
    <row r="2137" spans="1:2">
      <c r="A2137">
        <v>2136</v>
      </c>
      <c r="B2137" s="13">
        <v>-12.919027563067086</v>
      </c>
    </row>
    <row r="2138" spans="1:2">
      <c r="A2138">
        <v>2137</v>
      </c>
      <c r="B2138" s="13">
        <v>-7.6570487079857816</v>
      </c>
    </row>
    <row r="2139" spans="1:2">
      <c r="A2139">
        <v>2138</v>
      </c>
      <c r="B2139" s="13">
        <v>-9.1192006969712072</v>
      </c>
    </row>
    <row r="2140" spans="1:2">
      <c r="A2140">
        <v>2139</v>
      </c>
      <c r="B2140" s="13">
        <v>-11.226924603868783</v>
      </c>
    </row>
    <row r="2141" spans="1:2">
      <c r="A2141">
        <v>2140</v>
      </c>
      <c r="B2141" s="13">
        <v>-13.082251808213924</v>
      </c>
    </row>
    <row r="2142" spans="1:2">
      <c r="A2142">
        <v>2141</v>
      </c>
      <c r="B2142" s="13">
        <v>-7.5296591191769595</v>
      </c>
    </row>
    <row r="2143" spans="1:2">
      <c r="A2143">
        <v>2142</v>
      </c>
      <c r="B2143" s="13">
        <v>-8.590270713663287</v>
      </c>
    </row>
    <row r="2144" spans="1:2">
      <c r="A2144">
        <v>2143</v>
      </c>
      <c r="B2144" s="13">
        <v>-6.0951732751067169</v>
      </c>
    </row>
    <row r="2145" spans="1:2">
      <c r="A2145">
        <v>2144</v>
      </c>
      <c r="B2145" s="13">
        <v>-8.7596295462118707</v>
      </c>
    </row>
    <row r="2146" spans="1:2">
      <c r="A2146">
        <v>2145</v>
      </c>
      <c r="B2146" s="13">
        <v>-9.8539201725824856</v>
      </c>
    </row>
    <row r="2147" spans="1:2">
      <c r="A2147">
        <v>2146</v>
      </c>
      <c r="B2147" s="13">
        <v>-2.6739159908399723</v>
      </c>
    </row>
    <row r="2148" spans="1:2">
      <c r="A2148">
        <v>2147</v>
      </c>
      <c r="B2148" s="13">
        <v>-4.6225212623747671</v>
      </c>
    </row>
    <row r="2149" spans="1:2">
      <c r="A2149">
        <v>2148</v>
      </c>
      <c r="B2149" s="13">
        <v>-10.111417190572526</v>
      </c>
    </row>
    <row r="2150" spans="1:2">
      <c r="A2150">
        <v>2149</v>
      </c>
      <c r="B2150" s="13">
        <v>-4.5357985779723524</v>
      </c>
    </row>
    <row r="2151" spans="1:2">
      <c r="A2151">
        <v>2150</v>
      </c>
      <c r="B2151" s="13">
        <v>-9.7289787011475219</v>
      </c>
    </row>
    <row r="2152" spans="1:2">
      <c r="A2152">
        <v>2151</v>
      </c>
      <c r="B2152" s="13">
        <v>-11.870634073238554</v>
      </c>
    </row>
    <row r="2153" spans="1:2">
      <c r="A2153">
        <v>2152</v>
      </c>
      <c r="B2153" s="13">
        <v>-9.0804007168019325</v>
      </c>
    </row>
    <row r="2154" spans="1:2">
      <c r="A2154">
        <v>2153</v>
      </c>
      <c r="B2154" s="13">
        <v>-6.7827516502245073</v>
      </c>
    </row>
    <row r="2155" spans="1:2">
      <c r="A2155">
        <v>2154</v>
      </c>
      <c r="B2155" s="13">
        <v>-7.3536252841406142</v>
      </c>
    </row>
    <row r="2156" spans="1:2">
      <c r="A2156">
        <v>2155</v>
      </c>
      <c r="B2156" s="13">
        <v>-12.361445547880804</v>
      </c>
    </row>
    <row r="2157" spans="1:2">
      <c r="A2157">
        <v>2156</v>
      </c>
      <c r="B2157" s="13">
        <v>-6.9068393788638351</v>
      </c>
    </row>
    <row r="2158" spans="1:2">
      <c r="A2158">
        <v>2157</v>
      </c>
      <c r="B2158" s="13">
        <v>-8.3826187642259971</v>
      </c>
    </row>
    <row r="2159" spans="1:2">
      <c r="A2159">
        <v>2158</v>
      </c>
      <c r="B2159" s="13">
        <v>-6.1034314565437704</v>
      </c>
    </row>
    <row r="2160" spans="1:2">
      <c r="A2160">
        <v>2159</v>
      </c>
      <c r="B2160" s="13">
        <v>-11.202097789702874</v>
      </c>
    </row>
    <row r="2161" spans="1:2">
      <c r="A2161">
        <v>2160</v>
      </c>
      <c r="B2161" s="13">
        <v>-9.7200495756467671</v>
      </c>
    </row>
    <row r="2162" spans="1:2">
      <c r="A2162">
        <v>2161</v>
      </c>
      <c r="B2162" s="13">
        <v>-10.868617419405096</v>
      </c>
    </row>
    <row r="2163" spans="1:2">
      <c r="A2163">
        <v>2162</v>
      </c>
      <c r="B2163" s="13">
        <v>-8.2857247817230597</v>
      </c>
    </row>
    <row r="2164" spans="1:2">
      <c r="A2164">
        <v>2163</v>
      </c>
      <c r="B2164" s="13">
        <v>-9.194265581748283</v>
      </c>
    </row>
    <row r="2165" spans="1:2">
      <c r="A2165">
        <v>2164</v>
      </c>
      <c r="B2165" s="13">
        <v>-10.170782944719019</v>
      </c>
    </row>
    <row r="2166" spans="1:2">
      <c r="A2166">
        <v>2165</v>
      </c>
      <c r="B2166" s="13">
        <v>-10.031310627728846</v>
      </c>
    </row>
    <row r="2167" spans="1:2">
      <c r="A2167">
        <v>2166</v>
      </c>
      <c r="B2167" s="13">
        <v>-6.7031206122353302</v>
      </c>
    </row>
    <row r="2168" spans="1:2">
      <c r="A2168">
        <v>2167</v>
      </c>
      <c r="B2168" s="13">
        <v>-0.79054591946496477</v>
      </c>
    </row>
    <row r="2169" spans="1:2">
      <c r="A2169">
        <v>2168</v>
      </c>
      <c r="B2169" s="13">
        <v>-10.636288860234748</v>
      </c>
    </row>
    <row r="2170" spans="1:2">
      <c r="A2170">
        <v>2169</v>
      </c>
      <c r="B2170" s="13">
        <v>-9.2173261110437785</v>
      </c>
    </row>
    <row r="2171" spans="1:2">
      <c r="A2171">
        <v>2170</v>
      </c>
      <c r="B2171" s="13">
        <v>-8.9039841193175828</v>
      </c>
    </row>
    <row r="2172" spans="1:2">
      <c r="A2172">
        <v>2171</v>
      </c>
      <c r="B2172" s="13">
        <v>-11.997946513326188</v>
      </c>
    </row>
    <row r="2173" spans="1:2">
      <c r="A2173">
        <v>2172</v>
      </c>
      <c r="B2173" s="13">
        <v>-8.109628470061633</v>
      </c>
    </row>
    <row r="2174" spans="1:2">
      <c r="A2174">
        <v>2173</v>
      </c>
      <c r="B2174" s="13">
        <v>-9.0440533804428842</v>
      </c>
    </row>
    <row r="2175" spans="1:2">
      <c r="A2175">
        <v>2174</v>
      </c>
      <c r="B2175" s="13">
        <v>-8.0944737868551968</v>
      </c>
    </row>
    <row r="2176" spans="1:2">
      <c r="A2176">
        <v>2175</v>
      </c>
      <c r="B2176" s="13">
        <v>-10.034809072389368</v>
      </c>
    </row>
    <row r="2177" spans="1:2">
      <c r="A2177">
        <v>2176</v>
      </c>
      <c r="B2177" s="13">
        <v>-7.3826938983953481</v>
      </c>
    </row>
    <row r="2178" spans="1:2">
      <c r="A2178">
        <v>2177</v>
      </c>
      <c r="B2178" s="13">
        <v>-7.0905028488119148</v>
      </c>
    </row>
    <row r="2179" spans="1:2">
      <c r="A2179">
        <v>2178</v>
      </c>
      <c r="B2179" s="13">
        <v>-8.8525094680901635</v>
      </c>
    </row>
    <row r="2180" spans="1:2">
      <c r="A2180">
        <v>2179</v>
      </c>
      <c r="B2180" s="13">
        <v>-5.0597573671985394</v>
      </c>
    </row>
    <row r="2181" spans="1:2">
      <c r="A2181">
        <v>2180</v>
      </c>
      <c r="B2181" s="13">
        <v>-12.254583686245891</v>
      </c>
    </row>
    <row r="2182" spans="1:2">
      <c r="A2182">
        <v>2181</v>
      </c>
      <c r="B2182" s="13">
        <v>-6.3582554644604157</v>
      </c>
    </row>
    <row r="2183" spans="1:2">
      <c r="A2183">
        <v>2182</v>
      </c>
      <c r="B2183" s="13">
        <v>-5.7133593094030148</v>
      </c>
    </row>
    <row r="2184" spans="1:2">
      <c r="A2184">
        <v>2183</v>
      </c>
      <c r="B2184" s="13">
        <v>-5.1467288549039125</v>
      </c>
    </row>
    <row r="2185" spans="1:2">
      <c r="A2185">
        <v>2184</v>
      </c>
      <c r="B2185" s="13">
        <v>-14.321048035053439</v>
      </c>
    </row>
    <row r="2186" spans="1:2">
      <c r="A2186">
        <v>2185</v>
      </c>
      <c r="B2186" s="13">
        <v>-7.7341250002379063</v>
      </c>
    </row>
    <row r="2187" spans="1:2">
      <c r="A2187">
        <v>2186</v>
      </c>
      <c r="B2187" s="13">
        <v>1.5903010031610216</v>
      </c>
    </row>
    <row r="2188" spans="1:2">
      <c r="A2188">
        <v>2187</v>
      </c>
      <c r="B2188" s="13">
        <v>-9.7152360816969701</v>
      </c>
    </row>
    <row r="2189" spans="1:2">
      <c r="A2189">
        <v>2188</v>
      </c>
      <c r="B2189" s="13">
        <v>-4.4476341257564735</v>
      </c>
    </row>
    <row r="2190" spans="1:2">
      <c r="A2190">
        <v>2189</v>
      </c>
      <c r="B2190" s="13">
        <v>-5.8557968111341694</v>
      </c>
    </row>
    <row r="2191" spans="1:2">
      <c r="A2191">
        <v>2190</v>
      </c>
      <c r="B2191" s="13">
        <v>-6.3229128708835969</v>
      </c>
    </row>
    <row r="2192" spans="1:2">
      <c r="A2192">
        <v>2191</v>
      </c>
      <c r="B2192" s="13">
        <v>-7.7598470426897892</v>
      </c>
    </row>
    <row r="2193" spans="1:2">
      <c r="A2193">
        <v>2192</v>
      </c>
      <c r="B2193" s="13">
        <v>-7.8077939424642961</v>
      </c>
    </row>
    <row r="2194" spans="1:2">
      <c r="A2194">
        <v>2193</v>
      </c>
      <c r="B2194" s="13">
        <v>-10.916196421685123</v>
      </c>
    </row>
    <row r="2195" spans="1:2">
      <c r="A2195">
        <v>2194</v>
      </c>
      <c r="B2195" s="13">
        <v>-9.6659328202598811</v>
      </c>
    </row>
    <row r="2196" spans="1:2">
      <c r="A2196">
        <v>2195</v>
      </c>
      <c r="B2196" s="13">
        <v>-6.7072764836598679</v>
      </c>
    </row>
    <row r="2197" spans="1:2">
      <c r="A2197">
        <v>2196</v>
      </c>
      <c r="B2197" s="13">
        <v>-4.6377991875057445</v>
      </c>
    </row>
    <row r="2198" spans="1:2">
      <c r="A2198">
        <v>2197</v>
      </c>
      <c r="B2198" s="13">
        <v>-5.986317708324278</v>
      </c>
    </row>
    <row r="2199" spans="1:2">
      <c r="A2199">
        <v>2198</v>
      </c>
      <c r="B2199" s="13">
        <v>-7.7200487087491725</v>
      </c>
    </row>
    <row r="2200" spans="1:2">
      <c r="A2200">
        <v>2199</v>
      </c>
      <c r="B2200" s="13">
        <v>-8.333492611244484</v>
      </c>
    </row>
    <row r="2201" spans="1:2">
      <c r="A2201">
        <v>2200</v>
      </c>
      <c r="B2201" s="13">
        <v>-6.978575648856471</v>
      </c>
    </row>
    <row r="2202" spans="1:2">
      <c r="A2202">
        <v>2201</v>
      </c>
      <c r="B2202" s="13">
        <v>-4.9650130492480509</v>
      </c>
    </row>
    <row r="2203" spans="1:2">
      <c r="A2203">
        <v>2202</v>
      </c>
      <c r="B2203" s="13">
        <v>-7.3285397662789258</v>
      </c>
    </row>
    <row r="2204" spans="1:2">
      <c r="A2204">
        <v>2203</v>
      </c>
      <c r="B2204" s="13">
        <v>-8.5262665640783943</v>
      </c>
    </row>
    <row r="2205" spans="1:2">
      <c r="A2205">
        <v>2204</v>
      </c>
      <c r="B2205" s="13">
        <v>-7.6948545269957718</v>
      </c>
    </row>
    <row r="2206" spans="1:2">
      <c r="A2206">
        <v>2205</v>
      </c>
      <c r="B2206" s="13">
        <v>-4.411406688551458</v>
      </c>
    </row>
    <row r="2207" spans="1:2">
      <c r="A2207">
        <v>2206</v>
      </c>
      <c r="B2207" s="13">
        <v>-9.2099815099985687</v>
      </c>
    </row>
    <row r="2208" spans="1:2">
      <c r="A2208">
        <v>2207</v>
      </c>
      <c r="B2208" s="13">
        <v>-2.8700796010500338</v>
      </c>
    </row>
    <row r="2209" spans="1:2">
      <c r="A2209">
        <v>2208</v>
      </c>
      <c r="B2209" s="13">
        <v>-8.675703537998892</v>
      </c>
    </row>
    <row r="2210" spans="1:2">
      <c r="A2210">
        <v>2209</v>
      </c>
      <c r="B2210" s="13">
        <v>-5.588671586499764</v>
      </c>
    </row>
    <row r="2211" spans="1:2">
      <c r="A2211">
        <v>2210</v>
      </c>
      <c r="B2211" s="13">
        <v>-10.508618076051093</v>
      </c>
    </row>
    <row r="2212" spans="1:2">
      <c r="A2212">
        <v>2211</v>
      </c>
      <c r="B2212" s="13">
        <v>-6.2314636532092269</v>
      </c>
    </row>
    <row r="2213" spans="1:2">
      <c r="A2213">
        <v>2212</v>
      </c>
      <c r="B2213" s="13">
        <v>-8.3381600418515607</v>
      </c>
    </row>
    <row r="2214" spans="1:2">
      <c r="A2214">
        <v>2213</v>
      </c>
      <c r="B2214" s="13">
        <v>-9.4874770041667968</v>
      </c>
    </row>
    <row r="2215" spans="1:2">
      <c r="A2215">
        <v>2214</v>
      </c>
      <c r="B2215" s="13">
        <v>-8.2534297701474753</v>
      </c>
    </row>
    <row r="2216" spans="1:2">
      <c r="A2216">
        <v>2215</v>
      </c>
      <c r="B2216" s="13">
        <v>-7.6899275878269338</v>
      </c>
    </row>
    <row r="2217" spans="1:2">
      <c r="A2217">
        <v>2216</v>
      </c>
      <c r="B2217" s="13">
        <v>-5.5614237384109328</v>
      </c>
    </row>
    <row r="2218" spans="1:2">
      <c r="A2218">
        <v>2217</v>
      </c>
      <c r="B2218" s="13">
        <v>-8.6396443056164998</v>
      </c>
    </row>
    <row r="2219" spans="1:2">
      <c r="A2219">
        <v>2218</v>
      </c>
      <c r="B2219" s="13">
        <v>-9.5360697999454267</v>
      </c>
    </row>
    <row r="2220" spans="1:2">
      <c r="A2220">
        <v>2219</v>
      </c>
      <c r="B2220" s="13">
        <v>-10.665101141132514</v>
      </c>
    </row>
    <row r="2221" spans="1:2">
      <c r="A2221">
        <v>2220</v>
      </c>
      <c r="B2221" s="13">
        <v>-9.3616370371392517</v>
      </c>
    </row>
    <row r="2222" spans="1:2">
      <c r="A2222">
        <v>2221</v>
      </c>
      <c r="B2222" s="13">
        <v>-4.7704141284282651</v>
      </c>
    </row>
    <row r="2223" spans="1:2">
      <c r="A2223">
        <v>2222</v>
      </c>
      <c r="B2223" s="13">
        <v>-9.6132126462876766</v>
      </c>
    </row>
    <row r="2224" spans="1:2">
      <c r="A2224">
        <v>2223</v>
      </c>
      <c r="B2224" s="13">
        <v>-9.4389152980788449</v>
      </c>
    </row>
    <row r="2225" spans="1:2">
      <c r="A2225">
        <v>2224</v>
      </c>
      <c r="B2225" s="13">
        <v>-10.169012942080929</v>
      </c>
    </row>
    <row r="2226" spans="1:2">
      <c r="A2226">
        <v>2225</v>
      </c>
      <c r="B2226" s="13">
        <v>-11.244543276054156</v>
      </c>
    </row>
    <row r="2227" spans="1:2">
      <c r="A2227">
        <v>2226</v>
      </c>
      <c r="B2227" s="13">
        <v>-9.9802178947811431</v>
      </c>
    </row>
    <row r="2228" spans="1:2">
      <c r="A2228">
        <v>2227</v>
      </c>
      <c r="B2228" s="13">
        <v>-8.6652358402380099</v>
      </c>
    </row>
    <row r="2229" spans="1:2">
      <c r="A2229">
        <v>2228</v>
      </c>
      <c r="B2229" s="13">
        <v>-7.0190163791254223</v>
      </c>
    </row>
    <row r="2230" spans="1:2">
      <c r="A2230">
        <v>2229</v>
      </c>
      <c r="B2230" s="13">
        <v>-7.7681667165855455</v>
      </c>
    </row>
    <row r="2231" spans="1:2">
      <c r="A2231">
        <v>2230</v>
      </c>
      <c r="B2231" s="13">
        <v>-8.4632056396960174</v>
      </c>
    </row>
    <row r="2232" spans="1:2">
      <c r="A2232">
        <v>2231</v>
      </c>
      <c r="B2232" s="13">
        <v>-8.2392129249775081</v>
      </c>
    </row>
    <row r="2233" spans="1:2">
      <c r="A2233">
        <v>2232</v>
      </c>
      <c r="B2233" s="13">
        <v>-4.3534530394143216</v>
      </c>
    </row>
    <row r="2234" spans="1:2">
      <c r="A2234">
        <v>2233</v>
      </c>
      <c r="B2234" s="13">
        <v>-3.1367824105543805</v>
      </c>
    </row>
    <row r="2235" spans="1:2">
      <c r="A2235">
        <v>2234</v>
      </c>
      <c r="B2235" s="13">
        <v>-7.185321798584468</v>
      </c>
    </row>
    <row r="2236" spans="1:2">
      <c r="A2236">
        <v>2235</v>
      </c>
      <c r="B2236" s="13">
        <v>-10.887826960367045</v>
      </c>
    </row>
    <row r="2237" spans="1:2">
      <c r="A2237">
        <v>2236</v>
      </c>
      <c r="B2237" s="13">
        <v>-10.393456156204223</v>
      </c>
    </row>
    <row r="2238" spans="1:2">
      <c r="A2238">
        <v>2237</v>
      </c>
      <c r="B2238" s="13">
        <v>-11.105056414203279</v>
      </c>
    </row>
    <row r="2239" spans="1:2">
      <c r="A2239">
        <v>2238</v>
      </c>
      <c r="B2239" s="13">
        <v>-11.854876757414104</v>
      </c>
    </row>
    <row r="2240" spans="1:2">
      <c r="A2240">
        <v>2239</v>
      </c>
      <c r="B2240" s="13">
        <v>-8.96044174889931</v>
      </c>
    </row>
    <row r="2241" spans="1:2">
      <c r="A2241">
        <v>2240</v>
      </c>
      <c r="B2241" s="13">
        <v>-9.4495347893032129</v>
      </c>
    </row>
    <row r="2242" spans="1:2">
      <c r="A2242">
        <v>2241</v>
      </c>
      <c r="B2242" s="13">
        <v>-9.0418048953495802</v>
      </c>
    </row>
    <row r="2243" spans="1:2">
      <c r="A2243">
        <v>2242</v>
      </c>
      <c r="B2243" s="13">
        <v>-6.3189327044199892</v>
      </c>
    </row>
    <row r="2244" spans="1:2">
      <c r="A2244">
        <v>2243</v>
      </c>
      <c r="B2244" s="13">
        <v>-3.041739008701259</v>
      </c>
    </row>
    <row r="2245" spans="1:2">
      <c r="A2245">
        <v>2244</v>
      </c>
      <c r="B2245" s="13">
        <v>-11.663383578235191</v>
      </c>
    </row>
    <row r="2246" spans="1:2">
      <c r="A2246">
        <v>2245</v>
      </c>
      <c r="B2246" s="13">
        <v>-12.480168980355586</v>
      </c>
    </row>
    <row r="2247" spans="1:2">
      <c r="A2247">
        <v>2246</v>
      </c>
      <c r="B2247" s="13">
        <v>-12.091819238629531</v>
      </c>
    </row>
    <row r="2248" spans="1:2">
      <c r="A2248">
        <v>2247</v>
      </c>
      <c r="B2248" s="13">
        <v>-8.347046098810635</v>
      </c>
    </row>
    <row r="2249" spans="1:2">
      <c r="A2249">
        <v>2248</v>
      </c>
      <c r="B2249" s="13">
        <v>-12.731306412492199</v>
      </c>
    </row>
    <row r="2250" spans="1:2">
      <c r="A2250">
        <v>2249</v>
      </c>
      <c r="B2250" s="13">
        <v>-7.5333224228385749</v>
      </c>
    </row>
    <row r="2251" spans="1:2">
      <c r="A2251">
        <v>2250</v>
      </c>
      <c r="B2251" s="13">
        <v>-10.988814214194266</v>
      </c>
    </row>
    <row r="2252" spans="1:2">
      <c r="A2252">
        <v>2251</v>
      </c>
      <c r="B2252" s="13">
        <v>-7.2094064117182937</v>
      </c>
    </row>
    <row r="2253" spans="1:2">
      <c r="A2253">
        <v>2252</v>
      </c>
      <c r="B2253" s="13">
        <v>-7.9754344280315177</v>
      </c>
    </row>
    <row r="2254" spans="1:2">
      <c r="A2254">
        <v>2253</v>
      </c>
      <c r="B2254" s="13">
        <v>-5.8443074079674195</v>
      </c>
    </row>
    <row r="2255" spans="1:2">
      <c r="A2255">
        <v>2254</v>
      </c>
      <c r="B2255" s="13">
        <v>-9.7285402971252406</v>
      </c>
    </row>
    <row r="2256" spans="1:2">
      <c r="A2256">
        <v>2255</v>
      </c>
      <c r="B2256" s="13">
        <v>-7.892765980695815</v>
      </c>
    </row>
    <row r="2257" spans="1:2">
      <c r="A2257">
        <v>2256</v>
      </c>
      <c r="B2257" s="13">
        <v>-6.9165294688488173</v>
      </c>
    </row>
    <row r="2258" spans="1:2">
      <c r="A2258">
        <v>2257</v>
      </c>
      <c r="B2258" s="13">
        <v>-11.159016101849677</v>
      </c>
    </row>
    <row r="2259" spans="1:2">
      <c r="A2259">
        <v>2258</v>
      </c>
      <c r="B2259" s="13">
        <v>-8.8799068470017897</v>
      </c>
    </row>
    <row r="2260" spans="1:2">
      <c r="A2260">
        <v>2259</v>
      </c>
      <c r="B2260" s="13">
        <v>-8.2449273395670275</v>
      </c>
    </row>
    <row r="2261" spans="1:2">
      <c r="A2261">
        <v>2260</v>
      </c>
      <c r="B2261" s="13">
        <v>-4.7627263337409182</v>
      </c>
    </row>
    <row r="2262" spans="1:2">
      <c r="A2262">
        <v>2261</v>
      </c>
      <c r="B2262" s="13">
        <v>-9.6540657576213231</v>
      </c>
    </row>
    <row r="2263" spans="1:2">
      <c r="A2263">
        <v>2262</v>
      </c>
      <c r="B2263" s="13">
        <v>-10.006225609987331</v>
      </c>
    </row>
    <row r="2264" spans="1:2">
      <c r="A2264">
        <v>2263</v>
      </c>
      <c r="B2264" s="13">
        <v>-7.1464130251321425</v>
      </c>
    </row>
    <row r="2265" spans="1:2">
      <c r="A2265">
        <v>2264</v>
      </c>
      <c r="B2265" s="13">
        <v>-9.7615229991058712</v>
      </c>
    </row>
    <row r="2266" spans="1:2">
      <c r="A2266">
        <v>2265</v>
      </c>
      <c r="B2266" s="13">
        <v>-7.5635315476452591</v>
      </c>
    </row>
    <row r="2267" spans="1:2">
      <c r="A2267">
        <v>2266</v>
      </c>
      <c r="B2267" s="13">
        <v>-7.4055124936028021</v>
      </c>
    </row>
    <row r="2268" spans="1:2">
      <c r="A2268">
        <v>2267</v>
      </c>
      <c r="B2268" s="13">
        <v>-7.4336071290182621</v>
      </c>
    </row>
    <row r="2269" spans="1:2">
      <c r="A2269">
        <v>2268</v>
      </c>
      <c r="B2269" s="13">
        <v>-7.7790813451157543</v>
      </c>
    </row>
    <row r="2270" spans="1:2">
      <c r="A2270">
        <v>2269</v>
      </c>
      <c r="B2270" s="13">
        <v>-8.02916786119291</v>
      </c>
    </row>
    <row r="2271" spans="1:2">
      <c r="A2271">
        <v>2270</v>
      </c>
      <c r="B2271" s="13">
        <v>-6.6816769710354693</v>
      </c>
    </row>
    <row r="2272" spans="1:2">
      <c r="A2272">
        <v>2271</v>
      </c>
      <c r="B2272" s="13">
        <v>-10.423838008808037</v>
      </c>
    </row>
    <row r="2273" spans="1:2">
      <c r="A2273">
        <v>2272</v>
      </c>
      <c r="B2273" s="13">
        <v>-4.6831186435169636</v>
      </c>
    </row>
    <row r="2274" spans="1:2">
      <c r="A2274">
        <v>2273</v>
      </c>
      <c r="B2274" s="13">
        <v>-8.3539949751056728</v>
      </c>
    </row>
    <row r="2275" spans="1:2">
      <c r="A2275">
        <v>2274</v>
      </c>
      <c r="B2275" s="13">
        <v>-8.0503243863382217</v>
      </c>
    </row>
    <row r="2276" spans="1:2">
      <c r="A2276">
        <v>2275</v>
      </c>
      <c r="B2276" s="13">
        <v>-6.5454554156008662</v>
      </c>
    </row>
    <row r="2277" spans="1:2">
      <c r="A2277">
        <v>2276</v>
      </c>
      <c r="B2277" s="13">
        <v>-9.7240915567398964</v>
      </c>
    </row>
    <row r="2278" spans="1:2">
      <c r="A2278">
        <v>2277</v>
      </c>
      <c r="B2278" s="13">
        <v>-10.427039950690052</v>
      </c>
    </row>
    <row r="2279" spans="1:2">
      <c r="A2279">
        <v>2278</v>
      </c>
      <c r="B2279" s="13">
        <v>-9.0721626638974922</v>
      </c>
    </row>
    <row r="2280" spans="1:2">
      <c r="A2280">
        <v>2279</v>
      </c>
      <c r="B2280" s="13">
        <v>-10.832999394570766</v>
      </c>
    </row>
    <row r="2281" spans="1:2">
      <c r="A2281">
        <v>2280</v>
      </c>
      <c r="B2281" s="13">
        <v>-13.177284281695069</v>
      </c>
    </row>
    <row r="2282" spans="1:2">
      <c r="A2282">
        <v>2281</v>
      </c>
      <c r="B2282" s="13">
        <v>-12.419469778201449</v>
      </c>
    </row>
    <row r="2283" spans="1:2">
      <c r="A2283">
        <v>2282</v>
      </c>
      <c r="B2283" s="13">
        <v>-7.2121634981557134</v>
      </c>
    </row>
    <row r="2284" spans="1:2">
      <c r="A2284">
        <v>2283</v>
      </c>
      <c r="B2284" s="13">
        <v>-11.27588233066141</v>
      </c>
    </row>
    <row r="2285" spans="1:2">
      <c r="A2285">
        <v>2284</v>
      </c>
      <c r="B2285" s="13">
        <v>-11.22288993861854</v>
      </c>
    </row>
    <row r="2286" spans="1:2">
      <c r="A2286">
        <v>2285</v>
      </c>
      <c r="B2286" s="13">
        <v>-8.9233579564513654</v>
      </c>
    </row>
    <row r="2287" spans="1:2">
      <c r="A2287">
        <v>2286</v>
      </c>
      <c r="B2287" s="13">
        <v>-4.9498951448382966</v>
      </c>
    </row>
    <row r="2288" spans="1:2">
      <c r="A2288">
        <v>2287</v>
      </c>
      <c r="B2288" s="13">
        <v>-5.9150867102772811</v>
      </c>
    </row>
    <row r="2289" spans="1:2">
      <c r="A2289">
        <v>2288</v>
      </c>
      <c r="B2289" s="13">
        <v>-10.222730648761567</v>
      </c>
    </row>
    <row r="2290" spans="1:2">
      <c r="A2290">
        <v>2289</v>
      </c>
      <c r="B2290" s="13">
        <v>-7.3985668091513599</v>
      </c>
    </row>
    <row r="2291" spans="1:2">
      <c r="A2291">
        <v>2290</v>
      </c>
      <c r="B2291" s="13">
        <v>-12.685620618333685</v>
      </c>
    </row>
    <row r="2292" spans="1:2">
      <c r="A2292">
        <v>2291</v>
      </c>
      <c r="B2292" s="13">
        <v>-5.8723192763860288</v>
      </c>
    </row>
    <row r="2293" spans="1:2">
      <c r="A2293">
        <v>2292</v>
      </c>
      <c r="B2293" s="13">
        <v>-5.9878815666004561</v>
      </c>
    </row>
    <row r="2294" spans="1:2">
      <c r="A2294">
        <v>2293</v>
      </c>
      <c r="B2294" s="13">
        <v>-2.7914559799301886</v>
      </c>
    </row>
    <row r="2295" spans="1:2">
      <c r="A2295">
        <v>2294</v>
      </c>
      <c r="B2295" s="13">
        <v>-10.513194309524287</v>
      </c>
    </row>
    <row r="2296" spans="1:2">
      <c r="A2296">
        <v>2295</v>
      </c>
      <c r="B2296" s="13">
        <v>-11.692870192274986</v>
      </c>
    </row>
    <row r="2297" spans="1:2">
      <c r="A2297">
        <v>2296</v>
      </c>
      <c r="B2297" s="13">
        <v>-10.016096170757775</v>
      </c>
    </row>
    <row r="2298" spans="1:2">
      <c r="A2298">
        <v>2297</v>
      </c>
      <c r="B2298" s="13">
        <v>-12.587779249265305</v>
      </c>
    </row>
    <row r="2299" spans="1:2">
      <c r="A2299">
        <v>2298</v>
      </c>
      <c r="B2299" s="13">
        <v>-9.1557097439042003</v>
      </c>
    </row>
    <row r="2300" spans="1:2">
      <c r="A2300">
        <v>2299</v>
      </c>
      <c r="B2300" s="13">
        <v>-6.3626252266904544</v>
      </c>
    </row>
    <row r="2301" spans="1:2">
      <c r="A2301">
        <v>2300</v>
      </c>
      <c r="B2301" s="13">
        <v>-2.7216571118087454</v>
      </c>
    </row>
    <row r="2302" spans="1:2">
      <c r="A2302">
        <v>2301</v>
      </c>
      <c r="B2302" s="13">
        <v>-11.651914336428236</v>
      </c>
    </row>
    <row r="2303" spans="1:2">
      <c r="A2303">
        <v>2302</v>
      </c>
      <c r="B2303" s="13">
        <v>-7.3090124995520807</v>
      </c>
    </row>
    <row r="2304" spans="1:2">
      <c r="A2304">
        <v>2303</v>
      </c>
      <c r="B2304" s="13">
        <v>-10.190100665663678</v>
      </c>
    </row>
    <row r="2305" spans="1:2">
      <c r="A2305">
        <v>2304</v>
      </c>
      <c r="B2305" s="13">
        <v>-1.323751231293455</v>
      </c>
    </row>
    <row r="2306" spans="1:2">
      <c r="A2306">
        <v>2305</v>
      </c>
      <c r="B2306" s="13">
        <v>-11.54483148533768</v>
      </c>
    </row>
    <row r="2307" spans="1:2">
      <c r="A2307">
        <v>2306</v>
      </c>
      <c r="B2307" s="13">
        <v>-11.156674782836827</v>
      </c>
    </row>
    <row r="2308" spans="1:2">
      <c r="A2308">
        <v>2307</v>
      </c>
      <c r="B2308" s="13">
        <v>-10.153063517214706</v>
      </c>
    </row>
    <row r="2309" spans="1:2">
      <c r="A2309">
        <v>2308</v>
      </c>
      <c r="B2309" s="13">
        <v>-9.4590470387765642</v>
      </c>
    </row>
    <row r="2310" spans="1:2">
      <c r="A2310">
        <v>2309</v>
      </c>
      <c r="B2310" s="13">
        <v>-9.1721443354349681</v>
      </c>
    </row>
    <row r="2311" spans="1:2">
      <c r="A2311">
        <v>2310</v>
      </c>
      <c r="B2311" s="13">
        <v>-7.5454558558434011</v>
      </c>
    </row>
    <row r="2312" spans="1:2">
      <c r="A2312">
        <v>2311</v>
      </c>
      <c r="B2312" s="13">
        <v>-9.6676477908889424</v>
      </c>
    </row>
    <row r="2313" spans="1:2">
      <c r="A2313">
        <v>2312</v>
      </c>
      <c r="B2313" s="13">
        <v>-12.754168081085998</v>
      </c>
    </row>
    <row r="2314" spans="1:2">
      <c r="A2314">
        <v>2313</v>
      </c>
      <c r="B2314" s="13">
        <v>-11.31313719066887</v>
      </c>
    </row>
    <row r="2315" spans="1:2">
      <c r="A2315">
        <v>2314</v>
      </c>
      <c r="B2315" s="13">
        <v>-7.6077062115715215</v>
      </c>
    </row>
    <row r="2316" spans="1:2">
      <c r="A2316">
        <v>2315</v>
      </c>
      <c r="B2316" s="13">
        <v>-13.058551378157565</v>
      </c>
    </row>
    <row r="2317" spans="1:2">
      <c r="A2317">
        <v>2316</v>
      </c>
      <c r="B2317" s="13">
        <v>-4.2907646302118874</v>
      </c>
    </row>
    <row r="2318" spans="1:2">
      <c r="A2318">
        <v>2317</v>
      </c>
      <c r="B2318" s="13">
        <v>-9.9315700296559513</v>
      </c>
    </row>
    <row r="2319" spans="1:2">
      <c r="A2319">
        <v>2318</v>
      </c>
      <c r="B2319" s="13">
        <v>-6.4378430309871106</v>
      </c>
    </row>
    <row r="2320" spans="1:2">
      <c r="A2320">
        <v>2319</v>
      </c>
      <c r="B2320" s="13">
        <v>-14.677251778392533</v>
      </c>
    </row>
    <row r="2321" spans="1:2">
      <c r="A2321">
        <v>2320</v>
      </c>
      <c r="B2321" s="13">
        <v>-5.9852994058643425</v>
      </c>
    </row>
    <row r="2322" spans="1:2">
      <c r="A2322">
        <v>2321</v>
      </c>
      <c r="B2322" s="13">
        <v>-11.418826456847407</v>
      </c>
    </row>
    <row r="2323" spans="1:2">
      <c r="A2323">
        <v>2322</v>
      </c>
      <c r="B2323" s="13">
        <v>-7.5993004081757292</v>
      </c>
    </row>
    <row r="2324" spans="1:2">
      <c r="A2324">
        <v>2323</v>
      </c>
      <c r="B2324" s="13">
        <v>-4.9732872163812294</v>
      </c>
    </row>
    <row r="2325" spans="1:2">
      <c r="A2325">
        <v>2324</v>
      </c>
      <c r="B2325" s="13">
        <v>-12.503091109583913</v>
      </c>
    </row>
    <row r="2326" spans="1:2">
      <c r="A2326">
        <v>2325</v>
      </c>
      <c r="B2326" s="13">
        <v>-8.2915655326802185</v>
      </c>
    </row>
    <row r="2327" spans="1:2">
      <c r="A2327">
        <v>2326</v>
      </c>
      <c r="B2327" s="13">
        <v>-8.7967369837374623</v>
      </c>
    </row>
    <row r="2328" spans="1:2">
      <c r="A2328">
        <v>2327</v>
      </c>
      <c r="B2328" s="13">
        <v>-6.8745196416060388</v>
      </c>
    </row>
    <row r="2329" spans="1:2">
      <c r="A2329">
        <v>2328</v>
      </c>
      <c r="B2329" s="13">
        <v>-13.263001936981572</v>
      </c>
    </row>
    <row r="2330" spans="1:2">
      <c r="A2330">
        <v>2329</v>
      </c>
      <c r="B2330" s="13">
        <v>-12.514767623348495</v>
      </c>
    </row>
    <row r="2331" spans="1:2">
      <c r="A2331">
        <v>2330</v>
      </c>
      <c r="B2331" s="13">
        <v>-5.3635093341871984</v>
      </c>
    </row>
    <row r="2332" spans="1:2">
      <c r="A2332">
        <v>2331</v>
      </c>
      <c r="B2332" s="13">
        <v>-7.8599827154365949</v>
      </c>
    </row>
    <row r="2333" spans="1:2">
      <c r="A2333">
        <v>2332</v>
      </c>
      <c r="B2333" s="13">
        <v>-10.670230272329857</v>
      </c>
    </row>
    <row r="2334" spans="1:2">
      <c r="A2334">
        <v>2333</v>
      </c>
      <c r="B2334" s="13">
        <v>-5.8518723210460415</v>
      </c>
    </row>
    <row r="2335" spans="1:2">
      <c r="A2335">
        <v>2334</v>
      </c>
      <c r="B2335" s="13">
        <v>-9.1885724839560634</v>
      </c>
    </row>
    <row r="2336" spans="1:2">
      <c r="A2336">
        <v>2335</v>
      </c>
      <c r="B2336" s="13">
        <v>-14.84811445748327</v>
      </c>
    </row>
    <row r="2337" spans="1:2">
      <c r="A2337">
        <v>2336</v>
      </c>
      <c r="B2337" s="13">
        <v>-10.221634800532765</v>
      </c>
    </row>
    <row r="2338" spans="1:2">
      <c r="A2338">
        <v>2337</v>
      </c>
      <c r="B2338" s="13">
        <v>-9.8144031119108064</v>
      </c>
    </row>
    <row r="2339" spans="1:2">
      <c r="A2339">
        <v>2338</v>
      </c>
      <c r="B2339" s="13">
        <v>-11.625947809496497</v>
      </c>
    </row>
    <row r="2340" spans="1:2">
      <c r="A2340">
        <v>2339</v>
      </c>
      <c r="B2340" s="13">
        <v>-13.481657119068684</v>
      </c>
    </row>
    <row r="2341" spans="1:2">
      <c r="A2341">
        <v>2340</v>
      </c>
      <c r="B2341" s="13">
        <v>-10.288206004825431</v>
      </c>
    </row>
    <row r="2342" spans="1:2">
      <c r="A2342">
        <v>2341</v>
      </c>
      <c r="B2342" s="13">
        <v>-12.094150700694446</v>
      </c>
    </row>
    <row r="2343" spans="1:2">
      <c r="A2343">
        <v>2342</v>
      </c>
      <c r="B2343" s="13">
        <v>-11.378241717025345</v>
      </c>
    </row>
    <row r="2344" spans="1:2">
      <c r="A2344">
        <v>2343</v>
      </c>
      <c r="B2344" s="13">
        <v>-6.8949046493399226</v>
      </c>
    </row>
    <row r="2345" spans="1:2">
      <c r="A2345">
        <v>2344</v>
      </c>
      <c r="B2345" s="13">
        <v>-11.224136274401387</v>
      </c>
    </row>
    <row r="2346" spans="1:2">
      <c r="A2346">
        <v>2345</v>
      </c>
      <c r="B2346" s="13">
        <v>-5.865489411873881</v>
      </c>
    </row>
    <row r="2347" spans="1:2">
      <c r="A2347">
        <v>2346</v>
      </c>
      <c r="B2347" s="13">
        <v>-15.380745090655109</v>
      </c>
    </row>
    <row r="2348" spans="1:2">
      <c r="A2348">
        <v>2347</v>
      </c>
      <c r="B2348" s="13">
        <v>-7.0707705805018257</v>
      </c>
    </row>
    <row r="2349" spans="1:2">
      <c r="A2349">
        <v>2348</v>
      </c>
      <c r="B2349" s="13">
        <v>-7.923553092051776</v>
      </c>
    </row>
    <row r="2350" spans="1:2">
      <c r="A2350">
        <v>2349</v>
      </c>
      <c r="B2350" s="13">
        <v>-9.0506753573983332</v>
      </c>
    </row>
    <row r="2351" spans="1:2">
      <c r="A2351">
        <v>2350</v>
      </c>
      <c r="B2351" s="13">
        <v>-10.612166301203601</v>
      </c>
    </row>
    <row r="2352" spans="1:2">
      <c r="A2352">
        <v>2351</v>
      </c>
      <c r="B2352" s="13">
        <v>-12.143871930590207</v>
      </c>
    </row>
    <row r="2353" spans="1:2">
      <c r="A2353">
        <v>2352</v>
      </c>
      <c r="B2353" s="13">
        <v>-11.219459522680998</v>
      </c>
    </row>
    <row r="2354" spans="1:2">
      <c r="A2354">
        <v>2353</v>
      </c>
      <c r="B2354" s="13">
        <v>-8.6407426866301194</v>
      </c>
    </row>
    <row r="2355" spans="1:2">
      <c r="A2355">
        <v>2354</v>
      </c>
      <c r="B2355" s="13">
        <v>-10.680379586213789</v>
      </c>
    </row>
    <row r="2356" spans="1:2">
      <c r="A2356">
        <v>2355</v>
      </c>
      <c r="B2356" s="13">
        <v>-5.3622082295071598</v>
      </c>
    </row>
    <row r="2357" spans="1:2">
      <c r="A2357">
        <v>2356</v>
      </c>
      <c r="B2357" s="13">
        <v>-6.6754115596881549</v>
      </c>
    </row>
    <row r="2358" spans="1:2">
      <c r="A2358">
        <v>2357</v>
      </c>
      <c r="B2358" s="13">
        <v>-10.126657085099067</v>
      </c>
    </row>
    <row r="2359" spans="1:2">
      <c r="A2359">
        <v>2358</v>
      </c>
      <c r="B2359" s="13">
        <v>-10.772327607901847</v>
      </c>
    </row>
    <row r="2360" spans="1:2">
      <c r="A2360">
        <v>2359</v>
      </c>
      <c r="B2360" s="13">
        <v>-7.3805530645188835</v>
      </c>
    </row>
    <row r="2361" spans="1:2">
      <c r="A2361">
        <v>2360</v>
      </c>
      <c r="B2361" s="13">
        <v>-8.2241109714098943</v>
      </c>
    </row>
    <row r="2362" spans="1:2">
      <c r="A2362">
        <v>2361</v>
      </c>
      <c r="B2362" s="13">
        <v>-9.2880005314101215</v>
      </c>
    </row>
    <row r="2363" spans="1:2">
      <c r="A2363">
        <v>2362</v>
      </c>
      <c r="B2363" s="13">
        <v>-14.40966766295244</v>
      </c>
    </row>
    <row r="2364" spans="1:2">
      <c r="A2364">
        <v>2363</v>
      </c>
      <c r="B2364" s="13">
        <v>-9.5664122319191254</v>
      </c>
    </row>
    <row r="2365" spans="1:2">
      <c r="A2365">
        <v>2364</v>
      </c>
      <c r="B2365" s="13">
        <v>-9.9392584234419985</v>
      </c>
    </row>
    <row r="2366" spans="1:2">
      <c r="A2366">
        <v>2365</v>
      </c>
      <c r="B2366" s="13">
        <v>-6.693653829733381</v>
      </c>
    </row>
    <row r="2367" spans="1:2">
      <c r="A2367">
        <v>2366</v>
      </c>
      <c r="B2367" s="13">
        <v>-9.8422578985583762</v>
      </c>
    </row>
    <row r="2368" spans="1:2">
      <c r="A2368">
        <v>2367</v>
      </c>
      <c r="B2368" s="13">
        <v>-9.3494995464595849</v>
      </c>
    </row>
    <row r="2369" spans="1:2">
      <c r="A2369">
        <v>2368</v>
      </c>
      <c r="B2369" s="13">
        <v>-8.071609330104998</v>
      </c>
    </row>
    <row r="2370" spans="1:2">
      <c r="A2370">
        <v>2369</v>
      </c>
      <c r="B2370" s="13">
        <v>-6.4142371262613747</v>
      </c>
    </row>
    <row r="2371" spans="1:2">
      <c r="A2371">
        <v>2370</v>
      </c>
      <c r="B2371" s="13">
        <v>-10.191933993129553</v>
      </c>
    </row>
    <row r="2372" spans="1:2">
      <c r="A2372">
        <v>2371</v>
      </c>
      <c r="B2372" s="13">
        <v>-11.184474107453825</v>
      </c>
    </row>
    <row r="2373" spans="1:2">
      <c r="A2373">
        <v>2372</v>
      </c>
      <c r="B2373" s="13">
        <v>-9.7480361547239429</v>
      </c>
    </row>
    <row r="2374" spans="1:2">
      <c r="A2374">
        <v>2373</v>
      </c>
      <c r="B2374" s="13">
        <v>-7.1845879825079253</v>
      </c>
    </row>
    <row r="2375" spans="1:2">
      <c r="A2375">
        <v>2374</v>
      </c>
      <c r="B2375" s="13">
        <v>-8.4595955551525215</v>
      </c>
    </row>
    <row r="2376" spans="1:2">
      <c r="A2376">
        <v>2375</v>
      </c>
      <c r="B2376" s="13">
        <v>-9.000694966919724</v>
      </c>
    </row>
    <row r="2377" spans="1:2">
      <c r="A2377">
        <v>2376</v>
      </c>
      <c r="B2377" s="13">
        <v>-11.59632066660089</v>
      </c>
    </row>
    <row r="2378" spans="1:2">
      <c r="A2378">
        <v>2377</v>
      </c>
      <c r="B2378" s="13">
        <v>-9.0515521033444628</v>
      </c>
    </row>
    <row r="2379" spans="1:2">
      <c r="A2379">
        <v>2378</v>
      </c>
      <c r="B2379" s="13">
        <v>-9.4894480043808134</v>
      </c>
    </row>
    <row r="2380" spans="1:2">
      <c r="A2380">
        <v>2379</v>
      </c>
      <c r="B2380" s="13">
        <v>-7.2346043439171828</v>
      </c>
    </row>
    <row r="2381" spans="1:2">
      <c r="A2381">
        <v>2380</v>
      </c>
      <c r="B2381" s="13">
        <v>-6.9824950413949303</v>
      </c>
    </row>
    <row r="2382" spans="1:2">
      <c r="A2382">
        <v>2381</v>
      </c>
      <c r="B2382" s="13">
        <v>-9.6387079912960374</v>
      </c>
    </row>
    <row r="2383" spans="1:2">
      <c r="A2383">
        <v>2382</v>
      </c>
      <c r="B2383" s="13">
        <v>-2.6754089969089878</v>
      </c>
    </row>
    <row r="2384" spans="1:2">
      <c r="A2384">
        <v>2383</v>
      </c>
      <c r="B2384" s="13">
        <v>-5.7635168276045388</v>
      </c>
    </row>
    <row r="2385" spans="1:2">
      <c r="A2385">
        <v>2384</v>
      </c>
      <c r="B2385" s="13">
        <v>-6.9392662408421302</v>
      </c>
    </row>
    <row r="2386" spans="1:2">
      <c r="A2386">
        <v>2385</v>
      </c>
      <c r="B2386" s="13">
        <v>-7.9771157956081717</v>
      </c>
    </row>
    <row r="2387" spans="1:2">
      <c r="A2387">
        <v>2386</v>
      </c>
      <c r="B2387" s="13">
        <v>-7.484627348205029</v>
      </c>
    </row>
    <row r="2388" spans="1:2">
      <c r="A2388">
        <v>2387</v>
      </c>
      <c r="B2388" s="13">
        <v>-7.7979154668735973</v>
      </c>
    </row>
    <row r="2389" spans="1:2">
      <c r="A2389">
        <v>2388</v>
      </c>
      <c r="B2389" s="13">
        <v>-10.744762970497279</v>
      </c>
    </row>
    <row r="2390" spans="1:2">
      <c r="A2390">
        <v>2389</v>
      </c>
      <c r="B2390" s="13">
        <v>-8.7863345422683299</v>
      </c>
    </row>
    <row r="2391" spans="1:2">
      <c r="A2391">
        <v>2390</v>
      </c>
      <c r="B2391" s="13">
        <v>-10.394203830275073</v>
      </c>
    </row>
    <row r="2392" spans="1:2">
      <c r="A2392">
        <v>2391</v>
      </c>
      <c r="B2392" s="13">
        <v>-14.114561611898166</v>
      </c>
    </row>
    <row r="2393" spans="1:2">
      <c r="A2393">
        <v>2392</v>
      </c>
      <c r="B2393" s="13">
        <v>-5.4849793238736346</v>
      </c>
    </row>
    <row r="2394" spans="1:2">
      <c r="A2394">
        <v>2393</v>
      </c>
      <c r="B2394" s="13">
        <v>-13.838501257912528</v>
      </c>
    </row>
    <row r="2395" spans="1:2">
      <c r="A2395">
        <v>2394</v>
      </c>
      <c r="B2395" s="13">
        <v>-13.21498780515306</v>
      </c>
    </row>
    <row r="2396" spans="1:2">
      <c r="A2396">
        <v>2395</v>
      </c>
      <c r="B2396" s="13">
        <v>-3.3854887180503619</v>
      </c>
    </row>
    <row r="2397" spans="1:2">
      <c r="A2397">
        <v>2396</v>
      </c>
      <c r="B2397" s="13">
        <v>-1.3203302285440961</v>
      </c>
    </row>
    <row r="2398" spans="1:2">
      <c r="A2398">
        <v>2397</v>
      </c>
      <c r="B2398" s="13">
        <v>-8.0978091169712503</v>
      </c>
    </row>
    <row r="2399" spans="1:2">
      <c r="A2399">
        <v>2398</v>
      </c>
      <c r="B2399" s="13">
        <v>-9.0460841717968012</v>
      </c>
    </row>
    <row r="2400" spans="1:2">
      <c r="A2400">
        <v>2399</v>
      </c>
      <c r="B2400" s="13">
        <v>-9.4243355418005468</v>
      </c>
    </row>
    <row r="2401" spans="1:2">
      <c r="A2401">
        <v>2400</v>
      </c>
      <c r="B2401" s="13">
        <v>-8.4396641386938533</v>
      </c>
    </row>
    <row r="2402" spans="1:2">
      <c r="A2402">
        <v>2401</v>
      </c>
      <c r="B2402" s="13">
        <v>-14.377983718690874</v>
      </c>
    </row>
    <row r="2403" spans="1:2">
      <c r="A2403">
        <v>2402</v>
      </c>
      <c r="B2403" s="13">
        <v>-10.036392904340065</v>
      </c>
    </row>
    <row r="2404" spans="1:2">
      <c r="A2404">
        <v>2403</v>
      </c>
      <c r="B2404" s="13">
        <v>-11.65602844664814</v>
      </c>
    </row>
    <row r="2405" spans="1:2">
      <c r="A2405">
        <v>2404</v>
      </c>
      <c r="B2405" s="13">
        <v>-7.6417871733488436</v>
      </c>
    </row>
    <row r="2406" spans="1:2">
      <c r="A2406">
        <v>2405</v>
      </c>
      <c r="B2406" s="13">
        <v>-7.0255517270011563</v>
      </c>
    </row>
    <row r="2407" spans="1:2">
      <c r="A2407">
        <v>2406</v>
      </c>
      <c r="B2407" s="13">
        <v>-10.535469273652399</v>
      </c>
    </row>
    <row r="2408" spans="1:2">
      <c r="A2408">
        <v>2407</v>
      </c>
      <c r="B2408" s="13">
        <v>-10.52920211219077</v>
      </c>
    </row>
    <row r="2409" spans="1:2">
      <c r="A2409">
        <v>2408</v>
      </c>
      <c r="B2409" s="13">
        <v>-11.12486566335275</v>
      </c>
    </row>
    <row r="2410" spans="1:2">
      <c r="A2410">
        <v>2409</v>
      </c>
      <c r="B2410" s="13">
        <v>-12.487663659781198</v>
      </c>
    </row>
    <row r="2411" spans="1:2">
      <c r="A2411">
        <v>2410</v>
      </c>
      <c r="B2411" s="13">
        <v>-9.3859969554158056</v>
      </c>
    </row>
    <row r="2412" spans="1:2">
      <c r="A2412">
        <v>2411</v>
      </c>
      <c r="B2412" s="13">
        <v>-11.825442957383874</v>
      </c>
    </row>
    <row r="2413" spans="1:2">
      <c r="A2413">
        <v>2412</v>
      </c>
      <c r="B2413" s="13">
        <v>-13.539262719238955</v>
      </c>
    </row>
    <row r="2414" spans="1:2">
      <c r="A2414">
        <v>2413</v>
      </c>
      <c r="B2414" s="13">
        <v>-9.3447973220517504</v>
      </c>
    </row>
    <row r="2415" spans="1:2">
      <c r="A2415">
        <v>2414</v>
      </c>
      <c r="B2415" s="13">
        <v>-6.4162372055449035</v>
      </c>
    </row>
    <row r="2416" spans="1:2">
      <c r="A2416">
        <v>2415</v>
      </c>
      <c r="B2416" s="13">
        <v>-8.8042642067679324</v>
      </c>
    </row>
    <row r="2417" spans="1:2">
      <c r="A2417">
        <v>2416</v>
      </c>
      <c r="B2417" s="13">
        <v>-10.992032201855235</v>
      </c>
    </row>
    <row r="2418" spans="1:2">
      <c r="A2418">
        <v>2417</v>
      </c>
      <c r="B2418" s="13">
        <v>-10.734747331077768</v>
      </c>
    </row>
    <row r="2419" spans="1:2">
      <c r="A2419">
        <v>2418</v>
      </c>
      <c r="B2419" s="13">
        <v>-6.6079733429507854</v>
      </c>
    </row>
    <row r="2420" spans="1:2">
      <c r="A2420">
        <v>2419</v>
      </c>
      <c r="B2420" s="13">
        <v>-6.7931300524415921</v>
      </c>
    </row>
    <row r="2421" spans="1:2">
      <c r="A2421">
        <v>2420</v>
      </c>
      <c r="B2421" s="13">
        <v>-11.11886744680252</v>
      </c>
    </row>
    <row r="2422" spans="1:2">
      <c r="A2422">
        <v>2421</v>
      </c>
      <c r="B2422" s="13">
        <v>-6.5640395795409532</v>
      </c>
    </row>
    <row r="2423" spans="1:2">
      <c r="A2423">
        <v>2422</v>
      </c>
      <c r="B2423" s="13">
        <v>-10.236900962540217</v>
      </c>
    </row>
    <row r="2424" spans="1:2">
      <c r="A2424">
        <v>2423</v>
      </c>
      <c r="B2424" s="13">
        <v>-8.8146614346676717</v>
      </c>
    </row>
    <row r="2425" spans="1:2">
      <c r="A2425">
        <v>2424</v>
      </c>
      <c r="B2425" s="13">
        <v>-11.262986507735047</v>
      </c>
    </row>
    <row r="2426" spans="1:2">
      <c r="A2426">
        <v>2425</v>
      </c>
      <c r="B2426" s="13">
        <v>-10.02862583326198</v>
      </c>
    </row>
    <row r="2427" spans="1:2">
      <c r="A2427">
        <v>2426</v>
      </c>
      <c r="B2427" s="13">
        <v>-5.047334940465138</v>
      </c>
    </row>
    <row r="2428" spans="1:2">
      <c r="A2428">
        <v>2427</v>
      </c>
      <c r="B2428" s="13">
        <v>-11.113358416258659</v>
      </c>
    </row>
    <row r="2429" spans="1:2">
      <c r="A2429">
        <v>2428</v>
      </c>
      <c r="B2429" s="13">
        <v>-11.468776730584445</v>
      </c>
    </row>
    <row r="2430" spans="1:2">
      <c r="A2430">
        <v>2429</v>
      </c>
      <c r="B2430" s="13">
        <v>-8.4832063085754204</v>
      </c>
    </row>
    <row r="2431" spans="1:2">
      <c r="A2431">
        <v>2430</v>
      </c>
      <c r="B2431" s="13">
        <v>-9.3556785117157109</v>
      </c>
    </row>
    <row r="2432" spans="1:2">
      <c r="A2432">
        <v>2431</v>
      </c>
      <c r="B2432" s="13">
        <v>-5.1675343415412094</v>
      </c>
    </row>
    <row r="2433" spans="1:2">
      <c r="A2433">
        <v>2432</v>
      </c>
      <c r="B2433" s="13">
        <v>-11.66706253159508</v>
      </c>
    </row>
    <row r="2434" spans="1:2">
      <c r="A2434">
        <v>2433</v>
      </c>
      <c r="B2434" s="13">
        <v>-9.9440777526085924</v>
      </c>
    </row>
    <row r="2435" spans="1:2">
      <c r="A2435">
        <v>2434</v>
      </c>
      <c r="B2435" s="13">
        <v>-5.5232666280272422</v>
      </c>
    </row>
    <row r="2436" spans="1:2">
      <c r="A2436">
        <v>2435</v>
      </c>
      <c r="B2436" s="13">
        <v>-3.842176587223229</v>
      </c>
    </row>
    <row r="2437" spans="1:2">
      <c r="A2437">
        <v>2436</v>
      </c>
      <c r="B2437" s="13">
        <v>-9.5204572372934457</v>
      </c>
    </row>
    <row r="2438" spans="1:2">
      <c r="A2438">
        <v>2437</v>
      </c>
      <c r="B2438" s="13">
        <v>-9.3405614693941761</v>
      </c>
    </row>
    <row r="2439" spans="1:2">
      <c r="A2439">
        <v>2438</v>
      </c>
      <c r="B2439" s="13">
        <v>-9.9424315394684015</v>
      </c>
    </row>
    <row r="2440" spans="1:2">
      <c r="A2440">
        <v>2439</v>
      </c>
      <c r="B2440" s="13">
        <v>-7.985022752487156</v>
      </c>
    </row>
    <row r="2441" spans="1:2">
      <c r="A2441">
        <v>2440</v>
      </c>
      <c r="B2441" s="13">
        <v>-8.9771607568061533</v>
      </c>
    </row>
    <row r="2442" spans="1:2">
      <c r="A2442">
        <v>2441</v>
      </c>
      <c r="B2442" s="13">
        <v>-12.175402349041098</v>
      </c>
    </row>
    <row r="2443" spans="1:2">
      <c r="A2443">
        <v>2442</v>
      </c>
      <c r="B2443" s="13">
        <v>-10.178744264055521</v>
      </c>
    </row>
    <row r="2444" spans="1:2">
      <c r="A2444">
        <v>2443</v>
      </c>
      <c r="B2444" s="13">
        <v>-9.2752251490107422</v>
      </c>
    </row>
    <row r="2445" spans="1:2">
      <c r="A2445">
        <v>2444</v>
      </c>
      <c r="B2445" s="13">
        <v>-5.9447609790058635</v>
      </c>
    </row>
    <row r="2446" spans="1:2">
      <c r="A2446">
        <v>2445</v>
      </c>
      <c r="B2446" s="13">
        <v>-9.3431160394601473</v>
      </c>
    </row>
    <row r="2447" spans="1:2">
      <c r="A2447">
        <v>2446</v>
      </c>
      <c r="B2447" s="13">
        <v>-5.7041833039427727</v>
      </c>
    </row>
    <row r="2448" spans="1:2">
      <c r="A2448">
        <v>2447</v>
      </c>
      <c r="B2448" s="13">
        <v>-9.9366336136363671</v>
      </c>
    </row>
    <row r="2449" spans="1:2">
      <c r="A2449">
        <v>2448</v>
      </c>
      <c r="B2449" s="13">
        <v>-10.726364759429714</v>
      </c>
    </row>
    <row r="2450" spans="1:2">
      <c r="A2450">
        <v>2449</v>
      </c>
      <c r="B2450" s="13">
        <v>-6.5928368814209017</v>
      </c>
    </row>
    <row r="2451" spans="1:2">
      <c r="A2451">
        <v>2450</v>
      </c>
      <c r="B2451" s="13">
        <v>-6.9501220249417397</v>
      </c>
    </row>
    <row r="2452" spans="1:2">
      <c r="A2452">
        <v>2451</v>
      </c>
      <c r="B2452" s="13">
        <v>-9.935717355992324</v>
      </c>
    </row>
    <row r="2453" spans="1:2">
      <c r="A2453">
        <v>2452</v>
      </c>
      <c r="B2453" s="13">
        <v>-6.7906109908010182</v>
      </c>
    </row>
    <row r="2454" spans="1:2">
      <c r="A2454">
        <v>2453</v>
      </c>
      <c r="B2454" s="13">
        <v>-4.0842660613069759</v>
      </c>
    </row>
    <row r="2455" spans="1:2">
      <c r="A2455">
        <v>2454</v>
      </c>
      <c r="B2455" s="13">
        <v>-13.304628325517658</v>
      </c>
    </row>
    <row r="2456" spans="1:2">
      <c r="A2456">
        <v>2455</v>
      </c>
      <c r="B2456" s="13">
        <v>-7.6169854850391889</v>
      </c>
    </row>
    <row r="2457" spans="1:2">
      <c r="A2457">
        <v>2456</v>
      </c>
      <c r="B2457" s="13">
        <v>-11.771591371986762</v>
      </c>
    </row>
    <row r="2458" spans="1:2">
      <c r="A2458">
        <v>2457</v>
      </c>
      <c r="B2458" s="13">
        <v>-10.209079326928363</v>
      </c>
    </row>
    <row r="2459" spans="1:2">
      <c r="A2459">
        <v>2458</v>
      </c>
      <c r="B2459" s="13">
        <v>-8.5839105511587643</v>
      </c>
    </row>
    <row r="2460" spans="1:2">
      <c r="A2460">
        <v>2459</v>
      </c>
      <c r="B2460" s="13">
        <v>-8.2706102679870011</v>
      </c>
    </row>
    <row r="2461" spans="1:2">
      <c r="A2461">
        <v>2460</v>
      </c>
      <c r="B2461" s="13">
        <v>-6.8066731431087089</v>
      </c>
    </row>
    <row r="2462" spans="1:2">
      <c r="A2462">
        <v>2461</v>
      </c>
      <c r="B2462" s="13">
        <v>-9.294170097729106</v>
      </c>
    </row>
    <row r="2463" spans="1:2">
      <c r="A2463">
        <v>2462</v>
      </c>
      <c r="B2463" s="13">
        <v>-5.7750375903040698</v>
      </c>
    </row>
    <row r="2464" spans="1:2">
      <c r="A2464">
        <v>2463</v>
      </c>
      <c r="B2464" s="13">
        <v>-8.7052481843426364</v>
      </c>
    </row>
    <row r="2465" spans="1:2">
      <c r="A2465">
        <v>2464</v>
      </c>
      <c r="B2465" s="13">
        <v>-3.8718898420510834</v>
      </c>
    </row>
    <row r="2466" spans="1:2">
      <c r="A2466">
        <v>2465</v>
      </c>
      <c r="B2466" s="13">
        <v>-7.1112354221838574</v>
      </c>
    </row>
    <row r="2467" spans="1:2">
      <c r="A2467">
        <v>2466</v>
      </c>
      <c r="B2467" s="13">
        <v>-9.4913174431167082</v>
      </c>
    </row>
    <row r="2468" spans="1:2">
      <c r="A2468">
        <v>2467</v>
      </c>
      <c r="B2468" s="13">
        <v>-8.4378592687653633</v>
      </c>
    </row>
    <row r="2469" spans="1:2">
      <c r="A2469">
        <v>2468</v>
      </c>
      <c r="B2469" s="13">
        <v>-7.3794128288574186</v>
      </c>
    </row>
    <row r="2470" spans="1:2">
      <c r="A2470">
        <v>2469</v>
      </c>
      <c r="B2470" s="13">
        <v>-7.5543264396876255</v>
      </c>
    </row>
    <row r="2471" spans="1:2">
      <c r="A2471">
        <v>2470</v>
      </c>
      <c r="B2471" s="13">
        <v>-5.9113651993950995</v>
      </c>
    </row>
    <row r="2472" spans="1:2">
      <c r="A2472">
        <v>2471</v>
      </c>
      <c r="B2472" s="13">
        <v>-10.867731851563777</v>
      </c>
    </row>
    <row r="2473" spans="1:2">
      <c r="A2473">
        <v>2472</v>
      </c>
      <c r="B2473" s="13">
        <v>-6.1956616350374363</v>
      </c>
    </row>
    <row r="2474" spans="1:2">
      <c r="A2474">
        <v>2473</v>
      </c>
      <c r="B2474" s="13">
        <v>-6.635712028668963</v>
      </c>
    </row>
    <row r="2475" spans="1:2">
      <c r="A2475">
        <v>2474</v>
      </c>
      <c r="B2475" s="13">
        <v>-3.2223391168130577</v>
      </c>
    </row>
    <row r="2476" spans="1:2">
      <c r="A2476">
        <v>2475</v>
      </c>
      <c r="B2476" s="13">
        <v>-6.0483571110030994</v>
      </c>
    </row>
    <row r="2477" spans="1:2">
      <c r="A2477">
        <v>2476</v>
      </c>
      <c r="B2477" s="13">
        <v>-9.017523668276473</v>
      </c>
    </row>
    <row r="2478" spans="1:2">
      <c r="A2478">
        <v>2477</v>
      </c>
      <c r="B2478" s="13">
        <v>-7.9174749598398213</v>
      </c>
    </row>
    <row r="2479" spans="1:2">
      <c r="A2479">
        <v>2478</v>
      </c>
      <c r="B2479" s="13">
        <v>-12.795521291258432</v>
      </c>
    </row>
    <row r="2480" spans="1:2">
      <c r="A2480">
        <v>2479</v>
      </c>
      <c r="B2480" s="13">
        <v>-10.660792131601777</v>
      </c>
    </row>
    <row r="2481" spans="1:2">
      <c r="A2481">
        <v>2480</v>
      </c>
      <c r="B2481" s="13">
        <v>-8.8587917972978776</v>
      </c>
    </row>
    <row r="2482" spans="1:2">
      <c r="A2482">
        <v>2481</v>
      </c>
      <c r="B2482" s="13">
        <v>-6.9921402924274183</v>
      </c>
    </row>
    <row r="2483" spans="1:2">
      <c r="A2483">
        <v>2482</v>
      </c>
      <c r="B2483" s="13">
        <v>-11.477527465208231</v>
      </c>
    </row>
    <row r="2484" spans="1:2">
      <c r="A2484">
        <v>2483</v>
      </c>
      <c r="B2484" s="13">
        <v>-11.713846550848874</v>
      </c>
    </row>
    <row r="2485" spans="1:2">
      <c r="A2485">
        <v>2484</v>
      </c>
      <c r="B2485" s="13">
        <v>-7.0338090456652136</v>
      </c>
    </row>
    <row r="2486" spans="1:2">
      <c r="A2486">
        <v>2485</v>
      </c>
      <c r="B2486" s="13">
        <v>-10.338296941849404</v>
      </c>
    </row>
    <row r="2487" spans="1:2">
      <c r="A2487">
        <v>2486</v>
      </c>
      <c r="B2487" s="13">
        <v>-7.5426783491264136</v>
      </c>
    </row>
    <row r="2488" spans="1:2">
      <c r="A2488">
        <v>2487</v>
      </c>
      <c r="B2488" s="13">
        <v>-9.4260666025083104</v>
      </c>
    </row>
    <row r="2489" spans="1:2">
      <c r="A2489">
        <v>2488</v>
      </c>
      <c r="B2489" s="13">
        <v>-10.542750561964864</v>
      </c>
    </row>
    <row r="2490" spans="1:2">
      <c r="A2490">
        <v>2489</v>
      </c>
      <c r="B2490" s="13">
        <v>-12.149174732820878</v>
      </c>
    </row>
    <row r="2491" spans="1:2">
      <c r="A2491">
        <v>2490</v>
      </c>
      <c r="B2491" s="13">
        <v>-9.1068190430793408</v>
      </c>
    </row>
    <row r="2492" spans="1:2">
      <c r="A2492">
        <v>2491</v>
      </c>
      <c r="B2492" s="13">
        <v>-10.995100752488659</v>
      </c>
    </row>
    <row r="2493" spans="1:2">
      <c r="A2493">
        <v>2492</v>
      </c>
      <c r="B2493" s="13">
        <v>-10.371367439200215</v>
      </c>
    </row>
    <row r="2494" spans="1:2">
      <c r="A2494">
        <v>2493</v>
      </c>
      <c r="B2494" s="13">
        <v>-3.926561589824169</v>
      </c>
    </row>
    <row r="2495" spans="1:2">
      <c r="A2495">
        <v>2494</v>
      </c>
      <c r="B2495" s="13">
        <v>-8.5637221338607699</v>
      </c>
    </row>
    <row r="2496" spans="1:2">
      <c r="A2496">
        <v>2495</v>
      </c>
      <c r="B2496" s="13">
        <v>-8.984234646554464</v>
      </c>
    </row>
    <row r="2497" spans="1:2">
      <c r="A2497">
        <v>2496</v>
      </c>
      <c r="B2497" s="13">
        <v>-4.7269676069128836</v>
      </c>
    </row>
    <row r="2498" spans="1:2">
      <c r="A2498">
        <v>2497</v>
      </c>
      <c r="B2498" s="13">
        <v>-13.41947708739098</v>
      </c>
    </row>
    <row r="2499" spans="1:2">
      <c r="A2499">
        <v>2498</v>
      </c>
      <c r="B2499" s="13">
        <v>-7.3427593498979844</v>
      </c>
    </row>
    <row r="2500" spans="1:2">
      <c r="A2500">
        <v>2499</v>
      </c>
      <c r="B2500" s="13">
        <v>-6.3090058625622998</v>
      </c>
    </row>
    <row r="2501" spans="1:2">
      <c r="A2501">
        <v>2500</v>
      </c>
      <c r="B2501" s="13">
        <v>-16.761614862380366</v>
      </c>
    </row>
    <row r="2502" spans="1:2">
      <c r="A2502">
        <v>2501</v>
      </c>
      <c r="B2502" s="13">
        <v>-7.3601967344092083</v>
      </c>
    </row>
    <row r="2503" spans="1:2">
      <c r="A2503">
        <v>2502</v>
      </c>
      <c r="B2503" s="13">
        <v>-12.660582698091009</v>
      </c>
    </row>
    <row r="2504" spans="1:2">
      <c r="A2504">
        <v>2503</v>
      </c>
      <c r="B2504" s="13">
        <v>-9.2740935825543218</v>
      </c>
    </row>
    <row r="2505" spans="1:2">
      <c r="A2505">
        <v>2504</v>
      </c>
      <c r="B2505" s="13">
        <v>-10.458960474288366</v>
      </c>
    </row>
    <row r="2506" spans="1:2">
      <c r="A2506">
        <v>2505</v>
      </c>
      <c r="B2506" s="13">
        <v>-8.501138060995455</v>
      </c>
    </row>
    <row r="2507" spans="1:2">
      <c r="A2507">
        <v>2506</v>
      </c>
      <c r="B2507" s="13">
        <v>-12.184156498086526</v>
      </c>
    </row>
    <row r="2508" spans="1:2">
      <c r="A2508">
        <v>2507</v>
      </c>
      <c r="B2508" s="13">
        <v>-12.058227089734695</v>
      </c>
    </row>
    <row r="2509" spans="1:2">
      <c r="A2509">
        <v>2508</v>
      </c>
      <c r="B2509" s="13">
        <v>-8.9979325258177596</v>
      </c>
    </row>
    <row r="2510" spans="1:2">
      <c r="A2510">
        <v>2509</v>
      </c>
      <c r="B2510" s="13">
        <v>-5.6440424616490699</v>
      </c>
    </row>
    <row r="2511" spans="1:2">
      <c r="A2511">
        <v>2510</v>
      </c>
      <c r="B2511" s="13">
        <v>-4.2575842389668432</v>
      </c>
    </row>
    <row r="2512" spans="1:2">
      <c r="A2512">
        <v>2511</v>
      </c>
      <c r="B2512" s="13">
        <v>-18.212496015976601</v>
      </c>
    </row>
    <row r="2513" spans="1:2">
      <c r="A2513">
        <v>2512</v>
      </c>
      <c r="B2513" s="13">
        <v>-10.70116887654029</v>
      </c>
    </row>
    <row r="2514" spans="1:2">
      <c r="A2514">
        <v>2513</v>
      </c>
      <c r="B2514" s="13">
        <v>-12.057466676135705</v>
      </c>
    </row>
    <row r="2515" spans="1:2">
      <c r="A2515">
        <v>2514</v>
      </c>
      <c r="B2515" s="13">
        <v>-5.5487071211212937</v>
      </c>
    </row>
    <row r="2516" spans="1:2">
      <c r="A2516">
        <v>2515</v>
      </c>
      <c r="B2516" s="13">
        <v>-10.491833324988606</v>
      </c>
    </row>
    <row r="2517" spans="1:2">
      <c r="A2517">
        <v>2516</v>
      </c>
      <c r="B2517" s="13">
        <v>-9.0134366137819324</v>
      </c>
    </row>
    <row r="2518" spans="1:2">
      <c r="A2518">
        <v>2517</v>
      </c>
      <c r="B2518" s="13">
        <v>-7.9860542941102652</v>
      </c>
    </row>
    <row r="2519" spans="1:2">
      <c r="A2519">
        <v>2518</v>
      </c>
      <c r="B2519" s="13">
        <v>-5.7145061704914868</v>
      </c>
    </row>
    <row r="2520" spans="1:2">
      <c r="A2520">
        <v>2519</v>
      </c>
      <c r="B2520" s="13">
        <v>-11.835387097272088</v>
      </c>
    </row>
    <row r="2521" spans="1:2">
      <c r="A2521">
        <v>2520</v>
      </c>
      <c r="B2521" s="13">
        <v>-3.7380345358238953</v>
      </c>
    </row>
    <row r="2522" spans="1:2">
      <c r="A2522">
        <v>2521</v>
      </c>
      <c r="B2522" s="13">
        <v>-13.260770334527141</v>
      </c>
    </row>
    <row r="2523" spans="1:2">
      <c r="A2523">
        <v>2522</v>
      </c>
      <c r="B2523" s="13">
        <v>-10.07387584460343</v>
      </c>
    </row>
    <row r="2524" spans="1:2">
      <c r="A2524">
        <v>2523</v>
      </c>
      <c r="B2524" s="13">
        <v>-9.67782026373634</v>
      </c>
    </row>
    <row r="2525" spans="1:2">
      <c r="A2525">
        <v>2524</v>
      </c>
      <c r="B2525" s="13">
        <v>-12.199158711177699</v>
      </c>
    </row>
    <row r="2526" spans="1:2">
      <c r="A2526">
        <v>2525</v>
      </c>
      <c r="B2526" s="13">
        <v>-8.6324279951070402</v>
      </c>
    </row>
    <row r="2527" spans="1:2">
      <c r="A2527">
        <v>2526</v>
      </c>
      <c r="B2527" s="13">
        <v>-9.3314294599154834</v>
      </c>
    </row>
    <row r="2528" spans="1:2">
      <c r="A2528">
        <v>2527</v>
      </c>
      <c r="B2528" s="13">
        <v>-9.0469311570077195</v>
      </c>
    </row>
    <row r="2529" spans="1:2">
      <c r="A2529">
        <v>2528</v>
      </c>
      <c r="B2529" s="13">
        <v>-12.904942953663518</v>
      </c>
    </row>
    <row r="2530" spans="1:2">
      <c r="A2530">
        <v>2529</v>
      </c>
      <c r="B2530" s="13">
        <v>-12.321799493111683</v>
      </c>
    </row>
    <row r="2531" spans="1:2">
      <c r="A2531">
        <v>2530</v>
      </c>
      <c r="B2531" s="13">
        <v>-5.2996532741132647</v>
      </c>
    </row>
    <row r="2532" spans="1:2">
      <c r="A2532">
        <v>2531</v>
      </c>
      <c r="B2532" s="13">
        <v>-12.116552050209453</v>
      </c>
    </row>
    <row r="2533" spans="1:2">
      <c r="A2533">
        <v>2532</v>
      </c>
      <c r="B2533" s="13">
        <v>-8.7452317405073536</v>
      </c>
    </row>
    <row r="2534" spans="1:2">
      <c r="A2534">
        <v>2533</v>
      </c>
      <c r="B2534" s="13">
        <v>-10.009417364829108</v>
      </c>
    </row>
    <row r="2535" spans="1:2">
      <c r="A2535">
        <v>2534</v>
      </c>
      <c r="B2535" s="13">
        <v>-9.5532519874924766</v>
      </c>
    </row>
    <row r="2536" spans="1:2">
      <c r="A2536">
        <v>2535</v>
      </c>
      <c r="B2536" s="13">
        <v>-5.9085415692776415</v>
      </c>
    </row>
    <row r="2537" spans="1:2">
      <c r="A2537">
        <v>2536</v>
      </c>
      <c r="B2537" s="13">
        <v>-7.6806061776830923</v>
      </c>
    </row>
    <row r="2538" spans="1:2">
      <c r="A2538">
        <v>2537</v>
      </c>
      <c r="B2538" s="13">
        <v>-5.2668888828783924</v>
      </c>
    </row>
    <row r="2539" spans="1:2">
      <c r="A2539">
        <v>2538</v>
      </c>
      <c r="B2539" s="13">
        <v>-7.3415094682572102</v>
      </c>
    </row>
    <row r="2540" spans="1:2">
      <c r="A2540">
        <v>2539</v>
      </c>
      <c r="B2540" s="13">
        <v>-12.987521708018805</v>
      </c>
    </row>
    <row r="2541" spans="1:2">
      <c r="A2541">
        <v>2540</v>
      </c>
      <c r="B2541" s="13">
        <v>-9.9735387211625248</v>
      </c>
    </row>
    <row r="2542" spans="1:2">
      <c r="A2542">
        <v>2541</v>
      </c>
      <c r="B2542" s="13">
        <v>-12.449627183566315</v>
      </c>
    </row>
    <row r="2543" spans="1:2">
      <c r="A2543">
        <v>2542</v>
      </c>
      <c r="B2543" s="13">
        <v>-3.7164271769086845</v>
      </c>
    </row>
    <row r="2544" spans="1:2">
      <c r="A2544">
        <v>2543</v>
      </c>
      <c r="B2544" s="13">
        <v>-9.1720623322852788</v>
      </c>
    </row>
    <row r="2545" spans="1:2">
      <c r="A2545">
        <v>2544</v>
      </c>
      <c r="B2545" s="13">
        <v>-5.3783950875671422</v>
      </c>
    </row>
    <row r="2546" spans="1:2">
      <c r="A2546">
        <v>2545</v>
      </c>
      <c r="B2546" s="13">
        <v>-8.4505940907011912</v>
      </c>
    </row>
    <row r="2547" spans="1:2">
      <c r="A2547">
        <v>2546</v>
      </c>
      <c r="B2547" s="13">
        <v>-12.007657904191532</v>
      </c>
    </row>
    <row r="2548" spans="1:2">
      <c r="A2548">
        <v>2547</v>
      </c>
      <c r="B2548" s="13">
        <v>-4.9540979116275183</v>
      </c>
    </row>
    <row r="2549" spans="1:2">
      <c r="A2549">
        <v>2548</v>
      </c>
      <c r="B2549" s="13">
        <v>-8.4769756784956005</v>
      </c>
    </row>
    <row r="2550" spans="1:2">
      <c r="A2550">
        <v>2549</v>
      </c>
      <c r="B2550" s="13">
        <v>-9.9396715756242759</v>
      </c>
    </row>
    <row r="2551" spans="1:2">
      <c r="A2551">
        <v>2550</v>
      </c>
      <c r="B2551" s="13">
        <v>-9.8496565985210438</v>
      </c>
    </row>
    <row r="2552" spans="1:2">
      <c r="A2552">
        <v>2551</v>
      </c>
      <c r="B2552" s="13">
        <v>-6.1591352014242888</v>
      </c>
    </row>
    <row r="2553" spans="1:2">
      <c r="A2553">
        <v>2552</v>
      </c>
      <c r="B2553" s="13">
        <v>-10.411447899021347</v>
      </c>
    </row>
    <row r="2554" spans="1:2">
      <c r="A2554">
        <v>2553</v>
      </c>
      <c r="B2554" s="13">
        <v>-7.769766170489862</v>
      </c>
    </row>
    <row r="2555" spans="1:2">
      <c r="A2555">
        <v>2554</v>
      </c>
      <c r="B2555" s="13">
        <v>-7.6675400100506392</v>
      </c>
    </row>
    <row r="2556" spans="1:2">
      <c r="A2556">
        <v>2555</v>
      </c>
      <c r="B2556" s="13">
        <v>-9.8130978431377152</v>
      </c>
    </row>
    <row r="2557" spans="1:2">
      <c r="A2557">
        <v>2556</v>
      </c>
      <c r="B2557" s="13">
        <v>-7.5590938116863082</v>
      </c>
    </row>
    <row r="2558" spans="1:2">
      <c r="A2558">
        <v>2557</v>
      </c>
      <c r="B2558" s="13">
        <v>-9.2314946973176717</v>
      </c>
    </row>
    <row r="2559" spans="1:2">
      <c r="A2559">
        <v>2558</v>
      </c>
      <c r="B2559" s="13">
        <v>-10.4312914867171</v>
      </c>
    </row>
    <row r="2560" spans="1:2">
      <c r="A2560">
        <v>2559</v>
      </c>
      <c r="B2560" s="13">
        <v>-8.6634420941287296</v>
      </c>
    </row>
    <row r="2561" spans="1:2">
      <c r="A2561">
        <v>2560</v>
      </c>
      <c r="B2561" s="13">
        <v>-15.79768889655713</v>
      </c>
    </row>
    <row r="2562" spans="1:2">
      <c r="A2562">
        <v>2561</v>
      </c>
      <c r="B2562" s="13">
        <v>-9.2567138166223391</v>
      </c>
    </row>
    <row r="2563" spans="1:2">
      <c r="A2563">
        <v>2562</v>
      </c>
      <c r="B2563" s="13">
        <v>-10.711915799498009</v>
      </c>
    </row>
    <row r="2564" spans="1:2">
      <c r="A2564">
        <v>2563</v>
      </c>
      <c r="B2564" s="13">
        <v>-9.8241219136374838</v>
      </c>
    </row>
    <row r="2565" spans="1:2">
      <c r="A2565">
        <v>2564</v>
      </c>
      <c r="B2565" s="13">
        <v>-9.4513653381070615</v>
      </c>
    </row>
    <row r="2566" spans="1:2">
      <c r="A2566">
        <v>2565</v>
      </c>
      <c r="B2566" s="13">
        <v>-8.0933560498499428</v>
      </c>
    </row>
    <row r="2567" spans="1:2">
      <c r="A2567">
        <v>2566</v>
      </c>
      <c r="B2567" s="13">
        <v>-9.710599334387874</v>
      </c>
    </row>
    <row r="2568" spans="1:2">
      <c r="A2568">
        <v>2567</v>
      </c>
      <c r="B2568" s="13">
        <v>-7.0418012840444861</v>
      </c>
    </row>
    <row r="2569" spans="1:2">
      <c r="A2569">
        <v>2568</v>
      </c>
      <c r="B2569" s="13">
        <v>-5.5412696918352813</v>
      </c>
    </row>
    <row r="2570" spans="1:2">
      <c r="A2570">
        <v>2569</v>
      </c>
      <c r="B2570" s="13">
        <v>-12.362686470364931</v>
      </c>
    </row>
    <row r="2571" spans="1:2">
      <c r="A2571">
        <v>2570</v>
      </c>
      <c r="B2571" s="13">
        <v>-11.107873745334983</v>
      </c>
    </row>
    <row r="2572" spans="1:2">
      <c r="A2572">
        <v>2571</v>
      </c>
      <c r="B2572" s="13">
        <v>-10.179602419237288</v>
      </c>
    </row>
    <row r="2573" spans="1:2">
      <c r="A2573">
        <v>2572</v>
      </c>
      <c r="B2573" s="13">
        <v>-9.5228579244653364</v>
      </c>
    </row>
    <row r="2574" spans="1:2">
      <c r="A2574">
        <v>2573</v>
      </c>
      <c r="B2574" s="13">
        <v>-11.388776887314515</v>
      </c>
    </row>
    <row r="2575" spans="1:2">
      <c r="A2575">
        <v>2574</v>
      </c>
      <c r="B2575" s="13">
        <v>-11.83190062024344</v>
      </c>
    </row>
    <row r="2576" spans="1:2">
      <c r="A2576">
        <v>2575</v>
      </c>
      <c r="B2576" s="13">
        <v>-6.6363453952977771</v>
      </c>
    </row>
    <row r="2577" spans="1:2">
      <c r="A2577">
        <v>2576</v>
      </c>
      <c r="B2577" s="13">
        <v>-10.796601470091154</v>
      </c>
    </row>
    <row r="2578" spans="1:2">
      <c r="A2578">
        <v>2577</v>
      </c>
      <c r="B2578" s="13">
        <v>-4.6643738352541604</v>
      </c>
    </row>
    <row r="2579" spans="1:2">
      <c r="A2579">
        <v>2578</v>
      </c>
      <c r="B2579" s="13">
        <v>-11.690579094268367</v>
      </c>
    </row>
    <row r="2580" spans="1:2">
      <c r="A2580">
        <v>2579</v>
      </c>
      <c r="B2580" s="13">
        <v>-10.386138544807689</v>
      </c>
    </row>
    <row r="2581" spans="1:2">
      <c r="A2581">
        <v>2580</v>
      </c>
      <c r="B2581" s="13">
        <v>-11.667737827662833</v>
      </c>
    </row>
    <row r="2582" spans="1:2">
      <c r="A2582">
        <v>2581</v>
      </c>
      <c r="B2582" s="13">
        <v>-5.4886589649263522</v>
      </c>
    </row>
    <row r="2583" spans="1:2">
      <c r="A2583">
        <v>2582</v>
      </c>
      <c r="B2583" s="13">
        <v>-7.0736252800541539</v>
      </c>
    </row>
    <row r="2584" spans="1:2">
      <c r="A2584">
        <v>2583</v>
      </c>
      <c r="B2584" s="13">
        <v>-7.5425141728038794</v>
      </c>
    </row>
    <row r="2585" spans="1:2">
      <c r="A2585">
        <v>2584</v>
      </c>
      <c r="B2585" s="13">
        <v>-8.9672460222705066</v>
      </c>
    </row>
    <row r="2586" spans="1:2">
      <c r="A2586">
        <v>2585</v>
      </c>
      <c r="B2586" s="13">
        <v>-7.5282757463499062</v>
      </c>
    </row>
    <row r="2587" spans="1:2">
      <c r="A2587">
        <v>2586</v>
      </c>
      <c r="B2587" s="13">
        <v>-3.5216093835934954</v>
      </c>
    </row>
    <row r="2588" spans="1:2">
      <c r="A2588">
        <v>2587</v>
      </c>
      <c r="B2588" s="13">
        <v>-7.8741836705647934</v>
      </c>
    </row>
    <row r="2589" spans="1:2">
      <c r="A2589">
        <v>2588</v>
      </c>
      <c r="B2589" s="13">
        <v>-7.178405492420489</v>
      </c>
    </row>
    <row r="2590" spans="1:2">
      <c r="A2590">
        <v>2589</v>
      </c>
      <c r="B2590" s="13">
        <v>-4.6937423925916573</v>
      </c>
    </row>
    <row r="2591" spans="1:2">
      <c r="A2591">
        <v>2590</v>
      </c>
      <c r="B2591" s="13">
        <v>-8.2823692044461446</v>
      </c>
    </row>
    <row r="2592" spans="1:2">
      <c r="A2592">
        <v>2591</v>
      </c>
      <c r="B2592" s="13">
        <v>-7.098629505589785</v>
      </c>
    </row>
    <row r="2593" spans="1:2">
      <c r="A2593">
        <v>2592</v>
      </c>
      <c r="B2593" s="13">
        <v>-7.8291061900158274</v>
      </c>
    </row>
    <row r="2594" spans="1:2">
      <c r="A2594">
        <v>2593</v>
      </c>
      <c r="B2594" s="13">
        <v>-6.550061115536371</v>
      </c>
    </row>
    <row r="2595" spans="1:2">
      <c r="A2595">
        <v>2594</v>
      </c>
      <c r="B2595" s="13">
        <v>-6.1733419551874045</v>
      </c>
    </row>
    <row r="2596" spans="1:2">
      <c r="A2596">
        <v>2595</v>
      </c>
      <c r="B2596" s="13">
        <v>-11.983887791193286</v>
      </c>
    </row>
    <row r="2597" spans="1:2">
      <c r="A2597">
        <v>2596</v>
      </c>
      <c r="B2597" s="13">
        <v>-11.695802453120423</v>
      </c>
    </row>
    <row r="2598" spans="1:2">
      <c r="A2598">
        <v>2597</v>
      </c>
      <c r="B2598" s="13">
        <v>-12.744269337055306</v>
      </c>
    </row>
    <row r="2599" spans="1:2">
      <c r="A2599">
        <v>2598</v>
      </c>
      <c r="B2599" s="13">
        <v>-10.646219890311871</v>
      </c>
    </row>
    <row r="2600" spans="1:2">
      <c r="A2600">
        <v>2599</v>
      </c>
      <c r="B2600" s="13">
        <v>-7.0748101748853633</v>
      </c>
    </row>
    <row r="2601" spans="1:2">
      <c r="A2601">
        <v>2600</v>
      </c>
      <c r="B2601" s="13">
        <v>-10.663841038430006</v>
      </c>
    </row>
    <row r="2602" spans="1:2">
      <c r="A2602">
        <v>2601</v>
      </c>
      <c r="B2602" s="13">
        <v>-12.099525523180427</v>
      </c>
    </row>
    <row r="2603" spans="1:2">
      <c r="A2603">
        <v>2602</v>
      </c>
      <c r="B2603" s="13">
        <v>-7.992280149053129</v>
      </c>
    </row>
    <row r="2604" spans="1:2">
      <c r="A2604">
        <v>2603</v>
      </c>
      <c r="B2604" s="13">
        <v>-4.3144195932830574</v>
      </c>
    </row>
    <row r="2605" spans="1:2">
      <c r="A2605">
        <v>2604</v>
      </c>
      <c r="B2605" s="13">
        <v>-10.385641055179834</v>
      </c>
    </row>
    <row r="2606" spans="1:2">
      <c r="A2606">
        <v>2605</v>
      </c>
      <c r="B2606" s="13">
        <v>-8.5195565348290643</v>
      </c>
    </row>
    <row r="2607" spans="1:2">
      <c r="A2607">
        <v>2606</v>
      </c>
      <c r="B2607" s="13">
        <v>-11.379036052647713</v>
      </c>
    </row>
    <row r="2608" spans="1:2">
      <c r="A2608">
        <v>2607</v>
      </c>
      <c r="B2608" s="13">
        <v>-7.359297636504043</v>
      </c>
    </row>
    <row r="2609" spans="1:2">
      <c r="A2609">
        <v>2608</v>
      </c>
      <c r="B2609" s="13">
        <v>-10.768519090905915</v>
      </c>
    </row>
    <row r="2610" spans="1:2">
      <c r="A2610">
        <v>2609</v>
      </c>
      <c r="B2610" s="13">
        <v>-14.675325693823149</v>
      </c>
    </row>
    <row r="2611" spans="1:2">
      <c r="A2611">
        <v>2610</v>
      </c>
      <c r="B2611" s="13">
        <v>-6.1131316713604509</v>
      </c>
    </row>
    <row r="2612" spans="1:2">
      <c r="A2612">
        <v>2611</v>
      </c>
      <c r="B2612" s="13">
        <v>-8.8148540822237855</v>
      </c>
    </row>
    <row r="2613" spans="1:2">
      <c r="A2613">
        <v>2612</v>
      </c>
      <c r="B2613" s="13">
        <v>-6.9440258383860689</v>
      </c>
    </row>
    <row r="2614" spans="1:2">
      <c r="A2614">
        <v>2613</v>
      </c>
      <c r="B2614" s="13">
        <v>-8.8374958706790157</v>
      </c>
    </row>
    <row r="2615" spans="1:2">
      <c r="A2615">
        <v>2614</v>
      </c>
      <c r="B2615" s="13">
        <v>-9.6213281517622899</v>
      </c>
    </row>
    <row r="2616" spans="1:2">
      <c r="A2616">
        <v>2615</v>
      </c>
      <c r="B2616" s="13">
        <v>-13.835987593167506</v>
      </c>
    </row>
    <row r="2617" spans="1:2">
      <c r="A2617">
        <v>2616</v>
      </c>
      <c r="B2617" s="13">
        <v>-4.5685565267041204</v>
      </c>
    </row>
    <row r="2618" spans="1:2">
      <c r="A2618">
        <v>2617</v>
      </c>
      <c r="B2618" s="13">
        <v>-6.2819152782260685</v>
      </c>
    </row>
    <row r="2619" spans="1:2">
      <c r="A2619">
        <v>2618</v>
      </c>
      <c r="B2619" s="13">
        <v>-7.5668356192700061</v>
      </c>
    </row>
    <row r="2620" spans="1:2">
      <c r="A2620">
        <v>2619</v>
      </c>
      <c r="B2620" s="13">
        <v>-9.3261905030454351</v>
      </c>
    </row>
    <row r="2621" spans="1:2">
      <c r="A2621">
        <v>2620</v>
      </c>
      <c r="B2621" s="13">
        <v>-5.8564408701837616</v>
      </c>
    </row>
    <row r="2622" spans="1:2">
      <c r="A2622">
        <v>2621</v>
      </c>
      <c r="B2622" s="13">
        <v>-8.7052207818249947</v>
      </c>
    </row>
    <row r="2623" spans="1:2">
      <c r="A2623">
        <v>2622</v>
      </c>
      <c r="B2623" s="13">
        <v>-11.082802138769125</v>
      </c>
    </row>
    <row r="2624" spans="1:2">
      <c r="A2624">
        <v>2623</v>
      </c>
      <c r="B2624" s="13">
        <v>-7.8519376669813417</v>
      </c>
    </row>
    <row r="2625" spans="1:2">
      <c r="A2625">
        <v>2624</v>
      </c>
      <c r="B2625" s="13">
        <v>-6.0824252752764298</v>
      </c>
    </row>
    <row r="2626" spans="1:2">
      <c r="A2626">
        <v>2625</v>
      </c>
      <c r="B2626" s="13">
        <v>-11.749265411486164</v>
      </c>
    </row>
    <row r="2627" spans="1:2">
      <c r="A2627">
        <v>2626</v>
      </c>
      <c r="B2627" s="13">
        <v>-8.8728419653409034</v>
      </c>
    </row>
    <row r="2628" spans="1:2">
      <c r="A2628">
        <v>2627</v>
      </c>
      <c r="B2628" s="13">
        <v>-9.7998021665691848</v>
      </c>
    </row>
    <row r="2629" spans="1:2">
      <c r="A2629">
        <v>2628</v>
      </c>
      <c r="B2629" s="13">
        <v>-5.2532978270764712</v>
      </c>
    </row>
    <row r="2630" spans="1:2">
      <c r="A2630">
        <v>2629</v>
      </c>
      <c r="B2630" s="13">
        <v>-10.499982465088888</v>
      </c>
    </row>
    <row r="2631" spans="1:2">
      <c r="A2631">
        <v>2630</v>
      </c>
      <c r="B2631" s="13">
        <v>-10.678586993263686</v>
      </c>
    </row>
    <row r="2632" spans="1:2">
      <c r="A2632">
        <v>2631</v>
      </c>
      <c r="B2632" s="13">
        <v>-10.258597847174407</v>
      </c>
    </row>
    <row r="2633" spans="1:2">
      <c r="A2633">
        <v>2632</v>
      </c>
      <c r="B2633" s="13">
        <v>-8.8235156784688407</v>
      </c>
    </row>
    <row r="2634" spans="1:2">
      <c r="A2634">
        <v>2633</v>
      </c>
      <c r="B2634" s="13">
        <v>-9.7070917354943607</v>
      </c>
    </row>
    <row r="2635" spans="1:2">
      <c r="A2635">
        <v>2634</v>
      </c>
      <c r="B2635" s="13">
        <v>-8.3343161447004892</v>
      </c>
    </row>
    <row r="2636" spans="1:2">
      <c r="A2636">
        <v>2635</v>
      </c>
      <c r="B2636" s="13">
        <v>-10.862253310439014</v>
      </c>
    </row>
    <row r="2637" spans="1:2">
      <c r="A2637">
        <v>2636</v>
      </c>
      <c r="B2637" s="13">
        <v>-6.8881569609943529</v>
      </c>
    </row>
    <row r="2638" spans="1:2">
      <c r="A2638">
        <v>2637</v>
      </c>
      <c r="B2638" s="13">
        <v>-8.2886401447842282</v>
      </c>
    </row>
    <row r="2639" spans="1:2">
      <c r="A2639">
        <v>2638</v>
      </c>
      <c r="B2639" s="13">
        <v>-12.888271649195437</v>
      </c>
    </row>
    <row r="2640" spans="1:2">
      <c r="A2640">
        <v>2639</v>
      </c>
      <c r="B2640" s="13">
        <v>-7.0326286407095804</v>
      </c>
    </row>
    <row r="2641" spans="1:2">
      <c r="A2641">
        <v>2640</v>
      </c>
      <c r="B2641" s="13">
        <v>-8.7759915244650362</v>
      </c>
    </row>
    <row r="2642" spans="1:2">
      <c r="A2642">
        <v>2641</v>
      </c>
      <c r="B2642" s="13">
        <v>-5.035731369009917</v>
      </c>
    </row>
    <row r="2643" spans="1:2">
      <c r="A2643">
        <v>2642</v>
      </c>
      <c r="B2643" s="13">
        <v>-6.9161950417621512</v>
      </c>
    </row>
    <row r="2644" spans="1:2">
      <c r="A2644">
        <v>2643</v>
      </c>
      <c r="B2644" s="13">
        <v>-8.8045823559427561</v>
      </c>
    </row>
    <row r="2645" spans="1:2">
      <c r="A2645">
        <v>2644</v>
      </c>
      <c r="B2645" s="13">
        <v>-8.046097000253372</v>
      </c>
    </row>
    <row r="2646" spans="1:2">
      <c r="A2646">
        <v>2645</v>
      </c>
      <c r="B2646" s="13">
        <v>-10.394724919454873</v>
      </c>
    </row>
    <row r="2647" spans="1:2">
      <c r="A2647">
        <v>2646</v>
      </c>
      <c r="B2647" s="13">
        <v>-10.875288460325557</v>
      </c>
    </row>
    <row r="2648" spans="1:2">
      <c r="A2648">
        <v>2647</v>
      </c>
      <c r="B2648" s="13">
        <v>-11.346187006647074</v>
      </c>
    </row>
    <row r="2649" spans="1:2">
      <c r="A2649">
        <v>2648</v>
      </c>
      <c r="B2649" s="13">
        <v>-11.320729425755175</v>
      </c>
    </row>
    <row r="2650" spans="1:2">
      <c r="A2650">
        <v>2649</v>
      </c>
      <c r="B2650" s="13">
        <v>-7.5130055160297173</v>
      </c>
    </row>
    <row r="2651" spans="1:2">
      <c r="A2651">
        <v>2650</v>
      </c>
      <c r="B2651" s="13">
        <v>-10.073774910320308</v>
      </c>
    </row>
    <row r="2652" spans="1:2">
      <c r="A2652">
        <v>2651</v>
      </c>
      <c r="B2652" s="13">
        <v>-10.044924618110063</v>
      </c>
    </row>
    <row r="2653" spans="1:2">
      <c r="A2653">
        <v>2652</v>
      </c>
      <c r="B2653" s="13">
        <v>-8.928865048059702</v>
      </c>
    </row>
    <row r="2654" spans="1:2">
      <c r="A2654">
        <v>2653</v>
      </c>
      <c r="B2654" s="13">
        <v>-11.094264221985691</v>
      </c>
    </row>
    <row r="2655" spans="1:2">
      <c r="A2655">
        <v>2654</v>
      </c>
      <c r="B2655" s="13">
        <v>-7.2744603579856184</v>
      </c>
    </row>
    <row r="2656" spans="1:2">
      <c r="A2656">
        <v>2655</v>
      </c>
      <c r="B2656" s="13">
        <v>-6.6551306946801008</v>
      </c>
    </row>
    <row r="2657" spans="1:2">
      <c r="A2657">
        <v>2656</v>
      </c>
      <c r="B2657" s="13">
        <v>-6.6358028408205856</v>
      </c>
    </row>
    <row r="2658" spans="1:2">
      <c r="A2658">
        <v>2657</v>
      </c>
      <c r="B2658" s="13">
        <v>-8.8998543335410751</v>
      </c>
    </row>
    <row r="2659" spans="1:2">
      <c r="A2659">
        <v>2658</v>
      </c>
      <c r="B2659" s="13">
        <v>-2.5611715093278802</v>
      </c>
    </row>
    <row r="2660" spans="1:2">
      <c r="A2660">
        <v>2659</v>
      </c>
      <c r="B2660" s="13">
        <v>-8.3975762564092946</v>
      </c>
    </row>
    <row r="2661" spans="1:2">
      <c r="A2661">
        <v>2660</v>
      </c>
      <c r="B2661" s="13">
        <v>-11.234950937889636</v>
      </c>
    </row>
    <row r="2662" spans="1:2">
      <c r="A2662">
        <v>2661</v>
      </c>
      <c r="B2662" s="13">
        <v>-7.2511355336972301</v>
      </c>
    </row>
    <row r="2663" spans="1:2">
      <c r="A2663">
        <v>2662</v>
      </c>
      <c r="B2663" s="13">
        <v>-11.018794909275732</v>
      </c>
    </row>
    <row r="2664" spans="1:2">
      <c r="A2664">
        <v>2663</v>
      </c>
      <c r="B2664" s="13">
        <v>-5.6610562178837762</v>
      </c>
    </row>
    <row r="2665" spans="1:2">
      <c r="A2665">
        <v>2664</v>
      </c>
      <c r="B2665" s="13">
        <v>-9.5705633404054371</v>
      </c>
    </row>
    <row r="2666" spans="1:2">
      <c r="A2666">
        <v>2665</v>
      </c>
      <c r="B2666" s="13">
        <v>-6.6407704175412787</v>
      </c>
    </row>
    <row r="2667" spans="1:2">
      <c r="A2667">
        <v>2666</v>
      </c>
      <c r="B2667" s="13">
        <v>-13.215710861795921</v>
      </c>
    </row>
    <row r="2668" spans="1:2">
      <c r="A2668">
        <v>2667</v>
      </c>
      <c r="B2668" s="13">
        <v>-12.507523901055809</v>
      </c>
    </row>
    <row r="2669" spans="1:2">
      <c r="A2669">
        <v>2668</v>
      </c>
      <c r="B2669" s="13">
        <v>-10.537169174872563</v>
      </c>
    </row>
    <row r="2670" spans="1:2">
      <c r="A2670">
        <v>2669</v>
      </c>
      <c r="B2670" s="13">
        <v>-7.7164502141124061</v>
      </c>
    </row>
    <row r="2671" spans="1:2">
      <c r="A2671">
        <v>2670</v>
      </c>
      <c r="B2671" s="13">
        <v>-7.6103706982072525</v>
      </c>
    </row>
    <row r="2672" spans="1:2">
      <c r="A2672">
        <v>2671</v>
      </c>
      <c r="B2672" s="13">
        <v>-3.346079713385361</v>
      </c>
    </row>
    <row r="2673" spans="1:2">
      <c r="A2673">
        <v>2672</v>
      </c>
      <c r="B2673" s="13">
        <v>-9.3497874985892171</v>
      </c>
    </row>
    <row r="2674" spans="1:2">
      <c r="A2674">
        <v>2673</v>
      </c>
      <c r="B2674" s="13">
        <v>-6.8766126959182703</v>
      </c>
    </row>
    <row r="2675" spans="1:2">
      <c r="A2675">
        <v>2674</v>
      </c>
      <c r="B2675" s="13">
        <v>-14.752780999666964</v>
      </c>
    </row>
    <row r="2676" spans="1:2">
      <c r="A2676">
        <v>2675</v>
      </c>
      <c r="B2676" s="13">
        <v>-9.2224262087422773</v>
      </c>
    </row>
    <row r="2677" spans="1:2">
      <c r="A2677">
        <v>2676</v>
      </c>
      <c r="B2677" s="13">
        <v>-11.255088387085092</v>
      </c>
    </row>
    <row r="2678" spans="1:2">
      <c r="A2678">
        <v>2677</v>
      </c>
      <c r="B2678" s="13">
        <v>-8.3864232634126541</v>
      </c>
    </row>
    <row r="2679" spans="1:2">
      <c r="A2679">
        <v>2678</v>
      </c>
      <c r="B2679" s="13">
        <v>-14.32561232880836</v>
      </c>
    </row>
    <row r="2680" spans="1:2">
      <c r="A2680">
        <v>2679</v>
      </c>
      <c r="B2680" s="13">
        <v>-8.5780866833981246</v>
      </c>
    </row>
    <row r="2681" spans="1:2">
      <c r="A2681">
        <v>2680</v>
      </c>
      <c r="B2681" s="13">
        <v>-7.2117990168859896</v>
      </c>
    </row>
    <row r="2682" spans="1:2">
      <c r="A2682">
        <v>2681</v>
      </c>
      <c r="B2682" s="13">
        <v>-7.9518545408911319</v>
      </c>
    </row>
    <row r="2683" spans="1:2">
      <c r="A2683">
        <v>2682</v>
      </c>
      <c r="B2683" s="13">
        <v>-14.995300284131879</v>
      </c>
    </row>
    <row r="2684" spans="1:2">
      <c r="A2684">
        <v>2683</v>
      </c>
      <c r="B2684" s="13">
        <v>-8.8056078727758518</v>
      </c>
    </row>
    <row r="2685" spans="1:2">
      <c r="A2685">
        <v>2684</v>
      </c>
      <c r="B2685" s="13">
        <v>-5.5423373056656802</v>
      </c>
    </row>
    <row r="2686" spans="1:2">
      <c r="A2686">
        <v>2685</v>
      </c>
      <c r="B2686" s="13">
        <v>-7.4841519484780621</v>
      </c>
    </row>
    <row r="2687" spans="1:2">
      <c r="A2687">
        <v>2686</v>
      </c>
      <c r="B2687" s="13">
        <v>-7.7813858074549742</v>
      </c>
    </row>
    <row r="2688" spans="1:2">
      <c r="A2688">
        <v>2687</v>
      </c>
      <c r="B2688" s="13">
        <v>-4.7999453472349183</v>
      </c>
    </row>
    <row r="2689" spans="1:2">
      <c r="A2689">
        <v>2688</v>
      </c>
      <c r="B2689" s="13">
        <v>-6.5184942307873115</v>
      </c>
    </row>
    <row r="2690" spans="1:2">
      <c r="A2690">
        <v>2689</v>
      </c>
      <c r="B2690" s="13">
        <v>-12.161324134584374</v>
      </c>
    </row>
    <row r="2691" spans="1:2">
      <c r="A2691">
        <v>2690</v>
      </c>
      <c r="B2691" s="13">
        <v>-10.362497033201869</v>
      </c>
    </row>
    <row r="2692" spans="1:2">
      <c r="A2692">
        <v>2691</v>
      </c>
      <c r="B2692" s="13">
        <v>-7.5111337656708157</v>
      </c>
    </row>
    <row r="2693" spans="1:2">
      <c r="A2693">
        <v>2692</v>
      </c>
      <c r="B2693" s="13">
        <v>-10.858418361047836</v>
      </c>
    </row>
    <row r="2694" spans="1:2">
      <c r="A2694">
        <v>2693</v>
      </c>
      <c r="B2694" s="13">
        <v>-4.0434258989949967</v>
      </c>
    </row>
    <row r="2695" spans="1:2">
      <c r="A2695">
        <v>2694</v>
      </c>
      <c r="B2695" s="13">
        <v>-5.8580326296995961</v>
      </c>
    </row>
    <row r="2696" spans="1:2">
      <c r="A2696">
        <v>2695</v>
      </c>
      <c r="B2696" s="13">
        <v>-11.303090718946057</v>
      </c>
    </row>
    <row r="2697" spans="1:2">
      <c r="A2697">
        <v>2696</v>
      </c>
      <c r="B2697" s="13">
        <v>-11.15258790443662</v>
      </c>
    </row>
    <row r="2698" spans="1:2">
      <c r="A2698">
        <v>2697</v>
      </c>
      <c r="B2698" s="13">
        <v>-10.562986502110379</v>
      </c>
    </row>
    <row r="2699" spans="1:2">
      <c r="A2699">
        <v>2698</v>
      </c>
      <c r="B2699" s="13">
        <v>-9.7672369301367112</v>
      </c>
    </row>
    <row r="2700" spans="1:2">
      <c r="A2700">
        <v>2699</v>
      </c>
      <c r="B2700" s="13">
        <v>-9.6403234628441634</v>
      </c>
    </row>
    <row r="2701" spans="1:2">
      <c r="A2701">
        <v>2700</v>
      </c>
      <c r="B2701" s="13">
        <v>-9.5003239786584022</v>
      </c>
    </row>
    <row r="2702" spans="1:2">
      <c r="A2702">
        <v>2701</v>
      </c>
      <c r="B2702" s="13">
        <v>-7.4283922440982222</v>
      </c>
    </row>
    <row r="2703" spans="1:2">
      <c r="A2703">
        <v>2702</v>
      </c>
      <c r="B2703" s="13">
        <v>-18.970824321924898</v>
      </c>
    </row>
    <row r="2704" spans="1:2">
      <c r="A2704">
        <v>2703</v>
      </c>
      <c r="B2704" s="13">
        <v>-10.913206815763894</v>
      </c>
    </row>
    <row r="2705" spans="1:2">
      <c r="A2705">
        <v>2704</v>
      </c>
      <c r="B2705" s="13">
        <v>-8.8803405595187925</v>
      </c>
    </row>
    <row r="2706" spans="1:2">
      <c r="A2706">
        <v>2705</v>
      </c>
      <c r="B2706" s="13">
        <v>-5.4155477829216858</v>
      </c>
    </row>
    <row r="2707" spans="1:2">
      <c r="A2707">
        <v>2706</v>
      </c>
      <c r="B2707" s="13">
        <v>-8.2402983348871217</v>
      </c>
    </row>
    <row r="2708" spans="1:2">
      <c r="A2708">
        <v>2707</v>
      </c>
      <c r="B2708" s="13">
        <v>-5.2495315996032685</v>
      </c>
    </row>
    <row r="2709" spans="1:2">
      <c r="A2709">
        <v>2708</v>
      </c>
      <c r="B2709" s="13">
        <v>-6.5629045463806523</v>
      </c>
    </row>
    <row r="2710" spans="1:2">
      <c r="A2710">
        <v>2709</v>
      </c>
      <c r="B2710" s="13">
        <v>-10.439684930043812</v>
      </c>
    </row>
    <row r="2711" spans="1:2">
      <c r="A2711">
        <v>2710</v>
      </c>
      <c r="B2711" s="13">
        <v>-5.5098155446039438</v>
      </c>
    </row>
    <row r="2712" spans="1:2">
      <c r="A2712">
        <v>2711</v>
      </c>
      <c r="B2712" s="13">
        <v>-7.6367165525764786</v>
      </c>
    </row>
    <row r="2713" spans="1:2">
      <c r="A2713">
        <v>2712</v>
      </c>
      <c r="B2713" s="13">
        <v>-9.2894508198312042</v>
      </c>
    </row>
    <row r="2714" spans="1:2">
      <c r="A2714">
        <v>2713</v>
      </c>
      <c r="B2714" s="13">
        <v>-12.867844037299237</v>
      </c>
    </row>
    <row r="2715" spans="1:2">
      <c r="A2715">
        <v>2714</v>
      </c>
      <c r="B2715" s="13">
        <v>-11.952994603535297</v>
      </c>
    </row>
    <row r="2716" spans="1:2">
      <c r="A2716">
        <v>2715</v>
      </c>
      <c r="B2716" s="13">
        <v>-5.2726258549983482</v>
      </c>
    </row>
    <row r="2717" spans="1:2">
      <c r="A2717">
        <v>2716</v>
      </c>
      <c r="B2717" s="13">
        <v>-9.0356985449651432</v>
      </c>
    </row>
    <row r="2718" spans="1:2">
      <c r="A2718">
        <v>2717</v>
      </c>
      <c r="B2718" s="13">
        <v>-10.419375537382852</v>
      </c>
    </row>
    <row r="2719" spans="1:2">
      <c r="A2719">
        <v>2718</v>
      </c>
      <c r="B2719" s="13">
        <v>-7.3724845327115185</v>
      </c>
    </row>
    <row r="2720" spans="1:2">
      <c r="A2720">
        <v>2719</v>
      </c>
      <c r="B2720" s="13">
        <v>-9.5268397929876159</v>
      </c>
    </row>
    <row r="2721" spans="1:2">
      <c r="A2721">
        <v>2720</v>
      </c>
      <c r="B2721" s="13">
        <v>-8.9299508757980579</v>
      </c>
    </row>
    <row r="2722" spans="1:2">
      <c r="A2722">
        <v>2721</v>
      </c>
      <c r="B2722" s="13">
        <v>-13.612937822824117</v>
      </c>
    </row>
    <row r="2723" spans="1:2">
      <c r="A2723">
        <v>2722</v>
      </c>
      <c r="B2723" s="13">
        <v>-9.8928657257474448</v>
      </c>
    </row>
    <row r="2724" spans="1:2">
      <c r="A2724">
        <v>2723</v>
      </c>
      <c r="B2724" s="13">
        <v>-11.695393596244223</v>
      </c>
    </row>
    <row r="2725" spans="1:2">
      <c r="A2725">
        <v>2724</v>
      </c>
      <c r="B2725" s="13">
        <v>-6.2823472848129596</v>
      </c>
    </row>
    <row r="2726" spans="1:2">
      <c r="A2726">
        <v>2725</v>
      </c>
      <c r="B2726" s="13">
        <v>-11.289689066033468</v>
      </c>
    </row>
    <row r="2727" spans="1:2">
      <c r="A2727">
        <v>2726</v>
      </c>
      <c r="B2727" s="13">
        <v>-5.625903026911522</v>
      </c>
    </row>
    <row r="2728" spans="1:2">
      <c r="A2728">
        <v>2727</v>
      </c>
      <c r="B2728" s="13">
        <v>-13.50502011677734</v>
      </c>
    </row>
    <row r="2729" spans="1:2">
      <c r="A2729">
        <v>2728</v>
      </c>
      <c r="B2729" s="13">
        <v>-5.2073964697025854</v>
      </c>
    </row>
    <row r="2730" spans="1:2">
      <c r="A2730">
        <v>2729</v>
      </c>
      <c r="B2730" s="13">
        <v>-5.8031388374255366</v>
      </c>
    </row>
    <row r="2731" spans="1:2">
      <c r="A2731">
        <v>2730</v>
      </c>
      <c r="B2731" s="13">
        <v>-8.699110437489125</v>
      </c>
    </row>
    <row r="2732" spans="1:2">
      <c r="A2732">
        <v>2731</v>
      </c>
      <c r="B2732" s="13">
        <v>-10.96055888557936</v>
      </c>
    </row>
    <row r="2733" spans="1:2">
      <c r="A2733">
        <v>2732</v>
      </c>
      <c r="B2733" s="13">
        <v>-11.185168203009022</v>
      </c>
    </row>
    <row r="2734" spans="1:2">
      <c r="A2734">
        <v>2733</v>
      </c>
      <c r="B2734" s="13">
        <v>-10.560340658278438</v>
      </c>
    </row>
    <row r="2735" spans="1:2">
      <c r="A2735">
        <v>2734</v>
      </c>
      <c r="B2735" s="13">
        <v>-11.102074524527533</v>
      </c>
    </row>
    <row r="2736" spans="1:2">
      <c r="A2736">
        <v>2735</v>
      </c>
      <c r="B2736" s="13">
        <v>-11.846524729007641</v>
      </c>
    </row>
    <row r="2737" spans="1:2">
      <c r="A2737">
        <v>2736</v>
      </c>
      <c r="B2737" s="13">
        <v>-11.887637788991945</v>
      </c>
    </row>
    <row r="2738" spans="1:2">
      <c r="A2738">
        <v>2737</v>
      </c>
      <c r="B2738" s="13">
        <v>-10.929974098195327</v>
      </c>
    </row>
    <row r="2739" spans="1:2">
      <c r="A2739">
        <v>2738</v>
      </c>
      <c r="B2739" s="13">
        <v>-5.7323683033590234</v>
      </c>
    </row>
    <row r="2740" spans="1:2">
      <c r="A2740">
        <v>2739</v>
      </c>
      <c r="B2740" s="13">
        <v>-6.5414438059259528</v>
      </c>
    </row>
    <row r="2741" spans="1:2">
      <c r="A2741">
        <v>2740</v>
      </c>
      <c r="B2741" s="13">
        <v>-7.9942074557197351</v>
      </c>
    </row>
    <row r="2742" spans="1:2">
      <c r="A2742">
        <v>2741</v>
      </c>
      <c r="B2742" s="13">
        <v>-11.602923447906896</v>
      </c>
    </row>
    <row r="2743" spans="1:2">
      <c r="A2743">
        <v>2742</v>
      </c>
      <c r="B2743" s="13">
        <v>-2.6991163705078143</v>
      </c>
    </row>
    <row r="2744" spans="1:2">
      <c r="A2744">
        <v>2743</v>
      </c>
      <c r="B2744" s="13">
        <v>-9.8710663049461029</v>
      </c>
    </row>
    <row r="2745" spans="1:2">
      <c r="A2745">
        <v>2744</v>
      </c>
      <c r="B2745" s="13">
        <v>-7.1291547709015957</v>
      </c>
    </row>
    <row r="2746" spans="1:2">
      <c r="A2746">
        <v>2745</v>
      </c>
      <c r="B2746" s="13">
        <v>-10.236142557174441</v>
      </c>
    </row>
    <row r="2747" spans="1:2">
      <c r="A2747">
        <v>2746</v>
      </c>
      <c r="B2747" s="13">
        <v>-10.286893471265289</v>
      </c>
    </row>
    <row r="2748" spans="1:2">
      <c r="A2748">
        <v>2747</v>
      </c>
      <c r="B2748" s="13">
        <v>-9.3495347496474928</v>
      </c>
    </row>
    <row r="2749" spans="1:2">
      <c r="A2749">
        <v>2748</v>
      </c>
      <c r="B2749" s="13">
        <v>-9.6155540233823995</v>
      </c>
    </row>
    <row r="2750" spans="1:2">
      <c r="A2750">
        <v>2749</v>
      </c>
      <c r="B2750" s="13">
        <v>-5.5390030025722963</v>
      </c>
    </row>
    <row r="2751" spans="1:2">
      <c r="A2751">
        <v>2750</v>
      </c>
      <c r="B2751" s="13">
        <v>-10.154123616600607</v>
      </c>
    </row>
    <row r="2752" spans="1:2">
      <c r="A2752">
        <v>2751</v>
      </c>
      <c r="B2752" s="13">
        <v>-8.1123112995620819</v>
      </c>
    </row>
    <row r="2753" spans="1:2">
      <c r="A2753">
        <v>2752</v>
      </c>
      <c r="B2753" s="13">
        <v>-6.7685522763915609</v>
      </c>
    </row>
    <row r="2754" spans="1:2">
      <c r="A2754">
        <v>2753</v>
      </c>
      <c r="B2754" s="13">
        <v>-12.655711540073861</v>
      </c>
    </row>
    <row r="2755" spans="1:2">
      <c r="A2755">
        <v>2754</v>
      </c>
      <c r="B2755" s="13">
        <v>-12.489218373758648</v>
      </c>
    </row>
    <row r="2756" spans="1:2">
      <c r="A2756">
        <v>2755</v>
      </c>
      <c r="B2756" s="13">
        <v>-4.7502087896165843</v>
      </c>
    </row>
    <row r="2757" spans="1:2">
      <c r="A2757">
        <v>2756</v>
      </c>
      <c r="B2757" s="13">
        <v>-6.7773540083846679</v>
      </c>
    </row>
    <row r="2758" spans="1:2">
      <c r="A2758">
        <v>2757</v>
      </c>
      <c r="B2758" s="13">
        <v>-12.221861412421489</v>
      </c>
    </row>
    <row r="2759" spans="1:2">
      <c r="A2759">
        <v>2758</v>
      </c>
      <c r="B2759" s="13">
        <v>-6.5953835915043628</v>
      </c>
    </row>
    <row r="2760" spans="1:2">
      <c r="A2760">
        <v>2759</v>
      </c>
      <c r="B2760" s="13">
        <v>-9.8340372069243394</v>
      </c>
    </row>
    <row r="2761" spans="1:2">
      <c r="A2761">
        <v>2760</v>
      </c>
      <c r="B2761" s="13">
        <v>-9.924240997579842</v>
      </c>
    </row>
    <row r="2762" spans="1:2">
      <c r="A2762">
        <v>2761</v>
      </c>
      <c r="B2762" s="13">
        <v>-8.511494974590617</v>
      </c>
    </row>
    <row r="2763" spans="1:2">
      <c r="A2763">
        <v>2762</v>
      </c>
      <c r="B2763" s="13">
        <v>-6.8594056873791631</v>
      </c>
    </row>
    <row r="2764" spans="1:2">
      <c r="A2764">
        <v>2763</v>
      </c>
      <c r="B2764" s="13">
        <v>-7.8289592988987264</v>
      </c>
    </row>
    <row r="2765" spans="1:2">
      <c r="A2765">
        <v>2764</v>
      </c>
      <c r="B2765" s="13">
        <v>-8.3203265221265177</v>
      </c>
    </row>
    <row r="2766" spans="1:2">
      <c r="A2766">
        <v>2765</v>
      </c>
      <c r="B2766" s="13">
        <v>-7.172291956271807</v>
      </c>
    </row>
    <row r="2767" spans="1:2">
      <c r="A2767">
        <v>2766</v>
      </c>
      <c r="B2767" s="13">
        <v>-6.0934641166723198</v>
      </c>
    </row>
    <row r="2768" spans="1:2">
      <c r="A2768">
        <v>2767</v>
      </c>
      <c r="B2768" s="13">
        <v>-7.0013927504715792</v>
      </c>
    </row>
    <row r="2769" spans="1:2">
      <c r="A2769">
        <v>2768</v>
      </c>
      <c r="B2769" s="13">
        <v>-4.2509341425325049</v>
      </c>
    </row>
    <row r="2770" spans="1:2">
      <c r="A2770">
        <v>2769</v>
      </c>
      <c r="B2770" s="13">
        <v>-7.4976343737003956</v>
      </c>
    </row>
    <row r="2771" spans="1:2">
      <c r="A2771">
        <v>2770</v>
      </c>
      <c r="B2771" s="13">
        <v>-9.488145924674857</v>
      </c>
    </row>
    <row r="2772" spans="1:2">
      <c r="A2772">
        <v>2771</v>
      </c>
      <c r="B2772" s="13">
        <v>-10.740598357045553</v>
      </c>
    </row>
    <row r="2773" spans="1:2">
      <c r="A2773">
        <v>2772</v>
      </c>
      <c r="B2773" s="13">
        <v>-7.754973989803303</v>
      </c>
    </row>
    <row r="2774" spans="1:2">
      <c r="A2774">
        <v>2773</v>
      </c>
      <c r="B2774" s="13">
        <v>-3.8324735120597522</v>
      </c>
    </row>
    <row r="2775" spans="1:2">
      <c r="A2775">
        <v>2774</v>
      </c>
      <c r="B2775" s="13">
        <v>-9.8810339668936678</v>
      </c>
    </row>
    <row r="2776" spans="1:2">
      <c r="A2776">
        <v>2775</v>
      </c>
      <c r="B2776" s="13">
        <v>-12.094904736162233</v>
      </c>
    </row>
    <row r="2777" spans="1:2">
      <c r="A2777">
        <v>2776</v>
      </c>
      <c r="B2777" s="13">
        <v>-5.2496825122946964</v>
      </c>
    </row>
    <row r="2778" spans="1:2">
      <c r="A2778">
        <v>2777</v>
      </c>
      <c r="B2778" s="13">
        <v>-12.522415317028514</v>
      </c>
    </row>
    <row r="2779" spans="1:2">
      <c r="A2779">
        <v>2778</v>
      </c>
      <c r="B2779" s="13">
        <v>-7.9019680257854308</v>
      </c>
    </row>
    <row r="2780" spans="1:2">
      <c r="A2780">
        <v>2779</v>
      </c>
      <c r="B2780" s="13">
        <v>-14.990047651322636</v>
      </c>
    </row>
    <row r="2781" spans="1:2">
      <c r="A2781">
        <v>2780</v>
      </c>
      <c r="B2781" s="13">
        <v>-8.2206312083590589</v>
      </c>
    </row>
    <row r="2782" spans="1:2">
      <c r="A2782">
        <v>2781</v>
      </c>
      <c r="B2782" s="13">
        <v>-8.3137751777298448</v>
      </c>
    </row>
    <row r="2783" spans="1:2">
      <c r="A2783">
        <v>2782</v>
      </c>
      <c r="B2783" s="13">
        <v>-7.333601881086083</v>
      </c>
    </row>
    <row r="2784" spans="1:2">
      <c r="A2784">
        <v>2783</v>
      </c>
      <c r="B2784" s="13">
        <v>-7.7560104285129157</v>
      </c>
    </row>
    <row r="2785" spans="1:2">
      <c r="A2785">
        <v>2784</v>
      </c>
      <c r="B2785" s="13">
        <v>-12.40913499248904</v>
      </c>
    </row>
    <row r="2786" spans="1:2">
      <c r="A2786">
        <v>2785</v>
      </c>
      <c r="B2786" s="13">
        <v>-2.8991334933355035</v>
      </c>
    </row>
    <row r="2787" spans="1:2">
      <c r="A2787">
        <v>2786</v>
      </c>
      <c r="B2787" s="13">
        <v>-14.063740975036136</v>
      </c>
    </row>
    <row r="2788" spans="1:2">
      <c r="A2788">
        <v>2787</v>
      </c>
      <c r="B2788" s="13">
        <v>-14.692253201558763</v>
      </c>
    </row>
    <row r="2789" spans="1:2">
      <c r="A2789">
        <v>2788</v>
      </c>
      <c r="B2789" s="13">
        <v>-8.8670714456873565</v>
      </c>
    </row>
    <row r="2790" spans="1:2">
      <c r="A2790">
        <v>2789</v>
      </c>
      <c r="B2790" s="13">
        <v>-9.966829731773311</v>
      </c>
    </row>
    <row r="2791" spans="1:2">
      <c r="A2791">
        <v>2790</v>
      </c>
      <c r="B2791" s="13">
        <v>-10.194462885267505</v>
      </c>
    </row>
    <row r="2792" spans="1:2">
      <c r="A2792">
        <v>2791</v>
      </c>
      <c r="B2792" s="13">
        <v>-10.718169086301582</v>
      </c>
    </row>
    <row r="2793" spans="1:2">
      <c r="A2793">
        <v>2792</v>
      </c>
      <c r="B2793" s="13">
        <v>-10.555865472097366</v>
      </c>
    </row>
    <row r="2794" spans="1:2">
      <c r="A2794">
        <v>2793</v>
      </c>
      <c r="B2794" s="13">
        <v>-9.2174749203680904</v>
      </c>
    </row>
    <row r="2795" spans="1:2">
      <c r="A2795">
        <v>2794</v>
      </c>
      <c r="B2795" s="13">
        <v>-7.0867900664174392</v>
      </c>
    </row>
    <row r="2796" spans="1:2">
      <c r="A2796">
        <v>2795</v>
      </c>
      <c r="B2796" s="13">
        <v>-12.520670954255442</v>
      </c>
    </row>
    <row r="2797" spans="1:2">
      <c r="A2797">
        <v>2796</v>
      </c>
      <c r="B2797" s="13">
        <v>-12.588272897391457</v>
      </c>
    </row>
    <row r="2798" spans="1:2">
      <c r="A2798">
        <v>2797</v>
      </c>
      <c r="B2798" s="13">
        <v>-5.5318836865556476</v>
      </c>
    </row>
    <row r="2799" spans="1:2">
      <c r="A2799">
        <v>2798</v>
      </c>
      <c r="B2799" s="13">
        <v>-15.49787022652969</v>
      </c>
    </row>
    <row r="2800" spans="1:2">
      <c r="A2800">
        <v>2799</v>
      </c>
      <c r="B2800" s="13">
        <v>-11.391390502536108</v>
      </c>
    </row>
    <row r="2801" spans="1:2">
      <c r="A2801">
        <v>2800</v>
      </c>
      <c r="B2801" s="13">
        <v>-8.9246669470362114</v>
      </c>
    </row>
    <row r="2802" spans="1:2">
      <c r="A2802">
        <v>2801</v>
      </c>
      <c r="B2802" s="13">
        <v>-11.180175813634261</v>
      </c>
    </row>
    <row r="2803" spans="1:2">
      <c r="A2803">
        <v>2802</v>
      </c>
      <c r="B2803" s="13">
        <v>-10.21369993188264</v>
      </c>
    </row>
    <row r="2804" spans="1:2">
      <c r="A2804">
        <v>2803</v>
      </c>
      <c r="B2804" s="13">
        <v>-11.068803353481574</v>
      </c>
    </row>
    <row r="2805" spans="1:2">
      <c r="A2805">
        <v>2804</v>
      </c>
      <c r="B2805" s="13">
        <v>-12.110015876115503</v>
      </c>
    </row>
    <row r="2806" spans="1:2">
      <c r="A2806">
        <v>2805</v>
      </c>
      <c r="B2806" s="13">
        <v>-5.7308877111125032</v>
      </c>
    </row>
    <row r="2807" spans="1:2">
      <c r="A2807">
        <v>2806</v>
      </c>
      <c r="B2807" s="13">
        <v>-5.7013375053999091</v>
      </c>
    </row>
    <row r="2808" spans="1:2">
      <c r="A2808">
        <v>2807</v>
      </c>
      <c r="B2808" s="13">
        <v>-5.925695732706366</v>
      </c>
    </row>
    <row r="2809" spans="1:2">
      <c r="A2809">
        <v>2808</v>
      </c>
      <c r="B2809" s="13">
        <v>-8.2516041928167851</v>
      </c>
    </row>
    <row r="2810" spans="1:2">
      <c r="A2810">
        <v>2809</v>
      </c>
      <c r="B2810" s="13">
        <v>-7.0389371280559372</v>
      </c>
    </row>
    <row r="2811" spans="1:2">
      <c r="A2811">
        <v>2810</v>
      </c>
      <c r="B2811" s="13">
        <v>-6.1602169484558269</v>
      </c>
    </row>
    <row r="2812" spans="1:2">
      <c r="A2812">
        <v>2811</v>
      </c>
      <c r="B2812" s="13">
        <v>-6.8219461590694808</v>
      </c>
    </row>
    <row r="2813" spans="1:2">
      <c r="A2813">
        <v>2812</v>
      </c>
      <c r="B2813" s="13">
        <v>-7.302068936009924</v>
      </c>
    </row>
    <row r="2814" spans="1:2">
      <c r="A2814">
        <v>2813</v>
      </c>
      <c r="B2814" s="13">
        <v>-11.064440038867019</v>
      </c>
    </row>
    <row r="2815" spans="1:2">
      <c r="A2815">
        <v>2814</v>
      </c>
      <c r="B2815" s="13">
        <v>-7.876169066178476</v>
      </c>
    </row>
    <row r="2816" spans="1:2">
      <c r="A2816">
        <v>2815</v>
      </c>
      <c r="B2816" s="13">
        <v>-8.4046651133055637</v>
      </c>
    </row>
    <row r="2817" spans="1:2">
      <c r="A2817">
        <v>2816</v>
      </c>
      <c r="B2817" s="13">
        <v>-17.06767199736154</v>
      </c>
    </row>
    <row r="2818" spans="1:2">
      <c r="A2818">
        <v>2817</v>
      </c>
      <c r="B2818" s="13">
        <v>-8.9389859692767288</v>
      </c>
    </row>
    <row r="2819" spans="1:2">
      <c r="A2819">
        <v>2818</v>
      </c>
      <c r="B2819" s="13">
        <v>-10.430405216597324</v>
      </c>
    </row>
    <row r="2820" spans="1:2">
      <c r="A2820">
        <v>2819</v>
      </c>
      <c r="B2820" s="13">
        <v>-7.9137185861825001</v>
      </c>
    </row>
    <row r="2821" spans="1:2">
      <c r="A2821">
        <v>2820</v>
      </c>
      <c r="B2821" s="13">
        <v>-9.1104481458018327</v>
      </c>
    </row>
    <row r="2822" spans="1:2">
      <c r="A2822">
        <v>2821</v>
      </c>
      <c r="B2822" s="13">
        <v>-7.8035890980954496</v>
      </c>
    </row>
    <row r="2823" spans="1:2">
      <c r="A2823">
        <v>2822</v>
      </c>
      <c r="B2823" s="13">
        <v>-9.1677227335873734</v>
      </c>
    </row>
    <row r="2824" spans="1:2">
      <c r="A2824">
        <v>2823</v>
      </c>
      <c r="B2824" s="13">
        <v>-8.903069822843042</v>
      </c>
    </row>
    <row r="2825" spans="1:2">
      <c r="A2825">
        <v>2824</v>
      </c>
      <c r="B2825" s="13">
        <v>-7.887182479433319</v>
      </c>
    </row>
    <row r="2826" spans="1:2">
      <c r="A2826">
        <v>2825</v>
      </c>
      <c r="B2826" s="13">
        <v>-12.741549699749143</v>
      </c>
    </row>
    <row r="2827" spans="1:2">
      <c r="A2827">
        <v>2826</v>
      </c>
      <c r="B2827" s="13">
        <v>-7.8686571026350185</v>
      </c>
    </row>
    <row r="2828" spans="1:2">
      <c r="A2828">
        <v>2827</v>
      </c>
      <c r="B2828" s="13">
        <v>-8.7583755105383982</v>
      </c>
    </row>
    <row r="2829" spans="1:2">
      <c r="A2829">
        <v>2828</v>
      </c>
      <c r="B2829" s="13">
        <v>-6.6221542146884564</v>
      </c>
    </row>
    <row r="2830" spans="1:2">
      <c r="A2830">
        <v>2829</v>
      </c>
      <c r="B2830" s="13">
        <v>-3.5273441505611878</v>
      </c>
    </row>
    <row r="2831" spans="1:2">
      <c r="A2831">
        <v>2830</v>
      </c>
      <c r="B2831" s="13">
        <v>-9.3542034416437705</v>
      </c>
    </row>
    <row r="2832" spans="1:2">
      <c r="A2832">
        <v>2831</v>
      </c>
      <c r="B2832" s="13">
        <v>-4.0454849147302196</v>
      </c>
    </row>
    <row r="2833" spans="1:2">
      <c r="A2833">
        <v>2832</v>
      </c>
      <c r="B2833" s="13">
        <v>-7.482680477948775</v>
      </c>
    </row>
    <row r="2834" spans="1:2">
      <c r="A2834">
        <v>2833</v>
      </c>
      <c r="B2834" s="13">
        <v>-8.0483547617266691</v>
      </c>
    </row>
    <row r="2835" spans="1:2">
      <c r="A2835">
        <v>2834</v>
      </c>
      <c r="B2835" s="13">
        <v>-7.5846592098431236</v>
      </c>
    </row>
    <row r="2836" spans="1:2">
      <c r="A2836">
        <v>2835</v>
      </c>
      <c r="B2836" s="13">
        <v>-5.3272660171214632</v>
      </c>
    </row>
    <row r="2837" spans="1:2">
      <c r="A2837">
        <v>2836</v>
      </c>
      <c r="B2837" s="13">
        <v>-7.2154838814410489</v>
      </c>
    </row>
    <row r="2838" spans="1:2">
      <c r="A2838">
        <v>2837</v>
      </c>
      <c r="B2838" s="13">
        <v>-9.2977006382120493</v>
      </c>
    </row>
    <row r="2839" spans="1:2">
      <c r="A2839">
        <v>2838</v>
      </c>
      <c r="B2839" s="13">
        <v>-6.2195470309383678</v>
      </c>
    </row>
    <row r="2840" spans="1:2">
      <c r="A2840">
        <v>2839</v>
      </c>
      <c r="B2840" s="13">
        <v>-10.155777768517451</v>
      </c>
    </row>
    <row r="2841" spans="1:2">
      <c r="A2841">
        <v>2840</v>
      </c>
      <c r="B2841" s="13">
        <v>-10.179118747441374</v>
      </c>
    </row>
    <row r="2842" spans="1:2">
      <c r="A2842">
        <v>2841</v>
      </c>
      <c r="B2842" s="13">
        <v>-11.465152348204018</v>
      </c>
    </row>
    <row r="2843" spans="1:2">
      <c r="A2843">
        <v>2842</v>
      </c>
      <c r="B2843" s="13">
        <v>-9.6130724117488278</v>
      </c>
    </row>
    <row r="2844" spans="1:2">
      <c r="A2844">
        <v>2843</v>
      </c>
      <c r="B2844" s="13">
        <v>-5.911643284629216</v>
      </c>
    </row>
    <row r="2845" spans="1:2">
      <c r="A2845">
        <v>2844</v>
      </c>
      <c r="B2845" s="13">
        <v>-10.257919502484087</v>
      </c>
    </row>
    <row r="2846" spans="1:2">
      <c r="A2846">
        <v>2845</v>
      </c>
      <c r="B2846" s="13">
        <v>-9.3265895557690932</v>
      </c>
    </row>
    <row r="2847" spans="1:2">
      <c r="A2847">
        <v>2846</v>
      </c>
      <c r="B2847" s="13">
        <v>-6.8548628968496859</v>
      </c>
    </row>
    <row r="2848" spans="1:2">
      <c r="A2848">
        <v>2847</v>
      </c>
      <c r="B2848" s="13">
        <v>-8.7313165036858376</v>
      </c>
    </row>
    <row r="2849" spans="1:2">
      <c r="A2849">
        <v>2848</v>
      </c>
      <c r="B2849" s="13">
        <v>-10.805413504481882</v>
      </c>
    </row>
    <row r="2850" spans="1:2">
      <c r="A2850">
        <v>2849</v>
      </c>
      <c r="B2850" s="13">
        <v>-8.7291848999319974</v>
      </c>
    </row>
    <row r="2851" spans="1:2">
      <c r="A2851">
        <v>2850</v>
      </c>
      <c r="B2851" s="13">
        <v>-9.2313920535827521</v>
      </c>
    </row>
    <row r="2852" spans="1:2">
      <c r="A2852">
        <v>2851</v>
      </c>
      <c r="B2852" s="13">
        <v>-10.130650432914647</v>
      </c>
    </row>
    <row r="2853" spans="1:2">
      <c r="A2853">
        <v>2852</v>
      </c>
      <c r="B2853" s="13">
        <v>-8.2128080713007794</v>
      </c>
    </row>
    <row r="2854" spans="1:2">
      <c r="A2854">
        <v>2853</v>
      </c>
      <c r="B2854" s="13">
        <v>-5.8834900795811889</v>
      </c>
    </row>
    <row r="2855" spans="1:2">
      <c r="A2855">
        <v>2854</v>
      </c>
      <c r="B2855" s="13">
        <v>-10.696324883851007</v>
      </c>
    </row>
    <row r="2856" spans="1:2">
      <c r="A2856">
        <v>2855</v>
      </c>
      <c r="B2856" s="13">
        <v>-7.2323292547298355</v>
      </c>
    </row>
    <row r="2857" spans="1:2">
      <c r="A2857">
        <v>2856</v>
      </c>
      <c r="B2857" s="13">
        <v>-9.0922173668570601</v>
      </c>
    </row>
    <row r="2858" spans="1:2">
      <c r="A2858">
        <v>2857</v>
      </c>
      <c r="B2858" s="13">
        <v>-6.1691896197499521</v>
      </c>
    </row>
    <row r="2859" spans="1:2">
      <c r="A2859">
        <v>2858</v>
      </c>
      <c r="B2859" s="13">
        <v>-5.7154561170768838</v>
      </c>
    </row>
    <row r="2860" spans="1:2">
      <c r="A2860">
        <v>2859</v>
      </c>
      <c r="B2860" s="13">
        <v>-6.18932505286379</v>
      </c>
    </row>
    <row r="2861" spans="1:2">
      <c r="A2861">
        <v>2860</v>
      </c>
      <c r="B2861" s="13">
        <v>-7.7989574589242556</v>
      </c>
    </row>
    <row r="2862" spans="1:2">
      <c r="A2862">
        <v>2861</v>
      </c>
      <c r="B2862" s="13">
        <v>-7.4875494389632733</v>
      </c>
    </row>
    <row r="2863" spans="1:2">
      <c r="A2863">
        <v>2862</v>
      </c>
      <c r="B2863" s="13">
        <v>-10.571144327839239</v>
      </c>
    </row>
    <row r="2864" spans="1:2">
      <c r="A2864">
        <v>2863</v>
      </c>
      <c r="B2864" s="13">
        <v>-8.7866128968435984</v>
      </c>
    </row>
    <row r="2865" spans="1:2">
      <c r="A2865">
        <v>2864</v>
      </c>
      <c r="B2865" s="13">
        <v>-5.5582911842437177</v>
      </c>
    </row>
    <row r="2866" spans="1:2">
      <c r="A2866">
        <v>2865</v>
      </c>
      <c r="B2866" s="13">
        <v>-9.9408076022327361</v>
      </c>
    </row>
    <row r="2867" spans="1:2">
      <c r="A2867">
        <v>2866</v>
      </c>
      <c r="B2867" s="13">
        <v>-10.407628434236761</v>
      </c>
    </row>
    <row r="2868" spans="1:2">
      <c r="A2868">
        <v>2867</v>
      </c>
      <c r="B2868" s="13">
        <v>-8.7119538610137006</v>
      </c>
    </row>
    <row r="2869" spans="1:2">
      <c r="A2869">
        <v>2868</v>
      </c>
      <c r="B2869" s="13">
        <v>-11.099498363206633</v>
      </c>
    </row>
    <row r="2870" spans="1:2">
      <c r="A2870">
        <v>2869</v>
      </c>
      <c r="B2870" s="13">
        <v>-5.0221656002901804</v>
      </c>
    </row>
    <row r="2871" spans="1:2">
      <c r="A2871">
        <v>2870</v>
      </c>
      <c r="B2871" s="13">
        <v>-12.523285211068261</v>
      </c>
    </row>
    <row r="2872" spans="1:2">
      <c r="A2872">
        <v>2871</v>
      </c>
      <c r="B2872" s="13">
        <v>-10.91324905342738</v>
      </c>
    </row>
    <row r="2873" spans="1:2">
      <c r="A2873">
        <v>2872</v>
      </c>
      <c r="B2873" s="13">
        <v>-6.877667878668583</v>
      </c>
    </row>
    <row r="2874" spans="1:2">
      <c r="A2874">
        <v>2873</v>
      </c>
      <c r="B2874" s="13">
        <v>-4.0090449426955264</v>
      </c>
    </row>
    <row r="2875" spans="1:2">
      <c r="A2875">
        <v>2874</v>
      </c>
      <c r="B2875" s="13">
        <v>-11.908557611223175</v>
      </c>
    </row>
    <row r="2876" spans="1:2">
      <c r="A2876">
        <v>2875</v>
      </c>
      <c r="B2876" s="13">
        <v>-8.6758342116479241</v>
      </c>
    </row>
    <row r="2877" spans="1:2">
      <c r="A2877">
        <v>2876</v>
      </c>
      <c r="B2877" s="13">
        <v>-9.7011180018454457</v>
      </c>
    </row>
    <row r="2878" spans="1:2">
      <c r="A2878">
        <v>2877</v>
      </c>
      <c r="B2878" s="13">
        <v>-12.523865617126066</v>
      </c>
    </row>
    <row r="2879" spans="1:2">
      <c r="A2879">
        <v>2878</v>
      </c>
      <c r="B2879" s="13">
        <v>-8.0832012738244483</v>
      </c>
    </row>
    <row r="2880" spans="1:2">
      <c r="A2880">
        <v>2879</v>
      </c>
      <c r="B2880" s="13">
        <v>-8.3112240823710355</v>
      </c>
    </row>
    <row r="2881" spans="1:2">
      <c r="A2881">
        <v>2880</v>
      </c>
      <c r="B2881" s="13">
        <v>-9.4786411371606665</v>
      </c>
    </row>
    <row r="2882" spans="1:2">
      <c r="A2882">
        <v>2881</v>
      </c>
      <c r="B2882" s="13">
        <v>-9.0310732220419858</v>
      </c>
    </row>
    <row r="2883" spans="1:2">
      <c r="A2883">
        <v>2882</v>
      </c>
      <c r="B2883" s="13">
        <v>-11.272055550595061</v>
      </c>
    </row>
    <row r="2884" spans="1:2">
      <c r="A2884">
        <v>2883</v>
      </c>
      <c r="B2884" s="13">
        <v>-13.457561335835729</v>
      </c>
    </row>
    <row r="2885" spans="1:2">
      <c r="A2885">
        <v>2884</v>
      </c>
      <c r="B2885" s="13">
        <v>-7.3811754110205001</v>
      </c>
    </row>
    <row r="2886" spans="1:2">
      <c r="A2886">
        <v>2885</v>
      </c>
      <c r="B2886" s="13">
        <v>-9.3838589404153794</v>
      </c>
    </row>
    <row r="2887" spans="1:2">
      <c r="A2887">
        <v>2886</v>
      </c>
      <c r="B2887" s="13">
        <v>-9.5509478527590783</v>
      </c>
    </row>
    <row r="2888" spans="1:2">
      <c r="A2888">
        <v>2887</v>
      </c>
      <c r="B2888" s="13">
        <v>-6.8431429239775179</v>
      </c>
    </row>
    <row r="2889" spans="1:2">
      <c r="A2889">
        <v>2888</v>
      </c>
      <c r="B2889" s="13">
        <v>-13.577961783573844</v>
      </c>
    </row>
    <row r="2890" spans="1:2">
      <c r="A2890">
        <v>2889</v>
      </c>
      <c r="B2890" s="13">
        <v>-12.800609637162413</v>
      </c>
    </row>
    <row r="2891" spans="1:2">
      <c r="A2891">
        <v>2890</v>
      </c>
      <c r="B2891" s="13">
        <v>-4.6098657659258535</v>
      </c>
    </row>
    <row r="2892" spans="1:2">
      <c r="A2892">
        <v>2891</v>
      </c>
      <c r="B2892" s="13">
        <v>-5.4810396728064106</v>
      </c>
    </row>
    <row r="2893" spans="1:2">
      <c r="A2893">
        <v>2892</v>
      </c>
      <c r="B2893" s="13">
        <v>-8.4585223732800241</v>
      </c>
    </row>
    <row r="2894" spans="1:2">
      <c r="A2894">
        <v>2893</v>
      </c>
      <c r="B2894" s="13">
        <v>-5.2685321470184761</v>
      </c>
    </row>
    <row r="2895" spans="1:2">
      <c r="A2895">
        <v>2894</v>
      </c>
      <c r="B2895" s="13">
        <v>-11.377396758262678</v>
      </c>
    </row>
    <row r="2896" spans="1:2">
      <c r="A2896">
        <v>2895</v>
      </c>
      <c r="B2896" s="13">
        <v>-10.291413757906057</v>
      </c>
    </row>
    <row r="2897" spans="1:2">
      <c r="A2897">
        <v>2896</v>
      </c>
      <c r="B2897" s="13">
        <v>-13.252078952002488</v>
      </c>
    </row>
    <row r="2898" spans="1:2">
      <c r="A2898">
        <v>2897</v>
      </c>
      <c r="B2898" s="13">
        <v>-8.6871104337093374</v>
      </c>
    </row>
    <row r="2899" spans="1:2">
      <c r="A2899">
        <v>2898</v>
      </c>
      <c r="B2899" s="13">
        <v>-7.0086474694976326</v>
      </c>
    </row>
    <row r="2900" spans="1:2">
      <c r="A2900">
        <v>2899</v>
      </c>
      <c r="B2900" s="13">
        <v>-9.0599103586090575</v>
      </c>
    </row>
    <row r="2901" spans="1:2">
      <c r="A2901">
        <v>2900</v>
      </c>
      <c r="B2901" s="13">
        <v>-7.4606501763409074</v>
      </c>
    </row>
    <row r="2902" spans="1:2">
      <c r="A2902">
        <v>2901</v>
      </c>
      <c r="B2902" s="13">
        <v>-4.9784283511989287</v>
      </c>
    </row>
    <row r="2903" spans="1:2">
      <c r="A2903">
        <v>2902</v>
      </c>
      <c r="B2903" s="13">
        <v>-11.668378001227842</v>
      </c>
    </row>
    <row r="2904" spans="1:2">
      <c r="A2904">
        <v>2903</v>
      </c>
      <c r="B2904" s="13">
        <v>-3.6727920940296062</v>
      </c>
    </row>
    <row r="2905" spans="1:2">
      <c r="A2905">
        <v>2904</v>
      </c>
      <c r="B2905" s="13">
        <v>-15.219582139683373</v>
      </c>
    </row>
    <row r="2906" spans="1:2">
      <c r="A2906">
        <v>2905</v>
      </c>
      <c r="B2906" s="13">
        <v>-7.6288580431619017</v>
      </c>
    </row>
    <row r="2907" spans="1:2">
      <c r="A2907">
        <v>2906</v>
      </c>
      <c r="B2907" s="13">
        <v>-8.3233854459889312</v>
      </c>
    </row>
    <row r="2908" spans="1:2">
      <c r="A2908">
        <v>2907</v>
      </c>
      <c r="B2908" s="13">
        <v>-4.9213594677130548</v>
      </c>
    </row>
    <row r="2909" spans="1:2">
      <c r="A2909">
        <v>2908</v>
      </c>
      <c r="B2909" s="13">
        <v>-10.810084080415766</v>
      </c>
    </row>
    <row r="2910" spans="1:2">
      <c r="A2910">
        <v>2909</v>
      </c>
      <c r="B2910" s="13">
        <v>-6.1468373298663366</v>
      </c>
    </row>
    <row r="2911" spans="1:2">
      <c r="A2911">
        <v>2910</v>
      </c>
      <c r="B2911" s="13">
        <v>-9.8333024952713703</v>
      </c>
    </row>
    <row r="2912" spans="1:2">
      <c r="A2912">
        <v>2911</v>
      </c>
      <c r="B2912" s="13">
        <v>-6.6018425925481692</v>
      </c>
    </row>
    <row r="2913" spans="1:2">
      <c r="A2913">
        <v>2912</v>
      </c>
      <c r="B2913" s="13">
        <v>-6.6750722169592658</v>
      </c>
    </row>
    <row r="2914" spans="1:2">
      <c r="A2914">
        <v>2913</v>
      </c>
      <c r="B2914" s="13">
        <v>-8.5750678110370817</v>
      </c>
    </row>
    <row r="2915" spans="1:2">
      <c r="A2915">
        <v>2914</v>
      </c>
      <c r="B2915" s="13">
        <v>-7.1652161012228932</v>
      </c>
    </row>
    <row r="2916" spans="1:2">
      <c r="A2916">
        <v>2915</v>
      </c>
      <c r="B2916" s="13">
        <v>-7.5455020508085049</v>
      </c>
    </row>
    <row r="2917" spans="1:2">
      <c r="A2917">
        <v>2916</v>
      </c>
      <c r="B2917" s="13">
        <v>-8.0786825479028845</v>
      </c>
    </row>
    <row r="2918" spans="1:2">
      <c r="A2918">
        <v>2917</v>
      </c>
      <c r="B2918" s="13">
        <v>-6.8913048612044268</v>
      </c>
    </row>
    <row r="2919" spans="1:2">
      <c r="A2919">
        <v>2918</v>
      </c>
      <c r="B2919" s="13">
        <v>-7.285744906523016</v>
      </c>
    </row>
    <row r="2920" spans="1:2">
      <c r="A2920">
        <v>2919</v>
      </c>
      <c r="B2920" s="13">
        <v>-7.742561820507512</v>
      </c>
    </row>
    <row r="2921" spans="1:2">
      <c r="A2921">
        <v>2920</v>
      </c>
      <c r="B2921" s="13">
        <v>-4.4827387342474312</v>
      </c>
    </row>
    <row r="2922" spans="1:2">
      <c r="A2922">
        <v>2921</v>
      </c>
      <c r="B2922" s="13">
        <v>-9.8689389195976371</v>
      </c>
    </row>
    <row r="2923" spans="1:2">
      <c r="A2923">
        <v>2922</v>
      </c>
      <c r="B2923" s="13">
        <v>-9.7921836841895722</v>
      </c>
    </row>
    <row r="2924" spans="1:2">
      <c r="A2924">
        <v>2923</v>
      </c>
      <c r="B2924" s="13">
        <v>-5.0604585334709071</v>
      </c>
    </row>
    <row r="2925" spans="1:2">
      <c r="A2925">
        <v>2924</v>
      </c>
      <c r="B2925" s="13">
        <v>-6.8812855329577358</v>
      </c>
    </row>
    <row r="2926" spans="1:2">
      <c r="A2926">
        <v>2925</v>
      </c>
      <c r="B2926" s="13">
        <v>-15.674615518757415</v>
      </c>
    </row>
    <row r="2927" spans="1:2">
      <c r="A2927">
        <v>2926</v>
      </c>
      <c r="B2927" s="13">
        <v>-7.0832813479735579</v>
      </c>
    </row>
    <row r="2928" spans="1:2">
      <c r="A2928">
        <v>2927</v>
      </c>
      <c r="B2928" s="13">
        <v>-11.335628149897971</v>
      </c>
    </row>
    <row r="2929" spans="1:2">
      <c r="A2929">
        <v>2928</v>
      </c>
      <c r="B2929" s="13">
        <v>-11.556658508772703</v>
      </c>
    </row>
    <row r="2930" spans="1:2">
      <c r="A2930">
        <v>2929</v>
      </c>
      <c r="B2930" s="13">
        <v>-5.6590986386585289</v>
      </c>
    </row>
    <row r="2931" spans="1:2">
      <c r="A2931">
        <v>2930</v>
      </c>
      <c r="B2931" s="13">
        <v>-8.9685230611813136</v>
      </c>
    </row>
    <row r="2932" spans="1:2">
      <c r="A2932">
        <v>2931</v>
      </c>
      <c r="B2932" s="13">
        <v>-10.902927856038939</v>
      </c>
    </row>
    <row r="2933" spans="1:2">
      <c r="A2933">
        <v>2932</v>
      </c>
      <c r="B2933" s="13">
        <v>-8.2993583196246234</v>
      </c>
    </row>
    <row r="2934" spans="1:2">
      <c r="A2934">
        <v>2933</v>
      </c>
      <c r="B2934" s="13">
        <v>-8.2726778252424129</v>
      </c>
    </row>
    <row r="2935" spans="1:2">
      <c r="A2935">
        <v>2934</v>
      </c>
      <c r="B2935" s="13">
        <v>-4.6801058452773701</v>
      </c>
    </row>
    <row r="2936" spans="1:2">
      <c r="A2936">
        <v>2935</v>
      </c>
      <c r="B2936" s="13">
        <v>-6.8445117196294039</v>
      </c>
    </row>
    <row r="2937" spans="1:2">
      <c r="A2937">
        <v>2936</v>
      </c>
      <c r="B2937" s="13">
        <v>-8.6869239075410452</v>
      </c>
    </row>
    <row r="2938" spans="1:2">
      <c r="A2938">
        <v>2937</v>
      </c>
      <c r="B2938" s="13">
        <v>-8.1575965164919939</v>
      </c>
    </row>
    <row r="2939" spans="1:2">
      <c r="A2939">
        <v>2938</v>
      </c>
      <c r="B2939" s="13">
        <v>-8.1404068311416289</v>
      </c>
    </row>
    <row r="2940" spans="1:2">
      <c r="A2940">
        <v>2939</v>
      </c>
      <c r="B2940" s="13">
        <v>-15.097100237572173</v>
      </c>
    </row>
    <row r="2941" spans="1:2">
      <c r="A2941">
        <v>2940</v>
      </c>
      <c r="B2941" s="13">
        <v>-5.3968849078350427</v>
      </c>
    </row>
    <row r="2942" spans="1:2">
      <c r="A2942">
        <v>2941</v>
      </c>
      <c r="B2942" s="13">
        <v>-8.2233514203953639</v>
      </c>
    </row>
    <row r="2943" spans="1:2">
      <c r="A2943">
        <v>2942</v>
      </c>
      <c r="B2943" s="13">
        <v>-7.941085187816384</v>
      </c>
    </row>
    <row r="2944" spans="1:2">
      <c r="A2944">
        <v>2943</v>
      </c>
      <c r="B2944" s="13">
        <v>-9.9105898429535078</v>
      </c>
    </row>
    <row r="2945" spans="1:2">
      <c r="A2945">
        <v>2944</v>
      </c>
      <c r="B2945" s="13">
        <v>-14.394599231725648</v>
      </c>
    </row>
    <row r="2946" spans="1:2">
      <c r="A2946">
        <v>2945</v>
      </c>
      <c r="B2946" s="13">
        <v>-11.586703775592216</v>
      </c>
    </row>
    <row r="2947" spans="1:2">
      <c r="A2947">
        <v>2946</v>
      </c>
      <c r="B2947" s="13">
        <v>-5.2223318144602402</v>
      </c>
    </row>
    <row r="2948" spans="1:2">
      <c r="A2948">
        <v>2947</v>
      </c>
      <c r="B2948" s="13">
        <v>-9.1588124618137385</v>
      </c>
    </row>
    <row r="2949" spans="1:2">
      <c r="A2949">
        <v>2948</v>
      </c>
      <c r="B2949" s="13">
        <v>-12.508192492842706</v>
      </c>
    </row>
    <row r="2950" spans="1:2">
      <c r="A2950">
        <v>2949</v>
      </c>
      <c r="B2950" s="13">
        <v>-10.139397372390667</v>
      </c>
    </row>
    <row r="2951" spans="1:2">
      <c r="A2951">
        <v>2950</v>
      </c>
      <c r="B2951" s="13">
        <v>-4.7362360192515167</v>
      </c>
    </row>
    <row r="2952" spans="1:2">
      <c r="A2952">
        <v>2951</v>
      </c>
      <c r="B2952" s="13">
        <v>-10.491811970667012</v>
      </c>
    </row>
    <row r="2953" spans="1:2">
      <c r="A2953">
        <v>2952</v>
      </c>
      <c r="B2953" s="13">
        <v>-9.290119534810156</v>
      </c>
    </row>
    <row r="2954" spans="1:2">
      <c r="A2954">
        <v>2953</v>
      </c>
      <c r="B2954" s="13">
        <v>-8.088978813024573</v>
      </c>
    </row>
    <row r="2955" spans="1:2">
      <c r="A2955">
        <v>2954</v>
      </c>
      <c r="B2955" s="13">
        <v>-16.234473093298668</v>
      </c>
    </row>
    <row r="2956" spans="1:2">
      <c r="A2956">
        <v>2955</v>
      </c>
      <c r="B2956" s="13">
        <v>-4.8843870103463836</v>
      </c>
    </row>
    <row r="2957" spans="1:2">
      <c r="A2957">
        <v>2956</v>
      </c>
      <c r="B2957" s="13">
        <v>-13.155714517264155</v>
      </c>
    </row>
    <row r="2958" spans="1:2">
      <c r="A2958">
        <v>2957</v>
      </c>
      <c r="B2958" s="13">
        <v>-7.2396009924107929</v>
      </c>
    </row>
    <row r="2959" spans="1:2">
      <c r="A2959">
        <v>2958</v>
      </c>
      <c r="B2959" s="13">
        <v>-15.88451815654223</v>
      </c>
    </row>
    <row r="2960" spans="1:2">
      <c r="A2960">
        <v>2959</v>
      </c>
      <c r="B2960" s="13">
        <v>-9.4181199997355556</v>
      </c>
    </row>
    <row r="2961" spans="1:2">
      <c r="A2961">
        <v>2960</v>
      </c>
      <c r="B2961" s="13">
        <v>-7.2277275023796452</v>
      </c>
    </row>
    <row r="2962" spans="1:2">
      <c r="A2962">
        <v>2961</v>
      </c>
      <c r="B2962" s="13">
        <v>-6.3514142586400544</v>
      </c>
    </row>
    <row r="2963" spans="1:2">
      <c r="A2963">
        <v>2962</v>
      </c>
      <c r="B2963" s="13">
        <v>-8.8429412100659768</v>
      </c>
    </row>
    <row r="2964" spans="1:2">
      <c r="A2964">
        <v>2963</v>
      </c>
      <c r="B2964" s="13">
        <v>-12.424683001358238</v>
      </c>
    </row>
    <row r="2965" spans="1:2">
      <c r="A2965">
        <v>2964</v>
      </c>
      <c r="B2965" s="13">
        <v>-6.1459512645524903</v>
      </c>
    </row>
    <row r="2966" spans="1:2">
      <c r="A2966">
        <v>2965</v>
      </c>
      <c r="B2966" s="13">
        <v>-8.0120482671883835</v>
      </c>
    </row>
    <row r="2967" spans="1:2">
      <c r="A2967">
        <v>2966</v>
      </c>
      <c r="B2967" s="13">
        <v>-11.64632223505569</v>
      </c>
    </row>
    <row r="2968" spans="1:2">
      <c r="A2968">
        <v>2967</v>
      </c>
      <c r="B2968" s="13">
        <v>-11.436603093481196</v>
      </c>
    </row>
    <row r="2969" spans="1:2">
      <c r="A2969">
        <v>2968</v>
      </c>
      <c r="B2969" s="13">
        <v>-6.611784011089588</v>
      </c>
    </row>
    <row r="2970" spans="1:2">
      <c r="A2970">
        <v>2969</v>
      </c>
      <c r="B2970" s="13">
        <v>-10.845051239069077</v>
      </c>
    </row>
    <row r="2971" spans="1:2">
      <c r="A2971">
        <v>2970</v>
      </c>
      <c r="B2971" s="13">
        <v>-9.6843490641110037</v>
      </c>
    </row>
    <row r="2972" spans="1:2">
      <c r="A2972">
        <v>2971</v>
      </c>
      <c r="B2972" s="13">
        <v>-11.497057731904297</v>
      </c>
    </row>
    <row r="2973" spans="1:2">
      <c r="A2973">
        <v>2972</v>
      </c>
      <c r="B2973" s="13">
        <v>-4.3433870765656488</v>
      </c>
    </row>
    <row r="2974" spans="1:2">
      <c r="A2974">
        <v>2973</v>
      </c>
      <c r="B2974" s="13">
        <v>-5.7738125082054523</v>
      </c>
    </row>
    <row r="2975" spans="1:2">
      <c r="A2975">
        <v>2974</v>
      </c>
      <c r="B2975" s="13">
        <v>-10.864392313830976</v>
      </c>
    </row>
    <row r="2976" spans="1:2">
      <c r="A2976">
        <v>2975</v>
      </c>
      <c r="B2976" s="13">
        <v>-6.6838117107608568</v>
      </c>
    </row>
    <row r="2977" spans="1:2">
      <c r="A2977">
        <v>2976</v>
      </c>
      <c r="B2977" s="13">
        <v>-3.8520384205787908</v>
      </c>
    </row>
    <row r="2978" spans="1:2">
      <c r="A2978">
        <v>2977</v>
      </c>
      <c r="B2978" s="13">
        <v>-12.393337217984824</v>
      </c>
    </row>
    <row r="2979" spans="1:2">
      <c r="A2979">
        <v>2978</v>
      </c>
      <c r="B2979" s="13">
        <v>-5.6635471487717721</v>
      </c>
    </row>
    <row r="2980" spans="1:2">
      <c r="A2980">
        <v>2979</v>
      </c>
      <c r="B2980" s="13">
        <v>-8.2726545792123058</v>
      </c>
    </row>
    <row r="2981" spans="1:2">
      <c r="A2981">
        <v>2980</v>
      </c>
      <c r="B2981" s="13">
        <v>-9.9940018808947517</v>
      </c>
    </row>
    <row r="2982" spans="1:2">
      <c r="A2982">
        <v>2981</v>
      </c>
      <c r="B2982" s="13">
        <v>-9.5474015402859518</v>
      </c>
    </row>
    <row r="2983" spans="1:2">
      <c r="A2983">
        <v>2982</v>
      </c>
      <c r="B2983" s="13">
        <v>-6.5670413374429604</v>
      </c>
    </row>
    <row r="2984" spans="1:2">
      <c r="A2984">
        <v>2983</v>
      </c>
      <c r="B2984" s="13">
        <v>-9.8321605311290039</v>
      </c>
    </row>
    <row r="2985" spans="1:2">
      <c r="A2985">
        <v>2984</v>
      </c>
      <c r="B2985" s="13">
        <v>-4.9339269547967053</v>
      </c>
    </row>
    <row r="2986" spans="1:2">
      <c r="A2986">
        <v>2985</v>
      </c>
      <c r="B2986" s="13">
        <v>-6.1680364224850761</v>
      </c>
    </row>
    <row r="2987" spans="1:2">
      <c r="A2987">
        <v>2986</v>
      </c>
      <c r="B2987" s="13">
        <v>-14.340968628694972</v>
      </c>
    </row>
    <row r="2988" spans="1:2">
      <c r="A2988">
        <v>2987</v>
      </c>
      <c r="B2988" s="13">
        <v>-8.9018206436075893</v>
      </c>
    </row>
    <row r="2989" spans="1:2">
      <c r="A2989">
        <v>2988</v>
      </c>
      <c r="B2989" s="13">
        <v>-8.1521521869445444</v>
      </c>
    </row>
    <row r="2990" spans="1:2">
      <c r="A2990">
        <v>2989</v>
      </c>
      <c r="B2990" s="13">
        <v>-10.498522391720726</v>
      </c>
    </row>
    <row r="2991" spans="1:2">
      <c r="A2991">
        <v>2990</v>
      </c>
      <c r="B2991" s="13">
        <v>-7.031562909354828</v>
      </c>
    </row>
    <row r="2992" spans="1:2">
      <c r="A2992">
        <v>2991</v>
      </c>
      <c r="B2992" s="13">
        <v>-8.5673459977817181</v>
      </c>
    </row>
    <row r="2993" spans="1:2">
      <c r="A2993">
        <v>2992</v>
      </c>
      <c r="B2993" s="13">
        <v>-12.220885472505278</v>
      </c>
    </row>
    <row r="2994" spans="1:2">
      <c r="A2994">
        <v>2993</v>
      </c>
      <c r="B2994" s="13">
        <v>-12.377230454348652</v>
      </c>
    </row>
    <row r="2995" spans="1:2">
      <c r="A2995">
        <v>2994</v>
      </c>
      <c r="B2995" s="13">
        <v>-7.3201230443901926</v>
      </c>
    </row>
    <row r="2996" spans="1:2">
      <c r="A2996">
        <v>2995</v>
      </c>
      <c r="B2996" s="13">
        <v>-9.9542378933992577</v>
      </c>
    </row>
    <row r="2997" spans="1:2">
      <c r="A2997">
        <v>2996</v>
      </c>
      <c r="B2997" s="13">
        <v>-7.2119238867704807</v>
      </c>
    </row>
    <row r="2998" spans="1:2">
      <c r="A2998">
        <v>2997</v>
      </c>
      <c r="B2998" s="13">
        <v>-14.079837739168708</v>
      </c>
    </row>
    <row r="2999" spans="1:2">
      <c r="A2999">
        <v>2998</v>
      </c>
      <c r="B2999" s="13">
        <v>-4.6912431453518151</v>
      </c>
    </row>
    <row r="3000" spans="1:2">
      <c r="A3000">
        <v>2999</v>
      </c>
      <c r="B3000" s="13">
        <v>-9.5500000776503917</v>
      </c>
    </row>
    <row r="3001" spans="1:2">
      <c r="A3001">
        <v>3000</v>
      </c>
      <c r="B3001" s="13">
        <v>-7.4687744554212481</v>
      </c>
    </row>
    <row r="3002" spans="1:2">
      <c r="A3002">
        <v>3001</v>
      </c>
      <c r="B3002" s="13">
        <v>-9.4513367064085578</v>
      </c>
    </row>
    <row r="3003" spans="1:2">
      <c r="A3003">
        <v>3002</v>
      </c>
      <c r="B3003" s="13">
        <v>-9.6510438678536357</v>
      </c>
    </row>
    <row r="3004" spans="1:2">
      <c r="A3004">
        <v>3003</v>
      </c>
      <c r="B3004" s="13">
        <v>-5.5256421008213374</v>
      </c>
    </row>
    <row r="3005" spans="1:2">
      <c r="A3005">
        <v>3004</v>
      </c>
      <c r="B3005" s="13">
        <v>-12.014483087882342</v>
      </c>
    </row>
    <row r="3006" spans="1:2">
      <c r="A3006">
        <v>3005</v>
      </c>
      <c r="B3006" s="13">
        <v>-4.068038592489299</v>
      </c>
    </row>
    <row r="3007" spans="1:2">
      <c r="A3007">
        <v>3006</v>
      </c>
      <c r="B3007" s="13">
        <v>-8.7414365413116677</v>
      </c>
    </row>
    <row r="3008" spans="1:2">
      <c r="A3008">
        <v>3007</v>
      </c>
      <c r="B3008" s="13">
        <v>-6.665255332998469</v>
      </c>
    </row>
    <row r="3009" spans="1:2">
      <c r="A3009">
        <v>3008</v>
      </c>
      <c r="B3009" s="13">
        <v>-7.8371826091065202</v>
      </c>
    </row>
    <row r="3010" spans="1:2">
      <c r="A3010">
        <v>3009</v>
      </c>
      <c r="B3010" s="13">
        <v>-8.1286556458365133</v>
      </c>
    </row>
    <row r="3011" spans="1:2">
      <c r="A3011">
        <v>3010</v>
      </c>
      <c r="B3011" s="13">
        <v>-8.4076120817919016</v>
      </c>
    </row>
    <row r="3012" spans="1:2">
      <c r="A3012">
        <v>3011</v>
      </c>
      <c r="B3012" s="13">
        <v>-6.8901281085424255</v>
      </c>
    </row>
    <row r="3013" spans="1:2">
      <c r="A3013">
        <v>3012</v>
      </c>
      <c r="B3013" s="13">
        <v>-10.736390831370315</v>
      </c>
    </row>
    <row r="3014" spans="1:2">
      <c r="A3014">
        <v>3013</v>
      </c>
      <c r="B3014" s="13">
        <v>-7.4393467399203326</v>
      </c>
    </row>
    <row r="3015" spans="1:2">
      <c r="A3015">
        <v>3014</v>
      </c>
      <c r="B3015" s="13">
        <v>-9.5715600102732363</v>
      </c>
    </row>
    <row r="3016" spans="1:2">
      <c r="A3016">
        <v>3015</v>
      </c>
      <c r="B3016" s="13">
        <v>-11.680420799515215</v>
      </c>
    </row>
    <row r="3017" spans="1:2">
      <c r="A3017">
        <v>3016</v>
      </c>
      <c r="B3017" s="13">
        <v>-8.9362086320141234</v>
      </c>
    </row>
    <row r="3018" spans="1:2">
      <c r="A3018">
        <v>3017</v>
      </c>
      <c r="B3018" s="13">
        <v>-6.9067637766041745</v>
      </c>
    </row>
    <row r="3019" spans="1:2">
      <c r="A3019">
        <v>3018</v>
      </c>
      <c r="B3019" s="13">
        <v>-5.8229818270630611</v>
      </c>
    </row>
    <row r="3020" spans="1:2">
      <c r="A3020">
        <v>3019</v>
      </c>
      <c r="B3020" s="13">
        <v>-9.4647035177341827</v>
      </c>
    </row>
    <row r="3021" spans="1:2">
      <c r="A3021">
        <v>3020</v>
      </c>
      <c r="B3021" s="13">
        <v>-8.2972088146342529</v>
      </c>
    </row>
    <row r="3022" spans="1:2">
      <c r="A3022">
        <v>3021</v>
      </c>
      <c r="B3022" s="13">
        <v>-6.354062251985642</v>
      </c>
    </row>
    <row r="3023" spans="1:2">
      <c r="A3023">
        <v>3022</v>
      </c>
      <c r="B3023" s="13">
        <v>-14.475667824003876</v>
      </c>
    </row>
    <row r="3024" spans="1:2">
      <c r="A3024">
        <v>3023</v>
      </c>
      <c r="B3024" s="13">
        <v>-5.6494589307847463</v>
      </c>
    </row>
    <row r="3025" spans="1:2">
      <c r="A3025">
        <v>3024</v>
      </c>
      <c r="B3025" s="13">
        <v>-9.0168267299379892</v>
      </c>
    </row>
    <row r="3026" spans="1:2">
      <c r="A3026">
        <v>3025</v>
      </c>
      <c r="B3026" s="13">
        <v>-10.992726521499701</v>
      </c>
    </row>
    <row r="3027" spans="1:2">
      <c r="A3027">
        <v>3026</v>
      </c>
      <c r="B3027" s="13">
        <v>-10.22847368028042</v>
      </c>
    </row>
    <row r="3028" spans="1:2">
      <c r="A3028">
        <v>3027</v>
      </c>
      <c r="B3028" s="13">
        <v>-5.07773443283254</v>
      </c>
    </row>
    <row r="3029" spans="1:2">
      <c r="A3029">
        <v>3028</v>
      </c>
      <c r="B3029" s="13">
        <v>-11.603986236073363</v>
      </c>
    </row>
    <row r="3030" spans="1:2">
      <c r="A3030">
        <v>3029</v>
      </c>
      <c r="B3030" s="13">
        <v>-10.172679486269743</v>
      </c>
    </row>
    <row r="3031" spans="1:2">
      <c r="A3031">
        <v>3030</v>
      </c>
      <c r="B3031" s="13">
        <v>-4.9257099223185037</v>
      </c>
    </row>
    <row r="3032" spans="1:2">
      <c r="A3032">
        <v>3031</v>
      </c>
      <c r="B3032" s="13">
        <v>-7.1088938862604341</v>
      </c>
    </row>
    <row r="3033" spans="1:2">
      <c r="A3033">
        <v>3032</v>
      </c>
      <c r="B3033" s="13">
        <v>-12.258980482827122</v>
      </c>
    </row>
    <row r="3034" spans="1:2">
      <c r="A3034">
        <v>3033</v>
      </c>
      <c r="B3034" s="13">
        <v>-10.102218020915439</v>
      </c>
    </row>
    <row r="3035" spans="1:2">
      <c r="A3035">
        <v>3034</v>
      </c>
      <c r="B3035" s="13">
        <v>-12.466027237639844</v>
      </c>
    </row>
    <row r="3036" spans="1:2">
      <c r="A3036">
        <v>3035</v>
      </c>
      <c r="B3036" s="13">
        <v>-10.405767600219773</v>
      </c>
    </row>
    <row r="3037" spans="1:2">
      <c r="A3037">
        <v>3036</v>
      </c>
      <c r="B3037" s="13">
        <v>-8.161942788129064</v>
      </c>
    </row>
    <row r="3038" spans="1:2">
      <c r="A3038">
        <v>3037</v>
      </c>
      <c r="B3038" s="13">
        <v>-11.911963790263565</v>
      </c>
    </row>
    <row r="3039" spans="1:2">
      <c r="A3039">
        <v>3038</v>
      </c>
      <c r="B3039" s="13">
        <v>-9.5508321826689304</v>
      </c>
    </row>
    <row r="3040" spans="1:2">
      <c r="A3040">
        <v>3039</v>
      </c>
      <c r="B3040" s="13">
        <v>-8.9105442851303938</v>
      </c>
    </row>
    <row r="3041" spans="1:2">
      <c r="A3041">
        <v>3040</v>
      </c>
      <c r="B3041" s="13">
        <v>-4.1270752105455637</v>
      </c>
    </row>
    <row r="3042" spans="1:2">
      <c r="A3042">
        <v>3041</v>
      </c>
      <c r="B3042" s="13">
        <v>-8.6410116103681673</v>
      </c>
    </row>
    <row r="3043" spans="1:2">
      <c r="A3043">
        <v>3042</v>
      </c>
      <c r="B3043" s="13">
        <v>-10.913030017495664</v>
      </c>
    </row>
    <row r="3044" spans="1:2">
      <c r="A3044">
        <v>3043</v>
      </c>
      <c r="B3044" s="13">
        <v>-11.000610325091621</v>
      </c>
    </row>
    <row r="3045" spans="1:2">
      <c r="A3045">
        <v>3044</v>
      </c>
      <c r="B3045" s="13">
        <v>-8.0345306104970859</v>
      </c>
    </row>
    <row r="3046" spans="1:2">
      <c r="A3046">
        <v>3045</v>
      </c>
      <c r="B3046" s="13">
        <v>-14.009173837101981</v>
      </c>
    </row>
    <row r="3047" spans="1:2">
      <c r="A3047">
        <v>3046</v>
      </c>
      <c r="B3047" s="13">
        <v>-12.459609357521535</v>
      </c>
    </row>
    <row r="3048" spans="1:2">
      <c r="A3048">
        <v>3047</v>
      </c>
      <c r="B3048" s="13">
        <v>-11.0974130898277</v>
      </c>
    </row>
    <row r="3049" spans="1:2">
      <c r="A3049">
        <v>3048</v>
      </c>
      <c r="B3049" s="13">
        <v>-10.16491596437406</v>
      </c>
    </row>
    <row r="3050" spans="1:2">
      <c r="A3050">
        <v>3049</v>
      </c>
      <c r="B3050" s="13">
        <v>-6.358593973994414</v>
      </c>
    </row>
    <row r="3051" spans="1:2">
      <c r="A3051">
        <v>3050</v>
      </c>
      <c r="B3051" s="13">
        <v>-8.6939012248220706</v>
      </c>
    </row>
    <row r="3052" spans="1:2">
      <c r="A3052">
        <v>3051</v>
      </c>
      <c r="B3052" s="13">
        <v>-8.1297730341150007</v>
      </c>
    </row>
    <row r="3053" spans="1:2">
      <c r="A3053">
        <v>3052</v>
      </c>
      <c r="B3053" s="13">
        <v>-13.636490131112588</v>
      </c>
    </row>
    <row r="3054" spans="1:2">
      <c r="A3054">
        <v>3053</v>
      </c>
      <c r="B3054" s="13">
        <v>-10.840428650313703</v>
      </c>
    </row>
    <row r="3055" spans="1:2">
      <c r="A3055">
        <v>3054</v>
      </c>
      <c r="B3055" s="13">
        <v>-11.936816964271008</v>
      </c>
    </row>
    <row r="3056" spans="1:2">
      <c r="A3056">
        <v>3055</v>
      </c>
      <c r="B3056" s="13">
        <v>-6.9507273981253723</v>
      </c>
    </row>
    <row r="3057" spans="1:2">
      <c r="A3057">
        <v>3056</v>
      </c>
      <c r="B3057" s="13">
        <v>-5.175046764478993</v>
      </c>
    </row>
    <row r="3058" spans="1:2">
      <c r="A3058">
        <v>3057</v>
      </c>
      <c r="B3058" s="13">
        <v>-10.614152352759906</v>
      </c>
    </row>
    <row r="3059" spans="1:2">
      <c r="A3059">
        <v>3058</v>
      </c>
      <c r="B3059" s="13">
        <v>-11.182115635713734</v>
      </c>
    </row>
    <row r="3060" spans="1:2">
      <c r="A3060">
        <v>3059</v>
      </c>
      <c r="B3060" s="13">
        <v>-6.1883621430841167</v>
      </c>
    </row>
    <row r="3061" spans="1:2">
      <c r="A3061">
        <v>3060</v>
      </c>
      <c r="B3061" s="13">
        <v>-13.776713505992582</v>
      </c>
    </row>
    <row r="3062" spans="1:2">
      <c r="A3062">
        <v>3061</v>
      </c>
      <c r="B3062" s="13">
        <v>-4.2615281941909968</v>
      </c>
    </row>
    <row r="3063" spans="1:2">
      <c r="A3063">
        <v>3062</v>
      </c>
      <c r="B3063" s="13">
        <v>-8.757519656433205</v>
      </c>
    </row>
    <row r="3064" spans="1:2">
      <c r="A3064">
        <v>3063</v>
      </c>
      <c r="B3064" s="13">
        <v>-5.9093736140697493</v>
      </c>
    </row>
    <row r="3065" spans="1:2">
      <c r="A3065">
        <v>3064</v>
      </c>
      <c r="B3065" s="13">
        <v>-10.857876682084152</v>
      </c>
    </row>
    <row r="3066" spans="1:2">
      <c r="A3066">
        <v>3065</v>
      </c>
      <c r="B3066" s="13">
        <v>-11.856192109505606</v>
      </c>
    </row>
    <row r="3067" spans="1:2">
      <c r="A3067">
        <v>3066</v>
      </c>
      <c r="B3067" s="13">
        <v>-10.738174088706867</v>
      </c>
    </row>
    <row r="3068" spans="1:2">
      <c r="A3068">
        <v>3067</v>
      </c>
      <c r="B3068" s="13">
        <v>-6.0633965438553714</v>
      </c>
    </row>
    <row r="3069" spans="1:2">
      <c r="A3069">
        <v>3068</v>
      </c>
      <c r="B3069" s="13">
        <v>-2.3761949904909789</v>
      </c>
    </row>
    <row r="3070" spans="1:2">
      <c r="A3070">
        <v>3069</v>
      </c>
      <c r="B3070" s="13">
        <v>-10.601889270738701</v>
      </c>
    </row>
    <row r="3071" spans="1:2">
      <c r="A3071">
        <v>3070</v>
      </c>
      <c r="B3071" s="13">
        <v>-14.858508574007587</v>
      </c>
    </row>
    <row r="3072" spans="1:2">
      <c r="A3072">
        <v>3071</v>
      </c>
      <c r="B3072" s="13">
        <v>-9.057194527701423</v>
      </c>
    </row>
    <row r="3073" spans="1:2">
      <c r="A3073">
        <v>3072</v>
      </c>
      <c r="B3073" s="13">
        <v>-8.1416970834337512</v>
      </c>
    </row>
    <row r="3074" spans="1:2">
      <c r="A3074">
        <v>3073</v>
      </c>
      <c r="B3074" s="13">
        <v>-7.316562454873166</v>
      </c>
    </row>
    <row r="3075" spans="1:2">
      <c r="A3075">
        <v>3074</v>
      </c>
      <c r="B3075" s="13">
        <v>-7.5437416891901279</v>
      </c>
    </row>
    <row r="3076" spans="1:2">
      <c r="A3076">
        <v>3075</v>
      </c>
      <c r="B3076" s="13">
        <v>-7.923805608694277</v>
      </c>
    </row>
    <row r="3077" spans="1:2">
      <c r="A3077">
        <v>3076</v>
      </c>
      <c r="B3077" s="13">
        <v>-12.496133752104258</v>
      </c>
    </row>
    <row r="3078" spans="1:2">
      <c r="A3078">
        <v>3077</v>
      </c>
      <c r="B3078" s="13">
        <v>-8.7832135742663215</v>
      </c>
    </row>
    <row r="3079" spans="1:2">
      <c r="A3079">
        <v>3078</v>
      </c>
      <c r="B3079" s="13">
        <v>-14.849823024015919</v>
      </c>
    </row>
    <row r="3080" spans="1:2">
      <c r="A3080">
        <v>3079</v>
      </c>
      <c r="B3080" s="13">
        <v>-4.6255622005229196</v>
      </c>
    </row>
    <row r="3081" spans="1:2">
      <c r="A3081">
        <v>3080</v>
      </c>
      <c r="B3081" s="13">
        <v>-5.2881085195372561</v>
      </c>
    </row>
    <row r="3082" spans="1:2">
      <c r="A3082">
        <v>3081</v>
      </c>
      <c r="B3082" s="13">
        <v>-5.9665034918639366</v>
      </c>
    </row>
    <row r="3083" spans="1:2">
      <c r="A3083">
        <v>3082</v>
      </c>
      <c r="B3083" s="13">
        <v>-7.5937905992927677</v>
      </c>
    </row>
    <row r="3084" spans="1:2">
      <c r="A3084">
        <v>3083</v>
      </c>
      <c r="B3084" s="13">
        <v>-8.3873684983814911</v>
      </c>
    </row>
    <row r="3085" spans="1:2">
      <c r="A3085">
        <v>3084</v>
      </c>
      <c r="B3085" s="13">
        <v>-3.3549241555934226</v>
      </c>
    </row>
    <row r="3086" spans="1:2">
      <c r="A3086">
        <v>3085</v>
      </c>
      <c r="B3086" s="13">
        <v>-8.4906160157447363</v>
      </c>
    </row>
    <row r="3087" spans="1:2">
      <c r="A3087">
        <v>3086</v>
      </c>
      <c r="B3087" s="13">
        <v>-8.0679225421847196</v>
      </c>
    </row>
    <row r="3088" spans="1:2">
      <c r="A3088">
        <v>3087</v>
      </c>
      <c r="B3088" s="13">
        <v>-7.3971936334689978</v>
      </c>
    </row>
    <row r="3089" spans="1:2">
      <c r="A3089">
        <v>3088</v>
      </c>
      <c r="B3089" s="13">
        <v>-5.9524929875668082</v>
      </c>
    </row>
    <row r="3090" spans="1:2">
      <c r="A3090">
        <v>3089</v>
      </c>
      <c r="B3090" s="13">
        <v>-8.1918091303706504</v>
      </c>
    </row>
    <row r="3091" spans="1:2">
      <c r="A3091">
        <v>3090</v>
      </c>
      <c r="B3091" s="13">
        <v>-10.327503493085985</v>
      </c>
    </row>
    <row r="3092" spans="1:2">
      <c r="A3092">
        <v>3091</v>
      </c>
      <c r="B3092" s="13">
        <v>-8.8414101548817445</v>
      </c>
    </row>
    <row r="3093" spans="1:2">
      <c r="A3093">
        <v>3092</v>
      </c>
      <c r="B3093" s="13">
        <v>-8.528614140354783</v>
      </c>
    </row>
    <row r="3094" spans="1:2">
      <c r="A3094">
        <v>3093</v>
      </c>
      <c r="B3094" s="13">
        <v>-8.8152139785790755</v>
      </c>
    </row>
    <row r="3095" spans="1:2">
      <c r="A3095">
        <v>3094</v>
      </c>
      <c r="B3095" s="13">
        <v>-6.9592266087405283</v>
      </c>
    </row>
    <row r="3096" spans="1:2">
      <c r="A3096">
        <v>3095</v>
      </c>
      <c r="B3096" s="13">
        <v>-9.1540782838720123</v>
      </c>
    </row>
    <row r="3097" spans="1:2">
      <c r="A3097">
        <v>3096</v>
      </c>
      <c r="B3097" s="13">
        <v>-7.559247777672593</v>
      </c>
    </row>
    <row r="3098" spans="1:2">
      <c r="A3098">
        <v>3097</v>
      </c>
      <c r="B3098" s="13">
        <v>-5.3646377756985544</v>
      </c>
    </row>
    <row r="3099" spans="1:2">
      <c r="A3099">
        <v>3098</v>
      </c>
      <c r="B3099" s="13">
        <v>-6.6014542794789266</v>
      </c>
    </row>
    <row r="3100" spans="1:2">
      <c r="A3100">
        <v>3099</v>
      </c>
      <c r="B3100" s="13">
        <v>-9.2688268826371552</v>
      </c>
    </row>
    <row r="3101" spans="1:2">
      <c r="A3101">
        <v>3100</v>
      </c>
      <c r="B3101" s="13">
        <v>-6.6773713075298602</v>
      </c>
    </row>
    <row r="3102" spans="1:2">
      <c r="A3102">
        <v>3101</v>
      </c>
      <c r="B3102" s="13">
        <v>-9.5967522829372705</v>
      </c>
    </row>
    <row r="3103" spans="1:2">
      <c r="A3103">
        <v>3102</v>
      </c>
      <c r="B3103" s="13">
        <v>-9.4718427638388665</v>
      </c>
    </row>
    <row r="3104" spans="1:2">
      <c r="A3104">
        <v>3103</v>
      </c>
      <c r="B3104" s="13">
        <v>-5.5645981495020216</v>
      </c>
    </row>
    <row r="3105" spans="1:2">
      <c r="A3105">
        <v>3104</v>
      </c>
      <c r="B3105" s="13">
        <v>-11.645541421236889</v>
      </c>
    </row>
    <row r="3106" spans="1:2">
      <c r="A3106">
        <v>3105</v>
      </c>
      <c r="B3106" s="13">
        <v>-9.054998201496117</v>
      </c>
    </row>
    <row r="3107" spans="1:2">
      <c r="A3107">
        <v>3106</v>
      </c>
      <c r="B3107" s="13">
        <v>-8.4883485676659749</v>
      </c>
    </row>
    <row r="3108" spans="1:2">
      <c r="A3108">
        <v>3107</v>
      </c>
      <c r="B3108" s="13">
        <v>-10.29029758215445</v>
      </c>
    </row>
    <row r="3109" spans="1:2">
      <c r="A3109">
        <v>3108</v>
      </c>
      <c r="B3109" s="13">
        <v>-6.0272302290253501</v>
      </c>
    </row>
    <row r="3110" spans="1:2">
      <c r="A3110">
        <v>3109</v>
      </c>
      <c r="B3110" s="13">
        <v>-7.8783525310002638</v>
      </c>
    </row>
    <row r="3111" spans="1:2">
      <c r="A3111">
        <v>3110</v>
      </c>
      <c r="B3111" s="13">
        <v>-9.7562965971152593</v>
      </c>
    </row>
    <row r="3112" spans="1:2">
      <c r="A3112">
        <v>3111</v>
      </c>
      <c r="B3112" s="13">
        <v>-11.434434025861629</v>
      </c>
    </row>
    <row r="3113" spans="1:2">
      <c r="A3113">
        <v>3112</v>
      </c>
      <c r="B3113" s="13">
        <v>-10.645645928463857</v>
      </c>
    </row>
    <row r="3114" spans="1:2">
      <c r="A3114">
        <v>3113</v>
      </c>
      <c r="B3114" s="13">
        <v>-8.025664580275464</v>
      </c>
    </row>
    <row r="3115" spans="1:2">
      <c r="A3115">
        <v>3114</v>
      </c>
      <c r="B3115" s="13">
        <v>-11.502971847115438</v>
      </c>
    </row>
    <row r="3116" spans="1:2">
      <c r="A3116">
        <v>3115</v>
      </c>
      <c r="B3116" s="13">
        <v>-8.5205381131265021</v>
      </c>
    </row>
    <row r="3117" spans="1:2">
      <c r="A3117">
        <v>3116</v>
      </c>
      <c r="B3117" s="13">
        <v>-10.957462882787315</v>
      </c>
    </row>
    <row r="3118" spans="1:2">
      <c r="A3118">
        <v>3117</v>
      </c>
      <c r="B3118" s="13">
        <v>-5.7955169757122427</v>
      </c>
    </row>
    <row r="3119" spans="1:2">
      <c r="A3119">
        <v>3118</v>
      </c>
      <c r="B3119" s="13">
        <v>-6.3164310996833164</v>
      </c>
    </row>
    <row r="3120" spans="1:2">
      <c r="A3120">
        <v>3119</v>
      </c>
      <c r="B3120" s="13">
        <v>-9.0888367816504019</v>
      </c>
    </row>
    <row r="3121" spans="1:2">
      <c r="A3121">
        <v>3120</v>
      </c>
      <c r="B3121" s="13">
        <v>-12.565341427240764</v>
      </c>
    </row>
    <row r="3122" spans="1:2">
      <c r="A3122">
        <v>3121</v>
      </c>
      <c r="B3122" s="13">
        <v>-5.6863108860447822</v>
      </c>
    </row>
    <row r="3123" spans="1:2">
      <c r="A3123">
        <v>3122</v>
      </c>
      <c r="B3123" s="13">
        <v>-12.544613253662851</v>
      </c>
    </row>
    <row r="3124" spans="1:2">
      <c r="A3124">
        <v>3123</v>
      </c>
      <c r="B3124" s="13">
        <v>-8.8222871564158734</v>
      </c>
    </row>
    <row r="3125" spans="1:2">
      <c r="A3125">
        <v>3124</v>
      </c>
      <c r="B3125" s="13">
        <v>-5.7556107388209012</v>
      </c>
    </row>
    <row r="3126" spans="1:2">
      <c r="A3126">
        <v>3125</v>
      </c>
      <c r="B3126" s="13">
        <v>-6.4689560727999256</v>
      </c>
    </row>
    <row r="3127" spans="1:2">
      <c r="A3127">
        <v>3126</v>
      </c>
      <c r="B3127" s="13">
        <v>-6.2867069080434819</v>
      </c>
    </row>
    <row r="3128" spans="1:2">
      <c r="A3128">
        <v>3127</v>
      </c>
      <c r="B3128" s="13">
        <v>-11.249598936393204</v>
      </c>
    </row>
    <row r="3129" spans="1:2">
      <c r="A3129">
        <v>3128</v>
      </c>
      <c r="B3129" s="13">
        <v>-14.633440747445867</v>
      </c>
    </row>
    <row r="3130" spans="1:2">
      <c r="A3130">
        <v>3129</v>
      </c>
      <c r="B3130" s="13">
        <v>-11.344755937731531</v>
      </c>
    </row>
    <row r="3131" spans="1:2">
      <c r="A3131">
        <v>3130</v>
      </c>
      <c r="B3131" s="13">
        <v>-7.2475552756199919</v>
      </c>
    </row>
    <row r="3132" spans="1:2">
      <c r="A3132">
        <v>3131</v>
      </c>
      <c r="B3132" s="13">
        <v>-6.7505571040278927</v>
      </c>
    </row>
    <row r="3133" spans="1:2">
      <c r="A3133">
        <v>3132</v>
      </c>
      <c r="B3133" s="13">
        <v>-7.1283034091583932</v>
      </c>
    </row>
    <row r="3134" spans="1:2">
      <c r="A3134">
        <v>3133</v>
      </c>
      <c r="B3134" s="13">
        <v>-10.503369323363483</v>
      </c>
    </row>
    <row r="3135" spans="1:2">
      <c r="A3135">
        <v>3134</v>
      </c>
      <c r="B3135" s="13">
        <v>-5.6182942061733847</v>
      </c>
    </row>
    <row r="3136" spans="1:2">
      <c r="A3136">
        <v>3135</v>
      </c>
      <c r="B3136" s="13">
        <v>-11.123563713119827</v>
      </c>
    </row>
    <row r="3137" spans="1:2">
      <c r="A3137">
        <v>3136</v>
      </c>
      <c r="B3137" s="13">
        <v>-6.6347191011924238</v>
      </c>
    </row>
    <row r="3138" spans="1:2">
      <c r="A3138">
        <v>3137</v>
      </c>
      <c r="B3138" s="13">
        <v>-15.803659797916316</v>
      </c>
    </row>
    <row r="3139" spans="1:2">
      <c r="A3139">
        <v>3138</v>
      </c>
      <c r="B3139" s="13">
        <v>-10.136030651244058</v>
      </c>
    </row>
    <row r="3140" spans="1:2">
      <c r="A3140">
        <v>3139</v>
      </c>
      <c r="B3140" s="13">
        <v>-8.2356252962755363</v>
      </c>
    </row>
    <row r="3141" spans="1:2">
      <c r="A3141">
        <v>3140</v>
      </c>
      <c r="B3141" s="13">
        <v>-3.4911249810257261</v>
      </c>
    </row>
    <row r="3142" spans="1:2">
      <c r="A3142">
        <v>3141</v>
      </c>
      <c r="B3142" s="13">
        <v>-10.717012354820975</v>
      </c>
    </row>
    <row r="3143" spans="1:2">
      <c r="A3143">
        <v>3142</v>
      </c>
      <c r="B3143" s="13">
        <v>-10.365570912792519</v>
      </c>
    </row>
    <row r="3144" spans="1:2">
      <c r="A3144">
        <v>3143</v>
      </c>
      <c r="B3144" s="13">
        <v>-8.6182041720756235</v>
      </c>
    </row>
    <row r="3145" spans="1:2">
      <c r="A3145">
        <v>3144</v>
      </c>
      <c r="B3145" s="13">
        <v>-10.107151792450075</v>
      </c>
    </row>
    <row r="3146" spans="1:2">
      <c r="A3146">
        <v>3145</v>
      </c>
      <c r="B3146" s="13">
        <v>-6.6177531249209514</v>
      </c>
    </row>
    <row r="3147" spans="1:2">
      <c r="A3147">
        <v>3146</v>
      </c>
      <c r="B3147" s="13">
        <v>-8.4983999841916784</v>
      </c>
    </row>
    <row r="3148" spans="1:2">
      <c r="A3148">
        <v>3147</v>
      </c>
      <c r="B3148" s="13">
        <v>-8.5666150990928749</v>
      </c>
    </row>
    <row r="3149" spans="1:2">
      <c r="A3149">
        <v>3148</v>
      </c>
      <c r="B3149" s="13">
        <v>-13.270346956904348</v>
      </c>
    </row>
    <row r="3150" spans="1:2">
      <c r="A3150">
        <v>3149</v>
      </c>
      <c r="B3150" s="13">
        <v>-9.4653842077852239</v>
      </c>
    </row>
    <row r="3151" spans="1:2">
      <c r="A3151">
        <v>3150</v>
      </c>
      <c r="B3151" s="13">
        <v>-10.705393484923906</v>
      </c>
    </row>
    <row r="3152" spans="1:2">
      <c r="A3152">
        <v>3151</v>
      </c>
      <c r="B3152" s="13">
        <v>-9.3145287489948156</v>
      </c>
    </row>
    <row r="3153" spans="1:2">
      <c r="A3153">
        <v>3152</v>
      </c>
      <c r="B3153" s="13">
        <v>-10.15382623177196</v>
      </c>
    </row>
    <row r="3154" spans="1:2">
      <c r="A3154">
        <v>3153</v>
      </c>
      <c r="B3154" s="13">
        <v>-11.21570697899738</v>
      </c>
    </row>
    <row r="3155" spans="1:2">
      <c r="A3155">
        <v>3154</v>
      </c>
      <c r="B3155" s="13">
        <v>-6.9027839998332299</v>
      </c>
    </row>
    <row r="3156" spans="1:2">
      <c r="A3156">
        <v>3155</v>
      </c>
      <c r="B3156" s="13">
        <v>-7.5531889822024763</v>
      </c>
    </row>
    <row r="3157" spans="1:2">
      <c r="A3157">
        <v>3156</v>
      </c>
      <c r="B3157" s="13">
        <v>-7.4990009637505555</v>
      </c>
    </row>
    <row r="3158" spans="1:2">
      <c r="A3158">
        <v>3157</v>
      </c>
      <c r="B3158" s="13">
        <v>-8.3637702134596275</v>
      </c>
    </row>
    <row r="3159" spans="1:2">
      <c r="A3159">
        <v>3158</v>
      </c>
      <c r="B3159" s="13">
        <v>-9.8478445930574594</v>
      </c>
    </row>
    <row r="3160" spans="1:2">
      <c r="A3160">
        <v>3159</v>
      </c>
      <c r="B3160" s="13">
        <v>-8.5383282608927704</v>
      </c>
    </row>
    <row r="3161" spans="1:2">
      <c r="A3161">
        <v>3160</v>
      </c>
      <c r="B3161" s="13">
        <v>-8.5241391858299966</v>
      </c>
    </row>
    <row r="3162" spans="1:2">
      <c r="A3162">
        <v>3161</v>
      </c>
      <c r="B3162" s="13">
        <v>-8.6810774161402993</v>
      </c>
    </row>
    <row r="3163" spans="1:2">
      <c r="A3163">
        <v>3162</v>
      </c>
      <c r="B3163" s="13">
        <v>-9.5367006800995711</v>
      </c>
    </row>
    <row r="3164" spans="1:2">
      <c r="A3164">
        <v>3163</v>
      </c>
      <c r="B3164" s="13">
        <v>-5.6613149910087559</v>
      </c>
    </row>
    <row r="3165" spans="1:2">
      <c r="A3165">
        <v>3164</v>
      </c>
      <c r="B3165" s="13">
        <v>-6.2572378277475931</v>
      </c>
    </row>
    <row r="3166" spans="1:2">
      <c r="A3166">
        <v>3165</v>
      </c>
      <c r="B3166" s="13">
        <v>-8.6799395706548488</v>
      </c>
    </row>
    <row r="3167" spans="1:2">
      <c r="A3167">
        <v>3166</v>
      </c>
      <c r="B3167" s="13">
        <v>-7.3901630969773535</v>
      </c>
    </row>
    <row r="3168" spans="1:2">
      <c r="A3168">
        <v>3167</v>
      </c>
      <c r="B3168" s="13">
        <v>-10.241731017677436</v>
      </c>
    </row>
    <row r="3169" spans="1:2">
      <c r="A3169">
        <v>3168</v>
      </c>
      <c r="B3169" s="13">
        <v>-12.511054598046535</v>
      </c>
    </row>
    <row r="3170" spans="1:2">
      <c r="A3170">
        <v>3169</v>
      </c>
      <c r="B3170" s="13">
        <v>-7.2874114517733952</v>
      </c>
    </row>
    <row r="3171" spans="1:2">
      <c r="A3171">
        <v>3170</v>
      </c>
      <c r="B3171" s="13">
        <v>-6.0289067379266639</v>
      </c>
    </row>
    <row r="3172" spans="1:2">
      <c r="A3172">
        <v>3171</v>
      </c>
      <c r="B3172" s="13">
        <v>-10.417380248457908</v>
      </c>
    </row>
    <row r="3173" spans="1:2">
      <c r="A3173">
        <v>3172</v>
      </c>
      <c r="B3173" s="13">
        <v>-7.7516436718430173</v>
      </c>
    </row>
    <row r="3174" spans="1:2">
      <c r="A3174">
        <v>3173</v>
      </c>
      <c r="B3174" s="13">
        <v>-11.424694312843053</v>
      </c>
    </row>
    <row r="3175" spans="1:2">
      <c r="A3175">
        <v>3174</v>
      </c>
      <c r="B3175" s="13">
        <v>-9.2287432033181709</v>
      </c>
    </row>
    <row r="3176" spans="1:2">
      <c r="A3176">
        <v>3175</v>
      </c>
      <c r="B3176" s="13">
        <v>-10.017538652727419</v>
      </c>
    </row>
    <row r="3177" spans="1:2">
      <c r="A3177">
        <v>3176</v>
      </c>
      <c r="B3177" s="13">
        <v>-10.836303260185183</v>
      </c>
    </row>
    <row r="3178" spans="1:2">
      <c r="A3178">
        <v>3177</v>
      </c>
      <c r="B3178" s="13">
        <v>-11.971529830856779</v>
      </c>
    </row>
    <row r="3179" spans="1:2">
      <c r="A3179">
        <v>3178</v>
      </c>
      <c r="B3179" s="13">
        <v>-9.81240436117697</v>
      </c>
    </row>
    <row r="3180" spans="1:2">
      <c r="A3180">
        <v>3179</v>
      </c>
      <c r="B3180" s="13">
        <v>-6.5483538866538309</v>
      </c>
    </row>
    <row r="3181" spans="1:2">
      <c r="A3181">
        <v>3180</v>
      </c>
      <c r="B3181" s="13">
        <v>-11.006043455672598</v>
      </c>
    </row>
    <row r="3182" spans="1:2">
      <c r="A3182">
        <v>3181</v>
      </c>
      <c r="B3182" s="13">
        <v>-7.0737895742394761</v>
      </c>
    </row>
    <row r="3183" spans="1:2">
      <c r="A3183">
        <v>3182</v>
      </c>
      <c r="B3183" s="13">
        <v>-12.391122793283222</v>
      </c>
    </row>
    <row r="3184" spans="1:2">
      <c r="A3184">
        <v>3183</v>
      </c>
      <c r="B3184" s="13">
        <v>-6.9668110193692323</v>
      </c>
    </row>
    <row r="3185" spans="1:2">
      <c r="A3185">
        <v>3184</v>
      </c>
      <c r="B3185" s="13">
        <v>-4.7877452396490625</v>
      </c>
    </row>
    <row r="3186" spans="1:2">
      <c r="A3186">
        <v>3185</v>
      </c>
      <c r="B3186" s="13">
        <v>-4.8524576593336306</v>
      </c>
    </row>
    <row r="3187" spans="1:2">
      <c r="A3187">
        <v>3186</v>
      </c>
      <c r="B3187" s="13">
        <v>-11.749339094230166</v>
      </c>
    </row>
    <row r="3188" spans="1:2">
      <c r="A3188">
        <v>3187</v>
      </c>
      <c r="B3188" s="13">
        <v>-8.940977414655281</v>
      </c>
    </row>
    <row r="3189" spans="1:2">
      <c r="A3189">
        <v>3188</v>
      </c>
      <c r="B3189" s="13">
        <v>-6.5346130179238626</v>
      </c>
    </row>
    <row r="3190" spans="1:2">
      <c r="A3190">
        <v>3189</v>
      </c>
      <c r="B3190" s="13">
        <v>-11.942414089273615</v>
      </c>
    </row>
    <row r="3191" spans="1:2">
      <c r="A3191">
        <v>3190</v>
      </c>
      <c r="B3191" s="13">
        <v>-9.882109551914704</v>
      </c>
    </row>
    <row r="3192" spans="1:2">
      <c r="A3192">
        <v>3191</v>
      </c>
      <c r="B3192" s="13">
        <v>-11.840331159963378</v>
      </c>
    </row>
    <row r="3193" spans="1:2">
      <c r="A3193">
        <v>3192</v>
      </c>
      <c r="B3193" s="13">
        <v>-12.07227489403477</v>
      </c>
    </row>
    <row r="3194" spans="1:2">
      <c r="A3194">
        <v>3193</v>
      </c>
      <c r="B3194" s="13">
        <v>-6.8184756800459088</v>
      </c>
    </row>
    <row r="3195" spans="1:2">
      <c r="A3195">
        <v>3194</v>
      </c>
      <c r="B3195" s="13">
        <v>-8.8520054976654485</v>
      </c>
    </row>
    <row r="3196" spans="1:2">
      <c r="A3196">
        <v>3195</v>
      </c>
      <c r="B3196" s="13">
        <v>-13.054895912091229</v>
      </c>
    </row>
    <row r="3197" spans="1:2">
      <c r="A3197">
        <v>3196</v>
      </c>
      <c r="B3197" s="13">
        <v>-6.8977757329537992</v>
      </c>
    </row>
    <row r="3198" spans="1:2">
      <c r="A3198">
        <v>3197</v>
      </c>
      <c r="B3198" s="13">
        <v>-13.681968393836343</v>
      </c>
    </row>
    <row r="3199" spans="1:2">
      <c r="A3199">
        <v>3198</v>
      </c>
      <c r="B3199" s="13">
        <v>-11.703085521519284</v>
      </c>
    </row>
    <row r="3200" spans="1:2">
      <c r="A3200">
        <v>3199</v>
      </c>
      <c r="B3200" s="13">
        <v>-6.2344248216454812</v>
      </c>
    </row>
    <row r="3201" spans="1:2">
      <c r="A3201">
        <v>3200</v>
      </c>
      <c r="B3201" s="13">
        <v>-7.1585597974243527</v>
      </c>
    </row>
    <row r="3202" spans="1:2">
      <c r="A3202">
        <v>3201</v>
      </c>
      <c r="B3202" s="13">
        <v>-10.985478311038033</v>
      </c>
    </row>
    <row r="3203" spans="1:2">
      <c r="A3203">
        <v>3202</v>
      </c>
      <c r="B3203" s="13">
        <v>-10.502716329716312</v>
      </c>
    </row>
    <row r="3204" spans="1:2">
      <c r="A3204">
        <v>3203</v>
      </c>
      <c r="B3204" s="13">
        <v>-10.459095444832695</v>
      </c>
    </row>
    <row r="3205" spans="1:2">
      <c r="A3205">
        <v>3204</v>
      </c>
      <c r="B3205" s="13">
        <v>-11.201424195980621</v>
      </c>
    </row>
    <row r="3206" spans="1:2">
      <c r="A3206">
        <v>3205</v>
      </c>
      <c r="B3206" s="13">
        <v>-9.4661320946886125</v>
      </c>
    </row>
    <row r="3207" spans="1:2">
      <c r="A3207">
        <v>3206</v>
      </c>
      <c r="B3207" s="13">
        <v>-6.0498497848639117</v>
      </c>
    </row>
    <row r="3208" spans="1:2">
      <c r="A3208">
        <v>3207</v>
      </c>
      <c r="B3208" s="13">
        <v>-6.0874616677204303</v>
      </c>
    </row>
    <row r="3209" spans="1:2">
      <c r="A3209">
        <v>3208</v>
      </c>
      <c r="B3209" s="13">
        <v>-11.051166101466317</v>
      </c>
    </row>
    <row r="3210" spans="1:2">
      <c r="A3210">
        <v>3209</v>
      </c>
      <c r="B3210" s="13">
        <v>-5.2432232274278077</v>
      </c>
    </row>
    <row r="3211" spans="1:2">
      <c r="A3211">
        <v>3210</v>
      </c>
      <c r="B3211" s="13">
        <v>-7.6669151992992095</v>
      </c>
    </row>
    <row r="3212" spans="1:2">
      <c r="A3212">
        <v>3211</v>
      </c>
      <c r="B3212" s="13">
        <v>-12.847471093412857</v>
      </c>
    </row>
    <row r="3213" spans="1:2">
      <c r="A3213">
        <v>3212</v>
      </c>
      <c r="B3213" s="13">
        <v>-11.335027066795501</v>
      </c>
    </row>
    <row r="3214" spans="1:2">
      <c r="A3214">
        <v>3213</v>
      </c>
      <c r="B3214" s="13">
        <v>-2.6713627997583216</v>
      </c>
    </row>
    <row r="3215" spans="1:2">
      <c r="A3215">
        <v>3214</v>
      </c>
      <c r="B3215" s="13">
        <v>-10.635046088179156</v>
      </c>
    </row>
    <row r="3216" spans="1:2">
      <c r="A3216">
        <v>3215</v>
      </c>
      <c r="B3216" s="13">
        <v>-7.1748897876225355</v>
      </c>
    </row>
    <row r="3217" spans="1:2">
      <c r="A3217">
        <v>3216</v>
      </c>
      <c r="B3217" s="13">
        <v>-4.9045836586178764</v>
      </c>
    </row>
    <row r="3218" spans="1:2">
      <c r="A3218">
        <v>3217</v>
      </c>
      <c r="B3218" s="13">
        <v>-9.9664403685964498</v>
      </c>
    </row>
    <row r="3219" spans="1:2">
      <c r="A3219">
        <v>3218</v>
      </c>
      <c r="B3219" s="13">
        <v>-10.972227036999572</v>
      </c>
    </row>
    <row r="3220" spans="1:2">
      <c r="A3220">
        <v>3219</v>
      </c>
      <c r="B3220" s="13">
        <v>-5.2521151220196991</v>
      </c>
    </row>
    <row r="3221" spans="1:2">
      <c r="A3221">
        <v>3220</v>
      </c>
      <c r="B3221" s="13">
        <v>-10.347677891437533</v>
      </c>
    </row>
    <row r="3222" spans="1:2">
      <c r="A3222">
        <v>3221</v>
      </c>
      <c r="B3222" s="13">
        <v>-6.6337191931320731</v>
      </c>
    </row>
    <row r="3223" spans="1:2">
      <c r="A3223">
        <v>3222</v>
      </c>
      <c r="B3223" s="13">
        <v>-9.803837601513818</v>
      </c>
    </row>
    <row r="3224" spans="1:2">
      <c r="A3224">
        <v>3223</v>
      </c>
      <c r="B3224" s="13">
        <v>-13.019692800010278</v>
      </c>
    </row>
    <row r="3225" spans="1:2">
      <c r="A3225">
        <v>3224</v>
      </c>
      <c r="B3225" s="13">
        <v>-9.2194317168719806</v>
      </c>
    </row>
    <row r="3226" spans="1:2">
      <c r="A3226">
        <v>3225</v>
      </c>
      <c r="B3226" s="13">
        <v>-4.6765174532813178</v>
      </c>
    </row>
    <row r="3227" spans="1:2">
      <c r="A3227">
        <v>3226</v>
      </c>
      <c r="B3227" s="13">
        <v>-12.590648633829549</v>
      </c>
    </row>
    <row r="3228" spans="1:2">
      <c r="A3228">
        <v>3227</v>
      </c>
      <c r="B3228" s="13">
        <v>-11.051826606141447</v>
      </c>
    </row>
    <row r="3229" spans="1:2">
      <c r="A3229">
        <v>3228</v>
      </c>
      <c r="B3229" s="13">
        <v>-12.299997396068498</v>
      </c>
    </row>
    <row r="3230" spans="1:2">
      <c r="A3230">
        <v>3229</v>
      </c>
      <c r="B3230" s="13">
        <v>-6.493949960114862</v>
      </c>
    </row>
    <row r="3231" spans="1:2">
      <c r="A3231">
        <v>3230</v>
      </c>
      <c r="B3231" s="13">
        <v>-8.5854155620793389</v>
      </c>
    </row>
    <row r="3232" spans="1:2">
      <c r="A3232">
        <v>3231</v>
      </c>
      <c r="B3232" s="13">
        <v>-7.1093866145749987</v>
      </c>
    </row>
    <row r="3233" spans="1:2">
      <c r="A3233">
        <v>3232</v>
      </c>
      <c r="B3233" s="13">
        <v>-8.609942299041041</v>
      </c>
    </row>
    <row r="3234" spans="1:2">
      <c r="A3234">
        <v>3233</v>
      </c>
      <c r="B3234" s="13">
        <v>-8.0736360286928441</v>
      </c>
    </row>
    <row r="3235" spans="1:2">
      <c r="A3235">
        <v>3234</v>
      </c>
      <c r="B3235" s="13">
        <v>-11.905781671057412</v>
      </c>
    </row>
    <row r="3236" spans="1:2">
      <c r="A3236">
        <v>3235</v>
      </c>
      <c r="B3236" s="13">
        <v>-10.560394315095936</v>
      </c>
    </row>
    <row r="3237" spans="1:2">
      <c r="A3237">
        <v>3236</v>
      </c>
      <c r="B3237" s="13">
        <v>-5.8056365555668519</v>
      </c>
    </row>
    <row r="3238" spans="1:2">
      <c r="A3238">
        <v>3237</v>
      </c>
      <c r="B3238" s="13">
        <v>-14.983904507862267</v>
      </c>
    </row>
    <row r="3239" spans="1:2">
      <c r="A3239">
        <v>3238</v>
      </c>
      <c r="B3239" s="13">
        <v>-10.72139603525571</v>
      </c>
    </row>
    <row r="3240" spans="1:2">
      <c r="A3240">
        <v>3239</v>
      </c>
      <c r="B3240" s="13">
        <v>-11.140195013132093</v>
      </c>
    </row>
    <row r="3241" spans="1:2">
      <c r="A3241">
        <v>3240</v>
      </c>
      <c r="B3241" s="13">
        <v>-12.019268355995848</v>
      </c>
    </row>
    <row r="3242" spans="1:2">
      <c r="A3242">
        <v>3241</v>
      </c>
      <c r="B3242" s="13">
        <v>-9.3751857436580615</v>
      </c>
    </row>
    <row r="3243" spans="1:2">
      <c r="A3243">
        <v>3242</v>
      </c>
      <c r="B3243" s="13">
        <v>-12.060379347700707</v>
      </c>
    </row>
    <row r="3244" spans="1:2">
      <c r="A3244">
        <v>3243</v>
      </c>
      <c r="B3244" s="13">
        <v>-1.7015907313983722</v>
      </c>
    </row>
    <row r="3245" spans="1:2">
      <c r="A3245">
        <v>3244</v>
      </c>
      <c r="B3245" s="13">
        <v>-3.7406630498076532</v>
      </c>
    </row>
    <row r="3246" spans="1:2">
      <c r="A3246">
        <v>3245</v>
      </c>
      <c r="B3246" s="13">
        <v>-10.647071665463102</v>
      </c>
    </row>
    <row r="3247" spans="1:2">
      <c r="A3247">
        <v>3246</v>
      </c>
      <c r="B3247" s="13">
        <v>-7.5345961177461689</v>
      </c>
    </row>
    <row r="3248" spans="1:2">
      <c r="A3248">
        <v>3247</v>
      </c>
      <c r="B3248" s="13">
        <v>-10.178700746931481</v>
      </c>
    </row>
    <row r="3249" spans="1:2">
      <c r="A3249">
        <v>3248</v>
      </c>
      <c r="B3249" s="13">
        <v>-2.2995385295258632</v>
      </c>
    </row>
    <row r="3250" spans="1:2">
      <c r="A3250">
        <v>3249</v>
      </c>
      <c r="B3250" s="13">
        <v>-9.1972325115446143</v>
      </c>
    </row>
    <row r="3251" spans="1:2">
      <c r="A3251">
        <v>3250</v>
      </c>
      <c r="B3251" s="13">
        <v>-11.587565565842262</v>
      </c>
    </row>
    <row r="3252" spans="1:2">
      <c r="A3252">
        <v>3251</v>
      </c>
      <c r="B3252" s="13">
        <v>-10.42022356559125</v>
      </c>
    </row>
    <row r="3253" spans="1:2">
      <c r="A3253">
        <v>3252</v>
      </c>
      <c r="B3253" s="13">
        <v>-9.2470365852188099</v>
      </c>
    </row>
    <row r="3254" spans="1:2">
      <c r="A3254">
        <v>3253</v>
      </c>
      <c r="B3254" s="13">
        <v>-7.7534622066190817</v>
      </c>
    </row>
    <row r="3255" spans="1:2">
      <c r="A3255">
        <v>3254</v>
      </c>
      <c r="B3255" s="13">
        <v>-9.3913205272173972</v>
      </c>
    </row>
    <row r="3256" spans="1:2">
      <c r="A3256">
        <v>3255</v>
      </c>
      <c r="B3256" s="13">
        <v>-8.4767372469703304</v>
      </c>
    </row>
    <row r="3257" spans="1:2">
      <c r="A3257">
        <v>3256</v>
      </c>
      <c r="B3257" s="13">
        <v>-9.4709520953531463</v>
      </c>
    </row>
    <row r="3258" spans="1:2">
      <c r="A3258">
        <v>3257</v>
      </c>
      <c r="B3258" s="13">
        <v>-12.628505312876733</v>
      </c>
    </row>
    <row r="3259" spans="1:2">
      <c r="A3259">
        <v>3258</v>
      </c>
      <c r="B3259" s="13">
        <v>-4.9606609956801346</v>
      </c>
    </row>
    <row r="3260" spans="1:2">
      <c r="A3260">
        <v>3259</v>
      </c>
      <c r="B3260" s="13">
        <v>-10.170881351089287</v>
      </c>
    </row>
    <row r="3261" spans="1:2">
      <c r="A3261">
        <v>3260</v>
      </c>
      <c r="B3261" s="13">
        <v>-7.6481353836175003</v>
      </c>
    </row>
    <row r="3262" spans="1:2">
      <c r="A3262">
        <v>3261</v>
      </c>
      <c r="B3262" s="13">
        <v>-11.396533052607555</v>
      </c>
    </row>
    <row r="3263" spans="1:2">
      <c r="A3263">
        <v>3262</v>
      </c>
      <c r="B3263" s="13">
        <v>-9.7942563333758272</v>
      </c>
    </row>
    <row r="3264" spans="1:2">
      <c r="A3264">
        <v>3263</v>
      </c>
      <c r="B3264" s="13">
        <v>-12.710882338269075</v>
      </c>
    </row>
    <row r="3265" spans="1:2">
      <c r="A3265">
        <v>3264</v>
      </c>
      <c r="B3265" s="13">
        <v>-7.7736105503381623</v>
      </c>
    </row>
    <row r="3266" spans="1:2">
      <c r="A3266">
        <v>3265</v>
      </c>
      <c r="B3266" s="13">
        <v>-12.41166511486716</v>
      </c>
    </row>
    <row r="3267" spans="1:2">
      <c r="A3267">
        <v>3266</v>
      </c>
      <c r="B3267" s="13">
        <v>-8.6677825057965681</v>
      </c>
    </row>
    <row r="3268" spans="1:2">
      <c r="A3268">
        <v>3267</v>
      </c>
      <c r="B3268" s="13">
        <v>-7.2751447144912653</v>
      </c>
    </row>
    <row r="3269" spans="1:2">
      <c r="A3269">
        <v>3268</v>
      </c>
      <c r="B3269" s="13">
        <v>-9.1137807728427109</v>
      </c>
    </row>
    <row r="3270" spans="1:2">
      <c r="A3270">
        <v>3269</v>
      </c>
      <c r="B3270" s="13">
        <v>-7.6856441086474785</v>
      </c>
    </row>
    <row r="3271" spans="1:2">
      <c r="A3271">
        <v>3270</v>
      </c>
      <c r="B3271" s="13">
        <v>-8.0460513823832862</v>
      </c>
    </row>
    <row r="3272" spans="1:2">
      <c r="A3272">
        <v>3271</v>
      </c>
      <c r="B3272" s="13">
        <v>-9.4533400153686067</v>
      </c>
    </row>
    <row r="3273" spans="1:2">
      <c r="A3273">
        <v>3272</v>
      </c>
      <c r="B3273" s="13">
        <v>-8.9319461735979129</v>
      </c>
    </row>
    <row r="3274" spans="1:2">
      <c r="A3274">
        <v>3273</v>
      </c>
      <c r="B3274" s="13">
        <v>-9.0213572348410125</v>
      </c>
    </row>
    <row r="3275" spans="1:2">
      <c r="A3275">
        <v>3274</v>
      </c>
      <c r="B3275" s="13">
        <v>-11.562719975748101</v>
      </c>
    </row>
    <row r="3276" spans="1:2">
      <c r="A3276">
        <v>3275</v>
      </c>
      <c r="B3276" s="13">
        <v>-8.7798390056890199</v>
      </c>
    </row>
    <row r="3277" spans="1:2">
      <c r="A3277">
        <v>3276</v>
      </c>
      <c r="B3277" s="13">
        <v>-8.5875623963351693</v>
      </c>
    </row>
    <row r="3278" spans="1:2">
      <c r="A3278">
        <v>3277</v>
      </c>
      <c r="B3278" s="13">
        <v>-7.4070685172706634</v>
      </c>
    </row>
    <row r="3279" spans="1:2">
      <c r="A3279">
        <v>3278</v>
      </c>
      <c r="B3279" s="13">
        <v>-7.7250031476314813</v>
      </c>
    </row>
    <row r="3280" spans="1:2">
      <c r="A3280">
        <v>3279</v>
      </c>
      <c r="B3280" s="13">
        <v>-8.191008251654317</v>
      </c>
    </row>
    <row r="3281" spans="1:2">
      <c r="A3281">
        <v>3280</v>
      </c>
      <c r="B3281" s="13">
        <v>-12.477888929699411</v>
      </c>
    </row>
    <row r="3282" spans="1:2">
      <c r="A3282">
        <v>3281</v>
      </c>
      <c r="B3282" s="13">
        <v>-9.937759231518049</v>
      </c>
    </row>
    <row r="3283" spans="1:2">
      <c r="A3283">
        <v>3282</v>
      </c>
      <c r="B3283" s="13">
        <v>-7.34633081017697</v>
      </c>
    </row>
    <row r="3284" spans="1:2">
      <c r="A3284">
        <v>3283</v>
      </c>
      <c r="B3284" s="13">
        <v>-13.227326422609979</v>
      </c>
    </row>
    <row r="3285" spans="1:2">
      <c r="A3285">
        <v>3284</v>
      </c>
      <c r="B3285" s="13">
        <v>-5.3396908077735477</v>
      </c>
    </row>
    <row r="3286" spans="1:2">
      <c r="A3286">
        <v>3285</v>
      </c>
      <c r="B3286" s="13">
        <v>-11.921555607163921</v>
      </c>
    </row>
    <row r="3287" spans="1:2">
      <c r="A3287">
        <v>3286</v>
      </c>
      <c r="B3287" s="13">
        <v>-3.3774500559467708</v>
      </c>
    </row>
    <row r="3288" spans="1:2">
      <c r="A3288">
        <v>3287</v>
      </c>
      <c r="B3288" s="13">
        <v>-5.6354727341234057</v>
      </c>
    </row>
    <row r="3289" spans="1:2">
      <c r="A3289">
        <v>3288</v>
      </c>
      <c r="B3289" s="13">
        <v>-9.4069844708263339</v>
      </c>
    </row>
    <row r="3290" spans="1:2">
      <c r="A3290">
        <v>3289</v>
      </c>
      <c r="B3290" s="13">
        <v>-10.769359180473719</v>
      </c>
    </row>
    <row r="3291" spans="1:2">
      <c r="A3291">
        <v>3290</v>
      </c>
      <c r="B3291" s="13">
        <v>-7.4712470099928847</v>
      </c>
    </row>
    <row r="3292" spans="1:2">
      <c r="A3292">
        <v>3291</v>
      </c>
      <c r="B3292" s="13">
        <v>-12.488561284872274</v>
      </c>
    </row>
    <row r="3293" spans="1:2">
      <c r="A3293">
        <v>3292</v>
      </c>
      <c r="B3293" s="13">
        <v>-7.1428524891477183</v>
      </c>
    </row>
    <row r="3294" spans="1:2">
      <c r="A3294">
        <v>3293</v>
      </c>
      <c r="B3294" s="13">
        <v>-5.6467562230321642</v>
      </c>
    </row>
    <row r="3295" spans="1:2">
      <c r="A3295">
        <v>3294</v>
      </c>
      <c r="B3295" s="13">
        <v>-9.1961162335151947</v>
      </c>
    </row>
    <row r="3296" spans="1:2">
      <c r="A3296">
        <v>3295</v>
      </c>
      <c r="B3296" s="13">
        <v>-4.1189973856949047</v>
      </c>
    </row>
    <row r="3297" spans="1:2">
      <c r="A3297">
        <v>3296</v>
      </c>
      <c r="B3297" s="13">
        <v>-6.8265045555170918</v>
      </c>
    </row>
    <row r="3298" spans="1:2">
      <c r="A3298">
        <v>3297</v>
      </c>
      <c r="B3298" s="13">
        <v>-12.510209168891786</v>
      </c>
    </row>
    <row r="3299" spans="1:2">
      <c r="A3299">
        <v>3298</v>
      </c>
      <c r="B3299" s="13">
        <v>-6.5224341308870155</v>
      </c>
    </row>
    <row r="3300" spans="1:2">
      <c r="A3300">
        <v>3299</v>
      </c>
      <c r="B3300" s="13">
        <v>-3.7986177863820685</v>
      </c>
    </row>
    <row r="3301" spans="1:2">
      <c r="A3301">
        <v>3300</v>
      </c>
      <c r="B3301" s="13">
        <v>-6.5087072748302575</v>
      </c>
    </row>
    <row r="3302" spans="1:2">
      <c r="A3302">
        <v>3301</v>
      </c>
      <c r="B3302" s="13">
        <v>-9.4290860224241708</v>
      </c>
    </row>
    <row r="3303" spans="1:2">
      <c r="A3303">
        <v>3302</v>
      </c>
      <c r="B3303" s="13">
        <v>-10.498672420466505</v>
      </c>
    </row>
    <row r="3304" spans="1:2">
      <c r="A3304">
        <v>3303</v>
      </c>
      <c r="B3304" s="13">
        <v>-10.264096953220493</v>
      </c>
    </row>
    <row r="3305" spans="1:2">
      <c r="A3305">
        <v>3304</v>
      </c>
      <c r="B3305" s="13">
        <v>-7.3288421018598209</v>
      </c>
    </row>
    <row r="3306" spans="1:2">
      <c r="A3306">
        <v>3305</v>
      </c>
      <c r="B3306" s="13">
        <v>-8.3033173507915574</v>
      </c>
    </row>
    <row r="3307" spans="1:2">
      <c r="A3307">
        <v>3306</v>
      </c>
      <c r="B3307" s="13">
        <v>-14.395768159463959</v>
      </c>
    </row>
    <row r="3308" spans="1:2">
      <c r="A3308">
        <v>3307</v>
      </c>
      <c r="B3308" s="13">
        <v>-5.4634344724482142</v>
      </c>
    </row>
    <row r="3309" spans="1:2">
      <c r="A3309">
        <v>3308</v>
      </c>
      <c r="B3309" s="13">
        <v>-6.0682936397843639</v>
      </c>
    </row>
    <row r="3310" spans="1:2">
      <c r="A3310">
        <v>3309</v>
      </c>
      <c r="B3310" s="13">
        <v>-13.342084810451649</v>
      </c>
    </row>
    <row r="3311" spans="1:2">
      <c r="A3311">
        <v>3310</v>
      </c>
      <c r="B3311" s="13">
        <v>-12.694348919018674</v>
      </c>
    </row>
    <row r="3312" spans="1:2">
      <c r="A3312">
        <v>3311</v>
      </c>
      <c r="B3312" s="13">
        <v>-11.186864086934753</v>
      </c>
    </row>
    <row r="3313" spans="1:2">
      <c r="A3313">
        <v>3312</v>
      </c>
      <c r="B3313" s="13">
        <v>-7.2880701249399156</v>
      </c>
    </row>
    <row r="3314" spans="1:2">
      <c r="A3314">
        <v>3313</v>
      </c>
      <c r="B3314" s="13">
        <v>-9.8328054983811199</v>
      </c>
    </row>
    <row r="3315" spans="1:2">
      <c r="A3315">
        <v>3314</v>
      </c>
      <c r="B3315" s="13">
        <v>-10.682332228057799</v>
      </c>
    </row>
    <row r="3316" spans="1:2">
      <c r="A3316">
        <v>3315</v>
      </c>
      <c r="B3316" s="13">
        <v>-9.3457884709763182</v>
      </c>
    </row>
    <row r="3317" spans="1:2">
      <c r="A3317">
        <v>3316</v>
      </c>
      <c r="B3317" s="13">
        <v>-12.891286369764563</v>
      </c>
    </row>
    <row r="3318" spans="1:2">
      <c r="A3318">
        <v>3317</v>
      </c>
      <c r="B3318" s="13">
        <v>-8.5905400150129054</v>
      </c>
    </row>
    <row r="3319" spans="1:2">
      <c r="A3319">
        <v>3318</v>
      </c>
      <c r="B3319" s="13">
        <v>-10.517831084033551</v>
      </c>
    </row>
    <row r="3320" spans="1:2">
      <c r="A3320">
        <v>3319</v>
      </c>
      <c r="B3320" s="13">
        <v>-5.7502043424829914</v>
      </c>
    </row>
    <row r="3321" spans="1:2">
      <c r="A3321">
        <v>3320</v>
      </c>
      <c r="B3321" s="13">
        <v>-9.1407440782504015</v>
      </c>
    </row>
    <row r="3322" spans="1:2">
      <c r="A3322">
        <v>3321</v>
      </c>
      <c r="B3322" s="13">
        <v>-8.5643082664368038</v>
      </c>
    </row>
    <row r="3323" spans="1:2">
      <c r="A3323">
        <v>3322</v>
      </c>
      <c r="B3323" s="13">
        <v>-8.9158452933427768</v>
      </c>
    </row>
    <row r="3324" spans="1:2">
      <c r="A3324">
        <v>3323</v>
      </c>
      <c r="B3324" s="13">
        <v>-9.6853128288455252</v>
      </c>
    </row>
    <row r="3325" spans="1:2">
      <c r="A3325">
        <v>3324</v>
      </c>
      <c r="B3325" s="13">
        <v>-13.293842821794849</v>
      </c>
    </row>
    <row r="3326" spans="1:2">
      <c r="A3326">
        <v>3325</v>
      </c>
      <c r="B3326" s="13">
        <v>-6.6234409298250139</v>
      </c>
    </row>
    <row r="3327" spans="1:2">
      <c r="A3327">
        <v>3326</v>
      </c>
      <c r="B3327" s="13">
        <v>-10.822528389838576</v>
      </c>
    </row>
    <row r="3328" spans="1:2">
      <c r="A3328">
        <v>3327</v>
      </c>
      <c r="B3328" s="13">
        <v>-10.779893528787561</v>
      </c>
    </row>
    <row r="3329" spans="1:2">
      <c r="A3329">
        <v>3328</v>
      </c>
      <c r="B3329" s="13">
        <v>-11.55900573056595</v>
      </c>
    </row>
    <row r="3330" spans="1:2">
      <c r="A3330">
        <v>3329</v>
      </c>
      <c r="B3330" s="13">
        <v>-10.317384275393831</v>
      </c>
    </row>
    <row r="3331" spans="1:2">
      <c r="A3331">
        <v>3330</v>
      </c>
      <c r="B3331" s="13">
        <v>-7.6587716696871961</v>
      </c>
    </row>
    <row r="3332" spans="1:2">
      <c r="A3332">
        <v>3331</v>
      </c>
      <c r="B3332" s="13">
        <v>-9.3694848566522762</v>
      </c>
    </row>
    <row r="3333" spans="1:2">
      <c r="A3333">
        <v>3332</v>
      </c>
      <c r="B3333" s="13">
        <v>-12.290907654592466</v>
      </c>
    </row>
    <row r="3334" spans="1:2">
      <c r="A3334">
        <v>3333</v>
      </c>
      <c r="B3334" s="13">
        <v>-8.5458041184401932</v>
      </c>
    </row>
    <row r="3335" spans="1:2">
      <c r="A3335">
        <v>3334</v>
      </c>
      <c r="B3335" s="13">
        <v>-8.7119820234981074</v>
      </c>
    </row>
    <row r="3336" spans="1:2">
      <c r="A3336">
        <v>3335</v>
      </c>
      <c r="B3336" s="13">
        <v>-12.301910481455961</v>
      </c>
    </row>
    <row r="3337" spans="1:2">
      <c r="A3337">
        <v>3336</v>
      </c>
      <c r="B3337" s="13">
        <v>-9.4708738830036765</v>
      </c>
    </row>
    <row r="3338" spans="1:2">
      <c r="A3338">
        <v>3337</v>
      </c>
      <c r="B3338" s="13">
        <v>-12.677383127160159</v>
      </c>
    </row>
    <row r="3339" spans="1:2">
      <c r="A3339">
        <v>3338</v>
      </c>
      <c r="B3339" s="13">
        <v>-4.0014079258009181</v>
      </c>
    </row>
    <row r="3340" spans="1:2">
      <c r="A3340">
        <v>3339</v>
      </c>
      <c r="B3340" s="13">
        <v>-7.8827003971160456</v>
      </c>
    </row>
    <row r="3341" spans="1:2">
      <c r="A3341">
        <v>3340</v>
      </c>
      <c r="B3341" s="13">
        <v>-11.158287271593824</v>
      </c>
    </row>
    <row r="3342" spans="1:2">
      <c r="A3342">
        <v>3341</v>
      </c>
      <c r="B3342" s="13">
        <v>-8.691154469371746</v>
      </c>
    </row>
    <row r="3343" spans="1:2">
      <c r="A3343">
        <v>3342</v>
      </c>
      <c r="B3343" s="13">
        <v>-8.0937396508469952</v>
      </c>
    </row>
    <row r="3344" spans="1:2">
      <c r="A3344">
        <v>3343</v>
      </c>
      <c r="B3344" s="13">
        <v>-9.1911288830260975</v>
      </c>
    </row>
    <row r="3345" spans="1:2">
      <c r="A3345">
        <v>3344</v>
      </c>
      <c r="B3345" s="13">
        <v>-10.036101974619266</v>
      </c>
    </row>
    <row r="3346" spans="1:2">
      <c r="A3346">
        <v>3345</v>
      </c>
      <c r="B3346" s="13">
        <v>-8.5037063400811093</v>
      </c>
    </row>
    <row r="3347" spans="1:2">
      <c r="A3347">
        <v>3346</v>
      </c>
      <c r="B3347" s="13">
        <v>-5.9511562717668633</v>
      </c>
    </row>
    <row r="3348" spans="1:2">
      <c r="A3348">
        <v>3347</v>
      </c>
      <c r="B3348" s="13">
        <v>-14.290495609292737</v>
      </c>
    </row>
    <row r="3349" spans="1:2">
      <c r="A3349">
        <v>3348</v>
      </c>
      <c r="B3349" s="13">
        <v>-6.0657263778628954</v>
      </c>
    </row>
    <row r="3350" spans="1:2">
      <c r="A3350">
        <v>3349</v>
      </c>
      <c r="B3350" s="13">
        <v>-12.912954095484713</v>
      </c>
    </row>
    <row r="3351" spans="1:2">
      <c r="A3351">
        <v>3350</v>
      </c>
      <c r="B3351" s="13">
        <v>-12.306971820925646</v>
      </c>
    </row>
    <row r="3352" spans="1:2">
      <c r="A3352">
        <v>3351</v>
      </c>
      <c r="B3352" s="13">
        <v>-6.7479624936324383</v>
      </c>
    </row>
    <row r="3353" spans="1:2">
      <c r="A3353">
        <v>3352</v>
      </c>
      <c r="B3353" s="13">
        <v>-11.660278401442513</v>
      </c>
    </row>
    <row r="3354" spans="1:2">
      <c r="A3354">
        <v>3353</v>
      </c>
      <c r="B3354" s="13">
        <v>-9.5877088524435727</v>
      </c>
    </row>
    <row r="3355" spans="1:2">
      <c r="A3355">
        <v>3354</v>
      </c>
      <c r="B3355" s="13">
        <v>-7.2075861585848839</v>
      </c>
    </row>
    <row r="3356" spans="1:2">
      <c r="A3356">
        <v>3355</v>
      </c>
      <c r="B3356" s="13">
        <v>-9.6042968090102221</v>
      </c>
    </row>
    <row r="3357" spans="1:2">
      <c r="A3357">
        <v>3356</v>
      </c>
      <c r="B3357" s="13">
        <v>-8.2556655749810748</v>
      </c>
    </row>
    <row r="3358" spans="1:2">
      <c r="A3358">
        <v>3357</v>
      </c>
      <c r="B3358" s="13">
        <v>-9.5558298515712199</v>
      </c>
    </row>
    <row r="3359" spans="1:2">
      <c r="A3359">
        <v>3358</v>
      </c>
      <c r="B3359" s="13">
        <v>-6.145811996942081</v>
      </c>
    </row>
    <row r="3360" spans="1:2">
      <c r="A3360">
        <v>3359</v>
      </c>
      <c r="B3360" s="13">
        <v>-10.181773063055655</v>
      </c>
    </row>
    <row r="3361" spans="1:2">
      <c r="A3361">
        <v>3360</v>
      </c>
      <c r="B3361" s="13">
        <v>-4.5864776535288287</v>
      </c>
    </row>
    <row r="3362" spans="1:2">
      <c r="A3362">
        <v>3361</v>
      </c>
      <c r="B3362" s="13">
        <v>-13.316216197474604</v>
      </c>
    </row>
    <row r="3363" spans="1:2">
      <c r="A3363">
        <v>3362</v>
      </c>
      <c r="B3363" s="13">
        <v>-8.8266117684742387</v>
      </c>
    </row>
    <row r="3364" spans="1:2">
      <c r="A3364">
        <v>3363</v>
      </c>
      <c r="B3364" s="13">
        <v>-6.5854688756723299</v>
      </c>
    </row>
    <row r="3365" spans="1:2">
      <c r="A3365">
        <v>3364</v>
      </c>
      <c r="B3365" s="13">
        <v>-3.7480863546522705</v>
      </c>
    </row>
    <row r="3366" spans="1:2">
      <c r="A3366">
        <v>3365</v>
      </c>
      <c r="B3366" s="13">
        <v>-4.2041938549718481</v>
      </c>
    </row>
    <row r="3367" spans="1:2">
      <c r="A3367">
        <v>3366</v>
      </c>
      <c r="B3367" s="13">
        <v>-10.429889186215735</v>
      </c>
    </row>
    <row r="3368" spans="1:2">
      <c r="A3368">
        <v>3367</v>
      </c>
      <c r="B3368" s="13">
        <v>-7.0510793306547299</v>
      </c>
    </row>
    <row r="3369" spans="1:2">
      <c r="A3369">
        <v>3368</v>
      </c>
      <c r="B3369" s="13">
        <v>-4.394475591321398</v>
      </c>
    </row>
    <row r="3370" spans="1:2">
      <c r="A3370">
        <v>3369</v>
      </c>
      <c r="B3370" s="13">
        <v>-6.9903059058957711</v>
      </c>
    </row>
    <row r="3371" spans="1:2">
      <c r="A3371">
        <v>3370</v>
      </c>
      <c r="B3371" s="13">
        <v>-9.9859600473944496</v>
      </c>
    </row>
    <row r="3372" spans="1:2">
      <c r="A3372">
        <v>3371</v>
      </c>
      <c r="B3372" s="13">
        <v>-8.8212108802290921</v>
      </c>
    </row>
    <row r="3373" spans="1:2">
      <c r="A3373">
        <v>3372</v>
      </c>
      <c r="B3373" s="13">
        <v>-15.411235758149008</v>
      </c>
    </row>
    <row r="3374" spans="1:2">
      <c r="A3374">
        <v>3373</v>
      </c>
      <c r="B3374" s="13">
        <v>-8.8885792093619251</v>
      </c>
    </row>
    <row r="3375" spans="1:2">
      <c r="A3375">
        <v>3374</v>
      </c>
      <c r="B3375" s="13">
        <v>-7.1026375573196159</v>
      </c>
    </row>
    <row r="3376" spans="1:2">
      <c r="A3376">
        <v>3375</v>
      </c>
      <c r="B3376" s="13">
        <v>-9.2587847360091953</v>
      </c>
    </row>
    <row r="3377" spans="1:2">
      <c r="A3377">
        <v>3376</v>
      </c>
      <c r="B3377" s="13">
        <v>-6.6003016665527401</v>
      </c>
    </row>
    <row r="3378" spans="1:2">
      <c r="A3378">
        <v>3377</v>
      </c>
      <c r="B3378" s="13">
        <v>-10.004014740357571</v>
      </c>
    </row>
    <row r="3379" spans="1:2">
      <c r="A3379">
        <v>3378</v>
      </c>
      <c r="B3379" s="13">
        <v>-12.671896174742562</v>
      </c>
    </row>
    <row r="3380" spans="1:2">
      <c r="A3380">
        <v>3379</v>
      </c>
      <c r="B3380" s="13">
        <v>-12.485566267785023</v>
      </c>
    </row>
    <row r="3381" spans="1:2">
      <c r="A3381">
        <v>3380</v>
      </c>
      <c r="B3381" s="13">
        <v>-5.8586158668164208</v>
      </c>
    </row>
    <row r="3382" spans="1:2">
      <c r="A3382">
        <v>3381</v>
      </c>
      <c r="B3382" s="13">
        <v>-7.9859312177197879</v>
      </c>
    </row>
    <row r="3383" spans="1:2">
      <c r="A3383">
        <v>3382</v>
      </c>
      <c r="B3383" s="13">
        <v>-8.3153317331277901</v>
      </c>
    </row>
    <row r="3384" spans="1:2">
      <c r="A3384">
        <v>3383</v>
      </c>
      <c r="B3384" s="13">
        <v>-3.8636797809652057</v>
      </c>
    </row>
    <row r="3385" spans="1:2">
      <c r="A3385">
        <v>3384</v>
      </c>
      <c r="B3385" s="13">
        <v>-8.8609725406877882</v>
      </c>
    </row>
    <row r="3386" spans="1:2">
      <c r="A3386">
        <v>3385</v>
      </c>
      <c r="B3386" s="13">
        <v>-11.248832913863419</v>
      </c>
    </row>
    <row r="3387" spans="1:2">
      <c r="A3387">
        <v>3386</v>
      </c>
      <c r="B3387" s="13">
        <v>-5.0912143761628332</v>
      </c>
    </row>
    <row r="3388" spans="1:2">
      <c r="A3388">
        <v>3387</v>
      </c>
      <c r="B3388" s="13">
        <v>-8.3819679942558771</v>
      </c>
    </row>
    <row r="3389" spans="1:2">
      <c r="A3389">
        <v>3388</v>
      </c>
      <c r="B3389" s="13">
        <v>-8.9089852545421007</v>
      </c>
    </row>
    <row r="3390" spans="1:2">
      <c r="A3390">
        <v>3389</v>
      </c>
      <c r="B3390" s="13">
        <v>-9.2817831408595559</v>
      </c>
    </row>
    <row r="3391" spans="1:2">
      <c r="A3391">
        <v>3390</v>
      </c>
      <c r="B3391" s="13">
        <v>-8.6563706261301139</v>
      </c>
    </row>
    <row r="3392" spans="1:2">
      <c r="A3392">
        <v>3391</v>
      </c>
      <c r="B3392" s="13">
        <v>-8.0051893767426439</v>
      </c>
    </row>
    <row r="3393" spans="1:2">
      <c r="A3393">
        <v>3392</v>
      </c>
      <c r="B3393" s="13">
        <v>-10.503974693202398</v>
      </c>
    </row>
    <row r="3394" spans="1:2">
      <c r="A3394">
        <v>3393</v>
      </c>
      <c r="B3394" s="13">
        <v>-7.5521102849004027</v>
      </c>
    </row>
    <row r="3395" spans="1:2">
      <c r="A3395">
        <v>3394</v>
      </c>
      <c r="B3395" s="13">
        <v>-6.3376826171392615</v>
      </c>
    </row>
    <row r="3396" spans="1:2">
      <c r="A3396">
        <v>3395</v>
      </c>
      <c r="B3396" s="13">
        <v>-6.1131877544747102</v>
      </c>
    </row>
    <row r="3397" spans="1:2">
      <c r="A3397">
        <v>3396</v>
      </c>
      <c r="B3397" s="13">
        <v>-2.1494191336078359</v>
      </c>
    </row>
    <row r="3398" spans="1:2">
      <c r="A3398">
        <v>3397</v>
      </c>
      <c r="B3398" s="13">
        <v>-8.9381278101928974</v>
      </c>
    </row>
    <row r="3399" spans="1:2">
      <c r="A3399">
        <v>3398</v>
      </c>
      <c r="B3399" s="13">
        <v>-9.1767137866923463</v>
      </c>
    </row>
    <row r="3400" spans="1:2">
      <c r="A3400">
        <v>3399</v>
      </c>
      <c r="B3400" s="13">
        <v>-7.5031280087589929</v>
      </c>
    </row>
    <row r="3401" spans="1:2">
      <c r="A3401">
        <v>3400</v>
      </c>
      <c r="B3401" s="13">
        <v>-11.322646246422357</v>
      </c>
    </row>
    <row r="3402" spans="1:2">
      <c r="A3402">
        <v>3401</v>
      </c>
      <c r="B3402" s="13">
        <v>-9.3518298417273193</v>
      </c>
    </row>
    <row r="3403" spans="1:2">
      <c r="A3403">
        <v>3402</v>
      </c>
      <c r="B3403" s="13">
        <v>-9.9049635929131004</v>
      </c>
    </row>
    <row r="3404" spans="1:2">
      <c r="A3404">
        <v>3403</v>
      </c>
      <c r="B3404" s="13">
        <v>-6.3674876987241209</v>
      </c>
    </row>
    <row r="3405" spans="1:2">
      <c r="A3405">
        <v>3404</v>
      </c>
      <c r="B3405" s="13">
        <v>-12.197828281700694</v>
      </c>
    </row>
    <row r="3406" spans="1:2">
      <c r="A3406">
        <v>3405</v>
      </c>
      <c r="B3406" s="13">
        <v>-11.844789664263846</v>
      </c>
    </row>
    <row r="3407" spans="1:2">
      <c r="A3407">
        <v>3406</v>
      </c>
      <c r="B3407" s="13">
        <v>-5.1896538730743966</v>
      </c>
    </row>
    <row r="3408" spans="1:2">
      <c r="A3408">
        <v>3407</v>
      </c>
      <c r="B3408" s="13">
        <v>-9.3451633017205946</v>
      </c>
    </row>
    <row r="3409" spans="1:2">
      <c r="A3409">
        <v>3408</v>
      </c>
      <c r="B3409" s="13">
        <v>-6.8899828651011381</v>
      </c>
    </row>
    <row r="3410" spans="1:2">
      <c r="A3410">
        <v>3409</v>
      </c>
      <c r="B3410" s="13">
        <v>-7.0598216224502428</v>
      </c>
    </row>
    <row r="3411" spans="1:2">
      <c r="A3411">
        <v>3410</v>
      </c>
      <c r="B3411" s="13">
        <v>-11.992095046110169</v>
      </c>
    </row>
    <row r="3412" spans="1:2">
      <c r="A3412">
        <v>3411</v>
      </c>
      <c r="B3412" s="13">
        <v>-5.2223612007609113</v>
      </c>
    </row>
    <row r="3413" spans="1:2">
      <c r="A3413">
        <v>3412</v>
      </c>
      <c r="B3413" s="13">
        <v>-9.0308327421166723</v>
      </c>
    </row>
    <row r="3414" spans="1:2">
      <c r="A3414">
        <v>3413</v>
      </c>
      <c r="B3414" s="13">
        <v>-4.5541710591514883</v>
      </c>
    </row>
    <row r="3415" spans="1:2">
      <c r="A3415">
        <v>3414</v>
      </c>
      <c r="B3415" s="13">
        <v>-6.3986557451109238</v>
      </c>
    </row>
    <row r="3416" spans="1:2">
      <c r="A3416">
        <v>3415</v>
      </c>
      <c r="B3416" s="13">
        <v>-8.959940598851496</v>
      </c>
    </row>
    <row r="3417" spans="1:2">
      <c r="A3417">
        <v>3416</v>
      </c>
      <c r="B3417" s="13">
        <v>-6.6450811384091519</v>
      </c>
    </row>
    <row r="3418" spans="1:2">
      <c r="A3418">
        <v>3417</v>
      </c>
      <c r="B3418" s="13">
        <v>-11.222093415743556</v>
      </c>
    </row>
    <row r="3419" spans="1:2">
      <c r="A3419">
        <v>3418</v>
      </c>
      <c r="B3419" s="13">
        <v>-7.4121274765693999</v>
      </c>
    </row>
    <row r="3420" spans="1:2">
      <c r="A3420">
        <v>3419</v>
      </c>
      <c r="B3420" s="13">
        <v>-10.728807259246031</v>
      </c>
    </row>
    <row r="3421" spans="1:2">
      <c r="A3421">
        <v>3420</v>
      </c>
      <c r="B3421" s="13">
        <v>-8.5896544111069453</v>
      </c>
    </row>
    <row r="3422" spans="1:2">
      <c r="A3422">
        <v>3421</v>
      </c>
      <c r="B3422" s="13">
        <v>-12.186213972217454</v>
      </c>
    </row>
    <row r="3423" spans="1:2">
      <c r="A3423">
        <v>3422</v>
      </c>
      <c r="B3423" s="13">
        <v>-11.871147466990674</v>
      </c>
    </row>
    <row r="3424" spans="1:2">
      <c r="A3424">
        <v>3423</v>
      </c>
      <c r="B3424" s="13">
        <v>-4.773232770763034</v>
      </c>
    </row>
    <row r="3425" spans="1:2">
      <c r="A3425">
        <v>3424</v>
      </c>
      <c r="B3425" s="13">
        <v>-9.4511476011109874</v>
      </c>
    </row>
    <row r="3426" spans="1:2">
      <c r="A3426">
        <v>3425</v>
      </c>
      <c r="B3426" s="13">
        <v>-9.3430310966659995</v>
      </c>
    </row>
    <row r="3427" spans="1:2">
      <c r="A3427">
        <v>3426</v>
      </c>
      <c r="B3427" s="13">
        <v>-7.4794256281937397</v>
      </c>
    </row>
    <row r="3428" spans="1:2">
      <c r="A3428">
        <v>3427</v>
      </c>
      <c r="B3428" s="13">
        <v>-6.3628095087818046</v>
      </c>
    </row>
    <row r="3429" spans="1:2">
      <c r="A3429">
        <v>3428</v>
      </c>
      <c r="B3429" s="13">
        <v>-10.820740885823023</v>
      </c>
    </row>
    <row r="3430" spans="1:2">
      <c r="A3430">
        <v>3429</v>
      </c>
      <c r="B3430" s="13">
        <v>-12.731287063082377</v>
      </c>
    </row>
    <row r="3431" spans="1:2">
      <c r="A3431">
        <v>3430</v>
      </c>
      <c r="B3431" s="13">
        <v>-6.3714057213687552</v>
      </c>
    </row>
    <row r="3432" spans="1:2">
      <c r="A3432">
        <v>3431</v>
      </c>
      <c r="B3432" s="13">
        <v>-6.6604684418764419</v>
      </c>
    </row>
    <row r="3433" spans="1:2">
      <c r="A3433">
        <v>3432</v>
      </c>
      <c r="B3433" s="13">
        <v>-4.1692202618015077</v>
      </c>
    </row>
    <row r="3434" spans="1:2">
      <c r="A3434">
        <v>3433</v>
      </c>
      <c r="B3434" s="13">
        <v>-11.611808615187835</v>
      </c>
    </row>
    <row r="3435" spans="1:2">
      <c r="A3435">
        <v>3434</v>
      </c>
      <c r="B3435" s="13">
        <v>-10.32225138902225</v>
      </c>
    </row>
    <row r="3436" spans="1:2">
      <c r="A3436">
        <v>3435</v>
      </c>
      <c r="B3436" s="13">
        <v>-14.578504628195235</v>
      </c>
    </row>
    <row r="3437" spans="1:2">
      <c r="A3437">
        <v>3436</v>
      </c>
      <c r="B3437" s="13">
        <v>-7.3387039295637111</v>
      </c>
    </row>
    <row r="3438" spans="1:2">
      <c r="A3438">
        <v>3437</v>
      </c>
      <c r="B3438" s="13">
        <v>-8.6258818033596061</v>
      </c>
    </row>
    <row r="3439" spans="1:2">
      <c r="A3439">
        <v>3438</v>
      </c>
      <c r="B3439" s="13">
        <v>-7.7672920903131804</v>
      </c>
    </row>
    <row r="3440" spans="1:2">
      <c r="A3440">
        <v>3439</v>
      </c>
      <c r="B3440" s="13">
        <v>-7.38098874833375</v>
      </c>
    </row>
    <row r="3441" spans="1:2">
      <c r="A3441">
        <v>3440</v>
      </c>
      <c r="B3441" s="13">
        <v>-8.0058507930630256</v>
      </c>
    </row>
    <row r="3442" spans="1:2">
      <c r="A3442">
        <v>3441</v>
      </c>
      <c r="B3442" s="13">
        <v>-6.6087281904082245</v>
      </c>
    </row>
    <row r="3443" spans="1:2">
      <c r="A3443">
        <v>3442</v>
      </c>
      <c r="B3443" s="13">
        <v>-7.4729910064094085</v>
      </c>
    </row>
    <row r="3444" spans="1:2">
      <c r="A3444">
        <v>3443</v>
      </c>
      <c r="B3444" s="13">
        <v>-12.608249694821856</v>
      </c>
    </row>
    <row r="3445" spans="1:2">
      <c r="A3445">
        <v>3444</v>
      </c>
      <c r="B3445" s="13">
        <v>-8.2742132920201321</v>
      </c>
    </row>
    <row r="3446" spans="1:2">
      <c r="A3446">
        <v>3445</v>
      </c>
      <c r="B3446" s="13">
        <v>-2.8991413099137695</v>
      </c>
    </row>
    <row r="3447" spans="1:2">
      <c r="A3447">
        <v>3446</v>
      </c>
      <c r="B3447" s="13">
        <v>-4.4235354494124222</v>
      </c>
    </row>
    <row r="3448" spans="1:2">
      <c r="A3448">
        <v>3447</v>
      </c>
      <c r="B3448" s="13">
        <v>-7.7067819405047429</v>
      </c>
    </row>
    <row r="3449" spans="1:2">
      <c r="A3449">
        <v>3448</v>
      </c>
      <c r="B3449" s="13">
        <v>-6.9616114610010733</v>
      </c>
    </row>
    <row r="3450" spans="1:2">
      <c r="A3450">
        <v>3449</v>
      </c>
      <c r="B3450" s="13">
        <v>-11.173167476968192</v>
      </c>
    </row>
    <row r="3451" spans="1:2">
      <c r="A3451">
        <v>3450</v>
      </c>
      <c r="B3451" s="13">
        <v>-7.7340898476148752</v>
      </c>
    </row>
    <row r="3452" spans="1:2">
      <c r="A3452">
        <v>3451</v>
      </c>
      <c r="B3452" s="13">
        <v>-12.386994374246918</v>
      </c>
    </row>
    <row r="3453" spans="1:2">
      <c r="A3453">
        <v>3452</v>
      </c>
      <c r="B3453" s="13">
        <v>-11.130858034045772</v>
      </c>
    </row>
    <row r="3454" spans="1:2">
      <c r="A3454">
        <v>3453</v>
      </c>
      <c r="B3454" s="13">
        <v>-8.6171615540279838</v>
      </c>
    </row>
    <row r="3455" spans="1:2">
      <c r="A3455">
        <v>3454</v>
      </c>
      <c r="B3455" s="13">
        <v>-9.1014184336028929</v>
      </c>
    </row>
    <row r="3456" spans="1:2">
      <c r="A3456">
        <v>3455</v>
      </c>
      <c r="B3456" s="13">
        <v>-14.256267689058987</v>
      </c>
    </row>
    <row r="3457" spans="1:2">
      <c r="A3457">
        <v>3456</v>
      </c>
      <c r="B3457" s="13">
        <v>-11.836648144357742</v>
      </c>
    </row>
    <row r="3458" spans="1:2">
      <c r="A3458">
        <v>3457</v>
      </c>
      <c r="B3458" s="13">
        <v>-8.2775674185586574</v>
      </c>
    </row>
    <row r="3459" spans="1:2">
      <c r="A3459">
        <v>3458</v>
      </c>
      <c r="B3459" s="13">
        <v>-4.1786947722433814</v>
      </c>
    </row>
    <row r="3460" spans="1:2">
      <c r="A3460">
        <v>3459</v>
      </c>
      <c r="B3460" s="13">
        <v>-11.917620436555612</v>
      </c>
    </row>
    <row r="3461" spans="1:2">
      <c r="A3461">
        <v>3460</v>
      </c>
      <c r="B3461" s="13">
        <v>-11.67061626719137</v>
      </c>
    </row>
    <row r="3462" spans="1:2">
      <c r="A3462">
        <v>3461</v>
      </c>
      <c r="B3462" s="13">
        <v>-12.168234417266095</v>
      </c>
    </row>
    <row r="3463" spans="1:2">
      <c r="A3463">
        <v>3462</v>
      </c>
      <c r="B3463" s="13">
        <v>-10.133099823149637</v>
      </c>
    </row>
    <row r="3464" spans="1:2">
      <c r="A3464">
        <v>3463</v>
      </c>
      <c r="B3464" s="13">
        <v>-12.455485955262825</v>
      </c>
    </row>
    <row r="3465" spans="1:2">
      <c r="A3465">
        <v>3464</v>
      </c>
      <c r="B3465" s="13">
        <v>-7.6154059331753574</v>
      </c>
    </row>
    <row r="3466" spans="1:2">
      <c r="A3466">
        <v>3465</v>
      </c>
      <c r="B3466" s="13">
        <v>-2.3286918846211151</v>
      </c>
    </row>
    <row r="3467" spans="1:2">
      <c r="A3467">
        <v>3466</v>
      </c>
      <c r="B3467" s="13">
        <v>-11.883558301564989</v>
      </c>
    </row>
    <row r="3468" spans="1:2">
      <c r="A3468">
        <v>3467</v>
      </c>
      <c r="B3468" s="13">
        <v>-3.5014818004358501</v>
      </c>
    </row>
    <row r="3469" spans="1:2">
      <c r="A3469">
        <v>3468</v>
      </c>
      <c r="B3469" s="13">
        <v>-10.192468502350376</v>
      </c>
    </row>
    <row r="3470" spans="1:2">
      <c r="A3470">
        <v>3469</v>
      </c>
      <c r="B3470" s="13">
        <v>-13.16946631716076</v>
      </c>
    </row>
    <row r="3471" spans="1:2">
      <c r="A3471">
        <v>3470</v>
      </c>
      <c r="B3471" s="13">
        <v>-12.237525955513169</v>
      </c>
    </row>
    <row r="3472" spans="1:2">
      <c r="A3472">
        <v>3471</v>
      </c>
      <c r="B3472" s="13">
        <v>-6.8427136139099023</v>
      </c>
    </row>
    <row r="3473" spans="1:2">
      <c r="A3473">
        <v>3472</v>
      </c>
      <c r="B3473" s="13">
        <v>-8.383707329618737</v>
      </c>
    </row>
    <row r="3474" spans="1:2">
      <c r="A3474">
        <v>3473</v>
      </c>
      <c r="B3474" s="13">
        <v>-7.9294645277030753</v>
      </c>
    </row>
    <row r="3475" spans="1:2">
      <c r="A3475">
        <v>3474</v>
      </c>
      <c r="B3475" s="13">
        <v>-10.184719305628574</v>
      </c>
    </row>
    <row r="3476" spans="1:2">
      <c r="A3476">
        <v>3475</v>
      </c>
      <c r="B3476" s="13">
        <v>-9.3573063785666282</v>
      </c>
    </row>
    <row r="3477" spans="1:2">
      <c r="A3477">
        <v>3476</v>
      </c>
      <c r="B3477" s="13">
        <v>-10.302207335663287</v>
      </c>
    </row>
    <row r="3478" spans="1:2">
      <c r="A3478">
        <v>3477</v>
      </c>
      <c r="B3478" s="13">
        <v>-4.6875079947626936</v>
      </c>
    </row>
    <row r="3479" spans="1:2">
      <c r="A3479">
        <v>3478</v>
      </c>
      <c r="B3479" s="13">
        <v>-7.0301824966210988</v>
      </c>
    </row>
    <row r="3480" spans="1:2">
      <c r="A3480">
        <v>3479</v>
      </c>
      <c r="B3480" s="13">
        <v>-9.8345880699150126</v>
      </c>
    </row>
    <row r="3481" spans="1:2">
      <c r="A3481">
        <v>3480</v>
      </c>
      <c r="B3481" s="13">
        <v>-6.8282943392473605</v>
      </c>
    </row>
    <row r="3482" spans="1:2">
      <c r="A3482">
        <v>3481</v>
      </c>
      <c r="B3482" s="13">
        <v>-8.3841208682246133</v>
      </c>
    </row>
    <row r="3483" spans="1:2">
      <c r="A3483">
        <v>3482</v>
      </c>
      <c r="B3483" s="13">
        <v>-14.287201642592285</v>
      </c>
    </row>
    <row r="3484" spans="1:2">
      <c r="A3484">
        <v>3483</v>
      </c>
      <c r="B3484" s="13">
        <v>-9.7723996017099672</v>
      </c>
    </row>
    <row r="3485" spans="1:2">
      <c r="A3485">
        <v>3484</v>
      </c>
      <c r="B3485" s="13">
        <v>-8.8682352898866661</v>
      </c>
    </row>
    <row r="3486" spans="1:2">
      <c r="A3486">
        <v>3485</v>
      </c>
      <c r="B3486" s="13">
        <v>-8.2743666832071945</v>
      </c>
    </row>
    <row r="3487" spans="1:2">
      <c r="A3487">
        <v>3486</v>
      </c>
      <c r="B3487" s="13">
        <v>-10.621090542416075</v>
      </c>
    </row>
    <row r="3488" spans="1:2">
      <c r="A3488">
        <v>3487</v>
      </c>
      <c r="B3488" s="13">
        <v>-12.6842144416288</v>
      </c>
    </row>
    <row r="3489" spans="1:2">
      <c r="A3489">
        <v>3488</v>
      </c>
      <c r="B3489" s="13">
        <v>-8.2832842015140464</v>
      </c>
    </row>
    <row r="3490" spans="1:2">
      <c r="A3490">
        <v>3489</v>
      </c>
      <c r="B3490" s="13">
        <v>-9.062996323242194</v>
      </c>
    </row>
    <row r="3491" spans="1:2">
      <c r="A3491">
        <v>3490</v>
      </c>
      <c r="B3491" s="13">
        <v>-10.670174500305363</v>
      </c>
    </row>
    <row r="3492" spans="1:2">
      <c r="A3492">
        <v>3491</v>
      </c>
      <c r="B3492" s="13">
        <v>-11.294427937554765</v>
      </c>
    </row>
    <row r="3493" spans="1:2">
      <c r="A3493">
        <v>3492</v>
      </c>
      <c r="B3493" s="13">
        <v>-6.9695023850170879</v>
      </c>
    </row>
    <row r="3494" spans="1:2">
      <c r="A3494">
        <v>3493</v>
      </c>
      <c r="B3494" s="13">
        <v>-11.921554650859481</v>
      </c>
    </row>
    <row r="3495" spans="1:2">
      <c r="A3495">
        <v>3494</v>
      </c>
      <c r="B3495" s="13">
        <v>-7.891038683234223</v>
      </c>
    </row>
    <row r="3496" spans="1:2">
      <c r="A3496">
        <v>3495</v>
      </c>
      <c r="B3496" s="13">
        <v>-8.0158673074043936</v>
      </c>
    </row>
    <row r="3497" spans="1:2">
      <c r="A3497">
        <v>3496</v>
      </c>
      <c r="B3497" s="13">
        <v>-8.3143462758530422</v>
      </c>
    </row>
    <row r="3498" spans="1:2">
      <c r="A3498">
        <v>3497</v>
      </c>
      <c r="B3498" s="13">
        <v>-8.7654361871523498</v>
      </c>
    </row>
    <row r="3499" spans="1:2">
      <c r="A3499">
        <v>3498</v>
      </c>
      <c r="B3499" s="13">
        <v>-4.3900035308769549</v>
      </c>
    </row>
    <row r="3500" spans="1:2">
      <c r="A3500">
        <v>3499</v>
      </c>
      <c r="B3500" s="13">
        <v>-8.2745552248029028</v>
      </c>
    </row>
    <row r="3501" spans="1:2">
      <c r="A3501">
        <v>3500</v>
      </c>
      <c r="B3501" s="13">
        <v>-7.2581197222545857</v>
      </c>
    </row>
    <row r="3502" spans="1:2">
      <c r="A3502">
        <v>3501</v>
      </c>
      <c r="B3502" s="13">
        <v>-2.7845285829255375</v>
      </c>
    </row>
    <row r="3503" spans="1:2">
      <c r="A3503">
        <v>3502</v>
      </c>
      <c r="B3503" s="13">
        <v>-6.2613066541699496</v>
      </c>
    </row>
    <row r="3504" spans="1:2">
      <c r="A3504">
        <v>3503</v>
      </c>
      <c r="B3504" s="13">
        <v>-10.531341963326623</v>
      </c>
    </row>
    <row r="3505" spans="1:2">
      <c r="A3505">
        <v>3504</v>
      </c>
      <c r="B3505" s="13">
        <v>-9.5460069418541735</v>
      </c>
    </row>
    <row r="3506" spans="1:2">
      <c r="A3506">
        <v>3505</v>
      </c>
      <c r="B3506" s="13">
        <v>-6.9215004300708305</v>
      </c>
    </row>
    <row r="3507" spans="1:2">
      <c r="A3507">
        <v>3506</v>
      </c>
      <c r="B3507" s="13">
        <v>-7.2548577693643663</v>
      </c>
    </row>
    <row r="3508" spans="1:2">
      <c r="A3508">
        <v>3507</v>
      </c>
      <c r="B3508" s="13">
        <v>-10.32719500119463</v>
      </c>
    </row>
    <row r="3509" spans="1:2">
      <c r="A3509">
        <v>3508</v>
      </c>
      <c r="B3509" s="13">
        <v>-8.0268340990166873</v>
      </c>
    </row>
    <row r="3510" spans="1:2">
      <c r="A3510">
        <v>3509</v>
      </c>
      <c r="B3510" s="13">
        <v>-9.6136033976425654</v>
      </c>
    </row>
    <row r="3511" spans="1:2">
      <c r="A3511">
        <v>3510</v>
      </c>
      <c r="B3511" s="13">
        <v>-5.8200449394494056</v>
      </c>
    </row>
    <row r="3512" spans="1:2">
      <c r="A3512">
        <v>3511</v>
      </c>
      <c r="B3512" s="13">
        <v>-1.8047842360017936</v>
      </c>
    </row>
    <row r="3513" spans="1:2">
      <c r="A3513">
        <v>3512</v>
      </c>
      <c r="B3513" s="13">
        <v>-11.448583996643038</v>
      </c>
    </row>
    <row r="3514" spans="1:2">
      <c r="A3514">
        <v>3513</v>
      </c>
      <c r="B3514" s="13">
        <v>-9.0262228763544332</v>
      </c>
    </row>
    <row r="3515" spans="1:2">
      <c r="A3515">
        <v>3514</v>
      </c>
      <c r="B3515" s="13">
        <v>-5.9453531945278657</v>
      </c>
    </row>
    <row r="3516" spans="1:2">
      <c r="A3516">
        <v>3515</v>
      </c>
      <c r="B3516" s="13">
        <v>-5.9191295396558985</v>
      </c>
    </row>
    <row r="3517" spans="1:2">
      <c r="A3517">
        <v>3516</v>
      </c>
      <c r="B3517" s="13">
        <v>-10.15105790878938</v>
      </c>
    </row>
    <row r="3518" spans="1:2">
      <c r="A3518">
        <v>3517</v>
      </c>
      <c r="B3518" s="13">
        <v>-10.460502561984219</v>
      </c>
    </row>
    <row r="3519" spans="1:2">
      <c r="A3519">
        <v>3518</v>
      </c>
      <c r="B3519" s="13">
        <v>-7.4383205379446053</v>
      </c>
    </row>
    <row r="3520" spans="1:2">
      <c r="A3520">
        <v>3519</v>
      </c>
      <c r="B3520" s="13">
        <v>-10.401991554131968</v>
      </c>
    </row>
    <row r="3521" spans="1:2">
      <c r="A3521">
        <v>3520</v>
      </c>
      <c r="B3521" s="13">
        <v>-7.8309397912997794</v>
      </c>
    </row>
    <row r="3522" spans="1:2">
      <c r="A3522">
        <v>3521</v>
      </c>
      <c r="B3522" s="13">
        <v>-10.326970970366185</v>
      </c>
    </row>
    <row r="3523" spans="1:2">
      <c r="A3523">
        <v>3522</v>
      </c>
      <c r="B3523" s="13">
        <v>-4.6810932798087057</v>
      </c>
    </row>
    <row r="3524" spans="1:2">
      <c r="A3524">
        <v>3523</v>
      </c>
      <c r="B3524" s="13">
        <v>-9.0353198158724179</v>
      </c>
    </row>
    <row r="3525" spans="1:2">
      <c r="A3525">
        <v>3524</v>
      </c>
      <c r="B3525" s="13">
        <v>-7.8945595001037985</v>
      </c>
    </row>
    <row r="3526" spans="1:2">
      <c r="A3526">
        <v>3525</v>
      </c>
      <c r="B3526" s="13">
        <v>-8.963736555106161</v>
      </c>
    </row>
    <row r="3527" spans="1:2">
      <c r="A3527">
        <v>3526</v>
      </c>
      <c r="B3527" s="13">
        <v>-2.9341335061865625</v>
      </c>
    </row>
    <row r="3528" spans="1:2">
      <c r="A3528">
        <v>3527</v>
      </c>
      <c r="B3528" s="13">
        <v>-12.320910046954477</v>
      </c>
    </row>
    <row r="3529" spans="1:2">
      <c r="A3529">
        <v>3528</v>
      </c>
      <c r="B3529" s="13">
        <v>-10.759298199324297</v>
      </c>
    </row>
    <row r="3530" spans="1:2">
      <c r="A3530">
        <v>3529</v>
      </c>
      <c r="B3530" s="13">
        <v>-14.23183287985391</v>
      </c>
    </row>
    <row r="3531" spans="1:2">
      <c r="A3531">
        <v>3530</v>
      </c>
      <c r="B3531" s="13">
        <v>-11.344825888582166</v>
      </c>
    </row>
    <row r="3532" spans="1:2">
      <c r="A3532">
        <v>3531</v>
      </c>
      <c r="B3532" s="13">
        <v>-9.4427641689079671</v>
      </c>
    </row>
    <row r="3533" spans="1:2">
      <c r="A3533">
        <v>3532</v>
      </c>
      <c r="B3533" s="13">
        <v>-8.2292704433043617</v>
      </c>
    </row>
    <row r="3534" spans="1:2">
      <c r="A3534">
        <v>3533</v>
      </c>
      <c r="B3534" s="13">
        <v>-5.3188320742248703</v>
      </c>
    </row>
    <row r="3535" spans="1:2">
      <c r="A3535">
        <v>3534</v>
      </c>
      <c r="B3535" s="13">
        <v>-4.6351822239722145</v>
      </c>
    </row>
    <row r="3536" spans="1:2">
      <c r="A3536">
        <v>3535</v>
      </c>
      <c r="B3536" s="13">
        <v>-6.3337896499915409</v>
      </c>
    </row>
    <row r="3537" spans="1:2">
      <c r="A3537">
        <v>3536</v>
      </c>
      <c r="B3537" s="13">
        <v>-8.2338632877772557</v>
      </c>
    </row>
    <row r="3538" spans="1:2">
      <c r="A3538">
        <v>3537</v>
      </c>
      <c r="B3538" s="13">
        <v>-6.2056046377429324</v>
      </c>
    </row>
    <row r="3539" spans="1:2">
      <c r="A3539">
        <v>3538</v>
      </c>
      <c r="B3539" s="13">
        <v>-6.8266909914673528</v>
      </c>
    </row>
    <row r="3540" spans="1:2">
      <c r="A3540">
        <v>3539</v>
      </c>
      <c r="B3540" s="13">
        <v>-6.5691264922212742</v>
      </c>
    </row>
    <row r="3541" spans="1:2">
      <c r="A3541">
        <v>3540</v>
      </c>
      <c r="B3541" s="13">
        <v>-12.852026200100482</v>
      </c>
    </row>
    <row r="3542" spans="1:2">
      <c r="A3542">
        <v>3541</v>
      </c>
      <c r="B3542" s="13">
        <v>-6.8706638374439937</v>
      </c>
    </row>
    <row r="3543" spans="1:2">
      <c r="A3543">
        <v>3542</v>
      </c>
      <c r="B3543" s="13">
        <v>-7.7249970987988839</v>
      </c>
    </row>
    <row r="3544" spans="1:2">
      <c r="A3544">
        <v>3543</v>
      </c>
      <c r="B3544" s="13">
        <v>-10.121782677770494</v>
      </c>
    </row>
    <row r="3545" spans="1:2">
      <c r="A3545">
        <v>3544</v>
      </c>
      <c r="B3545" s="13">
        <v>-13.868794617707952</v>
      </c>
    </row>
    <row r="3546" spans="1:2">
      <c r="A3546">
        <v>3545</v>
      </c>
      <c r="B3546" s="13">
        <v>-7.4954504522626459</v>
      </c>
    </row>
    <row r="3547" spans="1:2">
      <c r="A3547">
        <v>3546</v>
      </c>
      <c r="B3547" s="13">
        <v>-6.161662191482665</v>
      </c>
    </row>
    <row r="3548" spans="1:2">
      <c r="A3548">
        <v>3547</v>
      </c>
      <c r="B3548" s="13">
        <v>-17.810312428390162</v>
      </c>
    </row>
    <row r="3549" spans="1:2">
      <c r="A3549">
        <v>3548</v>
      </c>
      <c r="B3549" s="13">
        <v>-9.7503408067255943</v>
      </c>
    </row>
    <row r="3550" spans="1:2">
      <c r="A3550">
        <v>3549</v>
      </c>
      <c r="B3550" s="13">
        <v>-4.7541185714952547</v>
      </c>
    </row>
    <row r="3551" spans="1:2">
      <c r="A3551">
        <v>3550</v>
      </c>
      <c r="B3551" s="13">
        <v>-9.4556557029168875</v>
      </c>
    </row>
    <row r="3552" spans="1:2">
      <c r="A3552">
        <v>3551</v>
      </c>
      <c r="B3552" s="13">
        <v>-12.181733638178311</v>
      </c>
    </row>
    <row r="3553" spans="1:2">
      <c r="A3553">
        <v>3552</v>
      </c>
      <c r="B3553" s="13">
        <v>-11.484374867004197</v>
      </c>
    </row>
    <row r="3554" spans="1:2">
      <c r="A3554">
        <v>3553</v>
      </c>
      <c r="B3554" s="13">
        <v>-9.2322132015763838</v>
      </c>
    </row>
    <row r="3555" spans="1:2">
      <c r="A3555">
        <v>3554</v>
      </c>
      <c r="B3555" s="13">
        <v>-8.4293718482284543</v>
      </c>
    </row>
    <row r="3556" spans="1:2">
      <c r="A3556">
        <v>3555</v>
      </c>
      <c r="B3556" s="13">
        <v>-11.725071860255881</v>
      </c>
    </row>
    <row r="3557" spans="1:2">
      <c r="A3557">
        <v>3556</v>
      </c>
      <c r="B3557" s="13">
        <v>-8.1986719444701812</v>
      </c>
    </row>
    <row r="3558" spans="1:2">
      <c r="A3558">
        <v>3557</v>
      </c>
      <c r="B3558" s="13">
        <v>-12.915406403003983</v>
      </c>
    </row>
    <row r="3559" spans="1:2">
      <c r="A3559">
        <v>3558</v>
      </c>
      <c r="B3559" s="13">
        <v>-8.8532859279827409</v>
      </c>
    </row>
    <row r="3560" spans="1:2">
      <c r="A3560">
        <v>3559</v>
      </c>
      <c r="B3560" s="13">
        <v>-9.9175851851912213</v>
      </c>
    </row>
    <row r="3561" spans="1:2">
      <c r="A3561">
        <v>3560</v>
      </c>
      <c r="B3561" s="13">
        <v>-9.9369310505664021</v>
      </c>
    </row>
    <row r="3562" spans="1:2">
      <c r="A3562">
        <v>3561</v>
      </c>
      <c r="B3562" s="13">
        <v>-6.3685478385855729</v>
      </c>
    </row>
    <row r="3563" spans="1:2">
      <c r="A3563">
        <v>3562</v>
      </c>
      <c r="B3563" s="13">
        <v>-9.4854706014610439</v>
      </c>
    </row>
    <row r="3564" spans="1:2">
      <c r="A3564">
        <v>3563</v>
      </c>
      <c r="B3564" s="13">
        <v>-8.7031562914748815</v>
      </c>
    </row>
    <row r="3565" spans="1:2">
      <c r="A3565">
        <v>3564</v>
      </c>
      <c r="B3565" s="13">
        <v>-9.5152822863709368</v>
      </c>
    </row>
    <row r="3566" spans="1:2">
      <c r="A3566">
        <v>3565</v>
      </c>
      <c r="B3566" s="13">
        <v>-6.3190273194055973</v>
      </c>
    </row>
    <row r="3567" spans="1:2">
      <c r="A3567">
        <v>3566</v>
      </c>
      <c r="B3567" s="13">
        <v>-11.438229172443842</v>
      </c>
    </row>
    <row r="3568" spans="1:2">
      <c r="A3568">
        <v>3567</v>
      </c>
      <c r="B3568" s="13">
        <v>-4.285113058511695</v>
      </c>
    </row>
    <row r="3569" spans="1:2">
      <c r="A3569">
        <v>3568</v>
      </c>
      <c r="B3569" s="13">
        <v>-10.686099625970776</v>
      </c>
    </row>
    <row r="3570" spans="1:2">
      <c r="A3570">
        <v>3569</v>
      </c>
      <c r="B3570" s="13">
        <v>-6.4049638419123234</v>
      </c>
    </row>
    <row r="3571" spans="1:2">
      <c r="A3571">
        <v>3570</v>
      </c>
      <c r="B3571" s="13">
        <v>-8.7876129399531013</v>
      </c>
    </row>
    <row r="3572" spans="1:2">
      <c r="A3572">
        <v>3571</v>
      </c>
      <c r="B3572" s="13">
        <v>-4.3629390363825928</v>
      </c>
    </row>
    <row r="3573" spans="1:2">
      <c r="A3573">
        <v>3572</v>
      </c>
      <c r="B3573" s="13">
        <v>-10.336554911104052</v>
      </c>
    </row>
    <row r="3574" spans="1:2">
      <c r="A3574">
        <v>3573</v>
      </c>
      <c r="B3574" s="13">
        <v>-7.4601221326820939</v>
      </c>
    </row>
    <row r="3575" spans="1:2">
      <c r="A3575">
        <v>3574</v>
      </c>
      <c r="B3575" s="13">
        <v>-4.3220341953735977</v>
      </c>
    </row>
    <row r="3576" spans="1:2">
      <c r="A3576">
        <v>3575</v>
      </c>
      <c r="B3576" s="13">
        <v>-8.6496511066747068</v>
      </c>
    </row>
    <row r="3577" spans="1:2">
      <c r="A3577">
        <v>3576</v>
      </c>
      <c r="B3577" s="13">
        <v>-11.919100475086749</v>
      </c>
    </row>
    <row r="3578" spans="1:2">
      <c r="A3578">
        <v>3577</v>
      </c>
      <c r="B3578" s="13">
        <v>-11.086628399953321</v>
      </c>
    </row>
    <row r="3579" spans="1:2">
      <c r="A3579">
        <v>3578</v>
      </c>
      <c r="B3579" s="13">
        <v>-11.447676428050906</v>
      </c>
    </row>
    <row r="3580" spans="1:2">
      <c r="A3580">
        <v>3579</v>
      </c>
      <c r="B3580" s="13">
        <v>-10.910166732848587</v>
      </c>
    </row>
    <row r="3581" spans="1:2">
      <c r="A3581">
        <v>3580</v>
      </c>
      <c r="B3581" s="13">
        <v>-8.6159391888367569</v>
      </c>
    </row>
    <row r="3582" spans="1:2">
      <c r="A3582">
        <v>3581</v>
      </c>
      <c r="B3582" s="13">
        <v>-7.4155375548335494</v>
      </c>
    </row>
    <row r="3583" spans="1:2">
      <c r="A3583">
        <v>3582</v>
      </c>
      <c r="B3583" s="13">
        <v>-4.838286003348431</v>
      </c>
    </row>
    <row r="3584" spans="1:2">
      <c r="A3584">
        <v>3583</v>
      </c>
      <c r="B3584" s="13">
        <v>-9.1392307123349674</v>
      </c>
    </row>
    <row r="3585" spans="1:2">
      <c r="A3585">
        <v>3584</v>
      </c>
      <c r="B3585" s="13">
        <v>-11.210871710817413</v>
      </c>
    </row>
    <row r="3586" spans="1:2">
      <c r="A3586">
        <v>3585</v>
      </c>
      <c r="B3586" s="13">
        <v>-9.2962818815330017</v>
      </c>
    </row>
    <row r="3587" spans="1:2">
      <c r="A3587">
        <v>3586</v>
      </c>
      <c r="B3587" s="13">
        <v>-6.729870053407744</v>
      </c>
    </row>
    <row r="3588" spans="1:2">
      <c r="A3588">
        <v>3587</v>
      </c>
      <c r="B3588" s="13">
        <v>-11.76713823022865</v>
      </c>
    </row>
    <row r="3589" spans="1:2">
      <c r="A3589">
        <v>3588</v>
      </c>
      <c r="B3589" s="13">
        <v>-9.3070228123444565</v>
      </c>
    </row>
    <row r="3590" spans="1:2">
      <c r="A3590">
        <v>3589</v>
      </c>
      <c r="B3590" s="13">
        <v>-7.7758424138016418</v>
      </c>
    </row>
    <row r="3591" spans="1:2">
      <c r="A3591">
        <v>3590</v>
      </c>
      <c r="B3591" s="13">
        <v>-6.3927557015674115</v>
      </c>
    </row>
    <row r="3592" spans="1:2">
      <c r="A3592">
        <v>3591</v>
      </c>
      <c r="B3592" s="13">
        <v>-10.54022527608266</v>
      </c>
    </row>
    <row r="3593" spans="1:2">
      <c r="A3593">
        <v>3592</v>
      </c>
      <c r="B3593" s="13">
        <v>-14.056002411878717</v>
      </c>
    </row>
    <row r="3594" spans="1:2">
      <c r="A3594">
        <v>3593</v>
      </c>
      <c r="B3594" s="13">
        <v>-8.8206542751760537</v>
      </c>
    </row>
    <row r="3595" spans="1:2">
      <c r="A3595">
        <v>3594</v>
      </c>
      <c r="B3595" s="13">
        <v>-6.1851988587432665</v>
      </c>
    </row>
    <row r="3596" spans="1:2">
      <c r="A3596">
        <v>3595</v>
      </c>
      <c r="B3596" s="13">
        <v>-4.1945138017632377</v>
      </c>
    </row>
    <row r="3597" spans="1:2">
      <c r="A3597">
        <v>3596</v>
      </c>
      <c r="B3597" s="13">
        <v>-10.178785544895661</v>
      </c>
    </row>
    <row r="3598" spans="1:2">
      <c r="A3598">
        <v>3597</v>
      </c>
      <c r="B3598" s="13">
        <v>-10.215993805037753</v>
      </c>
    </row>
    <row r="3599" spans="1:2">
      <c r="A3599">
        <v>3598</v>
      </c>
      <c r="B3599" s="13">
        <v>-6.8541358491570801</v>
      </c>
    </row>
    <row r="3600" spans="1:2">
      <c r="A3600">
        <v>3599</v>
      </c>
      <c r="B3600" s="13">
        <v>-10.928611371356697</v>
      </c>
    </row>
    <row r="3601" spans="1:2">
      <c r="A3601">
        <v>3600</v>
      </c>
      <c r="B3601" s="13">
        <v>-4.3575080529298855</v>
      </c>
    </row>
    <row r="3602" spans="1:2">
      <c r="A3602">
        <v>3601</v>
      </c>
      <c r="B3602" s="13">
        <v>-5.3264633264791028</v>
      </c>
    </row>
    <row r="3603" spans="1:2">
      <c r="A3603">
        <v>3602</v>
      </c>
      <c r="B3603" s="13">
        <v>-9.5400502285717064</v>
      </c>
    </row>
    <row r="3604" spans="1:2">
      <c r="A3604">
        <v>3603</v>
      </c>
      <c r="B3604" s="13">
        <v>-10.869167966827629</v>
      </c>
    </row>
    <row r="3605" spans="1:2">
      <c r="A3605">
        <v>3604</v>
      </c>
      <c r="B3605" s="13">
        <v>-10.841442525080877</v>
      </c>
    </row>
    <row r="3606" spans="1:2">
      <c r="A3606">
        <v>3605</v>
      </c>
      <c r="B3606" s="13">
        <v>-10.453436963614369</v>
      </c>
    </row>
    <row r="3607" spans="1:2">
      <c r="A3607">
        <v>3606</v>
      </c>
      <c r="B3607" s="13">
        <v>-9.858358415294413</v>
      </c>
    </row>
    <row r="3608" spans="1:2">
      <c r="A3608">
        <v>3607</v>
      </c>
      <c r="B3608" s="13">
        <v>-8.2537509473787853</v>
      </c>
    </row>
    <row r="3609" spans="1:2">
      <c r="A3609">
        <v>3608</v>
      </c>
      <c r="B3609" s="13">
        <v>-6.5459456641899507</v>
      </c>
    </row>
    <row r="3610" spans="1:2">
      <c r="A3610">
        <v>3609</v>
      </c>
      <c r="B3610" s="13">
        <v>-9.581604230961748</v>
      </c>
    </row>
    <row r="3611" spans="1:2">
      <c r="A3611">
        <v>3610</v>
      </c>
      <c r="B3611" s="13">
        <v>-7.769000610615528</v>
      </c>
    </row>
    <row r="3612" spans="1:2">
      <c r="A3612">
        <v>3611</v>
      </c>
      <c r="B3612" s="13">
        <v>-7.6357713452970275</v>
      </c>
    </row>
    <row r="3613" spans="1:2">
      <c r="A3613">
        <v>3612</v>
      </c>
      <c r="B3613" s="13">
        <v>-11.61797255318584</v>
      </c>
    </row>
    <row r="3614" spans="1:2">
      <c r="A3614">
        <v>3613</v>
      </c>
      <c r="B3614" s="13">
        <v>-11.605406217380121</v>
      </c>
    </row>
    <row r="3615" spans="1:2">
      <c r="A3615">
        <v>3614</v>
      </c>
      <c r="B3615" s="13">
        <v>-10.855560217830572</v>
      </c>
    </row>
    <row r="3616" spans="1:2">
      <c r="A3616">
        <v>3615</v>
      </c>
      <c r="B3616" s="13">
        <v>-9.9093828279803358</v>
      </c>
    </row>
    <row r="3617" spans="1:2">
      <c r="A3617">
        <v>3616</v>
      </c>
      <c r="B3617" s="13">
        <v>-7.6512944211988199</v>
      </c>
    </row>
    <row r="3618" spans="1:2">
      <c r="A3618">
        <v>3617</v>
      </c>
      <c r="B3618" s="13">
        <v>-9.3408791158848388</v>
      </c>
    </row>
    <row r="3619" spans="1:2">
      <c r="A3619">
        <v>3618</v>
      </c>
      <c r="B3619" s="13">
        <v>-10.321470294329998</v>
      </c>
    </row>
    <row r="3620" spans="1:2">
      <c r="A3620">
        <v>3619</v>
      </c>
      <c r="B3620" s="13">
        <v>-8.8109459830977297</v>
      </c>
    </row>
    <row r="3621" spans="1:2">
      <c r="A3621">
        <v>3620</v>
      </c>
      <c r="B3621" s="13">
        <v>-14.259025443033938</v>
      </c>
    </row>
    <row r="3622" spans="1:2">
      <c r="A3622">
        <v>3621</v>
      </c>
      <c r="B3622" s="13">
        <v>-6.8527154865265905</v>
      </c>
    </row>
    <row r="3623" spans="1:2">
      <c r="A3623">
        <v>3622</v>
      </c>
      <c r="B3623" s="13">
        <v>-5.1302316877596112</v>
      </c>
    </row>
    <row r="3624" spans="1:2">
      <c r="A3624">
        <v>3623</v>
      </c>
      <c r="B3624" s="13">
        <v>-11.100422819391994</v>
      </c>
    </row>
    <row r="3625" spans="1:2">
      <c r="A3625">
        <v>3624</v>
      </c>
      <c r="B3625" s="13">
        <v>-8.3396316936797916</v>
      </c>
    </row>
    <row r="3626" spans="1:2">
      <c r="A3626">
        <v>3625</v>
      </c>
      <c r="B3626" s="13">
        <v>-11.984702757306056</v>
      </c>
    </row>
    <row r="3627" spans="1:2">
      <c r="A3627">
        <v>3626</v>
      </c>
      <c r="B3627" s="13">
        <v>-4.5069311871648408</v>
      </c>
    </row>
    <row r="3628" spans="1:2">
      <c r="A3628">
        <v>3627</v>
      </c>
      <c r="B3628" s="13">
        <v>-10.932023931516039</v>
      </c>
    </row>
    <row r="3629" spans="1:2">
      <c r="A3629">
        <v>3628</v>
      </c>
      <c r="B3629" s="13">
        <v>-9.9468267972853432</v>
      </c>
    </row>
    <row r="3630" spans="1:2">
      <c r="A3630">
        <v>3629</v>
      </c>
      <c r="B3630" s="13">
        <v>-11.152673051485237</v>
      </c>
    </row>
    <row r="3631" spans="1:2">
      <c r="A3631">
        <v>3630</v>
      </c>
      <c r="B3631" s="13">
        <v>-5.0008607004557506</v>
      </c>
    </row>
    <row r="3632" spans="1:2">
      <c r="A3632">
        <v>3631</v>
      </c>
      <c r="B3632" s="13">
        <v>-5.9348128513161154</v>
      </c>
    </row>
    <row r="3633" spans="1:2">
      <c r="A3633">
        <v>3632</v>
      </c>
      <c r="B3633" s="13">
        <v>-9.8774249294767209</v>
      </c>
    </row>
    <row r="3634" spans="1:2">
      <c r="A3634">
        <v>3633</v>
      </c>
      <c r="B3634" s="13">
        <v>-8.3255680115825506</v>
      </c>
    </row>
    <row r="3635" spans="1:2">
      <c r="A3635">
        <v>3634</v>
      </c>
      <c r="B3635" s="13">
        <v>-8.000797191626754</v>
      </c>
    </row>
    <row r="3636" spans="1:2">
      <c r="A3636">
        <v>3635</v>
      </c>
      <c r="B3636" s="13">
        <v>-8.5056947635197844</v>
      </c>
    </row>
    <row r="3637" spans="1:2">
      <c r="A3637">
        <v>3636</v>
      </c>
      <c r="B3637" s="13">
        <v>-8.4492225341920246</v>
      </c>
    </row>
    <row r="3638" spans="1:2">
      <c r="A3638">
        <v>3637</v>
      </c>
      <c r="B3638" s="13">
        <v>-7.7650772222884692</v>
      </c>
    </row>
    <row r="3639" spans="1:2">
      <c r="A3639">
        <v>3638</v>
      </c>
      <c r="B3639" s="13">
        <v>-7.6882754393211687</v>
      </c>
    </row>
    <row r="3640" spans="1:2">
      <c r="A3640">
        <v>3639</v>
      </c>
      <c r="B3640" s="13">
        <v>-7.5581084436174963</v>
      </c>
    </row>
    <row r="3641" spans="1:2">
      <c r="A3641">
        <v>3640</v>
      </c>
      <c r="B3641" s="13">
        <v>-10.366606840706277</v>
      </c>
    </row>
    <row r="3642" spans="1:2">
      <c r="A3642">
        <v>3641</v>
      </c>
      <c r="B3642" s="13">
        <v>-12.801936358011231</v>
      </c>
    </row>
    <row r="3643" spans="1:2">
      <c r="A3643">
        <v>3642</v>
      </c>
      <c r="B3643" s="13">
        <v>-8.5201657882823927</v>
      </c>
    </row>
    <row r="3644" spans="1:2">
      <c r="A3644">
        <v>3643</v>
      </c>
      <c r="B3644" s="13">
        <v>-6.6385073582990595</v>
      </c>
    </row>
    <row r="3645" spans="1:2">
      <c r="A3645">
        <v>3644</v>
      </c>
      <c r="B3645" s="13">
        <v>-10.885122622248</v>
      </c>
    </row>
    <row r="3646" spans="1:2">
      <c r="A3646">
        <v>3645</v>
      </c>
      <c r="B3646" s="13">
        <v>-8.4844892953792286</v>
      </c>
    </row>
    <row r="3647" spans="1:2">
      <c r="A3647">
        <v>3646</v>
      </c>
      <c r="B3647" s="13">
        <v>-8.3941018880168539</v>
      </c>
    </row>
    <row r="3648" spans="1:2">
      <c r="A3648">
        <v>3647</v>
      </c>
      <c r="B3648" s="13">
        <v>-7.3985434966713495</v>
      </c>
    </row>
    <row r="3649" spans="1:2">
      <c r="A3649">
        <v>3648</v>
      </c>
      <c r="B3649" s="13">
        <v>-10.945567276483549</v>
      </c>
    </row>
    <row r="3650" spans="1:2">
      <c r="A3650">
        <v>3649</v>
      </c>
      <c r="B3650" s="13">
        <v>-6.0722335951434436</v>
      </c>
    </row>
    <row r="3651" spans="1:2">
      <c r="A3651">
        <v>3650</v>
      </c>
      <c r="B3651" s="13">
        <v>-3.4425407240884542</v>
      </c>
    </row>
    <row r="3652" spans="1:2">
      <c r="A3652">
        <v>3651</v>
      </c>
      <c r="B3652" s="13">
        <v>-9.0024131308640136</v>
      </c>
    </row>
    <row r="3653" spans="1:2">
      <c r="A3653">
        <v>3652</v>
      </c>
      <c r="B3653" s="13">
        <v>-9.3888195647664219</v>
      </c>
    </row>
    <row r="3654" spans="1:2">
      <c r="A3654">
        <v>3653</v>
      </c>
      <c r="B3654" s="13">
        <v>-3.7458975970970503</v>
      </c>
    </row>
    <row r="3655" spans="1:2">
      <c r="A3655">
        <v>3654</v>
      </c>
      <c r="B3655" s="13">
        <v>-15.019928293096983</v>
      </c>
    </row>
    <row r="3656" spans="1:2">
      <c r="A3656">
        <v>3655</v>
      </c>
      <c r="B3656" s="13">
        <v>-12.587319897450511</v>
      </c>
    </row>
    <row r="3657" spans="1:2">
      <c r="A3657">
        <v>3656</v>
      </c>
      <c r="B3657" s="13">
        <v>-8.2998965861124425</v>
      </c>
    </row>
    <row r="3658" spans="1:2">
      <c r="A3658">
        <v>3657</v>
      </c>
      <c r="B3658" s="13">
        <v>-11.143387086441724</v>
      </c>
    </row>
    <row r="3659" spans="1:2">
      <c r="A3659">
        <v>3658</v>
      </c>
      <c r="B3659" s="13">
        <v>-7.5407965873039799</v>
      </c>
    </row>
    <row r="3660" spans="1:2">
      <c r="A3660">
        <v>3659</v>
      </c>
      <c r="B3660" s="13">
        <v>-6.9956569670888635</v>
      </c>
    </row>
    <row r="3661" spans="1:2">
      <c r="A3661">
        <v>3660</v>
      </c>
      <c r="B3661" s="13">
        <v>-8.0587692017562098</v>
      </c>
    </row>
    <row r="3662" spans="1:2">
      <c r="A3662">
        <v>3661</v>
      </c>
      <c r="B3662" s="13">
        <v>-5.0712659735244765</v>
      </c>
    </row>
    <row r="3663" spans="1:2">
      <c r="A3663">
        <v>3662</v>
      </c>
      <c r="B3663" s="13">
        <v>-12.033558096275868</v>
      </c>
    </row>
    <row r="3664" spans="1:2">
      <c r="A3664">
        <v>3663</v>
      </c>
      <c r="B3664" s="13">
        <v>-7.4159391106954162</v>
      </c>
    </row>
    <row r="3665" spans="1:2">
      <c r="A3665">
        <v>3664</v>
      </c>
      <c r="B3665" s="13">
        <v>-8.2765303381955722</v>
      </c>
    </row>
    <row r="3666" spans="1:2">
      <c r="A3666">
        <v>3665</v>
      </c>
      <c r="B3666" s="13">
        <v>-6.8774053476690913</v>
      </c>
    </row>
    <row r="3667" spans="1:2">
      <c r="A3667">
        <v>3666</v>
      </c>
      <c r="B3667" s="13">
        <v>-12.006919984070874</v>
      </c>
    </row>
    <row r="3668" spans="1:2">
      <c r="A3668">
        <v>3667</v>
      </c>
      <c r="B3668" s="13">
        <v>-5.8239632169822668</v>
      </c>
    </row>
    <row r="3669" spans="1:2">
      <c r="A3669">
        <v>3668</v>
      </c>
      <c r="B3669" s="13">
        <v>-10.868700291684235</v>
      </c>
    </row>
    <row r="3670" spans="1:2">
      <c r="A3670">
        <v>3669</v>
      </c>
      <c r="B3670" s="13">
        <v>-9.0415224843645579</v>
      </c>
    </row>
    <row r="3671" spans="1:2">
      <c r="A3671">
        <v>3670</v>
      </c>
      <c r="B3671" s="13">
        <v>-8.6508561495411964</v>
      </c>
    </row>
    <row r="3672" spans="1:2">
      <c r="A3672">
        <v>3671</v>
      </c>
      <c r="B3672" s="13">
        <v>-4.9513179369992271</v>
      </c>
    </row>
    <row r="3673" spans="1:2">
      <c r="A3673">
        <v>3672</v>
      </c>
      <c r="B3673" s="13">
        <v>-11.479165436261548</v>
      </c>
    </row>
    <row r="3674" spans="1:2">
      <c r="A3674">
        <v>3673</v>
      </c>
      <c r="B3674" s="13">
        <v>-9.2123040856468634</v>
      </c>
    </row>
    <row r="3675" spans="1:2">
      <c r="A3675">
        <v>3674</v>
      </c>
      <c r="B3675" s="13">
        <v>-13.002077403331274</v>
      </c>
    </row>
    <row r="3676" spans="1:2">
      <c r="A3676">
        <v>3675</v>
      </c>
      <c r="B3676" s="13">
        <v>-6.3948240612488192</v>
      </c>
    </row>
    <row r="3677" spans="1:2">
      <c r="A3677">
        <v>3676</v>
      </c>
      <c r="B3677" s="13">
        <v>-10.802912343437892</v>
      </c>
    </row>
    <row r="3678" spans="1:2">
      <c r="A3678">
        <v>3677</v>
      </c>
      <c r="B3678" s="13">
        <v>-9.1376899311320852</v>
      </c>
    </row>
    <row r="3679" spans="1:2">
      <c r="A3679">
        <v>3678</v>
      </c>
      <c r="B3679" s="13">
        <v>-7.0575762810315439</v>
      </c>
    </row>
    <row r="3680" spans="1:2">
      <c r="A3680">
        <v>3679</v>
      </c>
      <c r="B3680" s="13">
        <v>-3.3417489175466288</v>
      </c>
    </row>
    <row r="3681" spans="1:2">
      <c r="A3681">
        <v>3680</v>
      </c>
      <c r="B3681" s="13">
        <v>-8.7391671017728534</v>
      </c>
    </row>
    <row r="3682" spans="1:2">
      <c r="A3682">
        <v>3681</v>
      </c>
      <c r="B3682" s="13">
        <v>-8.4073491759628052</v>
      </c>
    </row>
    <row r="3683" spans="1:2">
      <c r="A3683">
        <v>3682</v>
      </c>
      <c r="B3683" s="13">
        <v>-6.6365589446622097</v>
      </c>
    </row>
    <row r="3684" spans="1:2">
      <c r="A3684">
        <v>3683</v>
      </c>
      <c r="B3684" s="13">
        <v>-8.7864650380271154</v>
      </c>
    </row>
    <row r="3685" spans="1:2">
      <c r="A3685">
        <v>3684</v>
      </c>
      <c r="B3685" s="13">
        <v>-10.848921047845144</v>
      </c>
    </row>
    <row r="3686" spans="1:2">
      <c r="A3686">
        <v>3685</v>
      </c>
      <c r="B3686" s="13">
        <v>-6.8034658712437341</v>
      </c>
    </row>
    <row r="3687" spans="1:2">
      <c r="A3687">
        <v>3686</v>
      </c>
      <c r="B3687" s="13">
        <v>-8.1526675618416267</v>
      </c>
    </row>
    <row r="3688" spans="1:2">
      <c r="A3688">
        <v>3687</v>
      </c>
      <c r="B3688" s="13">
        <v>-10.95454083718705</v>
      </c>
    </row>
    <row r="3689" spans="1:2">
      <c r="A3689">
        <v>3688</v>
      </c>
      <c r="B3689" s="13">
        <v>-7.3258789234352184</v>
      </c>
    </row>
    <row r="3690" spans="1:2">
      <c r="A3690">
        <v>3689</v>
      </c>
      <c r="B3690" s="13">
        <v>-7.1202589628235096</v>
      </c>
    </row>
    <row r="3691" spans="1:2">
      <c r="A3691">
        <v>3690</v>
      </c>
      <c r="B3691" s="13">
        <v>-12.140717945623098</v>
      </c>
    </row>
    <row r="3692" spans="1:2">
      <c r="A3692">
        <v>3691</v>
      </c>
      <c r="B3692" s="13">
        <v>-10.256873350129322</v>
      </c>
    </row>
    <row r="3693" spans="1:2">
      <c r="A3693">
        <v>3692</v>
      </c>
      <c r="B3693" s="13">
        <v>-9.8496814495772202</v>
      </c>
    </row>
    <row r="3694" spans="1:2">
      <c r="A3694">
        <v>3693</v>
      </c>
      <c r="B3694" s="13">
        <v>-5.4620597858499931</v>
      </c>
    </row>
    <row r="3695" spans="1:2">
      <c r="A3695">
        <v>3694</v>
      </c>
      <c r="B3695" s="13">
        <v>-7.003539839137578</v>
      </c>
    </row>
    <row r="3696" spans="1:2">
      <c r="A3696">
        <v>3695</v>
      </c>
      <c r="B3696" s="13">
        <v>-7.9193157536008361</v>
      </c>
    </row>
    <row r="3697" spans="1:2">
      <c r="A3697">
        <v>3696</v>
      </c>
      <c r="B3697" s="13">
        <v>-11.570070130323346</v>
      </c>
    </row>
    <row r="3698" spans="1:2">
      <c r="A3698">
        <v>3697</v>
      </c>
      <c r="B3698" s="13">
        <v>-3.7513656337654253</v>
      </c>
    </row>
    <row r="3699" spans="1:2">
      <c r="A3699">
        <v>3698</v>
      </c>
      <c r="B3699" s="13">
        <v>-7.2253877118319627</v>
      </c>
    </row>
    <row r="3700" spans="1:2">
      <c r="A3700">
        <v>3699</v>
      </c>
      <c r="B3700" s="13">
        <v>-4.9738441488617164</v>
      </c>
    </row>
    <row r="3701" spans="1:2">
      <c r="A3701">
        <v>3700</v>
      </c>
      <c r="B3701" s="13">
        <v>-9.2978217014131967</v>
      </c>
    </row>
    <row r="3702" spans="1:2">
      <c r="A3702">
        <v>3701</v>
      </c>
      <c r="B3702" s="13">
        <v>-10.462643645036476</v>
      </c>
    </row>
    <row r="3703" spans="1:2">
      <c r="A3703">
        <v>3702</v>
      </c>
      <c r="B3703" s="13">
        <v>-11.746402864259881</v>
      </c>
    </row>
    <row r="3704" spans="1:2">
      <c r="A3704">
        <v>3703</v>
      </c>
      <c r="B3704" s="13">
        <v>-5.9351027179200884</v>
      </c>
    </row>
    <row r="3705" spans="1:2">
      <c r="A3705">
        <v>3704</v>
      </c>
      <c r="B3705" s="13">
        <v>-6.9920006275691895</v>
      </c>
    </row>
    <row r="3706" spans="1:2">
      <c r="A3706">
        <v>3705</v>
      </c>
      <c r="B3706" s="13">
        <v>-3.4672080339734936</v>
      </c>
    </row>
    <row r="3707" spans="1:2">
      <c r="A3707">
        <v>3706</v>
      </c>
      <c r="B3707" s="13">
        <v>-10.924193558659718</v>
      </c>
    </row>
    <row r="3708" spans="1:2">
      <c r="A3708">
        <v>3707</v>
      </c>
      <c r="B3708" s="13">
        <v>-9.1437120390827502</v>
      </c>
    </row>
    <row r="3709" spans="1:2">
      <c r="A3709">
        <v>3708</v>
      </c>
      <c r="B3709" s="13">
        <v>-7.8470142251122574</v>
      </c>
    </row>
    <row r="3710" spans="1:2">
      <c r="A3710">
        <v>3709</v>
      </c>
      <c r="B3710" s="13">
        <v>-10.004269678228653</v>
      </c>
    </row>
    <row r="3711" spans="1:2">
      <c r="A3711">
        <v>3710</v>
      </c>
      <c r="B3711" s="13">
        <v>-12.790157798751101</v>
      </c>
    </row>
    <row r="3712" spans="1:2">
      <c r="A3712">
        <v>3711</v>
      </c>
      <c r="B3712" s="13">
        <v>-13.780759427693482</v>
      </c>
    </row>
    <row r="3713" spans="1:2">
      <c r="A3713">
        <v>3712</v>
      </c>
      <c r="B3713" s="13">
        <v>-8.1060673588599688</v>
      </c>
    </row>
    <row r="3714" spans="1:2">
      <c r="A3714">
        <v>3713</v>
      </c>
      <c r="B3714" s="13">
        <v>-7.1799731844547372</v>
      </c>
    </row>
    <row r="3715" spans="1:2">
      <c r="A3715">
        <v>3714</v>
      </c>
      <c r="B3715" s="13">
        <v>-12.79146172190079</v>
      </c>
    </row>
    <row r="3716" spans="1:2">
      <c r="A3716">
        <v>3715</v>
      </c>
      <c r="B3716" s="13">
        <v>-4.3835368449311254</v>
      </c>
    </row>
    <row r="3717" spans="1:2">
      <c r="A3717">
        <v>3716</v>
      </c>
      <c r="B3717" s="13">
        <v>-11.876728281078206</v>
      </c>
    </row>
    <row r="3718" spans="1:2">
      <c r="A3718">
        <v>3717</v>
      </c>
      <c r="B3718" s="13">
        <v>-10.343571291626917</v>
      </c>
    </row>
    <row r="3719" spans="1:2">
      <c r="A3719">
        <v>3718</v>
      </c>
      <c r="B3719" s="13">
        <v>-1.554817184144121</v>
      </c>
    </row>
    <row r="3720" spans="1:2">
      <c r="A3720">
        <v>3719</v>
      </c>
      <c r="B3720" s="13">
        <v>-11.901779252337903</v>
      </c>
    </row>
    <row r="3721" spans="1:2">
      <c r="A3721">
        <v>3720</v>
      </c>
      <c r="B3721" s="13">
        <v>-6.4480741864951652</v>
      </c>
    </row>
    <row r="3722" spans="1:2">
      <c r="A3722">
        <v>3721</v>
      </c>
      <c r="B3722" s="13">
        <v>-17.764825855906295</v>
      </c>
    </row>
    <row r="3723" spans="1:2">
      <c r="A3723">
        <v>3722</v>
      </c>
      <c r="B3723" s="13">
        <v>-4.6459771996992476</v>
      </c>
    </row>
    <row r="3724" spans="1:2">
      <c r="A3724">
        <v>3723</v>
      </c>
      <c r="B3724" s="13">
        <v>-12.80948168448179</v>
      </c>
    </row>
    <row r="3725" spans="1:2">
      <c r="A3725">
        <v>3724</v>
      </c>
      <c r="B3725" s="13">
        <v>-7.6090084126925195</v>
      </c>
    </row>
    <row r="3726" spans="1:2">
      <c r="A3726">
        <v>3725</v>
      </c>
      <c r="B3726" s="13">
        <v>-5.4705048604094637</v>
      </c>
    </row>
    <row r="3727" spans="1:2">
      <c r="A3727">
        <v>3726</v>
      </c>
      <c r="B3727" s="13">
        <v>-8.7876983304125034</v>
      </c>
    </row>
    <row r="3728" spans="1:2">
      <c r="A3728">
        <v>3727</v>
      </c>
      <c r="B3728" s="13">
        <v>-12.044146951264525</v>
      </c>
    </row>
    <row r="3729" spans="1:2">
      <c r="A3729">
        <v>3728</v>
      </c>
      <c r="B3729" s="13">
        <v>-9.6910249185724755</v>
      </c>
    </row>
    <row r="3730" spans="1:2">
      <c r="A3730">
        <v>3729</v>
      </c>
      <c r="B3730" s="13">
        <v>-11.960564974793805</v>
      </c>
    </row>
    <row r="3731" spans="1:2">
      <c r="A3731">
        <v>3730</v>
      </c>
      <c r="B3731" s="13">
        <v>-9.8001662254122088</v>
      </c>
    </row>
    <row r="3732" spans="1:2">
      <c r="A3732">
        <v>3731</v>
      </c>
      <c r="B3732" s="13">
        <v>-6.7066972702738044</v>
      </c>
    </row>
    <row r="3733" spans="1:2">
      <c r="A3733">
        <v>3732</v>
      </c>
      <c r="B3733" s="13">
        <v>-8.7269417571069443</v>
      </c>
    </row>
    <row r="3734" spans="1:2">
      <c r="A3734">
        <v>3733</v>
      </c>
      <c r="B3734" s="13">
        <v>-3.9432997437105231</v>
      </c>
    </row>
    <row r="3735" spans="1:2">
      <c r="A3735">
        <v>3734</v>
      </c>
      <c r="B3735" s="13">
        <v>-8.9995611913596569</v>
      </c>
    </row>
    <row r="3736" spans="1:2">
      <c r="A3736">
        <v>3735</v>
      </c>
      <c r="B3736" s="13">
        <v>-8.5765510947667245</v>
      </c>
    </row>
    <row r="3737" spans="1:2">
      <c r="A3737">
        <v>3736</v>
      </c>
      <c r="B3737" s="13">
        <v>-10.39183254887087</v>
      </c>
    </row>
    <row r="3738" spans="1:2">
      <c r="A3738">
        <v>3737</v>
      </c>
      <c r="B3738" s="13">
        <v>-10.44209715162288</v>
      </c>
    </row>
    <row r="3739" spans="1:2">
      <c r="A3739">
        <v>3738</v>
      </c>
      <c r="B3739" s="13">
        <v>-6.4306292384128607</v>
      </c>
    </row>
    <row r="3740" spans="1:2">
      <c r="A3740">
        <v>3739</v>
      </c>
      <c r="B3740" s="13">
        <v>-9.2350271475535681</v>
      </c>
    </row>
    <row r="3741" spans="1:2">
      <c r="A3741">
        <v>3740</v>
      </c>
      <c r="B3741" s="13">
        <v>-5.565514906180395</v>
      </c>
    </row>
    <row r="3742" spans="1:2">
      <c r="A3742">
        <v>3741</v>
      </c>
      <c r="B3742" s="13">
        <v>-9.4816832063701764</v>
      </c>
    </row>
    <row r="3743" spans="1:2">
      <c r="A3743">
        <v>3742</v>
      </c>
      <c r="B3743" s="13">
        <v>-6.6691354942279268</v>
      </c>
    </row>
    <row r="3744" spans="1:2">
      <c r="A3744">
        <v>3743</v>
      </c>
      <c r="B3744" s="13">
        <v>-7.3557444547830819</v>
      </c>
    </row>
    <row r="3745" spans="1:2">
      <c r="A3745">
        <v>3744</v>
      </c>
      <c r="B3745" s="13">
        <v>-7.7935403567417874</v>
      </c>
    </row>
    <row r="3746" spans="1:2">
      <c r="A3746">
        <v>3745</v>
      </c>
      <c r="B3746" s="13">
        <v>-6.0834750459446134</v>
      </c>
    </row>
    <row r="3747" spans="1:2">
      <c r="A3747">
        <v>3746</v>
      </c>
      <c r="B3747" s="13">
        <v>-11.204825466665866</v>
      </c>
    </row>
    <row r="3748" spans="1:2">
      <c r="A3748">
        <v>3747</v>
      </c>
      <c r="B3748" s="13">
        <v>-18.166841181168973</v>
      </c>
    </row>
    <row r="3749" spans="1:2">
      <c r="A3749">
        <v>3748</v>
      </c>
      <c r="B3749" s="13">
        <v>-9.0544693791981157</v>
      </c>
    </row>
    <row r="3750" spans="1:2">
      <c r="A3750">
        <v>3749</v>
      </c>
      <c r="B3750" s="13">
        <v>-12.459598837345386</v>
      </c>
    </row>
    <row r="3751" spans="1:2">
      <c r="A3751">
        <v>3750</v>
      </c>
      <c r="B3751" s="13">
        <v>-11.910693835400464</v>
      </c>
    </row>
    <row r="3752" spans="1:2">
      <c r="A3752">
        <v>3751</v>
      </c>
      <c r="B3752" s="13">
        <v>-8.7260270837595062</v>
      </c>
    </row>
    <row r="3753" spans="1:2">
      <c r="A3753">
        <v>3752</v>
      </c>
      <c r="B3753" s="13">
        <v>-9.1015967800476929</v>
      </c>
    </row>
    <row r="3754" spans="1:2">
      <c r="A3754">
        <v>3753</v>
      </c>
      <c r="B3754" s="13">
        <v>-10.466736042671371</v>
      </c>
    </row>
    <row r="3755" spans="1:2">
      <c r="A3755">
        <v>3754</v>
      </c>
      <c r="B3755" s="13">
        <v>-10.840579118701649</v>
      </c>
    </row>
    <row r="3756" spans="1:2">
      <c r="A3756">
        <v>3755</v>
      </c>
      <c r="B3756" s="13">
        <v>-10.210813990326521</v>
      </c>
    </row>
    <row r="3757" spans="1:2">
      <c r="A3757">
        <v>3756</v>
      </c>
      <c r="B3757" s="13">
        <v>-8.7030296040458417</v>
      </c>
    </row>
    <row r="3758" spans="1:2">
      <c r="A3758">
        <v>3757</v>
      </c>
      <c r="B3758" s="13">
        <v>-9.275550356830168</v>
      </c>
    </row>
    <row r="3759" spans="1:2">
      <c r="A3759">
        <v>3758</v>
      </c>
      <c r="B3759" s="13">
        <v>-14.563106039156404</v>
      </c>
    </row>
    <row r="3760" spans="1:2">
      <c r="A3760">
        <v>3759</v>
      </c>
      <c r="B3760" s="13">
        <v>-7.6413908473317447</v>
      </c>
    </row>
    <row r="3761" spans="1:2">
      <c r="A3761">
        <v>3760</v>
      </c>
      <c r="B3761" s="13">
        <v>-7.1117457285525747</v>
      </c>
    </row>
    <row r="3762" spans="1:2">
      <c r="A3762">
        <v>3761</v>
      </c>
      <c r="B3762" s="13">
        <v>-4.9774560468663145</v>
      </c>
    </row>
    <row r="3763" spans="1:2">
      <c r="A3763">
        <v>3762</v>
      </c>
      <c r="B3763" s="13">
        <v>-7.2654877870483867</v>
      </c>
    </row>
    <row r="3764" spans="1:2">
      <c r="A3764">
        <v>3763</v>
      </c>
      <c r="B3764" s="13">
        <v>-6.6420106612189143</v>
      </c>
    </row>
    <row r="3765" spans="1:2">
      <c r="A3765">
        <v>3764</v>
      </c>
      <c r="B3765" s="13">
        <v>-9.1696789714306721</v>
      </c>
    </row>
    <row r="3766" spans="1:2">
      <c r="A3766">
        <v>3765</v>
      </c>
      <c r="B3766" s="13">
        <v>-8.3379315457212737</v>
      </c>
    </row>
    <row r="3767" spans="1:2">
      <c r="A3767">
        <v>3766</v>
      </c>
      <c r="B3767" s="13">
        <v>-9.0117652875834384</v>
      </c>
    </row>
    <row r="3768" spans="1:2">
      <c r="A3768">
        <v>3767</v>
      </c>
      <c r="B3768" s="13">
        <v>-11.057966754936869</v>
      </c>
    </row>
    <row r="3769" spans="1:2">
      <c r="A3769">
        <v>3768</v>
      </c>
      <c r="B3769" s="13">
        <v>-11.700648099539835</v>
      </c>
    </row>
    <row r="3770" spans="1:2">
      <c r="A3770">
        <v>3769</v>
      </c>
      <c r="B3770" s="13">
        <v>-10.019463325913115</v>
      </c>
    </row>
    <row r="3771" spans="1:2">
      <c r="A3771">
        <v>3770</v>
      </c>
      <c r="B3771" s="13">
        <v>-8.5208052814079327</v>
      </c>
    </row>
    <row r="3772" spans="1:2">
      <c r="A3772">
        <v>3771</v>
      </c>
      <c r="B3772" s="13">
        <v>-9.6306703762608947</v>
      </c>
    </row>
    <row r="3773" spans="1:2">
      <c r="A3773">
        <v>3772</v>
      </c>
      <c r="B3773" s="13">
        <v>-8.9055384852689965</v>
      </c>
    </row>
    <row r="3774" spans="1:2">
      <c r="A3774">
        <v>3773</v>
      </c>
      <c r="B3774" s="13">
        <v>-7.1668135184856014</v>
      </c>
    </row>
    <row r="3775" spans="1:2">
      <c r="A3775">
        <v>3774</v>
      </c>
      <c r="B3775" s="13">
        <v>-10.515068597749277</v>
      </c>
    </row>
    <row r="3776" spans="1:2">
      <c r="A3776">
        <v>3775</v>
      </c>
      <c r="B3776" s="13">
        <v>-11.829077840825217</v>
      </c>
    </row>
    <row r="3777" spans="1:2">
      <c r="A3777">
        <v>3776</v>
      </c>
      <c r="B3777" s="13">
        <v>-7.4194439809964914</v>
      </c>
    </row>
    <row r="3778" spans="1:2">
      <c r="A3778">
        <v>3777</v>
      </c>
      <c r="B3778" s="13">
        <v>-7.1830473841873852</v>
      </c>
    </row>
    <row r="3779" spans="1:2">
      <c r="A3779">
        <v>3778</v>
      </c>
      <c r="B3779" s="13">
        <v>-6.8369236481104014</v>
      </c>
    </row>
    <row r="3780" spans="1:2">
      <c r="A3780">
        <v>3779</v>
      </c>
      <c r="B3780" s="13">
        <v>-15.303028024005201</v>
      </c>
    </row>
    <row r="3781" spans="1:2">
      <c r="A3781">
        <v>3780</v>
      </c>
      <c r="B3781" s="13">
        <v>-9.5298481081184931</v>
      </c>
    </row>
    <row r="3782" spans="1:2">
      <c r="A3782">
        <v>3781</v>
      </c>
      <c r="B3782" s="13">
        <v>-10.160968268674939</v>
      </c>
    </row>
    <row r="3783" spans="1:2">
      <c r="A3783">
        <v>3782</v>
      </c>
      <c r="B3783" s="13">
        <v>-11.300274558015616</v>
      </c>
    </row>
    <row r="3784" spans="1:2">
      <c r="A3784">
        <v>3783</v>
      </c>
      <c r="B3784" s="13">
        <v>-6.675909603618047</v>
      </c>
    </row>
    <row r="3785" spans="1:2">
      <c r="A3785">
        <v>3784</v>
      </c>
      <c r="B3785" s="13">
        <v>-9.08582065122744</v>
      </c>
    </row>
    <row r="3786" spans="1:2">
      <c r="A3786">
        <v>3785</v>
      </c>
      <c r="B3786" s="13">
        <v>-10.375831441929266</v>
      </c>
    </row>
    <row r="3787" spans="1:2">
      <c r="A3787">
        <v>3786</v>
      </c>
      <c r="B3787" s="13">
        <v>-13.000917330932644</v>
      </c>
    </row>
    <row r="3788" spans="1:2">
      <c r="A3788">
        <v>3787</v>
      </c>
      <c r="B3788" s="13">
        <v>-10.763734674643096</v>
      </c>
    </row>
    <row r="3789" spans="1:2">
      <c r="A3789">
        <v>3788</v>
      </c>
      <c r="B3789" s="13">
        <v>-8.8109405119841195</v>
      </c>
    </row>
    <row r="3790" spans="1:2">
      <c r="A3790">
        <v>3789</v>
      </c>
      <c r="B3790" s="13">
        <v>-8.5195014187652003</v>
      </c>
    </row>
    <row r="3791" spans="1:2">
      <c r="A3791">
        <v>3790</v>
      </c>
      <c r="B3791" s="13">
        <v>-8.5391910711615857</v>
      </c>
    </row>
    <row r="3792" spans="1:2">
      <c r="A3792">
        <v>3791</v>
      </c>
      <c r="B3792" s="13">
        <v>-12.084256115225323</v>
      </c>
    </row>
    <row r="3793" spans="1:2">
      <c r="A3793">
        <v>3792</v>
      </c>
      <c r="B3793" s="13">
        <v>-7.5329551570994209</v>
      </c>
    </row>
    <row r="3794" spans="1:2">
      <c r="A3794">
        <v>3793</v>
      </c>
      <c r="B3794" s="13">
        <v>-7.9490854104179327</v>
      </c>
    </row>
    <row r="3795" spans="1:2">
      <c r="A3795">
        <v>3794</v>
      </c>
      <c r="B3795" s="13">
        <v>-8.7186445283434288</v>
      </c>
    </row>
    <row r="3796" spans="1:2">
      <c r="A3796">
        <v>3795</v>
      </c>
      <c r="B3796" s="13">
        <v>-4.2578634427160438</v>
      </c>
    </row>
    <row r="3797" spans="1:2">
      <c r="A3797">
        <v>3796</v>
      </c>
      <c r="B3797" s="13">
        <v>-6.2246255875082186</v>
      </c>
    </row>
    <row r="3798" spans="1:2">
      <c r="A3798">
        <v>3797</v>
      </c>
      <c r="B3798" s="13">
        <v>-8.4236774923563882</v>
      </c>
    </row>
    <row r="3799" spans="1:2">
      <c r="A3799">
        <v>3798</v>
      </c>
      <c r="B3799" s="13">
        <v>-9.5761957162656941</v>
      </c>
    </row>
    <row r="3800" spans="1:2">
      <c r="A3800">
        <v>3799</v>
      </c>
      <c r="B3800" s="13">
        <v>-8.8074616357986351</v>
      </c>
    </row>
    <row r="3801" spans="1:2">
      <c r="A3801">
        <v>3800</v>
      </c>
      <c r="B3801" s="13">
        <v>-10.039628994832707</v>
      </c>
    </row>
    <row r="3802" spans="1:2">
      <c r="A3802">
        <v>3801</v>
      </c>
      <c r="B3802" s="13">
        <v>-9.863493557479865</v>
      </c>
    </row>
    <row r="3803" spans="1:2">
      <c r="A3803">
        <v>3802</v>
      </c>
      <c r="B3803" s="13">
        <v>-5.997648343740682</v>
      </c>
    </row>
    <row r="3804" spans="1:2">
      <c r="A3804">
        <v>3803</v>
      </c>
      <c r="B3804" s="13">
        <v>-7.576875954996388</v>
      </c>
    </row>
    <row r="3805" spans="1:2">
      <c r="A3805">
        <v>3804</v>
      </c>
      <c r="B3805" s="13">
        <v>-5.9339408163647134</v>
      </c>
    </row>
    <row r="3806" spans="1:2">
      <c r="A3806">
        <v>3805</v>
      </c>
      <c r="B3806" s="13">
        <v>-6.3993121697828803</v>
      </c>
    </row>
    <row r="3807" spans="1:2">
      <c r="A3807">
        <v>3806</v>
      </c>
      <c r="B3807" s="13">
        <v>-14.054850708425208</v>
      </c>
    </row>
    <row r="3808" spans="1:2">
      <c r="A3808">
        <v>3807</v>
      </c>
      <c r="B3808" s="13">
        <v>-7.5597855389758344</v>
      </c>
    </row>
    <row r="3809" spans="1:2">
      <c r="A3809">
        <v>3808</v>
      </c>
      <c r="B3809" s="13">
        <v>-6.5849920668245492</v>
      </c>
    </row>
    <row r="3810" spans="1:2">
      <c r="A3810">
        <v>3809</v>
      </c>
      <c r="B3810" s="13">
        <v>-13.083231237642192</v>
      </c>
    </row>
    <row r="3811" spans="1:2">
      <c r="A3811">
        <v>3810</v>
      </c>
      <c r="B3811" s="13">
        <v>-5.8178915914525025</v>
      </c>
    </row>
    <row r="3812" spans="1:2">
      <c r="A3812">
        <v>3811</v>
      </c>
      <c r="B3812" s="13">
        <v>-5.0333804901939869</v>
      </c>
    </row>
    <row r="3813" spans="1:2">
      <c r="A3813">
        <v>3812</v>
      </c>
      <c r="B3813" s="13">
        <v>-10.430234193873908</v>
      </c>
    </row>
    <row r="3814" spans="1:2">
      <c r="A3814">
        <v>3813</v>
      </c>
      <c r="B3814" s="13">
        <v>-6.0301839882204451</v>
      </c>
    </row>
    <row r="3815" spans="1:2">
      <c r="A3815">
        <v>3814</v>
      </c>
      <c r="B3815" s="13">
        <v>-12.277594417595321</v>
      </c>
    </row>
    <row r="3816" spans="1:2">
      <c r="A3816">
        <v>3815</v>
      </c>
      <c r="B3816" s="13">
        <v>-7.948805792272025</v>
      </c>
    </row>
    <row r="3817" spans="1:2">
      <c r="A3817">
        <v>3816</v>
      </c>
      <c r="B3817" s="13">
        <v>-10.453869647518529</v>
      </c>
    </row>
    <row r="3818" spans="1:2">
      <c r="A3818">
        <v>3817</v>
      </c>
      <c r="B3818" s="13">
        <v>-6.5799403892235642</v>
      </c>
    </row>
    <row r="3819" spans="1:2">
      <c r="A3819">
        <v>3818</v>
      </c>
      <c r="B3819" s="13">
        <v>-11.642040128897813</v>
      </c>
    </row>
    <row r="3820" spans="1:2">
      <c r="A3820">
        <v>3819</v>
      </c>
      <c r="B3820" s="13">
        <v>-12.500117278492533</v>
      </c>
    </row>
    <row r="3821" spans="1:2">
      <c r="A3821">
        <v>3820</v>
      </c>
      <c r="B3821" s="13">
        <v>-9.9278325640274652</v>
      </c>
    </row>
    <row r="3822" spans="1:2">
      <c r="A3822">
        <v>3821</v>
      </c>
      <c r="B3822" s="13">
        <v>-10.844722296280244</v>
      </c>
    </row>
    <row r="3823" spans="1:2">
      <c r="A3823">
        <v>3822</v>
      </c>
      <c r="B3823" s="13">
        <v>-3.9650218239978563</v>
      </c>
    </row>
    <row r="3824" spans="1:2">
      <c r="A3824">
        <v>3823</v>
      </c>
      <c r="B3824" s="13">
        <v>-9.1181411980367244</v>
      </c>
    </row>
    <row r="3825" spans="1:2">
      <c r="A3825">
        <v>3824</v>
      </c>
      <c r="B3825" s="13">
        <v>-9.862914110251344</v>
      </c>
    </row>
    <row r="3826" spans="1:2">
      <c r="A3826">
        <v>3825</v>
      </c>
      <c r="B3826" s="13">
        <v>-5.0984849930012714</v>
      </c>
    </row>
    <row r="3827" spans="1:2">
      <c r="A3827">
        <v>3826</v>
      </c>
      <c r="B3827" s="13">
        <v>-11.725894754313074</v>
      </c>
    </row>
    <row r="3828" spans="1:2">
      <c r="A3828">
        <v>3827</v>
      </c>
      <c r="B3828" s="13">
        <v>-10.639090063897578</v>
      </c>
    </row>
    <row r="3829" spans="1:2">
      <c r="A3829">
        <v>3828</v>
      </c>
      <c r="B3829" s="13">
        <v>-11.037026628741895</v>
      </c>
    </row>
    <row r="3830" spans="1:2">
      <c r="A3830">
        <v>3829</v>
      </c>
      <c r="B3830" s="13">
        <v>-8.5982848816409874</v>
      </c>
    </row>
    <row r="3831" spans="1:2">
      <c r="A3831">
        <v>3830</v>
      </c>
      <c r="B3831" s="13">
        <v>-6.9441489003768275</v>
      </c>
    </row>
    <row r="3832" spans="1:2">
      <c r="A3832">
        <v>3831</v>
      </c>
      <c r="B3832" s="13">
        <v>-6.9602416522395165</v>
      </c>
    </row>
    <row r="3833" spans="1:2">
      <c r="A3833">
        <v>3832</v>
      </c>
      <c r="B3833" s="13">
        <v>-8.843937354388979</v>
      </c>
    </row>
    <row r="3834" spans="1:2">
      <c r="A3834">
        <v>3833</v>
      </c>
      <c r="B3834" s="13">
        <v>-12.850916160819166</v>
      </c>
    </row>
    <row r="3835" spans="1:2">
      <c r="A3835">
        <v>3834</v>
      </c>
      <c r="B3835" s="13">
        <v>-6.0486673064808665</v>
      </c>
    </row>
    <row r="3836" spans="1:2">
      <c r="A3836">
        <v>3835</v>
      </c>
      <c r="B3836" s="13">
        <v>-10.302665872258272</v>
      </c>
    </row>
    <row r="3837" spans="1:2">
      <c r="A3837">
        <v>3836</v>
      </c>
      <c r="B3837" s="13">
        <v>-11.932974375509819</v>
      </c>
    </row>
    <row r="3838" spans="1:2">
      <c r="A3838">
        <v>3837</v>
      </c>
      <c r="B3838" s="13">
        <v>-11.918180465505776</v>
      </c>
    </row>
    <row r="3839" spans="1:2">
      <c r="A3839">
        <v>3838</v>
      </c>
      <c r="B3839" s="13">
        <v>-12.224456551008705</v>
      </c>
    </row>
    <row r="3840" spans="1:2">
      <c r="A3840">
        <v>3839</v>
      </c>
      <c r="B3840" s="13">
        <v>-8.4644734076319583</v>
      </c>
    </row>
    <row r="3841" spans="1:2">
      <c r="A3841">
        <v>3840</v>
      </c>
      <c r="B3841" s="13">
        <v>-8.4642192547837851</v>
      </c>
    </row>
    <row r="3842" spans="1:2">
      <c r="A3842">
        <v>3841</v>
      </c>
      <c r="B3842" s="13">
        <v>-8.9627241936606961</v>
      </c>
    </row>
    <row r="3843" spans="1:2">
      <c r="A3843">
        <v>3842</v>
      </c>
      <c r="B3843" s="13">
        <v>-8.5988551328707707</v>
      </c>
    </row>
    <row r="3844" spans="1:2">
      <c r="A3844">
        <v>3843</v>
      </c>
      <c r="B3844" s="13">
        <v>-9.7817188565086006</v>
      </c>
    </row>
    <row r="3845" spans="1:2">
      <c r="A3845">
        <v>3844</v>
      </c>
      <c r="B3845" s="13">
        <v>-10.722789001140086</v>
      </c>
    </row>
    <row r="3846" spans="1:2">
      <c r="A3846">
        <v>3845</v>
      </c>
      <c r="B3846" s="13">
        <v>-10.503606275643376</v>
      </c>
    </row>
    <row r="3847" spans="1:2">
      <c r="A3847">
        <v>3846</v>
      </c>
      <c r="B3847" s="13">
        <v>-12.84517527334674</v>
      </c>
    </row>
    <row r="3848" spans="1:2">
      <c r="A3848">
        <v>3847</v>
      </c>
      <c r="B3848" s="13">
        <v>-4.1985656213054483</v>
      </c>
    </row>
    <row r="3849" spans="1:2">
      <c r="A3849">
        <v>3848</v>
      </c>
      <c r="B3849" s="13">
        <v>-9.8369152661315002</v>
      </c>
    </row>
    <row r="3850" spans="1:2">
      <c r="A3850">
        <v>3849</v>
      </c>
      <c r="B3850" s="13">
        <v>-5.4129604741842661</v>
      </c>
    </row>
    <row r="3851" spans="1:2">
      <c r="A3851">
        <v>3850</v>
      </c>
      <c r="B3851" s="13">
        <v>-8.1583924188422134</v>
      </c>
    </row>
    <row r="3852" spans="1:2">
      <c r="A3852">
        <v>3851</v>
      </c>
      <c r="B3852" s="13">
        <v>-6.4542349656871476</v>
      </c>
    </row>
    <row r="3853" spans="1:2">
      <c r="A3853">
        <v>3852</v>
      </c>
      <c r="B3853" s="13">
        <v>-5.9645154278377932</v>
      </c>
    </row>
    <row r="3854" spans="1:2">
      <c r="A3854">
        <v>3853</v>
      </c>
      <c r="B3854" s="13">
        <v>-12.141604544138787</v>
      </c>
    </row>
    <row r="3855" spans="1:2">
      <c r="A3855">
        <v>3854</v>
      </c>
      <c r="B3855" s="13">
        <v>-8.3631905098097388</v>
      </c>
    </row>
    <row r="3856" spans="1:2">
      <c r="A3856">
        <v>3855</v>
      </c>
      <c r="B3856" s="13">
        <v>-10.529133018180822</v>
      </c>
    </row>
    <row r="3857" spans="1:2">
      <c r="A3857">
        <v>3856</v>
      </c>
      <c r="B3857" s="13">
        <v>-9.8244206954137319</v>
      </c>
    </row>
    <row r="3858" spans="1:2">
      <c r="A3858">
        <v>3857</v>
      </c>
      <c r="B3858" s="13">
        <v>-9.9913714227338097</v>
      </c>
    </row>
    <row r="3859" spans="1:2">
      <c r="A3859">
        <v>3858</v>
      </c>
      <c r="B3859" s="13">
        <v>-5.2670839270982119</v>
      </c>
    </row>
    <row r="3860" spans="1:2">
      <c r="A3860">
        <v>3859</v>
      </c>
      <c r="B3860" s="13">
        <v>-3.7185501665867582</v>
      </c>
    </row>
    <row r="3861" spans="1:2">
      <c r="A3861">
        <v>3860</v>
      </c>
      <c r="B3861" s="13">
        <v>-9.5080459396556947</v>
      </c>
    </row>
    <row r="3862" spans="1:2">
      <c r="A3862">
        <v>3861</v>
      </c>
      <c r="B3862" s="13">
        <v>-9.406368656518973</v>
      </c>
    </row>
    <row r="3863" spans="1:2">
      <c r="A3863">
        <v>3862</v>
      </c>
      <c r="B3863" s="13">
        <v>-12.110642412317446</v>
      </c>
    </row>
    <row r="3864" spans="1:2">
      <c r="A3864">
        <v>3863</v>
      </c>
      <c r="B3864" s="13">
        <v>-8.7622215514660216</v>
      </c>
    </row>
    <row r="3865" spans="1:2">
      <c r="A3865">
        <v>3864</v>
      </c>
      <c r="B3865" s="13">
        <v>-3.5616943466877231</v>
      </c>
    </row>
    <row r="3866" spans="1:2">
      <c r="A3866">
        <v>3865</v>
      </c>
      <c r="B3866" s="13">
        <v>-6.2551028536377675</v>
      </c>
    </row>
    <row r="3867" spans="1:2">
      <c r="A3867">
        <v>3866</v>
      </c>
      <c r="B3867" s="13">
        <v>-11.137762827770814</v>
      </c>
    </row>
    <row r="3868" spans="1:2">
      <c r="A3868">
        <v>3867</v>
      </c>
      <c r="B3868" s="13">
        <v>-8.9096122307636456</v>
      </c>
    </row>
    <row r="3869" spans="1:2">
      <c r="A3869">
        <v>3868</v>
      </c>
      <c r="B3869" s="13">
        <v>-7.018369772171857</v>
      </c>
    </row>
    <row r="3870" spans="1:2">
      <c r="A3870">
        <v>3869</v>
      </c>
      <c r="B3870" s="13">
        <v>-11.092928135761149</v>
      </c>
    </row>
    <row r="3871" spans="1:2">
      <c r="A3871">
        <v>3870</v>
      </c>
      <c r="B3871" s="13">
        <v>-6.1190836802132189</v>
      </c>
    </row>
    <row r="3872" spans="1:2">
      <c r="A3872">
        <v>3871</v>
      </c>
      <c r="B3872" s="13">
        <v>-7.1491510557283808</v>
      </c>
    </row>
    <row r="3873" spans="1:2">
      <c r="A3873">
        <v>3872</v>
      </c>
      <c r="B3873" s="13">
        <v>-8.7270493394756379</v>
      </c>
    </row>
    <row r="3874" spans="1:2">
      <c r="A3874">
        <v>3873</v>
      </c>
      <c r="B3874" s="13">
        <v>-8.8404090424996067</v>
      </c>
    </row>
    <row r="3875" spans="1:2">
      <c r="A3875">
        <v>3874</v>
      </c>
      <c r="B3875" s="13">
        <v>-7.1909550909160922</v>
      </c>
    </row>
    <row r="3876" spans="1:2">
      <c r="A3876">
        <v>3875</v>
      </c>
      <c r="B3876" s="13">
        <v>-13.435996299906019</v>
      </c>
    </row>
    <row r="3877" spans="1:2">
      <c r="A3877">
        <v>3876</v>
      </c>
      <c r="B3877" s="13">
        <v>-8.5402535888544069</v>
      </c>
    </row>
    <row r="3878" spans="1:2">
      <c r="A3878">
        <v>3877</v>
      </c>
      <c r="B3878" s="13">
        <v>-5.5573916590851757</v>
      </c>
    </row>
    <row r="3879" spans="1:2">
      <c r="A3879">
        <v>3878</v>
      </c>
      <c r="B3879" s="13">
        <v>-7.9261623326644397</v>
      </c>
    </row>
    <row r="3880" spans="1:2">
      <c r="A3880">
        <v>3879</v>
      </c>
      <c r="B3880" s="13">
        <v>-1.3543126784225841</v>
      </c>
    </row>
    <row r="3881" spans="1:2">
      <c r="A3881">
        <v>3880</v>
      </c>
      <c r="B3881" s="13">
        <v>-12.197224225466973</v>
      </c>
    </row>
    <row r="3882" spans="1:2">
      <c r="A3882">
        <v>3881</v>
      </c>
      <c r="B3882" s="13">
        <v>-8.3172702917962411</v>
      </c>
    </row>
    <row r="3883" spans="1:2">
      <c r="A3883">
        <v>3882</v>
      </c>
      <c r="B3883" s="13">
        <v>-11.69518928342994</v>
      </c>
    </row>
    <row r="3884" spans="1:2">
      <c r="A3884">
        <v>3883</v>
      </c>
      <c r="B3884" s="13">
        <v>-7.1734629847096754</v>
      </c>
    </row>
    <row r="3885" spans="1:2">
      <c r="A3885">
        <v>3884</v>
      </c>
      <c r="B3885" s="13">
        <v>-11.568860765188633</v>
      </c>
    </row>
    <row r="3886" spans="1:2">
      <c r="A3886">
        <v>3885</v>
      </c>
      <c r="B3886" s="13">
        <v>-8.5007283102292579</v>
      </c>
    </row>
    <row r="3887" spans="1:2">
      <c r="A3887">
        <v>3886</v>
      </c>
      <c r="B3887" s="13">
        <v>-12.720854874931184</v>
      </c>
    </row>
    <row r="3888" spans="1:2">
      <c r="A3888">
        <v>3887</v>
      </c>
      <c r="B3888" s="13">
        <v>-7.6652755881039374</v>
      </c>
    </row>
    <row r="3889" spans="1:2">
      <c r="A3889">
        <v>3888</v>
      </c>
      <c r="B3889" s="13">
        <v>-8.6293219607418337</v>
      </c>
    </row>
    <row r="3890" spans="1:2">
      <c r="A3890">
        <v>3889</v>
      </c>
      <c r="B3890" s="13">
        <v>-9.9604867294771644</v>
      </c>
    </row>
    <row r="3891" spans="1:2">
      <c r="A3891">
        <v>3890</v>
      </c>
      <c r="B3891" s="13">
        <v>-7.3349204909085275</v>
      </c>
    </row>
    <row r="3892" spans="1:2">
      <c r="A3892">
        <v>3891</v>
      </c>
      <c r="B3892" s="13">
        <v>-11.229767036966409</v>
      </c>
    </row>
    <row r="3893" spans="1:2">
      <c r="A3893">
        <v>3892</v>
      </c>
      <c r="B3893" s="13">
        <v>-4.5752507412352381</v>
      </c>
    </row>
    <row r="3894" spans="1:2">
      <c r="A3894">
        <v>3893</v>
      </c>
      <c r="B3894" s="13">
        <v>-7.2129625234837631</v>
      </c>
    </row>
    <row r="3895" spans="1:2">
      <c r="A3895">
        <v>3894</v>
      </c>
      <c r="B3895" s="13">
        <v>-8.2987984846216243</v>
      </c>
    </row>
    <row r="3896" spans="1:2">
      <c r="A3896">
        <v>3895</v>
      </c>
      <c r="B3896" s="13">
        <v>-5.7462140640702515</v>
      </c>
    </row>
    <row r="3897" spans="1:2">
      <c r="A3897">
        <v>3896</v>
      </c>
      <c r="B3897" s="13">
        <v>-4.696505374091708</v>
      </c>
    </row>
    <row r="3898" spans="1:2">
      <c r="A3898">
        <v>3897</v>
      </c>
      <c r="B3898" s="13">
        <v>-4.0965367335669987</v>
      </c>
    </row>
    <row r="3899" spans="1:2">
      <c r="A3899">
        <v>3898</v>
      </c>
      <c r="B3899" s="13">
        <v>-9.7998096311173946</v>
      </c>
    </row>
    <row r="3900" spans="1:2">
      <c r="A3900">
        <v>3899</v>
      </c>
      <c r="B3900" s="13">
        <v>-9.891946442980867</v>
      </c>
    </row>
    <row r="3901" spans="1:2">
      <c r="A3901">
        <v>3900</v>
      </c>
      <c r="B3901" s="13">
        <v>-1.054469012660068</v>
      </c>
    </row>
    <row r="3902" spans="1:2">
      <c r="A3902">
        <v>3901</v>
      </c>
      <c r="B3902" s="13">
        <v>-9.3840299302264469</v>
      </c>
    </row>
    <row r="3903" spans="1:2">
      <c r="A3903">
        <v>3902</v>
      </c>
      <c r="B3903" s="13">
        <v>-13.326555637567152</v>
      </c>
    </row>
    <row r="3904" spans="1:2">
      <c r="A3904">
        <v>3903</v>
      </c>
      <c r="B3904" s="13">
        <v>-3.6006359429517296</v>
      </c>
    </row>
    <row r="3905" spans="1:2">
      <c r="A3905">
        <v>3904</v>
      </c>
      <c r="B3905" s="13">
        <v>-10.265173051218982</v>
      </c>
    </row>
    <row r="3906" spans="1:2">
      <c r="A3906">
        <v>3905</v>
      </c>
      <c r="B3906" s="13">
        <v>-11.659834556432713</v>
      </c>
    </row>
    <row r="3907" spans="1:2">
      <c r="A3907">
        <v>3906</v>
      </c>
      <c r="B3907" s="13">
        <v>-4.1773917670499712</v>
      </c>
    </row>
    <row r="3908" spans="1:2">
      <c r="A3908">
        <v>3907</v>
      </c>
      <c r="B3908" s="13">
        <v>-7.503982178071877</v>
      </c>
    </row>
    <row r="3909" spans="1:2">
      <c r="A3909">
        <v>3908</v>
      </c>
      <c r="B3909" s="13">
        <v>-7.3088489528499565</v>
      </c>
    </row>
    <row r="3910" spans="1:2">
      <c r="A3910">
        <v>3909</v>
      </c>
      <c r="B3910" s="13">
        <v>-7.5640306515174656</v>
      </c>
    </row>
    <row r="3911" spans="1:2">
      <c r="A3911">
        <v>3910</v>
      </c>
      <c r="B3911" s="13">
        <v>-2.1543785618772615</v>
      </c>
    </row>
    <row r="3912" spans="1:2">
      <c r="A3912">
        <v>3911</v>
      </c>
      <c r="B3912" s="13">
        <v>-10.612174485173426</v>
      </c>
    </row>
    <row r="3913" spans="1:2">
      <c r="A3913">
        <v>3912</v>
      </c>
      <c r="B3913" s="13">
        <v>-9.2301863745214856</v>
      </c>
    </row>
    <row r="3914" spans="1:2">
      <c r="A3914">
        <v>3913</v>
      </c>
      <c r="B3914" s="13">
        <v>-10.730456131756396</v>
      </c>
    </row>
    <row r="3915" spans="1:2">
      <c r="A3915">
        <v>3914</v>
      </c>
      <c r="B3915" s="13">
        <v>-7.6165747181956762</v>
      </c>
    </row>
    <row r="3916" spans="1:2">
      <c r="A3916">
        <v>3915</v>
      </c>
      <c r="B3916" s="13">
        <v>-9.0919962018466158</v>
      </c>
    </row>
    <row r="3917" spans="1:2">
      <c r="A3917">
        <v>3916</v>
      </c>
      <c r="B3917" s="13">
        <v>-17.741291739063833</v>
      </c>
    </row>
    <row r="3918" spans="1:2">
      <c r="A3918">
        <v>3917</v>
      </c>
      <c r="B3918" s="13">
        <v>-9.8287197555149231</v>
      </c>
    </row>
    <row r="3919" spans="1:2">
      <c r="A3919">
        <v>3918</v>
      </c>
      <c r="B3919" s="13">
        <v>-2.9485730723806647</v>
      </c>
    </row>
    <row r="3920" spans="1:2">
      <c r="A3920">
        <v>3919</v>
      </c>
      <c r="B3920" s="13">
        <v>-8.1193462591442209</v>
      </c>
    </row>
    <row r="3921" spans="1:2">
      <c r="A3921">
        <v>3920</v>
      </c>
      <c r="B3921" s="13">
        <v>-12.574788839533557</v>
      </c>
    </row>
    <row r="3922" spans="1:2">
      <c r="A3922">
        <v>3921</v>
      </c>
      <c r="B3922" s="13">
        <v>-6.4212334475578885</v>
      </c>
    </row>
    <row r="3923" spans="1:2">
      <c r="A3923">
        <v>3922</v>
      </c>
      <c r="B3923" s="13">
        <v>-9.4867708581019148</v>
      </c>
    </row>
    <row r="3924" spans="1:2">
      <c r="A3924">
        <v>3923</v>
      </c>
      <c r="B3924" s="13">
        <v>-5.907058589453289</v>
      </c>
    </row>
    <row r="3925" spans="1:2">
      <c r="A3925">
        <v>3924</v>
      </c>
      <c r="B3925" s="13">
        <v>-10.960881708199341</v>
      </c>
    </row>
    <row r="3926" spans="1:2">
      <c r="A3926">
        <v>3925</v>
      </c>
      <c r="B3926" s="13">
        <v>-7.3976483814422664</v>
      </c>
    </row>
    <row r="3927" spans="1:2">
      <c r="A3927">
        <v>3926</v>
      </c>
      <c r="B3927" s="13">
        <v>-8.821917164518867</v>
      </c>
    </row>
    <row r="3928" spans="1:2">
      <c r="A3928">
        <v>3927</v>
      </c>
      <c r="B3928" s="13">
        <v>-3.2838553998087017</v>
      </c>
    </row>
    <row r="3929" spans="1:2">
      <c r="A3929">
        <v>3928</v>
      </c>
      <c r="B3929" s="13">
        <v>-11.742595700598365</v>
      </c>
    </row>
    <row r="3930" spans="1:2">
      <c r="A3930">
        <v>3929</v>
      </c>
      <c r="B3930" s="13">
        <v>-2.6804957321797924</v>
      </c>
    </row>
    <row r="3931" spans="1:2">
      <c r="A3931">
        <v>3930</v>
      </c>
      <c r="B3931" s="13">
        <v>-6.742474274733075</v>
      </c>
    </row>
    <row r="3932" spans="1:2">
      <c r="A3932">
        <v>3931</v>
      </c>
      <c r="B3932" s="13">
        <v>-11.899251697691392</v>
      </c>
    </row>
    <row r="3933" spans="1:2">
      <c r="A3933">
        <v>3932</v>
      </c>
      <c r="B3933" s="13">
        <v>-11.059333967325607</v>
      </c>
    </row>
    <row r="3934" spans="1:2">
      <c r="A3934">
        <v>3933</v>
      </c>
      <c r="B3934" s="13">
        <v>-7.9422875483522963</v>
      </c>
    </row>
    <row r="3935" spans="1:2">
      <c r="A3935">
        <v>3934</v>
      </c>
      <c r="B3935" s="13">
        <v>-6.34336314058711</v>
      </c>
    </row>
    <row r="3936" spans="1:2">
      <c r="A3936">
        <v>3935</v>
      </c>
      <c r="B3936" s="13">
        <v>-6.9589806568852843</v>
      </c>
    </row>
    <row r="3937" spans="1:2">
      <c r="A3937">
        <v>3936</v>
      </c>
      <c r="B3937" s="13">
        <v>-12.088435570235269</v>
      </c>
    </row>
    <row r="3938" spans="1:2">
      <c r="A3938">
        <v>3937</v>
      </c>
      <c r="B3938" s="13">
        <v>-6.8211184249662233</v>
      </c>
    </row>
    <row r="3939" spans="1:2">
      <c r="A3939">
        <v>3938</v>
      </c>
      <c r="B3939" s="13">
        <v>-6.6500626988902454</v>
      </c>
    </row>
    <row r="3940" spans="1:2">
      <c r="A3940">
        <v>3939</v>
      </c>
      <c r="B3940" s="13">
        <v>-8.7836088030704094</v>
      </c>
    </row>
    <row r="3941" spans="1:2">
      <c r="A3941">
        <v>3940</v>
      </c>
      <c r="B3941" s="13">
        <v>-5.9669506211034111</v>
      </c>
    </row>
    <row r="3942" spans="1:2">
      <c r="A3942">
        <v>3941</v>
      </c>
      <c r="B3942" s="13">
        <v>-11.133201649490356</v>
      </c>
    </row>
    <row r="3943" spans="1:2">
      <c r="A3943">
        <v>3942</v>
      </c>
      <c r="B3943" s="13">
        <v>-7.7531170945055115</v>
      </c>
    </row>
    <row r="3944" spans="1:2">
      <c r="A3944">
        <v>3943</v>
      </c>
      <c r="B3944" s="13">
        <v>-12.957559080342483</v>
      </c>
    </row>
    <row r="3945" spans="1:2">
      <c r="A3945">
        <v>3944</v>
      </c>
      <c r="B3945" s="13">
        <v>-7.2747862362839975</v>
      </c>
    </row>
    <row r="3946" spans="1:2">
      <c r="A3946">
        <v>3945</v>
      </c>
      <c r="B3946" s="13">
        <v>-11.815310215968308</v>
      </c>
    </row>
    <row r="3947" spans="1:2">
      <c r="A3947">
        <v>3946</v>
      </c>
      <c r="B3947" s="13">
        <v>-9.8767436310261267</v>
      </c>
    </row>
    <row r="3948" spans="1:2">
      <c r="A3948">
        <v>3947</v>
      </c>
      <c r="B3948" s="13">
        <v>-5.8229769558513773</v>
      </c>
    </row>
    <row r="3949" spans="1:2">
      <c r="A3949">
        <v>3948</v>
      </c>
      <c r="B3949" s="13">
        <v>-9.1303315427930496</v>
      </c>
    </row>
    <row r="3950" spans="1:2">
      <c r="A3950">
        <v>3949</v>
      </c>
      <c r="B3950" s="13">
        <v>-8.3492500319760072</v>
      </c>
    </row>
    <row r="3951" spans="1:2">
      <c r="A3951">
        <v>3950</v>
      </c>
      <c r="B3951" s="13">
        <v>-8.0310988431522858</v>
      </c>
    </row>
    <row r="3952" spans="1:2">
      <c r="A3952">
        <v>3951</v>
      </c>
      <c r="B3952" s="13">
        <v>-13.134473223143942</v>
      </c>
    </row>
    <row r="3953" spans="1:2">
      <c r="A3953">
        <v>3952</v>
      </c>
      <c r="B3953" s="13">
        <v>-6.1317037242686849</v>
      </c>
    </row>
    <row r="3954" spans="1:2">
      <c r="A3954">
        <v>3953</v>
      </c>
      <c r="B3954" s="13">
        <v>-8.9676270449658979</v>
      </c>
    </row>
    <row r="3955" spans="1:2">
      <c r="A3955">
        <v>3954</v>
      </c>
      <c r="B3955" s="13">
        <v>-5.6520596099021656</v>
      </c>
    </row>
    <row r="3956" spans="1:2">
      <c r="A3956">
        <v>3955</v>
      </c>
      <c r="B3956" s="13">
        <v>-7.7494646669474605</v>
      </c>
    </row>
    <row r="3957" spans="1:2">
      <c r="A3957">
        <v>3956</v>
      </c>
      <c r="B3957" s="13">
        <v>-10.357645145762969</v>
      </c>
    </row>
    <row r="3958" spans="1:2">
      <c r="A3958">
        <v>3957</v>
      </c>
      <c r="B3958" s="13">
        <v>-7.5997474571589851</v>
      </c>
    </row>
    <row r="3959" spans="1:2">
      <c r="A3959">
        <v>3958</v>
      </c>
      <c r="B3959" s="13">
        <v>-10.390565431208111</v>
      </c>
    </row>
    <row r="3960" spans="1:2">
      <c r="A3960">
        <v>3959</v>
      </c>
      <c r="B3960" s="13">
        <v>-7.6087998212215995</v>
      </c>
    </row>
    <row r="3961" spans="1:2">
      <c r="A3961">
        <v>3960</v>
      </c>
      <c r="B3961" s="13">
        <v>-8.8994680084137432</v>
      </c>
    </row>
    <row r="3962" spans="1:2">
      <c r="A3962">
        <v>3961</v>
      </c>
      <c r="B3962" s="13">
        <v>-8.5288112365616318</v>
      </c>
    </row>
    <row r="3963" spans="1:2">
      <c r="A3963">
        <v>3962</v>
      </c>
      <c r="B3963" s="13">
        <v>-3.5858793317098518</v>
      </c>
    </row>
    <row r="3964" spans="1:2">
      <c r="A3964">
        <v>3963</v>
      </c>
      <c r="B3964" s="13">
        <v>-9.4644018731975699</v>
      </c>
    </row>
    <row r="3965" spans="1:2">
      <c r="A3965">
        <v>3964</v>
      </c>
      <c r="B3965" s="13">
        <v>-11.797183012658655</v>
      </c>
    </row>
    <row r="3966" spans="1:2">
      <c r="A3966">
        <v>3965</v>
      </c>
      <c r="B3966" s="13">
        <v>-7.6536893870194493</v>
      </c>
    </row>
    <row r="3967" spans="1:2">
      <c r="A3967">
        <v>3966</v>
      </c>
      <c r="B3967" s="13">
        <v>-4.7894414154563014</v>
      </c>
    </row>
    <row r="3968" spans="1:2">
      <c r="A3968">
        <v>3967</v>
      </c>
      <c r="B3968" s="13">
        <v>-7.0071761733763909</v>
      </c>
    </row>
    <row r="3969" spans="1:2">
      <c r="A3969">
        <v>3968</v>
      </c>
      <c r="B3969" s="13">
        <v>-6.93355798171822</v>
      </c>
    </row>
    <row r="3970" spans="1:2">
      <c r="A3970">
        <v>3969</v>
      </c>
      <c r="B3970" s="13">
        <v>-9.7010955592412458</v>
      </c>
    </row>
    <row r="3971" spans="1:2">
      <c r="A3971">
        <v>3970</v>
      </c>
      <c r="B3971" s="13">
        <v>-11.992532492060002</v>
      </c>
    </row>
    <row r="3972" spans="1:2">
      <c r="A3972">
        <v>3971</v>
      </c>
      <c r="B3972" s="13">
        <v>-9.0400730384843175</v>
      </c>
    </row>
    <row r="3973" spans="1:2">
      <c r="A3973">
        <v>3972</v>
      </c>
      <c r="B3973" s="13">
        <v>-7.5624274324868912</v>
      </c>
    </row>
    <row r="3974" spans="1:2">
      <c r="A3974">
        <v>3973</v>
      </c>
      <c r="B3974" s="13">
        <v>-9.7329612638880096</v>
      </c>
    </row>
    <row r="3975" spans="1:2">
      <c r="A3975">
        <v>3974</v>
      </c>
      <c r="B3975" s="13">
        <v>-12.232274569247389</v>
      </c>
    </row>
    <row r="3976" spans="1:2">
      <c r="A3976">
        <v>3975</v>
      </c>
      <c r="B3976" s="13">
        <v>-9.9951519248539249</v>
      </c>
    </row>
    <row r="3977" spans="1:2">
      <c r="A3977">
        <v>3976</v>
      </c>
      <c r="B3977" s="13">
        <v>-11.041778477983666</v>
      </c>
    </row>
    <row r="3978" spans="1:2">
      <c r="A3978">
        <v>3977</v>
      </c>
      <c r="B3978" s="13">
        <v>-8.859949626763763</v>
      </c>
    </row>
    <row r="3979" spans="1:2">
      <c r="A3979">
        <v>3978</v>
      </c>
      <c r="B3979" s="13">
        <v>-7.7118291490587483</v>
      </c>
    </row>
    <row r="3980" spans="1:2">
      <c r="A3980">
        <v>3979</v>
      </c>
      <c r="B3980" s="13">
        <v>-2.9286435128372852</v>
      </c>
    </row>
    <row r="3981" spans="1:2">
      <c r="A3981">
        <v>3980</v>
      </c>
      <c r="B3981" s="13">
        <v>-12.08267320632527</v>
      </c>
    </row>
    <row r="3982" spans="1:2">
      <c r="A3982">
        <v>3981</v>
      </c>
      <c r="B3982" s="13">
        <v>-6.0137709978377352</v>
      </c>
    </row>
    <row r="3983" spans="1:2">
      <c r="A3983">
        <v>3982</v>
      </c>
      <c r="B3983" s="13">
        <v>-8.7217108829930705</v>
      </c>
    </row>
    <row r="3984" spans="1:2">
      <c r="A3984">
        <v>3983</v>
      </c>
      <c r="B3984" s="13">
        <v>-7.1484482719038152</v>
      </c>
    </row>
    <row r="3985" spans="1:2">
      <c r="A3985">
        <v>3984</v>
      </c>
      <c r="B3985" s="13">
        <v>-11.039140612498702</v>
      </c>
    </row>
    <row r="3986" spans="1:2">
      <c r="A3986">
        <v>3985</v>
      </c>
      <c r="B3986" s="13">
        <v>-13.803455519659456</v>
      </c>
    </row>
    <row r="3987" spans="1:2">
      <c r="A3987">
        <v>3986</v>
      </c>
      <c r="B3987" s="13">
        <v>-7.8418971473322507</v>
      </c>
    </row>
    <row r="3988" spans="1:2">
      <c r="A3988">
        <v>3987</v>
      </c>
      <c r="B3988" s="13">
        <v>-8.1949202616183232</v>
      </c>
    </row>
    <row r="3989" spans="1:2">
      <c r="A3989">
        <v>3988</v>
      </c>
      <c r="B3989" s="13">
        <v>-8.3622083182011231</v>
      </c>
    </row>
    <row r="3990" spans="1:2">
      <c r="A3990">
        <v>3989</v>
      </c>
      <c r="B3990" s="13">
        <v>-11.945754485077261</v>
      </c>
    </row>
    <row r="3991" spans="1:2">
      <c r="A3991">
        <v>3990</v>
      </c>
      <c r="B3991" s="13">
        <v>-9.5180906486959422</v>
      </c>
    </row>
    <row r="3992" spans="1:2">
      <c r="A3992">
        <v>3991</v>
      </c>
      <c r="B3992" s="13">
        <v>-14.270243419570471</v>
      </c>
    </row>
    <row r="3993" spans="1:2">
      <c r="A3993">
        <v>3992</v>
      </c>
      <c r="B3993" s="13">
        <v>-11.087139989571183</v>
      </c>
    </row>
    <row r="3994" spans="1:2">
      <c r="A3994">
        <v>3993</v>
      </c>
      <c r="B3994" s="13">
        <v>-10.54860760277907</v>
      </c>
    </row>
    <row r="3995" spans="1:2">
      <c r="A3995">
        <v>3994</v>
      </c>
      <c r="B3995" s="13">
        <v>-10.527797312015176</v>
      </c>
    </row>
    <row r="3996" spans="1:2">
      <c r="A3996">
        <v>3995</v>
      </c>
      <c r="B3996" s="13">
        <v>-11.298945370217135</v>
      </c>
    </row>
    <row r="3997" spans="1:2">
      <c r="A3997">
        <v>3996</v>
      </c>
      <c r="B3997" s="13">
        <v>-6.3668884483178392</v>
      </c>
    </row>
    <row r="3998" spans="1:2">
      <c r="A3998">
        <v>3997</v>
      </c>
      <c r="B3998" s="13">
        <v>-10.550326415944159</v>
      </c>
    </row>
    <row r="3999" spans="1:2">
      <c r="A3999">
        <v>3998</v>
      </c>
      <c r="B3999" s="13">
        <v>-6.0395448638323996</v>
      </c>
    </row>
    <row r="4000" spans="1:2">
      <c r="A4000">
        <v>3999</v>
      </c>
      <c r="B4000" s="13">
        <v>-10.636301937908316</v>
      </c>
    </row>
    <row r="4001" spans="1:2">
      <c r="A4001">
        <v>4000</v>
      </c>
      <c r="B4001" s="13">
        <v>-7.4484966567983912</v>
      </c>
    </row>
    <row r="4002" spans="1:2">
      <c r="A4002">
        <v>4001</v>
      </c>
      <c r="B4002" s="13">
        <v>-12.021935766471671</v>
      </c>
    </row>
    <row r="4003" spans="1:2">
      <c r="A4003">
        <v>4002</v>
      </c>
      <c r="B4003" s="13">
        <v>-15.538699480848603</v>
      </c>
    </row>
    <row r="4004" spans="1:2">
      <c r="A4004">
        <v>4003</v>
      </c>
      <c r="B4004" s="13">
        <v>-11.205510504924034</v>
      </c>
    </row>
    <row r="4005" spans="1:2">
      <c r="A4005">
        <v>4004</v>
      </c>
      <c r="B4005" s="13">
        <v>-10.885109256900401</v>
      </c>
    </row>
    <row r="4006" spans="1:2">
      <c r="A4006">
        <v>4005</v>
      </c>
      <c r="B4006" s="13">
        <v>-11.391127187423402</v>
      </c>
    </row>
    <row r="4007" spans="1:2">
      <c r="A4007">
        <v>4006</v>
      </c>
      <c r="B4007" s="13">
        <v>-5.2412778888705152</v>
      </c>
    </row>
    <row r="4008" spans="1:2">
      <c r="A4008">
        <v>4007</v>
      </c>
      <c r="B4008" s="13">
        <v>-7.2906271006684191</v>
      </c>
    </row>
    <row r="4009" spans="1:2">
      <c r="A4009">
        <v>4008</v>
      </c>
      <c r="B4009" s="13">
        <v>-4.6423639241343997</v>
      </c>
    </row>
    <row r="4010" spans="1:2">
      <c r="A4010">
        <v>4009</v>
      </c>
      <c r="B4010" s="13">
        <v>-10.38294129400018</v>
      </c>
    </row>
    <row r="4011" spans="1:2">
      <c r="A4011">
        <v>4010</v>
      </c>
      <c r="B4011" s="13">
        <v>-14.839160535788107</v>
      </c>
    </row>
    <row r="4012" spans="1:2">
      <c r="A4012">
        <v>4011</v>
      </c>
      <c r="B4012" s="13">
        <v>-5.4407206889647295</v>
      </c>
    </row>
    <row r="4013" spans="1:2">
      <c r="A4013">
        <v>4012</v>
      </c>
      <c r="B4013" s="13">
        <v>-7.5119422935598301</v>
      </c>
    </row>
    <row r="4014" spans="1:2">
      <c r="A4014">
        <v>4013</v>
      </c>
      <c r="B4014" s="13">
        <v>-2.5082582361278938</v>
      </c>
    </row>
    <row r="4015" spans="1:2">
      <c r="A4015">
        <v>4014</v>
      </c>
      <c r="B4015" s="13">
        <v>-4.1807964019824952</v>
      </c>
    </row>
    <row r="4016" spans="1:2">
      <c r="A4016">
        <v>4015</v>
      </c>
      <c r="B4016" s="13">
        <v>-5.1531135760165325</v>
      </c>
    </row>
    <row r="4017" spans="1:2">
      <c r="A4017">
        <v>4016</v>
      </c>
      <c r="B4017" s="13">
        <v>-9.6981156187019053</v>
      </c>
    </row>
    <row r="4018" spans="1:2">
      <c r="A4018">
        <v>4017</v>
      </c>
      <c r="B4018" s="13">
        <v>-7.6194560554131812</v>
      </c>
    </row>
    <row r="4019" spans="1:2">
      <c r="A4019">
        <v>4018</v>
      </c>
      <c r="B4019" s="13">
        <v>-9.6212329025021557</v>
      </c>
    </row>
    <row r="4020" spans="1:2">
      <c r="A4020">
        <v>4019</v>
      </c>
      <c r="B4020" s="13">
        <v>-9.9484287476106292</v>
      </c>
    </row>
    <row r="4021" spans="1:2">
      <c r="A4021">
        <v>4020</v>
      </c>
      <c r="B4021" s="13">
        <v>-11.891131675698977</v>
      </c>
    </row>
    <row r="4022" spans="1:2">
      <c r="A4022">
        <v>4021</v>
      </c>
      <c r="B4022" s="13">
        <v>-11.626237628612355</v>
      </c>
    </row>
    <row r="4023" spans="1:2">
      <c r="A4023">
        <v>4022</v>
      </c>
      <c r="B4023" s="13">
        <v>-8.5938784375165973</v>
      </c>
    </row>
    <row r="4024" spans="1:2">
      <c r="A4024">
        <v>4023</v>
      </c>
      <c r="B4024" s="13">
        <v>-9.4815366899917279</v>
      </c>
    </row>
    <row r="4025" spans="1:2">
      <c r="A4025">
        <v>4024</v>
      </c>
      <c r="B4025" s="13">
        <v>-9.5833878524912084</v>
      </c>
    </row>
    <row r="4026" spans="1:2">
      <c r="A4026">
        <v>4025</v>
      </c>
      <c r="B4026" s="13">
        <v>-11.321939424626091</v>
      </c>
    </row>
    <row r="4027" spans="1:2">
      <c r="A4027">
        <v>4026</v>
      </c>
      <c r="B4027" s="13">
        <v>-8.3202971183024204</v>
      </c>
    </row>
    <row r="4028" spans="1:2">
      <c r="A4028">
        <v>4027</v>
      </c>
      <c r="B4028" s="13">
        <v>-13.766069362292196</v>
      </c>
    </row>
    <row r="4029" spans="1:2">
      <c r="A4029">
        <v>4028</v>
      </c>
      <c r="B4029" s="13">
        <v>-8.1907295969850846</v>
      </c>
    </row>
    <row r="4030" spans="1:2">
      <c r="A4030">
        <v>4029</v>
      </c>
      <c r="B4030" s="13">
        <v>-8.6391955959239777</v>
      </c>
    </row>
    <row r="4031" spans="1:2">
      <c r="A4031">
        <v>4030</v>
      </c>
      <c r="B4031" s="13">
        <v>-11.169469862002185</v>
      </c>
    </row>
    <row r="4032" spans="1:2">
      <c r="A4032">
        <v>4031</v>
      </c>
      <c r="B4032" s="13">
        <v>-10.25206066005749</v>
      </c>
    </row>
    <row r="4033" spans="1:2">
      <c r="A4033">
        <v>4032</v>
      </c>
      <c r="B4033" s="13">
        <v>-14.141141408201564</v>
      </c>
    </row>
    <row r="4034" spans="1:2">
      <c r="A4034">
        <v>4033</v>
      </c>
      <c r="B4034" s="13">
        <v>-10.180952963462948</v>
      </c>
    </row>
    <row r="4035" spans="1:2">
      <c r="A4035">
        <v>4034</v>
      </c>
      <c r="B4035" s="13">
        <v>-9.5956546578023048</v>
      </c>
    </row>
    <row r="4036" spans="1:2">
      <c r="A4036">
        <v>4035</v>
      </c>
      <c r="B4036" s="13">
        <v>-8.8630477827843723</v>
      </c>
    </row>
    <row r="4037" spans="1:2">
      <c r="A4037">
        <v>4036</v>
      </c>
      <c r="B4037" s="13">
        <v>-12.0569668321797</v>
      </c>
    </row>
    <row r="4038" spans="1:2">
      <c r="A4038">
        <v>4037</v>
      </c>
      <c r="B4038" s="13">
        <v>-4.9222595429828155</v>
      </c>
    </row>
    <row r="4039" spans="1:2">
      <c r="A4039">
        <v>4038</v>
      </c>
      <c r="B4039" s="13">
        <v>-7.7219001014727118</v>
      </c>
    </row>
    <row r="4040" spans="1:2">
      <c r="A4040">
        <v>4039</v>
      </c>
      <c r="B4040" s="13">
        <v>-9.0118943494554244</v>
      </c>
    </row>
    <row r="4041" spans="1:2">
      <c r="A4041">
        <v>4040</v>
      </c>
      <c r="B4041" s="13">
        <v>-7.3425368175863053</v>
      </c>
    </row>
    <row r="4042" spans="1:2">
      <c r="A4042">
        <v>4041</v>
      </c>
      <c r="B4042" s="13">
        <v>-10.20858801626062</v>
      </c>
    </row>
    <row r="4043" spans="1:2">
      <c r="A4043">
        <v>4042</v>
      </c>
      <c r="B4043" s="13">
        <v>-14.106802696246906</v>
      </c>
    </row>
    <row r="4044" spans="1:2">
      <c r="A4044">
        <v>4043</v>
      </c>
      <c r="B4044" s="13">
        <v>-5.6975097973733515</v>
      </c>
    </row>
    <row r="4045" spans="1:2">
      <c r="A4045">
        <v>4044</v>
      </c>
      <c r="B4045" s="13">
        <v>-8.7133956131848507</v>
      </c>
    </row>
    <row r="4046" spans="1:2">
      <c r="A4046">
        <v>4045</v>
      </c>
      <c r="B4046" s="13">
        <v>-5.821231423161338</v>
      </c>
    </row>
    <row r="4047" spans="1:2">
      <c r="A4047">
        <v>4046</v>
      </c>
      <c r="B4047" s="13">
        <v>-10.035635907632512</v>
      </c>
    </row>
    <row r="4048" spans="1:2">
      <c r="A4048">
        <v>4047</v>
      </c>
      <c r="B4048" s="13">
        <v>-6.2433663385676441</v>
      </c>
    </row>
    <row r="4049" spans="1:2">
      <c r="A4049">
        <v>4048</v>
      </c>
      <c r="B4049" s="13">
        <v>-10.924091210402414</v>
      </c>
    </row>
    <row r="4050" spans="1:2">
      <c r="A4050">
        <v>4049</v>
      </c>
      <c r="B4050" s="13">
        <v>-7.9343292783292201</v>
      </c>
    </row>
    <row r="4051" spans="1:2">
      <c r="A4051">
        <v>4050</v>
      </c>
      <c r="B4051" s="13">
        <v>-8.878574237150092</v>
      </c>
    </row>
    <row r="4052" spans="1:2">
      <c r="A4052">
        <v>4051</v>
      </c>
      <c r="B4052" s="13">
        <v>-7.361038035413074</v>
      </c>
    </row>
    <row r="4053" spans="1:2">
      <c r="A4053">
        <v>4052</v>
      </c>
      <c r="B4053" s="13">
        <v>-11.592647802492296</v>
      </c>
    </row>
    <row r="4054" spans="1:2">
      <c r="A4054">
        <v>4053</v>
      </c>
      <c r="B4054" s="13">
        <v>-13.999282006391269</v>
      </c>
    </row>
    <row r="4055" spans="1:2">
      <c r="A4055">
        <v>4054</v>
      </c>
      <c r="B4055" s="13">
        <v>-7.9183685157088748</v>
      </c>
    </row>
    <row r="4056" spans="1:2">
      <c r="A4056">
        <v>4055</v>
      </c>
      <c r="B4056" s="13">
        <v>-8.44568993257651</v>
      </c>
    </row>
    <row r="4057" spans="1:2">
      <c r="A4057">
        <v>4056</v>
      </c>
      <c r="B4057" s="13">
        <v>-6.6800622429657057</v>
      </c>
    </row>
    <row r="4058" spans="1:2">
      <c r="A4058">
        <v>4057</v>
      </c>
      <c r="B4058" s="13">
        <v>-9.0556430140682274</v>
      </c>
    </row>
    <row r="4059" spans="1:2">
      <c r="A4059">
        <v>4058</v>
      </c>
      <c r="B4059" s="13">
        <v>-9.5182081463078365</v>
      </c>
    </row>
    <row r="4060" spans="1:2">
      <c r="A4060">
        <v>4059</v>
      </c>
      <c r="B4060" s="13">
        <v>-5.5818909150900131</v>
      </c>
    </row>
    <row r="4061" spans="1:2">
      <c r="A4061">
        <v>4060</v>
      </c>
      <c r="B4061" s="13">
        <v>-8.3637756428293191</v>
      </c>
    </row>
    <row r="4062" spans="1:2">
      <c r="A4062">
        <v>4061</v>
      </c>
      <c r="B4062" s="13">
        <v>-10.204474953883977</v>
      </c>
    </row>
    <row r="4063" spans="1:2">
      <c r="A4063">
        <v>4062</v>
      </c>
      <c r="B4063" s="13">
        <v>-5.0353581581396645</v>
      </c>
    </row>
    <row r="4064" spans="1:2">
      <c r="A4064">
        <v>4063</v>
      </c>
      <c r="B4064" s="13">
        <v>-7.626654165089314</v>
      </c>
    </row>
    <row r="4065" spans="1:2">
      <c r="A4065">
        <v>4064</v>
      </c>
      <c r="B4065" s="13">
        <v>-12.947527716886952</v>
      </c>
    </row>
    <row r="4066" spans="1:2">
      <c r="A4066">
        <v>4065</v>
      </c>
      <c r="B4066" s="13">
        <v>-12.489686144597028</v>
      </c>
    </row>
    <row r="4067" spans="1:2">
      <c r="A4067">
        <v>4066</v>
      </c>
      <c r="B4067" s="13">
        <v>-11.160062318284597</v>
      </c>
    </row>
    <row r="4068" spans="1:2">
      <c r="A4068">
        <v>4067</v>
      </c>
      <c r="B4068" s="13">
        <v>-7.3249140928913468</v>
      </c>
    </row>
    <row r="4069" spans="1:2">
      <c r="A4069">
        <v>4068</v>
      </c>
      <c r="B4069" s="13">
        <v>-9.8065398343209633</v>
      </c>
    </row>
    <row r="4070" spans="1:2">
      <c r="A4070">
        <v>4069</v>
      </c>
      <c r="B4070" s="13">
        <v>-5.8410655874924906</v>
      </c>
    </row>
    <row r="4071" spans="1:2">
      <c r="A4071">
        <v>4070</v>
      </c>
      <c r="B4071" s="13">
        <v>-9.915741867638264</v>
      </c>
    </row>
    <row r="4072" spans="1:2">
      <c r="A4072">
        <v>4071</v>
      </c>
      <c r="B4072" s="13">
        <v>-8.5735567719471977</v>
      </c>
    </row>
    <row r="4073" spans="1:2">
      <c r="A4073">
        <v>4072</v>
      </c>
      <c r="B4073" s="13">
        <v>-5.0153052460718861</v>
      </c>
    </row>
    <row r="4074" spans="1:2">
      <c r="A4074">
        <v>4073</v>
      </c>
      <c r="B4074" s="13">
        <v>-9.0608432038628344</v>
      </c>
    </row>
    <row r="4075" spans="1:2">
      <c r="A4075">
        <v>4074</v>
      </c>
      <c r="B4075" s="13">
        <v>-7.284673240829882</v>
      </c>
    </row>
    <row r="4076" spans="1:2">
      <c r="A4076">
        <v>4075</v>
      </c>
      <c r="B4076" s="13">
        <v>-5.829830334533515</v>
      </c>
    </row>
    <row r="4077" spans="1:2">
      <c r="A4077">
        <v>4076</v>
      </c>
      <c r="B4077" s="13">
        <v>-9.9336681252019527</v>
      </c>
    </row>
    <row r="4078" spans="1:2">
      <c r="A4078">
        <v>4077</v>
      </c>
      <c r="B4078" s="13">
        <v>-3.8696628878407666</v>
      </c>
    </row>
    <row r="4079" spans="1:2">
      <c r="A4079">
        <v>4078</v>
      </c>
      <c r="B4079" s="13">
        <v>-12.858954727396998</v>
      </c>
    </row>
    <row r="4080" spans="1:2">
      <c r="A4080">
        <v>4079</v>
      </c>
      <c r="B4080" s="13">
        <v>-8.996280990126964</v>
      </c>
    </row>
    <row r="4081" spans="1:2">
      <c r="A4081">
        <v>4080</v>
      </c>
      <c r="B4081" s="13">
        <v>-10.415136476538622</v>
      </c>
    </row>
    <row r="4082" spans="1:2">
      <c r="A4082">
        <v>4081</v>
      </c>
      <c r="B4082" s="13">
        <v>-13.751649227508937</v>
      </c>
    </row>
    <row r="4083" spans="1:2">
      <c r="A4083">
        <v>4082</v>
      </c>
      <c r="B4083" s="13">
        <v>-13.983400116794993</v>
      </c>
    </row>
    <row r="4084" spans="1:2">
      <c r="A4084">
        <v>4083</v>
      </c>
      <c r="B4084" s="13">
        <v>-11.813989355655181</v>
      </c>
    </row>
    <row r="4085" spans="1:2">
      <c r="A4085">
        <v>4084</v>
      </c>
      <c r="B4085" s="13">
        <v>-8.4719027195373542</v>
      </c>
    </row>
    <row r="4086" spans="1:2">
      <c r="A4086">
        <v>4085</v>
      </c>
      <c r="B4086" s="13">
        <v>-7.2094171016950055</v>
      </c>
    </row>
    <row r="4087" spans="1:2">
      <c r="A4087">
        <v>4086</v>
      </c>
      <c r="B4087" s="13">
        <v>-4.6727599280163616</v>
      </c>
    </row>
    <row r="4088" spans="1:2">
      <c r="A4088">
        <v>4087</v>
      </c>
      <c r="B4088" s="13">
        <v>-3.6596947828965254</v>
      </c>
    </row>
    <row r="4089" spans="1:2">
      <c r="A4089">
        <v>4088</v>
      </c>
      <c r="B4089" s="13">
        <v>-9.6595918397875504</v>
      </c>
    </row>
    <row r="4090" spans="1:2">
      <c r="A4090">
        <v>4089</v>
      </c>
      <c r="B4090" s="13">
        <v>-3.9457394643245944</v>
      </c>
    </row>
    <row r="4091" spans="1:2">
      <c r="A4091">
        <v>4090</v>
      </c>
      <c r="B4091" s="13">
        <v>-9.3765252944526694</v>
      </c>
    </row>
    <row r="4092" spans="1:2">
      <c r="A4092">
        <v>4091</v>
      </c>
      <c r="B4092" s="13">
        <v>-10.963672351392718</v>
      </c>
    </row>
    <row r="4093" spans="1:2">
      <c r="A4093">
        <v>4092</v>
      </c>
      <c r="B4093" s="13">
        <v>-7.7885122421263064</v>
      </c>
    </row>
    <row r="4094" spans="1:2">
      <c r="A4094">
        <v>4093</v>
      </c>
      <c r="B4094" s="13">
        <v>-9.5950386054466108</v>
      </c>
    </row>
    <row r="4095" spans="1:2">
      <c r="A4095">
        <v>4094</v>
      </c>
      <c r="B4095" s="13">
        <v>-8.7959542950939866</v>
      </c>
    </row>
    <row r="4096" spans="1:2">
      <c r="A4096">
        <v>4095</v>
      </c>
      <c r="B4096" s="13">
        <v>-6.9837183994639638</v>
      </c>
    </row>
    <row r="4097" spans="1:2">
      <c r="A4097">
        <v>4096</v>
      </c>
      <c r="B4097" s="13">
        <v>-8.3044955516961956</v>
      </c>
    </row>
    <row r="4098" spans="1:2">
      <c r="A4098">
        <v>4097</v>
      </c>
      <c r="B4098" s="13">
        <v>-12.166061465398721</v>
      </c>
    </row>
    <row r="4099" spans="1:2">
      <c r="A4099">
        <v>4098</v>
      </c>
      <c r="B4099" s="13">
        <v>-11.178666828559336</v>
      </c>
    </row>
    <row r="4100" spans="1:2">
      <c r="A4100">
        <v>4099</v>
      </c>
      <c r="B4100" s="13">
        <v>-10.191198650740384</v>
      </c>
    </row>
    <row r="4101" spans="1:2">
      <c r="A4101">
        <v>4100</v>
      </c>
      <c r="B4101" s="13">
        <v>-14.176855212460474</v>
      </c>
    </row>
    <row r="4102" spans="1:2">
      <c r="A4102">
        <v>4101</v>
      </c>
      <c r="B4102" s="13">
        <v>-3.0081626278077307</v>
      </c>
    </row>
    <row r="4103" spans="1:2">
      <c r="A4103">
        <v>4102</v>
      </c>
      <c r="B4103" s="13">
        <v>-8.1449346866693642</v>
      </c>
    </row>
    <row r="4104" spans="1:2">
      <c r="A4104">
        <v>4103</v>
      </c>
      <c r="B4104" s="13">
        <v>-8.8001315844199848</v>
      </c>
    </row>
    <row r="4105" spans="1:2">
      <c r="A4105">
        <v>4104</v>
      </c>
      <c r="B4105" s="13">
        <v>-10.444181446899215</v>
      </c>
    </row>
    <row r="4106" spans="1:2">
      <c r="A4106">
        <v>4105</v>
      </c>
      <c r="B4106" s="13">
        <v>-5.6007617451087981</v>
      </c>
    </row>
    <row r="4107" spans="1:2">
      <c r="A4107">
        <v>4106</v>
      </c>
      <c r="B4107" s="13">
        <v>-11.326357737821461</v>
      </c>
    </row>
    <row r="4108" spans="1:2">
      <c r="A4108">
        <v>4107</v>
      </c>
      <c r="B4108" s="13">
        <v>-6.0942729060177951</v>
      </c>
    </row>
    <row r="4109" spans="1:2">
      <c r="A4109">
        <v>4108</v>
      </c>
      <c r="B4109" s="13">
        <v>-4.9847230152432163</v>
      </c>
    </row>
    <row r="4110" spans="1:2">
      <c r="A4110">
        <v>4109</v>
      </c>
      <c r="B4110" s="13">
        <v>-8.9505035042298626</v>
      </c>
    </row>
    <row r="4111" spans="1:2">
      <c r="A4111">
        <v>4110</v>
      </c>
      <c r="B4111" s="13">
        <v>-10.199099517285848</v>
      </c>
    </row>
    <row r="4112" spans="1:2">
      <c r="A4112">
        <v>4111</v>
      </c>
      <c r="B4112" s="13">
        <v>-7.3816896295068606</v>
      </c>
    </row>
    <row r="4113" spans="1:2">
      <c r="A4113">
        <v>4112</v>
      </c>
      <c r="B4113" s="13">
        <v>-11.040279031976326</v>
      </c>
    </row>
    <row r="4114" spans="1:2">
      <c r="A4114">
        <v>4113</v>
      </c>
      <c r="B4114" s="13">
        <v>-9.2356074469028435</v>
      </c>
    </row>
    <row r="4115" spans="1:2">
      <c r="A4115">
        <v>4114</v>
      </c>
      <c r="B4115" s="13">
        <v>-11.779286950095956</v>
      </c>
    </row>
    <row r="4116" spans="1:2">
      <c r="A4116">
        <v>4115</v>
      </c>
      <c r="B4116" s="13">
        <v>-8.5846783345037316</v>
      </c>
    </row>
    <row r="4117" spans="1:2">
      <c r="A4117">
        <v>4116</v>
      </c>
      <c r="B4117" s="13">
        <v>-9.5685546000272019</v>
      </c>
    </row>
    <row r="4118" spans="1:2">
      <c r="A4118">
        <v>4117</v>
      </c>
      <c r="B4118" s="13">
        <v>-10.923574374413857</v>
      </c>
    </row>
    <row r="4119" spans="1:2">
      <c r="A4119">
        <v>4118</v>
      </c>
      <c r="B4119" s="13">
        <v>-7.2736271563263806</v>
      </c>
    </row>
    <row r="4120" spans="1:2">
      <c r="A4120">
        <v>4119</v>
      </c>
      <c r="B4120" s="13">
        <v>-10.710003835243619</v>
      </c>
    </row>
    <row r="4121" spans="1:2">
      <c r="A4121">
        <v>4120</v>
      </c>
      <c r="B4121" s="13">
        <v>-8.826783007749766</v>
      </c>
    </row>
    <row r="4122" spans="1:2">
      <c r="A4122">
        <v>4121</v>
      </c>
      <c r="B4122" s="13">
        <v>-5.4197769959279665</v>
      </c>
    </row>
    <row r="4123" spans="1:2">
      <c r="A4123">
        <v>4122</v>
      </c>
      <c r="B4123" s="13">
        <v>-14.283774366128304</v>
      </c>
    </row>
    <row r="4124" spans="1:2">
      <c r="A4124">
        <v>4123</v>
      </c>
      <c r="B4124" s="13">
        <v>-9.2805075967329564</v>
      </c>
    </row>
    <row r="4125" spans="1:2">
      <c r="A4125">
        <v>4124</v>
      </c>
      <c r="B4125" s="13">
        <v>-5.063821716986447</v>
      </c>
    </row>
    <row r="4126" spans="1:2">
      <c r="A4126">
        <v>4125</v>
      </c>
      <c r="B4126" s="13">
        <v>-5.8853304976079759</v>
      </c>
    </row>
    <row r="4127" spans="1:2">
      <c r="A4127">
        <v>4126</v>
      </c>
      <c r="B4127" s="13">
        <v>-3.2606636461799745</v>
      </c>
    </row>
    <row r="4128" spans="1:2">
      <c r="A4128">
        <v>4127</v>
      </c>
      <c r="B4128" s="13">
        <v>-11.991213989565606</v>
      </c>
    </row>
    <row r="4129" spans="1:2">
      <c r="A4129">
        <v>4128</v>
      </c>
      <c r="B4129" s="13">
        <v>-10.892250630668944</v>
      </c>
    </row>
    <row r="4130" spans="1:2">
      <c r="A4130">
        <v>4129</v>
      </c>
      <c r="B4130" s="13">
        <v>-11.441246766967954</v>
      </c>
    </row>
    <row r="4131" spans="1:2">
      <c r="A4131">
        <v>4130</v>
      </c>
      <c r="B4131" s="13">
        <v>-7.8003814023634943</v>
      </c>
    </row>
    <row r="4132" spans="1:2">
      <c r="A4132">
        <v>4131</v>
      </c>
      <c r="B4132" s="13">
        <v>-15.421463834352856</v>
      </c>
    </row>
    <row r="4133" spans="1:2">
      <c r="A4133">
        <v>4132</v>
      </c>
      <c r="B4133" s="13">
        <v>-12.732772152967183</v>
      </c>
    </row>
    <row r="4134" spans="1:2">
      <c r="A4134">
        <v>4133</v>
      </c>
      <c r="B4134" s="13">
        <v>-12.13672493415304</v>
      </c>
    </row>
    <row r="4135" spans="1:2">
      <c r="A4135">
        <v>4134</v>
      </c>
      <c r="B4135" s="13">
        <v>-5.9965540107887358</v>
      </c>
    </row>
    <row r="4136" spans="1:2">
      <c r="A4136">
        <v>4135</v>
      </c>
      <c r="B4136" s="13">
        <v>-8.3830973220960878</v>
      </c>
    </row>
    <row r="4137" spans="1:2">
      <c r="A4137">
        <v>4136</v>
      </c>
      <c r="B4137" s="13">
        <v>-8.160598507891784</v>
      </c>
    </row>
    <row r="4138" spans="1:2">
      <c r="A4138">
        <v>4137</v>
      </c>
      <c r="B4138" s="13">
        <v>-5.7247833232184853</v>
      </c>
    </row>
    <row r="4139" spans="1:2">
      <c r="A4139">
        <v>4138</v>
      </c>
      <c r="B4139" s="13">
        <v>-9.0590873687518219</v>
      </c>
    </row>
    <row r="4140" spans="1:2">
      <c r="A4140">
        <v>4139</v>
      </c>
      <c r="B4140" s="13">
        <v>-11.041712596087297</v>
      </c>
    </row>
    <row r="4141" spans="1:2">
      <c r="A4141">
        <v>4140</v>
      </c>
      <c r="B4141" s="13">
        <v>-5.8947495734650159</v>
      </c>
    </row>
    <row r="4142" spans="1:2">
      <c r="A4142">
        <v>4141</v>
      </c>
      <c r="B4142" s="13">
        <v>-9.7502755391337139</v>
      </c>
    </row>
    <row r="4143" spans="1:2">
      <c r="A4143">
        <v>4142</v>
      </c>
      <c r="B4143" s="13">
        <v>-4.5890280784128601</v>
      </c>
    </row>
    <row r="4144" spans="1:2">
      <c r="A4144">
        <v>4143</v>
      </c>
      <c r="B4144" s="13">
        <v>-11.930012704007231</v>
      </c>
    </row>
    <row r="4145" spans="1:2">
      <c r="A4145">
        <v>4144</v>
      </c>
      <c r="B4145" s="13">
        <v>-7.1475322066739659</v>
      </c>
    </row>
    <row r="4146" spans="1:2">
      <c r="A4146">
        <v>4145</v>
      </c>
      <c r="B4146" s="13">
        <v>-8.3299310113889344</v>
      </c>
    </row>
    <row r="4147" spans="1:2">
      <c r="A4147">
        <v>4146</v>
      </c>
      <c r="B4147" s="13">
        <v>-12.635262550864164</v>
      </c>
    </row>
    <row r="4148" spans="1:2">
      <c r="A4148">
        <v>4147</v>
      </c>
      <c r="B4148" s="13">
        <v>-5.1931666164033876</v>
      </c>
    </row>
    <row r="4149" spans="1:2">
      <c r="A4149">
        <v>4148</v>
      </c>
      <c r="B4149" s="13">
        <v>-7.615967088961618</v>
      </c>
    </row>
    <row r="4150" spans="1:2">
      <c r="A4150">
        <v>4149</v>
      </c>
      <c r="B4150" s="13">
        <v>-4.8166601814905512</v>
      </c>
    </row>
    <row r="4151" spans="1:2">
      <c r="A4151">
        <v>4150</v>
      </c>
      <c r="B4151" s="13">
        <v>-8.0519212497594594</v>
      </c>
    </row>
    <row r="4152" spans="1:2">
      <c r="A4152">
        <v>4151</v>
      </c>
      <c r="B4152" s="13">
        <v>-11.718653356943653</v>
      </c>
    </row>
    <row r="4153" spans="1:2">
      <c r="A4153">
        <v>4152</v>
      </c>
      <c r="B4153" s="13">
        <v>-9.2261849245352625</v>
      </c>
    </row>
    <row r="4154" spans="1:2">
      <c r="A4154">
        <v>4153</v>
      </c>
      <c r="B4154" s="13">
        <v>-9.1167379659390484</v>
      </c>
    </row>
    <row r="4155" spans="1:2">
      <c r="A4155">
        <v>4154</v>
      </c>
      <c r="B4155" s="13">
        <v>-4.4941373780915352</v>
      </c>
    </row>
    <row r="4156" spans="1:2">
      <c r="A4156">
        <v>4155</v>
      </c>
      <c r="B4156" s="13">
        <v>-4.930124065938652</v>
      </c>
    </row>
    <row r="4157" spans="1:2">
      <c r="A4157">
        <v>4156</v>
      </c>
      <c r="B4157" s="13">
        <v>-3.125130035356833</v>
      </c>
    </row>
    <row r="4158" spans="1:2">
      <c r="A4158">
        <v>4157</v>
      </c>
      <c r="B4158" s="13">
        <v>-13.087352832915649</v>
      </c>
    </row>
    <row r="4159" spans="1:2">
      <c r="A4159">
        <v>4158</v>
      </c>
      <c r="B4159" s="13">
        <v>-14.56338781913859</v>
      </c>
    </row>
    <row r="4160" spans="1:2">
      <c r="A4160">
        <v>4159</v>
      </c>
      <c r="B4160" s="13">
        <v>-10.069982669629491</v>
      </c>
    </row>
    <row r="4161" spans="1:2">
      <c r="A4161">
        <v>4160</v>
      </c>
      <c r="B4161" s="13">
        <v>-9.7774059966383611</v>
      </c>
    </row>
    <row r="4162" spans="1:2">
      <c r="A4162">
        <v>4161</v>
      </c>
      <c r="B4162" s="13">
        <v>-11.122947549064637</v>
      </c>
    </row>
    <row r="4163" spans="1:2">
      <c r="A4163">
        <v>4162</v>
      </c>
      <c r="B4163" s="13">
        <v>-5.3675518876636223</v>
      </c>
    </row>
    <row r="4164" spans="1:2">
      <c r="A4164">
        <v>4163</v>
      </c>
      <c r="B4164" s="13">
        <v>-11.067462460614081</v>
      </c>
    </row>
    <row r="4165" spans="1:2">
      <c r="A4165">
        <v>4164</v>
      </c>
      <c r="B4165" s="13">
        <v>-7.8732884524022815</v>
      </c>
    </row>
    <row r="4166" spans="1:2">
      <c r="A4166">
        <v>4165</v>
      </c>
      <c r="B4166" s="13">
        <v>-5.2390704369202901</v>
      </c>
    </row>
    <row r="4167" spans="1:2">
      <c r="A4167">
        <v>4166</v>
      </c>
      <c r="B4167" s="13">
        <v>-8.8384315260189386</v>
      </c>
    </row>
    <row r="4168" spans="1:2">
      <c r="A4168">
        <v>4167</v>
      </c>
      <c r="B4168" s="13">
        <v>-10.716905570790196</v>
      </c>
    </row>
    <row r="4169" spans="1:2">
      <c r="A4169">
        <v>4168</v>
      </c>
      <c r="B4169" s="13">
        <v>-6.9599188660776452</v>
      </c>
    </row>
    <row r="4170" spans="1:2">
      <c r="A4170">
        <v>4169</v>
      </c>
      <c r="B4170" s="13">
        <v>-8.9729165825897503</v>
      </c>
    </row>
    <row r="4171" spans="1:2">
      <c r="A4171">
        <v>4170</v>
      </c>
      <c r="B4171" s="13">
        <v>-10.205906947480601</v>
      </c>
    </row>
    <row r="4172" spans="1:2">
      <c r="A4172">
        <v>4171</v>
      </c>
      <c r="B4172" s="13">
        <v>-7.6412831990181651</v>
      </c>
    </row>
    <row r="4173" spans="1:2">
      <c r="A4173">
        <v>4172</v>
      </c>
      <c r="B4173" s="13">
        <v>-12.014233719573474</v>
      </c>
    </row>
    <row r="4174" spans="1:2">
      <c r="A4174">
        <v>4173</v>
      </c>
      <c r="B4174" s="13">
        <v>-9.4491831492792837</v>
      </c>
    </row>
    <row r="4175" spans="1:2">
      <c r="A4175">
        <v>4174</v>
      </c>
      <c r="B4175" s="13">
        <v>-6.0620960827103145</v>
      </c>
    </row>
    <row r="4176" spans="1:2">
      <c r="A4176">
        <v>4175</v>
      </c>
      <c r="B4176" s="13">
        <v>-10.5898921239654</v>
      </c>
    </row>
    <row r="4177" spans="1:2">
      <c r="A4177">
        <v>4176</v>
      </c>
      <c r="B4177" s="13">
        <v>-6.9498937104911453</v>
      </c>
    </row>
    <row r="4178" spans="1:2">
      <c r="A4178">
        <v>4177</v>
      </c>
      <c r="B4178" s="13">
        <v>-10.759064481837557</v>
      </c>
    </row>
    <row r="4179" spans="1:2">
      <c r="A4179">
        <v>4178</v>
      </c>
      <c r="B4179" s="13">
        <v>-6.0790146454644658</v>
      </c>
    </row>
    <row r="4180" spans="1:2">
      <c r="A4180">
        <v>4179</v>
      </c>
      <c r="B4180" s="13">
        <v>-11.084443214514925</v>
      </c>
    </row>
    <row r="4181" spans="1:2">
      <c r="A4181">
        <v>4180</v>
      </c>
      <c r="B4181" s="13">
        <v>-11.805069003838947</v>
      </c>
    </row>
    <row r="4182" spans="1:2">
      <c r="A4182">
        <v>4181</v>
      </c>
      <c r="B4182" s="13">
        <v>-6.8155839413253574</v>
      </c>
    </row>
    <row r="4183" spans="1:2">
      <c r="A4183">
        <v>4182</v>
      </c>
      <c r="B4183" s="13">
        <v>-7.2819732445416721</v>
      </c>
    </row>
    <row r="4184" spans="1:2">
      <c r="A4184">
        <v>4183</v>
      </c>
      <c r="B4184" s="13">
        <v>-8.7077374151408868</v>
      </c>
    </row>
    <row r="4185" spans="1:2">
      <c r="A4185">
        <v>4184</v>
      </c>
      <c r="B4185" s="13">
        <v>-8.6130470492095537</v>
      </c>
    </row>
    <row r="4186" spans="1:2">
      <c r="A4186">
        <v>4185</v>
      </c>
      <c r="B4186" s="13">
        <v>-6.4690159312038054</v>
      </c>
    </row>
    <row r="4187" spans="1:2">
      <c r="A4187">
        <v>4186</v>
      </c>
      <c r="B4187" s="13">
        <v>-12.514477793179845</v>
      </c>
    </row>
    <row r="4188" spans="1:2">
      <c r="A4188">
        <v>4187</v>
      </c>
      <c r="B4188" s="13">
        <v>-8.3158240632232872</v>
      </c>
    </row>
    <row r="4189" spans="1:2">
      <c r="A4189">
        <v>4188</v>
      </c>
      <c r="B4189" s="13">
        <v>-8.1624548326299813</v>
      </c>
    </row>
    <row r="4190" spans="1:2">
      <c r="A4190">
        <v>4189</v>
      </c>
      <c r="B4190" s="13">
        <v>-8.6902899060744403</v>
      </c>
    </row>
    <row r="4191" spans="1:2">
      <c r="A4191">
        <v>4190</v>
      </c>
      <c r="B4191" s="13">
        <v>-6.4326014639937634</v>
      </c>
    </row>
    <row r="4192" spans="1:2">
      <c r="A4192">
        <v>4191</v>
      </c>
      <c r="B4192" s="13">
        <v>-11.616768307265977</v>
      </c>
    </row>
    <row r="4193" spans="1:2">
      <c r="A4193">
        <v>4192</v>
      </c>
      <c r="B4193" s="13">
        <v>-6.7732831143144674</v>
      </c>
    </row>
    <row r="4194" spans="1:2">
      <c r="A4194">
        <v>4193</v>
      </c>
      <c r="B4194" s="13">
        <v>-2.9562700516321567</v>
      </c>
    </row>
    <row r="4195" spans="1:2">
      <c r="A4195">
        <v>4194</v>
      </c>
      <c r="B4195" s="13">
        <v>-7.6862109591598946</v>
      </c>
    </row>
    <row r="4196" spans="1:2">
      <c r="A4196">
        <v>4195</v>
      </c>
      <c r="B4196" s="13">
        <v>-8.1402856304009532</v>
      </c>
    </row>
    <row r="4197" spans="1:2">
      <c r="A4197">
        <v>4196</v>
      </c>
      <c r="B4197" s="13">
        <v>-6.1945696763060889</v>
      </c>
    </row>
    <row r="4198" spans="1:2">
      <c r="A4198">
        <v>4197</v>
      </c>
      <c r="B4198" s="13">
        <v>-8.1598742977105676</v>
      </c>
    </row>
    <row r="4199" spans="1:2">
      <c r="A4199">
        <v>4198</v>
      </c>
      <c r="B4199" s="13">
        <v>-8.7405230307426578</v>
      </c>
    </row>
    <row r="4200" spans="1:2">
      <c r="A4200">
        <v>4199</v>
      </c>
      <c r="B4200" s="13">
        <v>-12.452626783062581</v>
      </c>
    </row>
    <row r="4201" spans="1:2">
      <c r="A4201">
        <v>4200</v>
      </c>
      <c r="B4201" s="13">
        <v>-6.6952646203160331</v>
      </c>
    </row>
    <row r="4202" spans="1:2">
      <c r="A4202">
        <v>4201</v>
      </c>
      <c r="B4202" s="13">
        <v>-4.8798331178088468</v>
      </c>
    </row>
    <row r="4203" spans="1:2">
      <c r="A4203">
        <v>4202</v>
      </c>
      <c r="B4203" s="13">
        <v>-6.8866717735718304</v>
      </c>
    </row>
    <row r="4204" spans="1:2">
      <c r="A4204">
        <v>4203</v>
      </c>
      <c r="B4204" s="13">
        <v>-12.397605168240904</v>
      </c>
    </row>
    <row r="4205" spans="1:2">
      <c r="A4205">
        <v>4204</v>
      </c>
      <c r="B4205" s="13">
        <v>-6.7658295992443094</v>
      </c>
    </row>
    <row r="4206" spans="1:2">
      <c r="A4206">
        <v>4205</v>
      </c>
      <c r="B4206" s="13">
        <v>-9.6437588034006669</v>
      </c>
    </row>
    <row r="4207" spans="1:2">
      <c r="A4207">
        <v>4206</v>
      </c>
      <c r="B4207" s="13">
        <v>-8.0996788117598104</v>
      </c>
    </row>
    <row r="4208" spans="1:2">
      <c r="A4208">
        <v>4207</v>
      </c>
      <c r="B4208" s="13">
        <v>-7.9199183266166839</v>
      </c>
    </row>
    <row r="4209" spans="1:2">
      <c r="A4209">
        <v>4208</v>
      </c>
      <c r="B4209" s="13">
        <v>-6.4222832879677645</v>
      </c>
    </row>
    <row r="4210" spans="1:2">
      <c r="A4210">
        <v>4209</v>
      </c>
      <c r="B4210" s="13">
        <v>-6.0285807955630863</v>
      </c>
    </row>
    <row r="4211" spans="1:2">
      <c r="A4211">
        <v>4210</v>
      </c>
      <c r="B4211" s="13">
        <v>-10.575794796296512</v>
      </c>
    </row>
    <row r="4212" spans="1:2">
      <c r="A4212">
        <v>4211</v>
      </c>
      <c r="B4212" s="13">
        <v>-11.542734156504785</v>
      </c>
    </row>
    <row r="4213" spans="1:2">
      <c r="A4213">
        <v>4212</v>
      </c>
      <c r="B4213" s="13">
        <v>-10.795292293465858</v>
      </c>
    </row>
    <row r="4214" spans="1:2">
      <c r="A4214">
        <v>4213</v>
      </c>
      <c r="B4214" s="13">
        <v>-11.120843061315641</v>
      </c>
    </row>
    <row r="4215" spans="1:2">
      <c r="A4215">
        <v>4214</v>
      </c>
      <c r="B4215" s="13">
        <v>-13.692189028118136</v>
      </c>
    </row>
    <row r="4216" spans="1:2">
      <c r="A4216">
        <v>4215</v>
      </c>
      <c r="B4216" s="13">
        <v>-8.344879642827463</v>
      </c>
    </row>
    <row r="4217" spans="1:2">
      <c r="A4217">
        <v>4216</v>
      </c>
      <c r="B4217" s="13">
        <v>-10.170638247824607</v>
      </c>
    </row>
    <row r="4218" spans="1:2">
      <c r="A4218">
        <v>4217</v>
      </c>
      <c r="B4218" s="13">
        <v>-10.046102446962527</v>
      </c>
    </row>
    <row r="4219" spans="1:2">
      <c r="A4219">
        <v>4218</v>
      </c>
      <c r="B4219" s="13">
        <v>-12.859341569092104</v>
      </c>
    </row>
    <row r="4220" spans="1:2">
      <c r="A4220">
        <v>4219</v>
      </c>
      <c r="B4220" s="13">
        <v>-9.7835108067344336</v>
      </c>
    </row>
    <row r="4221" spans="1:2">
      <c r="A4221">
        <v>4220</v>
      </c>
      <c r="B4221" s="13">
        <v>-10.788487902309436</v>
      </c>
    </row>
    <row r="4222" spans="1:2">
      <c r="A4222">
        <v>4221</v>
      </c>
      <c r="B4222" s="13">
        <v>-10.711352900442577</v>
      </c>
    </row>
    <row r="4223" spans="1:2">
      <c r="A4223">
        <v>4222</v>
      </c>
      <c r="B4223" s="13">
        <v>-9.0907436958432211</v>
      </c>
    </row>
    <row r="4224" spans="1:2">
      <c r="A4224">
        <v>4223</v>
      </c>
      <c r="B4224" s="13">
        <v>-8.6066521820721462</v>
      </c>
    </row>
    <row r="4225" spans="1:2">
      <c r="A4225">
        <v>4224</v>
      </c>
      <c r="B4225" s="13">
        <v>-8.800494889147215</v>
      </c>
    </row>
    <row r="4226" spans="1:2">
      <c r="A4226">
        <v>4225</v>
      </c>
      <c r="B4226" s="13">
        <v>-5.9181592077896488</v>
      </c>
    </row>
    <row r="4227" spans="1:2">
      <c r="A4227">
        <v>4226</v>
      </c>
      <c r="B4227" s="13">
        <v>-8.5435225177442824</v>
      </c>
    </row>
    <row r="4228" spans="1:2">
      <c r="A4228">
        <v>4227</v>
      </c>
      <c r="B4228" s="13">
        <v>-11.358890896388784</v>
      </c>
    </row>
    <row r="4229" spans="1:2">
      <c r="A4229">
        <v>4228</v>
      </c>
      <c r="B4229" s="13">
        <v>-12.685241993047395</v>
      </c>
    </row>
    <row r="4230" spans="1:2">
      <c r="A4230">
        <v>4229</v>
      </c>
      <c r="B4230" s="13">
        <v>-9.3575553198468704</v>
      </c>
    </row>
    <row r="4231" spans="1:2">
      <c r="A4231">
        <v>4230</v>
      </c>
      <c r="B4231" s="13">
        <v>-4.4132104704513333</v>
      </c>
    </row>
    <row r="4232" spans="1:2">
      <c r="A4232">
        <v>4231</v>
      </c>
      <c r="B4232" s="13">
        <v>-15.866705795185849</v>
      </c>
    </row>
    <row r="4233" spans="1:2">
      <c r="A4233">
        <v>4232</v>
      </c>
      <c r="B4233" s="13">
        <v>-5.5430248109473794</v>
      </c>
    </row>
    <row r="4234" spans="1:2">
      <c r="A4234">
        <v>4233</v>
      </c>
      <c r="B4234" s="13">
        <v>-12.513419360800576</v>
      </c>
    </row>
    <row r="4235" spans="1:2">
      <c r="A4235">
        <v>4234</v>
      </c>
      <c r="B4235" s="13">
        <v>-14.497930486232224</v>
      </c>
    </row>
    <row r="4236" spans="1:2">
      <c r="A4236">
        <v>4235</v>
      </c>
      <c r="B4236" s="13">
        <v>-10.532828882299793</v>
      </c>
    </row>
    <row r="4237" spans="1:2">
      <c r="A4237">
        <v>4236</v>
      </c>
      <c r="B4237" s="13">
        <v>-13.136268621964621</v>
      </c>
    </row>
    <row r="4238" spans="1:2">
      <c r="A4238">
        <v>4237</v>
      </c>
      <c r="B4238" s="13">
        <v>-9.0811074786394705</v>
      </c>
    </row>
    <row r="4239" spans="1:2">
      <c r="A4239">
        <v>4238</v>
      </c>
      <c r="B4239" s="13">
        <v>-9.2073764372832869</v>
      </c>
    </row>
    <row r="4240" spans="1:2">
      <c r="A4240">
        <v>4239</v>
      </c>
      <c r="B4240" s="13">
        <v>-7.6267189282875627</v>
      </c>
    </row>
    <row r="4241" spans="1:2">
      <c r="A4241">
        <v>4240</v>
      </c>
      <c r="B4241" s="13">
        <v>-7.7527996708482902</v>
      </c>
    </row>
    <row r="4242" spans="1:2">
      <c r="A4242">
        <v>4241</v>
      </c>
      <c r="B4242" s="13">
        <v>-12.525472828811017</v>
      </c>
    </row>
    <row r="4243" spans="1:2">
      <c r="A4243">
        <v>4242</v>
      </c>
      <c r="B4243" s="13">
        <v>-7.1704913925043137</v>
      </c>
    </row>
    <row r="4244" spans="1:2">
      <c r="A4244">
        <v>4243</v>
      </c>
      <c r="B4244" s="13">
        <v>-5.5187634916810184</v>
      </c>
    </row>
    <row r="4245" spans="1:2">
      <c r="A4245">
        <v>4244</v>
      </c>
      <c r="B4245" s="13">
        <v>-8.1924042508839232</v>
      </c>
    </row>
    <row r="4246" spans="1:2">
      <c r="A4246">
        <v>4245</v>
      </c>
      <c r="B4246" s="13">
        <v>-9.5669432208737479</v>
      </c>
    </row>
    <row r="4247" spans="1:2">
      <c r="A4247">
        <v>4246</v>
      </c>
      <c r="B4247" s="13">
        <v>-7.3482556136501884</v>
      </c>
    </row>
    <row r="4248" spans="1:2">
      <c r="A4248">
        <v>4247</v>
      </c>
      <c r="B4248" s="13">
        <v>-8.7826110272027265</v>
      </c>
    </row>
    <row r="4249" spans="1:2">
      <c r="A4249">
        <v>4248</v>
      </c>
      <c r="B4249" s="13">
        <v>-9.8123264646385824</v>
      </c>
    </row>
    <row r="4250" spans="1:2">
      <c r="A4250">
        <v>4249</v>
      </c>
      <c r="B4250" s="13">
        <v>-6.5677667194400975</v>
      </c>
    </row>
    <row r="4251" spans="1:2">
      <c r="A4251">
        <v>4250</v>
      </c>
      <c r="B4251" s="13">
        <v>-13.189441968547348</v>
      </c>
    </row>
    <row r="4252" spans="1:2">
      <c r="A4252">
        <v>4251</v>
      </c>
      <c r="B4252" s="13">
        <v>-10.451764913045562</v>
      </c>
    </row>
    <row r="4253" spans="1:2">
      <c r="A4253">
        <v>4252</v>
      </c>
      <c r="B4253" s="13">
        <v>-12.708624799070313</v>
      </c>
    </row>
    <row r="4254" spans="1:2">
      <c r="A4254">
        <v>4253</v>
      </c>
      <c r="B4254" s="13">
        <v>-9.7999423560098027</v>
      </c>
    </row>
    <row r="4255" spans="1:2">
      <c r="A4255">
        <v>4254</v>
      </c>
      <c r="B4255" s="13">
        <v>-3.8699136027412218</v>
      </c>
    </row>
    <row r="4256" spans="1:2">
      <c r="A4256">
        <v>4255</v>
      </c>
      <c r="B4256" s="13">
        <v>-11.382580699883697</v>
      </c>
    </row>
    <row r="4257" spans="1:2">
      <c r="A4257">
        <v>4256</v>
      </c>
      <c r="B4257" s="13">
        <v>-11.25843219278368</v>
      </c>
    </row>
    <row r="4258" spans="1:2">
      <c r="A4258">
        <v>4257</v>
      </c>
      <c r="B4258" s="13">
        <v>-8.7406416392883592</v>
      </c>
    </row>
    <row r="4259" spans="1:2">
      <c r="A4259">
        <v>4258</v>
      </c>
      <c r="B4259" s="13">
        <v>-5.672026264583387</v>
      </c>
    </row>
    <row r="4260" spans="1:2">
      <c r="A4260">
        <v>4259</v>
      </c>
      <c r="B4260" s="13">
        <v>-4.3991098998866924</v>
      </c>
    </row>
    <row r="4261" spans="1:2">
      <c r="A4261">
        <v>4260</v>
      </c>
      <c r="B4261" s="13">
        <v>-10.972009857131349</v>
      </c>
    </row>
    <row r="4262" spans="1:2">
      <c r="A4262">
        <v>4261</v>
      </c>
      <c r="B4262" s="13">
        <v>-13.424005760428203</v>
      </c>
    </row>
    <row r="4263" spans="1:2">
      <c r="A4263">
        <v>4262</v>
      </c>
      <c r="B4263" s="13">
        <v>-7.1802737671772752</v>
      </c>
    </row>
    <row r="4264" spans="1:2">
      <c r="A4264">
        <v>4263</v>
      </c>
      <c r="B4264" s="13">
        <v>-9.9834847431451248</v>
      </c>
    </row>
    <row r="4265" spans="1:2">
      <c r="A4265">
        <v>4264</v>
      </c>
      <c r="B4265" s="13">
        <v>-12.840020350013905</v>
      </c>
    </row>
    <row r="4266" spans="1:2">
      <c r="A4266">
        <v>4265</v>
      </c>
      <c r="B4266" s="13">
        <v>-7.6988731801413852</v>
      </c>
    </row>
    <row r="4267" spans="1:2">
      <c r="A4267">
        <v>4266</v>
      </c>
      <c r="B4267" s="13">
        <v>-7.3897757538454991</v>
      </c>
    </row>
    <row r="4268" spans="1:2">
      <c r="A4268">
        <v>4267</v>
      </c>
      <c r="B4268" s="13">
        <v>-9.851022166861819</v>
      </c>
    </row>
    <row r="4269" spans="1:2">
      <c r="A4269">
        <v>4268</v>
      </c>
      <c r="B4269" s="13">
        <v>-6.8488714349705271</v>
      </c>
    </row>
    <row r="4270" spans="1:2">
      <c r="A4270">
        <v>4269</v>
      </c>
      <c r="B4270" s="13">
        <v>-10.027857181638513</v>
      </c>
    </row>
    <row r="4271" spans="1:2">
      <c r="A4271">
        <v>4270</v>
      </c>
      <c r="B4271" s="13">
        <v>-11.905266625935734</v>
      </c>
    </row>
    <row r="4272" spans="1:2">
      <c r="A4272">
        <v>4271</v>
      </c>
      <c r="B4272" s="13">
        <v>-12.99592103188435</v>
      </c>
    </row>
    <row r="4273" spans="1:2">
      <c r="A4273">
        <v>4272</v>
      </c>
      <c r="B4273" s="13">
        <v>-8.0252472934481318</v>
      </c>
    </row>
    <row r="4274" spans="1:2">
      <c r="A4274">
        <v>4273</v>
      </c>
      <c r="B4274" s="13">
        <v>-6.4041939224545334</v>
      </c>
    </row>
    <row r="4275" spans="1:2">
      <c r="A4275">
        <v>4274</v>
      </c>
      <c r="B4275" s="13">
        <v>-10.35159672119768</v>
      </c>
    </row>
    <row r="4276" spans="1:2">
      <c r="A4276">
        <v>4275</v>
      </c>
      <c r="B4276" s="13">
        <v>-9.5603724787249842</v>
      </c>
    </row>
    <row r="4277" spans="1:2">
      <c r="A4277">
        <v>4276</v>
      </c>
      <c r="B4277" s="13">
        <v>-9.879181943569785</v>
      </c>
    </row>
    <row r="4278" spans="1:2">
      <c r="A4278">
        <v>4277</v>
      </c>
      <c r="B4278" s="13">
        <v>-11.723691590499122</v>
      </c>
    </row>
    <row r="4279" spans="1:2">
      <c r="A4279">
        <v>4278</v>
      </c>
      <c r="B4279" s="13">
        <v>-9.2395688859156024</v>
      </c>
    </row>
    <row r="4280" spans="1:2">
      <c r="A4280">
        <v>4279</v>
      </c>
      <c r="B4280" s="13">
        <v>-5.8677477525898771</v>
      </c>
    </row>
    <row r="4281" spans="1:2">
      <c r="A4281">
        <v>4280</v>
      </c>
      <c r="B4281" s="13">
        <v>-7.7757652407153444</v>
      </c>
    </row>
    <row r="4282" spans="1:2">
      <c r="A4282">
        <v>4281</v>
      </c>
      <c r="B4282" s="13">
        <v>-6.049050993500936</v>
      </c>
    </row>
    <row r="4283" spans="1:2">
      <c r="A4283">
        <v>4282</v>
      </c>
      <c r="B4283" s="13">
        <v>-5.1086709388270819</v>
      </c>
    </row>
    <row r="4284" spans="1:2">
      <c r="A4284">
        <v>4283</v>
      </c>
      <c r="B4284" s="13">
        <v>-10.997090151964192</v>
      </c>
    </row>
    <row r="4285" spans="1:2">
      <c r="A4285">
        <v>4284</v>
      </c>
      <c r="B4285" s="13">
        <v>-11.911748347826892</v>
      </c>
    </row>
    <row r="4286" spans="1:2">
      <c r="A4286">
        <v>4285</v>
      </c>
      <c r="B4286" s="13">
        <v>-7.3800365098704317</v>
      </c>
    </row>
    <row r="4287" spans="1:2">
      <c r="A4287">
        <v>4286</v>
      </c>
      <c r="B4287" s="13">
        <v>-6.5140218686271396</v>
      </c>
    </row>
    <row r="4288" spans="1:2">
      <c r="A4288">
        <v>4287</v>
      </c>
      <c r="B4288" s="13">
        <v>-13.967724655902311</v>
      </c>
    </row>
    <row r="4289" spans="1:2">
      <c r="A4289">
        <v>4288</v>
      </c>
      <c r="B4289" s="13">
        <v>-8.5254804427771607</v>
      </c>
    </row>
    <row r="4290" spans="1:2">
      <c r="A4290">
        <v>4289</v>
      </c>
      <c r="B4290" s="13">
        <v>-13.115579609918278</v>
      </c>
    </row>
    <row r="4291" spans="1:2">
      <c r="A4291">
        <v>4290</v>
      </c>
      <c r="B4291" s="13">
        <v>-9.5066871995658282</v>
      </c>
    </row>
    <row r="4292" spans="1:2">
      <c r="A4292">
        <v>4291</v>
      </c>
      <c r="B4292" s="13">
        <v>-4.7759413457865829</v>
      </c>
    </row>
    <row r="4293" spans="1:2">
      <c r="A4293">
        <v>4292</v>
      </c>
      <c r="B4293" s="13">
        <v>-10.764374366000629</v>
      </c>
    </row>
    <row r="4294" spans="1:2">
      <c r="A4294">
        <v>4293</v>
      </c>
      <c r="B4294" s="13">
        <v>-8.5547660169547584</v>
      </c>
    </row>
    <row r="4295" spans="1:2">
      <c r="A4295">
        <v>4294</v>
      </c>
      <c r="B4295" s="13">
        <v>-7.6406925520692788</v>
      </c>
    </row>
    <row r="4296" spans="1:2">
      <c r="A4296">
        <v>4295</v>
      </c>
      <c r="B4296" s="13">
        <v>-7.2442316708525505</v>
      </c>
    </row>
    <row r="4297" spans="1:2">
      <c r="A4297">
        <v>4296</v>
      </c>
      <c r="B4297" s="13">
        <v>-13.424225013227048</v>
      </c>
    </row>
    <row r="4298" spans="1:2">
      <c r="A4298">
        <v>4297</v>
      </c>
      <c r="B4298" s="13">
        <v>-14.447226990776818</v>
      </c>
    </row>
    <row r="4299" spans="1:2">
      <c r="A4299">
        <v>4298</v>
      </c>
      <c r="B4299" s="13">
        <v>-2.9997452775008981</v>
      </c>
    </row>
    <row r="4300" spans="1:2">
      <c r="A4300">
        <v>4299</v>
      </c>
      <c r="B4300" s="13">
        <v>-11.905008189872147</v>
      </c>
    </row>
    <row r="4301" spans="1:2">
      <c r="A4301">
        <v>4300</v>
      </c>
      <c r="B4301" s="13">
        <v>-7.5702301787310171</v>
      </c>
    </row>
    <row r="4302" spans="1:2">
      <c r="A4302">
        <v>4301</v>
      </c>
      <c r="B4302" s="13">
        <v>-10.14442742173642</v>
      </c>
    </row>
    <row r="4303" spans="1:2">
      <c r="A4303">
        <v>4302</v>
      </c>
      <c r="B4303" s="13">
        <v>-8.341627983753515</v>
      </c>
    </row>
    <row r="4304" spans="1:2">
      <c r="A4304">
        <v>4303</v>
      </c>
      <c r="B4304" s="13">
        <v>-5.0565851002783546</v>
      </c>
    </row>
    <row r="4305" spans="1:2">
      <c r="A4305">
        <v>4304</v>
      </c>
      <c r="B4305" s="13">
        <v>-7.3413125063375571</v>
      </c>
    </row>
    <row r="4306" spans="1:2">
      <c r="A4306">
        <v>4305</v>
      </c>
      <c r="B4306" s="13">
        <v>-9.674570002504737</v>
      </c>
    </row>
    <row r="4307" spans="1:2">
      <c r="A4307">
        <v>4306</v>
      </c>
      <c r="B4307" s="13">
        <v>-7.1310854639687635</v>
      </c>
    </row>
    <row r="4308" spans="1:2">
      <c r="A4308">
        <v>4307</v>
      </c>
      <c r="B4308" s="13">
        <v>-5.2886850578209392</v>
      </c>
    </row>
    <row r="4309" spans="1:2">
      <c r="A4309">
        <v>4308</v>
      </c>
      <c r="B4309" s="13">
        <v>-10.468921563250252</v>
      </c>
    </row>
    <row r="4310" spans="1:2">
      <c r="A4310">
        <v>4309</v>
      </c>
      <c r="B4310" s="13">
        <v>-8.2916505638281173</v>
      </c>
    </row>
    <row r="4311" spans="1:2">
      <c r="A4311">
        <v>4310</v>
      </c>
      <c r="B4311" s="13">
        <v>-11.564875959922356</v>
      </c>
    </row>
    <row r="4312" spans="1:2">
      <c r="A4312">
        <v>4311</v>
      </c>
      <c r="B4312" s="13">
        <v>-10.837297505843859</v>
      </c>
    </row>
    <row r="4313" spans="1:2">
      <c r="A4313">
        <v>4312</v>
      </c>
      <c r="B4313" s="13">
        <v>-11.909489268145903</v>
      </c>
    </row>
    <row r="4314" spans="1:2">
      <c r="A4314">
        <v>4313</v>
      </c>
      <c r="B4314" s="13">
        <v>-5.5223362020306208</v>
      </c>
    </row>
    <row r="4315" spans="1:2">
      <c r="A4315">
        <v>4314</v>
      </c>
      <c r="B4315" s="13">
        <v>-12.444963595357621</v>
      </c>
    </row>
    <row r="4316" spans="1:2">
      <c r="A4316">
        <v>4315</v>
      </c>
      <c r="B4316" s="13">
        <v>-11.127332248471504</v>
      </c>
    </row>
    <row r="4317" spans="1:2">
      <c r="A4317">
        <v>4316</v>
      </c>
      <c r="B4317" s="13">
        <v>-6.3293983291070912</v>
      </c>
    </row>
    <row r="4318" spans="1:2">
      <c r="A4318">
        <v>4317</v>
      </c>
      <c r="B4318" s="13">
        <v>-8.7311458532753932</v>
      </c>
    </row>
    <row r="4319" spans="1:2">
      <c r="A4319">
        <v>4318</v>
      </c>
      <c r="B4319" s="13">
        <v>-7.6239913291920152</v>
      </c>
    </row>
    <row r="4320" spans="1:2">
      <c r="A4320">
        <v>4319</v>
      </c>
      <c r="B4320" s="13">
        <v>-9.6326517122010262</v>
      </c>
    </row>
    <row r="4321" spans="1:2">
      <c r="A4321">
        <v>4320</v>
      </c>
      <c r="B4321" s="13">
        <v>-9.6341312229167784</v>
      </c>
    </row>
    <row r="4322" spans="1:2">
      <c r="A4322">
        <v>4321</v>
      </c>
      <c r="B4322" s="13">
        <v>-8.6210689573156909</v>
      </c>
    </row>
    <row r="4323" spans="1:2">
      <c r="A4323">
        <v>4322</v>
      </c>
      <c r="B4323" s="13">
        <v>-7.9381304984159549</v>
      </c>
    </row>
    <row r="4324" spans="1:2">
      <c r="A4324">
        <v>4323</v>
      </c>
      <c r="B4324" s="13">
        <v>-8.8184041092955443</v>
      </c>
    </row>
    <row r="4325" spans="1:2">
      <c r="A4325">
        <v>4324</v>
      </c>
      <c r="B4325" s="13">
        <v>-7.3645495029820776</v>
      </c>
    </row>
    <row r="4326" spans="1:2">
      <c r="A4326">
        <v>4325</v>
      </c>
      <c r="B4326" s="13">
        <v>-13.528047608961216</v>
      </c>
    </row>
    <row r="4327" spans="1:2">
      <c r="A4327">
        <v>4326</v>
      </c>
      <c r="B4327" s="13">
        <v>-8.2560238121804055</v>
      </c>
    </row>
    <row r="4328" spans="1:2">
      <c r="A4328">
        <v>4327</v>
      </c>
      <c r="B4328" s="13">
        <v>-10.108794099172494</v>
      </c>
    </row>
    <row r="4329" spans="1:2">
      <c r="A4329">
        <v>4328</v>
      </c>
      <c r="B4329" s="13">
        <v>-6.7404280419966671</v>
      </c>
    </row>
    <row r="4330" spans="1:2">
      <c r="A4330">
        <v>4329</v>
      </c>
      <c r="B4330" s="13">
        <v>-7.2273893024292111</v>
      </c>
    </row>
    <row r="4331" spans="1:2">
      <c r="A4331">
        <v>4330</v>
      </c>
      <c r="B4331" s="13">
        <v>-5.6534008917211453</v>
      </c>
    </row>
    <row r="4332" spans="1:2">
      <c r="A4332">
        <v>4331</v>
      </c>
      <c r="B4332" s="13">
        <v>-5.0054001223277016</v>
      </c>
    </row>
    <row r="4333" spans="1:2">
      <c r="A4333">
        <v>4332</v>
      </c>
      <c r="B4333" s="13">
        <v>-4.0166395959374208</v>
      </c>
    </row>
    <row r="4334" spans="1:2">
      <c r="A4334">
        <v>4333</v>
      </c>
      <c r="B4334" s="13">
        <v>-5.7159291836834489</v>
      </c>
    </row>
    <row r="4335" spans="1:2">
      <c r="A4335">
        <v>4334</v>
      </c>
      <c r="B4335" s="13">
        <v>-6.9221354379281061</v>
      </c>
    </row>
    <row r="4336" spans="1:2">
      <c r="A4336">
        <v>4335</v>
      </c>
      <c r="B4336" s="13">
        <v>-11.519021639383363</v>
      </c>
    </row>
    <row r="4337" spans="1:2">
      <c r="A4337">
        <v>4336</v>
      </c>
      <c r="B4337" s="13">
        <v>-8.2509370391589982</v>
      </c>
    </row>
    <row r="4338" spans="1:2">
      <c r="A4338">
        <v>4337</v>
      </c>
      <c r="B4338" s="13">
        <v>-11.758026255426934</v>
      </c>
    </row>
    <row r="4339" spans="1:2">
      <c r="A4339">
        <v>4338</v>
      </c>
      <c r="B4339" s="13">
        <v>-4.4430694054894682</v>
      </c>
    </row>
    <row r="4340" spans="1:2">
      <c r="A4340">
        <v>4339</v>
      </c>
      <c r="B4340" s="13">
        <v>-8.5575660131782811</v>
      </c>
    </row>
    <row r="4341" spans="1:2">
      <c r="A4341">
        <v>4340</v>
      </c>
      <c r="B4341" s="13">
        <v>-2.9129711933200051</v>
      </c>
    </row>
    <row r="4342" spans="1:2">
      <c r="A4342">
        <v>4341</v>
      </c>
      <c r="B4342" s="13">
        <v>-12.132088462308431</v>
      </c>
    </row>
    <row r="4343" spans="1:2">
      <c r="A4343">
        <v>4342</v>
      </c>
      <c r="B4343" s="13">
        <v>-12.107015172356421</v>
      </c>
    </row>
    <row r="4344" spans="1:2">
      <c r="A4344">
        <v>4343</v>
      </c>
      <c r="B4344" s="13">
        <v>-12.574567584374535</v>
      </c>
    </row>
    <row r="4345" spans="1:2">
      <c r="A4345">
        <v>4344</v>
      </c>
      <c r="B4345" s="13">
        <v>-13.033985325367368</v>
      </c>
    </row>
    <row r="4346" spans="1:2">
      <c r="A4346">
        <v>4345</v>
      </c>
      <c r="B4346" s="13">
        <v>-11.128258384468189</v>
      </c>
    </row>
    <row r="4347" spans="1:2">
      <c r="A4347">
        <v>4346</v>
      </c>
      <c r="B4347" s="13">
        <v>-7.7832138802740056</v>
      </c>
    </row>
    <row r="4348" spans="1:2">
      <c r="A4348">
        <v>4347</v>
      </c>
      <c r="B4348" s="13">
        <v>-4.1293787719391606</v>
      </c>
    </row>
    <row r="4349" spans="1:2">
      <c r="A4349">
        <v>4348</v>
      </c>
      <c r="B4349" s="13">
        <v>-8.5262496657908571</v>
      </c>
    </row>
    <row r="4350" spans="1:2">
      <c r="A4350">
        <v>4349</v>
      </c>
      <c r="B4350" s="13">
        <v>-4.7035779164547229</v>
      </c>
    </row>
    <row r="4351" spans="1:2">
      <c r="A4351">
        <v>4350</v>
      </c>
      <c r="B4351" s="13">
        <v>-13.67234682969071</v>
      </c>
    </row>
    <row r="4352" spans="1:2">
      <c r="A4352">
        <v>4351</v>
      </c>
      <c r="B4352" s="13">
        <v>-8.6053851783367943</v>
      </c>
    </row>
    <row r="4353" spans="1:2">
      <c r="A4353">
        <v>4352</v>
      </c>
      <c r="B4353" s="13">
        <v>-4.4669575598955253</v>
      </c>
    </row>
    <row r="4354" spans="1:2">
      <c r="A4354">
        <v>4353</v>
      </c>
      <c r="B4354" s="13">
        <v>-7.2972397075564919</v>
      </c>
    </row>
    <row r="4355" spans="1:2">
      <c r="A4355">
        <v>4354</v>
      </c>
      <c r="B4355" s="13">
        <v>-11.185442316634393</v>
      </c>
    </row>
    <row r="4356" spans="1:2">
      <c r="A4356">
        <v>4355</v>
      </c>
      <c r="B4356" s="13">
        <v>-10.696099673898289</v>
      </c>
    </row>
    <row r="4357" spans="1:2">
      <c r="A4357">
        <v>4356</v>
      </c>
      <c r="B4357" s="13">
        <v>-10.558563500182755</v>
      </c>
    </row>
    <row r="4358" spans="1:2">
      <c r="A4358">
        <v>4357</v>
      </c>
      <c r="B4358" s="13">
        <v>-8.8501500068454515</v>
      </c>
    </row>
    <row r="4359" spans="1:2">
      <c r="A4359">
        <v>4358</v>
      </c>
      <c r="B4359" s="13">
        <v>-9.8105774961616188</v>
      </c>
    </row>
    <row r="4360" spans="1:2">
      <c r="A4360">
        <v>4359</v>
      </c>
      <c r="B4360" s="13">
        <v>-12.328680779704134</v>
      </c>
    </row>
    <row r="4361" spans="1:2">
      <c r="A4361">
        <v>4360</v>
      </c>
      <c r="B4361" s="13">
        <v>-3.266278863710423</v>
      </c>
    </row>
    <row r="4362" spans="1:2">
      <c r="A4362">
        <v>4361</v>
      </c>
      <c r="B4362" s="13">
        <v>-6.030302278507417</v>
      </c>
    </row>
    <row r="4363" spans="1:2">
      <c r="A4363">
        <v>4362</v>
      </c>
      <c r="B4363" s="13">
        <v>-8.831657077615418</v>
      </c>
    </row>
    <row r="4364" spans="1:2">
      <c r="A4364">
        <v>4363</v>
      </c>
      <c r="B4364" s="13">
        <v>-2.65659913702657</v>
      </c>
    </row>
    <row r="4365" spans="1:2">
      <c r="A4365">
        <v>4364</v>
      </c>
      <c r="B4365" s="13">
        <v>-12.232706592817141</v>
      </c>
    </row>
    <row r="4366" spans="1:2">
      <c r="A4366">
        <v>4365</v>
      </c>
      <c r="B4366" s="13">
        <v>-5.824530478199482</v>
      </c>
    </row>
    <row r="4367" spans="1:2">
      <c r="A4367">
        <v>4366</v>
      </c>
      <c r="B4367" s="13">
        <v>-8.001503710100339</v>
      </c>
    </row>
    <row r="4368" spans="1:2">
      <c r="A4368">
        <v>4367</v>
      </c>
      <c r="B4368" s="13">
        <v>-8.7697018533340536</v>
      </c>
    </row>
    <row r="4369" spans="1:2">
      <c r="A4369">
        <v>4368</v>
      </c>
      <c r="B4369" s="13">
        <v>-11.032929851110168</v>
      </c>
    </row>
    <row r="4370" spans="1:2">
      <c r="A4370">
        <v>4369</v>
      </c>
      <c r="B4370" s="13">
        <v>-10.498951657441472</v>
      </c>
    </row>
    <row r="4371" spans="1:2">
      <c r="A4371">
        <v>4370</v>
      </c>
      <c r="B4371" s="13">
        <v>-10.033167795469002</v>
      </c>
    </row>
    <row r="4372" spans="1:2">
      <c r="A4372">
        <v>4371</v>
      </c>
      <c r="B4372" s="13">
        <v>-8.1023808401704311</v>
      </c>
    </row>
    <row r="4373" spans="1:2">
      <c r="A4373">
        <v>4372</v>
      </c>
      <c r="B4373" s="13">
        <v>-14.260325804658649</v>
      </c>
    </row>
    <row r="4374" spans="1:2">
      <c r="A4374">
        <v>4373</v>
      </c>
      <c r="B4374" s="13">
        <v>-3.4055831685027749</v>
      </c>
    </row>
    <row r="4375" spans="1:2">
      <c r="A4375">
        <v>4374</v>
      </c>
      <c r="B4375" s="13">
        <v>-6.1581315464249959</v>
      </c>
    </row>
    <row r="4376" spans="1:2">
      <c r="A4376">
        <v>4375</v>
      </c>
      <c r="B4376" s="13">
        <v>-13.300379457098035</v>
      </c>
    </row>
    <row r="4377" spans="1:2">
      <c r="A4377">
        <v>4376</v>
      </c>
      <c r="B4377" s="13">
        <v>-3.7471875735456499</v>
      </c>
    </row>
    <row r="4378" spans="1:2">
      <c r="A4378">
        <v>4377</v>
      </c>
      <c r="B4378" s="13">
        <v>-8.6545328117101974</v>
      </c>
    </row>
    <row r="4379" spans="1:2">
      <c r="A4379">
        <v>4378</v>
      </c>
      <c r="B4379" s="13">
        <v>-7.1012721507862855</v>
      </c>
    </row>
    <row r="4380" spans="1:2">
      <c r="A4380">
        <v>4379</v>
      </c>
      <c r="B4380" s="13">
        <v>-6.5911035047498743</v>
      </c>
    </row>
    <row r="4381" spans="1:2">
      <c r="A4381">
        <v>4380</v>
      </c>
      <c r="B4381" s="13">
        <v>-7.4162048282346236</v>
      </c>
    </row>
    <row r="4382" spans="1:2">
      <c r="A4382">
        <v>4381</v>
      </c>
      <c r="B4382" s="13">
        <v>-9.6823634750385548</v>
      </c>
    </row>
    <row r="4383" spans="1:2">
      <c r="A4383">
        <v>4382</v>
      </c>
      <c r="B4383" s="13">
        <v>-8.9015998657265492</v>
      </c>
    </row>
    <row r="4384" spans="1:2">
      <c r="A4384">
        <v>4383</v>
      </c>
      <c r="B4384" s="13">
        <v>-7.2064117684890174</v>
      </c>
    </row>
    <row r="4385" spans="1:2">
      <c r="A4385">
        <v>4384</v>
      </c>
      <c r="B4385" s="13">
        <v>-3.5870523960825276</v>
      </c>
    </row>
    <row r="4386" spans="1:2">
      <c r="A4386">
        <v>4385</v>
      </c>
      <c r="B4386" s="13">
        <v>-8.5138216490229066</v>
      </c>
    </row>
    <row r="4387" spans="1:2">
      <c r="A4387">
        <v>4386</v>
      </c>
      <c r="B4387" s="13">
        <v>-11.132571155449506</v>
      </c>
    </row>
    <row r="4388" spans="1:2">
      <c r="A4388">
        <v>4387</v>
      </c>
      <c r="B4388" s="13">
        <v>-13.072454300053119</v>
      </c>
    </row>
    <row r="4389" spans="1:2">
      <c r="A4389">
        <v>4388</v>
      </c>
      <c r="B4389" s="13">
        <v>-7.3902238958629471</v>
      </c>
    </row>
    <row r="4390" spans="1:2">
      <c r="A4390">
        <v>4389</v>
      </c>
      <c r="B4390" s="13">
        <v>-9.6333009242927066</v>
      </c>
    </row>
    <row r="4391" spans="1:2">
      <c r="A4391">
        <v>4390</v>
      </c>
      <c r="B4391" s="13">
        <v>-10.447590204958429</v>
      </c>
    </row>
    <row r="4392" spans="1:2">
      <c r="A4392">
        <v>4391</v>
      </c>
      <c r="B4392" s="13">
        <v>-11.858925381607364</v>
      </c>
    </row>
    <row r="4393" spans="1:2">
      <c r="A4393">
        <v>4392</v>
      </c>
      <c r="B4393" s="13">
        <v>-8.9740796603854616</v>
      </c>
    </row>
    <row r="4394" spans="1:2">
      <c r="A4394">
        <v>4393</v>
      </c>
      <c r="B4394" s="13">
        <v>-5.1156272015361823</v>
      </c>
    </row>
    <row r="4395" spans="1:2">
      <c r="A4395">
        <v>4394</v>
      </c>
      <c r="B4395" s="13">
        <v>-8.2801677805730929</v>
      </c>
    </row>
    <row r="4396" spans="1:2">
      <c r="A4396">
        <v>4395</v>
      </c>
      <c r="B4396" s="13">
        <v>-6.3933360931400616</v>
      </c>
    </row>
    <row r="4397" spans="1:2">
      <c r="A4397">
        <v>4396</v>
      </c>
      <c r="B4397" s="13">
        <v>-8.1201048761535422</v>
      </c>
    </row>
    <row r="4398" spans="1:2">
      <c r="A4398">
        <v>4397</v>
      </c>
      <c r="B4398" s="13">
        <v>-8.2767400109452236</v>
      </c>
    </row>
    <row r="4399" spans="1:2">
      <c r="A4399">
        <v>4398</v>
      </c>
      <c r="B4399" s="13">
        <v>-10.03052635469651</v>
      </c>
    </row>
    <row r="4400" spans="1:2">
      <c r="A4400">
        <v>4399</v>
      </c>
      <c r="B4400" s="13">
        <v>-5.050712432748611</v>
      </c>
    </row>
    <row r="4401" spans="1:2">
      <c r="A4401">
        <v>4400</v>
      </c>
      <c r="B4401" s="13">
        <v>-12.051730552967353</v>
      </c>
    </row>
    <row r="4402" spans="1:2">
      <c r="A4402">
        <v>4401</v>
      </c>
      <c r="B4402" s="13">
        <v>-6.6164511083987296</v>
      </c>
    </row>
    <row r="4403" spans="1:2">
      <c r="A4403">
        <v>4402</v>
      </c>
      <c r="B4403" s="13">
        <v>-11.096323586290353</v>
      </c>
    </row>
    <row r="4404" spans="1:2">
      <c r="A4404">
        <v>4403</v>
      </c>
      <c r="B4404" s="13">
        <v>-13.907538321536386</v>
      </c>
    </row>
    <row r="4405" spans="1:2">
      <c r="A4405">
        <v>4404</v>
      </c>
      <c r="B4405" s="13">
        <v>-9.5524643670898861</v>
      </c>
    </row>
    <row r="4406" spans="1:2">
      <c r="A4406">
        <v>4405</v>
      </c>
      <c r="B4406" s="13">
        <v>-9.0560435070384955</v>
      </c>
    </row>
    <row r="4407" spans="1:2">
      <c r="A4407">
        <v>4406</v>
      </c>
      <c r="B4407" s="13">
        <v>-9.8245242130465336</v>
      </c>
    </row>
    <row r="4408" spans="1:2">
      <c r="A4408">
        <v>4407</v>
      </c>
      <c r="B4408" s="13">
        <v>-6.1778196325950159</v>
      </c>
    </row>
    <row r="4409" spans="1:2">
      <c r="A4409">
        <v>4408</v>
      </c>
      <c r="B4409" s="13">
        <v>-6.4889476759043188</v>
      </c>
    </row>
    <row r="4410" spans="1:2">
      <c r="A4410">
        <v>4409</v>
      </c>
      <c r="B4410" s="13">
        <v>-10.601015362008855</v>
      </c>
    </row>
    <row r="4411" spans="1:2">
      <c r="A4411">
        <v>4410</v>
      </c>
      <c r="B4411" s="13">
        <v>-6.8919241348967084</v>
      </c>
    </row>
    <row r="4412" spans="1:2">
      <c r="A4412">
        <v>4411</v>
      </c>
      <c r="B4412" s="13">
        <v>-7.4980144644231146</v>
      </c>
    </row>
    <row r="4413" spans="1:2">
      <c r="A4413">
        <v>4412</v>
      </c>
      <c r="B4413" s="13">
        <v>-13.304585544340757</v>
      </c>
    </row>
    <row r="4414" spans="1:2">
      <c r="A4414">
        <v>4413</v>
      </c>
      <c r="B4414" s="13">
        <v>-9.6619482203133362</v>
      </c>
    </row>
    <row r="4415" spans="1:2">
      <c r="A4415">
        <v>4414</v>
      </c>
      <c r="B4415" s="13">
        <v>-9.3693518052776703</v>
      </c>
    </row>
    <row r="4416" spans="1:2">
      <c r="A4416">
        <v>4415</v>
      </c>
      <c r="B4416" s="13">
        <v>-7.9556051255437659</v>
      </c>
    </row>
    <row r="4417" spans="1:2">
      <c r="A4417">
        <v>4416</v>
      </c>
      <c r="B4417" s="13">
        <v>-9.7832804640337265</v>
      </c>
    </row>
    <row r="4418" spans="1:2">
      <c r="A4418">
        <v>4417</v>
      </c>
      <c r="B4418" s="13">
        <v>-8.7567081424348618</v>
      </c>
    </row>
    <row r="4419" spans="1:2">
      <c r="A4419">
        <v>4418</v>
      </c>
      <c r="B4419" s="13">
        <v>-8.6912527958637078</v>
      </c>
    </row>
    <row r="4420" spans="1:2">
      <c r="A4420">
        <v>4419</v>
      </c>
      <c r="B4420" s="13">
        <v>-7.475649159562697</v>
      </c>
    </row>
    <row r="4421" spans="1:2">
      <c r="A4421">
        <v>4420</v>
      </c>
      <c r="B4421" s="13">
        <v>-12.034024826537786</v>
      </c>
    </row>
    <row r="4422" spans="1:2">
      <c r="A4422">
        <v>4421</v>
      </c>
      <c r="B4422" s="13">
        <v>-7.302596798271904</v>
      </c>
    </row>
    <row r="4423" spans="1:2">
      <c r="A4423">
        <v>4422</v>
      </c>
      <c r="B4423" s="13">
        <v>-8.69825661415687</v>
      </c>
    </row>
    <row r="4424" spans="1:2">
      <c r="A4424">
        <v>4423</v>
      </c>
      <c r="B4424" s="13">
        <v>-3.4177560680873245</v>
      </c>
    </row>
    <row r="4425" spans="1:2">
      <c r="A4425">
        <v>4424</v>
      </c>
      <c r="B4425" s="13">
        <v>-6.1741107151187364</v>
      </c>
    </row>
    <row r="4426" spans="1:2">
      <c r="A4426">
        <v>4425</v>
      </c>
      <c r="B4426" s="13">
        <v>-9.2966873088414896</v>
      </c>
    </row>
    <row r="4427" spans="1:2">
      <c r="A4427">
        <v>4426</v>
      </c>
      <c r="B4427" s="13">
        <v>-12.353371667710164</v>
      </c>
    </row>
    <row r="4428" spans="1:2">
      <c r="A4428">
        <v>4427</v>
      </c>
      <c r="B4428" s="13">
        <v>-11.561355420476859</v>
      </c>
    </row>
    <row r="4429" spans="1:2">
      <c r="A4429">
        <v>4428</v>
      </c>
      <c r="B4429" s="13">
        <v>-11.925021371035228</v>
      </c>
    </row>
    <row r="4430" spans="1:2">
      <c r="A4430">
        <v>4429</v>
      </c>
      <c r="B4430" s="13">
        <v>-9.5800271074884176</v>
      </c>
    </row>
    <row r="4431" spans="1:2">
      <c r="A4431">
        <v>4430</v>
      </c>
      <c r="B4431" s="13">
        <v>-7.7481709921213229</v>
      </c>
    </row>
    <row r="4432" spans="1:2">
      <c r="A4432">
        <v>4431</v>
      </c>
      <c r="B4432" s="13">
        <v>-10.416351757919429</v>
      </c>
    </row>
    <row r="4433" spans="1:2">
      <c r="A4433">
        <v>4432</v>
      </c>
      <c r="B4433" s="13">
        <v>-6.0140067227904019</v>
      </c>
    </row>
    <row r="4434" spans="1:2">
      <c r="A4434">
        <v>4433</v>
      </c>
      <c r="B4434" s="13">
        <v>-9.5443244192393148</v>
      </c>
    </row>
    <row r="4435" spans="1:2">
      <c r="A4435">
        <v>4434</v>
      </c>
      <c r="B4435" s="13">
        <v>-9.0403625001728987</v>
      </c>
    </row>
    <row r="4436" spans="1:2">
      <c r="A4436">
        <v>4435</v>
      </c>
      <c r="B4436" s="13">
        <v>-4.2438811868507242</v>
      </c>
    </row>
    <row r="4437" spans="1:2">
      <c r="A4437">
        <v>4436</v>
      </c>
      <c r="B4437" s="13">
        <v>-10.269817164964007</v>
      </c>
    </row>
    <row r="4438" spans="1:2">
      <c r="A4438">
        <v>4437</v>
      </c>
      <c r="B4438" s="13">
        <v>-12.355327529327768</v>
      </c>
    </row>
    <row r="4439" spans="1:2">
      <c r="A4439">
        <v>4438</v>
      </c>
      <c r="B4439" s="13">
        <v>-9.0744856516942516</v>
      </c>
    </row>
    <row r="4440" spans="1:2">
      <c r="A4440">
        <v>4439</v>
      </c>
      <c r="B4440" s="13">
        <v>-3.4943345588388701</v>
      </c>
    </row>
    <row r="4441" spans="1:2">
      <c r="A4441">
        <v>4440</v>
      </c>
      <c r="B4441" s="13">
        <v>-9.3383669815713937</v>
      </c>
    </row>
    <row r="4442" spans="1:2">
      <c r="A4442">
        <v>4441</v>
      </c>
      <c r="B4442" s="13">
        <v>-9.4451684952944657</v>
      </c>
    </row>
    <row r="4443" spans="1:2">
      <c r="A4443">
        <v>4442</v>
      </c>
      <c r="B4443" s="13">
        <v>-9.7769176696135407</v>
      </c>
    </row>
    <row r="4444" spans="1:2">
      <c r="A4444">
        <v>4443</v>
      </c>
      <c r="B4444" s="13">
        <v>-6.9088713571330542</v>
      </c>
    </row>
    <row r="4445" spans="1:2">
      <c r="A4445">
        <v>4444</v>
      </c>
      <c r="B4445" s="13">
        <v>-11.130851095667399</v>
      </c>
    </row>
    <row r="4446" spans="1:2">
      <c r="A4446">
        <v>4445</v>
      </c>
      <c r="B4446" s="13">
        <v>-7.4026511532840855</v>
      </c>
    </row>
    <row r="4447" spans="1:2">
      <c r="A4447">
        <v>4446</v>
      </c>
      <c r="B4447" s="13">
        <v>-4.9952195379301907</v>
      </c>
    </row>
    <row r="4448" spans="1:2">
      <c r="A4448">
        <v>4447</v>
      </c>
      <c r="B4448" s="13">
        <v>-5.4232213053047778</v>
      </c>
    </row>
    <row r="4449" spans="1:2">
      <c r="A4449">
        <v>4448</v>
      </c>
      <c r="B4449" s="13">
        <v>-5.4221372994815784</v>
      </c>
    </row>
    <row r="4450" spans="1:2">
      <c r="A4450">
        <v>4449</v>
      </c>
      <c r="B4450" s="13">
        <v>-11.3311797152608</v>
      </c>
    </row>
    <row r="4451" spans="1:2">
      <c r="A4451">
        <v>4450</v>
      </c>
      <c r="B4451" s="13">
        <v>-9.0353546825984168</v>
      </c>
    </row>
    <row r="4452" spans="1:2">
      <c r="A4452">
        <v>4451</v>
      </c>
      <c r="B4452" s="13">
        <v>-5.855170067334357</v>
      </c>
    </row>
    <row r="4453" spans="1:2">
      <c r="A4453">
        <v>4452</v>
      </c>
      <c r="B4453" s="13">
        <v>-10.009742558934807</v>
      </c>
    </row>
    <row r="4454" spans="1:2">
      <c r="A4454">
        <v>4453</v>
      </c>
      <c r="B4454" s="13">
        <v>-10.420398477978546</v>
      </c>
    </row>
    <row r="4455" spans="1:2">
      <c r="A4455">
        <v>4454</v>
      </c>
      <c r="B4455" s="13">
        <v>-8.7549058199679379</v>
      </c>
    </row>
    <row r="4456" spans="1:2">
      <c r="A4456">
        <v>4455</v>
      </c>
      <c r="B4456" s="13">
        <v>-8.4761952560872622</v>
      </c>
    </row>
    <row r="4457" spans="1:2">
      <c r="A4457">
        <v>4456</v>
      </c>
      <c r="B4457" s="13">
        <v>-10.862510722743945</v>
      </c>
    </row>
    <row r="4458" spans="1:2">
      <c r="A4458">
        <v>4457</v>
      </c>
      <c r="B4458" s="13">
        <v>-6.1719027824483863</v>
      </c>
    </row>
    <row r="4459" spans="1:2">
      <c r="A4459">
        <v>4458</v>
      </c>
      <c r="B4459" s="13">
        <v>-9.9503937247139209</v>
      </c>
    </row>
    <row r="4460" spans="1:2">
      <c r="A4460">
        <v>4459</v>
      </c>
      <c r="B4460" s="13">
        <v>-4.6143628060332196</v>
      </c>
    </row>
    <row r="4461" spans="1:2">
      <c r="A4461">
        <v>4460</v>
      </c>
      <c r="B4461" s="13">
        <v>-6.6323605460349686</v>
      </c>
    </row>
    <row r="4462" spans="1:2">
      <c r="A4462">
        <v>4461</v>
      </c>
      <c r="B4462" s="13">
        <v>-8.5761526380969304</v>
      </c>
    </row>
    <row r="4463" spans="1:2">
      <c r="A4463">
        <v>4462</v>
      </c>
      <c r="B4463" s="13">
        <v>-5.5043620875391035</v>
      </c>
    </row>
    <row r="4464" spans="1:2">
      <c r="A4464">
        <v>4463</v>
      </c>
      <c r="B4464" s="13">
        <v>-4.7662438620902821</v>
      </c>
    </row>
    <row r="4465" spans="1:2">
      <c r="A4465">
        <v>4464</v>
      </c>
      <c r="B4465" s="13">
        <v>-13.031966580239697</v>
      </c>
    </row>
    <row r="4466" spans="1:2">
      <c r="A4466">
        <v>4465</v>
      </c>
      <c r="B4466" s="13">
        <v>-4.8246893169564258</v>
      </c>
    </row>
    <row r="4467" spans="1:2">
      <c r="A4467">
        <v>4466</v>
      </c>
      <c r="B4467" s="13">
        <v>-16.160503106871218</v>
      </c>
    </row>
    <row r="4468" spans="1:2">
      <c r="A4468">
        <v>4467</v>
      </c>
      <c r="B4468" s="13">
        <v>-10.022097743565475</v>
      </c>
    </row>
    <row r="4469" spans="1:2">
      <c r="A4469">
        <v>4468</v>
      </c>
      <c r="B4469" s="13">
        <v>-7.5421542052185719</v>
      </c>
    </row>
    <row r="4470" spans="1:2">
      <c r="A4470">
        <v>4469</v>
      </c>
      <c r="B4470" s="13">
        <v>-7.7906201934537966</v>
      </c>
    </row>
    <row r="4471" spans="1:2">
      <c r="A4471">
        <v>4470</v>
      </c>
      <c r="B4471" s="13">
        <v>-11.78052474823706</v>
      </c>
    </row>
    <row r="4472" spans="1:2">
      <c r="A4472">
        <v>4471</v>
      </c>
      <c r="B4472" s="13">
        <v>-8.4850639999233639</v>
      </c>
    </row>
    <row r="4473" spans="1:2">
      <c r="A4473">
        <v>4472</v>
      </c>
      <c r="B4473" s="13">
        <v>-6.3921131291230378</v>
      </c>
    </row>
    <row r="4474" spans="1:2">
      <c r="A4474">
        <v>4473</v>
      </c>
      <c r="B4474" s="13">
        <v>-6.6211009389099438</v>
      </c>
    </row>
    <row r="4475" spans="1:2">
      <c r="A4475">
        <v>4474</v>
      </c>
      <c r="B4475" s="13">
        <v>-1.372112245720158</v>
      </c>
    </row>
    <row r="4476" spans="1:2">
      <c r="A4476">
        <v>4475</v>
      </c>
      <c r="B4476" s="13">
        <v>-17.59279062375801</v>
      </c>
    </row>
    <row r="4477" spans="1:2">
      <c r="A4477">
        <v>4476</v>
      </c>
      <c r="B4477" s="13">
        <v>-1.6608740737737338</v>
      </c>
    </row>
    <row r="4478" spans="1:2">
      <c r="A4478">
        <v>4477</v>
      </c>
      <c r="B4478" s="13">
        <v>-5.2824601453508349</v>
      </c>
    </row>
    <row r="4479" spans="1:2">
      <c r="A4479">
        <v>4478</v>
      </c>
      <c r="B4479" s="13">
        <v>-9.0478713321822664</v>
      </c>
    </row>
    <row r="4480" spans="1:2">
      <c r="A4480">
        <v>4479</v>
      </c>
      <c r="B4480" s="13">
        <v>-11.301347548048977</v>
      </c>
    </row>
    <row r="4481" spans="1:2">
      <c r="A4481">
        <v>4480</v>
      </c>
      <c r="B4481" s="13">
        <v>-10.084746203737058</v>
      </c>
    </row>
    <row r="4482" spans="1:2">
      <c r="A4482">
        <v>4481</v>
      </c>
      <c r="B4482" s="13">
        <v>-7.1298634726808405</v>
      </c>
    </row>
    <row r="4483" spans="1:2">
      <c r="A4483">
        <v>4482</v>
      </c>
      <c r="B4483" s="13">
        <v>-5.5388071600016859</v>
      </c>
    </row>
    <row r="4484" spans="1:2">
      <c r="A4484">
        <v>4483</v>
      </c>
      <c r="B4484" s="13">
        <v>-13.913656116229028</v>
      </c>
    </row>
    <row r="4485" spans="1:2">
      <c r="A4485">
        <v>4484</v>
      </c>
      <c r="B4485" s="13">
        <v>-6.279592772901414</v>
      </c>
    </row>
    <row r="4486" spans="1:2">
      <c r="A4486">
        <v>4485</v>
      </c>
      <c r="B4486" s="13">
        <v>-8.7088472989401264</v>
      </c>
    </row>
    <row r="4487" spans="1:2">
      <c r="A4487">
        <v>4486</v>
      </c>
      <c r="B4487" s="13">
        <v>-7.3037017271621698</v>
      </c>
    </row>
    <row r="4488" spans="1:2">
      <c r="A4488">
        <v>4487</v>
      </c>
      <c r="B4488" s="13">
        <v>-8.5787180007654307</v>
      </c>
    </row>
    <row r="4489" spans="1:2">
      <c r="A4489">
        <v>4488</v>
      </c>
      <c r="B4489" s="13">
        <v>-6.3179169101187629</v>
      </c>
    </row>
    <row r="4490" spans="1:2">
      <c r="A4490">
        <v>4489</v>
      </c>
      <c r="B4490" s="13">
        <v>-8.8265347601577648</v>
      </c>
    </row>
    <row r="4491" spans="1:2">
      <c r="A4491">
        <v>4490</v>
      </c>
      <c r="B4491" s="13">
        <v>-8.4869029058972494</v>
      </c>
    </row>
    <row r="4492" spans="1:2">
      <c r="A4492">
        <v>4491</v>
      </c>
      <c r="B4492" s="13">
        <v>-11.211332642209726</v>
      </c>
    </row>
    <row r="4493" spans="1:2">
      <c r="A4493">
        <v>4492</v>
      </c>
      <c r="B4493" s="13">
        <v>-7.076157020633846</v>
      </c>
    </row>
    <row r="4494" spans="1:2">
      <c r="A4494">
        <v>4493</v>
      </c>
      <c r="B4494" s="13">
        <v>-2.4537727414420143</v>
      </c>
    </row>
    <row r="4495" spans="1:2">
      <c r="A4495">
        <v>4494</v>
      </c>
      <c r="B4495" s="13">
        <v>-4.6187666991019238</v>
      </c>
    </row>
    <row r="4496" spans="1:2">
      <c r="A4496">
        <v>4495</v>
      </c>
      <c r="B4496" s="13">
        <v>-9.4109555500774356</v>
      </c>
    </row>
    <row r="4497" spans="1:2">
      <c r="A4497">
        <v>4496</v>
      </c>
      <c r="B4497" s="13">
        <v>-5.384943878682094</v>
      </c>
    </row>
    <row r="4498" spans="1:2">
      <c r="A4498">
        <v>4497</v>
      </c>
      <c r="B4498" s="13">
        <v>-9.343279914595211</v>
      </c>
    </row>
    <row r="4499" spans="1:2">
      <c r="A4499">
        <v>4498</v>
      </c>
      <c r="B4499" s="13">
        <v>-3.2789837160790025</v>
      </c>
    </row>
    <row r="4500" spans="1:2">
      <c r="A4500">
        <v>4499</v>
      </c>
      <c r="B4500" s="13">
        <v>-9.3746186599342511</v>
      </c>
    </row>
    <row r="4501" spans="1:2">
      <c r="A4501">
        <v>4500</v>
      </c>
      <c r="B4501" s="13">
        <v>-6.0050316617150514</v>
      </c>
    </row>
    <row r="4502" spans="1:2">
      <c r="A4502">
        <v>4501</v>
      </c>
      <c r="B4502" s="13">
        <v>-11.590042672808266</v>
      </c>
    </row>
    <row r="4503" spans="1:2">
      <c r="A4503">
        <v>4502</v>
      </c>
      <c r="B4503" s="13">
        <v>-9.723713802706822</v>
      </c>
    </row>
    <row r="4504" spans="1:2">
      <c r="A4504">
        <v>4503</v>
      </c>
      <c r="B4504" s="13">
        <v>-7.6349067364630718</v>
      </c>
    </row>
    <row r="4505" spans="1:2">
      <c r="A4505">
        <v>4504</v>
      </c>
      <c r="B4505" s="13">
        <v>-5.2083642533356249</v>
      </c>
    </row>
    <row r="4506" spans="1:2">
      <c r="A4506">
        <v>4505</v>
      </c>
      <c r="B4506" s="13">
        <v>-11.395873734391449</v>
      </c>
    </row>
    <row r="4507" spans="1:2">
      <c r="A4507">
        <v>4506</v>
      </c>
      <c r="B4507" s="13">
        <v>-9.1252883021357061</v>
      </c>
    </row>
    <row r="4508" spans="1:2">
      <c r="A4508">
        <v>4507</v>
      </c>
      <c r="B4508" s="13">
        <v>-11.503291755666286</v>
      </c>
    </row>
    <row r="4509" spans="1:2">
      <c r="A4509">
        <v>4508</v>
      </c>
      <c r="B4509" s="13">
        <v>-10.190217826947114</v>
      </c>
    </row>
    <row r="4510" spans="1:2">
      <c r="A4510">
        <v>4509</v>
      </c>
      <c r="B4510" s="13">
        <v>-9.6311005620767922</v>
      </c>
    </row>
    <row r="4511" spans="1:2">
      <c r="A4511">
        <v>4510</v>
      </c>
      <c r="B4511" s="13">
        <v>-10.020363437510529</v>
      </c>
    </row>
    <row r="4512" spans="1:2">
      <c r="A4512">
        <v>4511</v>
      </c>
      <c r="B4512" s="13">
        <v>-11.419073876759732</v>
      </c>
    </row>
    <row r="4513" spans="1:2">
      <c r="A4513">
        <v>4512</v>
      </c>
      <c r="B4513" s="13">
        <v>-8.873033438785825</v>
      </c>
    </row>
    <row r="4514" spans="1:2">
      <c r="A4514">
        <v>4513</v>
      </c>
      <c r="B4514" s="13">
        <v>-6.5567912567552034</v>
      </c>
    </row>
    <row r="4515" spans="1:2">
      <c r="A4515">
        <v>4514</v>
      </c>
      <c r="B4515" s="13">
        <v>-6.418602583691519</v>
      </c>
    </row>
    <row r="4516" spans="1:2">
      <c r="A4516">
        <v>4515</v>
      </c>
      <c r="B4516" s="13">
        <v>-12.610071343443821</v>
      </c>
    </row>
    <row r="4517" spans="1:2">
      <c r="A4517">
        <v>4516</v>
      </c>
      <c r="B4517" s="13">
        <v>-8.6205523213800443</v>
      </c>
    </row>
    <row r="4518" spans="1:2">
      <c r="A4518">
        <v>4517</v>
      </c>
      <c r="B4518" s="13">
        <v>-17.861216481065792</v>
      </c>
    </row>
    <row r="4519" spans="1:2">
      <c r="A4519">
        <v>4518</v>
      </c>
      <c r="B4519" s="13">
        <v>-8.4167406832433986</v>
      </c>
    </row>
    <row r="4520" spans="1:2">
      <c r="A4520">
        <v>4519</v>
      </c>
      <c r="B4520" s="13">
        <v>-3.4481965136760531</v>
      </c>
    </row>
    <row r="4521" spans="1:2">
      <c r="A4521">
        <v>4520</v>
      </c>
      <c r="B4521" s="13">
        <v>-10.654927286609183</v>
      </c>
    </row>
    <row r="4522" spans="1:2">
      <c r="A4522">
        <v>4521</v>
      </c>
      <c r="B4522" s="13">
        <v>-12.502113767547533</v>
      </c>
    </row>
    <row r="4523" spans="1:2">
      <c r="A4523">
        <v>4522</v>
      </c>
      <c r="B4523" s="13">
        <v>-8.787228228584981</v>
      </c>
    </row>
    <row r="4524" spans="1:2">
      <c r="A4524">
        <v>4523</v>
      </c>
      <c r="B4524" s="13">
        <v>-9.0117703406210143</v>
      </c>
    </row>
    <row r="4525" spans="1:2">
      <c r="A4525">
        <v>4524</v>
      </c>
      <c r="B4525" s="13">
        <v>-8.1328142256068556</v>
      </c>
    </row>
    <row r="4526" spans="1:2">
      <c r="A4526">
        <v>4525</v>
      </c>
      <c r="B4526" s="13">
        <v>-5.5336822675335933</v>
      </c>
    </row>
    <row r="4527" spans="1:2">
      <c r="A4527">
        <v>4526</v>
      </c>
      <c r="B4527" s="13">
        <v>-12.471968564013402</v>
      </c>
    </row>
    <row r="4528" spans="1:2">
      <c r="A4528">
        <v>4527</v>
      </c>
      <c r="B4528" s="13">
        <v>-8.0985711857500693</v>
      </c>
    </row>
    <row r="4529" spans="1:2">
      <c r="A4529">
        <v>4528</v>
      </c>
      <c r="B4529" s="13">
        <v>-11.267818200332986</v>
      </c>
    </row>
    <row r="4530" spans="1:2">
      <c r="A4530">
        <v>4529</v>
      </c>
      <c r="B4530" s="13">
        <v>-11.546052126674015</v>
      </c>
    </row>
    <row r="4531" spans="1:2">
      <c r="A4531">
        <v>4530</v>
      </c>
      <c r="B4531" s="13">
        <v>-8.7891329497448822</v>
      </c>
    </row>
    <row r="4532" spans="1:2">
      <c r="A4532">
        <v>4531</v>
      </c>
      <c r="B4532" s="13">
        <v>-12.690235052191117</v>
      </c>
    </row>
    <row r="4533" spans="1:2">
      <c r="A4533">
        <v>4532</v>
      </c>
      <c r="B4533" s="13">
        <v>-9.6677351037773036</v>
      </c>
    </row>
    <row r="4534" spans="1:2">
      <c r="A4534">
        <v>4533</v>
      </c>
      <c r="B4534" s="13">
        <v>-5.5332794723308485</v>
      </c>
    </row>
    <row r="4535" spans="1:2">
      <c r="A4535">
        <v>4534</v>
      </c>
      <c r="B4535" s="13">
        <v>-7.1961159824798013</v>
      </c>
    </row>
    <row r="4536" spans="1:2">
      <c r="A4536">
        <v>4535</v>
      </c>
      <c r="B4536" s="13">
        <v>-8.1771071259393846</v>
      </c>
    </row>
    <row r="4537" spans="1:2">
      <c r="A4537">
        <v>4536</v>
      </c>
      <c r="B4537" s="13">
        <v>-9.3800360893151442</v>
      </c>
    </row>
    <row r="4538" spans="1:2">
      <c r="A4538">
        <v>4537</v>
      </c>
      <c r="B4538" s="13">
        <v>-14.509859582296384</v>
      </c>
    </row>
    <row r="4539" spans="1:2">
      <c r="A4539">
        <v>4538</v>
      </c>
      <c r="B4539" s="13">
        <v>-10.369999950524088</v>
      </c>
    </row>
    <row r="4540" spans="1:2">
      <c r="A4540">
        <v>4539</v>
      </c>
      <c r="B4540" s="13">
        <v>-6.8546676625023215</v>
      </c>
    </row>
    <row r="4541" spans="1:2">
      <c r="A4541">
        <v>4540</v>
      </c>
      <c r="B4541" s="13">
        <v>-10.703795382817713</v>
      </c>
    </row>
    <row r="4542" spans="1:2">
      <c r="A4542">
        <v>4541</v>
      </c>
      <c r="B4542" s="13">
        <v>-7.6151927682382645</v>
      </c>
    </row>
    <row r="4543" spans="1:2">
      <c r="A4543">
        <v>4542</v>
      </c>
      <c r="B4543" s="13">
        <v>-10.979090862148407</v>
      </c>
    </row>
    <row r="4544" spans="1:2">
      <c r="A4544">
        <v>4543</v>
      </c>
      <c r="B4544" s="13">
        <v>-9.0398640064143869</v>
      </c>
    </row>
    <row r="4545" spans="1:2">
      <c r="A4545">
        <v>4544</v>
      </c>
      <c r="B4545" s="13">
        <v>-7.3797200813674584</v>
      </c>
    </row>
    <row r="4546" spans="1:2">
      <c r="A4546">
        <v>4545</v>
      </c>
      <c r="B4546" s="13">
        <v>-9.1480895362404269</v>
      </c>
    </row>
    <row r="4547" spans="1:2">
      <c r="A4547">
        <v>4546</v>
      </c>
      <c r="B4547" s="13">
        <v>-9.233035872352831</v>
      </c>
    </row>
    <row r="4548" spans="1:2">
      <c r="A4548">
        <v>4547</v>
      </c>
      <c r="B4548" s="13">
        <v>-8.715353576869953</v>
      </c>
    </row>
    <row r="4549" spans="1:2">
      <c r="A4549">
        <v>4548</v>
      </c>
      <c r="B4549" s="13">
        <v>-11.011648456339479</v>
      </c>
    </row>
    <row r="4550" spans="1:2">
      <c r="A4550">
        <v>4549</v>
      </c>
      <c r="B4550" s="13">
        <v>-8.8398611014162967</v>
      </c>
    </row>
    <row r="4551" spans="1:2">
      <c r="A4551">
        <v>4550</v>
      </c>
      <c r="B4551" s="13">
        <v>-5.7184613234433632</v>
      </c>
    </row>
    <row r="4552" spans="1:2">
      <c r="A4552">
        <v>4551</v>
      </c>
      <c r="B4552" s="13">
        <v>-10.861730951589282</v>
      </c>
    </row>
    <row r="4553" spans="1:2">
      <c r="A4553">
        <v>4552</v>
      </c>
      <c r="B4553" s="13">
        <v>-9.0878357790285378</v>
      </c>
    </row>
    <row r="4554" spans="1:2">
      <c r="A4554">
        <v>4553</v>
      </c>
      <c r="B4554" s="13">
        <v>-8.3926290866263535</v>
      </c>
    </row>
    <row r="4555" spans="1:2">
      <c r="A4555">
        <v>4554</v>
      </c>
      <c r="B4555" s="13">
        <v>-4.7937126131708343</v>
      </c>
    </row>
    <row r="4556" spans="1:2">
      <c r="A4556">
        <v>4555</v>
      </c>
      <c r="B4556" s="13">
        <v>-9.1459602593296427</v>
      </c>
    </row>
    <row r="4557" spans="1:2">
      <c r="A4557">
        <v>4556</v>
      </c>
      <c r="B4557" s="13">
        <v>-13.983252065757164</v>
      </c>
    </row>
    <row r="4558" spans="1:2">
      <c r="A4558">
        <v>4557</v>
      </c>
      <c r="B4558" s="13">
        <v>-10.756670047904914</v>
      </c>
    </row>
    <row r="4559" spans="1:2">
      <c r="A4559">
        <v>4558</v>
      </c>
      <c r="B4559" s="13">
        <v>-8.5735375769017654</v>
      </c>
    </row>
    <row r="4560" spans="1:2">
      <c r="A4560">
        <v>4559</v>
      </c>
      <c r="B4560" s="13">
        <v>-9.5037902675843053</v>
      </c>
    </row>
    <row r="4561" spans="1:2">
      <c r="A4561">
        <v>4560</v>
      </c>
      <c r="B4561" s="13">
        <v>-5.5457079292252107</v>
      </c>
    </row>
    <row r="4562" spans="1:2">
      <c r="A4562">
        <v>4561</v>
      </c>
      <c r="B4562" s="13">
        <v>-14.964331229492988</v>
      </c>
    </row>
    <row r="4563" spans="1:2">
      <c r="A4563">
        <v>4562</v>
      </c>
      <c r="B4563" s="13">
        <v>-10.814063689798765</v>
      </c>
    </row>
    <row r="4564" spans="1:2">
      <c r="A4564">
        <v>4563</v>
      </c>
      <c r="B4564" s="13">
        <v>-8.4071335595780852</v>
      </c>
    </row>
    <row r="4565" spans="1:2">
      <c r="A4565">
        <v>4564</v>
      </c>
      <c r="B4565" s="13">
        <v>-6.515801784150022</v>
      </c>
    </row>
    <row r="4566" spans="1:2">
      <c r="A4566">
        <v>4565</v>
      </c>
      <c r="B4566" s="13">
        <v>-10.36212818485747</v>
      </c>
    </row>
    <row r="4567" spans="1:2">
      <c r="A4567">
        <v>4566</v>
      </c>
      <c r="B4567" s="13">
        <v>-13.749748870155029</v>
      </c>
    </row>
    <row r="4568" spans="1:2">
      <c r="A4568">
        <v>4567</v>
      </c>
      <c r="B4568" s="13">
        <v>-12.306556510208914</v>
      </c>
    </row>
    <row r="4569" spans="1:2">
      <c r="A4569">
        <v>4568</v>
      </c>
      <c r="B4569" s="13">
        <v>-5.6009012028656642</v>
      </c>
    </row>
    <row r="4570" spans="1:2">
      <c r="A4570">
        <v>4569</v>
      </c>
      <c r="B4570" s="13">
        <v>-9.5742680823174844</v>
      </c>
    </row>
    <row r="4571" spans="1:2">
      <c r="A4571">
        <v>4570</v>
      </c>
      <c r="B4571" s="13">
        <v>-9.9141174144890538</v>
      </c>
    </row>
    <row r="4572" spans="1:2">
      <c r="A4572">
        <v>4571</v>
      </c>
      <c r="B4572" s="13">
        <v>-8.1959169225841357</v>
      </c>
    </row>
    <row r="4573" spans="1:2">
      <c r="A4573">
        <v>4572</v>
      </c>
      <c r="B4573" s="13">
        <v>-11.76000574909494</v>
      </c>
    </row>
    <row r="4574" spans="1:2">
      <c r="A4574">
        <v>4573</v>
      </c>
      <c r="B4574" s="13">
        <v>-12.630081290520364</v>
      </c>
    </row>
    <row r="4575" spans="1:2">
      <c r="A4575">
        <v>4574</v>
      </c>
      <c r="B4575" s="13">
        <v>-7.6625191898039615</v>
      </c>
    </row>
    <row r="4576" spans="1:2">
      <c r="A4576">
        <v>4575</v>
      </c>
      <c r="B4576" s="13">
        <v>-11.312577906903371</v>
      </c>
    </row>
    <row r="4577" spans="1:2">
      <c r="A4577">
        <v>4576</v>
      </c>
      <c r="B4577" s="13">
        <v>-10.114377971732262</v>
      </c>
    </row>
    <row r="4578" spans="1:2">
      <c r="A4578">
        <v>4577</v>
      </c>
      <c r="B4578" s="13">
        <v>-9.7312827667463946</v>
      </c>
    </row>
    <row r="4579" spans="1:2">
      <c r="A4579">
        <v>4578</v>
      </c>
      <c r="B4579" s="13">
        <v>-9.5158214004491057</v>
      </c>
    </row>
    <row r="4580" spans="1:2">
      <c r="A4580">
        <v>4579</v>
      </c>
      <c r="B4580" s="13">
        <v>-8.2653149988318102</v>
      </c>
    </row>
    <row r="4581" spans="1:2">
      <c r="A4581">
        <v>4580</v>
      </c>
      <c r="B4581" s="13">
        <v>-4.5116833407346757</v>
      </c>
    </row>
    <row r="4582" spans="1:2">
      <c r="A4582">
        <v>4581</v>
      </c>
      <c r="B4582" s="13">
        <v>-10.939689358658708</v>
      </c>
    </row>
    <row r="4583" spans="1:2">
      <c r="A4583">
        <v>4582</v>
      </c>
      <c r="B4583" s="13">
        <v>-9.9860519394042822</v>
      </c>
    </row>
    <row r="4584" spans="1:2">
      <c r="A4584">
        <v>4583</v>
      </c>
      <c r="B4584" s="13">
        <v>-16.315314890480956</v>
      </c>
    </row>
    <row r="4585" spans="1:2">
      <c r="A4585">
        <v>4584</v>
      </c>
      <c r="B4585" s="13">
        <v>-9.0827611236768799</v>
      </c>
    </row>
    <row r="4586" spans="1:2">
      <c r="A4586">
        <v>4585</v>
      </c>
      <c r="B4586" s="13">
        <v>-9.8727859579419679</v>
      </c>
    </row>
    <row r="4587" spans="1:2">
      <c r="A4587">
        <v>4586</v>
      </c>
      <c r="B4587" s="13">
        <v>-8.5970299463270035</v>
      </c>
    </row>
    <row r="4588" spans="1:2">
      <c r="A4588">
        <v>4587</v>
      </c>
      <c r="B4588" s="13">
        <v>-11.905152587623625</v>
      </c>
    </row>
    <row r="4589" spans="1:2">
      <c r="A4589">
        <v>4588</v>
      </c>
      <c r="B4589" s="13">
        <v>-13.470663074538564</v>
      </c>
    </row>
    <row r="4590" spans="1:2">
      <c r="A4590">
        <v>4589</v>
      </c>
      <c r="B4590" s="13">
        <v>-11.13899313173401</v>
      </c>
    </row>
    <row r="4591" spans="1:2">
      <c r="A4591">
        <v>4590</v>
      </c>
      <c r="B4591" s="13">
        <v>-10.539584309107154</v>
      </c>
    </row>
    <row r="4592" spans="1:2">
      <c r="A4592">
        <v>4591</v>
      </c>
      <c r="B4592" s="13">
        <v>-12.373428060496549</v>
      </c>
    </row>
    <row r="4593" spans="1:2">
      <c r="A4593">
        <v>4592</v>
      </c>
      <c r="B4593" s="13">
        <v>-4.2008664821626889</v>
      </c>
    </row>
    <row r="4594" spans="1:2">
      <c r="A4594">
        <v>4593</v>
      </c>
      <c r="B4594" s="13">
        <v>-6.4659879713063981</v>
      </c>
    </row>
    <row r="4595" spans="1:2">
      <c r="A4595">
        <v>4594</v>
      </c>
      <c r="B4595" s="13">
        <v>-8.9215306705602586</v>
      </c>
    </row>
    <row r="4596" spans="1:2">
      <c r="A4596">
        <v>4595</v>
      </c>
      <c r="B4596" s="13">
        <v>-13.285232391693835</v>
      </c>
    </row>
    <row r="4597" spans="1:2">
      <c r="A4597">
        <v>4596</v>
      </c>
      <c r="B4597" s="13">
        <v>-13.338094728937154</v>
      </c>
    </row>
    <row r="4598" spans="1:2">
      <c r="A4598">
        <v>4597</v>
      </c>
      <c r="B4598" s="13">
        <v>-12.243761555715158</v>
      </c>
    </row>
    <row r="4599" spans="1:2">
      <c r="A4599">
        <v>4598</v>
      </c>
      <c r="B4599" s="13">
        <v>-8.624312907858128</v>
      </c>
    </row>
    <row r="4600" spans="1:2">
      <c r="A4600">
        <v>4599</v>
      </c>
      <c r="B4600" s="13">
        <v>-12.562460546065287</v>
      </c>
    </row>
    <row r="4601" spans="1:2">
      <c r="A4601">
        <v>4600</v>
      </c>
      <c r="B4601" s="13">
        <v>-12.669596429028257</v>
      </c>
    </row>
    <row r="4602" spans="1:2">
      <c r="A4602">
        <v>4601</v>
      </c>
      <c r="B4602" s="13">
        <v>-12.712357596500983</v>
      </c>
    </row>
    <row r="4603" spans="1:2">
      <c r="A4603">
        <v>4602</v>
      </c>
      <c r="B4603" s="13">
        <v>-8.2564564483477749</v>
      </c>
    </row>
    <row r="4604" spans="1:2">
      <c r="A4604">
        <v>4603</v>
      </c>
      <c r="B4604" s="13">
        <v>-5.6289342347598827</v>
      </c>
    </row>
    <row r="4605" spans="1:2">
      <c r="A4605">
        <v>4604</v>
      </c>
      <c r="B4605" s="13">
        <v>-8.2575320848002889</v>
      </c>
    </row>
    <row r="4606" spans="1:2">
      <c r="A4606">
        <v>4605</v>
      </c>
      <c r="B4606" s="13">
        <v>-5.8033879959318186</v>
      </c>
    </row>
    <row r="4607" spans="1:2">
      <c r="A4607">
        <v>4606</v>
      </c>
      <c r="B4607" s="13">
        <v>-6.1875389950239201</v>
      </c>
    </row>
    <row r="4608" spans="1:2">
      <c r="A4608">
        <v>4607</v>
      </c>
      <c r="B4608" s="13">
        <v>-8.3120188746369355</v>
      </c>
    </row>
    <row r="4609" spans="1:2">
      <c r="A4609">
        <v>4608</v>
      </c>
      <c r="B4609" s="13">
        <v>-7.8060813673587459</v>
      </c>
    </row>
    <row r="4610" spans="1:2">
      <c r="A4610">
        <v>4609</v>
      </c>
      <c r="B4610" s="13">
        <v>-8.4624391824488701</v>
      </c>
    </row>
    <row r="4611" spans="1:2">
      <c r="A4611">
        <v>4610</v>
      </c>
      <c r="B4611" s="13">
        <v>-8.0445264899012283</v>
      </c>
    </row>
    <row r="4612" spans="1:2">
      <c r="A4612">
        <v>4611</v>
      </c>
      <c r="B4612" s="13">
        <v>-10.259127948310814</v>
      </c>
    </row>
    <row r="4613" spans="1:2">
      <c r="A4613">
        <v>4612</v>
      </c>
      <c r="B4613" s="13">
        <v>-10.883265802705358</v>
      </c>
    </row>
    <row r="4614" spans="1:2">
      <c r="A4614">
        <v>4613</v>
      </c>
      <c r="B4614" s="13">
        <v>-7.3568440700310873</v>
      </c>
    </row>
    <row r="4615" spans="1:2">
      <c r="A4615">
        <v>4614</v>
      </c>
      <c r="B4615" s="13">
        <v>-8.0458271849670808</v>
      </c>
    </row>
    <row r="4616" spans="1:2">
      <c r="A4616">
        <v>4615</v>
      </c>
      <c r="B4616" s="13">
        <v>-9.0616283033702683</v>
      </c>
    </row>
    <row r="4617" spans="1:2">
      <c r="A4617">
        <v>4616</v>
      </c>
      <c r="B4617" s="13">
        <v>-8.2960863691243603</v>
      </c>
    </row>
    <row r="4618" spans="1:2">
      <c r="A4618">
        <v>4617</v>
      </c>
      <c r="B4618" s="13">
        <v>-8.5922192239730002</v>
      </c>
    </row>
    <row r="4619" spans="1:2">
      <c r="A4619">
        <v>4618</v>
      </c>
      <c r="B4619" s="13">
        <v>-10.351841683398886</v>
      </c>
    </row>
    <row r="4620" spans="1:2">
      <c r="A4620">
        <v>4619</v>
      </c>
      <c r="B4620" s="13">
        <v>-7.7055413281127159</v>
      </c>
    </row>
    <row r="4621" spans="1:2">
      <c r="A4621">
        <v>4620</v>
      </c>
      <c r="B4621" s="13">
        <v>-7.3857969090395619</v>
      </c>
    </row>
    <row r="4622" spans="1:2">
      <c r="A4622">
        <v>4621</v>
      </c>
      <c r="B4622" s="13">
        <v>-7.2013039284442755</v>
      </c>
    </row>
    <row r="4623" spans="1:2">
      <c r="A4623">
        <v>4622</v>
      </c>
      <c r="B4623" s="13">
        <v>-9.9900848780459803</v>
      </c>
    </row>
    <row r="4624" spans="1:2">
      <c r="A4624">
        <v>4623</v>
      </c>
      <c r="B4624" s="13">
        <v>-5.1066559373777132</v>
      </c>
    </row>
    <row r="4625" spans="1:2">
      <c r="A4625">
        <v>4624</v>
      </c>
      <c r="B4625" s="13">
        <v>-13.263862113003945</v>
      </c>
    </row>
    <row r="4626" spans="1:2">
      <c r="A4626">
        <v>4625</v>
      </c>
      <c r="B4626" s="13">
        <v>-8.8453016824460402</v>
      </c>
    </row>
    <row r="4627" spans="1:2">
      <c r="A4627">
        <v>4626</v>
      </c>
      <c r="B4627" s="13">
        <v>-10.943237757287493</v>
      </c>
    </row>
    <row r="4628" spans="1:2">
      <c r="A4628">
        <v>4627</v>
      </c>
      <c r="B4628" s="13">
        <v>-7.8824559439501591</v>
      </c>
    </row>
    <row r="4629" spans="1:2">
      <c r="A4629">
        <v>4628</v>
      </c>
      <c r="B4629" s="13">
        <v>-6.3974955076815307</v>
      </c>
    </row>
    <row r="4630" spans="1:2">
      <c r="A4630">
        <v>4629</v>
      </c>
      <c r="B4630" s="13">
        <v>-9.0464847425320567</v>
      </c>
    </row>
    <row r="4631" spans="1:2">
      <c r="A4631">
        <v>4630</v>
      </c>
      <c r="B4631" s="13">
        <v>-3.2203414240125379</v>
      </c>
    </row>
    <row r="4632" spans="1:2">
      <c r="A4632">
        <v>4631</v>
      </c>
      <c r="B4632" s="13">
        <v>-10.59794248693583</v>
      </c>
    </row>
    <row r="4633" spans="1:2">
      <c r="A4633">
        <v>4632</v>
      </c>
      <c r="B4633" s="13">
        <v>-11.962041314926569</v>
      </c>
    </row>
    <row r="4634" spans="1:2">
      <c r="A4634">
        <v>4633</v>
      </c>
      <c r="B4634" s="13">
        <v>-5.6856378337558668</v>
      </c>
    </row>
    <row r="4635" spans="1:2">
      <c r="A4635">
        <v>4634</v>
      </c>
      <c r="B4635" s="13">
        <v>-12.965127414814738</v>
      </c>
    </row>
    <row r="4636" spans="1:2">
      <c r="A4636">
        <v>4635</v>
      </c>
      <c r="B4636" s="13">
        <v>-10.28969972878858</v>
      </c>
    </row>
    <row r="4637" spans="1:2">
      <c r="A4637">
        <v>4636</v>
      </c>
      <c r="B4637" s="13">
        <v>-7.0115043124217564</v>
      </c>
    </row>
    <row r="4638" spans="1:2">
      <c r="A4638">
        <v>4637</v>
      </c>
      <c r="B4638" s="13">
        <v>-9.4895158869228524</v>
      </c>
    </row>
    <row r="4639" spans="1:2">
      <c r="A4639">
        <v>4638</v>
      </c>
      <c r="B4639" s="13">
        <v>-9.23949383336317</v>
      </c>
    </row>
    <row r="4640" spans="1:2">
      <c r="A4640">
        <v>4639</v>
      </c>
      <c r="B4640" s="13">
        <v>-9.2070044978610941</v>
      </c>
    </row>
    <row r="4641" spans="1:2">
      <c r="A4641">
        <v>4640</v>
      </c>
      <c r="B4641" s="13">
        <v>-11.881047395138651</v>
      </c>
    </row>
    <row r="4642" spans="1:2">
      <c r="A4642">
        <v>4641</v>
      </c>
      <c r="B4642" s="13">
        <v>-7.4276981890442837</v>
      </c>
    </row>
    <row r="4643" spans="1:2">
      <c r="A4643">
        <v>4642</v>
      </c>
      <c r="B4643" s="13">
        <v>-10.363200578339347</v>
      </c>
    </row>
    <row r="4644" spans="1:2">
      <c r="A4644">
        <v>4643</v>
      </c>
      <c r="B4644" s="13">
        <v>-9.1034746394948645</v>
      </c>
    </row>
    <row r="4645" spans="1:2">
      <c r="A4645">
        <v>4644</v>
      </c>
      <c r="B4645" s="13">
        <v>-7.5784480811856243</v>
      </c>
    </row>
    <row r="4646" spans="1:2">
      <c r="A4646">
        <v>4645</v>
      </c>
      <c r="B4646" s="13">
        <v>-8.6486612675138996</v>
      </c>
    </row>
    <row r="4647" spans="1:2">
      <c r="A4647">
        <v>4646</v>
      </c>
      <c r="B4647" s="13">
        <v>-7.5129873201897563</v>
      </c>
    </row>
    <row r="4648" spans="1:2">
      <c r="A4648">
        <v>4647</v>
      </c>
      <c r="B4648" s="13">
        <v>-7.9091679246158639</v>
      </c>
    </row>
    <row r="4649" spans="1:2">
      <c r="A4649">
        <v>4648</v>
      </c>
      <c r="B4649" s="13">
        <v>-14.166263966643518</v>
      </c>
    </row>
    <row r="4650" spans="1:2">
      <c r="A4650">
        <v>4649</v>
      </c>
      <c r="B4650" s="13">
        <v>-8.4882636586614897</v>
      </c>
    </row>
    <row r="4651" spans="1:2">
      <c r="A4651">
        <v>4650</v>
      </c>
      <c r="B4651" s="13">
        <v>-10.138614424897579</v>
      </c>
    </row>
    <row r="4652" spans="1:2">
      <c r="A4652">
        <v>4651</v>
      </c>
      <c r="B4652" s="13">
        <v>-8.1027969488580318</v>
      </c>
    </row>
    <row r="4653" spans="1:2">
      <c r="A4653">
        <v>4652</v>
      </c>
      <c r="B4653" s="13">
        <v>-11.674368161006422</v>
      </c>
    </row>
    <row r="4654" spans="1:2">
      <c r="A4654">
        <v>4653</v>
      </c>
      <c r="B4654" s="13">
        <v>-8.3931538762079416</v>
      </c>
    </row>
    <row r="4655" spans="1:2">
      <c r="A4655">
        <v>4654</v>
      </c>
      <c r="B4655" s="13">
        <v>-7.3865907640205739</v>
      </c>
    </row>
    <row r="4656" spans="1:2">
      <c r="A4656">
        <v>4655</v>
      </c>
      <c r="B4656" s="13">
        <v>-10.47007839714645</v>
      </c>
    </row>
    <row r="4657" spans="1:2">
      <c r="A4657">
        <v>4656</v>
      </c>
      <c r="B4657" s="13">
        <v>-13.433917382755482</v>
      </c>
    </row>
    <row r="4658" spans="1:2">
      <c r="A4658">
        <v>4657</v>
      </c>
      <c r="B4658" s="13">
        <v>-4.4996134035116473</v>
      </c>
    </row>
    <row r="4659" spans="1:2">
      <c r="A4659">
        <v>4658</v>
      </c>
      <c r="B4659" s="13">
        <v>-12.714460691832704</v>
      </c>
    </row>
    <row r="4660" spans="1:2">
      <c r="A4660">
        <v>4659</v>
      </c>
      <c r="B4660" s="13">
        <v>-10.035067769876713</v>
      </c>
    </row>
    <row r="4661" spans="1:2">
      <c r="A4661">
        <v>4660</v>
      </c>
      <c r="B4661" s="13">
        <v>-9.101403346837964</v>
      </c>
    </row>
    <row r="4662" spans="1:2">
      <c r="A4662">
        <v>4661</v>
      </c>
      <c r="B4662" s="13">
        <v>-7.3791415401475868</v>
      </c>
    </row>
    <row r="4663" spans="1:2">
      <c r="A4663">
        <v>4662</v>
      </c>
      <c r="B4663" s="13">
        <v>-9.6905657513174113</v>
      </c>
    </row>
    <row r="4664" spans="1:2">
      <c r="A4664">
        <v>4663</v>
      </c>
      <c r="B4664" s="13">
        <v>-10.509651219905347</v>
      </c>
    </row>
    <row r="4665" spans="1:2">
      <c r="A4665">
        <v>4664</v>
      </c>
      <c r="B4665" s="13">
        <v>-10.52329104609006</v>
      </c>
    </row>
    <row r="4666" spans="1:2">
      <c r="A4666">
        <v>4665</v>
      </c>
      <c r="B4666" s="13">
        <v>-4.5953480320654201</v>
      </c>
    </row>
    <row r="4667" spans="1:2">
      <c r="A4667">
        <v>4666</v>
      </c>
      <c r="B4667" s="13">
        <v>-9.0178290246213937</v>
      </c>
    </row>
    <row r="4668" spans="1:2">
      <c r="A4668">
        <v>4667</v>
      </c>
      <c r="B4668" s="13">
        <v>-6.8355697169840619</v>
      </c>
    </row>
    <row r="4669" spans="1:2">
      <c r="A4669">
        <v>4668</v>
      </c>
      <c r="B4669" s="13">
        <v>-9.3248716852588345</v>
      </c>
    </row>
    <row r="4670" spans="1:2">
      <c r="A4670">
        <v>4669</v>
      </c>
      <c r="B4670" s="13">
        <v>-9.2438839216782185</v>
      </c>
    </row>
    <row r="4671" spans="1:2">
      <c r="A4671">
        <v>4670</v>
      </c>
      <c r="B4671" s="13">
        <v>-11.045033609294951</v>
      </c>
    </row>
    <row r="4672" spans="1:2">
      <c r="A4672">
        <v>4671</v>
      </c>
      <c r="B4672" s="13">
        <v>-9.6178036057482679</v>
      </c>
    </row>
    <row r="4673" spans="1:2">
      <c r="A4673">
        <v>4672</v>
      </c>
      <c r="B4673" s="13">
        <v>-8.6079228342361702</v>
      </c>
    </row>
    <row r="4674" spans="1:2">
      <c r="A4674">
        <v>4673</v>
      </c>
      <c r="B4674" s="13">
        <v>-8.5372069431461775</v>
      </c>
    </row>
    <row r="4675" spans="1:2">
      <c r="A4675">
        <v>4674</v>
      </c>
      <c r="B4675" s="13">
        <v>-8.3881752857161</v>
      </c>
    </row>
    <row r="4676" spans="1:2">
      <c r="A4676">
        <v>4675</v>
      </c>
      <c r="B4676" s="13">
        <v>-9.6218838994117242</v>
      </c>
    </row>
    <row r="4677" spans="1:2">
      <c r="A4677">
        <v>4676</v>
      </c>
      <c r="B4677" s="13">
        <v>-10.144625222300588</v>
      </c>
    </row>
    <row r="4678" spans="1:2">
      <c r="A4678">
        <v>4677</v>
      </c>
      <c r="B4678" s="13">
        <v>-7.648850113608038</v>
      </c>
    </row>
    <row r="4679" spans="1:2">
      <c r="A4679">
        <v>4678</v>
      </c>
      <c r="B4679" s="13">
        <v>-3.4838618848811596</v>
      </c>
    </row>
    <row r="4680" spans="1:2">
      <c r="A4680">
        <v>4679</v>
      </c>
      <c r="B4680" s="13">
        <v>-10.634987253221354</v>
      </c>
    </row>
    <row r="4681" spans="1:2">
      <c r="A4681">
        <v>4680</v>
      </c>
      <c r="B4681" s="13">
        <v>-8.2037518428362048</v>
      </c>
    </row>
    <row r="4682" spans="1:2">
      <c r="A4682">
        <v>4681</v>
      </c>
      <c r="B4682" s="13">
        <v>-7.7424229142196523</v>
      </c>
    </row>
    <row r="4683" spans="1:2">
      <c r="A4683">
        <v>4682</v>
      </c>
      <c r="B4683" s="13">
        <v>-16.852718365965245</v>
      </c>
    </row>
    <row r="4684" spans="1:2">
      <c r="A4684">
        <v>4683</v>
      </c>
      <c r="B4684" s="13">
        <v>-10.373010252555577</v>
      </c>
    </row>
    <row r="4685" spans="1:2">
      <c r="A4685">
        <v>4684</v>
      </c>
      <c r="B4685" s="13">
        <v>-7.9601994817122703</v>
      </c>
    </row>
    <row r="4686" spans="1:2">
      <c r="A4686">
        <v>4685</v>
      </c>
      <c r="B4686" s="13">
        <v>-6.753164719456584</v>
      </c>
    </row>
    <row r="4687" spans="1:2">
      <c r="A4687">
        <v>4686</v>
      </c>
      <c r="B4687" s="13">
        <v>-7.5093208587615328</v>
      </c>
    </row>
    <row r="4688" spans="1:2">
      <c r="A4688">
        <v>4687</v>
      </c>
      <c r="B4688" s="13">
        <v>-8.4841345306472107</v>
      </c>
    </row>
    <row r="4689" spans="1:2">
      <c r="A4689">
        <v>4688</v>
      </c>
      <c r="B4689" s="13">
        <v>-11.687187197331637</v>
      </c>
    </row>
    <row r="4690" spans="1:2">
      <c r="A4690">
        <v>4689</v>
      </c>
      <c r="B4690" s="13">
        <v>-11.19664945461186</v>
      </c>
    </row>
    <row r="4691" spans="1:2">
      <c r="A4691">
        <v>4690</v>
      </c>
      <c r="B4691" s="13">
        <v>-9.1608363122774552</v>
      </c>
    </row>
    <row r="4692" spans="1:2">
      <c r="A4692">
        <v>4691</v>
      </c>
      <c r="B4692" s="13">
        <v>-9.7687724461928358</v>
      </c>
    </row>
    <row r="4693" spans="1:2">
      <c r="A4693">
        <v>4692</v>
      </c>
      <c r="B4693" s="13">
        <v>-8.6331114032379954</v>
      </c>
    </row>
    <row r="4694" spans="1:2">
      <c r="A4694">
        <v>4693</v>
      </c>
      <c r="B4694" s="13">
        <v>-6.3641916992105267</v>
      </c>
    </row>
    <row r="4695" spans="1:2">
      <c r="A4695">
        <v>4694</v>
      </c>
      <c r="B4695" s="13">
        <v>-9.2414745344770388</v>
      </c>
    </row>
    <row r="4696" spans="1:2">
      <c r="A4696">
        <v>4695</v>
      </c>
      <c r="B4696" s="13">
        <v>-8.0240359771885821</v>
      </c>
    </row>
    <row r="4697" spans="1:2">
      <c r="A4697">
        <v>4696</v>
      </c>
      <c r="B4697" s="13">
        <v>-6.9747614008302108</v>
      </c>
    </row>
    <row r="4698" spans="1:2">
      <c r="A4698">
        <v>4697</v>
      </c>
      <c r="B4698" s="13">
        <v>-13.265035551856775</v>
      </c>
    </row>
    <row r="4699" spans="1:2">
      <c r="A4699">
        <v>4698</v>
      </c>
      <c r="B4699" s="13">
        <v>-9.9367610311080146</v>
      </c>
    </row>
    <row r="4700" spans="1:2">
      <c r="A4700">
        <v>4699</v>
      </c>
      <c r="B4700" s="13">
        <v>-3.8874127128413343</v>
      </c>
    </row>
    <row r="4701" spans="1:2">
      <c r="A4701">
        <v>4700</v>
      </c>
      <c r="B4701" s="13">
        <v>-11.890991688365869</v>
      </c>
    </row>
    <row r="4702" spans="1:2">
      <c r="A4702">
        <v>4701</v>
      </c>
      <c r="B4702" s="13">
        <v>-5.6831091801948768</v>
      </c>
    </row>
    <row r="4703" spans="1:2">
      <c r="A4703">
        <v>4702</v>
      </c>
      <c r="B4703" s="13">
        <v>-10.950210547067364</v>
      </c>
    </row>
    <row r="4704" spans="1:2">
      <c r="A4704">
        <v>4703</v>
      </c>
      <c r="B4704" s="13">
        <v>-9.7268446789871295</v>
      </c>
    </row>
    <row r="4705" spans="1:2">
      <c r="A4705">
        <v>4704</v>
      </c>
      <c r="B4705" s="13">
        <v>-6.8846611069315378</v>
      </c>
    </row>
    <row r="4706" spans="1:2">
      <c r="A4706">
        <v>4705</v>
      </c>
      <c r="B4706" s="13">
        <v>-5.7001449205095946</v>
      </c>
    </row>
    <row r="4707" spans="1:2">
      <c r="A4707">
        <v>4706</v>
      </c>
      <c r="B4707" s="13">
        <v>-5.7428466509659541</v>
      </c>
    </row>
    <row r="4708" spans="1:2">
      <c r="A4708">
        <v>4707</v>
      </c>
      <c r="B4708" s="13">
        <v>-13.461489242638319</v>
      </c>
    </row>
    <row r="4709" spans="1:2">
      <c r="A4709">
        <v>4708</v>
      </c>
      <c r="B4709" s="13">
        <v>-9.9203796470618748</v>
      </c>
    </row>
    <row r="4710" spans="1:2">
      <c r="A4710">
        <v>4709</v>
      </c>
      <c r="B4710" s="13">
        <v>-12.660050196158934</v>
      </c>
    </row>
    <row r="4711" spans="1:2">
      <c r="A4711">
        <v>4710</v>
      </c>
      <c r="B4711" s="13">
        <v>-6.275784791815914</v>
      </c>
    </row>
    <row r="4712" spans="1:2">
      <c r="A4712">
        <v>4711</v>
      </c>
      <c r="B4712" s="13">
        <v>-6.2773224941380548</v>
      </c>
    </row>
    <row r="4713" spans="1:2">
      <c r="A4713">
        <v>4712</v>
      </c>
      <c r="B4713" s="13">
        <v>-9.8208918501659994</v>
      </c>
    </row>
    <row r="4714" spans="1:2">
      <c r="A4714">
        <v>4713</v>
      </c>
      <c r="B4714" s="13">
        <v>-11.223129435661889</v>
      </c>
    </row>
    <row r="4715" spans="1:2">
      <c r="A4715">
        <v>4714</v>
      </c>
      <c r="B4715" s="13">
        <v>-11.48451423301932</v>
      </c>
    </row>
    <row r="4716" spans="1:2">
      <c r="A4716">
        <v>4715</v>
      </c>
      <c r="B4716" s="13">
        <v>-8.3608323847494841</v>
      </c>
    </row>
    <row r="4717" spans="1:2">
      <c r="A4717">
        <v>4716</v>
      </c>
      <c r="B4717" s="13">
        <v>-11.289604723249496</v>
      </c>
    </row>
    <row r="4718" spans="1:2">
      <c r="A4718">
        <v>4717</v>
      </c>
      <c r="B4718" s="13">
        <v>-11.736444593715763</v>
      </c>
    </row>
    <row r="4719" spans="1:2">
      <c r="A4719">
        <v>4718</v>
      </c>
      <c r="B4719" s="13">
        <v>-7.0987689625521488</v>
      </c>
    </row>
    <row r="4720" spans="1:2">
      <c r="A4720">
        <v>4719</v>
      </c>
      <c r="B4720" s="13">
        <v>-8.3388199262989193</v>
      </c>
    </row>
    <row r="4721" spans="1:2">
      <c r="A4721">
        <v>4720</v>
      </c>
      <c r="B4721" s="13">
        <v>-7.9887996364727814</v>
      </c>
    </row>
    <row r="4722" spans="1:2">
      <c r="A4722">
        <v>4721</v>
      </c>
      <c r="B4722" s="13">
        <v>-11.241641400799537</v>
      </c>
    </row>
    <row r="4723" spans="1:2">
      <c r="A4723">
        <v>4722</v>
      </c>
      <c r="B4723" s="13">
        <v>-5.9630472060036626</v>
      </c>
    </row>
    <row r="4724" spans="1:2">
      <c r="A4724">
        <v>4723</v>
      </c>
      <c r="B4724" s="13">
        <v>-7.2232675422119836</v>
      </c>
    </row>
    <row r="4725" spans="1:2">
      <c r="A4725">
        <v>4724</v>
      </c>
      <c r="B4725" s="13">
        <v>-12.119969257116848</v>
      </c>
    </row>
    <row r="4726" spans="1:2">
      <c r="A4726">
        <v>4725</v>
      </c>
      <c r="B4726" s="13">
        <v>-6.7764696473169979</v>
      </c>
    </row>
    <row r="4727" spans="1:2">
      <c r="A4727">
        <v>4726</v>
      </c>
      <c r="B4727" s="13">
        <v>-7.7699414479364011</v>
      </c>
    </row>
    <row r="4728" spans="1:2">
      <c r="A4728">
        <v>4727</v>
      </c>
      <c r="B4728" s="13">
        <v>-7.7650168457154773</v>
      </c>
    </row>
    <row r="4729" spans="1:2">
      <c r="A4729">
        <v>4728</v>
      </c>
      <c r="B4729" s="13">
        <v>-6.4434292589210402</v>
      </c>
    </row>
    <row r="4730" spans="1:2">
      <c r="A4730">
        <v>4729</v>
      </c>
      <c r="B4730" s="13">
        <v>-11.198414736660563</v>
      </c>
    </row>
    <row r="4731" spans="1:2">
      <c r="A4731">
        <v>4730</v>
      </c>
      <c r="B4731" s="13">
        <v>-9.7089889402555922</v>
      </c>
    </row>
    <row r="4732" spans="1:2">
      <c r="A4732">
        <v>4731</v>
      </c>
      <c r="B4732" s="13">
        <v>-8.2700622714784569</v>
      </c>
    </row>
    <row r="4733" spans="1:2">
      <c r="A4733">
        <v>4732</v>
      </c>
      <c r="B4733" s="13">
        <v>-6.095716972746132</v>
      </c>
    </row>
    <row r="4734" spans="1:2">
      <c r="A4734">
        <v>4733</v>
      </c>
      <c r="B4734" s="13">
        <v>-10.1490865621172</v>
      </c>
    </row>
    <row r="4735" spans="1:2">
      <c r="A4735">
        <v>4734</v>
      </c>
      <c r="B4735" s="13">
        <v>-5.6213773101751867</v>
      </c>
    </row>
    <row r="4736" spans="1:2">
      <c r="A4736">
        <v>4735</v>
      </c>
      <c r="B4736" s="13">
        <v>-11.064493327651022</v>
      </c>
    </row>
    <row r="4737" spans="1:2">
      <c r="A4737">
        <v>4736</v>
      </c>
      <c r="B4737" s="13">
        <v>-11.037262352085671</v>
      </c>
    </row>
    <row r="4738" spans="1:2">
      <c r="A4738">
        <v>4737</v>
      </c>
      <c r="B4738" s="13">
        <v>-9.1567210523007887</v>
      </c>
    </row>
    <row r="4739" spans="1:2">
      <c r="A4739">
        <v>4738</v>
      </c>
      <c r="B4739" s="13">
        <v>-10.570911053898319</v>
      </c>
    </row>
    <row r="4740" spans="1:2">
      <c r="A4740">
        <v>4739</v>
      </c>
      <c r="B4740" s="13">
        <v>-3.9990163614815657</v>
      </c>
    </row>
    <row r="4741" spans="1:2">
      <c r="A4741">
        <v>4740</v>
      </c>
      <c r="B4741" s="13">
        <v>-8.3235199593065392</v>
      </c>
    </row>
    <row r="4742" spans="1:2">
      <c r="A4742">
        <v>4741</v>
      </c>
      <c r="B4742" s="13">
        <v>-8.3289909188941333</v>
      </c>
    </row>
    <row r="4743" spans="1:2">
      <c r="A4743">
        <v>4742</v>
      </c>
      <c r="B4743" s="13">
        <v>-11.647390051947689</v>
      </c>
    </row>
    <row r="4744" spans="1:2">
      <c r="A4744">
        <v>4743</v>
      </c>
      <c r="B4744" s="13">
        <v>-7.3954140390273677</v>
      </c>
    </row>
    <row r="4745" spans="1:2">
      <c r="A4745">
        <v>4744</v>
      </c>
      <c r="B4745" s="13">
        <v>-14.092284730182655</v>
      </c>
    </row>
    <row r="4746" spans="1:2">
      <c r="A4746">
        <v>4745</v>
      </c>
      <c r="B4746" s="13">
        <v>-11.400848414942718</v>
      </c>
    </row>
    <row r="4747" spans="1:2">
      <c r="A4747">
        <v>4746</v>
      </c>
      <c r="B4747" s="13">
        <v>-10.256359168867426</v>
      </c>
    </row>
    <row r="4748" spans="1:2">
      <c r="A4748">
        <v>4747</v>
      </c>
      <c r="B4748" s="13">
        <v>-10.806158535468109</v>
      </c>
    </row>
    <row r="4749" spans="1:2">
      <c r="A4749">
        <v>4748</v>
      </c>
      <c r="B4749" s="13">
        <v>-2.0356726822682729</v>
      </c>
    </row>
    <row r="4750" spans="1:2">
      <c r="A4750">
        <v>4749</v>
      </c>
      <c r="B4750" s="13">
        <v>-12.796773928820532</v>
      </c>
    </row>
    <row r="4751" spans="1:2">
      <c r="A4751">
        <v>4750</v>
      </c>
      <c r="B4751" s="13">
        <v>-14.049099004166258</v>
      </c>
    </row>
    <row r="4752" spans="1:2">
      <c r="A4752">
        <v>4751</v>
      </c>
      <c r="B4752" s="13">
        <v>-4.4638337301065709</v>
      </c>
    </row>
    <row r="4753" spans="1:2">
      <c r="A4753">
        <v>4752</v>
      </c>
      <c r="B4753" s="13">
        <v>-9.353786627782986</v>
      </c>
    </row>
    <row r="4754" spans="1:2">
      <c r="A4754">
        <v>4753</v>
      </c>
      <c r="B4754" s="13">
        <v>-12.255493828287365</v>
      </c>
    </row>
    <row r="4755" spans="1:2">
      <c r="A4755">
        <v>4754</v>
      </c>
      <c r="B4755" s="13">
        <v>-5.3204676840751972</v>
      </c>
    </row>
    <row r="4756" spans="1:2">
      <c r="A4756">
        <v>4755</v>
      </c>
      <c r="B4756" s="13">
        <v>-5.5980739681696461</v>
      </c>
    </row>
    <row r="4757" spans="1:2">
      <c r="A4757">
        <v>4756</v>
      </c>
      <c r="B4757" s="13">
        <v>-8.749789487413647</v>
      </c>
    </row>
    <row r="4758" spans="1:2">
      <c r="A4758">
        <v>4757</v>
      </c>
      <c r="B4758" s="13">
        <v>-10.992233795899351</v>
      </c>
    </row>
    <row r="4759" spans="1:2">
      <c r="A4759">
        <v>4758</v>
      </c>
      <c r="B4759" s="13">
        <v>-7.8485166440255254</v>
      </c>
    </row>
    <row r="4760" spans="1:2">
      <c r="A4760">
        <v>4759</v>
      </c>
      <c r="B4760" s="13">
        <v>-11.189246690351757</v>
      </c>
    </row>
    <row r="4761" spans="1:2">
      <c r="A4761">
        <v>4760</v>
      </c>
      <c r="B4761" s="13">
        <v>-8.7718194967027845</v>
      </c>
    </row>
    <row r="4762" spans="1:2">
      <c r="A4762">
        <v>4761</v>
      </c>
      <c r="B4762" s="13">
        <v>-8.3603598189644543</v>
      </c>
    </row>
    <row r="4763" spans="1:2">
      <c r="A4763">
        <v>4762</v>
      </c>
      <c r="B4763" s="13">
        <v>-5.1457475454799084</v>
      </c>
    </row>
    <row r="4764" spans="1:2">
      <c r="A4764">
        <v>4763</v>
      </c>
      <c r="B4764" s="13">
        <v>-7.6201044565244747</v>
      </c>
    </row>
    <row r="4765" spans="1:2">
      <c r="A4765">
        <v>4764</v>
      </c>
      <c r="B4765" s="13">
        <v>-10.568266326759407</v>
      </c>
    </row>
    <row r="4766" spans="1:2">
      <c r="A4766">
        <v>4765</v>
      </c>
      <c r="B4766" s="13">
        <v>-9.2268001733755494</v>
      </c>
    </row>
    <row r="4767" spans="1:2">
      <c r="A4767">
        <v>4766</v>
      </c>
      <c r="B4767" s="13">
        <v>-9.5565021496393303</v>
      </c>
    </row>
    <row r="4768" spans="1:2">
      <c r="A4768">
        <v>4767</v>
      </c>
      <c r="B4768" s="13">
        <v>-9.8331676474727896</v>
      </c>
    </row>
    <row r="4769" spans="1:2">
      <c r="A4769">
        <v>4768</v>
      </c>
      <c r="B4769" s="13">
        <v>-9.4225465226465168</v>
      </c>
    </row>
    <row r="4770" spans="1:2">
      <c r="A4770">
        <v>4769</v>
      </c>
      <c r="B4770" s="13">
        <v>-10.03606712847651</v>
      </c>
    </row>
    <row r="4771" spans="1:2">
      <c r="A4771">
        <v>4770</v>
      </c>
      <c r="B4771" s="13">
        <v>-6.8566878944629055</v>
      </c>
    </row>
    <row r="4772" spans="1:2">
      <c r="A4772">
        <v>4771</v>
      </c>
      <c r="B4772" s="13">
        <v>-7.4934750391015958</v>
      </c>
    </row>
    <row r="4773" spans="1:2">
      <c r="A4773">
        <v>4772</v>
      </c>
      <c r="B4773" s="13">
        <v>-8.9031151382849494</v>
      </c>
    </row>
    <row r="4774" spans="1:2">
      <c r="A4774">
        <v>4773</v>
      </c>
      <c r="B4774" s="13">
        <v>-9.4072394505125487</v>
      </c>
    </row>
    <row r="4775" spans="1:2">
      <c r="A4775">
        <v>4774</v>
      </c>
      <c r="B4775" s="13">
        <v>-8.7634150207567618</v>
      </c>
    </row>
    <row r="4776" spans="1:2">
      <c r="A4776">
        <v>4775</v>
      </c>
      <c r="B4776" s="13">
        <v>-7.0634104887338305</v>
      </c>
    </row>
    <row r="4777" spans="1:2">
      <c r="A4777">
        <v>4776</v>
      </c>
      <c r="B4777" s="13">
        <v>-8.8867110840835988</v>
      </c>
    </row>
    <row r="4778" spans="1:2">
      <c r="A4778">
        <v>4777</v>
      </c>
      <c r="B4778" s="13">
        <v>-12.07688210546624</v>
      </c>
    </row>
    <row r="4779" spans="1:2">
      <c r="A4779">
        <v>4778</v>
      </c>
      <c r="B4779" s="13">
        <v>-7.9617284608381862</v>
      </c>
    </row>
    <row r="4780" spans="1:2">
      <c r="A4780">
        <v>4779</v>
      </c>
      <c r="B4780" s="13">
        <v>-8.3974316487460854</v>
      </c>
    </row>
    <row r="4781" spans="1:2">
      <c r="A4781">
        <v>4780</v>
      </c>
      <c r="B4781" s="13">
        <v>-20.191515681208127</v>
      </c>
    </row>
    <row r="4782" spans="1:2">
      <c r="A4782">
        <v>4781</v>
      </c>
      <c r="B4782" s="13">
        <v>-9.0216905984820617</v>
      </c>
    </row>
    <row r="4783" spans="1:2">
      <c r="A4783">
        <v>4782</v>
      </c>
      <c r="B4783" s="13">
        <v>-8.118188795019579</v>
      </c>
    </row>
    <row r="4784" spans="1:2">
      <c r="A4784">
        <v>4783</v>
      </c>
      <c r="B4784" s="13">
        <v>-6.8442762733647422</v>
      </c>
    </row>
    <row r="4785" spans="1:2">
      <c r="A4785">
        <v>4784</v>
      </c>
      <c r="B4785" s="13">
        <v>-8.595820613231961</v>
      </c>
    </row>
    <row r="4786" spans="1:2">
      <c r="A4786">
        <v>4785</v>
      </c>
      <c r="B4786" s="13">
        <v>-7.6188073216441357</v>
      </c>
    </row>
    <row r="4787" spans="1:2">
      <c r="A4787">
        <v>4786</v>
      </c>
      <c r="B4787" s="13">
        <v>-5.8478620119952565</v>
      </c>
    </row>
    <row r="4788" spans="1:2">
      <c r="A4788">
        <v>4787</v>
      </c>
      <c r="B4788" s="13">
        <v>-6.2817944248713191</v>
      </c>
    </row>
    <row r="4789" spans="1:2">
      <c r="A4789">
        <v>4788</v>
      </c>
      <c r="B4789" s="13">
        <v>-7.3273372553957472</v>
      </c>
    </row>
    <row r="4790" spans="1:2">
      <c r="A4790">
        <v>4789</v>
      </c>
      <c r="B4790" s="13">
        <v>-11.271888093449416</v>
      </c>
    </row>
    <row r="4791" spans="1:2">
      <c r="A4791">
        <v>4790</v>
      </c>
      <c r="B4791" s="13">
        <v>-7.2628463204341847</v>
      </c>
    </row>
    <row r="4792" spans="1:2">
      <c r="A4792">
        <v>4791</v>
      </c>
      <c r="B4792" s="13">
        <v>-9.1456323856223385</v>
      </c>
    </row>
    <row r="4793" spans="1:2">
      <c r="A4793">
        <v>4792</v>
      </c>
      <c r="B4793" s="13">
        <v>-4.5876267404105295</v>
      </c>
    </row>
    <row r="4794" spans="1:2">
      <c r="A4794">
        <v>4793</v>
      </c>
      <c r="B4794" s="13">
        <v>-8.1646212877992479</v>
      </c>
    </row>
    <row r="4795" spans="1:2">
      <c r="A4795">
        <v>4794</v>
      </c>
      <c r="B4795" s="13">
        <v>-14.293864803969889</v>
      </c>
    </row>
    <row r="4796" spans="1:2">
      <c r="A4796">
        <v>4795</v>
      </c>
      <c r="B4796" s="13">
        <v>-6.0991753753131759</v>
      </c>
    </row>
    <row r="4797" spans="1:2">
      <c r="A4797">
        <v>4796</v>
      </c>
      <c r="B4797" s="13">
        <v>-7.0596769301266535</v>
      </c>
    </row>
    <row r="4798" spans="1:2">
      <c r="A4798">
        <v>4797</v>
      </c>
      <c r="B4798" s="13">
        <v>-8.8610663467705066</v>
      </c>
    </row>
    <row r="4799" spans="1:2">
      <c r="A4799">
        <v>4798</v>
      </c>
      <c r="B4799" s="13">
        <v>-10.172395095634171</v>
      </c>
    </row>
    <row r="4800" spans="1:2">
      <c r="A4800">
        <v>4799</v>
      </c>
      <c r="B4800" s="13">
        <v>-10.160046197813278</v>
      </c>
    </row>
    <row r="4801" spans="1:2">
      <c r="A4801">
        <v>4800</v>
      </c>
      <c r="B4801" s="13">
        <v>-11.273471864855479</v>
      </c>
    </row>
    <row r="4802" spans="1:2">
      <c r="A4802">
        <v>4801</v>
      </c>
      <c r="B4802" s="13">
        <v>-5.7112855053346863</v>
      </c>
    </row>
    <row r="4803" spans="1:2">
      <c r="A4803">
        <v>4802</v>
      </c>
      <c r="B4803" s="13">
        <v>-11.693774787262955</v>
      </c>
    </row>
    <row r="4804" spans="1:2">
      <c r="A4804">
        <v>4803</v>
      </c>
      <c r="B4804" s="13">
        <v>-7.4206456794443518</v>
      </c>
    </row>
    <row r="4805" spans="1:2">
      <c r="A4805">
        <v>4804</v>
      </c>
      <c r="B4805" s="13">
        <v>-10.881395987339236</v>
      </c>
    </row>
    <row r="4806" spans="1:2">
      <c r="A4806">
        <v>4805</v>
      </c>
      <c r="B4806" s="13">
        <v>-8.6532542035603441</v>
      </c>
    </row>
    <row r="4807" spans="1:2">
      <c r="A4807">
        <v>4806</v>
      </c>
      <c r="B4807" s="13">
        <v>-9.3227917525827753</v>
      </c>
    </row>
    <row r="4808" spans="1:2">
      <c r="A4808">
        <v>4807</v>
      </c>
      <c r="B4808" s="13">
        <v>-9.6144934082577755</v>
      </c>
    </row>
    <row r="4809" spans="1:2">
      <c r="A4809">
        <v>4808</v>
      </c>
      <c r="B4809" s="13">
        <v>-8.8677628140428286</v>
      </c>
    </row>
    <row r="4810" spans="1:2">
      <c r="A4810">
        <v>4809</v>
      </c>
      <c r="B4810" s="13">
        <v>-6.9607970424977541</v>
      </c>
    </row>
    <row r="4811" spans="1:2">
      <c r="A4811">
        <v>4810</v>
      </c>
      <c r="B4811" s="13">
        <v>-3.034946364446669</v>
      </c>
    </row>
    <row r="4812" spans="1:2">
      <c r="A4812">
        <v>4811</v>
      </c>
      <c r="B4812" s="13">
        <v>-11.201583033654776</v>
      </c>
    </row>
    <row r="4813" spans="1:2">
      <c r="A4813">
        <v>4812</v>
      </c>
      <c r="B4813" s="13">
        <v>-13.340469861601564</v>
      </c>
    </row>
    <row r="4814" spans="1:2">
      <c r="A4814">
        <v>4813</v>
      </c>
      <c r="B4814" s="13">
        <v>-3.9633425818654988</v>
      </c>
    </row>
    <row r="4815" spans="1:2">
      <c r="A4815">
        <v>4814</v>
      </c>
      <c r="B4815" s="13">
        <v>-5.4970063289049387</v>
      </c>
    </row>
    <row r="4816" spans="1:2">
      <c r="A4816">
        <v>4815</v>
      </c>
      <c r="B4816" s="13">
        <v>-9.1226802928222384</v>
      </c>
    </row>
    <row r="4817" spans="1:2">
      <c r="A4817">
        <v>4816</v>
      </c>
      <c r="B4817" s="13">
        <v>-11.725395207780014</v>
      </c>
    </row>
    <row r="4818" spans="1:2">
      <c r="A4818">
        <v>4817</v>
      </c>
      <c r="B4818" s="13">
        <v>-7.5037919725308093</v>
      </c>
    </row>
    <row r="4819" spans="1:2">
      <c r="A4819">
        <v>4818</v>
      </c>
      <c r="B4819" s="13">
        <v>-9.4699907381220303</v>
      </c>
    </row>
    <row r="4820" spans="1:2">
      <c r="A4820">
        <v>4819</v>
      </c>
      <c r="B4820" s="13">
        <v>-10.910747260762912</v>
      </c>
    </row>
    <row r="4821" spans="1:2">
      <c r="A4821">
        <v>4820</v>
      </c>
      <c r="B4821" s="13">
        <v>-11.557075948642481</v>
      </c>
    </row>
    <row r="4822" spans="1:2">
      <c r="A4822">
        <v>4821</v>
      </c>
      <c r="B4822" s="13">
        <v>-7.1761549003274316</v>
      </c>
    </row>
    <row r="4823" spans="1:2">
      <c r="A4823">
        <v>4822</v>
      </c>
      <c r="B4823" s="13">
        <v>-10.584075172620453</v>
      </c>
    </row>
    <row r="4824" spans="1:2">
      <c r="A4824">
        <v>4823</v>
      </c>
      <c r="B4824" s="13">
        <v>-10.313255300016865</v>
      </c>
    </row>
    <row r="4825" spans="1:2">
      <c r="A4825">
        <v>4824</v>
      </c>
      <c r="B4825" s="13">
        <v>-10.36225993315206</v>
      </c>
    </row>
    <row r="4826" spans="1:2">
      <c r="A4826">
        <v>4825</v>
      </c>
      <c r="B4826" s="13">
        <v>-10.537076122018368</v>
      </c>
    </row>
    <row r="4827" spans="1:2">
      <c r="A4827">
        <v>4826</v>
      </c>
      <c r="B4827" s="13">
        <v>-5.256330299774822</v>
      </c>
    </row>
    <row r="4828" spans="1:2">
      <c r="A4828">
        <v>4827</v>
      </c>
      <c r="B4828" s="13">
        <v>-10.735348015728926</v>
      </c>
    </row>
    <row r="4829" spans="1:2">
      <c r="A4829">
        <v>4828</v>
      </c>
      <c r="B4829" s="13">
        <v>-10.697886591886956</v>
      </c>
    </row>
    <row r="4830" spans="1:2">
      <c r="A4830">
        <v>4829</v>
      </c>
      <c r="B4830" s="13">
        <v>-5.1860453588796585</v>
      </c>
    </row>
    <row r="4831" spans="1:2">
      <c r="A4831">
        <v>4830</v>
      </c>
      <c r="B4831" s="13">
        <v>-6.5625843363974541</v>
      </c>
    </row>
    <row r="4832" spans="1:2">
      <c r="A4832">
        <v>4831</v>
      </c>
      <c r="B4832" s="13">
        <v>-6.9131059934737138</v>
      </c>
    </row>
    <row r="4833" spans="1:2">
      <c r="A4833">
        <v>4832</v>
      </c>
      <c r="B4833" s="13">
        <v>-5.0645016946405379</v>
      </c>
    </row>
    <row r="4834" spans="1:2">
      <c r="A4834">
        <v>4833</v>
      </c>
      <c r="B4834" s="13">
        <v>-4.2475264270638444</v>
      </c>
    </row>
    <row r="4835" spans="1:2">
      <c r="A4835">
        <v>4834</v>
      </c>
      <c r="B4835" s="13">
        <v>-15.337087072131276</v>
      </c>
    </row>
    <row r="4836" spans="1:2">
      <c r="A4836">
        <v>4835</v>
      </c>
      <c r="B4836" s="13">
        <v>-9.4148427747723922</v>
      </c>
    </row>
    <row r="4837" spans="1:2">
      <c r="A4837">
        <v>4836</v>
      </c>
      <c r="B4837" s="13">
        <v>-6.8695689827242061</v>
      </c>
    </row>
    <row r="4838" spans="1:2">
      <c r="A4838">
        <v>4837</v>
      </c>
      <c r="B4838" s="13">
        <v>-8.3163036312225742</v>
      </c>
    </row>
    <row r="4839" spans="1:2">
      <c r="A4839">
        <v>4838</v>
      </c>
      <c r="B4839" s="13">
        <v>-11.469859296233457</v>
      </c>
    </row>
    <row r="4840" spans="1:2">
      <c r="A4840">
        <v>4839</v>
      </c>
      <c r="B4840" s="13">
        <v>-7.0807003558707535</v>
      </c>
    </row>
    <row r="4841" spans="1:2">
      <c r="A4841">
        <v>4840</v>
      </c>
      <c r="B4841" s="13">
        <v>-7.6085098025974824</v>
      </c>
    </row>
    <row r="4842" spans="1:2">
      <c r="A4842">
        <v>4841</v>
      </c>
      <c r="B4842" s="13">
        <v>-10.189596322373081</v>
      </c>
    </row>
    <row r="4843" spans="1:2">
      <c r="A4843">
        <v>4842</v>
      </c>
      <c r="B4843" s="13">
        <v>-13.661305982156847</v>
      </c>
    </row>
    <row r="4844" spans="1:2">
      <c r="A4844">
        <v>4843</v>
      </c>
      <c r="B4844" s="13">
        <v>-9.5656927017724591</v>
      </c>
    </row>
    <row r="4845" spans="1:2">
      <c r="A4845">
        <v>4844</v>
      </c>
      <c r="B4845" s="13">
        <v>-5.4976242356538423</v>
      </c>
    </row>
    <row r="4846" spans="1:2">
      <c r="A4846">
        <v>4845</v>
      </c>
      <c r="B4846" s="13">
        <v>-9.6842814341945029</v>
      </c>
    </row>
    <row r="4847" spans="1:2">
      <c r="A4847">
        <v>4846</v>
      </c>
      <c r="B4847" s="13">
        <v>-9.1643936399601689</v>
      </c>
    </row>
    <row r="4848" spans="1:2">
      <c r="A4848">
        <v>4847</v>
      </c>
      <c r="B4848" s="13">
        <v>-8.0312569464529826</v>
      </c>
    </row>
    <row r="4849" spans="1:2">
      <c r="A4849">
        <v>4848</v>
      </c>
      <c r="B4849" s="13">
        <v>-7.3494160592618272</v>
      </c>
    </row>
    <row r="4850" spans="1:2">
      <c r="A4850">
        <v>4849</v>
      </c>
      <c r="B4850" s="13">
        <v>-6.2797619057854996</v>
      </c>
    </row>
    <row r="4851" spans="1:2">
      <c r="A4851">
        <v>4850</v>
      </c>
      <c r="B4851" s="13">
        <v>-12.144307432834362</v>
      </c>
    </row>
    <row r="4852" spans="1:2">
      <c r="A4852">
        <v>4851</v>
      </c>
      <c r="B4852" s="13">
        <v>-9.1833646886485685</v>
      </c>
    </row>
    <row r="4853" spans="1:2">
      <c r="A4853">
        <v>4852</v>
      </c>
      <c r="B4853" s="13">
        <v>-7.4760750221495735</v>
      </c>
    </row>
    <row r="4854" spans="1:2">
      <c r="A4854">
        <v>4853</v>
      </c>
      <c r="B4854" s="13">
        <v>-4.9147481809789335</v>
      </c>
    </row>
    <row r="4855" spans="1:2">
      <c r="A4855">
        <v>4854</v>
      </c>
      <c r="B4855" s="13">
        <v>-11.057490708336053</v>
      </c>
    </row>
    <row r="4856" spans="1:2">
      <c r="A4856">
        <v>4855</v>
      </c>
      <c r="B4856" s="13">
        <v>-4.847123124256977</v>
      </c>
    </row>
    <row r="4857" spans="1:2">
      <c r="A4857">
        <v>4856</v>
      </c>
      <c r="B4857" s="13">
        <v>-7.515866804494717</v>
      </c>
    </row>
    <row r="4858" spans="1:2">
      <c r="A4858">
        <v>4857</v>
      </c>
      <c r="B4858" s="13">
        <v>-10.372511416450038</v>
      </c>
    </row>
    <row r="4859" spans="1:2">
      <c r="A4859">
        <v>4858</v>
      </c>
      <c r="B4859" s="13">
        <v>-7.3413920449674404</v>
      </c>
    </row>
    <row r="4860" spans="1:2">
      <c r="A4860">
        <v>4859</v>
      </c>
      <c r="B4860" s="13">
        <v>-10.782419237474803</v>
      </c>
    </row>
    <row r="4861" spans="1:2">
      <c r="A4861">
        <v>4860</v>
      </c>
      <c r="B4861" s="13">
        <v>-5.9606606760885743</v>
      </c>
    </row>
    <row r="4862" spans="1:2">
      <c r="A4862">
        <v>4861</v>
      </c>
      <c r="B4862" s="13">
        <v>-10.054786432229122</v>
      </c>
    </row>
    <row r="4863" spans="1:2">
      <c r="A4863">
        <v>4862</v>
      </c>
      <c r="B4863" s="13">
        <v>-12.466645464687858</v>
      </c>
    </row>
    <row r="4864" spans="1:2">
      <c r="A4864">
        <v>4863</v>
      </c>
      <c r="B4864" s="13">
        <v>-4.3185464711018149</v>
      </c>
    </row>
    <row r="4865" spans="1:2">
      <c r="A4865">
        <v>4864</v>
      </c>
      <c r="B4865" s="13">
        <v>-6.6462371967566289</v>
      </c>
    </row>
    <row r="4866" spans="1:2">
      <c r="A4866">
        <v>4865</v>
      </c>
      <c r="B4866" s="13">
        <v>-9.0827790348856414</v>
      </c>
    </row>
    <row r="4867" spans="1:2">
      <c r="A4867">
        <v>4866</v>
      </c>
      <c r="B4867" s="13">
        <v>-9.4984514875222938</v>
      </c>
    </row>
    <row r="4868" spans="1:2">
      <c r="A4868">
        <v>4867</v>
      </c>
      <c r="B4868" s="13">
        <v>-12.373230860972811</v>
      </c>
    </row>
    <row r="4869" spans="1:2">
      <c r="A4869">
        <v>4868</v>
      </c>
      <c r="B4869" s="13">
        <v>-9.2275056302774949</v>
      </c>
    </row>
    <row r="4870" spans="1:2">
      <c r="A4870">
        <v>4869</v>
      </c>
      <c r="B4870" s="13">
        <v>-11.784894176793326</v>
      </c>
    </row>
    <row r="4871" spans="1:2">
      <c r="A4871">
        <v>4870</v>
      </c>
      <c r="B4871" s="13">
        <v>-8.5302897738705177</v>
      </c>
    </row>
    <row r="4872" spans="1:2">
      <c r="A4872">
        <v>4871</v>
      </c>
      <c r="B4872" s="13">
        <v>-11.062708780591681</v>
      </c>
    </row>
    <row r="4873" spans="1:2">
      <c r="A4873">
        <v>4872</v>
      </c>
      <c r="B4873" s="13">
        <v>-7.3375747786944352</v>
      </c>
    </row>
    <row r="4874" spans="1:2">
      <c r="A4874">
        <v>4873</v>
      </c>
      <c r="B4874" s="13">
        <v>-6.6359880120582613</v>
      </c>
    </row>
    <row r="4875" spans="1:2">
      <c r="A4875">
        <v>4874</v>
      </c>
      <c r="B4875" s="13">
        <v>-6.640467320172327</v>
      </c>
    </row>
    <row r="4876" spans="1:2">
      <c r="A4876">
        <v>4875</v>
      </c>
      <c r="B4876" s="13">
        <v>-7.9660907268626486</v>
      </c>
    </row>
    <row r="4877" spans="1:2">
      <c r="A4877">
        <v>4876</v>
      </c>
      <c r="B4877" s="13">
        <v>-6.5714605731278022</v>
      </c>
    </row>
    <row r="4878" spans="1:2">
      <c r="A4878">
        <v>4877</v>
      </c>
      <c r="B4878" s="13">
        <v>-7.6866852655482276</v>
      </c>
    </row>
    <row r="4879" spans="1:2">
      <c r="A4879">
        <v>4878</v>
      </c>
      <c r="B4879" s="13">
        <v>-9.6575436496724887</v>
      </c>
    </row>
    <row r="4880" spans="1:2">
      <c r="A4880">
        <v>4879</v>
      </c>
      <c r="B4880" s="13">
        <v>-11.443641113128313</v>
      </c>
    </row>
    <row r="4881" spans="1:2">
      <c r="A4881">
        <v>4880</v>
      </c>
      <c r="B4881" s="13">
        <v>-14.64136098197641</v>
      </c>
    </row>
    <row r="4882" spans="1:2">
      <c r="A4882">
        <v>4881</v>
      </c>
      <c r="B4882" s="13">
        <v>-8.3785930563373068</v>
      </c>
    </row>
    <row r="4883" spans="1:2">
      <c r="A4883">
        <v>4882</v>
      </c>
      <c r="B4883" s="13">
        <v>-7.6491118259671325</v>
      </c>
    </row>
    <row r="4884" spans="1:2">
      <c r="A4884">
        <v>4883</v>
      </c>
      <c r="B4884" s="13">
        <v>-4.3633863548120058</v>
      </c>
    </row>
    <row r="4885" spans="1:2">
      <c r="A4885">
        <v>4884</v>
      </c>
      <c r="B4885" s="13">
        <v>-6.6077402083259376</v>
      </c>
    </row>
    <row r="4886" spans="1:2">
      <c r="A4886">
        <v>4885</v>
      </c>
      <c r="B4886" s="13">
        <v>-11.880550254487584</v>
      </c>
    </row>
    <row r="4887" spans="1:2">
      <c r="A4887">
        <v>4886</v>
      </c>
      <c r="B4887" s="13">
        <v>-13.147865704652268</v>
      </c>
    </row>
    <row r="4888" spans="1:2">
      <c r="A4888">
        <v>4887</v>
      </c>
      <c r="B4888" s="13">
        <v>-9.0086067922908359</v>
      </c>
    </row>
    <row r="4889" spans="1:2">
      <c r="A4889">
        <v>4888</v>
      </c>
      <c r="B4889" s="13">
        <v>-8.6386286114801383</v>
      </c>
    </row>
    <row r="4890" spans="1:2">
      <c r="A4890">
        <v>4889</v>
      </c>
      <c r="B4890" s="13">
        <v>-6.8375245791647457</v>
      </c>
    </row>
    <row r="4891" spans="1:2">
      <c r="A4891">
        <v>4890</v>
      </c>
      <c r="B4891" s="13">
        <v>-7.851565364902223</v>
      </c>
    </row>
    <row r="4892" spans="1:2">
      <c r="A4892">
        <v>4891</v>
      </c>
      <c r="B4892" s="13">
        <v>-13.333978440794857</v>
      </c>
    </row>
    <row r="4893" spans="1:2">
      <c r="A4893">
        <v>4892</v>
      </c>
      <c r="B4893" s="13">
        <v>-5.5898709798708097</v>
      </c>
    </row>
    <row r="4894" spans="1:2">
      <c r="A4894">
        <v>4893</v>
      </c>
      <c r="B4894" s="13">
        <v>-6.493233447228195</v>
      </c>
    </row>
    <row r="4895" spans="1:2">
      <c r="A4895">
        <v>4894</v>
      </c>
      <c r="B4895" s="13">
        <v>-6.4907484051753332</v>
      </c>
    </row>
    <row r="4896" spans="1:2">
      <c r="A4896">
        <v>4895</v>
      </c>
      <c r="B4896" s="13">
        <v>-8.5310741275345947</v>
      </c>
    </row>
    <row r="4897" spans="1:2">
      <c r="A4897">
        <v>4896</v>
      </c>
      <c r="B4897" s="13">
        <v>-6.6003949510908546</v>
      </c>
    </row>
    <row r="4898" spans="1:2">
      <c r="A4898">
        <v>4897</v>
      </c>
      <c r="B4898" s="13">
        <v>-13.690159849043461</v>
      </c>
    </row>
    <row r="4899" spans="1:2">
      <c r="A4899">
        <v>4898</v>
      </c>
      <c r="B4899" s="13">
        <v>-7.1592458788732731</v>
      </c>
    </row>
    <row r="4900" spans="1:2">
      <c r="A4900">
        <v>4899</v>
      </c>
      <c r="B4900" s="13">
        <v>-6.7175580267236645</v>
      </c>
    </row>
    <row r="4901" spans="1:2">
      <c r="A4901">
        <v>4900</v>
      </c>
      <c r="B4901" s="13">
        <v>-12.685425229642556</v>
      </c>
    </row>
    <row r="4902" spans="1:2">
      <c r="A4902">
        <v>4901</v>
      </c>
      <c r="B4902" s="13">
        <v>-6.5577804302275906</v>
      </c>
    </row>
    <row r="4903" spans="1:2">
      <c r="A4903">
        <v>4902</v>
      </c>
      <c r="B4903" s="13">
        <v>-11.55495113517526</v>
      </c>
    </row>
    <row r="4904" spans="1:2">
      <c r="A4904">
        <v>4903</v>
      </c>
      <c r="B4904" s="13">
        <v>-10.610006669723534</v>
      </c>
    </row>
    <row r="4905" spans="1:2">
      <c r="A4905">
        <v>4904</v>
      </c>
      <c r="B4905" s="13">
        <v>-5.4068768602561335</v>
      </c>
    </row>
    <row r="4906" spans="1:2">
      <c r="A4906">
        <v>4905</v>
      </c>
      <c r="B4906" s="13">
        <v>-4.9983897507161767</v>
      </c>
    </row>
    <row r="4907" spans="1:2">
      <c r="A4907">
        <v>4906</v>
      </c>
      <c r="B4907" s="13">
        <v>-6.6008854866494842</v>
      </c>
    </row>
    <row r="4908" spans="1:2">
      <c r="A4908">
        <v>4907</v>
      </c>
      <c r="B4908" s="13">
        <v>-11.947844555550347</v>
      </c>
    </row>
    <row r="4909" spans="1:2">
      <c r="A4909">
        <v>4908</v>
      </c>
      <c r="B4909" s="13">
        <v>-3.6041496043065924</v>
      </c>
    </row>
    <row r="4910" spans="1:2">
      <c r="A4910">
        <v>4909</v>
      </c>
      <c r="B4910" s="13">
        <v>-10.58386013439894</v>
      </c>
    </row>
    <row r="4911" spans="1:2">
      <c r="A4911">
        <v>4910</v>
      </c>
      <c r="B4911" s="13">
        <v>-9.9166839197657399</v>
      </c>
    </row>
    <row r="4912" spans="1:2">
      <c r="A4912">
        <v>4911</v>
      </c>
      <c r="B4912" s="13">
        <v>-14.162149384728787</v>
      </c>
    </row>
    <row r="4913" spans="1:2">
      <c r="A4913">
        <v>4912</v>
      </c>
      <c r="B4913" s="13">
        <v>-5.5205989104166431</v>
      </c>
    </row>
    <row r="4914" spans="1:2">
      <c r="A4914">
        <v>4913</v>
      </c>
      <c r="B4914" s="13">
        <v>-9.5473304437457589</v>
      </c>
    </row>
    <row r="4915" spans="1:2">
      <c r="A4915">
        <v>4914</v>
      </c>
      <c r="B4915" s="13">
        <v>-7.0485629542112136</v>
      </c>
    </row>
    <row r="4916" spans="1:2">
      <c r="A4916">
        <v>4915</v>
      </c>
      <c r="B4916" s="13">
        <v>-7.2137396596029255</v>
      </c>
    </row>
    <row r="4917" spans="1:2">
      <c r="A4917">
        <v>4916</v>
      </c>
      <c r="B4917" s="13">
        <v>-5.6528984130282209</v>
      </c>
    </row>
    <row r="4918" spans="1:2">
      <c r="A4918">
        <v>4917</v>
      </c>
      <c r="B4918" s="13">
        <v>-5.4524898154740438</v>
      </c>
    </row>
    <row r="4919" spans="1:2">
      <c r="A4919">
        <v>4918</v>
      </c>
      <c r="B4919" s="13">
        <v>-9.0753153219778309</v>
      </c>
    </row>
    <row r="4920" spans="1:2">
      <c r="A4920">
        <v>4919</v>
      </c>
      <c r="B4920" s="13">
        <v>-9.3606031026268326</v>
      </c>
    </row>
    <row r="4921" spans="1:2">
      <c r="A4921">
        <v>4920</v>
      </c>
      <c r="B4921" s="13">
        <v>-8.0416234820580765</v>
      </c>
    </row>
    <row r="4922" spans="1:2">
      <c r="A4922">
        <v>4921</v>
      </c>
      <c r="B4922" s="13">
        <v>-3.487893828835039</v>
      </c>
    </row>
    <row r="4923" spans="1:2">
      <c r="A4923">
        <v>4922</v>
      </c>
      <c r="B4923" s="13">
        <v>-8.4919392868044934</v>
      </c>
    </row>
    <row r="4924" spans="1:2">
      <c r="A4924">
        <v>4923</v>
      </c>
      <c r="B4924" s="13">
        <v>-5.060874469492564</v>
      </c>
    </row>
    <row r="4925" spans="1:2">
      <c r="A4925">
        <v>4924</v>
      </c>
      <c r="B4925" s="13">
        <v>-8.8126412368498315</v>
      </c>
    </row>
    <row r="4926" spans="1:2">
      <c r="A4926">
        <v>4925</v>
      </c>
      <c r="B4926" s="13">
        <v>-9.2625860278509684</v>
      </c>
    </row>
    <row r="4927" spans="1:2">
      <c r="A4927">
        <v>4926</v>
      </c>
      <c r="B4927" s="13">
        <v>-9.0779162344804245</v>
      </c>
    </row>
    <row r="4928" spans="1:2">
      <c r="A4928">
        <v>4927</v>
      </c>
      <c r="B4928" s="13">
        <v>-9.5998931574485287</v>
      </c>
    </row>
    <row r="4929" spans="1:2">
      <c r="A4929">
        <v>4928</v>
      </c>
      <c r="B4929" s="13">
        <v>-12.334231625089009</v>
      </c>
    </row>
    <row r="4930" spans="1:2">
      <c r="A4930">
        <v>4929</v>
      </c>
      <c r="B4930" s="13">
        <v>-8.3566300973287593</v>
      </c>
    </row>
    <row r="4931" spans="1:2">
      <c r="A4931">
        <v>4930</v>
      </c>
      <c r="B4931" s="13">
        <v>-7.2661560253796091</v>
      </c>
    </row>
    <row r="4932" spans="1:2">
      <c r="A4932">
        <v>4931</v>
      </c>
      <c r="B4932" s="13">
        <v>-10.314889853626513</v>
      </c>
    </row>
    <row r="4933" spans="1:2">
      <c r="A4933">
        <v>4932</v>
      </c>
      <c r="B4933" s="13">
        <v>-11.603536194390529</v>
      </c>
    </row>
    <row r="4934" spans="1:2">
      <c r="A4934">
        <v>4933</v>
      </c>
      <c r="B4934" s="13">
        <v>-10.929050469019199</v>
      </c>
    </row>
    <row r="4935" spans="1:2">
      <c r="A4935">
        <v>4934</v>
      </c>
      <c r="B4935" s="13">
        <v>-10.274714831133636</v>
      </c>
    </row>
    <row r="4936" spans="1:2">
      <c r="A4936">
        <v>4935</v>
      </c>
      <c r="B4936" s="13">
        <v>-6.743209718366268</v>
      </c>
    </row>
    <row r="4937" spans="1:2">
      <c r="A4937">
        <v>4936</v>
      </c>
      <c r="B4937" s="13">
        <v>-1.9287450180170289</v>
      </c>
    </row>
    <row r="4938" spans="1:2">
      <c r="A4938">
        <v>4937</v>
      </c>
      <c r="B4938" s="13">
        <v>-8.4108863209462701</v>
      </c>
    </row>
    <row r="4939" spans="1:2">
      <c r="A4939">
        <v>4938</v>
      </c>
      <c r="B4939" s="13">
        <v>-6.2411621286969252</v>
      </c>
    </row>
    <row r="4940" spans="1:2">
      <c r="A4940">
        <v>4939</v>
      </c>
      <c r="B4940" s="13">
        <v>-11.730849578033945</v>
      </c>
    </row>
    <row r="4941" spans="1:2">
      <c r="A4941">
        <v>4940</v>
      </c>
      <c r="B4941" s="13">
        <v>-9.5137358787274433</v>
      </c>
    </row>
    <row r="4942" spans="1:2">
      <c r="A4942">
        <v>4941</v>
      </c>
      <c r="B4942" s="13">
        <v>-7.1901262316560119</v>
      </c>
    </row>
    <row r="4943" spans="1:2">
      <c r="A4943">
        <v>4942</v>
      </c>
      <c r="B4943" s="13">
        <v>-8.5808942080560211</v>
      </c>
    </row>
    <row r="4944" spans="1:2">
      <c r="A4944">
        <v>4943</v>
      </c>
      <c r="B4944" s="13">
        <v>-3.9673390681917371</v>
      </c>
    </row>
    <row r="4945" spans="1:2">
      <c r="A4945">
        <v>4944</v>
      </c>
      <c r="B4945" s="13">
        <v>-12.43055844975088</v>
      </c>
    </row>
    <row r="4946" spans="1:2">
      <c r="A4946">
        <v>4945</v>
      </c>
      <c r="B4946" s="13">
        <v>-6.097440524700863</v>
      </c>
    </row>
    <row r="4947" spans="1:2">
      <c r="A4947">
        <v>4946</v>
      </c>
      <c r="B4947" s="13">
        <v>-7.5776414425070273</v>
      </c>
    </row>
    <row r="4948" spans="1:2">
      <c r="A4948">
        <v>4947</v>
      </c>
      <c r="B4948" s="13">
        <v>-5.7262054519885917</v>
      </c>
    </row>
    <row r="4949" spans="1:2">
      <c r="A4949">
        <v>4948</v>
      </c>
      <c r="B4949" s="13">
        <v>-9.2743194318671325</v>
      </c>
    </row>
    <row r="4950" spans="1:2">
      <c r="A4950">
        <v>4949</v>
      </c>
      <c r="B4950" s="13">
        <v>-7.2341240563438785</v>
      </c>
    </row>
    <row r="4951" spans="1:2">
      <c r="A4951">
        <v>4950</v>
      </c>
      <c r="B4951" s="13">
        <v>-9.8323334083761758</v>
      </c>
    </row>
    <row r="4952" spans="1:2">
      <c r="A4952">
        <v>4951</v>
      </c>
      <c r="B4952" s="13">
        <v>-11.532900765290005</v>
      </c>
    </row>
    <row r="4953" spans="1:2">
      <c r="A4953">
        <v>4952</v>
      </c>
      <c r="B4953" s="13">
        <v>-11.461904436669258</v>
      </c>
    </row>
    <row r="4954" spans="1:2">
      <c r="A4954">
        <v>4953</v>
      </c>
      <c r="B4954" s="13">
        <v>-8.6685388204633025</v>
      </c>
    </row>
    <row r="4955" spans="1:2">
      <c r="A4955">
        <v>4954</v>
      </c>
      <c r="B4955" s="13">
        <v>-5.855921046453445</v>
      </c>
    </row>
    <row r="4956" spans="1:2">
      <c r="A4956">
        <v>4955</v>
      </c>
      <c r="B4956" s="13">
        <v>-5.7954391173995283</v>
      </c>
    </row>
    <row r="4957" spans="1:2">
      <c r="A4957">
        <v>4956</v>
      </c>
      <c r="B4957" s="13">
        <v>-8.9523337443234556</v>
      </c>
    </row>
    <row r="4958" spans="1:2">
      <c r="A4958">
        <v>4957</v>
      </c>
      <c r="B4958" s="13">
        <v>-8.2729925535443485</v>
      </c>
    </row>
    <row r="4959" spans="1:2">
      <c r="A4959">
        <v>4958</v>
      </c>
      <c r="B4959" s="13">
        <v>-11.524492862790419</v>
      </c>
    </row>
    <row r="4960" spans="1:2">
      <c r="A4960">
        <v>4959</v>
      </c>
      <c r="B4960" s="13">
        <v>-8.8871168833715046</v>
      </c>
    </row>
    <row r="4961" spans="1:2">
      <c r="A4961">
        <v>4960</v>
      </c>
      <c r="B4961" s="13">
        <v>-16.692763097104351</v>
      </c>
    </row>
    <row r="4962" spans="1:2">
      <c r="A4962">
        <v>4961</v>
      </c>
      <c r="B4962" s="13">
        <v>-16.79982353868353</v>
      </c>
    </row>
    <row r="4963" spans="1:2">
      <c r="A4963">
        <v>4962</v>
      </c>
      <c r="B4963" s="13">
        <v>-8.2337209374105207</v>
      </c>
    </row>
    <row r="4964" spans="1:2">
      <c r="A4964">
        <v>4963</v>
      </c>
      <c r="B4964" s="13">
        <v>-7.4617122660153834</v>
      </c>
    </row>
    <row r="4965" spans="1:2">
      <c r="A4965">
        <v>4964</v>
      </c>
      <c r="B4965" s="13">
        <v>-9.2754178835768073</v>
      </c>
    </row>
    <row r="4966" spans="1:2">
      <c r="A4966">
        <v>4965</v>
      </c>
      <c r="B4966" s="13">
        <v>-9.0700868219690207</v>
      </c>
    </row>
    <row r="4967" spans="1:2">
      <c r="A4967">
        <v>4966</v>
      </c>
      <c r="B4967" s="13">
        <v>-10.753757109491517</v>
      </c>
    </row>
    <row r="4968" spans="1:2">
      <c r="A4968">
        <v>4967</v>
      </c>
      <c r="B4968" s="13">
        <v>-10.69906435797891</v>
      </c>
    </row>
    <row r="4969" spans="1:2">
      <c r="A4969">
        <v>4968</v>
      </c>
      <c r="B4969" s="13">
        <v>-8.2969801743874978</v>
      </c>
    </row>
    <row r="4970" spans="1:2">
      <c r="A4970">
        <v>4969</v>
      </c>
      <c r="B4970" s="13">
        <v>-5.8945420656572933</v>
      </c>
    </row>
    <row r="4971" spans="1:2">
      <c r="A4971">
        <v>4970</v>
      </c>
      <c r="B4971" s="13">
        <v>-6.6037308666067593</v>
      </c>
    </row>
    <row r="4972" spans="1:2">
      <c r="A4972">
        <v>4971</v>
      </c>
      <c r="B4972" s="13">
        <v>-10.737881409885931</v>
      </c>
    </row>
    <row r="4973" spans="1:2">
      <c r="A4973">
        <v>4972</v>
      </c>
      <c r="B4973" s="13">
        <v>-6.2991084093860952</v>
      </c>
    </row>
    <row r="4974" spans="1:2">
      <c r="A4974">
        <v>4973</v>
      </c>
      <c r="B4974" s="13">
        <v>-13.695805503430176</v>
      </c>
    </row>
    <row r="4975" spans="1:2">
      <c r="A4975">
        <v>4974</v>
      </c>
      <c r="B4975" s="13">
        <v>-11.61844943475818</v>
      </c>
    </row>
    <row r="4976" spans="1:2">
      <c r="A4976">
        <v>4975</v>
      </c>
      <c r="B4976" s="13">
        <v>-9.9259162253588986</v>
      </c>
    </row>
    <row r="4977" spans="1:2">
      <c r="A4977">
        <v>4976</v>
      </c>
      <c r="B4977" s="13">
        <v>-5.2294522236357421</v>
      </c>
    </row>
    <row r="4978" spans="1:2">
      <c r="A4978">
        <v>4977</v>
      </c>
      <c r="B4978" s="13">
        <v>-8.6496554894113942</v>
      </c>
    </row>
    <row r="4979" spans="1:2">
      <c r="A4979">
        <v>4978</v>
      </c>
      <c r="B4979" s="13">
        <v>-7.3895854775911882</v>
      </c>
    </row>
    <row r="4980" spans="1:2">
      <c r="A4980">
        <v>4979</v>
      </c>
      <c r="B4980" s="13">
        <v>-11.47745519198843</v>
      </c>
    </row>
    <row r="4981" spans="1:2">
      <c r="A4981">
        <v>4980</v>
      </c>
      <c r="B4981" s="13">
        <v>-10.271592600895787</v>
      </c>
    </row>
    <row r="4982" spans="1:2">
      <c r="A4982">
        <v>4981</v>
      </c>
      <c r="B4982" s="13">
        <v>-7.4141808351829166</v>
      </c>
    </row>
    <row r="4983" spans="1:2">
      <c r="A4983">
        <v>4982</v>
      </c>
      <c r="B4983" s="13">
        <v>-8.0244864837608105</v>
      </c>
    </row>
    <row r="4984" spans="1:2">
      <c r="A4984">
        <v>4983</v>
      </c>
      <c r="B4984" s="13">
        <v>-8.6371786033884916</v>
      </c>
    </row>
    <row r="4985" spans="1:2">
      <c r="A4985">
        <v>4984</v>
      </c>
      <c r="B4985" s="13">
        <v>-9.4389180883056998</v>
      </c>
    </row>
    <row r="4986" spans="1:2">
      <c r="A4986">
        <v>4985</v>
      </c>
      <c r="B4986" s="13">
        <v>-8.8767592129653146</v>
      </c>
    </row>
    <row r="4987" spans="1:2">
      <c r="A4987">
        <v>4986</v>
      </c>
      <c r="B4987" s="13">
        <v>-5.8296918786478873</v>
      </c>
    </row>
    <row r="4988" spans="1:2">
      <c r="A4988">
        <v>4987</v>
      </c>
      <c r="B4988" s="13">
        <v>-9.7296635253984949</v>
      </c>
    </row>
    <row r="4989" spans="1:2">
      <c r="A4989">
        <v>4988</v>
      </c>
      <c r="B4989" s="13">
        <v>-4.9235176908103409</v>
      </c>
    </row>
    <row r="4990" spans="1:2">
      <c r="A4990">
        <v>4989</v>
      </c>
      <c r="B4990" s="13">
        <v>-9.0198201398719107</v>
      </c>
    </row>
    <row r="4991" spans="1:2">
      <c r="A4991">
        <v>4990</v>
      </c>
      <c r="B4991" s="13">
        <v>-12.307291593154957</v>
      </c>
    </row>
    <row r="4992" spans="1:2">
      <c r="A4992">
        <v>4991</v>
      </c>
      <c r="B4992" s="13">
        <v>-6.4518024720092892</v>
      </c>
    </row>
    <row r="4993" spans="1:2">
      <c r="A4993">
        <v>4992</v>
      </c>
      <c r="B4993" s="13">
        <v>-8.7123007595001614</v>
      </c>
    </row>
    <row r="4994" spans="1:2">
      <c r="A4994">
        <v>4993</v>
      </c>
      <c r="B4994" s="13">
        <v>-12.439213000562821</v>
      </c>
    </row>
    <row r="4995" spans="1:2">
      <c r="A4995">
        <v>4994</v>
      </c>
      <c r="B4995" s="13">
        <v>-7.7818467189554026</v>
      </c>
    </row>
    <row r="4996" spans="1:2">
      <c r="A4996">
        <v>4995</v>
      </c>
      <c r="B4996" s="13">
        <v>-7.2833154090455796</v>
      </c>
    </row>
    <row r="4997" spans="1:2">
      <c r="A4997">
        <v>4996</v>
      </c>
      <c r="B4997" s="13">
        <v>-10.737745458103578</v>
      </c>
    </row>
    <row r="4998" spans="1:2">
      <c r="A4998">
        <v>4997</v>
      </c>
      <c r="B4998" s="13">
        <v>-8.9935655676876518</v>
      </c>
    </row>
    <row r="4999" spans="1:2">
      <c r="A4999">
        <v>4998</v>
      </c>
      <c r="B4999" s="13">
        <v>-11.913942764009478</v>
      </c>
    </row>
    <row r="5000" spans="1:2">
      <c r="A5000">
        <v>4999</v>
      </c>
      <c r="B5000" s="13">
        <v>-8.5982933856389554</v>
      </c>
    </row>
    <row r="5001" spans="1:2">
      <c r="A5001">
        <v>5000</v>
      </c>
      <c r="B5001" s="13">
        <v>-9.4098187942010547</v>
      </c>
    </row>
    <row r="5002" spans="1:2">
      <c r="A5002">
        <v>5001</v>
      </c>
      <c r="B5002" s="13">
        <v>-10.861317572415006</v>
      </c>
    </row>
    <row r="5003" spans="1:2">
      <c r="A5003">
        <v>5002</v>
      </c>
      <c r="B5003" s="13">
        <v>-7.4336992020037975</v>
      </c>
    </row>
    <row r="5004" spans="1:2">
      <c r="A5004">
        <v>5003</v>
      </c>
      <c r="B5004" s="13">
        <v>-4.1455290191282854</v>
      </c>
    </row>
    <row r="5005" spans="1:2">
      <c r="A5005">
        <v>5004</v>
      </c>
      <c r="B5005" s="13">
        <v>-6.9641941601232826</v>
      </c>
    </row>
    <row r="5006" spans="1:2">
      <c r="A5006">
        <v>5005</v>
      </c>
      <c r="B5006" s="13">
        <v>-3.7502341861389197</v>
      </c>
    </row>
    <row r="5007" spans="1:2">
      <c r="A5007">
        <v>5006</v>
      </c>
      <c r="B5007" s="13">
        <v>-8.607823251784966</v>
      </c>
    </row>
    <row r="5008" spans="1:2">
      <c r="A5008">
        <v>5007</v>
      </c>
      <c r="B5008" s="13">
        <v>-10.765513556714234</v>
      </c>
    </row>
    <row r="5009" spans="1:2">
      <c r="A5009">
        <v>5008</v>
      </c>
      <c r="B5009" s="13">
        <v>-4.6399887484327547</v>
      </c>
    </row>
    <row r="5010" spans="1:2">
      <c r="A5010">
        <v>5009</v>
      </c>
      <c r="B5010" s="13">
        <v>-7.2491137156609593</v>
      </c>
    </row>
    <row r="5011" spans="1:2">
      <c r="A5011">
        <v>5010</v>
      </c>
      <c r="B5011" s="13">
        <v>-8.8839918729446836</v>
      </c>
    </row>
    <row r="5012" spans="1:2">
      <c r="A5012">
        <v>5011</v>
      </c>
      <c r="B5012" s="13">
        <v>-15.548141622540545</v>
      </c>
    </row>
    <row r="5013" spans="1:2">
      <c r="A5013">
        <v>5012</v>
      </c>
      <c r="B5013" s="13">
        <v>-5.3556202974530107</v>
      </c>
    </row>
    <row r="5014" spans="1:2">
      <c r="A5014">
        <v>5013</v>
      </c>
      <c r="B5014" s="13">
        <v>-7.6836159507250086</v>
      </c>
    </row>
    <row r="5015" spans="1:2">
      <c r="A5015">
        <v>5014</v>
      </c>
      <c r="B5015" s="13">
        <v>-7.6647182580954318</v>
      </c>
    </row>
    <row r="5016" spans="1:2">
      <c r="A5016">
        <v>5015</v>
      </c>
      <c r="B5016" s="13">
        <v>-11.969772978431003</v>
      </c>
    </row>
    <row r="5017" spans="1:2">
      <c r="A5017">
        <v>5016</v>
      </c>
      <c r="B5017" s="13">
        <v>-9.234988950247601</v>
      </c>
    </row>
    <row r="5018" spans="1:2">
      <c r="A5018">
        <v>5017</v>
      </c>
      <c r="B5018" s="13">
        <v>-8.401090153801178</v>
      </c>
    </row>
    <row r="5019" spans="1:2">
      <c r="A5019">
        <v>5018</v>
      </c>
      <c r="B5019" s="13">
        <v>-9.7150203314243537</v>
      </c>
    </row>
    <row r="5020" spans="1:2">
      <c r="A5020">
        <v>5019</v>
      </c>
      <c r="B5020" s="13">
        <v>-11.629412289123904</v>
      </c>
    </row>
    <row r="5021" spans="1:2">
      <c r="A5021">
        <v>5020</v>
      </c>
      <c r="B5021" s="13">
        <v>-11.083170137833578</v>
      </c>
    </row>
    <row r="5022" spans="1:2">
      <c r="A5022">
        <v>5021</v>
      </c>
      <c r="B5022" s="13">
        <v>-10.829487578925978</v>
      </c>
    </row>
    <row r="5023" spans="1:2">
      <c r="A5023">
        <v>5022</v>
      </c>
      <c r="B5023" s="13">
        <v>-8.2670728987550461</v>
      </c>
    </row>
    <row r="5024" spans="1:2">
      <c r="A5024">
        <v>5023</v>
      </c>
      <c r="B5024" s="13">
        <v>-9.5075820878039199</v>
      </c>
    </row>
    <row r="5025" spans="1:2">
      <c r="A5025">
        <v>5024</v>
      </c>
      <c r="B5025" s="13">
        <v>-11.982917457306252</v>
      </c>
    </row>
    <row r="5026" spans="1:2">
      <c r="A5026">
        <v>5025</v>
      </c>
      <c r="B5026" s="13">
        <v>-6.711116715781996</v>
      </c>
    </row>
    <row r="5027" spans="1:2">
      <c r="A5027">
        <v>5026</v>
      </c>
      <c r="B5027" s="13">
        <v>-6.8709495718644868</v>
      </c>
    </row>
    <row r="5028" spans="1:2">
      <c r="A5028">
        <v>5027</v>
      </c>
      <c r="B5028" s="13">
        <v>-7.5646060523759999</v>
      </c>
    </row>
    <row r="5029" spans="1:2">
      <c r="A5029">
        <v>5028</v>
      </c>
      <c r="B5029" s="13">
        <v>-11.775405319791878</v>
      </c>
    </row>
    <row r="5030" spans="1:2">
      <c r="A5030">
        <v>5029</v>
      </c>
      <c r="B5030" s="13">
        <v>-11.448121272331646</v>
      </c>
    </row>
    <row r="5031" spans="1:2">
      <c r="A5031">
        <v>5030</v>
      </c>
      <c r="B5031" s="13">
        <v>-6.9062650536139305</v>
      </c>
    </row>
    <row r="5032" spans="1:2">
      <c r="A5032">
        <v>5031</v>
      </c>
      <c r="B5032" s="13">
        <v>-11.380673756895927</v>
      </c>
    </row>
    <row r="5033" spans="1:2">
      <c r="A5033">
        <v>5032</v>
      </c>
      <c r="B5033" s="13">
        <v>-7.7571854770374191</v>
      </c>
    </row>
    <row r="5034" spans="1:2">
      <c r="A5034">
        <v>5033</v>
      </c>
      <c r="B5034" s="13">
        <v>-11.108259342716492</v>
      </c>
    </row>
    <row r="5035" spans="1:2">
      <c r="A5035">
        <v>5034</v>
      </c>
      <c r="B5035" s="13">
        <v>-6.9602833453268698</v>
      </c>
    </row>
    <row r="5036" spans="1:2">
      <c r="A5036">
        <v>5035</v>
      </c>
      <c r="B5036" s="13">
        <v>-8.1467541413288256</v>
      </c>
    </row>
    <row r="5037" spans="1:2">
      <c r="A5037">
        <v>5036</v>
      </c>
      <c r="B5037" s="13">
        <v>-9.6369249224236366</v>
      </c>
    </row>
    <row r="5038" spans="1:2">
      <c r="A5038">
        <v>5037</v>
      </c>
      <c r="B5038" s="13">
        <v>-10.067441650064783</v>
      </c>
    </row>
    <row r="5039" spans="1:2">
      <c r="A5039">
        <v>5038</v>
      </c>
      <c r="B5039" s="13">
        <v>-7.6558439929173732</v>
      </c>
    </row>
    <row r="5040" spans="1:2">
      <c r="A5040">
        <v>5039</v>
      </c>
      <c r="B5040" s="13">
        <v>-10.248609219299139</v>
      </c>
    </row>
    <row r="5041" spans="1:2">
      <c r="A5041">
        <v>5040</v>
      </c>
      <c r="B5041" s="13">
        <v>-13.923581030655194</v>
      </c>
    </row>
    <row r="5042" spans="1:2">
      <c r="A5042">
        <v>5041</v>
      </c>
      <c r="B5042" s="13">
        <v>-6.1639072096857142</v>
      </c>
    </row>
    <row r="5043" spans="1:2">
      <c r="A5043">
        <v>5042</v>
      </c>
      <c r="B5043" s="13">
        <v>-12.708872742483953</v>
      </c>
    </row>
    <row r="5044" spans="1:2">
      <c r="A5044">
        <v>5043</v>
      </c>
      <c r="B5044" s="13">
        <v>-10.632758085641143</v>
      </c>
    </row>
    <row r="5045" spans="1:2">
      <c r="A5045">
        <v>5044</v>
      </c>
      <c r="B5045" s="13">
        <v>-8.0697158632842054</v>
      </c>
    </row>
    <row r="5046" spans="1:2">
      <c r="A5046">
        <v>5045</v>
      </c>
      <c r="B5046" s="13">
        <v>-15.238200669618246</v>
      </c>
    </row>
    <row r="5047" spans="1:2">
      <c r="A5047">
        <v>5046</v>
      </c>
      <c r="B5047" s="13">
        <v>-10.804246568319359</v>
      </c>
    </row>
    <row r="5048" spans="1:2">
      <c r="A5048">
        <v>5047</v>
      </c>
      <c r="B5048" s="13">
        <v>-3.2156411743763238</v>
      </c>
    </row>
    <row r="5049" spans="1:2">
      <c r="A5049">
        <v>5048</v>
      </c>
      <c r="B5049" s="13">
        <v>-9.1340827700758069</v>
      </c>
    </row>
    <row r="5050" spans="1:2">
      <c r="A5050">
        <v>5049</v>
      </c>
      <c r="B5050" s="13">
        <v>-10.814625731648524</v>
      </c>
    </row>
    <row r="5051" spans="1:2">
      <c r="A5051">
        <v>5050</v>
      </c>
      <c r="B5051" s="13">
        <v>-11.800797338663793</v>
      </c>
    </row>
    <row r="5052" spans="1:2">
      <c r="A5052">
        <v>5051</v>
      </c>
      <c r="B5052" s="13">
        <v>-8.8439198199625029</v>
      </c>
    </row>
    <row r="5053" spans="1:2">
      <c r="A5053">
        <v>5052</v>
      </c>
      <c r="B5053" s="13">
        <v>-10.714096151636094</v>
      </c>
    </row>
    <row r="5054" spans="1:2">
      <c r="A5054">
        <v>5053</v>
      </c>
      <c r="B5054" s="13">
        <v>-8.6412739804173704</v>
      </c>
    </row>
    <row r="5055" spans="1:2">
      <c r="A5055">
        <v>5054</v>
      </c>
      <c r="B5055" s="13">
        <v>-15.864278373355672</v>
      </c>
    </row>
    <row r="5056" spans="1:2">
      <c r="A5056">
        <v>5055</v>
      </c>
      <c r="B5056" s="13">
        <v>-13.368249041647811</v>
      </c>
    </row>
    <row r="5057" spans="1:2">
      <c r="A5057">
        <v>5056</v>
      </c>
      <c r="B5057" s="13">
        <v>-10.129300357134065</v>
      </c>
    </row>
    <row r="5058" spans="1:2">
      <c r="A5058">
        <v>5057</v>
      </c>
      <c r="B5058" s="13">
        <v>-4.880774772510371</v>
      </c>
    </row>
    <row r="5059" spans="1:2">
      <c r="A5059">
        <v>5058</v>
      </c>
      <c r="B5059" s="13">
        <v>-8.058205072893454</v>
      </c>
    </row>
    <row r="5060" spans="1:2">
      <c r="A5060">
        <v>5059</v>
      </c>
      <c r="B5060" s="13">
        <v>-8.8849606007085367</v>
      </c>
    </row>
    <row r="5061" spans="1:2">
      <c r="A5061">
        <v>5060</v>
      </c>
      <c r="B5061" s="13">
        <v>-8.0424054843787083</v>
      </c>
    </row>
    <row r="5062" spans="1:2">
      <c r="A5062">
        <v>5061</v>
      </c>
      <c r="B5062" s="13">
        <v>-7.7052271586086158</v>
      </c>
    </row>
    <row r="5063" spans="1:2">
      <c r="A5063">
        <v>5062</v>
      </c>
      <c r="B5063" s="13">
        <v>-9.8779221287330596</v>
      </c>
    </row>
    <row r="5064" spans="1:2">
      <c r="A5064">
        <v>5063</v>
      </c>
      <c r="B5064" s="13">
        <v>-10.742066312161906</v>
      </c>
    </row>
    <row r="5065" spans="1:2">
      <c r="A5065">
        <v>5064</v>
      </c>
      <c r="B5065" s="13">
        <v>-10.113485298154437</v>
      </c>
    </row>
    <row r="5066" spans="1:2">
      <c r="A5066">
        <v>5065</v>
      </c>
      <c r="B5066" s="13">
        <v>-8.893790679591179</v>
      </c>
    </row>
    <row r="5067" spans="1:2">
      <c r="A5067">
        <v>5066</v>
      </c>
      <c r="B5067" s="13">
        <v>-9.5118821750605953</v>
      </c>
    </row>
    <row r="5068" spans="1:2">
      <c r="A5068">
        <v>5067</v>
      </c>
      <c r="B5068" s="13">
        <v>-4.494398443693056</v>
      </c>
    </row>
    <row r="5069" spans="1:2">
      <c r="A5069">
        <v>5068</v>
      </c>
      <c r="B5069" s="13">
        <v>-10.643707979317689</v>
      </c>
    </row>
    <row r="5070" spans="1:2">
      <c r="A5070">
        <v>5069</v>
      </c>
      <c r="B5070" s="13">
        <v>-7.9621215104255905</v>
      </c>
    </row>
    <row r="5071" spans="1:2">
      <c r="A5071">
        <v>5070</v>
      </c>
      <c r="B5071" s="13">
        <v>-14.663342544530368</v>
      </c>
    </row>
    <row r="5072" spans="1:2">
      <c r="A5072">
        <v>5071</v>
      </c>
      <c r="B5072" s="13">
        <v>-8.9655982430705858</v>
      </c>
    </row>
    <row r="5073" spans="1:2">
      <c r="A5073">
        <v>5072</v>
      </c>
      <c r="B5073" s="13">
        <v>-5.1742153206009665</v>
      </c>
    </row>
    <row r="5074" spans="1:2">
      <c r="A5074">
        <v>5073</v>
      </c>
      <c r="B5074" s="13">
        <v>-11.755278886381575</v>
      </c>
    </row>
    <row r="5075" spans="1:2">
      <c r="A5075">
        <v>5074</v>
      </c>
      <c r="B5075" s="13">
        <v>-8.7743480583979672</v>
      </c>
    </row>
    <row r="5076" spans="1:2">
      <c r="A5076">
        <v>5075</v>
      </c>
      <c r="B5076" s="13">
        <v>-12.071264263527588</v>
      </c>
    </row>
    <row r="5077" spans="1:2">
      <c r="A5077">
        <v>5076</v>
      </c>
      <c r="B5077" s="13">
        <v>-13.165248096469528</v>
      </c>
    </row>
    <row r="5078" spans="1:2">
      <c r="A5078">
        <v>5077</v>
      </c>
      <c r="B5078" s="13">
        <v>-8.0653874113828028</v>
      </c>
    </row>
    <row r="5079" spans="1:2">
      <c r="A5079">
        <v>5078</v>
      </c>
      <c r="B5079" s="13">
        <v>-10.907947708776103</v>
      </c>
    </row>
    <row r="5080" spans="1:2">
      <c r="A5080">
        <v>5079</v>
      </c>
      <c r="B5080" s="13">
        <v>-9.6795771248249096</v>
      </c>
    </row>
    <row r="5081" spans="1:2">
      <c r="A5081">
        <v>5080</v>
      </c>
      <c r="B5081" s="13">
        <v>-8.0641364932199711</v>
      </c>
    </row>
    <row r="5082" spans="1:2">
      <c r="A5082">
        <v>5081</v>
      </c>
      <c r="B5082" s="13">
        <v>-11.252574186055373</v>
      </c>
    </row>
    <row r="5083" spans="1:2">
      <c r="A5083">
        <v>5082</v>
      </c>
      <c r="B5083" s="13">
        <v>-6.9593662095931323</v>
      </c>
    </row>
    <row r="5084" spans="1:2">
      <c r="A5084">
        <v>5083</v>
      </c>
      <c r="B5084" s="13">
        <v>-6.9842290065086123</v>
      </c>
    </row>
    <row r="5085" spans="1:2">
      <c r="A5085">
        <v>5084</v>
      </c>
      <c r="B5085" s="13">
        <v>-11.203361433067323</v>
      </c>
    </row>
    <row r="5086" spans="1:2">
      <c r="A5086">
        <v>5085</v>
      </c>
      <c r="B5086" s="13">
        <v>-9.3289606495132684</v>
      </c>
    </row>
    <row r="5087" spans="1:2">
      <c r="A5087">
        <v>5086</v>
      </c>
      <c r="B5087" s="13">
        <v>-10.005965076517629</v>
      </c>
    </row>
    <row r="5088" spans="1:2">
      <c r="A5088">
        <v>5087</v>
      </c>
      <c r="B5088" s="13">
        <v>-12.437933718886729</v>
      </c>
    </row>
    <row r="5089" spans="1:2">
      <c r="A5089">
        <v>5088</v>
      </c>
      <c r="B5089" s="13">
        <v>-13.989811541092694</v>
      </c>
    </row>
    <row r="5090" spans="1:2">
      <c r="A5090">
        <v>5089</v>
      </c>
      <c r="B5090" s="13">
        <v>-13.846345002284139</v>
      </c>
    </row>
    <row r="5091" spans="1:2">
      <c r="A5091">
        <v>5090</v>
      </c>
      <c r="B5091" s="13">
        <v>-10.520865462729207</v>
      </c>
    </row>
    <row r="5092" spans="1:2">
      <c r="A5092">
        <v>5091</v>
      </c>
      <c r="B5092" s="13">
        <v>-9.5291944086590412</v>
      </c>
    </row>
    <row r="5093" spans="1:2">
      <c r="A5093">
        <v>5092</v>
      </c>
      <c r="B5093" s="13">
        <v>-7.8734960628735111</v>
      </c>
    </row>
    <row r="5094" spans="1:2">
      <c r="A5094">
        <v>5093</v>
      </c>
      <c r="B5094" s="13">
        <v>-4.2689330723485055</v>
      </c>
    </row>
    <row r="5095" spans="1:2">
      <c r="A5095">
        <v>5094</v>
      </c>
      <c r="B5095" s="13">
        <v>-6.5332207582764319</v>
      </c>
    </row>
    <row r="5096" spans="1:2">
      <c r="A5096">
        <v>5095</v>
      </c>
      <c r="B5096" s="13">
        <v>-7.9541595530971705</v>
      </c>
    </row>
    <row r="5097" spans="1:2">
      <c r="A5097">
        <v>5096</v>
      </c>
      <c r="B5097" s="13">
        <v>-11.074450469163569</v>
      </c>
    </row>
    <row r="5098" spans="1:2">
      <c r="A5098">
        <v>5097</v>
      </c>
      <c r="B5098" s="13">
        <v>-10.261592886722235</v>
      </c>
    </row>
    <row r="5099" spans="1:2">
      <c r="A5099">
        <v>5098</v>
      </c>
      <c r="B5099" s="13">
        <v>-7.9513519755603497</v>
      </c>
    </row>
    <row r="5100" spans="1:2">
      <c r="A5100">
        <v>5099</v>
      </c>
      <c r="B5100" s="13">
        <v>-12.544197550913335</v>
      </c>
    </row>
    <row r="5101" spans="1:2">
      <c r="A5101">
        <v>5100</v>
      </c>
      <c r="B5101" s="13">
        <v>-9.6131953036003939</v>
      </c>
    </row>
    <row r="5102" spans="1:2">
      <c r="A5102">
        <v>5101</v>
      </c>
      <c r="B5102" s="13">
        <v>-7.0231779085934001</v>
      </c>
    </row>
    <row r="5103" spans="1:2">
      <c r="A5103">
        <v>5102</v>
      </c>
      <c r="B5103" s="13">
        <v>-6.8128414718437407</v>
      </c>
    </row>
    <row r="5104" spans="1:2">
      <c r="A5104">
        <v>5103</v>
      </c>
      <c r="B5104" s="13">
        <v>-7.673748758282847</v>
      </c>
    </row>
    <row r="5105" spans="1:2">
      <c r="A5105">
        <v>5104</v>
      </c>
      <c r="B5105" s="13">
        <v>-7.6353958873532015</v>
      </c>
    </row>
    <row r="5106" spans="1:2">
      <c r="A5106">
        <v>5105</v>
      </c>
      <c r="B5106" s="13">
        <v>-11.31838588920597</v>
      </c>
    </row>
    <row r="5107" spans="1:2">
      <c r="A5107">
        <v>5106</v>
      </c>
      <c r="B5107" s="13">
        <v>-7.0400520990942592</v>
      </c>
    </row>
    <row r="5108" spans="1:2">
      <c r="A5108">
        <v>5107</v>
      </c>
      <c r="B5108" s="13">
        <v>-8.766568927066972</v>
      </c>
    </row>
    <row r="5109" spans="1:2">
      <c r="A5109">
        <v>5108</v>
      </c>
      <c r="B5109" s="13">
        <v>-6.636501026746032</v>
      </c>
    </row>
    <row r="5110" spans="1:2">
      <c r="A5110">
        <v>5109</v>
      </c>
      <c r="B5110" s="13">
        <v>-7.7639192961116281</v>
      </c>
    </row>
    <row r="5111" spans="1:2">
      <c r="A5111">
        <v>5110</v>
      </c>
      <c r="B5111" s="13">
        <v>-13.704508883533038</v>
      </c>
    </row>
    <row r="5112" spans="1:2">
      <c r="A5112">
        <v>5111</v>
      </c>
      <c r="B5112" s="13">
        <v>-4.4710209677031596</v>
      </c>
    </row>
    <row r="5113" spans="1:2">
      <c r="A5113">
        <v>5112</v>
      </c>
      <c r="B5113" s="13">
        <v>-3.7565933372510294</v>
      </c>
    </row>
    <row r="5114" spans="1:2">
      <c r="A5114">
        <v>5113</v>
      </c>
      <c r="B5114" s="13">
        <v>-12.462774227229385</v>
      </c>
    </row>
    <row r="5115" spans="1:2">
      <c r="A5115">
        <v>5114</v>
      </c>
      <c r="B5115" s="13">
        <v>-6.3570901012355678</v>
      </c>
    </row>
    <row r="5116" spans="1:2">
      <c r="A5116">
        <v>5115</v>
      </c>
      <c r="B5116" s="13">
        <v>-7.9213468775698894</v>
      </c>
    </row>
    <row r="5117" spans="1:2">
      <c r="A5117">
        <v>5116</v>
      </c>
      <c r="B5117" s="13">
        <v>-8.2961615536424116</v>
      </c>
    </row>
    <row r="5118" spans="1:2">
      <c r="A5118">
        <v>5117</v>
      </c>
      <c r="B5118" s="13">
        <v>-15.708947096427519</v>
      </c>
    </row>
    <row r="5119" spans="1:2">
      <c r="A5119">
        <v>5118</v>
      </c>
      <c r="B5119" s="13">
        <v>-6.6238506785538487</v>
      </c>
    </row>
    <row r="5120" spans="1:2">
      <c r="A5120">
        <v>5119</v>
      </c>
      <c r="B5120" s="13">
        <v>-9.8163011833328113</v>
      </c>
    </row>
    <row r="5121" spans="1:2">
      <c r="A5121">
        <v>5120</v>
      </c>
      <c r="B5121" s="13">
        <v>-7.4555320060809827</v>
      </c>
    </row>
    <row r="5122" spans="1:2">
      <c r="A5122">
        <v>5121</v>
      </c>
      <c r="B5122" s="13">
        <v>-12.720596620819132</v>
      </c>
    </row>
    <row r="5123" spans="1:2">
      <c r="A5123">
        <v>5122</v>
      </c>
      <c r="B5123" s="13">
        <v>-10.313241716524296</v>
      </c>
    </row>
    <row r="5124" spans="1:2">
      <c r="A5124">
        <v>5123</v>
      </c>
      <c r="B5124" s="13">
        <v>-10.346079703692064</v>
      </c>
    </row>
    <row r="5125" spans="1:2">
      <c r="A5125">
        <v>5124</v>
      </c>
      <c r="B5125" s="13">
        <v>-8.7224291795943873</v>
      </c>
    </row>
    <row r="5126" spans="1:2">
      <c r="A5126">
        <v>5125</v>
      </c>
      <c r="B5126" s="13">
        <v>-11.96332073087784</v>
      </c>
    </row>
    <row r="5127" spans="1:2">
      <c r="A5127">
        <v>5126</v>
      </c>
      <c r="B5127" s="13">
        <v>-15.701412393441617</v>
      </c>
    </row>
    <row r="5128" spans="1:2">
      <c r="A5128">
        <v>5127</v>
      </c>
      <c r="B5128" s="13">
        <v>-4.1316774594952754</v>
      </c>
    </row>
    <row r="5129" spans="1:2">
      <c r="A5129">
        <v>5128</v>
      </c>
      <c r="B5129" s="13">
        <v>-6.2086752268226775</v>
      </c>
    </row>
    <row r="5130" spans="1:2">
      <c r="A5130">
        <v>5129</v>
      </c>
      <c r="B5130" s="13">
        <v>-4.2466197063877047</v>
      </c>
    </row>
    <row r="5131" spans="1:2">
      <c r="A5131">
        <v>5130</v>
      </c>
      <c r="B5131" s="13">
        <v>-9.0374093520365157</v>
      </c>
    </row>
    <row r="5132" spans="1:2">
      <c r="A5132">
        <v>5131</v>
      </c>
      <c r="B5132" s="13">
        <v>-10.825484131697131</v>
      </c>
    </row>
    <row r="5133" spans="1:2">
      <c r="A5133">
        <v>5132</v>
      </c>
      <c r="B5133" s="13">
        <v>-10.908086712628826</v>
      </c>
    </row>
    <row r="5134" spans="1:2">
      <c r="A5134">
        <v>5133</v>
      </c>
      <c r="B5134" s="13">
        <v>-10.885776908417832</v>
      </c>
    </row>
    <row r="5135" spans="1:2">
      <c r="A5135">
        <v>5134</v>
      </c>
      <c r="B5135" s="13">
        <v>-8.514349844556989</v>
      </c>
    </row>
    <row r="5136" spans="1:2">
      <c r="A5136">
        <v>5135</v>
      </c>
      <c r="B5136" s="13">
        <v>-7.1007289108518616</v>
      </c>
    </row>
    <row r="5137" spans="1:2">
      <c r="A5137">
        <v>5136</v>
      </c>
      <c r="B5137" s="13">
        <v>-5.3434211359260555</v>
      </c>
    </row>
    <row r="5138" spans="1:2">
      <c r="A5138">
        <v>5137</v>
      </c>
      <c r="B5138" s="13">
        <v>-12.783046300234405</v>
      </c>
    </row>
    <row r="5139" spans="1:2">
      <c r="A5139">
        <v>5138</v>
      </c>
      <c r="B5139" s="13">
        <v>-7.9303751927115522</v>
      </c>
    </row>
    <row r="5140" spans="1:2">
      <c r="A5140">
        <v>5139</v>
      </c>
      <c r="B5140" s="13">
        <v>-8.5570960276264731</v>
      </c>
    </row>
    <row r="5141" spans="1:2">
      <c r="A5141">
        <v>5140</v>
      </c>
      <c r="B5141" s="13">
        <v>-7.3566222241941288</v>
      </c>
    </row>
    <row r="5142" spans="1:2">
      <c r="A5142">
        <v>5141</v>
      </c>
      <c r="B5142" s="13">
        <v>-9.7415331663698357</v>
      </c>
    </row>
    <row r="5143" spans="1:2">
      <c r="A5143">
        <v>5142</v>
      </c>
      <c r="B5143" s="13">
        <v>-5.8465167966179061</v>
      </c>
    </row>
    <row r="5144" spans="1:2">
      <c r="A5144">
        <v>5143</v>
      </c>
      <c r="B5144" s="13">
        <v>-10.138747314435731</v>
      </c>
    </row>
    <row r="5145" spans="1:2">
      <c r="A5145">
        <v>5144</v>
      </c>
      <c r="B5145" s="13">
        <v>-9.3146298320565784</v>
      </c>
    </row>
    <row r="5146" spans="1:2">
      <c r="A5146">
        <v>5145</v>
      </c>
      <c r="B5146" s="13">
        <v>-13.315106214596137</v>
      </c>
    </row>
    <row r="5147" spans="1:2">
      <c r="A5147">
        <v>5146</v>
      </c>
      <c r="B5147" s="13">
        <v>-7.3706151032708824</v>
      </c>
    </row>
    <row r="5148" spans="1:2">
      <c r="A5148">
        <v>5147</v>
      </c>
      <c r="B5148" s="13">
        <v>-5.6418085370879956</v>
      </c>
    </row>
    <row r="5149" spans="1:2">
      <c r="A5149">
        <v>5148</v>
      </c>
      <c r="B5149" s="13">
        <v>-6.6917649408952213</v>
      </c>
    </row>
    <row r="5150" spans="1:2">
      <c r="A5150">
        <v>5149</v>
      </c>
      <c r="B5150" s="13">
        <v>-10.191578415171001</v>
      </c>
    </row>
    <row r="5151" spans="1:2">
      <c r="A5151">
        <v>5150</v>
      </c>
      <c r="B5151" s="13">
        <v>-10.339223784949265</v>
      </c>
    </row>
    <row r="5152" spans="1:2">
      <c r="A5152">
        <v>5151</v>
      </c>
      <c r="B5152" s="13">
        <v>-15.599097194264051</v>
      </c>
    </row>
    <row r="5153" spans="1:2">
      <c r="A5153">
        <v>5152</v>
      </c>
      <c r="B5153" s="13">
        <v>-4.3848045218826694</v>
      </c>
    </row>
    <row r="5154" spans="1:2">
      <c r="A5154">
        <v>5153</v>
      </c>
      <c r="B5154" s="13">
        <v>-8.8157734376707833</v>
      </c>
    </row>
    <row r="5155" spans="1:2">
      <c r="A5155">
        <v>5154</v>
      </c>
      <c r="B5155" s="13">
        <v>-8.272668684687984</v>
      </c>
    </row>
    <row r="5156" spans="1:2">
      <c r="A5156">
        <v>5155</v>
      </c>
      <c r="B5156" s="13">
        <v>-8.0858155676183934</v>
      </c>
    </row>
    <row r="5157" spans="1:2">
      <c r="A5157">
        <v>5156</v>
      </c>
      <c r="B5157" s="13">
        <v>-8.852884736377721</v>
      </c>
    </row>
    <row r="5158" spans="1:2">
      <c r="A5158">
        <v>5157</v>
      </c>
      <c r="B5158" s="13">
        <v>-9.9273145908467644</v>
      </c>
    </row>
    <row r="5159" spans="1:2">
      <c r="A5159">
        <v>5158</v>
      </c>
      <c r="B5159" s="13">
        <v>-9.3180494973371673</v>
      </c>
    </row>
    <row r="5160" spans="1:2">
      <c r="A5160">
        <v>5159</v>
      </c>
      <c r="B5160" s="13">
        <v>-10.471391835067397</v>
      </c>
    </row>
    <row r="5161" spans="1:2">
      <c r="A5161">
        <v>5160</v>
      </c>
      <c r="B5161" s="13">
        <v>-6.2730264719784659</v>
      </c>
    </row>
    <row r="5162" spans="1:2">
      <c r="A5162">
        <v>5161</v>
      </c>
      <c r="B5162" s="13">
        <v>-7.2738790088036787</v>
      </c>
    </row>
    <row r="5163" spans="1:2">
      <c r="A5163">
        <v>5162</v>
      </c>
      <c r="B5163" s="13">
        <v>-6.4781774720826526</v>
      </c>
    </row>
    <row r="5164" spans="1:2">
      <c r="A5164">
        <v>5163</v>
      </c>
      <c r="B5164" s="13">
        <v>-7.8211512707994695</v>
      </c>
    </row>
    <row r="5165" spans="1:2">
      <c r="A5165">
        <v>5164</v>
      </c>
      <c r="B5165" s="13">
        <v>-6.9912366893133679</v>
      </c>
    </row>
    <row r="5166" spans="1:2">
      <c r="A5166">
        <v>5165</v>
      </c>
      <c r="B5166" s="13">
        <v>-9.837702454664548</v>
      </c>
    </row>
    <row r="5167" spans="1:2">
      <c r="A5167">
        <v>5166</v>
      </c>
      <c r="B5167" s="13">
        <v>-12.922735187729945</v>
      </c>
    </row>
    <row r="5168" spans="1:2">
      <c r="A5168">
        <v>5167</v>
      </c>
      <c r="B5168" s="13">
        <v>-6.5778410910882466</v>
      </c>
    </row>
    <row r="5169" spans="1:2">
      <c r="A5169">
        <v>5168</v>
      </c>
      <c r="B5169" s="13">
        <v>-5.5306524249303335</v>
      </c>
    </row>
    <row r="5170" spans="1:2">
      <c r="A5170">
        <v>5169</v>
      </c>
      <c r="B5170" s="13">
        <v>-12.75019813930408</v>
      </c>
    </row>
    <row r="5171" spans="1:2">
      <c r="A5171">
        <v>5170</v>
      </c>
      <c r="B5171" s="13">
        <v>-8.6672573332695944</v>
      </c>
    </row>
    <row r="5172" spans="1:2">
      <c r="A5172">
        <v>5171</v>
      </c>
      <c r="B5172" s="13">
        <v>-4.0489357313174548</v>
      </c>
    </row>
    <row r="5173" spans="1:2">
      <c r="A5173">
        <v>5172</v>
      </c>
      <c r="B5173" s="13">
        <v>-10.539357068016113</v>
      </c>
    </row>
    <row r="5174" spans="1:2">
      <c r="A5174">
        <v>5173</v>
      </c>
      <c r="B5174" s="13">
        <v>-16.342776261155443</v>
      </c>
    </row>
    <row r="5175" spans="1:2">
      <c r="A5175">
        <v>5174</v>
      </c>
      <c r="B5175" s="13">
        <v>-11.364410010204413</v>
      </c>
    </row>
    <row r="5176" spans="1:2">
      <c r="A5176">
        <v>5175</v>
      </c>
      <c r="B5176" s="13">
        <v>-8.9960780150687807</v>
      </c>
    </row>
    <row r="5177" spans="1:2">
      <c r="A5177">
        <v>5176</v>
      </c>
      <c r="B5177" s="13">
        <v>-12.343356457148031</v>
      </c>
    </row>
    <row r="5178" spans="1:2">
      <c r="A5178">
        <v>5177</v>
      </c>
      <c r="B5178" s="13">
        <v>-9.8943878541649397</v>
      </c>
    </row>
    <row r="5179" spans="1:2">
      <c r="A5179">
        <v>5178</v>
      </c>
      <c r="B5179" s="13">
        <v>-9.663585915286836</v>
      </c>
    </row>
    <row r="5180" spans="1:2">
      <c r="A5180">
        <v>5179</v>
      </c>
      <c r="B5180" s="13">
        <v>-7.053723566755842</v>
      </c>
    </row>
    <row r="5181" spans="1:2">
      <c r="A5181">
        <v>5180</v>
      </c>
      <c r="B5181" s="13">
        <v>-11.947623433878098</v>
      </c>
    </row>
    <row r="5182" spans="1:2">
      <c r="A5182">
        <v>5181</v>
      </c>
      <c r="B5182" s="13">
        <v>-9.4214835751981294</v>
      </c>
    </row>
    <row r="5183" spans="1:2">
      <c r="A5183">
        <v>5182</v>
      </c>
      <c r="B5183" s="13">
        <v>-9.9108671383053615</v>
      </c>
    </row>
    <row r="5184" spans="1:2">
      <c r="A5184">
        <v>5183</v>
      </c>
      <c r="B5184" s="13">
        <v>-7.319842123323137</v>
      </c>
    </row>
    <row r="5185" spans="1:2">
      <c r="A5185">
        <v>5184</v>
      </c>
      <c r="B5185" s="13">
        <v>-12.289050861116223</v>
      </c>
    </row>
    <row r="5186" spans="1:2">
      <c r="A5186">
        <v>5185</v>
      </c>
      <c r="B5186" s="13">
        <v>-16.184439868313536</v>
      </c>
    </row>
    <row r="5187" spans="1:2">
      <c r="A5187">
        <v>5186</v>
      </c>
      <c r="B5187" s="13">
        <v>-10.585265641865091</v>
      </c>
    </row>
    <row r="5188" spans="1:2">
      <c r="A5188">
        <v>5187</v>
      </c>
      <c r="B5188" s="13">
        <v>-9.8468201472452215</v>
      </c>
    </row>
    <row r="5189" spans="1:2">
      <c r="A5189">
        <v>5188</v>
      </c>
      <c r="B5189" s="13">
        <v>-5.0188050564834095</v>
      </c>
    </row>
    <row r="5190" spans="1:2">
      <c r="A5190">
        <v>5189</v>
      </c>
      <c r="B5190" s="13">
        <v>-12.909536486256748</v>
      </c>
    </row>
    <row r="5191" spans="1:2">
      <c r="A5191">
        <v>5190</v>
      </c>
      <c r="B5191" s="13">
        <v>-10.992546005662632</v>
      </c>
    </row>
    <row r="5192" spans="1:2">
      <c r="A5192">
        <v>5191</v>
      </c>
      <c r="B5192" s="13">
        <v>-8.2933477634301127</v>
      </c>
    </row>
    <row r="5193" spans="1:2">
      <c r="A5193">
        <v>5192</v>
      </c>
      <c r="B5193" s="13">
        <v>-11.904392797623965</v>
      </c>
    </row>
    <row r="5194" spans="1:2">
      <c r="A5194">
        <v>5193</v>
      </c>
      <c r="B5194" s="13">
        <v>-10.017748960089385</v>
      </c>
    </row>
    <row r="5195" spans="1:2">
      <c r="A5195">
        <v>5194</v>
      </c>
      <c r="B5195" s="13">
        <v>-6.6652273462596421</v>
      </c>
    </row>
    <row r="5196" spans="1:2">
      <c r="A5196">
        <v>5195</v>
      </c>
      <c r="B5196" s="13">
        <v>-9.2992726193014423</v>
      </c>
    </row>
    <row r="5197" spans="1:2">
      <c r="A5197">
        <v>5196</v>
      </c>
      <c r="B5197" s="13">
        <v>-5.5956039227780678</v>
      </c>
    </row>
    <row r="5198" spans="1:2">
      <c r="A5198">
        <v>5197</v>
      </c>
      <c r="B5198" s="13">
        <v>-6.8131048761916224</v>
      </c>
    </row>
    <row r="5199" spans="1:2">
      <c r="A5199">
        <v>5198</v>
      </c>
      <c r="B5199" s="13">
        <v>-6.4329206182798613</v>
      </c>
    </row>
    <row r="5200" spans="1:2">
      <c r="A5200">
        <v>5199</v>
      </c>
      <c r="B5200" s="13">
        <v>-8.0021883367314288</v>
      </c>
    </row>
    <row r="5201" spans="1:2">
      <c r="A5201">
        <v>5200</v>
      </c>
      <c r="B5201" s="13">
        <v>-12.385811971028629</v>
      </c>
    </row>
    <row r="5202" spans="1:2">
      <c r="A5202">
        <v>5201</v>
      </c>
      <c r="B5202" s="13">
        <v>-6.1647157620940103</v>
      </c>
    </row>
    <row r="5203" spans="1:2">
      <c r="A5203">
        <v>5202</v>
      </c>
      <c r="B5203" s="13">
        <v>-7.5113976021586941</v>
      </c>
    </row>
    <row r="5204" spans="1:2">
      <c r="A5204">
        <v>5203</v>
      </c>
      <c r="B5204" s="13">
        <v>-8.9780279096830853</v>
      </c>
    </row>
    <row r="5205" spans="1:2">
      <c r="A5205">
        <v>5204</v>
      </c>
      <c r="B5205" s="13">
        <v>-9.8653790272537591</v>
      </c>
    </row>
    <row r="5206" spans="1:2">
      <c r="A5206">
        <v>5205</v>
      </c>
      <c r="B5206" s="13">
        <v>-5.0018188253382876</v>
      </c>
    </row>
    <row r="5207" spans="1:2">
      <c r="A5207">
        <v>5206</v>
      </c>
      <c r="B5207" s="13">
        <v>-9.497598130198698</v>
      </c>
    </row>
    <row r="5208" spans="1:2">
      <c r="A5208">
        <v>5207</v>
      </c>
      <c r="B5208" s="13">
        <v>-9.6394953831213002</v>
      </c>
    </row>
    <row r="5209" spans="1:2">
      <c r="A5209">
        <v>5208</v>
      </c>
      <c r="B5209" s="13">
        <v>-9.8439905781276664</v>
      </c>
    </row>
    <row r="5210" spans="1:2">
      <c r="A5210">
        <v>5209</v>
      </c>
      <c r="B5210" s="13">
        <v>-6.872491284911554</v>
      </c>
    </row>
    <row r="5211" spans="1:2">
      <c r="A5211">
        <v>5210</v>
      </c>
      <c r="B5211" s="13">
        <v>-7.9347814975656936</v>
      </c>
    </row>
    <row r="5212" spans="1:2">
      <c r="A5212">
        <v>5211</v>
      </c>
      <c r="B5212" s="13">
        <v>-10.813184532205307</v>
      </c>
    </row>
    <row r="5213" spans="1:2">
      <c r="A5213">
        <v>5212</v>
      </c>
      <c r="B5213" s="13">
        <v>-11.317307848479848</v>
      </c>
    </row>
    <row r="5214" spans="1:2">
      <c r="A5214">
        <v>5213</v>
      </c>
      <c r="B5214" s="13">
        <v>-11.213232839611651</v>
      </c>
    </row>
    <row r="5215" spans="1:2">
      <c r="A5215">
        <v>5214</v>
      </c>
      <c r="B5215" s="13">
        <v>-6.2143702219238692</v>
      </c>
    </row>
    <row r="5216" spans="1:2">
      <c r="A5216">
        <v>5215</v>
      </c>
      <c r="B5216" s="13">
        <v>-8.906272891083443</v>
      </c>
    </row>
    <row r="5217" spans="1:2">
      <c r="A5217">
        <v>5216</v>
      </c>
      <c r="B5217" s="13">
        <v>-7.4151189681463174</v>
      </c>
    </row>
    <row r="5218" spans="1:2">
      <c r="A5218">
        <v>5217</v>
      </c>
      <c r="B5218" s="13">
        <v>-11.904912573774713</v>
      </c>
    </row>
    <row r="5219" spans="1:2">
      <c r="A5219">
        <v>5218</v>
      </c>
      <c r="B5219" s="13">
        <v>-9.4632148700051637</v>
      </c>
    </row>
    <row r="5220" spans="1:2">
      <c r="A5220">
        <v>5219</v>
      </c>
      <c r="B5220" s="13">
        <v>-5.8549091474870201</v>
      </c>
    </row>
    <row r="5221" spans="1:2">
      <c r="A5221">
        <v>5220</v>
      </c>
      <c r="B5221" s="13">
        <v>-7.1769040692183745</v>
      </c>
    </row>
    <row r="5222" spans="1:2">
      <c r="A5222">
        <v>5221</v>
      </c>
      <c r="B5222" s="13">
        <v>-8.8540724205400849</v>
      </c>
    </row>
    <row r="5223" spans="1:2">
      <c r="A5223">
        <v>5222</v>
      </c>
      <c r="B5223" s="13">
        <v>-8.7353221136498522</v>
      </c>
    </row>
    <row r="5224" spans="1:2">
      <c r="A5224">
        <v>5223</v>
      </c>
      <c r="B5224" s="13">
        <v>-5.5004074731289352</v>
      </c>
    </row>
    <row r="5225" spans="1:2">
      <c r="A5225">
        <v>5224</v>
      </c>
      <c r="B5225" s="13">
        <v>-13.494545386112183</v>
      </c>
    </row>
    <row r="5226" spans="1:2">
      <c r="A5226">
        <v>5225</v>
      </c>
      <c r="B5226" s="13">
        <v>-8.2800358557419322</v>
      </c>
    </row>
    <row r="5227" spans="1:2">
      <c r="A5227">
        <v>5226</v>
      </c>
      <c r="B5227" s="13">
        <v>-5.4767463203722571</v>
      </c>
    </row>
    <row r="5228" spans="1:2">
      <c r="A5228">
        <v>5227</v>
      </c>
      <c r="B5228" s="13">
        <v>-8.1062346124198061</v>
      </c>
    </row>
    <row r="5229" spans="1:2">
      <c r="A5229">
        <v>5228</v>
      </c>
      <c r="B5229" s="13">
        <v>-8.0462840810198202</v>
      </c>
    </row>
    <row r="5230" spans="1:2">
      <c r="A5230">
        <v>5229</v>
      </c>
      <c r="B5230" s="13">
        <v>-13.801073189398007</v>
      </c>
    </row>
    <row r="5231" spans="1:2">
      <c r="A5231">
        <v>5230</v>
      </c>
      <c r="B5231" s="13">
        <v>-8.9350177884602608</v>
      </c>
    </row>
    <row r="5232" spans="1:2">
      <c r="A5232">
        <v>5231</v>
      </c>
      <c r="B5232" s="13">
        <v>-8.7358969644543354</v>
      </c>
    </row>
    <row r="5233" spans="1:2">
      <c r="A5233">
        <v>5232</v>
      </c>
      <c r="B5233" s="13">
        <v>-9.5629580693510263</v>
      </c>
    </row>
    <row r="5234" spans="1:2">
      <c r="A5234">
        <v>5233</v>
      </c>
      <c r="B5234" s="13">
        <v>-5.7036245212409753</v>
      </c>
    </row>
    <row r="5235" spans="1:2">
      <c r="A5235">
        <v>5234</v>
      </c>
      <c r="B5235" s="13">
        <v>-9.106569542136004</v>
      </c>
    </row>
    <row r="5236" spans="1:2">
      <c r="A5236">
        <v>5235</v>
      </c>
      <c r="B5236" s="13">
        <v>-4.1468522988292138</v>
      </c>
    </row>
    <row r="5237" spans="1:2">
      <c r="A5237">
        <v>5236</v>
      </c>
      <c r="B5237" s="13">
        <v>-7.6896558831047779</v>
      </c>
    </row>
    <row r="5238" spans="1:2">
      <c r="A5238">
        <v>5237</v>
      </c>
      <c r="B5238" s="13">
        <v>-8.6259272530361013</v>
      </c>
    </row>
    <row r="5239" spans="1:2">
      <c r="A5239">
        <v>5238</v>
      </c>
      <c r="B5239" s="13">
        <v>-12.934101820439055</v>
      </c>
    </row>
    <row r="5240" spans="1:2">
      <c r="A5240">
        <v>5239</v>
      </c>
      <c r="B5240" s="13">
        <v>-12.162979340010338</v>
      </c>
    </row>
    <row r="5241" spans="1:2">
      <c r="A5241">
        <v>5240</v>
      </c>
      <c r="B5241" s="13">
        <v>-9.3574453266041608</v>
      </c>
    </row>
    <row r="5242" spans="1:2">
      <c r="A5242">
        <v>5241</v>
      </c>
      <c r="B5242" s="13">
        <v>-12.151989247336994</v>
      </c>
    </row>
    <row r="5243" spans="1:2">
      <c r="A5243">
        <v>5242</v>
      </c>
      <c r="B5243" s="13">
        <v>-3.4583864001539215</v>
      </c>
    </row>
    <row r="5244" spans="1:2">
      <c r="A5244">
        <v>5243</v>
      </c>
      <c r="B5244" s="13">
        <v>-7.2841063780108577</v>
      </c>
    </row>
    <row r="5245" spans="1:2">
      <c r="A5245">
        <v>5244</v>
      </c>
      <c r="B5245" s="13">
        <v>-10.829545429816889</v>
      </c>
    </row>
    <row r="5246" spans="1:2">
      <c r="A5246">
        <v>5245</v>
      </c>
      <c r="B5246" s="13">
        <v>-9.7290211326962481</v>
      </c>
    </row>
    <row r="5247" spans="1:2">
      <c r="A5247">
        <v>5246</v>
      </c>
      <c r="B5247" s="13">
        <v>-11.434823872840864</v>
      </c>
    </row>
    <row r="5248" spans="1:2">
      <c r="A5248">
        <v>5247</v>
      </c>
      <c r="B5248" s="13">
        <v>-5.0754451471526378</v>
      </c>
    </row>
    <row r="5249" spans="1:2">
      <c r="A5249">
        <v>5248</v>
      </c>
      <c r="B5249" s="13">
        <v>-4.947077725770149</v>
      </c>
    </row>
    <row r="5250" spans="1:2">
      <c r="A5250">
        <v>5249</v>
      </c>
      <c r="B5250" s="13">
        <v>-6.624708220211649</v>
      </c>
    </row>
    <row r="5251" spans="1:2">
      <c r="A5251">
        <v>5250</v>
      </c>
      <c r="B5251" s="13">
        <v>-11.970332352619518</v>
      </c>
    </row>
    <row r="5252" spans="1:2">
      <c r="A5252">
        <v>5251</v>
      </c>
      <c r="B5252" s="13">
        <v>-10.759403668947462</v>
      </c>
    </row>
    <row r="5253" spans="1:2">
      <c r="A5253">
        <v>5252</v>
      </c>
      <c r="B5253" s="13">
        <v>-6.3376056472924631</v>
      </c>
    </row>
    <row r="5254" spans="1:2">
      <c r="A5254">
        <v>5253</v>
      </c>
      <c r="B5254" s="13">
        <v>-6.6245581941004268</v>
      </c>
    </row>
    <row r="5255" spans="1:2">
      <c r="A5255">
        <v>5254</v>
      </c>
      <c r="B5255" s="13">
        <v>-6.553590155837747</v>
      </c>
    </row>
    <row r="5256" spans="1:2">
      <c r="A5256">
        <v>5255</v>
      </c>
      <c r="B5256" s="13">
        <v>-10.789912621432986</v>
      </c>
    </row>
    <row r="5257" spans="1:2">
      <c r="A5257">
        <v>5256</v>
      </c>
      <c r="B5257" s="13">
        <v>-4.0456742284621416</v>
      </c>
    </row>
    <row r="5258" spans="1:2">
      <c r="A5258">
        <v>5257</v>
      </c>
      <c r="B5258" s="13">
        <v>-7.7530749168117916</v>
      </c>
    </row>
    <row r="5259" spans="1:2">
      <c r="A5259">
        <v>5258</v>
      </c>
      <c r="B5259" s="13">
        <v>-8.4243996607765617</v>
      </c>
    </row>
    <row r="5260" spans="1:2">
      <c r="A5260">
        <v>5259</v>
      </c>
      <c r="B5260" s="13">
        <v>-3.217479322984377</v>
      </c>
    </row>
    <row r="5261" spans="1:2">
      <c r="A5261">
        <v>5260</v>
      </c>
      <c r="B5261" s="13">
        <v>-4.2256351764348121</v>
      </c>
    </row>
    <row r="5262" spans="1:2">
      <c r="A5262">
        <v>5261</v>
      </c>
      <c r="B5262" s="13">
        <v>-8.5032596317829547</v>
      </c>
    </row>
    <row r="5263" spans="1:2">
      <c r="A5263">
        <v>5262</v>
      </c>
      <c r="B5263" s="13">
        <v>-11.396826692307661</v>
      </c>
    </row>
    <row r="5264" spans="1:2">
      <c r="A5264">
        <v>5263</v>
      </c>
      <c r="B5264" s="13">
        <v>-4.8216406159378948</v>
      </c>
    </row>
    <row r="5265" spans="1:2">
      <c r="A5265">
        <v>5264</v>
      </c>
      <c r="B5265" s="13">
        <v>-8.3144854649641058</v>
      </c>
    </row>
    <row r="5266" spans="1:2">
      <c r="A5266">
        <v>5265</v>
      </c>
      <c r="B5266" s="13">
        <v>-8.4709383526676802</v>
      </c>
    </row>
    <row r="5267" spans="1:2">
      <c r="A5267">
        <v>5266</v>
      </c>
      <c r="B5267" s="13">
        <v>-9.7128121620339751</v>
      </c>
    </row>
    <row r="5268" spans="1:2">
      <c r="A5268">
        <v>5267</v>
      </c>
      <c r="B5268" s="13">
        <v>-4.5448718823980112</v>
      </c>
    </row>
    <row r="5269" spans="1:2">
      <c r="A5269">
        <v>5268</v>
      </c>
      <c r="B5269" s="13">
        <v>-3.2917851539842671</v>
      </c>
    </row>
    <row r="5270" spans="1:2">
      <c r="A5270">
        <v>5269</v>
      </c>
      <c r="B5270" s="13">
        <v>-11.155547290907826</v>
      </c>
    </row>
    <row r="5271" spans="1:2">
      <c r="A5271">
        <v>5270</v>
      </c>
      <c r="B5271" s="13">
        <v>-6.8936913795835206</v>
      </c>
    </row>
    <row r="5272" spans="1:2">
      <c r="A5272">
        <v>5271</v>
      </c>
      <c r="B5272" s="13">
        <v>-12.37657513138347</v>
      </c>
    </row>
    <row r="5273" spans="1:2">
      <c r="A5273">
        <v>5272</v>
      </c>
      <c r="B5273" s="13">
        <v>-5.7171473507057602</v>
      </c>
    </row>
    <row r="5274" spans="1:2">
      <c r="A5274">
        <v>5273</v>
      </c>
      <c r="B5274" s="13">
        <v>-8.5289587510082328</v>
      </c>
    </row>
    <row r="5275" spans="1:2">
      <c r="A5275">
        <v>5274</v>
      </c>
      <c r="B5275" s="13">
        <v>-8.2830334433151336</v>
      </c>
    </row>
    <row r="5276" spans="1:2">
      <c r="A5276">
        <v>5275</v>
      </c>
      <c r="B5276" s="13">
        <v>-10.848504486155196</v>
      </c>
    </row>
    <row r="5277" spans="1:2">
      <c r="A5277">
        <v>5276</v>
      </c>
      <c r="B5277" s="13">
        <v>-9.5687421637201808</v>
      </c>
    </row>
    <row r="5278" spans="1:2">
      <c r="A5278">
        <v>5277</v>
      </c>
      <c r="B5278" s="13">
        <v>0.37864730732841828</v>
      </c>
    </row>
    <row r="5279" spans="1:2">
      <c r="A5279">
        <v>5278</v>
      </c>
      <c r="B5279" s="13">
        <v>-11.209942375756386</v>
      </c>
    </row>
    <row r="5280" spans="1:2">
      <c r="A5280">
        <v>5279</v>
      </c>
      <c r="B5280" s="13">
        <v>-9.7358547483453677</v>
      </c>
    </row>
    <row r="5281" spans="1:2">
      <c r="A5281">
        <v>5280</v>
      </c>
      <c r="B5281" s="13">
        <v>-4.7950949483177361</v>
      </c>
    </row>
    <row r="5282" spans="1:2">
      <c r="A5282">
        <v>5281</v>
      </c>
      <c r="B5282" s="13">
        <v>-10.594623145954419</v>
      </c>
    </row>
    <row r="5283" spans="1:2">
      <c r="A5283">
        <v>5282</v>
      </c>
      <c r="B5283" s="13">
        <v>-9.5894674912271345</v>
      </c>
    </row>
    <row r="5284" spans="1:2">
      <c r="A5284">
        <v>5283</v>
      </c>
      <c r="B5284" s="13">
        <v>-6.4641213157323509</v>
      </c>
    </row>
    <row r="5285" spans="1:2">
      <c r="A5285">
        <v>5284</v>
      </c>
      <c r="B5285" s="13">
        <v>-8.0090513669944237</v>
      </c>
    </row>
    <row r="5286" spans="1:2">
      <c r="A5286">
        <v>5285</v>
      </c>
      <c r="B5286" s="13">
        <v>-7.7321757859760991</v>
      </c>
    </row>
    <row r="5287" spans="1:2">
      <c r="A5287">
        <v>5286</v>
      </c>
      <c r="B5287" s="13">
        <v>-7.1877619130389157</v>
      </c>
    </row>
    <row r="5288" spans="1:2">
      <c r="A5288">
        <v>5287</v>
      </c>
      <c r="B5288" s="13">
        <v>-8.2265208032635115</v>
      </c>
    </row>
    <row r="5289" spans="1:2">
      <c r="A5289">
        <v>5288</v>
      </c>
      <c r="B5289" s="13">
        <v>-13.067865459975124</v>
      </c>
    </row>
    <row r="5290" spans="1:2">
      <c r="A5290">
        <v>5289</v>
      </c>
      <c r="B5290" s="13">
        <v>-11.541279100369374</v>
      </c>
    </row>
    <row r="5291" spans="1:2">
      <c r="A5291">
        <v>5290</v>
      </c>
      <c r="B5291" s="13">
        <v>-9.3773870846121437</v>
      </c>
    </row>
    <row r="5292" spans="1:2">
      <c r="A5292">
        <v>5291</v>
      </c>
      <c r="B5292" s="13">
        <v>-13.023472937478914</v>
      </c>
    </row>
    <row r="5293" spans="1:2">
      <c r="A5293">
        <v>5292</v>
      </c>
      <c r="B5293" s="13">
        <v>-6.380640077010475</v>
      </c>
    </row>
    <row r="5294" spans="1:2">
      <c r="A5294">
        <v>5293</v>
      </c>
      <c r="B5294" s="13">
        <v>-9.4948296692034546</v>
      </c>
    </row>
    <row r="5295" spans="1:2">
      <c r="A5295">
        <v>5294</v>
      </c>
      <c r="B5295" s="13">
        <v>-12.288083746526032</v>
      </c>
    </row>
    <row r="5296" spans="1:2">
      <c r="A5296">
        <v>5295</v>
      </c>
      <c r="B5296" s="13">
        <v>-8.7559576785975484</v>
      </c>
    </row>
    <row r="5297" spans="1:2">
      <c r="A5297">
        <v>5296</v>
      </c>
      <c r="B5297" s="13">
        <v>-7.0916036640017479</v>
      </c>
    </row>
    <row r="5298" spans="1:2">
      <c r="A5298">
        <v>5297</v>
      </c>
      <c r="B5298" s="13">
        <v>-11.679176471079455</v>
      </c>
    </row>
    <row r="5299" spans="1:2">
      <c r="A5299">
        <v>5298</v>
      </c>
      <c r="B5299" s="13">
        <v>-4.4656506855591731</v>
      </c>
    </row>
    <row r="5300" spans="1:2">
      <c r="A5300">
        <v>5299</v>
      </c>
      <c r="B5300" s="13">
        <v>-6.3687115095823854</v>
      </c>
    </row>
    <row r="5301" spans="1:2">
      <c r="A5301">
        <v>5300</v>
      </c>
      <c r="B5301" s="13">
        <v>-10.593021516991373</v>
      </c>
    </row>
    <row r="5302" spans="1:2">
      <c r="A5302">
        <v>5301</v>
      </c>
      <c r="B5302" s="13">
        <v>-15.553648824970265</v>
      </c>
    </row>
    <row r="5303" spans="1:2">
      <c r="A5303">
        <v>5302</v>
      </c>
      <c r="B5303" s="13">
        <v>-13.369175078134404</v>
      </c>
    </row>
    <row r="5304" spans="1:2">
      <c r="A5304">
        <v>5303</v>
      </c>
      <c r="B5304" s="13">
        <v>-9.6241789367800425</v>
      </c>
    </row>
    <row r="5305" spans="1:2">
      <c r="A5305">
        <v>5304</v>
      </c>
      <c r="B5305" s="13">
        <v>-8.4274056398859649</v>
      </c>
    </row>
    <row r="5306" spans="1:2">
      <c r="A5306">
        <v>5305</v>
      </c>
      <c r="B5306" s="13">
        <v>-5.7760969727395439</v>
      </c>
    </row>
    <row r="5307" spans="1:2">
      <c r="A5307">
        <v>5306</v>
      </c>
      <c r="B5307" s="13">
        <v>-3.5542181114939702</v>
      </c>
    </row>
    <row r="5308" spans="1:2">
      <c r="A5308">
        <v>5307</v>
      </c>
      <c r="B5308" s="13">
        <v>-12.489128061130645</v>
      </c>
    </row>
    <row r="5309" spans="1:2">
      <c r="A5309">
        <v>5308</v>
      </c>
      <c r="B5309" s="13">
        <v>-5.9829022570910757</v>
      </c>
    </row>
    <row r="5310" spans="1:2">
      <c r="A5310">
        <v>5309</v>
      </c>
      <c r="B5310" s="13">
        <v>-15.483109067193094</v>
      </c>
    </row>
    <row r="5311" spans="1:2">
      <c r="A5311">
        <v>5310</v>
      </c>
      <c r="B5311" s="13">
        <v>-13.098180261668722</v>
      </c>
    </row>
    <row r="5312" spans="1:2">
      <c r="A5312">
        <v>5311</v>
      </c>
      <c r="B5312" s="13">
        <v>-9.4487118684641658</v>
      </c>
    </row>
    <row r="5313" spans="1:2">
      <c r="A5313">
        <v>5312</v>
      </c>
      <c r="B5313" s="13">
        <v>-10.06822220752475</v>
      </c>
    </row>
    <row r="5314" spans="1:2">
      <c r="A5314">
        <v>5313</v>
      </c>
      <c r="B5314" s="13">
        <v>-5.8299963340379648</v>
      </c>
    </row>
    <row r="5315" spans="1:2">
      <c r="A5315">
        <v>5314</v>
      </c>
      <c r="B5315" s="13">
        <v>-7.156209347284741</v>
      </c>
    </row>
    <row r="5316" spans="1:2">
      <c r="A5316">
        <v>5315</v>
      </c>
      <c r="B5316" s="13">
        <v>-9.8782146513746092</v>
      </c>
    </row>
    <row r="5317" spans="1:2">
      <c r="A5317">
        <v>5316</v>
      </c>
      <c r="B5317" s="13">
        <v>-1.6352366500280997</v>
      </c>
    </row>
    <row r="5318" spans="1:2">
      <c r="A5318">
        <v>5317</v>
      </c>
      <c r="B5318" s="13">
        <v>-5.5470868681718963</v>
      </c>
    </row>
    <row r="5319" spans="1:2">
      <c r="A5319">
        <v>5318</v>
      </c>
      <c r="B5319" s="13">
        <v>-9.8932797121586837</v>
      </c>
    </row>
    <row r="5320" spans="1:2">
      <c r="A5320">
        <v>5319</v>
      </c>
      <c r="B5320" s="13">
        <v>-6.2356036535407293</v>
      </c>
    </row>
    <row r="5321" spans="1:2">
      <c r="A5321">
        <v>5320</v>
      </c>
      <c r="B5321" s="13">
        <v>-9.3674692133076523</v>
      </c>
    </row>
    <row r="5322" spans="1:2">
      <c r="A5322">
        <v>5321</v>
      </c>
      <c r="B5322" s="13">
        <v>-9.8955672869302926</v>
      </c>
    </row>
    <row r="5323" spans="1:2">
      <c r="A5323">
        <v>5322</v>
      </c>
      <c r="B5323" s="13">
        <v>-5.3151937154890634</v>
      </c>
    </row>
    <row r="5324" spans="1:2">
      <c r="A5324">
        <v>5323</v>
      </c>
      <c r="B5324" s="13">
        <v>-7.8951061035892005</v>
      </c>
    </row>
    <row r="5325" spans="1:2">
      <c r="A5325">
        <v>5324</v>
      </c>
      <c r="B5325" s="13">
        <v>-3.0638282653176554</v>
      </c>
    </row>
    <row r="5326" spans="1:2">
      <c r="A5326">
        <v>5325</v>
      </c>
      <c r="B5326" s="13">
        <v>-8.7800163477274644</v>
      </c>
    </row>
    <row r="5327" spans="1:2">
      <c r="A5327">
        <v>5326</v>
      </c>
      <c r="B5327" s="13">
        <v>-8.4350397129047057</v>
      </c>
    </row>
    <row r="5328" spans="1:2">
      <c r="A5328">
        <v>5327</v>
      </c>
      <c r="B5328" s="13">
        <v>-6.3091515791816457</v>
      </c>
    </row>
    <row r="5329" spans="1:2">
      <c r="A5329">
        <v>5328</v>
      </c>
      <c r="B5329" s="13">
        <v>-9.1104048946161598</v>
      </c>
    </row>
    <row r="5330" spans="1:2">
      <c r="A5330">
        <v>5329</v>
      </c>
      <c r="B5330" s="13">
        <v>-10.110613162999138</v>
      </c>
    </row>
    <row r="5331" spans="1:2">
      <c r="A5331">
        <v>5330</v>
      </c>
      <c r="B5331" s="13">
        <v>-7.9881626213867545</v>
      </c>
    </row>
    <row r="5332" spans="1:2">
      <c r="A5332">
        <v>5331</v>
      </c>
      <c r="B5332" s="13">
        <v>-5.9627831244404321</v>
      </c>
    </row>
    <row r="5333" spans="1:2">
      <c r="A5333">
        <v>5332</v>
      </c>
      <c r="B5333" s="13">
        <v>-11.202581318767498</v>
      </c>
    </row>
    <row r="5334" spans="1:2">
      <c r="A5334">
        <v>5333</v>
      </c>
      <c r="B5334" s="13">
        <v>-9.537646799019603</v>
      </c>
    </row>
    <row r="5335" spans="1:2">
      <c r="A5335">
        <v>5334</v>
      </c>
      <c r="B5335" s="13">
        <v>-5.5918427627298195</v>
      </c>
    </row>
    <row r="5336" spans="1:2">
      <c r="A5336">
        <v>5335</v>
      </c>
      <c r="B5336" s="13">
        <v>-9.0764396457303231</v>
      </c>
    </row>
    <row r="5337" spans="1:2">
      <c r="A5337">
        <v>5336</v>
      </c>
      <c r="B5337" s="13">
        <v>-8.7603452746662018</v>
      </c>
    </row>
    <row r="5338" spans="1:2">
      <c r="A5338">
        <v>5337</v>
      </c>
      <c r="B5338" s="13">
        <v>-5.332282211360269</v>
      </c>
    </row>
    <row r="5339" spans="1:2">
      <c r="A5339">
        <v>5338</v>
      </c>
      <c r="B5339" s="13">
        <v>-8.7342370807865191</v>
      </c>
    </row>
    <row r="5340" spans="1:2">
      <c r="A5340">
        <v>5339</v>
      </c>
      <c r="B5340" s="13">
        <v>-7.1747828507832061</v>
      </c>
    </row>
    <row r="5341" spans="1:2">
      <c r="A5341">
        <v>5340</v>
      </c>
      <c r="B5341" s="13">
        <v>-15.76204122300329</v>
      </c>
    </row>
    <row r="5342" spans="1:2">
      <c r="A5342">
        <v>5341</v>
      </c>
      <c r="B5342" s="13">
        <v>-12.537382028263044</v>
      </c>
    </row>
    <row r="5343" spans="1:2">
      <c r="A5343">
        <v>5342</v>
      </c>
      <c r="B5343" s="13">
        <v>-14.138249929407314</v>
      </c>
    </row>
    <row r="5344" spans="1:2">
      <c r="A5344">
        <v>5343</v>
      </c>
      <c r="B5344" s="13">
        <v>-4.3026304595359379</v>
      </c>
    </row>
    <row r="5345" spans="1:2">
      <c r="A5345">
        <v>5344</v>
      </c>
      <c r="B5345" s="13">
        <v>-10.527671838830733</v>
      </c>
    </row>
    <row r="5346" spans="1:2">
      <c r="A5346">
        <v>5345</v>
      </c>
      <c r="B5346" s="13">
        <v>-5.7840962939023806</v>
      </c>
    </row>
    <row r="5347" spans="1:2">
      <c r="A5347">
        <v>5346</v>
      </c>
      <c r="B5347" s="13">
        <v>-7.5832437056381758</v>
      </c>
    </row>
    <row r="5348" spans="1:2">
      <c r="A5348">
        <v>5347</v>
      </c>
      <c r="B5348" s="13">
        <v>-11.095392492383358</v>
      </c>
    </row>
    <row r="5349" spans="1:2">
      <c r="A5349">
        <v>5348</v>
      </c>
      <c r="B5349" s="13">
        <v>-10.757706496387904</v>
      </c>
    </row>
    <row r="5350" spans="1:2">
      <c r="A5350">
        <v>5349</v>
      </c>
      <c r="B5350" s="13">
        <v>-6.5399192444807852</v>
      </c>
    </row>
    <row r="5351" spans="1:2">
      <c r="A5351">
        <v>5350</v>
      </c>
      <c r="B5351" s="13">
        <v>-11.091080168136353</v>
      </c>
    </row>
    <row r="5352" spans="1:2">
      <c r="A5352">
        <v>5351</v>
      </c>
      <c r="B5352" s="13">
        <v>-11.742935270433106</v>
      </c>
    </row>
    <row r="5353" spans="1:2">
      <c r="A5353">
        <v>5352</v>
      </c>
      <c r="B5353" s="13">
        <v>-11.404726266253927</v>
      </c>
    </row>
    <row r="5354" spans="1:2">
      <c r="A5354">
        <v>5353</v>
      </c>
      <c r="B5354" s="13">
        <v>-9.7920301626258706</v>
      </c>
    </row>
    <row r="5355" spans="1:2">
      <c r="A5355">
        <v>5354</v>
      </c>
      <c r="B5355" s="13">
        <v>-12.498363749748901</v>
      </c>
    </row>
    <row r="5356" spans="1:2">
      <c r="A5356">
        <v>5355</v>
      </c>
      <c r="B5356" s="13">
        <v>-12.576612002833206</v>
      </c>
    </row>
    <row r="5357" spans="1:2">
      <c r="A5357">
        <v>5356</v>
      </c>
      <c r="B5357" s="13">
        <v>-10.800977924165698</v>
      </c>
    </row>
    <row r="5358" spans="1:2">
      <c r="A5358">
        <v>5357</v>
      </c>
      <c r="B5358" s="13">
        <v>-2.1375160564914188</v>
      </c>
    </row>
    <row r="5359" spans="1:2">
      <c r="A5359">
        <v>5358</v>
      </c>
      <c r="B5359" s="13">
        <v>-10.189815086155656</v>
      </c>
    </row>
    <row r="5360" spans="1:2">
      <c r="A5360">
        <v>5359</v>
      </c>
      <c r="B5360" s="13">
        <v>-5.3218910734209892</v>
      </c>
    </row>
    <row r="5361" spans="1:2">
      <c r="A5361">
        <v>5360</v>
      </c>
      <c r="B5361" s="13">
        <v>-9.1790781879599574</v>
      </c>
    </row>
    <row r="5362" spans="1:2">
      <c r="A5362">
        <v>5361</v>
      </c>
      <c r="B5362" s="13">
        <v>-8.0778722857320329</v>
      </c>
    </row>
    <row r="5363" spans="1:2">
      <c r="A5363">
        <v>5362</v>
      </c>
      <c r="B5363" s="13">
        <v>-13.664762466527815</v>
      </c>
    </row>
    <row r="5364" spans="1:2">
      <c r="A5364">
        <v>5363</v>
      </c>
      <c r="B5364" s="13">
        <v>-8.9973108918943936</v>
      </c>
    </row>
    <row r="5365" spans="1:2">
      <c r="A5365">
        <v>5364</v>
      </c>
      <c r="B5365" s="13">
        <v>-7.7859808525511083</v>
      </c>
    </row>
    <row r="5366" spans="1:2">
      <c r="A5366">
        <v>5365</v>
      </c>
      <c r="B5366" s="13">
        <v>-10.690428458552061</v>
      </c>
    </row>
    <row r="5367" spans="1:2">
      <c r="A5367">
        <v>5366</v>
      </c>
      <c r="B5367" s="13">
        <v>-7.021565305430256</v>
      </c>
    </row>
    <row r="5368" spans="1:2">
      <c r="A5368">
        <v>5367</v>
      </c>
      <c r="B5368" s="13">
        <v>-10.115138323344944</v>
      </c>
    </row>
    <row r="5369" spans="1:2">
      <c r="A5369">
        <v>5368</v>
      </c>
      <c r="B5369" s="13">
        <v>-8.8912402943621149</v>
      </c>
    </row>
    <row r="5370" spans="1:2">
      <c r="A5370">
        <v>5369</v>
      </c>
      <c r="B5370" s="13">
        <v>-11.829823614894075</v>
      </c>
    </row>
    <row r="5371" spans="1:2">
      <c r="A5371">
        <v>5370</v>
      </c>
      <c r="B5371" s="13">
        <v>-4.9851130382010345</v>
      </c>
    </row>
    <row r="5372" spans="1:2">
      <c r="A5372">
        <v>5371</v>
      </c>
      <c r="B5372" s="13">
        <v>-6.5572904186285843</v>
      </c>
    </row>
    <row r="5373" spans="1:2">
      <c r="A5373">
        <v>5372</v>
      </c>
      <c r="B5373" s="13">
        <v>-8.3996186261890227</v>
      </c>
    </row>
    <row r="5374" spans="1:2">
      <c r="A5374">
        <v>5373</v>
      </c>
      <c r="B5374" s="13">
        <v>-7.5974181480350467</v>
      </c>
    </row>
    <row r="5375" spans="1:2">
      <c r="A5375">
        <v>5374</v>
      </c>
      <c r="B5375" s="13">
        <v>-13.172213845595998</v>
      </c>
    </row>
    <row r="5376" spans="1:2">
      <c r="A5376">
        <v>5375</v>
      </c>
      <c r="B5376" s="13">
        <v>-8.0530106993109598</v>
      </c>
    </row>
    <row r="5377" spans="1:2">
      <c r="A5377">
        <v>5376</v>
      </c>
      <c r="B5377" s="13">
        <v>-10.048177575775354</v>
      </c>
    </row>
    <row r="5378" spans="1:2">
      <c r="A5378">
        <v>5377</v>
      </c>
      <c r="B5378" s="13">
        <v>-6.3692098196120526</v>
      </c>
    </row>
    <row r="5379" spans="1:2">
      <c r="A5379">
        <v>5378</v>
      </c>
      <c r="B5379" s="13">
        <v>-4.4450981977507125</v>
      </c>
    </row>
    <row r="5380" spans="1:2">
      <c r="A5380">
        <v>5379</v>
      </c>
      <c r="B5380" s="13">
        <v>-6.6693481626927094</v>
      </c>
    </row>
    <row r="5381" spans="1:2">
      <c r="A5381">
        <v>5380</v>
      </c>
      <c r="B5381" s="13">
        <v>-6.1160183979205822</v>
      </c>
    </row>
    <row r="5382" spans="1:2">
      <c r="A5382">
        <v>5381</v>
      </c>
      <c r="B5382" s="13">
        <v>-7.9668928831515666</v>
      </c>
    </row>
    <row r="5383" spans="1:2">
      <c r="A5383">
        <v>5382</v>
      </c>
      <c r="B5383" s="13">
        <v>-6.4897657943499523</v>
      </c>
    </row>
    <row r="5384" spans="1:2">
      <c r="A5384">
        <v>5383</v>
      </c>
      <c r="B5384" s="13">
        <v>-9.9221895965804219</v>
      </c>
    </row>
    <row r="5385" spans="1:2">
      <c r="A5385">
        <v>5384</v>
      </c>
      <c r="B5385" s="13">
        <v>-8.1306108289556391</v>
      </c>
    </row>
    <row r="5386" spans="1:2">
      <c r="A5386">
        <v>5385</v>
      </c>
      <c r="B5386" s="13">
        <v>-10.034677534913632</v>
      </c>
    </row>
    <row r="5387" spans="1:2">
      <c r="A5387">
        <v>5386</v>
      </c>
      <c r="B5387" s="13">
        <v>-6.0323806600617171</v>
      </c>
    </row>
    <row r="5388" spans="1:2">
      <c r="A5388">
        <v>5387</v>
      </c>
      <c r="B5388" s="13">
        <v>-9.8415943063782372</v>
      </c>
    </row>
    <row r="5389" spans="1:2">
      <c r="A5389">
        <v>5388</v>
      </c>
      <c r="B5389" s="13">
        <v>-13.526722117871129</v>
      </c>
    </row>
    <row r="5390" spans="1:2">
      <c r="A5390">
        <v>5389</v>
      </c>
      <c r="B5390" s="13">
        <v>-5.9800592053231147</v>
      </c>
    </row>
    <row r="5391" spans="1:2">
      <c r="A5391">
        <v>5390</v>
      </c>
      <c r="B5391" s="13">
        <v>-4.1072140084134041</v>
      </c>
    </row>
    <row r="5392" spans="1:2">
      <c r="A5392">
        <v>5391</v>
      </c>
      <c r="B5392" s="13">
        <v>-7.0687349597219873</v>
      </c>
    </row>
    <row r="5393" spans="1:2">
      <c r="A5393">
        <v>5392</v>
      </c>
      <c r="B5393" s="13">
        <v>-7.4371025390719279</v>
      </c>
    </row>
    <row r="5394" spans="1:2">
      <c r="A5394">
        <v>5393</v>
      </c>
      <c r="B5394" s="13">
        <v>-9.9907039634695067</v>
      </c>
    </row>
    <row r="5395" spans="1:2">
      <c r="A5395">
        <v>5394</v>
      </c>
      <c r="B5395" s="13">
        <v>-13.325761340699991</v>
      </c>
    </row>
    <row r="5396" spans="1:2">
      <c r="A5396">
        <v>5395</v>
      </c>
      <c r="B5396" s="13">
        <v>-8.2912508846882229</v>
      </c>
    </row>
    <row r="5397" spans="1:2">
      <c r="A5397">
        <v>5396</v>
      </c>
      <c r="B5397" s="13">
        <v>-12.512726454300939</v>
      </c>
    </row>
    <row r="5398" spans="1:2">
      <c r="A5398">
        <v>5397</v>
      </c>
      <c r="B5398" s="13">
        <v>-7.5885519040474447</v>
      </c>
    </row>
    <row r="5399" spans="1:2">
      <c r="A5399">
        <v>5398</v>
      </c>
      <c r="B5399" s="13">
        <v>-7.7706199493529651</v>
      </c>
    </row>
    <row r="5400" spans="1:2">
      <c r="A5400">
        <v>5399</v>
      </c>
      <c r="B5400" s="13">
        <v>-4.2822912038188905</v>
      </c>
    </row>
    <row r="5401" spans="1:2">
      <c r="A5401">
        <v>5400</v>
      </c>
      <c r="B5401" s="13">
        <v>-10.931536515195146</v>
      </c>
    </row>
    <row r="5402" spans="1:2">
      <c r="A5402">
        <v>5401</v>
      </c>
      <c r="B5402" s="13">
        <v>-8.0184620895667482</v>
      </c>
    </row>
    <row r="5403" spans="1:2">
      <c r="A5403">
        <v>5402</v>
      </c>
      <c r="B5403" s="13">
        <v>-4.849016014453869</v>
      </c>
    </row>
    <row r="5404" spans="1:2">
      <c r="A5404">
        <v>5403</v>
      </c>
      <c r="B5404" s="13">
        <v>-11.621943887273648</v>
      </c>
    </row>
    <row r="5405" spans="1:2">
      <c r="A5405">
        <v>5404</v>
      </c>
      <c r="B5405" s="13">
        <v>-11.257900230990803</v>
      </c>
    </row>
    <row r="5406" spans="1:2">
      <c r="A5406">
        <v>5405</v>
      </c>
      <c r="B5406" s="13">
        <v>-7.9124430525850249</v>
      </c>
    </row>
    <row r="5407" spans="1:2">
      <c r="A5407">
        <v>5406</v>
      </c>
      <c r="B5407" s="13">
        <v>-7.6295712820829209</v>
      </c>
    </row>
    <row r="5408" spans="1:2">
      <c r="A5408">
        <v>5407</v>
      </c>
      <c r="B5408" s="13">
        <v>-9.5132903844752992</v>
      </c>
    </row>
    <row r="5409" spans="1:2">
      <c r="A5409">
        <v>5408</v>
      </c>
      <c r="B5409" s="13">
        <v>-10.002922562052051</v>
      </c>
    </row>
    <row r="5410" spans="1:2">
      <c r="A5410">
        <v>5409</v>
      </c>
      <c r="B5410" s="13">
        <v>-9.7734136761916393</v>
      </c>
    </row>
    <row r="5411" spans="1:2">
      <c r="A5411">
        <v>5410</v>
      </c>
      <c r="B5411" s="13">
        <v>-8.4825506316312769</v>
      </c>
    </row>
    <row r="5412" spans="1:2">
      <c r="A5412">
        <v>5411</v>
      </c>
      <c r="B5412" s="13">
        <v>-8.0898754709754677</v>
      </c>
    </row>
    <row r="5413" spans="1:2">
      <c r="A5413">
        <v>5412</v>
      </c>
      <c r="B5413" s="13">
        <v>-11.365457435018428</v>
      </c>
    </row>
    <row r="5414" spans="1:2">
      <c r="A5414">
        <v>5413</v>
      </c>
      <c r="B5414" s="13">
        <v>-6.8876607973210957</v>
      </c>
    </row>
    <row r="5415" spans="1:2">
      <c r="A5415">
        <v>5414</v>
      </c>
      <c r="B5415" s="13">
        <v>-11.966756877985041</v>
      </c>
    </row>
    <row r="5416" spans="1:2">
      <c r="A5416">
        <v>5415</v>
      </c>
      <c r="B5416" s="13">
        <v>-13.000246168014517</v>
      </c>
    </row>
    <row r="5417" spans="1:2">
      <c r="A5417">
        <v>5416</v>
      </c>
      <c r="B5417" s="13">
        <v>-7.5650742735650791</v>
      </c>
    </row>
    <row r="5418" spans="1:2">
      <c r="A5418">
        <v>5417</v>
      </c>
      <c r="B5418" s="13">
        <v>-8.5482798037050678</v>
      </c>
    </row>
    <row r="5419" spans="1:2">
      <c r="A5419">
        <v>5418</v>
      </c>
      <c r="B5419" s="13">
        <v>-8.001390902586385</v>
      </c>
    </row>
    <row r="5420" spans="1:2">
      <c r="A5420">
        <v>5419</v>
      </c>
      <c r="B5420" s="13">
        <v>-8.8787400355412718</v>
      </c>
    </row>
    <row r="5421" spans="1:2">
      <c r="A5421">
        <v>5420</v>
      </c>
      <c r="B5421" s="13">
        <v>-8.4039711991153894</v>
      </c>
    </row>
    <row r="5422" spans="1:2">
      <c r="A5422">
        <v>5421</v>
      </c>
      <c r="B5422" s="13">
        <v>-16.238907212204783</v>
      </c>
    </row>
    <row r="5423" spans="1:2">
      <c r="A5423">
        <v>5422</v>
      </c>
      <c r="B5423" s="13">
        <v>-5.7047034159664864</v>
      </c>
    </row>
    <row r="5424" spans="1:2">
      <c r="A5424">
        <v>5423</v>
      </c>
      <c r="B5424" s="13">
        <v>-7.7356910146030335</v>
      </c>
    </row>
    <row r="5425" spans="1:2">
      <c r="A5425">
        <v>5424</v>
      </c>
      <c r="B5425" s="13">
        <v>-4.9450298722880159</v>
      </c>
    </row>
    <row r="5426" spans="1:2">
      <c r="A5426">
        <v>5425</v>
      </c>
      <c r="B5426" s="13">
        <v>-5.0770649126186154</v>
      </c>
    </row>
    <row r="5427" spans="1:2">
      <c r="A5427">
        <v>5426</v>
      </c>
      <c r="B5427" s="13">
        <v>-7.880746757143485</v>
      </c>
    </row>
    <row r="5428" spans="1:2">
      <c r="A5428">
        <v>5427</v>
      </c>
      <c r="B5428" s="13">
        <v>-7.5461028584794159</v>
      </c>
    </row>
    <row r="5429" spans="1:2">
      <c r="A5429">
        <v>5428</v>
      </c>
      <c r="B5429" s="13">
        <v>-13.239532214327188</v>
      </c>
    </row>
    <row r="5430" spans="1:2">
      <c r="A5430">
        <v>5429</v>
      </c>
      <c r="B5430" s="13">
        <v>-12.225942349640233</v>
      </c>
    </row>
    <row r="5431" spans="1:2">
      <c r="A5431">
        <v>5430</v>
      </c>
      <c r="B5431" s="13">
        <v>-10.317034345542545</v>
      </c>
    </row>
    <row r="5432" spans="1:2">
      <c r="A5432">
        <v>5431</v>
      </c>
      <c r="B5432" s="13">
        <v>-8.523904873242941</v>
      </c>
    </row>
    <row r="5433" spans="1:2">
      <c r="A5433">
        <v>5432</v>
      </c>
      <c r="B5433" s="13">
        <v>-5.4006095543097743</v>
      </c>
    </row>
    <row r="5434" spans="1:2">
      <c r="A5434">
        <v>5433</v>
      </c>
      <c r="B5434" s="13">
        <v>-5.7598514694614735</v>
      </c>
    </row>
    <row r="5435" spans="1:2">
      <c r="A5435">
        <v>5434</v>
      </c>
      <c r="B5435" s="13">
        <v>-9.1063444218405518</v>
      </c>
    </row>
    <row r="5436" spans="1:2">
      <c r="A5436">
        <v>5435</v>
      </c>
      <c r="B5436" s="13">
        <v>-10.436783767794079</v>
      </c>
    </row>
    <row r="5437" spans="1:2">
      <c r="A5437">
        <v>5436</v>
      </c>
      <c r="B5437" s="13">
        <v>-8.7013967331735813</v>
      </c>
    </row>
    <row r="5438" spans="1:2">
      <c r="A5438">
        <v>5437</v>
      </c>
      <c r="B5438" s="13">
        <v>-10.26948266846945</v>
      </c>
    </row>
    <row r="5439" spans="1:2">
      <c r="A5439">
        <v>5438</v>
      </c>
      <c r="B5439" s="13">
        <v>-14.470625056177347</v>
      </c>
    </row>
    <row r="5440" spans="1:2">
      <c r="A5440">
        <v>5439</v>
      </c>
      <c r="B5440" s="13">
        <v>-5.3084489923339806</v>
      </c>
    </row>
    <row r="5441" spans="1:2">
      <c r="A5441">
        <v>5440</v>
      </c>
      <c r="B5441" s="13">
        <v>-6.7960829130301503</v>
      </c>
    </row>
    <row r="5442" spans="1:2">
      <c r="A5442">
        <v>5441</v>
      </c>
      <c r="B5442" s="13">
        <v>-8.2461086624424986</v>
      </c>
    </row>
    <row r="5443" spans="1:2">
      <c r="A5443">
        <v>5442</v>
      </c>
      <c r="B5443" s="13">
        <v>-5.1365271995922592</v>
      </c>
    </row>
    <row r="5444" spans="1:2">
      <c r="A5444">
        <v>5443</v>
      </c>
      <c r="B5444" s="13">
        <v>-9.8709258094001502</v>
      </c>
    </row>
    <row r="5445" spans="1:2">
      <c r="A5445">
        <v>5444</v>
      </c>
      <c r="B5445" s="13">
        <v>-11.339625429796969</v>
      </c>
    </row>
    <row r="5446" spans="1:2">
      <c r="A5446">
        <v>5445</v>
      </c>
      <c r="B5446" s="13">
        <v>-9.6659128121231586</v>
      </c>
    </row>
    <row r="5447" spans="1:2">
      <c r="A5447">
        <v>5446</v>
      </c>
      <c r="B5447" s="13">
        <v>-9.0163908638172998</v>
      </c>
    </row>
    <row r="5448" spans="1:2">
      <c r="A5448">
        <v>5447</v>
      </c>
      <c r="B5448" s="13">
        <v>-7.462325134032092</v>
      </c>
    </row>
    <row r="5449" spans="1:2">
      <c r="A5449">
        <v>5448</v>
      </c>
      <c r="B5449" s="13">
        <v>-6.4207241751533166</v>
      </c>
    </row>
    <row r="5450" spans="1:2">
      <c r="A5450">
        <v>5449</v>
      </c>
      <c r="B5450" s="13">
        <v>-9.8699404976381739</v>
      </c>
    </row>
    <row r="5451" spans="1:2">
      <c r="A5451">
        <v>5450</v>
      </c>
      <c r="B5451" s="13">
        <v>-10.319485306936208</v>
      </c>
    </row>
    <row r="5452" spans="1:2">
      <c r="A5452">
        <v>5451</v>
      </c>
      <c r="B5452" s="13">
        <v>-3.5229229535998883</v>
      </c>
    </row>
    <row r="5453" spans="1:2">
      <c r="A5453">
        <v>5452</v>
      </c>
      <c r="B5453" s="13">
        <v>-7.5380181579519485</v>
      </c>
    </row>
    <row r="5454" spans="1:2">
      <c r="A5454">
        <v>5453</v>
      </c>
      <c r="B5454" s="13">
        <v>-6.8739048489142087</v>
      </c>
    </row>
    <row r="5455" spans="1:2">
      <c r="A5455">
        <v>5454</v>
      </c>
      <c r="B5455" s="13">
        <v>-10.400064755540246</v>
      </c>
    </row>
    <row r="5456" spans="1:2">
      <c r="A5456">
        <v>5455</v>
      </c>
      <c r="B5456" s="13">
        <v>-9.7198017445025613</v>
      </c>
    </row>
    <row r="5457" spans="1:2">
      <c r="A5457">
        <v>5456</v>
      </c>
      <c r="B5457" s="13">
        <v>-9.0114702497666279</v>
      </c>
    </row>
    <row r="5458" spans="1:2">
      <c r="A5458">
        <v>5457</v>
      </c>
      <c r="B5458" s="13">
        <v>-10.714775081399365</v>
      </c>
    </row>
    <row r="5459" spans="1:2">
      <c r="A5459">
        <v>5458</v>
      </c>
      <c r="B5459" s="13">
        <v>-11.508605350106583</v>
      </c>
    </row>
    <row r="5460" spans="1:2">
      <c r="A5460">
        <v>5459</v>
      </c>
      <c r="B5460" s="13">
        <v>-13.892328428832867</v>
      </c>
    </row>
    <row r="5461" spans="1:2">
      <c r="A5461">
        <v>5460</v>
      </c>
      <c r="B5461" s="13">
        <v>-8.2852768977757076</v>
      </c>
    </row>
    <row r="5462" spans="1:2">
      <c r="A5462">
        <v>5461</v>
      </c>
      <c r="B5462" s="13">
        <v>-11.588960569169368</v>
      </c>
    </row>
    <row r="5463" spans="1:2">
      <c r="A5463">
        <v>5462</v>
      </c>
      <c r="B5463" s="13">
        <v>-10.081518793594887</v>
      </c>
    </row>
    <row r="5464" spans="1:2">
      <c r="A5464">
        <v>5463</v>
      </c>
      <c r="B5464" s="13">
        <v>-9.031964865697697</v>
      </c>
    </row>
    <row r="5465" spans="1:2">
      <c r="A5465">
        <v>5464</v>
      </c>
      <c r="B5465" s="13">
        <v>-5.5700346384347483</v>
      </c>
    </row>
    <row r="5466" spans="1:2">
      <c r="A5466">
        <v>5465</v>
      </c>
      <c r="B5466" s="13">
        <v>-6.0921074694173658</v>
      </c>
    </row>
    <row r="5467" spans="1:2">
      <c r="A5467">
        <v>5466</v>
      </c>
      <c r="B5467" s="13">
        <v>-6.235007984004957</v>
      </c>
    </row>
    <row r="5468" spans="1:2">
      <c r="A5468">
        <v>5467</v>
      </c>
      <c r="B5468" s="13">
        <v>-7.4892685851077268</v>
      </c>
    </row>
    <row r="5469" spans="1:2">
      <c r="A5469">
        <v>5468</v>
      </c>
      <c r="B5469" s="13">
        <v>-13.335327611930603</v>
      </c>
    </row>
    <row r="5470" spans="1:2">
      <c r="A5470">
        <v>5469</v>
      </c>
      <c r="B5470" s="13">
        <v>-6.6098628211783437</v>
      </c>
    </row>
    <row r="5471" spans="1:2">
      <c r="A5471">
        <v>5470</v>
      </c>
      <c r="B5471" s="13">
        <v>-7.9352492343371175</v>
      </c>
    </row>
    <row r="5472" spans="1:2">
      <c r="A5472">
        <v>5471</v>
      </c>
      <c r="B5472" s="13">
        <v>-7.248097291043397</v>
      </c>
    </row>
    <row r="5473" spans="1:2">
      <c r="A5473">
        <v>5472</v>
      </c>
      <c r="B5473" s="13">
        <v>-11.438920389096278</v>
      </c>
    </row>
    <row r="5474" spans="1:2">
      <c r="A5474">
        <v>5473</v>
      </c>
      <c r="B5474" s="13">
        <v>-7.3632934526252765</v>
      </c>
    </row>
    <row r="5475" spans="1:2">
      <c r="A5475">
        <v>5474</v>
      </c>
      <c r="B5475" s="13">
        <v>-9.9934447833256375</v>
      </c>
    </row>
    <row r="5476" spans="1:2">
      <c r="A5476">
        <v>5475</v>
      </c>
      <c r="B5476" s="13">
        <v>-11.674190949107091</v>
      </c>
    </row>
    <row r="5477" spans="1:2">
      <c r="A5477">
        <v>5476</v>
      </c>
      <c r="B5477" s="13">
        <v>-6.9124823206279409</v>
      </c>
    </row>
    <row r="5478" spans="1:2">
      <c r="A5478">
        <v>5477</v>
      </c>
      <c r="B5478" s="13">
        <v>-3.3489102751791289</v>
      </c>
    </row>
    <row r="5479" spans="1:2">
      <c r="A5479">
        <v>5478</v>
      </c>
      <c r="B5479" s="13">
        <v>-11.242050361504926</v>
      </c>
    </row>
    <row r="5480" spans="1:2">
      <c r="A5480">
        <v>5479</v>
      </c>
      <c r="B5480" s="13">
        <v>-7.2433848827088534</v>
      </c>
    </row>
    <row r="5481" spans="1:2">
      <c r="A5481">
        <v>5480</v>
      </c>
      <c r="B5481" s="13">
        <v>-14.013573657284239</v>
      </c>
    </row>
    <row r="5482" spans="1:2">
      <c r="A5482">
        <v>5481</v>
      </c>
      <c r="B5482" s="13">
        <v>-11.945473987107551</v>
      </c>
    </row>
    <row r="5483" spans="1:2">
      <c r="A5483">
        <v>5482</v>
      </c>
      <c r="B5483" s="13">
        <v>-9.5697197674220398</v>
      </c>
    </row>
    <row r="5484" spans="1:2">
      <c r="A5484">
        <v>5483</v>
      </c>
      <c r="B5484" s="13">
        <v>-7.9554455581692407</v>
      </c>
    </row>
    <row r="5485" spans="1:2">
      <c r="A5485">
        <v>5484</v>
      </c>
      <c r="B5485" s="13">
        <v>-8.706358101581225</v>
      </c>
    </row>
    <row r="5486" spans="1:2">
      <c r="A5486">
        <v>5485</v>
      </c>
      <c r="B5486" s="13">
        <v>-7.2986343845540693</v>
      </c>
    </row>
    <row r="5487" spans="1:2">
      <c r="A5487">
        <v>5486</v>
      </c>
      <c r="B5487" s="13">
        <v>-8.5226019955812298</v>
      </c>
    </row>
    <row r="5488" spans="1:2">
      <c r="A5488">
        <v>5487</v>
      </c>
      <c r="B5488" s="13">
        <v>-3.3156323939544379</v>
      </c>
    </row>
    <row r="5489" spans="1:2">
      <c r="A5489">
        <v>5488</v>
      </c>
      <c r="B5489" s="13">
        <v>-10.708400161958753</v>
      </c>
    </row>
    <row r="5490" spans="1:2">
      <c r="A5490">
        <v>5489</v>
      </c>
      <c r="B5490" s="13">
        <v>-9.8039143641415372</v>
      </c>
    </row>
    <row r="5491" spans="1:2">
      <c r="A5491">
        <v>5490</v>
      </c>
      <c r="B5491" s="13">
        <v>-0.86671539486570626</v>
      </c>
    </row>
    <row r="5492" spans="1:2">
      <c r="A5492">
        <v>5491</v>
      </c>
      <c r="B5492" s="13">
        <v>-15.53616322569829</v>
      </c>
    </row>
    <row r="5493" spans="1:2">
      <c r="A5493">
        <v>5492</v>
      </c>
      <c r="B5493" s="13">
        <v>-9.6982314311709317</v>
      </c>
    </row>
    <row r="5494" spans="1:2">
      <c r="A5494">
        <v>5493</v>
      </c>
      <c r="B5494" s="13">
        <v>-6.362876894626603</v>
      </c>
    </row>
    <row r="5495" spans="1:2">
      <c r="A5495">
        <v>5494</v>
      </c>
      <c r="B5495" s="13">
        <v>-6.1806429076029419</v>
      </c>
    </row>
    <row r="5496" spans="1:2">
      <c r="A5496">
        <v>5495</v>
      </c>
      <c r="B5496" s="13">
        <v>-10.630687022376371</v>
      </c>
    </row>
    <row r="5497" spans="1:2">
      <c r="A5497">
        <v>5496</v>
      </c>
      <c r="B5497" s="13">
        <v>-11.722052155039014</v>
      </c>
    </row>
    <row r="5498" spans="1:2">
      <c r="A5498">
        <v>5497</v>
      </c>
      <c r="B5498" s="13">
        <v>-13.310822567009987</v>
      </c>
    </row>
    <row r="5499" spans="1:2">
      <c r="A5499">
        <v>5498</v>
      </c>
      <c r="B5499" s="13">
        <v>-10.586413576314797</v>
      </c>
    </row>
    <row r="5500" spans="1:2">
      <c r="A5500">
        <v>5499</v>
      </c>
      <c r="B5500" s="13">
        <v>-9.2391723543333946</v>
      </c>
    </row>
    <row r="5501" spans="1:2">
      <c r="A5501">
        <v>5500</v>
      </c>
      <c r="B5501" s="13">
        <v>-6.1134496440357262</v>
      </c>
    </row>
    <row r="5502" spans="1:2">
      <c r="A5502">
        <v>5501</v>
      </c>
      <c r="B5502" s="13">
        <v>-8.3535588862371384</v>
      </c>
    </row>
    <row r="5503" spans="1:2">
      <c r="A5503">
        <v>5502</v>
      </c>
      <c r="B5503" s="13">
        <v>-11.02088937811993</v>
      </c>
    </row>
    <row r="5504" spans="1:2">
      <c r="A5504">
        <v>5503</v>
      </c>
      <c r="B5504" s="13">
        <v>-12.434358878350196</v>
      </c>
    </row>
    <row r="5505" spans="1:2">
      <c r="A5505">
        <v>5504</v>
      </c>
      <c r="B5505" s="13">
        <v>-8.090023224884618</v>
      </c>
    </row>
    <row r="5506" spans="1:2">
      <c r="A5506">
        <v>5505</v>
      </c>
      <c r="B5506" s="13">
        <v>-10.201525013258914</v>
      </c>
    </row>
    <row r="5507" spans="1:2">
      <c r="A5507">
        <v>5506</v>
      </c>
      <c r="B5507" s="13">
        <v>-13.894582774505722</v>
      </c>
    </row>
    <row r="5508" spans="1:2">
      <c r="A5508">
        <v>5507</v>
      </c>
      <c r="B5508" s="13">
        <v>-9.8920241059618927</v>
      </c>
    </row>
    <row r="5509" spans="1:2">
      <c r="A5509">
        <v>5508</v>
      </c>
      <c r="B5509" s="13">
        <v>-8.1792304559601607</v>
      </c>
    </row>
    <row r="5510" spans="1:2">
      <c r="A5510">
        <v>5509</v>
      </c>
      <c r="B5510" s="13">
        <v>-8.0715398593852719</v>
      </c>
    </row>
    <row r="5511" spans="1:2">
      <c r="A5511">
        <v>5510</v>
      </c>
      <c r="B5511" s="13">
        <v>-9.2383519065509656</v>
      </c>
    </row>
    <row r="5512" spans="1:2">
      <c r="A5512">
        <v>5511</v>
      </c>
      <c r="B5512" s="13">
        <v>-9.1418610467343111</v>
      </c>
    </row>
    <row r="5513" spans="1:2">
      <c r="A5513">
        <v>5512</v>
      </c>
      <c r="B5513" s="13">
        <v>-10.2448279592288</v>
      </c>
    </row>
    <row r="5514" spans="1:2">
      <c r="A5514">
        <v>5513</v>
      </c>
      <c r="B5514" s="13">
        <v>-10.943410058030908</v>
      </c>
    </row>
    <row r="5515" spans="1:2">
      <c r="A5515">
        <v>5514</v>
      </c>
      <c r="B5515" s="13">
        <v>-11.532403969937612</v>
      </c>
    </row>
    <row r="5516" spans="1:2">
      <c r="A5516">
        <v>5515</v>
      </c>
      <c r="B5516" s="13">
        <v>-8.3677844960565082</v>
      </c>
    </row>
    <row r="5517" spans="1:2">
      <c r="A5517">
        <v>5516</v>
      </c>
      <c r="B5517" s="13">
        <v>-6.9734438482669896</v>
      </c>
    </row>
    <row r="5518" spans="1:2">
      <c r="A5518">
        <v>5517</v>
      </c>
      <c r="B5518" s="13">
        <v>-6.9985106356034583</v>
      </c>
    </row>
    <row r="5519" spans="1:2">
      <c r="A5519">
        <v>5518</v>
      </c>
      <c r="B5519" s="13">
        <v>-8.4374504039334361</v>
      </c>
    </row>
    <row r="5520" spans="1:2">
      <c r="A5520">
        <v>5519</v>
      </c>
      <c r="B5520" s="13">
        <v>-7.6400825253153046</v>
      </c>
    </row>
    <row r="5521" spans="1:2">
      <c r="A5521">
        <v>5520</v>
      </c>
      <c r="B5521" s="13">
        <v>-8.8901309253368144</v>
      </c>
    </row>
    <row r="5522" spans="1:2">
      <c r="A5522">
        <v>5521</v>
      </c>
      <c r="B5522" s="13">
        <v>-6.2550997450021084</v>
      </c>
    </row>
    <row r="5523" spans="1:2">
      <c r="A5523">
        <v>5522</v>
      </c>
      <c r="B5523" s="13">
        <v>-8.664505091092229</v>
      </c>
    </row>
    <row r="5524" spans="1:2">
      <c r="A5524">
        <v>5523</v>
      </c>
      <c r="B5524" s="13">
        <v>-4.4905696182685499</v>
      </c>
    </row>
    <row r="5525" spans="1:2">
      <c r="A5525">
        <v>5524</v>
      </c>
      <c r="B5525" s="13">
        <v>-5.8436043562170621</v>
      </c>
    </row>
    <row r="5526" spans="1:2">
      <c r="A5526">
        <v>5525</v>
      </c>
      <c r="B5526" s="13">
        <v>-11.782190407190406</v>
      </c>
    </row>
    <row r="5527" spans="1:2">
      <c r="A5527">
        <v>5526</v>
      </c>
      <c r="B5527" s="13">
        <v>-12.690511112588757</v>
      </c>
    </row>
    <row r="5528" spans="1:2">
      <c r="A5528">
        <v>5527</v>
      </c>
      <c r="B5528" s="13">
        <v>-8.227732132073335</v>
      </c>
    </row>
    <row r="5529" spans="1:2">
      <c r="A5529">
        <v>5528</v>
      </c>
      <c r="B5529" s="13">
        <v>-14.586407431145304</v>
      </c>
    </row>
    <row r="5530" spans="1:2">
      <c r="A5530">
        <v>5529</v>
      </c>
      <c r="B5530" s="13">
        <v>-9.3576926295127887</v>
      </c>
    </row>
    <row r="5531" spans="1:2">
      <c r="A5531">
        <v>5530</v>
      </c>
      <c r="B5531" s="13">
        <v>-7.4918993575596762</v>
      </c>
    </row>
    <row r="5532" spans="1:2">
      <c r="A5532">
        <v>5531</v>
      </c>
      <c r="B5532" s="13">
        <v>-10.323977193520529</v>
      </c>
    </row>
    <row r="5533" spans="1:2">
      <c r="A5533">
        <v>5532</v>
      </c>
      <c r="B5533" s="13">
        <v>-7.8055820651659271</v>
      </c>
    </row>
    <row r="5534" spans="1:2">
      <c r="A5534">
        <v>5533</v>
      </c>
      <c r="B5534" s="13">
        <v>-7.6343060928288118</v>
      </c>
    </row>
    <row r="5535" spans="1:2">
      <c r="A5535">
        <v>5534</v>
      </c>
      <c r="B5535" s="13">
        <v>-7.2193722365535917</v>
      </c>
    </row>
    <row r="5536" spans="1:2">
      <c r="A5536">
        <v>5535</v>
      </c>
      <c r="B5536" s="13">
        <v>-10.204575571232155</v>
      </c>
    </row>
    <row r="5537" spans="1:2">
      <c r="A5537">
        <v>5536</v>
      </c>
      <c r="B5537" s="13">
        <v>-8.3442379603674972</v>
      </c>
    </row>
    <row r="5538" spans="1:2">
      <c r="A5538">
        <v>5537</v>
      </c>
      <c r="B5538" s="13">
        <v>-6.8412449030402795</v>
      </c>
    </row>
    <row r="5539" spans="1:2">
      <c r="A5539">
        <v>5538</v>
      </c>
      <c r="B5539" s="13">
        <v>-6.8957795988027515</v>
      </c>
    </row>
    <row r="5540" spans="1:2">
      <c r="A5540">
        <v>5539</v>
      </c>
      <c r="B5540" s="13">
        <v>-12.967045996041747</v>
      </c>
    </row>
    <row r="5541" spans="1:2">
      <c r="A5541">
        <v>5540</v>
      </c>
      <c r="B5541" s="13">
        <v>-9.4260689891507425</v>
      </c>
    </row>
    <row r="5542" spans="1:2">
      <c r="A5542">
        <v>5541</v>
      </c>
      <c r="B5542" s="13">
        <v>-8.55589782762768</v>
      </c>
    </row>
    <row r="5543" spans="1:2">
      <c r="A5543">
        <v>5542</v>
      </c>
      <c r="B5543" s="13">
        <v>-12.534555894994748</v>
      </c>
    </row>
    <row r="5544" spans="1:2">
      <c r="A5544">
        <v>5543</v>
      </c>
      <c r="B5544" s="13">
        <v>-6.4544642309933549</v>
      </c>
    </row>
    <row r="5545" spans="1:2">
      <c r="A5545">
        <v>5544</v>
      </c>
      <c r="B5545" s="13">
        <v>-4.7163985676423774</v>
      </c>
    </row>
    <row r="5546" spans="1:2">
      <c r="A5546">
        <v>5545</v>
      </c>
      <c r="B5546" s="13">
        <v>-4.0234835816038164</v>
      </c>
    </row>
    <row r="5547" spans="1:2">
      <c r="A5547">
        <v>5546</v>
      </c>
      <c r="B5547" s="13">
        <v>-11.539813602221264</v>
      </c>
    </row>
    <row r="5548" spans="1:2">
      <c r="A5548">
        <v>5547</v>
      </c>
      <c r="B5548" s="13">
        <v>-11.915359104738807</v>
      </c>
    </row>
    <row r="5549" spans="1:2">
      <c r="A5549">
        <v>5548</v>
      </c>
      <c r="B5549" s="13">
        <v>-4.5752247676972386</v>
      </c>
    </row>
    <row r="5550" spans="1:2">
      <c r="A5550">
        <v>5549</v>
      </c>
      <c r="B5550" s="13">
        <v>-4.4911581044187256</v>
      </c>
    </row>
    <row r="5551" spans="1:2">
      <c r="A5551">
        <v>5550</v>
      </c>
      <c r="B5551" s="13">
        <v>-8.5512959519614142</v>
      </c>
    </row>
    <row r="5552" spans="1:2">
      <c r="A5552">
        <v>5551</v>
      </c>
      <c r="B5552" s="13">
        <v>-7.757837911088119</v>
      </c>
    </row>
    <row r="5553" spans="1:2">
      <c r="A5553">
        <v>5552</v>
      </c>
      <c r="B5553" s="13">
        <v>-10.563866052756234</v>
      </c>
    </row>
    <row r="5554" spans="1:2">
      <c r="A5554">
        <v>5553</v>
      </c>
      <c r="B5554" s="13">
        <v>-9.1444899105848911</v>
      </c>
    </row>
    <row r="5555" spans="1:2">
      <c r="A5555">
        <v>5554</v>
      </c>
      <c r="B5555" s="13">
        <v>-10.800120429431315</v>
      </c>
    </row>
    <row r="5556" spans="1:2">
      <c r="A5556">
        <v>5555</v>
      </c>
      <c r="B5556" s="13">
        <v>-7.9978279142870319</v>
      </c>
    </row>
    <row r="5557" spans="1:2">
      <c r="A5557">
        <v>5556</v>
      </c>
      <c r="B5557" s="13">
        <v>-8.9519326394062979</v>
      </c>
    </row>
    <row r="5558" spans="1:2">
      <c r="A5558">
        <v>5557</v>
      </c>
      <c r="B5558" s="13">
        <v>-9.6514943472591792</v>
      </c>
    </row>
    <row r="5559" spans="1:2">
      <c r="A5559">
        <v>5558</v>
      </c>
      <c r="B5559" s="13">
        <v>-12.016065836301928</v>
      </c>
    </row>
    <row r="5560" spans="1:2">
      <c r="A5560">
        <v>5559</v>
      </c>
      <c r="B5560" s="13">
        <v>-6.7205926056010421</v>
      </c>
    </row>
    <row r="5561" spans="1:2">
      <c r="A5561">
        <v>5560</v>
      </c>
      <c r="B5561" s="13">
        <v>-8.008667605055555</v>
      </c>
    </row>
    <row r="5562" spans="1:2">
      <c r="A5562">
        <v>5561</v>
      </c>
      <c r="B5562" s="13">
        <v>-10.185442676844994</v>
      </c>
    </row>
    <row r="5563" spans="1:2">
      <c r="A5563">
        <v>5562</v>
      </c>
      <c r="B5563" s="13">
        <v>-11.137972091838925</v>
      </c>
    </row>
    <row r="5564" spans="1:2">
      <c r="A5564">
        <v>5563</v>
      </c>
      <c r="B5564" s="13">
        <v>-6.6588834984347374</v>
      </c>
    </row>
    <row r="5565" spans="1:2">
      <c r="A5565">
        <v>5564</v>
      </c>
      <c r="B5565" s="13">
        <v>-5.8932055117757134</v>
      </c>
    </row>
    <row r="5566" spans="1:2">
      <c r="A5566">
        <v>5565</v>
      </c>
      <c r="B5566" s="13">
        <v>-11.186943029947408</v>
      </c>
    </row>
    <row r="5567" spans="1:2">
      <c r="A5567">
        <v>5566</v>
      </c>
      <c r="B5567" s="13">
        <v>-6.932604657545971</v>
      </c>
    </row>
    <row r="5568" spans="1:2">
      <c r="A5568">
        <v>5567</v>
      </c>
      <c r="B5568" s="13">
        <v>-5.7324035896441217</v>
      </c>
    </row>
    <row r="5569" spans="1:2">
      <c r="A5569">
        <v>5568</v>
      </c>
      <c r="B5569" s="13">
        <v>-10.123257990640221</v>
      </c>
    </row>
    <row r="5570" spans="1:2">
      <c r="A5570">
        <v>5569</v>
      </c>
      <c r="B5570" s="13">
        <v>-8.5705353711374226</v>
      </c>
    </row>
    <row r="5571" spans="1:2">
      <c r="A5571">
        <v>5570</v>
      </c>
      <c r="B5571" s="13">
        <v>-4.9172803430015248</v>
      </c>
    </row>
    <row r="5572" spans="1:2">
      <c r="A5572">
        <v>5571</v>
      </c>
      <c r="B5572" s="13">
        <v>-10.596286293172751</v>
      </c>
    </row>
    <row r="5573" spans="1:2">
      <c r="A5573">
        <v>5572</v>
      </c>
      <c r="B5573" s="13">
        <v>-7.1810302143237861</v>
      </c>
    </row>
    <row r="5574" spans="1:2">
      <c r="A5574">
        <v>5573</v>
      </c>
      <c r="B5574" s="13">
        <v>-9.7842062940537833</v>
      </c>
    </row>
    <row r="5575" spans="1:2">
      <c r="A5575">
        <v>5574</v>
      </c>
      <c r="B5575" s="13">
        <v>-9.9474915162921871</v>
      </c>
    </row>
    <row r="5576" spans="1:2">
      <c r="A5576">
        <v>5575</v>
      </c>
      <c r="B5576" s="13">
        <v>-8.5145144029761841</v>
      </c>
    </row>
    <row r="5577" spans="1:2">
      <c r="A5577">
        <v>5576</v>
      </c>
      <c r="B5577" s="13">
        <v>-12.790970953288614</v>
      </c>
    </row>
    <row r="5578" spans="1:2">
      <c r="A5578">
        <v>5577</v>
      </c>
      <c r="B5578" s="13">
        <v>-9.31727236526452</v>
      </c>
    </row>
    <row r="5579" spans="1:2">
      <c r="A5579">
        <v>5578</v>
      </c>
      <c r="B5579" s="13">
        <v>-9.4121299221614905</v>
      </c>
    </row>
    <row r="5580" spans="1:2">
      <c r="A5580">
        <v>5579</v>
      </c>
      <c r="B5580" s="13">
        <v>-9.5574076700367137</v>
      </c>
    </row>
    <row r="5581" spans="1:2">
      <c r="A5581">
        <v>5580</v>
      </c>
      <c r="B5581" s="13">
        <v>-5.2687760993272104</v>
      </c>
    </row>
    <row r="5582" spans="1:2">
      <c r="A5582">
        <v>5581</v>
      </c>
      <c r="B5582" s="13">
        <v>-10.550447346118352</v>
      </c>
    </row>
    <row r="5583" spans="1:2">
      <c r="A5583">
        <v>5582</v>
      </c>
      <c r="B5583" s="13">
        <v>-7.3629344040961806</v>
      </c>
    </row>
    <row r="5584" spans="1:2">
      <c r="A5584">
        <v>5583</v>
      </c>
      <c r="B5584" s="13">
        <v>-6.5450277168477058</v>
      </c>
    </row>
    <row r="5585" spans="1:2">
      <c r="A5585">
        <v>5584</v>
      </c>
      <c r="B5585" s="13">
        <v>-6.3076711521752173</v>
      </c>
    </row>
    <row r="5586" spans="1:2">
      <c r="A5586">
        <v>5585</v>
      </c>
      <c r="B5586" s="13">
        <v>-5.6200532177611686</v>
      </c>
    </row>
    <row r="5587" spans="1:2">
      <c r="A5587">
        <v>5586</v>
      </c>
      <c r="B5587" s="13">
        <v>-12.147487768949311</v>
      </c>
    </row>
    <row r="5588" spans="1:2">
      <c r="A5588">
        <v>5587</v>
      </c>
      <c r="B5588" s="13">
        <v>-7.4746330394464797</v>
      </c>
    </row>
    <row r="5589" spans="1:2">
      <c r="A5589">
        <v>5588</v>
      </c>
      <c r="B5589" s="13">
        <v>-10.359930025795162</v>
      </c>
    </row>
    <row r="5590" spans="1:2">
      <c r="A5590">
        <v>5589</v>
      </c>
      <c r="B5590" s="13">
        <v>-11.322430614247581</v>
      </c>
    </row>
    <row r="5591" spans="1:2">
      <c r="A5591">
        <v>5590</v>
      </c>
      <c r="B5591" s="13">
        <v>-10.073171551448768</v>
      </c>
    </row>
    <row r="5592" spans="1:2">
      <c r="A5592">
        <v>5591</v>
      </c>
      <c r="B5592" s="13">
        <v>-8.8025775050814872</v>
      </c>
    </row>
    <row r="5593" spans="1:2">
      <c r="A5593">
        <v>5592</v>
      </c>
      <c r="B5593" s="13">
        <v>-7.0943789687918075</v>
      </c>
    </row>
    <row r="5594" spans="1:2">
      <c r="A5594">
        <v>5593</v>
      </c>
      <c r="B5594" s="13">
        <v>-6.6594274855807072</v>
      </c>
    </row>
    <row r="5595" spans="1:2">
      <c r="A5595">
        <v>5594</v>
      </c>
      <c r="B5595" s="13">
        <v>-9.3251946907032153</v>
      </c>
    </row>
    <row r="5596" spans="1:2">
      <c r="A5596">
        <v>5595</v>
      </c>
      <c r="B5596" s="13">
        <v>-12.42882473067189</v>
      </c>
    </row>
    <row r="5597" spans="1:2">
      <c r="A5597">
        <v>5596</v>
      </c>
      <c r="B5597" s="13">
        <v>-13.242114958540887</v>
      </c>
    </row>
    <row r="5598" spans="1:2">
      <c r="A5598">
        <v>5597</v>
      </c>
      <c r="B5598" s="13">
        <v>-10.200074089844229</v>
      </c>
    </row>
    <row r="5599" spans="1:2">
      <c r="A5599">
        <v>5598</v>
      </c>
      <c r="B5599" s="13">
        <v>-8.9133845521813839</v>
      </c>
    </row>
    <row r="5600" spans="1:2">
      <c r="A5600">
        <v>5599</v>
      </c>
      <c r="B5600" s="13">
        <v>-9.1939224467082123</v>
      </c>
    </row>
    <row r="5601" spans="1:2">
      <c r="A5601">
        <v>5600</v>
      </c>
      <c r="B5601" s="13">
        <v>-10.518025819360776</v>
      </c>
    </row>
    <row r="5602" spans="1:2">
      <c r="A5602">
        <v>5601</v>
      </c>
      <c r="B5602" s="13">
        <v>-10.366827115491615</v>
      </c>
    </row>
    <row r="5603" spans="1:2">
      <c r="A5603">
        <v>5602</v>
      </c>
      <c r="B5603" s="13">
        <v>-8.8397388900795448</v>
      </c>
    </row>
    <row r="5604" spans="1:2">
      <c r="A5604">
        <v>5603</v>
      </c>
      <c r="B5604" s="13">
        <v>-3.8790995065786213</v>
      </c>
    </row>
    <row r="5605" spans="1:2">
      <c r="A5605">
        <v>5604</v>
      </c>
      <c r="B5605" s="13">
        <v>-9.9698126724795717</v>
      </c>
    </row>
    <row r="5606" spans="1:2">
      <c r="A5606">
        <v>5605</v>
      </c>
      <c r="B5606" s="13">
        <v>-7.1008324771180336</v>
      </c>
    </row>
    <row r="5607" spans="1:2">
      <c r="A5607">
        <v>5606</v>
      </c>
      <c r="B5607" s="13">
        <v>-7.6373835714072404</v>
      </c>
    </row>
    <row r="5608" spans="1:2">
      <c r="A5608">
        <v>5607</v>
      </c>
      <c r="B5608" s="13">
        <v>-7.1903519435974408</v>
      </c>
    </row>
    <row r="5609" spans="1:2">
      <c r="A5609">
        <v>5608</v>
      </c>
      <c r="B5609" s="13">
        <v>-11.99502359227747</v>
      </c>
    </row>
    <row r="5610" spans="1:2">
      <c r="A5610">
        <v>5609</v>
      </c>
      <c r="B5610" s="13">
        <v>-10.783442173230867</v>
      </c>
    </row>
    <row r="5611" spans="1:2">
      <c r="A5611">
        <v>5610</v>
      </c>
      <c r="B5611" s="13">
        <v>-11.833233910079075</v>
      </c>
    </row>
    <row r="5612" spans="1:2">
      <c r="A5612">
        <v>5611</v>
      </c>
      <c r="B5612" s="13">
        <v>-9.4660279490543147</v>
      </c>
    </row>
    <row r="5613" spans="1:2">
      <c r="A5613">
        <v>5612</v>
      </c>
      <c r="B5613" s="13">
        <v>-10.046682922742173</v>
      </c>
    </row>
    <row r="5614" spans="1:2">
      <c r="A5614">
        <v>5613</v>
      </c>
      <c r="B5614" s="13">
        <v>-8.3896634729905202</v>
      </c>
    </row>
    <row r="5615" spans="1:2">
      <c r="A5615">
        <v>5614</v>
      </c>
      <c r="B5615" s="13">
        <v>-7.664960833406087</v>
      </c>
    </row>
    <row r="5616" spans="1:2">
      <c r="A5616">
        <v>5615</v>
      </c>
      <c r="B5616" s="13">
        <v>-10.29917468928212</v>
      </c>
    </row>
    <row r="5617" spans="1:2">
      <c r="A5617">
        <v>5616</v>
      </c>
      <c r="B5617" s="13">
        <v>-7.4579207479489646</v>
      </c>
    </row>
    <row r="5618" spans="1:2">
      <c r="A5618">
        <v>5617</v>
      </c>
      <c r="B5618" s="13">
        <v>-10.932572254539769</v>
      </c>
    </row>
    <row r="5619" spans="1:2">
      <c r="A5619">
        <v>5618</v>
      </c>
      <c r="B5619" s="13">
        <v>-10.977207170555465</v>
      </c>
    </row>
    <row r="5620" spans="1:2">
      <c r="A5620">
        <v>5619</v>
      </c>
      <c r="B5620" s="13">
        <v>-14.004130336448828</v>
      </c>
    </row>
    <row r="5621" spans="1:2">
      <c r="A5621">
        <v>5620</v>
      </c>
      <c r="B5621" s="13">
        <v>-3.6537499769553183</v>
      </c>
    </row>
    <row r="5622" spans="1:2">
      <c r="A5622">
        <v>5621</v>
      </c>
      <c r="B5622" s="13">
        <v>-3.3012975880161712</v>
      </c>
    </row>
    <row r="5623" spans="1:2">
      <c r="A5623">
        <v>5622</v>
      </c>
      <c r="B5623" s="13">
        <v>-8.3197771226034423</v>
      </c>
    </row>
    <row r="5624" spans="1:2">
      <c r="A5624">
        <v>5623</v>
      </c>
      <c r="B5624" s="13">
        <v>-9.800418753127536</v>
      </c>
    </row>
    <row r="5625" spans="1:2">
      <c r="A5625">
        <v>5624</v>
      </c>
      <c r="B5625" s="13">
        <v>-6.6018848645333978</v>
      </c>
    </row>
    <row r="5626" spans="1:2">
      <c r="A5626">
        <v>5625</v>
      </c>
      <c r="B5626" s="13">
        <v>-8.8874040173870164</v>
      </c>
    </row>
    <row r="5627" spans="1:2">
      <c r="A5627">
        <v>5626</v>
      </c>
      <c r="B5627" s="13">
        <v>-13.054825057933462</v>
      </c>
    </row>
    <row r="5628" spans="1:2">
      <c r="A5628">
        <v>5627</v>
      </c>
      <c r="B5628" s="13">
        <v>-7.3944659979310519</v>
      </c>
    </row>
    <row r="5629" spans="1:2">
      <c r="A5629">
        <v>5628</v>
      </c>
      <c r="B5629" s="13">
        <v>-13.682721294311138</v>
      </c>
    </row>
    <row r="5630" spans="1:2">
      <c r="A5630">
        <v>5629</v>
      </c>
      <c r="B5630" s="13">
        <v>-12.291092341722194</v>
      </c>
    </row>
    <row r="5631" spans="1:2">
      <c r="A5631">
        <v>5630</v>
      </c>
      <c r="B5631" s="13">
        <v>-8.5665207070245213</v>
      </c>
    </row>
    <row r="5632" spans="1:2">
      <c r="A5632">
        <v>5631</v>
      </c>
      <c r="B5632" s="13">
        <v>-9.6248072350566076</v>
      </c>
    </row>
    <row r="5633" spans="1:2">
      <c r="A5633">
        <v>5632</v>
      </c>
      <c r="B5633" s="13">
        <v>-8.9274891113719743</v>
      </c>
    </row>
    <row r="5634" spans="1:2">
      <c r="A5634">
        <v>5633</v>
      </c>
      <c r="B5634" s="13">
        <v>-6.8607672169499443</v>
      </c>
    </row>
    <row r="5635" spans="1:2">
      <c r="A5635">
        <v>5634</v>
      </c>
      <c r="B5635" s="13">
        <v>-8.5282499183784832</v>
      </c>
    </row>
    <row r="5636" spans="1:2">
      <c r="A5636">
        <v>5635</v>
      </c>
      <c r="B5636" s="13">
        <v>-14.565530276353998</v>
      </c>
    </row>
    <row r="5637" spans="1:2">
      <c r="A5637">
        <v>5636</v>
      </c>
      <c r="B5637" s="13">
        <v>-8.3437908556755289</v>
      </c>
    </row>
    <row r="5638" spans="1:2">
      <c r="A5638">
        <v>5637</v>
      </c>
      <c r="B5638" s="13">
        <v>-13.248341442183676</v>
      </c>
    </row>
    <row r="5639" spans="1:2">
      <c r="A5639">
        <v>5638</v>
      </c>
      <c r="B5639" s="13">
        <v>-2.8710396153959197</v>
      </c>
    </row>
    <row r="5640" spans="1:2">
      <c r="A5640">
        <v>5639</v>
      </c>
      <c r="B5640" s="13">
        <v>-4.6875937722172436</v>
      </c>
    </row>
    <row r="5641" spans="1:2">
      <c r="A5641">
        <v>5640</v>
      </c>
      <c r="B5641" s="13">
        <v>-5.6528097738457541</v>
      </c>
    </row>
    <row r="5642" spans="1:2">
      <c r="A5642">
        <v>5641</v>
      </c>
      <c r="B5642" s="13">
        <v>-12.431986684809306</v>
      </c>
    </row>
    <row r="5643" spans="1:2">
      <c r="A5643">
        <v>5642</v>
      </c>
      <c r="B5643" s="13">
        <v>-9.1153026835990989</v>
      </c>
    </row>
    <row r="5644" spans="1:2">
      <c r="A5644">
        <v>5643</v>
      </c>
      <c r="B5644" s="13">
        <v>-12.221315409274039</v>
      </c>
    </row>
    <row r="5645" spans="1:2">
      <c r="A5645">
        <v>5644</v>
      </c>
      <c r="B5645" s="13">
        <v>-7.872605684343867</v>
      </c>
    </row>
    <row r="5646" spans="1:2">
      <c r="A5646">
        <v>5645</v>
      </c>
      <c r="B5646" s="13">
        <v>-13.157501457367598</v>
      </c>
    </row>
    <row r="5647" spans="1:2">
      <c r="A5647">
        <v>5646</v>
      </c>
      <c r="B5647" s="13">
        <v>-8.0077818080870795</v>
      </c>
    </row>
    <row r="5648" spans="1:2">
      <c r="A5648">
        <v>5647</v>
      </c>
      <c r="B5648" s="13">
        <v>-10.419368734783886</v>
      </c>
    </row>
    <row r="5649" spans="1:2">
      <c r="A5649">
        <v>5648</v>
      </c>
      <c r="B5649" s="13">
        <v>-6.0593211487053473</v>
      </c>
    </row>
    <row r="5650" spans="1:2">
      <c r="A5650">
        <v>5649</v>
      </c>
      <c r="B5650" s="13">
        <v>-7.7655973646467729</v>
      </c>
    </row>
    <row r="5651" spans="1:2">
      <c r="A5651">
        <v>5650</v>
      </c>
      <c r="B5651" s="13">
        <v>-6.0359983829752961</v>
      </c>
    </row>
    <row r="5652" spans="1:2">
      <c r="A5652">
        <v>5651</v>
      </c>
      <c r="B5652" s="13">
        <v>-9.6336462505614548</v>
      </c>
    </row>
    <row r="5653" spans="1:2">
      <c r="A5653">
        <v>5652</v>
      </c>
      <c r="B5653" s="13">
        <v>-8.1719241195398507</v>
      </c>
    </row>
    <row r="5654" spans="1:2">
      <c r="A5654">
        <v>5653</v>
      </c>
      <c r="B5654" s="13">
        <v>-10.963372285623365</v>
      </c>
    </row>
    <row r="5655" spans="1:2">
      <c r="A5655">
        <v>5654</v>
      </c>
      <c r="B5655" s="13">
        <v>-10.953067483947583</v>
      </c>
    </row>
    <row r="5656" spans="1:2">
      <c r="A5656">
        <v>5655</v>
      </c>
      <c r="B5656" s="13">
        <v>-11.873793862489855</v>
      </c>
    </row>
    <row r="5657" spans="1:2">
      <c r="A5657">
        <v>5656</v>
      </c>
      <c r="B5657" s="13">
        <v>-6.4598300546175915</v>
      </c>
    </row>
    <row r="5658" spans="1:2">
      <c r="A5658">
        <v>5657</v>
      </c>
      <c r="B5658" s="13">
        <v>-12.96429264053045</v>
      </c>
    </row>
    <row r="5659" spans="1:2">
      <c r="A5659">
        <v>5658</v>
      </c>
      <c r="B5659" s="13">
        <v>-11.773191757298683</v>
      </c>
    </row>
    <row r="5660" spans="1:2">
      <c r="A5660">
        <v>5659</v>
      </c>
      <c r="B5660" s="13">
        <v>-8.4841498943877092</v>
      </c>
    </row>
    <row r="5661" spans="1:2">
      <c r="A5661">
        <v>5660</v>
      </c>
      <c r="B5661" s="13">
        <v>-10.271995423927365</v>
      </c>
    </row>
    <row r="5662" spans="1:2">
      <c r="A5662">
        <v>5661</v>
      </c>
      <c r="B5662" s="13">
        <v>-11.225065338500082</v>
      </c>
    </row>
    <row r="5663" spans="1:2">
      <c r="A5663">
        <v>5662</v>
      </c>
      <c r="B5663" s="13">
        <v>-8.4151078307232936</v>
      </c>
    </row>
    <row r="5664" spans="1:2">
      <c r="A5664">
        <v>5663</v>
      </c>
      <c r="B5664" s="13">
        <v>-2.1402850691255098</v>
      </c>
    </row>
    <row r="5665" spans="1:2">
      <c r="A5665">
        <v>5664</v>
      </c>
      <c r="B5665" s="13">
        <v>-11.067583727989101</v>
      </c>
    </row>
    <row r="5666" spans="1:2">
      <c r="A5666">
        <v>5665</v>
      </c>
      <c r="B5666" s="13">
        <v>-3.3341014869453351</v>
      </c>
    </row>
    <row r="5667" spans="1:2">
      <c r="A5667">
        <v>5666</v>
      </c>
      <c r="B5667" s="13">
        <v>-11.329870299215083</v>
      </c>
    </row>
    <row r="5668" spans="1:2">
      <c r="A5668">
        <v>5667</v>
      </c>
      <c r="B5668" s="13">
        <v>-10.662523762372844</v>
      </c>
    </row>
    <row r="5669" spans="1:2">
      <c r="A5669">
        <v>5668</v>
      </c>
      <c r="B5669" s="13">
        <v>-10.219253016818312</v>
      </c>
    </row>
    <row r="5670" spans="1:2">
      <c r="A5670">
        <v>5669</v>
      </c>
      <c r="B5670" s="13">
        <v>-5.3997320829646034</v>
      </c>
    </row>
    <row r="5671" spans="1:2">
      <c r="A5671">
        <v>5670</v>
      </c>
      <c r="B5671" s="13">
        <v>-5.7164440833581436</v>
      </c>
    </row>
    <row r="5672" spans="1:2">
      <c r="A5672">
        <v>5671</v>
      </c>
      <c r="B5672" s="13">
        <v>-11.055580310307594</v>
      </c>
    </row>
    <row r="5673" spans="1:2">
      <c r="A5673">
        <v>5672</v>
      </c>
      <c r="B5673" s="13">
        <v>-4.5582162001056554</v>
      </c>
    </row>
    <row r="5674" spans="1:2">
      <c r="A5674">
        <v>5673</v>
      </c>
      <c r="B5674" s="13">
        <v>-8.3042137534854632</v>
      </c>
    </row>
    <row r="5675" spans="1:2">
      <c r="A5675">
        <v>5674</v>
      </c>
      <c r="B5675" s="13">
        <v>-6.4168821251180113</v>
      </c>
    </row>
    <row r="5676" spans="1:2">
      <c r="A5676">
        <v>5675</v>
      </c>
      <c r="B5676" s="13">
        <v>-8.1083141766083546</v>
      </c>
    </row>
    <row r="5677" spans="1:2">
      <c r="A5677">
        <v>5676</v>
      </c>
      <c r="B5677" s="13">
        <v>-7.6599244178978898</v>
      </c>
    </row>
    <row r="5678" spans="1:2">
      <c r="A5678">
        <v>5677</v>
      </c>
      <c r="B5678" s="13">
        <v>-12.903452158334165</v>
      </c>
    </row>
    <row r="5679" spans="1:2">
      <c r="A5679">
        <v>5678</v>
      </c>
      <c r="B5679" s="13">
        <v>-14.12308025121742</v>
      </c>
    </row>
    <row r="5680" spans="1:2">
      <c r="A5680">
        <v>5679</v>
      </c>
      <c r="B5680" s="13">
        <v>-2.9693430733394814</v>
      </c>
    </row>
    <row r="5681" spans="1:2">
      <c r="A5681">
        <v>5680</v>
      </c>
      <c r="B5681" s="13">
        <v>-12.043888276549776</v>
      </c>
    </row>
    <row r="5682" spans="1:2">
      <c r="A5682">
        <v>5681</v>
      </c>
      <c r="B5682" s="13">
        <v>-11.314486461745016</v>
      </c>
    </row>
    <row r="5683" spans="1:2">
      <c r="A5683">
        <v>5682</v>
      </c>
      <c r="B5683" s="13">
        <v>-12.493728944661907</v>
      </c>
    </row>
    <row r="5684" spans="1:2">
      <c r="A5684">
        <v>5683</v>
      </c>
      <c r="B5684" s="13">
        <v>-11.223410612800755</v>
      </c>
    </row>
    <row r="5685" spans="1:2">
      <c r="A5685">
        <v>5684</v>
      </c>
      <c r="B5685" s="13">
        <v>-9.8497308511640718</v>
      </c>
    </row>
    <row r="5686" spans="1:2">
      <c r="A5686">
        <v>5685</v>
      </c>
      <c r="B5686" s="13">
        <v>-9.4613073628830637</v>
      </c>
    </row>
    <row r="5687" spans="1:2">
      <c r="A5687">
        <v>5686</v>
      </c>
      <c r="B5687" s="13">
        <v>-6.073808578471839</v>
      </c>
    </row>
    <row r="5688" spans="1:2">
      <c r="A5688">
        <v>5687</v>
      </c>
      <c r="B5688" s="13">
        <v>-12.054478137853005</v>
      </c>
    </row>
    <row r="5689" spans="1:2">
      <c r="A5689">
        <v>5688</v>
      </c>
      <c r="B5689" s="13">
        <v>-6.6770601728398287</v>
      </c>
    </row>
    <row r="5690" spans="1:2">
      <c r="A5690">
        <v>5689</v>
      </c>
      <c r="B5690" s="13">
        <v>-12.377161871993954</v>
      </c>
    </row>
    <row r="5691" spans="1:2">
      <c r="A5691">
        <v>5690</v>
      </c>
      <c r="B5691" s="13">
        <v>-11.969075180743872</v>
      </c>
    </row>
    <row r="5692" spans="1:2">
      <c r="A5692">
        <v>5691</v>
      </c>
      <c r="B5692" s="13">
        <v>-8.2630982533141761</v>
      </c>
    </row>
    <row r="5693" spans="1:2">
      <c r="A5693">
        <v>5692</v>
      </c>
      <c r="B5693" s="13">
        <v>-9.6557936864871312</v>
      </c>
    </row>
    <row r="5694" spans="1:2">
      <c r="A5694">
        <v>5693</v>
      </c>
      <c r="B5694" s="13">
        <v>-12.520657949941183</v>
      </c>
    </row>
    <row r="5695" spans="1:2">
      <c r="A5695">
        <v>5694</v>
      </c>
      <c r="B5695" s="13">
        <v>-10.982614693922701</v>
      </c>
    </row>
    <row r="5696" spans="1:2">
      <c r="A5696">
        <v>5695</v>
      </c>
      <c r="B5696" s="13">
        <v>-6.9310600865724483</v>
      </c>
    </row>
    <row r="5697" spans="1:2">
      <c r="A5697">
        <v>5696</v>
      </c>
      <c r="B5697" s="13">
        <v>-9.8512195974228511</v>
      </c>
    </row>
    <row r="5698" spans="1:2">
      <c r="A5698">
        <v>5697</v>
      </c>
      <c r="B5698" s="13">
        <v>-8.9796744578723349</v>
      </c>
    </row>
    <row r="5699" spans="1:2">
      <c r="A5699">
        <v>5698</v>
      </c>
      <c r="B5699" s="13">
        <v>-9.9279131226625541</v>
      </c>
    </row>
    <row r="5700" spans="1:2">
      <c r="A5700">
        <v>5699</v>
      </c>
      <c r="B5700" s="13">
        <v>-11.705090361661322</v>
      </c>
    </row>
    <row r="5701" spans="1:2">
      <c r="A5701">
        <v>5700</v>
      </c>
      <c r="B5701" s="13">
        <v>-9.9075797702510986</v>
      </c>
    </row>
    <row r="5702" spans="1:2">
      <c r="A5702">
        <v>5701</v>
      </c>
      <c r="B5702" s="13">
        <v>-6.9477787280594931</v>
      </c>
    </row>
    <row r="5703" spans="1:2">
      <c r="A5703">
        <v>5702</v>
      </c>
      <c r="B5703" s="13">
        <v>-7.876903946923397</v>
      </c>
    </row>
    <row r="5704" spans="1:2">
      <c r="A5704">
        <v>5703</v>
      </c>
      <c r="B5704" s="13">
        <v>-7.1164213548290682</v>
      </c>
    </row>
    <row r="5705" spans="1:2">
      <c r="A5705">
        <v>5704</v>
      </c>
      <c r="B5705" s="13">
        <v>-9.9468242506056708</v>
      </c>
    </row>
    <row r="5706" spans="1:2">
      <c r="A5706">
        <v>5705</v>
      </c>
      <c r="B5706" s="13">
        <v>-8.7425534476262037</v>
      </c>
    </row>
    <row r="5707" spans="1:2">
      <c r="A5707">
        <v>5706</v>
      </c>
      <c r="B5707" s="13">
        <v>-9.5930863508143265</v>
      </c>
    </row>
    <row r="5708" spans="1:2">
      <c r="A5708">
        <v>5707</v>
      </c>
      <c r="B5708" s="13">
        <v>-5.7389906511736877</v>
      </c>
    </row>
    <row r="5709" spans="1:2">
      <c r="A5709">
        <v>5708</v>
      </c>
      <c r="B5709" s="13">
        <v>-11.082341980284413</v>
      </c>
    </row>
    <row r="5710" spans="1:2">
      <c r="A5710">
        <v>5709</v>
      </c>
      <c r="B5710" s="13">
        <v>-13.53829856620224</v>
      </c>
    </row>
    <row r="5711" spans="1:2">
      <c r="A5711">
        <v>5710</v>
      </c>
      <c r="B5711" s="13">
        <v>-8.9778594262837306</v>
      </c>
    </row>
    <row r="5712" spans="1:2">
      <c r="A5712">
        <v>5711</v>
      </c>
      <c r="B5712" s="13">
        <v>-7.4383420495400214</v>
      </c>
    </row>
    <row r="5713" spans="1:2">
      <c r="A5713">
        <v>5712</v>
      </c>
      <c r="B5713" s="13">
        <v>-10.097136848360474</v>
      </c>
    </row>
    <row r="5714" spans="1:2">
      <c r="A5714">
        <v>5713</v>
      </c>
      <c r="B5714" s="13">
        <v>-8.8458880595370264</v>
      </c>
    </row>
    <row r="5715" spans="1:2">
      <c r="A5715">
        <v>5714</v>
      </c>
      <c r="B5715" s="13">
        <v>-12.884649629016518</v>
      </c>
    </row>
    <row r="5716" spans="1:2">
      <c r="A5716">
        <v>5715</v>
      </c>
      <c r="B5716" s="13">
        <v>-11.087452865352308</v>
      </c>
    </row>
    <row r="5717" spans="1:2">
      <c r="A5717">
        <v>5716</v>
      </c>
      <c r="B5717" s="13">
        <v>-4.7061311102187888</v>
      </c>
    </row>
    <row r="5718" spans="1:2">
      <c r="A5718">
        <v>5717</v>
      </c>
      <c r="B5718" s="13">
        <v>-10.738964889718414</v>
      </c>
    </row>
    <row r="5719" spans="1:2">
      <c r="A5719">
        <v>5718</v>
      </c>
      <c r="B5719" s="13">
        <v>-7.4923660081192756</v>
      </c>
    </row>
    <row r="5720" spans="1:2">
      <c r="A5720">
        <v>5719</v>
      </c>
      <c r="B5720" s="13">
        <v>-6.2205725167098187</v>
      </c>
    </row>
    <row r="5721" spans="1:2">
      <c r="A5721">
        <v>5720</v>
      </c>
      <c r="B5721" s="13">
        <v>-6.3278811622217548</v>
      </c>
    </row>
    <row r="5722" spans="1:2">
      <c r="A5722">
        <v>5721</v>
      </c>
      <c r="B5722" s="13">
        <v>-6.7645146984700801</v>
      </c>
    </row>
    <row r="5723" spans="1:2">
      <c r="A5723">
        <v>5722</v>
      </c>
      <c r="B5723" s="13">
        <v>-1.7559864577681794</v>
      </c>
    </row>
    <row r="5724" spans="1:2">
      <c r="A5724">
        <v>5723</v>
      </c>
      <c r="B5724" s="13">
        <v>-9.9812602700666666</v>
      </c>
    </row>
    <row r="5725" spans="1:2">
      <c r="A5725">
        <v>5724</v>
      </c>
      <c r="B5725" s="13">
        <v>-13.011019311845949</v>
      </c>
    </row>
    <row r="5726" spans="1:2">
      <c r="A5726">
        <v>5725</v>
      </c>
      <c r="B5726" s="13">
        <v>-8.8688662703851282</v>
      </c>
    </row>
    <row r="5727" spans="1:2">
      <c r="A5727">
        <v>5726</v>
      </c>
      <c r="B5727" s="13">
        <v>-12.551079447790046</v>
      </c>
    </row>
    <row r="5728" spans="1:2">
      <c r="A5728">
        <v>5727</v>
      </c>
      <c r="B5728" s="13">
        <v>-6.846446560268614</v>
      </c>
    </row>
    <row r="5729" spans="1:2">
      <c r="A5729">
        <v>5728</v>
      </c>
      <c r="B5729" s="13">
        <v>-12.331020760424101</v>
      </c>
    </row>
    <row r="5730" spans="1:2">
      <c r="A5730">
        <v>5729</v>
      </c>
      <c r="B5730" s="13">
        <v>-9.4910959728803839</v>
      </c>
    </row>
    <row r="5731" spans="1:2">
      <c r="A5731">
        <v>5730</v>
      </c>
      <c r="B5731" s="13">
        <v>-9.9740198997619522</v>
      </c>
    </row>
    <row r="5732" spans="1:2">
      <c r="A5732">
        <v>5731</v>
      </c>
      <c r="B5732" s="13">
        <v>-12.101553090759275</v>
      </c>
    </row>
    <row r="5733" spans="1:2">
      <c r="A5733">
        <v>5732</v>
      </c>
      <c r="B5733" s="13">
        <v>-6.2416052539427733</v>
      </c>
    </row>
    <row r="5734" spans="1:2">
      <c r="A5734">
        <v>5733</v>
      </c>
      <c r="B5734" s="13">
        <v>-7.4820159731190357</v>
      </c>
    </row>
    <row r="5735" spans="1:2">
      <c r="A5735">
        <v>5734</v>
      </c>
      <c r="B5735" s="13">
        <v>-8.9621518948945145</v>
      </c>
    </row>
    <row r="5736" spans="1:2">
      <c r="A5736">
        <v>5735</v>
      </c>
      <c r="B5736" s="13">
        <v>-11.574289657322842</v>
      </c>
    </row>
    <row r="5737" spans="1:2">
      <c r="A5737">
        <v>5736</v>
      </c>
      <c r="B5737" s="13">
        <v>-7.8564598196184807</v>
      </c>
    </row>
    <row r="5738" spans="1:2">
      <c r="A5738">
        <v>5737</v>
      </c>
      <c r="B5738" s="13">
        <v>-15.442628015501887</v>
      </c>
    </row>
    <row r="5739" spans="1:2">
      <c r="A5739">
        <v>5738</v>
      </c>
      <c r="B5739" s="13">
        <v>-5.1863506869076836</v>
      </c>
    </row>
    <row r="5740" spans="1:2">
      <c r="A5740">
        <v>5739</v>
      </c>
      <c r="B5740" s="13">
        <v>-5.700943270705559</v>
      </c>
    </row>
    <row r="5741" spans="1:2">
      <c r="A5741">
        <v>5740</v>
      </c>
      <c r="B5741" s="13">
        <v>-6.3160664768997039</v>
      </c>
    </row>
    <row r="5742" spans="1:2">
      <c r="A5742">
        <v>5741</v>
      </c>
      <c r="B5742" s="13">
        <v>-4.2565656967869527</v>
      </c>
    </row>
    <row r="5743" spans="1:2">
      <c r="A5743">
        <v>5742</v>
      </c>
      <c r="B5743" s="13">
        <v>-9.390837537095404</v>
      </c>
    </row>
    <row r="5744" spans="1:2">
      <c r="A5744">
        <v>5743</v>
      </c>
      <c r="B5744" s="13">
        <v>-9.9401369740563243</v>
      </c>
    </row>
    <row r="5745" spans="1:2">
      <c r="A5745">
        <v>5744</v>
      </c>
      <c r="B5745" s="13">
        <v>-5.8690921276408456</v>
      </c>
    </row>
    <row r="5746" spans="1:2">
      <c r="A5746">
        <v>5745</v>
      </c>
      <c r="B5746" s="13">
        <v>-6.516208107293072</v>
      </c>
    </row>
    <row r="5747" spans="1:2">
      <c r="A5747">
        <v>5746</v>
      </c>
      <c r="B5747" s="13">
        <v>-3.7954200739393738</v>
      </c>
    </row>
    <row r="5748" spans="1:2">
      <c r="A5748">
        <v>5747</v>
      </c>
      <c r="B5748" s="13">
        <v>-11.475165887794581</v>
      </c>
    </row>
    <row r="5749" spans="1:2">
      <c r="A5749">
        <v>5748</v>
      </c>
      <c r="B5749" s="13">
        <v>-6.9060402875796596</v>
      </c>
    </row>
    <row r="5750" spans="1:2">
      <c r="A5750">
        <v>5749</v>
      </c>
      <c r="B5750" s="13">
        <v>-8.2012604315209536</v>
      </c>
    </row>
    <row r="5751" spans="1:2">
      <c r="A5751">
        <v>5750</v>
      </c>
      <c r="B5751" s="13">
        <v>-4.2362574599465121</v>
      </c>
    </row>
    <row r="5752" spans="1:2">
      <c r="A5752">
        <v>5751</v>
      </c>
      <c r="B5752" s="13">
        <v>-13.584365762173039</v>
      </c>
    </row>
    <row r="5753" spans="1:2">
      <c r="A5753">
        <v>5752</v>
      </c>
      <c r="B5753" s="13">
        <v>-6.3477375381060028</v>
      </c>
    </row>
    <row r="5754" spans="1:2">
      <c r="A5754">
        <v>5753</v>
      </c>
      <c r="B5754" s="13">
        <v>-5.2618817077531421</v>
      </c>
    </row>
    <row r="5755" spans="1:2">
      <c r="A5755">
        <v>5754</v>
      </c>
      <c r="B5755" s="13">
        <v>-7.6522376489900763</v>
      </c>
    </row>
    <row r="5756" spans="1:2">
      <c r="A5756">
        <v>5755</v>
      </c>
      <c r="B5756" s="13">
        <v>-9.7048114701443424</v>
      </c>
    </row>
    <row r="5757" spans="1:2">
      <c r="A5757">
        <v>5756</v>
      </c>
      <c r="B5757" s="13">
        <v>-6.2541042237829849</v>
      </c>
    </row>
    <row r="5758" spans="1:2">
      <c r="A5758">
        <v>5757</v>
      </c>
      <c r="B5758" s="13">
        <v>-9.6258153924677234</v>
      </c>
    </row>
    <row r="5759" spans="1:2">
      <c r="A5759">
        <v>5758</v>
      </c>
      <c r="B5759" s="13">
        <v>-8.6568432936431119</v>
      </c>
    </row>
    <row r="5760" spans="1:2">
      <c r="A5760">
        <v>5759</v>
      </c>
      <c r="B5760" s="13">
        <v>-4.3310168752534528</v>
      </c>
    </row>
    <row r="5761" spans="1:2">
      <c r="A5761">
        <v>5760</v>
      </c>
      <c r="B5761" s="13">
        <v>-9.4411531387893426</v>
      </c>
    </row>
    <row r="5762" spans="1:2">
      <c r="A5762">
        <v>5761</v>
      </c>
      <c r="B5762" s="13">
        <v>-9.5998758253735872</v>
      </c>
    </row>
    <row r="5763" spans="1:2">
      <c r="A5763">
        <v>5762</v>
      </c>
      <c r="B5763" s="13">
        <v>-8.9048732093094163</v>
      </c>
    </row>
    <row r="5764" spans="1:2">
      <c r="A5764">
        <v>5763</v>
      </c>
      <c r="B5764" s="13">
        <v>-9.3798180966254101</v>
      </c>
    </row>
    <row r="5765" spans="1:2">
      <c r="A5765">
        <v>5764</v>
      </c>
      <c r="B5765" s="13">
        <v>-6.5104001634268283</v>
      </c>
    </row>
    <row r="5766" spans="1:2">
      <c r="A5766">
        <v>5765</v>
      </c>
      <c r="B5766" s="13">
        <v>-13.951236718255423</v>
      </c>
    </row>
    <row r="5767" spans="1:2">
      <c r="A5767">
        <v>5766</v>
      </c>
      <c r="B5767" s="13">
        <v>-10.574587598922095</v>
      </c>
    </row>
    <row r="5768" spans="1:2">
      <c r="A5768">
        <v>5767</v>
      </c>
      <c r="B5768" s="13">
        <v>-6.8801710049286244</v>
      </c>
    </row>
    <row r="5769" spans="1:2">
      <c r="A5769">
        <v>5768</v>
      </c>
      <c r="B5769" s="13">
        <v>-8.022524142173058</v>
      </c>
    </row>
    <row r="5770" spans="1:2">
      <c r="A5770">
        <v>5769</v>
      </c>
      <c r="B5770" s="13">
        <v>-10.135291297384496</v>
      </c>
    </row>
    <row r="5771" spans="1:2">
      <c r="A5771">
        <v>5770</v>
      </c>
      <c r="B5771" s="13">
        <v>-7.3652367515867017</v>
      </c>
    </row>
    <row r="5772" spans="1:2">
      <c r="A5772">
        <v>5771</v>
      </c>
      <c r="B5772" s="13">
        <v>-6.1551843166947418</v>
      </c>
    </row>
    <row r="5773" spans="1:2">
      <c r="A5773">
        <v>5772</v>
      </c>
      <c r="B5773" s="13">
        <v>-11.519103136737076</v>
      </c>
    </row>
    <row r="5774" spans="1:2">
      <c r="A5774">
        <v>5773</v>
      </c>
      <c r="B5774" s="13">
        <v>-8.7028096332775284</v>
      </c>
    </row>
    <row r="5775" spans="1:2">
      <c r="A5775">
        <v>5774</v>
      </c>
      <c r="B5775" s="13">
        <v>-8.099225464513621</v>
      </c>
    </row>
    <row r="5776" spans="1:2">
      <c r="A5776">
        <v>5775</v>
      </c>
      <c r="B5776" s="13">
        <v>-11.253640859076697</v>
      </c>
    </row>
    <row r="5777" spans="1:2">
      <c r="A5777">
        <v>5776</v>
      </c>
      <c r="B5777" s="13">
        <v>-4.0391536015086702</v>
      </c>
    </row>
    <row r="5778" spans="1:2">
      <c r="A5778">
        <v>5777</v>
      </c>
      <c r="B5778" s="13">
        <v>-6.4301098649749608</v>
      </c>
    </row>
    <row r="5779" spans="1:2">
      <c r="A5779">
        <v>5778</v>
      </c>
      <c r="B5779" s="13">
        <v>-7.8229098982929797</v>
      </c>
    </row>
    <row r="5780" spans="1:2">
      <c r="A5780">
        <v>5779</v>
      </c>
      <c r="B5780" s="13">
        <v>-6.7689181158323795</v>
      </c>
    </row>
    <row r="5781" spans="1:2">
      <c r="A5781">
        <v>5780</v>
      </c>
      <c r="B5781" s="13">
        <v>-10.156187459440483</v>
      </c>
    </row>
    <row r="5782" spans="1:2">
      <c r="A5782">
        <v>5781</v>
      </c>
      <c r="B5782" s="13">
        <v>-8.1282254034821051</v>
      </c>
    </row>
    <row r="5783" spans="1:2">
      <c r="A5783">
        <v>5782</v>
      </c>
      <c r="B5783" s="13">
        <v>-10.732426086440126</v>
      </c>
    </row>
    <row r="5784" spans="1:2">
      <c r="A5784">
        <v>5783</v>
      </c>
      <c r="B5784" s="13">
        <v>-13.641877044435869</v>
      </c>
    </row>
    <row r="5785" spans="1:2">
      <c r="A5785">
        <v>5784</v>
      </c>
      <c r="B5785" s="13">
        <v>-11.665561232863999</v>
      </c>
    </row>
    <row r="5786" spans="1:2">
      <c r="A5786">
        <v>5785</v>
      </c>
      <c r="B5786" s="13">
        <v>-10.922488380469806</v>
      </c>
    </row>
    <row r="5787" spans="1:2">
      <c r="A5787">
        <v>5786</v>
      </c>
      <c r="B5787" s="13">
        <v>-7.9451995749990649</v>
      </c>
    </row>
    <row r="5788" spans="1:2">
      <c r="A5788">
        <v>5787</v>
      </c>
      <c r="B5788" s="13">
        <v>-10.014517250255238</v>
      </c>
    </row>
    <row r="5789" spans="1:2">
      <c r="A5789">
        <v>5788</v>
      </c>
      <c r="B5789" s="13">
        <v>-11.02599707516355</v>
      </c>
    </row>
    <row r="5790" spans="1:2">
      <c r="A5790">
        <v>5789</v>
      </c>
      <c r="B5790" s="13">
        <v>-9.0444907644961354</v>
      </c>
    </row>
    <row r="5791" spans="1:2">
      <c r="A5791">
        <v>5790</v>
      </c>
      <c r="B5791" s="13">
        <v>-11.148919951612921</v>
      </c>
    </row>
    <row r="5792" spans="1:2">
      <c r="A5792">
        <v>5791</v>
      </c>
      <c r="B5792" s="13">
        <v>-10.802356892258732</v>
      </c>
    </row>
    <row r="5793" spans="1:2">
      <c r="A5793">
        <v>5792</v>
      </c>
      <c r="B5793" s="13">
        <v>-8.6136031836092162</v>
      </c>
    </row>
    <row r="5794" spans="1:2">
      <c r="A5794">
        <v>5793</v>
      </c>
      <c r="B5794" s="13">
        <v>-6.8252480161115825</v>
      </c>
    </row>
    <row r="5795" spans="1:2">
      <c r="A5795">
        <v>5794</v>
      </c>
      <c r="B5795" s="13">
        <v>-8.8406561003642832</v>
      </c>
    </row>
    <row r="5796" spans="1:2">
      <c r="A5796">
        <v>5795</v>
      </c>
      <c r="B5796" s="13">
        <v>-7.0033476394171972</v>
      </c>
    </row>
    <row r="5797" spans="1:2">
      <c r="A5797">
        <v>5796</v>
      </c>
      <c r="B5797" s="13">
        <v>-11.024067235934071</v>
      </c>
    </row>
    <row r="5798" spans="1:2">
      <c r="A5798">
        <v>5797</v>
      </c>
      <c r="B5798" s="13">
        <v>-6.4404328845934975</v>
      </c>
    </row>
    <row r="5799" spans="1:2">
      <c r="A5799">
        <v>5798</v>
      </c>
      <c r="B5799" s="13">
        <v>-13.368838117141761</v>
      </c>
    </row>
    <row r="5800" spans="1:2">
      <c r="A5800">
        <v>5799</v>
      </c>
      <c r="B5800" s="13">
        <v>-5.1203371919742162</v>
      </c>
    </row>
    <row r="5801" spans="1:2">
      <c r="A5801">
        <v>5800</v>
      </c>
      <c r="B5801" s="13">
        <v>-4.5276882796224864</v>
      </c>
    </row>
    <row r="5802" spans="1:2">
      <c r="A5802">
        <v>5801</v>
      </c>
      <c r="B5802" s="13">
        <v>-8.3038758981367167</v>
      </c>
    </row>
    <row r="5803" spans="1:2">
      <c r="A5803">
        <v>5802</v>
      </c>
      <c r="B5803" s="13">
        <v>-11.822838371504318</v>
      </c>
    </row>
    <row r="5804" spans="1:2">
      <c r="A5804">
        <v>5803</v>
      </c>
      <c r="B5804" s="13">
        <v>-9.6597240369941471</v>
      </c>
    </row>
    <row r="5805" spans="1:2">
      <c r="A5805">
        <v>5804</v>
      </c>
      <c r="B5805" s="13">
        <v>-11.679152136525325</v>
      </c>
    </row>
    <row r="5806" spans="1:2">
      <c r="A5806">
        <v>5805</v>
      </c>
      <c r="B5806" s="13">
        <v>-9.2724517058982485</v>
      </c>
    </row>
    <row r="5807" spans="1:2">
      <c r="A5807">
        <v>5806</v>
      </c>
      <c r="B5807" s="13">
        <v>-8.2763259635533775</v>
      </c>
    </row>
    <row r="5808" spans="1:2">
      <c r="A5808">
        <v>5807</v>
      </c>
      <c r="B5808" s="13">
        <v>-7.6581598615331243</v>
      </c>
    </row>
    <row r="5809" spans="1:2">
      <c r="A5809">
        <v>5808</v>
      </c>
      <c r="B5809" s="13">
        <v>-9.5343731721535878</v>
      </c>
    </row>
    <row r="5810" spans="1:2">
      <c r="A5810">
        <v>5809</v>
      </c>
      <c r="B5810" s="13">
        <v>-8.3273192416115798</v>
      </c>
    </row>
    <row r="5811" spans="1:2">
      <c r="A5811">
        <v>5810</v>
      </c>
      <c r="B5811" s="13">
        <v>-14.498736387360012</v>
      </c>
    </row>
    <row r="5812" spans="1:2">
      <c r="A5812">
        <v>5811</v>
      </c>
      <c r="B5812" s="13">
        <v>-8.309265472637632</v>
      </c>
    </row>
    <row r="5813" spans="1:2">
      <c r="A5813">
        <v>5812</v>
      </c>
      <c r="B5813" s="13">
        <v>-6.8152535450435687</v>
      </c>
    </row>
    <row r="5814" spans="1:2">
      <c r="A5814">
        <v>5813</v>
      </c>
      <c r="B5814" s="13">
        <v>-3.460120528891089</v>
      </c>
    </row>
    <row r="5815" spans="1:2">
      <c r="A5815">
        <v>5814</v>
      </c>
      <c r="B5815" s="13">
        <v>-8.5502906056300159</v>
      </c>
    </row>
    <row r="5816" spans="1:2">
      <c r="A5816">
        <v>5815</v>
      </c>
      <c r="B5816" s="13">
        <v>-5.4265213793086833</v>
      </c>
    </row>
    <row r="5817" spans="1:2">
      <c r="A5817">
        <v>5816</v>
      </c>
      <c r="B5817" s="13">
        <v>-7.7368550161620622</v>
      </c>
    </row>
    <row r="5818" spans="1:2">
      <c r="A5818">
        <v>5817</v>
      </c>
      <c r="B5818" s="13">
        <v>-7.7215614583826078</v>
      </c>
    </row>
    <row r="5819" spans="1:2">
      <c r="A5819">
        <v>5818</v>
      </c>
      <c r="B5819" s="13">
        <v>-7.6682665881810372</v>
      </c>
    </row>
    <row r="5820" spans="1:2">
      <c r="A5820">
        <v>5819</v>
      </c>
      <c r="B5820" s="13">
        <v>-11.354777015387109</v>
      </c>
    </row>
    <row r="5821" spans="1:2">
      <c r="A5821">
        <v>5820</v>
      </c>
      <c r="B5821" s="13">
        <v>-15.470233149985791</v>
      </c>
    </row>
    <row r="5822" spans="1:2">
      <c r="A5822">
        <v>5821</v>
      </c>
      <c r="B5822" s="13">
        <v>-11.451752882490807</v>
      </c>
    </row>
    <row r="5823" spans="1:2">
      <c r="A5823">
        <v>5822</v>
      </c>
      <c r="B5823" s="13">
        <v>-13.764224042453533</v>
      </c>
    </row>
    <row r="5824" spans="1:2">
      <c r="A5824">
        <v>5823</v>
      </c>
      <c r="B5824" s="13">
        <v>-6.1900859885064881</v>
      </c>
    </row>
    <row r="5825" spans="1:2">
      <c r="A5825">
        <v>5824</v>
      </c>
      <c r="B5825" s="13">
        <v>-8.1536137293706972</v>
      </c>
    </row>
    <row r="5826" spans="1:2">
      <c r="A5826">
        <v>5825</v>
      </c>
      <c r="B5826" s="13">
        <v>-9.9104566410896133</v>
      </c>
    </row>
    <row r="5827" spans="1:2">
      <c r="A5827">
        <v>5826</v>
      </c>
      <c r="B5827" s="13">
        <v>-12.826920200596405</v>
      </c>
    </row>
    <row r="5828" spans="1:2">
      <c r="A5828">
        <v>5827</v>
      </c>
      <c r="B5828" s="13">
        <v>-6.8101177402677315</v>
      </c>
    </row>
    <row r="5829" spans="1:2">
      <c r="A5829">
        <v>5828</v>
      </c>
      <c r="B5829" s="13">
        <v>-6.3082086330617093</v>
      </c>
    </row>
    <row r="5830" spans="1:2">
      <c r="A5830">
        <v>5829</v>
      </c>
      <c r="B5830" s="13">
        <v>-10.450424964432917</v>
      </c>
    </row>
    <row r="5831" spans="1:2">
      <c r="A5831">
        <v>5830</v>
      </c>
      <c r="B5831" s="13">
        <v>-11.30556916296311</v>
      </c>
    </row>
    <row r="5832" spans="1:2">
      <c r="A5832">
        <v>5831</v>
      </c>
      <c r="B5832" s="13">
        <v>-9.7736811502447392</v>
      </c>
    </row>
    <row r="5833" spans="1:2">
      <c r="A5833">
        <v>5832</v>
      </c>
      <c r="B5833" s="13">
        <v>-8.3642982276606421</v>
      </c>
    </row>
    <row r="5834" spans="1:2">
      <c r="A5834">
        <v>5833</v>
      </c>
      <c r="B5834" s="13">
        <v>-5.1621331458882542</v>
      </c>
    </row>
    <row r="5835" spans="1:2">
      <c r="A5835">
        <v>5834</v>
      </c>
      <c r="B5835" s="13">
        <v>-14.417020674976575</v>
      </c>
    </row>
    <row r="5836" spans="1:2">
      <c r="A5836">
        <v>5835</v>
      </c>
      <c r="B5836" s="13">
        <v>-9.1880460884791368</v>
      </c>
    </row>
    <row r="5837" spans="1:2">
      <c r="A5837">
        <v>5836</v>
      </c>
      <c r="B5837" s="13">
        <v>-10.964873666482045</v>
      </c>
    </row>
    <row r="5838" spans="1:2">
      <c r="A5838">
        <v>5837</v>
      </c>
      <c r="B5838" s="13">
        <v>-12.081983742480871</v>
      </c>
    </row>
    <row r="5839" spans="1:2">
      <c r="A5839">
        <v>5838</v>
      </c>
      <c r="B5839" s="13">
        <v>-7.8821183213518191</v>
      </c>
    </row>
    <row r="5840" spans="1:2">
      <c r="A5840">
        <v>5839</v>
      </c>
      <c r="B5840" s="13">
        <v>-12.343027265469484</v>
      </c>
    </row>
    <row r="5841" spans="1:2">
      <c r="A5841">
        <v>5840</v>
      </c>
      <c r="B5841" s="13">
        <v>-10.260647385084548</v>
      </c>
    </row>
    <row r="5842" spans="1:2">
      <c r="A5842">
        <v>5841</v>
      </c>
      <c r="B5842" s="13">
        <v>-6.8013173873681474</v>
      </c>
    </row>
    <row r="5843" spans="1:2">
      <c r="A5843">
        <v>5842</v>
      </c>
      <c r="B5843" s="13">
        <v>-12.101073282826979</v>
      </c>
    </row>
    <row r="5844" spans="1:2">
      <c r="A5844">
        <v>5843</v>
      </c>
      <c r="B5844" s="13">
        <v>-15.200654336760202</v>
      </c>
    </row>
    <row r="5845" spans="1:2">
      <c r="A5845">
        <v>5844</v>
      </c>
      <c r="B5845" s="13">
        <v>-10.140523581255799</v>
      </c>
    </row>
    <row r="5846" spans="1:2">
      <c r="A5846">
        <v>5845</v>
      </c>
      <c r="B5846" s="13">
        <v>-6.4437090864760052</v>
      </c>
    </row>
    <row r="5847" spans="1:2">
      <c r="A5847">
        <v>5846</v>
      </c>
      <c r="B5847" s="13">
        <v>-9.4795210471482658</v>
      </c>
    </row>
    <row r="5848" spans="1:2">
      <c r="A5848">
        <v>5847</v>
      </c>
      <c r="B5848" s="13">
        <v>-10.494122137098644</v>
      </c>
    </row>
    <row r="5849" spans="1:2">
      <c r="A5849">
        <v>5848</v>
      </c>
      <c r="B5849" s="13">
        <v>-7.8794277653262856</v>
      </c>
    </row>
    <row r="5850" spans="1:2">
      <c r="A5850">
        <v>5849</v>
      </c>
      <c r="B5850" s="13">
        <v>-9.276032234074572</v>
      </c>
    </row>
    <row r="5851" spans="1:2">
      <c r="A5851">
        <v>5850</v>
      </c>
      <c r="B5851" s="13">
        <v>-12.583928021317972</v>
      </c>
    </row>
    <row r="5852" spans="1:2">
      <c r="A5852">
        <v>5851</v>
      </c>
      <c r="B5852" s="13">
        <v>-7.7008696395048011</v>
      </c>
    </row>
    <row r="5853" spans="1:2">
      <c r="A5853">
        <v>5852</v>
      </c>
      <c r="B5853" s="13">
        <v>-6.4074994657912159</v>
      </c>
    </row>
    <row r="5854" spans="1:2">
      <c r="A5854">
        <v>5853</v>
      </c>
      <c r="B5854" s="13">
        <v>-8.4668502758313906</v>
      </c>
    </row>
    <row r="5855" spans="1:2">
      <c r="A5855">
        <v>5854</v>
      </c>
      <c r="B5855" s="13">
        <v>-5.5813004098591117</v>
      </c>
    </row>
    <row r="5856" spans="1:2">
      <c r="A5856">
        <v>5855</v>
      </c>
      <c r="B5856" s="13">
        <v>-4.4225411897774123</v>
      </c>
    </row>
    <row r="5857" spans="1:2">
      <c r="A5857">
        <v>5856</v>
      </c>
      <c r="B5857" s="13">
        <v>-8.3685280992640081</v>
      </c>
    </row>
    <row r="5858" spans="1:2">
      <c r="A5858">
        <v>5857</v>
      </c>
      <c r="B5858" s="13">
        <v>-7.6751057352321963</v>
      </c>
    </row>
    <row r="5859" spans="1:2">
      <c r="A5859">
        <v>5858</v>
      </c>
      <c r="B5859" s="13">
        <v>-5.4321857777386171</v>
      </c>
    </row>
    <row r="5860" spans="1:2">
      <c r="A5860">
        <v>5859</v>
      </c>
      <c r="B5860" s="13">
        <v>-7.1931760574030568</v>
      </c>
    </row>
    <row r="5861" spans="1:2">
      <c r="A5861">
        <v>5860</v>
      </c>
      <c r="B5861" s="13">
        <v>-7.1449761727237187</v>
      </c>
    </row>
    <row r="5862" spans="1:2">
      <c r="A5862">
        <v>5861</v>
      </c>
      <c r="B5862" s="13">
        <v>-6.7330094678325745</v>
      </c>
    </row>
    <row r="5863" spans="1:2">
      <c r="A5863">
        <v>5862</v>
      </c>
      <c r="B5863" s="13">
        <v>-10.83695237800317</v>
      </c>
    </row>
    <row r="5864" spans="1:2">
      <c r="A5864">
        <v>5863</v>
      </c>
      <c r="B5864" s="13">
        <v>-8.0569524554655185</v>
      </c>
    </row>
    <row r="5865" spans="1:2">
      <c r="A5865">
        <v>5864</v>
      </c>
      <c r="B5865" s="13">
        <v>-14.79991345523946</v>
      </c>
    </row>
    <row r="5866" spans="1:2">
      <c r="A5866">
        <v>5865</v>
      </c>
      <c r="B5866" s="13">
        <v>-6.2783011792338774</v>
      </c>
    </row>
    <row r="5867" spans="1:2">
      <c r="A5867">
        <v>5866</v>
      </c>
      <c r="B5867" s="13">
        <v>-13.124500790335242</v>
      </c>
    </row>
    <row r="5868" spans="1:2">
      <c r="A5868">
        <v>5867</v>
      </c>
      <c r="B5868" s="13">
        <v>-5.7984368034101594</v>
      </c>
    </row>
    <row r="5869" spans="1:2">
      <c r="A5869">
        <v>5868</v>
      </c>
      <c r="B5869" s="13">
        <v>-6.8985526932912933</v>
      </c>
    </row>
    <row r="5870" spans="1:2">
      <c r="A5870">
        <v>5869</v>
      </c>
      <c r="B5870" s="13">
        <v>-12.86250692134641</v>
      </c>
    </row>
    <row r="5871" spans="1:2">
      <c r="A5871">
        <v>5870</v>
      </c>
      <c r="B5871" s="13">
        <v>-9.8187124233978267</v>
      </c>
    </row>
    <row r="5872" spans="1:2">
      <c r="A5872">
        <v>5871</v>
      </c>
      <c r="B5872" s="13">
        <v>-11.165534483814579</v>
      </c>
    </row>
    <row r="5873" spans="1:2">
      <c r="A5873">
        <v>5872</v>
      </c>
      <c r="B5873" s="13">
        <v>-5.1764247550562077</v>
      </c>
    </row>
    <row r="5874" spans="1:2">
      <c r="A5874">
        <v>5873</v>
      </c>
      <c r="B5874" s="13">
        <v>-11.500260383241327</v>
      </c>
    </row>
    <row r="5875" spans="1:2">
      <c r="A5875">
        <v>5874</v>
      </c>
      <c r="B5875" s="13">
        <v>-7.3119540134411931</v>
      </c>
    </row>
    <row r="5876" spans="1:2">
      <c r="A5876">
        <v>5875</v>
      </c>
      <c r="B5876" s="13">
        <v>-11.377715880017469</v>
      </c>
    </row>
    <row r="5877" spans="1:2">
      <c r="A5877">
        <v>5876</v>
      </c>
      <c r="B5877" s="13">
        <v>-6.046745503103673</v>
      </c>
    </row>
    <row r="5878" spans="1:2">
      <c r="A5878">
        <v>5877</v>
      </c>
      <c r="B5878" s="13">
        <v>-10.712589837045071</v>
      </c>
    </row>
    <row r="5879" spans="1:2">
      <c r="A5879">
        <v>5878</v>
      </c>
      <c r="B5879" s="13">
        <v>-6.5957876379326104</v>
      </c>
    </row>
    <row r="5880" spans="1:2">
      <c r="A5880">
        <v>5879</v>
      </c>
      <c r="B5880" s="13">
        <v>-8.5310481984230027</v>
      </c>
    </row>
    <row r="5881" spans="1:2">
      <c r="A5881">
        <v>5880</v>
      </c>
      <c r="B5881" s="13">
        <v>-9.5308252305903487</v>
      </c>
    </row>
    <row r="5882" spans="1:2">
      <c r="A5882">
        <v>5881</v>
      </c>
      <c r="B5882" s="13">
        <v>-9.3907498006833432</v>
      </c>
    </row>
    <row r="5883" spans="1:2">
      <c r="A5883">
        <v>5882</v>
      </c>
      <c r="B5883" s="13">
        <v>-7.5108462289631053</v>
      </c>
    </row>
    <row r="5884" spans="1:2">
      <c r="A5884">
        <v>5883</v>
      </c>
      <c r="B5884" s="13">
        <v>-8.9468722522264788</v>
      </c>
    </row>
    <row r="5885" spans="1:2">
      <c r="A5885">
        <v>5884</v>
      </c>
      <c r="B5885" s="13">
        <v>-9.0974759106033929</v>
      </c>
    </row>
    <row r="5886" spans="1:2">
      <c r="A5886">
        <v>5885</v>
      </c>
      <c r="B5886" s="13">
        <v>-7.6998903070757825</v>
      </c>
    </row>
    <row r="5887" spans="1:2">
      <c r="A5887">
        <v>5886</v>
      </c>
      <c r="B5887" s="13">
        <v>-4.5175268466041452</v>
      </c>
    </row>
    <row r="5888" spans="1:2">
      <c r="A5888">
        <v>5887</v>
      </c>
      <c r="B5888" s="13">
        <v>-7.8779474445573525</v>
      </c>
    </row>
    <row r="5889" spans="1:2">
      <c r="A5889">
        <v>5888</v>
      </c>
      <c r="B5889" s="13">
        <v>-11.416474692717079</v>
      </c>
    </row>
    <row r="5890" spans="1:2">
      <c r="A5890">
        <v>5889</v>
      </c>
      <c r="B5890" s="13">
        <v>-5.5520412965056041</v>
      </c>
    </row>
    <row r="5891" spans="1:2">
      <c r="A5891">
        <v>5890</v>
      </c>
      <c r="B5891" s="13">
        <v>-9.7286910156244186</v>
      </c>
    </row>
    <row r="5892" spans="1:2">
      <c r="A5892">
        <v>5891</v>
      </c>
      <c r="B5892" s="13">
        <v>-3.9224222614195439</v>
      </c>
    </row>
    <row r="5893" spans="1:2">
      <c r="A5893">
        <v>5892</v>
      </c>
      <c r="B5893" s="13">
        <v>-6.6369328320847956</v>
      </c>
    </row>
    <row r="5894" spans="1:2">
      <c r="A5894">
        <v>5893</v>
      </c>
      <c r="B5894" s="13">
        <v>-4.0695709113103833</v>
      </c>
    </row>
    <row r="5895" spans="1:2">
      <c r="A5895">
        <v>5894</v>
      </c>
      <c r="B5895" s="13">
        <v>-9.9125909333871931</v>
      </c>
    </row>
    <row r="5896" spans="1:2">
      <c r="A5896">
        <v>5895</v>
      </c>
      <c r="B5896" s="13">
        <v>-9.325508134881332</v>
      </c>
    </row>
    <row r="5897" spans="1:2">
      <c r="A5897">
        <v>5896</v>
      </c>
      <c r="B5897" s="13">
        <v>-9.346981900527501</v>
      </c>
    </row>
    <row r="5898" spans="1:2">
      <c r="A5898">
        <v>5897</v>
      </c>
      <c r="B5898" s="13">
        <v>-9.3975375466461024</v>
      </c>
    </row>
    <row r="5899" spans="1:2">
      <c r="A5899">
        <v>5898</v>
      </c>
      <c r="B5899" s="13">
        <v>-4.7442821415373633</v>
      </c>
    </row>
    <row r="5900" spans="1:2">
      <c r="A5900">
        <v>5899</v>
      </c>
      <c r="B5900" s="13">
        <v>-3.1868345394277831</v>
      </c>
    </row>
    <row r="5901" spans="1:2">
      <c r="A5901">
        <v>5900</v>
      </c>
      <c r="B5901" s="13">
        <v>-13.231969792385874</v>
      </c>
    </row>
    <row r="5902" spans="1:2">
      <c r="A5902">
        <v>5901</v>
      </c>
      <c r="B5902" s="13">
        <v>-7.8940044440988206</v>
      </c>
    </row>
    <row r="5903" spans="1:2">
      <c r="A5903">
        <v>5902</v>
      </c>
      <c r="B5903" s="13">
        <v>-9.6418120518645676</v>
      </c>
    </row>
    <row r="5904" spans="1:2">
      <c r="A5904">
        <v>5903</v>
      </c>
      <c r="B5904" s="13">
        <v>-13.830102614018326</v>
      </c>
    </row>
    <row r="5905" spans="1:2">
      <c r="A5905">
        <v>5904</v>
      </c>
      <c r="B5905" s="13">
        <v>-8.6385290909017538</v>
      </c>
    </row>
    <row r="5906" spans="1:2">
      <c r="A5906">
        <v>5905</v>
      </c>
      <c r="B5906" s="13">
        <v>-10.290193912754789</v>
      </c>
    </row>
    <row r="5907" spans="1:2">
      <c r="A5907">
        <v>5906</v>
      </c>
      <c r="B5907" s="13">
        <v>-10.484690276412048</v>
      </c>
    </row>
    <row r="5908" spans="1:2">
      <c r="A5908">
        <v>5907</v>
      </c>
      <c r="B5908" s="13">
        <v>-6.6709302383462008</v>
      </c>
    </row>
    <row r="5909" spans="1:2">
      <c r="A5909">
        <v>5908</v>
      </c>
      <c r="B5909" s="13">
        <v>-4.985592321011878</v>
      </c>
    </row>
    <row r="5910" spans="1:2">
      <c r="A5910">
        <v>5909</v>
      </c>
      <c r="B5910" s="13">
        <v>-7.0051015169079465</v>
      </c>
    </row>
    <row r="5911" spans="1:2">
      <c r="A5911">
        <v>5910</v>
      </c>
      <c r="B5911" s="13">
        <v>-10.352588879807994</v>
      </c>
    </row>
    <row r="5912" spans="1:2">
      <c r="A5912">
        <v>5911</v>
      </c>
      <c r="B5912" s="13">
        <v>-7.3412448944913038</v>
      </c>
    </row>
    <row r="5913" spans="1:2">
      <c r="A5913">
        <v>5912</v>
      </c>
      <c r="B5913" s="13">
        <v>-12.129360258580686</v>
      </c>
    </row>
    <row r="5914" spans="1:2">
      <c r="A5914">
        <v>5913</v>
      </c>
      <c r="B5914" s="13">
        <v>-6.3359876681196061</v>
      </c>
    </row>
    <row r="5915" spans="1:2">
      <c r="A5915">
        <v>5914</v>
      </c>
      <c r="B5915" s="13">
        <v>-7.3632423183984441</v>
      </c>
    </row>
    <row r="5916" spans="1:2">
      <c r="A5916">
        <v>5915</v>
      </c>
      <c r="B5916" s="13">
        <v>-9.47991604539164</v>
      </c>
    </row>
    <row r="5917" spans="1:2">
      <c r="A5917">
        <v>5916</v>
      </c>
      <c r="B5917" s="13">
        <v>-7.8503058121213849</v>
      </c>
    </row>
    <row r="5918" spans="1:2">
      <c r="A5918">
        <v>5917</v>
      </c>
      <c r="B5918" s="13">
        <v>-9.8694692479008168</v>
      </c>
    </row>
    <row r="5919" spans="1:2">
      <c r="A5919">
        <v>5918</v>
      </c>
      <c r="B5919" s="13">
        <v>-7.4311537350773449</v>
      </c>
    </row>
    <row r="5920" spans="1:2">
      <c r="A5920">
        <v>5919</v>
      </c>
      <c r="B5920" s="13">
        <v>-16.167517712925235</v>
      </c>
    </row>
    <row r="5921" spans="1:2">
      <c r="A5921">
        <v>5920</v>
      </c>
      <c r="B5921" s="13">
        <v>-8.0583632645173502</v>
      </c>
    </row>
    <row r="5922" spans="1:2">
      <c r="A5922">
        <v>5921</v>
      </c>
      <c r="B5922" s="13">
        <v>-6.6844662189059028</v>
      </c>
    </row>
    <row r="5923" spans="1:2">
      <c r="A5923">
        <v>5922</v>
      </c>
      <c r="B5923" s="13">
        <v>-8.5444448479396709</v>
      </c>
    </row>
    <row r="5924" spans="1:2">
      <c r="A5924">
        <v>5923</v>
      </c>
      <c r="B5924" s="13">
        <v>-9.2712112408526188</v>
      </c>
    </row>
    <row r="5925" spans="1:2">
      <c r="A5925">
        <v>5924</v>
      </c>
      <c r="B5925" s="13">
        <v>-14.112744846321334</v>
      </c>
    </row>
    <row r="5926" spans="1:2">
      <c r="A5926">
        <v>5925</v>
      </c>
      <c r="B5926" s="13">
        <v>-9.6001637002891744</v>
      </c>
    </row>
    <row r="5927" spans="1:2">
      <c r="A5927">
        <v>5926</v>
      </c>
      <c r="B5927" s="13">
        <v>-11.086176489411695</v>
      </c>
    </row>
    <row r="5928" spans="1:2">
      <c r="A5928">
        <v>5927</v>
      </c>
      <c r="B5928" s="13">
        <v>-6.3302265079500426</v>
      </c>
    </row>
    <row r="5929" spans="1:2">
      <c r="A5929">
        <v>5928</v>
      </c>
      <c r="B5929" s="13">
        <v>-11.961159757200519</v>
      </c>
    </row>
    <row r="5930" spans="1:2">
      <c r="A5930">
        <v>5929</v>
      </c>
      <c r="B5930" s="13">
        <v>-6.4768109200969448</v>
      </c>
    </row>
    <row r="5931" spans="1:2">
      <c r="A5931">
        <v>5930</v>
      </c>
      <c r="B5931" s="13">
        <v>-10.493789077619894</v>
      </c>
    </row>
    <row r="5932" spans="1:2">
      <c r="A5932">
        <v>5931</v>
      </c>
      <c r="B5932" s="13">
        <v>-9.642355968830616</v>
      </c>
    </row>
    <row r="5933" spans="1:2">
      <c r="A5933">
        <v>5932</v>
      </c>
      <c r="B5933" s="13">
        <v>-9.0678277905201696</v>
      </c>
    </row>
    <row r="5934" spans="1:2">
      <c r="A5934">
        <v>5933</v>
      </c>
      <c r="B5934" s="13">
        <v>-4.7859098440573211</v>
      </c>
    </row>
    <row r="5935" spans="1:2">
      <c r="A5935">
        <v>5934</v>
      </c>
      <c r="B5935" s="13">
        <v>-6.3893796829977987</v>
      </c>
    </row>
    <row r="5936" spans="1:2">
      <c r="A5936">
        <v>5935</v>
      </c>
      <c r="B5936" s="13">
        <v>-7.5643846052225667</v>
      </c>
    </row>
    <row r="5937" spans="1:2">
      <c r="A5937">
        <v>5936</v>
      </c>
      <c r="B5937" s="13">
        <v>-8.1080824561898659</v>
      </c>
    </row>
    <row r="5938" spans="1:2">
      <c r="A5938">
        <v>5937</v>
      </c>
      <c r="B5938" s="13">
        <v>-8.6651756972753482</v>
      </c>
    </row>
    <row r="5939" spans="1:2">
      <c r="A5939">
        <v>5938</v>
      </c>
      <c r="B5939" s="13">
        <v>-9.0622508251319598</v>
      </c>
    </row>
    <row r="5940" spans="1:2">
      <c r="A5940">
        <v>5939</v>
      </c>
      <c r="B5940" s="13">
        <v>-4.6655401660191336</v>
      </c>
    </row>
    <row r="5941" spans="1:2">
      <c r="A5941">
        <v>5940</v>
      </c>
      <c r="B5941" s="13">
        <v>-8.6945897117613598</v>
      </c>
    </row>
    <row r="5942" spans="1:2">
      <c r="A5942">
        <v>5941</v>
      </c>
      <c r="B5942" s="13">
        <v>-8.0266671631936752</v>
      </c>
    </row>
    <row r="5943" spans="1:2">
      <c r="A5943">
        <v>5942</v>
      </c>
      <c r="B5943" s="13">
        <v>-5.9172406108411293</v>
      </c>
    </row>
    <row r="5944" spans="1:2">
      <c r="A5944">
        <v>5943</v>
      </c>
      <c r="B5944" s="13">
        <v>-2.109132199074907</v>
      </c>
    </row>
    <row r="5945" spans="1:2">
      <c r="A5945">
        <v>5944</v>
      </c>
      <c r="B5945" s="13">
        <v>-3.6707152565244745</v>
      </c>
    </row>
    <row r="5946" spans="1:2">
      <c r="A5946">
        <v>5945</v>
      </c>
      <c r="B5946" s="13">
        <v>-7.7431533941545228</v>
      </c>
    </row>
    <row r="5947" spans="1:2">
      <c r="A5947">
        <v>5946</v>
      </c>
      <c r="B5947" s="13">
        <v>-7.4075086896742555</v>
      </c>
    </row>
    <row r="5948" spans="1:2">
      <c r="A5948">
        <v>5947</v>
      </c>
      <c r="B5948" s="13">
        <v>-7.1186250762375396</v>
      </c>
    </row>
    <row r="5949" spans="1:2">
      <c r="A5949">
        <v>5948</v>
      </c>
      <c r="B5949" s="13">
        <v>-6.5911654966349262</v>
      </c>
    </row>
    <row r="5950" spans="1:2">
      <c r="A5950">
        <v>5949</v>
      </c>
      <c r="B5950" s="13">
        <v>-9.9428681574157789</v>
      </c>
    </row>
    <row r="5951" spans="1:2">
      <c r="A5951">
        <v>5950</v>
      </c>
      <c r="B5951" s="13">
        <v>-4.4927213203586689</v>
      </c>
    </row>
    <row r="5952" spans="1:2">
      <c r="A5952">
        <v>5951</v>
      </c>
      <c r="B5952" s="13">
        <v>-14.414804792314992</v>
      </c>
    </row>
    <row r="5953" spans="1:2">
      <c r="A5953">
        <v>5952</v>
      </c>
      <c r="B5953" s="13">
        <v>-11.995753785992608</v>
      </c>
    </row>
    <row r="5954" spans="1:2">
      <c r="A5954">
        <v>5953</v>
      </c>
      <c r="B5954" s="13">
        <v>-11.161284212927423</v>
      </c>
    </row>
    <row r="5955" spans="1:2">
      <c r="A5955">
        <v>5954</v>
      </c>
      <c r="B5955" s="13">
        <v>-8.8181164871621363</v>
      </c>
    </row>
    <row r="5956" spans="1:2">
      <c r="A5956">
        <v>5955</v>
      </c>
      <c r="B5956" s="13">
        <v>-5.7470041438952935</v>
      </c>
    </row>
    <row r="5957" spans="1:2">
      <c r="A5957">
        <v>5956</v>
      </c>
      <c r="B5957" s="13">
        <v>-15.777302323201505</v>
      </c>
    </row>
    <row r="5958" spans="1:2">
      <c r="A5958">
        <v>5957</v>
      </c>
      <c r="B5958" s="13">
        <v>-8.0156908977959507</v>
      </c>
    </row>
    <row r="5959" spans="1:2">
      <c r="A5959">
        <v>5958</v>
      </c>
      <c r="B5959" s="13">
        <v>-8.901440691418383</v>
      </c>
    </row>
    <row r="5960" spans="1:2">
      <c r="A5960">
        <v>5959</v>
      </c>
      <c r="B5960" s="13">
        <v>-13.622149376835893</v>
      </c>
    </row>
    <row r="5961" spans="1:2">
      <c r="A5961">
        <v>5960</v>
      </c>
      <c r="B5961" s="13">
        <v>-11.559431032876963</v>
      </c>
    </row>
    <row r="5962" spans="1:2">
      <c r="A5962">
        <v>5961</v>
      </c>
      <c r="B5962" s="13">
        <v>-5.6667924133294667</v>
      </c>
    </row>
    <row r="5963" spans="1:2">
      <c r="A5963">
        <v>5962</v>
      </c>
      <c r="B5963" s="13">
        <v>-8.3675906123805337</v>
      </c>
    </row>
    <row r="5964" spans="1:2">
      <c r="A5964">
        <v>5963</v>
      </c>
      <c r="B5964" s="13">
        <v>-6.1952775616571447</v>
      </c>
    </row>
    <row r="5965" spans="1:2">
      <c r="A5965">
        <v>5964</v>
      </c>
      <c r="B5965" s="13">
        <v>-12.240285030368407</v>
      </c>
    </row>
    <row r="5966" spans="1:2">
      <c r="A5966">
        <v>5965</v>
      </c>
      <c r="B5966" s="13">
        <v>-9.159868321643529</v>
      </c>
    </row>
    <row r="5967" spans="1:2">
      <c r="A5967">
        <v>5966</v>
      </c>
      <c r="B5967" s="13">
        <v>-8.8872756273531159</v>
      </c>
    </row>
    <row r="5968" spans="1:2">
      <c r="A5968">
        <v>5967</v>
      </c>
      <c r="B5968" s="13">
        <v>-9.9060005185256497</v>
      </c>
    </row>
    <row r="5969" spans="1:2">
      <c r="A5969">
        <v>5968</v>
      </c>
      <c r="B5969" s="13">
        <v>-7.6261719760855016</v>
      </c>
    </row>
    <row r="5970" spans="1:2">
      <c r="A5970">
        <v>5969</v>
      </c>
      <c r="B5970" s="13">
        <v>-11.65683642900202</v>
      </c>
    </row>
    <row r="5971" spans="1:2">
      <c r="A5971">
        <v>5970</v>
      </c>
      <c r="B5971" s="13">
        <v>-10.485311850334428</v>
      </c>
    </row>
    <row r="5972" spans="1:2">
      <c r="A5972">
        <v>5971</v>
      </c>
      <c r="B5972" s="13">
        <v>-9.0902388729687313</v>
      </c>
    </row>
    <row r="5973" spans="1:2">
      <c r="A5973">
        <v>5972</v>
      </c>
      <c r="B5973" s="13">
        <v>-5.8084073531204945</v>
      </c>
    </row>
    <row r="5974" spans="1:2">
      <c r="A5974">
        <v>5973</v>
      </c>
      <c r="B5974" s="13">
        <v>-12.275241631463565</v>
      </c>
    </row>
    <row r="5975" spans="1:2">
      <c r="A5975">
        <v>5974</v>
      </c>
      <c r="B5975" s="13">
        <v>-10.035299566641157</v>
      </c>
    </row>
    <row r="5976" spans="1:2">
      <c r="A5976">
        <v>5975</v>
      </c>
      <c r="B5976" s="13">
        <v>-10.266854877052904</v>
      </c>
    </row>
    <row r="5977" spans="1:2">
      <c r="A5977">
        <v>5976</v>
      </c>
      <c r="B5977" s="13">
        <v>-9.7593078291274402</v>
      </c>
    </row>
    <row r="5978" spans="1:2">
      <c r="A5978">
        <v>5977</v>
      </c>
      <c r="B5978" s="13">
        <v>-9.573056996977602</v>
      </c>
    </row>
    <row r="5979" spans="1:2">
      <c r="A5979">
        <v>5978</v>
      </c>
      <c r="B5979" s="13">
        <v>-14.40066027018613</v>
      </c>
    </row>
    <row r="5980" spans="1:2">
      <c r="A5980">
        <v>5979</v>
      </c>
      <c r="B5980" s="13">
        <v>-7.4764938945627</v>
      </c>
    </row>
    <row r="5981" spans="1:2">
      <c r="A5981">
        <v>5980</v>
      </c>
      <c r="B5981" s="13">
        <v>-8.7741319924231469</v>
      </c>
    </row>
    <row r="5982" spans="1:2">
      <c r="A5982">
        <v>5981</v>
      </c>
      <c r="B5982" s="13">
        <v>-5.742892751702767</v>
      </c>
    </row>
    <row r="5983" spans="1:2">
      <c r="A5983">
        <v>5982</v>
      </c>
      <c r="B5983" s="13">
        <v>-11.778876687364638</v>
      </c>
    </row>
    <row r="5984" spans="1:2">
      <c r="A5984">
        <v>5983</v>
      </c>
      <c r="B5984" s="13">
        <v>-7.3318925686137506</v>
      </c>
    </row>
    <row r="5985" spans="1:2">
      <c r="A5985">
        <v>5984</v>
      </c>
      <c r="B5985" s="13">
        <v>-14.443673437172707</v>
      </c>
    </row>
    <row r="5986" spans="1:2">
      <c r="A5986">
        <v>5985</v>
      </c>
      <c r="B5986" s="13">
        <v>-15.287726974261258</v>
      </c>
    </row>
    <row r="5987" spans="1:2">
      <c r="A5987">
        <v>5986</v>
      </c>
      <c r="B5987" s="13">
        <v>-8.5352796282811543</v>
      </c>
    </row>
    <row r="5988" spans="1:2">
      <c r="A5988">
        <v>5987</v>
      </c>
      <c r="B5988" s="13">
        <v>-5.7508579667797655</v>
      </c>
    </row>
    <row r="5989" spans="1:2">
      <c r="A5989">
        <v>5988</v>
      </c>
      <c r="B5989" s="13">
        <v>-12.732025535783789</v>
      </c>
    </row>
    <row r="5990" spans="1:2">
      <c r="A5990">
        <v>5989</v>
      </c>
      <c r="B5990" s="13">
        <v>-10.659584617891936</v>
      </c>
    </row>
    <row r="5991" spans="1:2">
      <c r="A5991">
        <v>5990</v>
      </c>
      <c r="B5991" s="13">
        <v>-7.9649112285084014</v>
      </c>
    </row>
    <row r="5992" spans="1:2">
      <c r="A5992">
        <v>5991</v>
      </c>
      <c r="B5992" s="13">
        <v>-7.1470631443494357</v>
      </c>
    </row>
    <row r="5993" spans="1:2">
      <c r="A5993">
        <v>5992</v>
      </c>
      <c r="B5993" s="13">
        <v>-8.2470299281766923</v>
      </c>
    </row>
    <row r="5994" spans="1:2">
      <c r="A5994">
        <v>5993</v>
      </c>
      <c r="B5994" s="13">
        <v>-13.334695422344373</v>
      </c>
    </row>
    <row r="5995" spans="1:2">
      <c r="A5995">
        <v>5994</v>
      </c>
      <c r="B5995" s="13">
        <v>-7.4611650826510649</v>
      </c>
    </row>
    <row r="5996" spans="1:2">
      <c r="A5996">
        <v>5995</v>
      </c>
      <c r="B5996" s="13">
        <v>-15.060217648777337</v>
      </c>
    </row>
    <row r="5997" spans="1:2">
      <c r="A5997">
        <v>5996</v>
      </c>
      <c r="B5997" s="13">
        <v>-11.929424876541907</v>
      </c>
    </row>
    <row r="5998" spans="1:2">
      <c r="A5998">
        <v>5997</v>
      </c>
      <c r="B5998" s="13">
        <v>-4.7348164718988874</v>
      </c>
    </row>
    <row r="5999" spans="1:2">
      <c r="A5999">
        <v>5998</v>
      </c>
      <c r="B5999" s="13">
        <v>-15.244458340749857</v>
      </c>
    </row>
    <row r="6000" spans="1:2">
      <c r="A6000">
        <v>5999</v>
      </c>
      <c r="B6000" s="13">
        <v>-7.5667112960953871</v>
      </c>
    </row>
    <row r="6001" spans="1:2">
      <c r="A6001">
        <v>6000</v>
      </c>
      <c r="B6001" s="13">
        <v>-14.071088922525917</v>
      </c>
    </row>
    <row r="6002" spans="1:2">
      <c r="A6002">
        <v>6001</v>
      </c>
      <c r="B6002" s="13">
        <v>-8.8920735065371783</v>
      </c>
    </row>
    <row r="6003" spans="1:2">
      <c r="A6003">
        <v>6002</v>
      </c>
      <c r="B6003" s="13">
        <v>-10.678332611512353</v>
      </c>
    </row>
    <row r="6004" spans="1:2">
      <c r="A6004">
        <v>6003</v>
      </c>
      <c r="B6004" s="13">
        <v>-8.0682510309338564</v>
      </c>
    </row>
    <row r="6005" spans="1:2">
      <c r="A6005">
        <v>6004</v>
      </c>
      <c r="B6005" s="13">
        <v>-4.1043592924083576</v>
      </c>
    </row>
    <row r="6006" spans="1:2">
      <c r="A6006">
        <v>6005</v>
      </c>
      <c r="B6006" s="13">
        <v>-9.6249134031708952</v>
      </c>
    </row>
    <row r="6007" spans="1:2">
      <c r="A6007">
        <v>6006</v>
      </c>
      <c r="B6007" s="13">
        <v>-11.712979653411033</v>
      </c>
    </row>
    <row r="6008" spans="1:2">
      <c r="A6008">
        <v>6007</v>
      </c>
      <c r="B6008" s="13">
        <v>-5.3660285242641503</v>
      </c>
    </row>
    <row r="6009" spans="1:2">
      <c r="A6009">
        <v>6008</v>
      </c>
      <c r="B6009" s="13">
        <v>-6.1047341381792473</v>
      </c>
    </row>
    <row r="6010" spans="1:2">
      <c r="A6010">
        <v>6009</v>
      </c>
      <c r="B6010" s="13">
        <v>-6.6227888722512782</v>
      </c>
    </row>
    <row r="6011" spans="1:2">
      <c r="A6011">
        <v>6010</v>
      </c>
      <c r="B6011" s="13">
        <v>-9.5287038122479952</v>
      </c>
    </row>
    <row r="6012" spans="1:2">
      <c r="A6012">
        <v>6011</v>
      </c>
      <c r="B6012" s="13">
        <v>-7.9256192839853865</v>
      </c>
    </row>
    <row r="6013" spans="1:2">
      <c r="A6013">
        <v>6012</v>
      </c>
      <c r="B6013" s="13">
        <v>-9.6426867479980967</v>
      </c>
    </row>
    <row r="6014" spans="1:2">
      <c r="A6014">
        <v>6013</v>
      </c>
      <c r="B6014" s="13">
        <v>-11.261529416618249</v>
      </c>
    </row>
    <row r="6015" spans="1:2">
      <c r="A6015">
        <v>6014</v>
      </c>
      <c r="B6015" s="13">
        <v>-8.0315773433701345</v>
      </c>
    </row>
    <row r="6016" spans="1:2">
      <c r="A6016">
        <v>6015</v>
      </c>
      <c r="B6016" s="13">
        <v>-11.379660906578623</v>
      </c>
    </row>
    <row r="6017" spans="1:2">
      <c r="A6017">
        <v>6016</v>
      </c>
      <c r="B6017" s="13">
        <v>-8.6573405754745352</v>
      </c>
    </row>
    <row r="6018" spans="1:2">
      <c r="A6018">
        <v>6017</v>
      </c>
      <c r="B6018" s="13">
        <v>-13.03392915940624</v>
      </c>
    </row>
    <row r="6019" spans="1:2">
      <c r="A6019">
        <v>6018</v>
      </c>
      <c r="B6019" s="13">
        <v>-5.5253977496673174</v>
      </c>
    </row>
    <row r="6020" spans="1:2">
      <c r="A6020">
        <v>6019</v>
      </c>
      <c r="B6020" s="13">
        <v>-7.3336228254336637</v>
      </c>
    </row>
    <row r="6021" spans="1:2">
      <c r="A6021">
        <v>6020</v>
      </c>
      <c r="B6021" s="13">
        <v>-3.1535920012470426</v>
      </c>
    </row>
    <row r="6022" spans="1:2">
      <c r="A6022">
        <v>6021</v>
      </c>
      <c r="B6022" s="13">
        <v>-9.8720970248377924</v>
      </c>
    </row>
    <row r="6023" spans="1:2">
      <c r="A6023">
        <v>6022</v>
      </c>
      <c r="B6023" s="13">
        <v>-7.6215631459607014</v>
      </c>
    </row>
    <row r="6024" spans="1:2">
      <c r="A6024">
        <v>6023</v>
      </c>
      <c r="B6024" s="13">
        <v>-15.012651409588081</v>
      </c>
    </row>
    <row r="6025" spans="1:2">
      <c r="A6025">
        <v>6024</v>
      </c>
      <c r="B6025" s="13">
        <v>-8.3864298805382411</v>
      </c>
    </row>
    <row r="6026" spans="1:2">
      <c r="A6026">
        <v>6025</v>
      </c>
      <c r="B6026" s="13">
        <v>-7.6032192405246111</v>
      </c>
    </row>
    <row r="6027" spans="1:2">
      <c r="A6027">
        <v>6026</v>
      </c>
      <c r="B6027" s="13">
        <v>-9.9699095167677214</v>
      </c>
    </row>
    <row r="6028" spans="1:2">
      <c r="A6028">
        <v>6027</v>
      </c>
      <c r="B6028" s="13">
        <v>-8.7696622235621575</v>
      </c>
    </row>
    <row r="6029" spans="1:2">
      <c r="A6029">
        <v>6028</v>
      </c>
      <c r="B6029" s="13">
        <v>-7.0319205037877159</v>
      </c>
    </row>
    <row r="6030" spans="1:2">
      <c r="A6030">
        <v>6029</v>
      </c>
      <c r="B6030" s="13">
        <v>-12.351271613683242</v>
      </c>
    </row>
    <row r="6031" spans="1:2">
      <c r="A6031">
        <v>6030</v>
      </c>
      <c r="B6031" s="13">
        <v>-10.168393436789311</v>
      </c>
    </row>
    <row r="6032" spans="1:2">
      <c r="A6032">
        <v>6031</v>
      </c>
      <c r="B6032" s="13">
        <v>-10.064485510146532</v>
      </c>
    </row>
    <row r="6033" spans="1:2">
      <c r="A6033">
        <v>6032</v>
      </c>
      <c r="B6033" s="13">
        <v>-11.366422187968803</v>
      </c>
    </row>
    <row r="6034" spans="1:2">
      <c r="A6034">
        <v>6033</v>
      </c>
      <c r="B6034" s="13">
        <v>-11.719623733982468</v>
      </c>
    </row>
    <row r="6035" spans="1:2">
      <c r="A6035">
        <v>6034</v>
      </c>
      <c r="B6035" s="13">
        <v>-13.84002784715611</v>
      </c>
    </row>
    <row r="6036" spans="1:2">
      <c r="A6036">
        <v>6035</v>
      </c>
      <c r="B6036" s="13">
        <v>-7.2592116251455092</v>
      </c>
    </row>
    <row r="6037" spans="1:2">
      <c r="A6037">
        <v>6036</v>
      </c>
      <c r="B6037" s="13">
        <v>-11.452285327522882</v>
      </c>
    </row>
    <row r="6038" spans="1:2">
      <c r="A6038">
        <v>6037</v>
      </c>
      <c r="B6038" s="13">
        <v>-11.885042326980058</v>
      </c>
    </row>
    <row r="6039" spans="1:2">
      <c r="A6039">
        <v>6038</v>
      </c>
      <c r="B6039" s="13">
        <v>-7.3999347906106108</v>
      </c>
    </row>
    <row r="6040" spans="1:2">
      <c r="A6040">
        <v>6039</v>
      </c>
      <c r="B6040" s="13">
        <v>-6.6162251594835331</v>
      </c>
    </row>
    <row r="6041" spans="1:2">
      <c r="A6041">
        <v>6040</v>
      </c>
      <c r="B6041" s="13">
        <v>-8.0804661863532203</v>
      </c>
    </row>
    <row r="6042" spans="1:2">
      <c r="A6042">
        <v>6041</v>
      </c>
      <c r="B6042" s="13">
        <v>-10.726441888349562</v>
      </c>
    </row>
    <row r="6043" spans="1:2">
      <c r="A6043">
        <v>6042</v>
      </c>
      <c r="B6043" s="13">
        <v>-10.178093796767749</v>
      </c>
    </row>
    <row r="6044" spans="1:2">
      <c r="A6044">
        <v>6043</v>
      </c>
      <c r="B6044" s="13">
        <v>-12.026187014078515</v>
      </c>
    </row>
    <row r="6045" spans="1:2">
      <c r="A6045">
        <v>6044</v>
      </c>
      <c r="B6045" s="13">
        <v>-12.484301671946351</v>
      </c>
    </row>
    <row r="6046" spans="1:2">
      <c r="A6046">
        <v>6045</v>
      </c>
      <c r="B6046" s="13">
        <v>-9.9511852923833821</v>
      </c>
    </row>
    <row r="6047" spans="1:2">
      <c r="A6047">
        <v>6046</v>
      </c>
      <c r="B6047" s="13">
        <v>-6.1376399714569816</v>
      </c>
    </row>
    <row r="6048" spans="1:2">
      <c r="A6048">
        <v>6047</v>
      </c>
      <c r="B6048" s="13">
        <v>-8.9217578072001391</v>
      </c>
    </row>
    <row r="6049" spans="1:2">
      <c r="A6049">
        <v>6048</v>
      </c>
      <c r="B6049" s="13">
        <v>-9.6760564763998662</v>
      </c>
    </row>
    <row r="6050" spans="1:2">
      <c r="A6050">
        <v>6049</v>
      </c>
      <c r="B6050" s="13">
        <v>-14.101938747871879</v>
      </c>
    </row>
    <row r="6051" spans="1:2">
      <c r="A6051">
        <v>6050</v>
      </c>
      <c r="B6051" s="13">
        <v>-5.7972170411101267</v>
      </c>
    </row>
    <row r="6052" spans="1:2">
      <c r="A6052">
        <v>6051</v>
      </c>
      <c r="B6052" s="13">
        <v>-4.0711491270305151</v>
      </c>
    </row>
    <row r="6053" spans="1:2">
      <c r="A6053">
        <v>6052</v>
      </c>
      <c r="B6053" s="13">
        <v>-11.301277042254647</v>
      </c>
    </row>
    <row r="6054" spans="1:2">
      <c r="A6054">
        <v>6053</v>
      </c>
      <c r="B6054" s="13">
        <v>-10.909733030335881</v>
      </c>
    </row>
    <row r="6055" spans="1:2">
      <c r="A6055">
        <v>6054</v>
      </c>
      <c r="B6055" s="13">
        <v>-8.3213273224532696</v>
      </c>
    </row>
    <row r="6056" spans="1:2">
      <c r="A6056">
        <v>6055</v>
      </c>
      <c r="B6056" s="13">
        <v>-13.980432460276996</v>
      </c>
    </row>
    <row r="6057" spans="1:2">
      <c r="A6057">
        <v>6056</v>
      </c>
      <c r="B6057" s="13">
        <v>-9.1469079888052942</v>
      </c>
    </row>
    <row r="6058" spans="1:2">
      <c r="A6058">
        <v>6057</v>
      </c>
      <c r="B6058" s="13">
        <v>-11.747494339213864</v>
      </c>
    </row>
    <row r="6059" spans="1:2">
      <c r="A6059">
        <v>6058</v>
      </c>
      <c r="B6059" s="13">
        <v>-8.6663329712733468</v>
      </c>
    </row>
    <row r="6060" spans="1:2">
      <c r="A6060">
        <v>6059</v>
      </c>
      <c r="B6060" s="13">
        <v>-11.153098421578989</v>
      </c>
    </row>
    <row r="6061" spans="1:2">
      <c r="A6061">
        <v>6060</v>
      </c>
      <c r="B6061" s="13">
        <v>-7.4789308809206849</v>
      </c>
    </row>
    <row r="6062" spans="1:2">
      <c r="A6062">
        <v>6061</v>
      </c>
      <c r="B6062" s="13">
        <v>-11.864418177726446</v>
      </c>
    </row>
    <row r="6063" spans="1:2">
      <c r="A6063">
        <v>6062</v>
      </c>
      <c r="B6063" s="13">
        <v>-3.4095516903717522</v>
      </c>
    </row>
    <row r="6064" spans="1:2">
      <c r="A6064">
        <v>6063</v>
      </c>
      <c r="B6064" s="13">
        <v>-10.732004115467072</v>
      </c>
    </row>
    <row r="6065" spans="1:2">
      <c r="A6065">
        <v>6064</v>
      </c>
      <c r="B6065" s="13">
        <v>-15.163620553423693</v>
      </c>
    </row>
    <row r="6066" spans="1:2">
      <c r="A6066">
        <v>6065</v>
      </c>
      <c r="B6066" s="13">
        <v>-7.4309861210869581</v>
      </c>
    </row>
    <row r="6067" spans="1:2">
      <c r="A6067">
        <v>6066</v>
      </c>
      <c r="B6067" s="13">
        <v>-10.743657965626284</v>
      </c>
    </row>
    <row r="6068" spans="1:2">
      <c r="A6068">
        <v>6067</v>
      </c>
      <c r="B6068" s="13">
        <v>-14.101984146208608</v>
      </c>
    </row>
    <row r="6069" spans="1:2">
      <c r="A6069">
        <v>6068</v>
      </c>
      <c r="B6069" s="13">
        <v>-8.8022824314105943</v>
      </c>
    </row>
    <row r="6070" spans="1:2">
      <c r="A6070">
        <v>6069</v>
      </c>
      <c r="B6070" s="13">
        <v>-11.063398276268822</v>
      </c>
    </row>
    <row r="6071" spans="1:2">
      <c r="A6071">
        <v>6070</v>
      </c>
      <c r="B6071" s="13">
        <v>-11.876507817869877</v>
      </c>
    </row>
    <row r="6072" spans="1:2">
      <c r="A6072">
        <v>6071</v>
      </c>
      <c r="B6072" s="13">
        <v>-8.5696200699091474</v>
      </c>
    </row>
    <row r="6073" spans="1:2">
      <c r="A6073">
        <v>6072</v>
      </c>
      <c r="B6073" s="13">
        <v>-3.789995711249087</v>
      </c>
    </row>
    <row r="6074" spans="1:2">
      <c r="A6074">
        <v>6073</v>
      </c>
      <c r="B6074" s="13">
        <v>-13.877012329100458</v>
      </c>
    </row>
    <row r="6075" spans="1:2">
      <c r="A6075">
        <v>6074</v>
      </c>
      <c r="B6075" s="13">
        <v>-7.400618600357709</v>
      </c>
    </row>
    <row r="6076" spans="1:2">
      <c r="A6076">
        <v>6075</v>
      </c>
      <c r="B6076" s="13">
        <v>-8.1758647051513016</v>
      </c>
    </row>
    <row r="6077" spans="1:2">
      <c r="A6077">
        <v>6076</v>
      </c>
      <c r="B6077" s="13">
        <v>-13.691128749415096</v>
      </c>
    </row>
    <row r="6078" spans="1:2">
      <c r="A6078">
        <v>6077</v>
      </c>
      <c r="B6078" s="13">
        <v>-7.9261152582225707</v>
      </c>
    </row>
    <row r="6079" spans="1:2">
      <c r="A6079">
        <v>6078</v>
      </c>
      <c r="B6079" s="13">
        <v>-14.500280310775187</v>
      </c>
    </row>
    <row r="6080" spans="1:2">
      <c r="A6080">
        <v>6079</v>
      </c>
      <c r="B6080" s="13">
        <v>-6.1978483893640943</v>
      </c>
    </row>
    <row r="6081" spans="1:2">
      <c r="A6081">
        <v>6080</v>
      </c>
      <c r="B6081" s="13">
        <v>-9.3762481384598448</v>
      </c>
    </row>
    <row r="6082" spans="1:2">
      <c r="A6082">
        <v>6081</v>
      </c>
      <c r="B6082" s="13">
        <v>-7.2815121314532663</v>
      </c>
    </row>
    <row r="6083" spans="1:2">
      <c r="A6083">
        <v>6082</v>
      </c>
      <c r="B6083" s="13">
        <v>-9.8343547781630107</v>
      </c>
    </row>
    <row r="6084" spans="1:2">
      <c r="A6084">
        <v>6083</v>
      </c>
      <c r="B6084" s="13">
        <v>-14.213361568401091</v>
      </c>
    </row>
    <row r="6085" spans="1:2">
      <c r="A6085">
        <v>6084</v>
      </c>
      <c r="B6085" s="13">
        <v>-12.526065169205657</v>
      </c>
    </row>
    <row r="6086" spans="1:2">
      <c r="A6086">
        <v>6085</v>
      </c>
      <c r="B6086" s="13">
        <v>-12.331066580837637</v>
      </c>
    </row>
    <row r="6087" spans="1:2">
      <c r="A6087">
        <v>6086</v>
      </c>
      <c r="B6087" s="13">
        <v>-9.447629221514136</v>
      </c>
    </row>
    <row r="6088" spans="1:2">
      <c r="A6088">
        <v>6087</v>
      </c>
      <c r="B6088" s="13">
        <v>-7.5967049010077927</v>
      </c>
    </row>
    <row r="6089" spans="1:2">
      <c r="A6089">
        <v>6088</v>
      </c>
      <c r="B6089" s="13">
        <v>-7.744626664847198</v>
      </c>
    </row>
    <row r="6090" spans="1:2">
      <c r="A6090">
        <v>6089</v>
      </c>
      <c r="B6090" s="13">
        <v>-8.1260023667771115</v>
      </c>
    </row>
    <row r="6091" spans="1:2">
      <c r="A6091">
        <v>6090</v>
      </c>
      <c r="B6091" s="13">
        <v>-4.3873001355520405</v>
      </c>
    </row>
    <row r="6092" spans="1:2">
      <c r="A6092">
        <v>6091</v>
      </c>
      <c r="B6092" s="13">
        <v>-6.577629749197671</v>
      </c>
    </row>
    <row r="6093" spans="1:2">
      <c r="A6093">
        <v>6092</v>
      </c>
      <c r="B6093" s="13">
        <v>-9.1747947546293709</v>
      </c>
    </row>
    <row r="6094" spans="1:2">
      <c r="A6094">
        <v>6093</v>
      </c>
      <c r="B6094" s="13">
        <v>-8.3957149794581571</v>
      </c>
    </row>
    <row r="6095" spans="1:2">
      <c r="A6095">
        <v>6094</v>
      </c>
      <c r="B6095" s="13">
        <v>-5.4185475074328009</v>
      </c>
    </row>
    <row r="6096" spans="1:2">
      <c r="A6096">
        <v>6095</v>
      </c>
      <c r="B6096" s="13">
        <v>-13.346145402635969</v>
      </c>
    </row>
    <row r="6097" spans="1:2">
      <c r="A6097">
        <v>6096</v>
      </c>
      <c r="B6097" s="13">
        <v>-15.579886520985982</v>
      </c>
    </row>
    <row r="6098" spans="1:2">
      <c r="A6098">
        <v>6097</v>
      </c>
      <c r="B6098" s="13">
        <v>-5.9016779975279956</v>
      </c>
    </row>
    <row r="6099" spans="1:2">
      <c r="A6099">
        <v>6098</v>
      </c>
      <c r="B6099" s="13">
        <v>-11.746674291787828</v>
      </c>
    </row>
    <row r="6100" spans="1:2">
      <c r="A6100">
        <v>6099</v>
      </c>
      <c r="B6100" s="13">
        <v>-3.4017499996286706</v>
      </c>
    </row>
    <row r="6101" spans="1:2">
      <c r="A6101">
        <v>6100</v>
      </c>
      <c r="B6101" s="13">
        <v>-12.871551694413879</v>
      </c>
    </row>
    <row r="6102" spans="1:2">
      <c r="A6102">
        <v>6101</v>
      </c>
      <c r="B6102" s="13">
        <v>-12.874350628622192</v>
      </c>
    </row>
    <row r="6103" spans="1:2">
      <c r="A6103">
        <v>6102</v>
      </c>
      <c r="B6103" s="13">
        <v>-10.194733281803096</v>
      </c>
    </row>
    <row r="6104" spans="1:2">
      <c r="A6104">
        <v>6103</v>
      </c>
      <c r="B6104" s="13">
        <v>-11.380546759644972</v>
      </c>
    </row>
    <row r="6105" spans="1:2">
      <c r="A6105">
        <v>6104</v>
      </c>
      <c r="B6105" s="13">
        <v>-11.675636730149415</v>
      </c>
    </row>
    <row r="6106" spans="1:2">
      <c r="A6106">
        <v>6105</v>
      </c>
      <c r="B6106" s="13">
        <v>-9.8169114334875243</v>
      </c>
    </row>
    <row r="6107" spans="1:2">
      <c r="A6107">
        <v>6106</v>
      </c>
      <c r="B6107" s="13">
        <v>-8.2733887763356897</v>
      </c>
    </row>
    <row r="6108" spans="1:2">
      <c r="A6108">
        <v>6107</v>
      </c>
      <c r="B6108" s="13">
        <v>-11.45629951649255</v>
      </c>
    </row>
    <row r="6109" spans="1:2">
      <c r="A6109">
        <v>6108</v>
      </c>
      <c r="B6109" s="13">
        <v>-12.546644856870556</v>
      </c>
    </row>
    <row r="6110" spans="1:2">
      <c r="A6110">
        <v>6109</v>
      </c>
      <c r="B6110" s="13">
        <v>-11.300895827453351</v>
      </c>
    </row>
    <row r="6111" spans="1:2">
      <c r="A6111">
        <v>6110</v>
      </c>
      <c r="B6111" s="13">
        <v>-7.53151117872304</v>
      </c>
    </row>
    <row r="6112" spans="1:2">
      <c r="A6112">
        <v>6111</v>
      </c>
      <c r="B6112" s="13">
        <v>-7.1384696267568337</v>
      </c>
    </row>
    <row r="6113" spans="1:2">
      <c r="A6113">
        <v>6112</v>
      </c>
      <c r="B6113" s="13">
        <v>-10.565115142674895</v>
      </c>
    </row>
    <row r="6114" spans="1:2">
      <c r="A6114">
        <v>6113</v>
      </c>
      <c r="B6114" s="13">
        <v>-11.229669749210178</v>
      </c>
    </row>
    <row r="6115" spans="1:2">
      <c r="A6115">
        <v>6114</v>
      </c>
      <c r="B6115" s="13">
        <v>-9.351315670786752</v>
      </c>
    </row>
    <row r="6116" spans="1:2">
      <c r="A6116">
        <v>6115</v>
      </c>
      <c r="B6116" s="13">
        <v>-6.7102567737840753</v>
      </c>
    </row>
    <row r="6117" spans="1:2">
      <c r="A6117">
        <v>6116</v>
      </c>
      <c r="B6117" s="13">
        <v>-9.3345911676213493</v>
      </c>
    </row>
    <row r="6118" spans="1:2">
      <c r="A6118">
        <v>6117</v>
      </c>
      <c r="B6118" s="13">
        <v>-9.7188890358131257</v>
      </c>
    </row>
    <row r="6119" spans="1:2">
      <c r="A6119">
        <v>6118</v>
      </c>
      <c r="B6119" s="13">
        <v>-10.551454729655218</v>
      </c>
    </row>
    <row r="6120" spans="1:2">
      <c r="A6120">
        <v>6119</v>
      </c>
      <c r="B6120" s="13">
        <v>-13.082168961439075</v>
      </c>
    </row>
    <row r="6121" spans="1:2">
      <c r="A6121">
        <v>6120</v>
      </c>
      <c r="B6121" s="13">
        <v>-4.9117370458279188</v>
      </c>
    </row>
    <row r="6122" spans="1:2">
      <c r="A6122">
        <v>6121</v>
      </c>
      <c r="B6122" s="13">
        <v>-11.08789157961802</v>
      </c>
    </row>
    <row r="6123" spans="1:2">
      <c r="A6123">
        <v>6122</v>
      </c>
      <c r="B6123" s="13">
        <v>-5.8457900851154259</v>
      </c>
    </row>
    <row r="6124" spans="1:2">
      <c r="A6124">
        <v>6123</v>
      </c>
      <c r="B6124" s="13">
        <v>-4.3471918553898483</v>
      </c>
    </row>
    <row r="6125" spans="1:2">
      <c r="A6125">
        <v>6124</v>
      </c>
      <c r="B6125" s="13">
        <v>-7.2602976463132949</v>
      </c>
    </row>
    <row r="6126" spans="1:2">
      <c r="A6126">
        <v>6125</v>
      </c>
      <c r="B6126" s="13">
        <v>-7.414200171795339</v>
      </c>
    </row>
    <row r="6127" spans="1:2">
      <c r="A6127">
        <v>6126</v>
      </c>
      <c r="B6127" s="13">
        <v>-12.725515812122463</v>
      </c>
    </row>
    <row r="6128" spans="1:2">
      <c r="A6128">
        <v>6127</v>
      </c>
      <c r="B6128" s="13">
        <v>-14.802491230603906</v>
      </c>
    </row>
    <row r="6129" spans="1:2">
      <c r="A6129">
        <v>6128</v>
      </c>
      <c r="B6129" s="13">
        <v>-6.7588920763397775</v>
      </c>
    </row>
    <row r="6130" spans="1:2">
      <c r="A6130">
        <v>6129</v>
      </c>
      <c r="B6130" s="13">
        <v>-8.857665284144419</v>
      </c>
    </row>
    <row r="6131" spans="1:2">
      <c r="A6131">
        <v>6130</v>
      </c>
      <c r="B6131" s="13">
        <v>-7.7856182663512268</v>
      </c>
    </row>
    <row r="6132" spans="1:2">
      <c r="A6132">
        <v>6131</v>
      </c>
      <c r="B6132" s="13">
        <v>-7.569391568062839</v>
      </c>
    </row>
    <row r="6133" spans="1:2">
      <c r="A6133">
        <v>6132</v>
      </c>
      <c r="B6133" s="13">
        <v>-10.721421636936499</v>
      </c>
    </row>
    <row r="6134" spans="1:2">
      <c r="A6134">
        <v>6133</v>
      </c>
      <c r="B6134" s="13">
        <v>-5.1818884430352909</v>
      </c>
    </row>
    <row r="6135" spans="1:2">
      <c r="A6135">
        <v>6134</v>
      </c>
      <c r="B6135" s="13">
        <v>-8.5850079320383585</v>
      </c>
    </row>
    <row r="6136" spans="1:2">
      <c r="A6136">
        <v>6135</v>
      </c>
      <c r="B6136" s="13">
        <v>-11.881532224439901</v>
      </c>
    </row>
    <row r="6137" spans="1:2">
      <c r="A6137">
        <v>6136</v>
      </c>
      <c r="B6137" s="13">
        <v>-2.861370914387916</v>
      </c>
    </row>
    <row r="6138" spans="1:2">
      <c r="A6138">
        <v>6137</v>
      </c>
      <c r="B6138" s="13">
        <v>-11.591892289413941</v>
      </c>
    </row>
    <row r="6139" spans="1:2">
      <c r="A6139">
        <v>6138</v>
      </c>
      <c r="B6139" s="13">
        <v>-6.1488760905048983</v>
      </c>
    </row>
    <row r="6140" spans="1:2">
      <c r="A6140">
        <v>6139</v>
      </c>
      <c r="B6140" s="13">
        <v>-6.4279659663233479</v>
      </c>
    </row>
    <row r="6141" spans="1:2">
      <c r="A6141">
        <v>6140</v>
      </c>
      <c r="B6141" s="13">
        <v>-6.2553042283338245</v>
      </c>
    </row>
    <row r="6142" spans="1:2">
      <c r="A6142">
        <v>6141</v>
      </c>
      <c r="B6142" s="13">
        <v>-6.1283493403092368</v>
      </c>
    </row>
    <row r="6143" spans="1:2">
      <c r="A6143">
        <v>6142</v>
      </c>
      <c r="B6143" s="13">
        <v>-8.0535570276329462</v>
      </c>
    </row>
    <row r="6144" spans="1:2">
      <c r="A6144">
        <v>6143</v>
      </c>
      <c r="B6144" s="13">
        <v>-11.899327104419688</v>
      </c>
    </row>
    <row r="6145" spans="1:2">
      <c r="A6145">
        <v>6144</v>
      </c>
      <c r="B6145" s="13">
        <v>-6.8118555079432364</v>
      </c>
    </row>
    <row r="6146" spans="1:2">
      <c r="A6146">
        <v>6145</v>
      </c>
      <c r="B6146" s="13">
        <v>-10.617526972155888</v>
      </c>
    </row>
    <row r="6147" spans="1:2">
      <c r="A6147">
        <v>6146</v>
      </c>
      <c r="B6147" s="13">
        <v>-11.744957783207447</v>
      </c>
    </row>
    <row r="6148" spans="1:2">
      <c r="A6148">
        <v>6147</v>
      </c>
      <c r="B6148" s="13">
        <v>-10.495727366836734</v>
      </c>
    </row>
    <row r="6149" spans="1:2">
      <c r="A6149">
        <v>6148</v>
      </c>
      <c r="B6149" s="13">
        <v>-4.9001179635882472</v>
      </c>
    </row>
    <row r="6150" spans="1:2">
      <c r="A6150">
        <v>6149</v>
      </c>
      <c r="B6150" s="13">
        <v>-9.5966637260548939</v>
      </c>
    </row>
    <row r="6151" spans="1:2">
      <c r="A6151">
        <v>6150</v>
      </c>
      <c r="B6151" s="13">
        <v>-12.567048521382151</v>
      </c>
    </row>
    <row r="6152" spans="1:2">
      <c r="A6152">
        <v>6151</v>
      </c>
      <c r="B6152" s="13">
        <v>-7.7420916460855018</v>
      </c>
    </row>
    <row r="6153" spans="1:2">
      <c r="A6153">
        <v>6152</v>
      </c>
      <c r="B6153" s="13">
        <v>-10.41451050581991</v>
      </c>
    </row>
    <row r="6154" spans="1:2">
      <c r="A6154">
        <v>6153</v>
      </c>
      <c r="B6154" s="13">
        <v>-11.489914086972012</v>
      </c>
    </row>
    <row r="6155" spans="1:2">
      <c r="A6155">
        <v>6154</v>
      </c>
      <c r="B6155" s="13">
        <v>-14.138635456826322</v>
      </c>
    </row>
    <row r="6156" spans="1:2">
      <c r="A6156">
        <v>6155</v>
      </c>
      <c r="B6156" s="13">
        <v>-10.277157982026809</v>
      </c>
    </row>
    <row r="6157" spans="1:2">
      <c r="A6157">
        <v>6156</v>
      </c>
      <c r="B6157" s="13">
        <v>-10.468398972383689</v>
      </c>
    </row>
    <row r="6158" spans="1:2">
      <c r="A6158">
        <v>6157</v>
      </c>
      <c r="B6158" s="13">
        <v>-6.59264320307246</v>
      </c>
    </row>
    <row r="6159" spans="1:2">
      <c r="A6159">
        <v>6158</v>
      </c>
      <c r="B6159" s="13">
        <v>-12.053809269412907</v>
      </c>
    </row>
    <row r="6160" spans="1:2">
      <c r="A6160">
        <v>6159</v>
      </c>
      <c r="B6160" s="13">
        <v>-10.836896094675062</v>
      </c>
    </row>
    <row r="6161" spans="1:2">
      <c r="A6161">
        <v>6160</v>
      </c>
      <c r="B6161" s="13">
        <v>-7.8474328604738872</v>
      </c>
    </row>
    <row r="6162" spans="1:2">
      <c r="A6162">
        <v>6161</v>
      </c>
      <c r="B6162" s="13">
        <v>-7.3938109372139813</v>
      </c>
    </row>
    <row r="6163" spans="1:2">
      <c r="A6163">
        <v>6162</v>
      </c>
      <c r="B6163" s="13">
        <v>-11.908207629960014</v>
      </c>
    </row>
    <row r="6164" spans="1:2">
      <c r="A6164">
        <v>6163</v>
      </c>
      <c r="B6164" s="13">
        <v>-4.8186858881244437</v>
      </c>
    </row>
    <row r="6165" spans="1:2">
      <c r="A6165">
        <v>6164</v>
      </c>
      <c r="B6165" s="13">
        <v>-7.5388045547354512</v>
      </c>
    </row>
    <row r="6166" spans="1:2">
      <c r="A6166">
        <v>6165</v>
      </c>
      <c r="B6166" s="13">
        <v>-8.3257856891393658</v>
      </c>
    </row>
    <row r="6167" spans="1:2">
      <c r="A6167">
        <v>6166</v>
      </c>
      <c r="B6167" s="13">
        <v>-7.9503181379624213</v>
      </c>
    </row>
    <row r="6168" spans="1:2">
      <c r="A6168">
        <v>6167</v>
      </c>
      <c r="B6168" s="13">
        <v>-7.9064725513217144</v>
      </c>
    </row>
    <row r="6169" spans="1:2">
      <c r="A6169">
        <v>6168</v>
      </c>
      <c r="B6169" s="13">
        <v>-5.8435806879014951</v>
      </c>
    </row>
    <row r="6170" spans="1:2">
      <c r="A6170">
        <v>6169</v>
      </c>
      <c r="B6170" s="13">
        <v>-7.1583990332846019</v>
      </c>
    </row>
    <row r="6171" spans="1:2">
      <c r="A6171">
        <v>6170</v>
      </c>
      <c r="B6171" s="13">
        <v>-6.9669167863239183</v>
      </c>
    </row>
    <row r="6172" spans="1:2">
      <c r="A6172">
        <v>6171</v>
      </c>
      <c r="B6172" s="13">
        <v>-6.3419935115578472</v>
      </c>
    </row>
    <row r="6173" spans="1:2">
      <c r="A6173">
        <v>6172</v>
      </c>
      <c r="B6173" s="13">
        <v>-5.0877023465000191</v>
      </c>
    </row>
    <row r="6174" spans="1:2">
      <c r="A6174">
        <v>6173</v>
      </c>
      <c r="B6174" s="13">
        <v>-9.5634771902882214</v>
      </c>
    </row>
    <row r="6175" spans="1:2">
      <c r="A6175">
        <v>6174</v>
      </c>
      <c r="B6175" s="13">
        <v>-4.1687203171137579</v>
      </c>
    </row>
    <row r="6176" spans="1:2">
      <c r="A6176">
        <v>6175</v>
      </c>
      <c r="B6176" s="13">
        <v>-7.3119592501523449</v>
      </c>
    </row>
    <row r="6177" spans="1:2">
      <c r="A6177">
        <v>6176</v>
      </c>
      <c r="B6177" s="13">
        <v>-11.643675246073006</v>
      </c>
    </row>
    <row r="6178" spans="1:2">
      <c r="A6178">
        <v>6177</v>
      </c>
      <c r="B6178" s="13">
        <v>-5.9102620527307463</v>
      </c>
    </row>
    <row r="6179" spans="1:2">
      <c r="A6179">
        <v>6178</v>
      </c>
      <c r="B6179" s="13">
        <v>-3.1571208452432069</v>
      </c>
    </row>
    <row r="6180" spans="1:2">
      <c r="A6180">
        <v>6179</v>
      </c>
      <c r="B6180" s="13">
        <v>-7.0008389863956859</v>
      </c>
    </row>
    <row r="6181" spans="1:2">
      <c r="A6181">
        <v>6180</v>
      </c>
      <c r="B6181" s="13">
        <v>-9.5170428553755624</v>
      </c>
    </row>
    <row r="6182" spans="1:2">
      <c r="A6182">
        <v>6181</v>
      </c>
      <c r="B6182" s="13">
        <v>-6.3669396808199767</v>
      </c>
    </row>
    <row r="6183" spans="1:2">
      <c r="A6183">
        <v>6182</v>
      </c>
      <c r="B6183" s="13">
        <v>-9.4623606251271077</v>
      </c>
    </row>
    <row r="6184" spans="1:2">
      <c r="A6184">
        <v>6183</v>
      </c>
      <c r="B6184" s="13">
        <v>-4.6431117225050524</v>
      </c>
    </row>
    <row r="6185" spans="1:2">
      <c r="A6185">
        <v>6184</v>
      </c>
      <c r="B6185" s="13">
        <v>-8.6868965804704406</v>
      </c>
    </row>
    <row r="6186" spans="1:2">
      <c r="A6186">
        <v>6185</v>
      </c>
      <c r="B6186" s="13">
        <v>-8.6365143773044597</v>
      </c>
    </row>
    <row r="6187" spans="1:2">
      <c r="A6187">
        <v>6186</v>
      </c>
      <c r="B6187" s="13">
        <v>-7.2881103015690529</v>
      </c>
    </row>
    <row r="6188" spans="1:2">
      <c r="A6188">
        <v>6187</v>
      </c>
      <c r="B6188" s="13">
        <v>-10.735450448232761</v>
      </c>
    </row>
    <row r="6189" spans="1:2">
      <c r="A6189">
        <v>6188</v>
      </c>
      <c r="B6189" s="13">
        <v>-9.24257947841215</v>
      </c>
    </row>
    <row r="6190" spans="1:2">
      <c r="A6190">
        <v>6189</v>
      </c>
      <c r="B6190" s="13">
        <v>-10.444712894465066</v>
      </c>
    </row>
    <row r="6191" spans="1:2">
      <c r="A6191">
        <v>6190</v>
      </c>
      <c r="B6191" s="13">
        <v>-7.6797990681058454</v>
      </c>
    </row>
    <row r="6192" spans="1:2">
      <c r="A6192">
        <v>6191</v>
      </c>
      <c r="B6192" s="13">
        <v>-1.2850169336671424</v>
      </c>
    </row>
    <row r="6193" spans="1:2">
      <c r="A6193">
        <v>6192</v>
      </c>
      <c r="B6193" s="13">
        <v>-7.0880540258004974</v>
      </c>
    </row>
    <row r="6194" spans="1:2">
      <c r="A6194">
        <v>6193</v>
      </c>
      <c r="B6194" s="13">
        <v>-9.2192810727189514</v>
      </c>
    </row>
    <row r="6195" spans="1:2">
      <c r="A6195">
        <v>6194</v>
      </c>
      <c r="B6195" s="13">
        <v>-10.645175816348308</v>
      </c>
    </row>
    <row r="6196" spans="1:2">
      <c r="A6196">
        <v>6195</v>
      </c>
      <c r="B6196" s="13">
        <v>-6.3868936073536071</v>
      </c>
    </row>
    <row r="6197" spans="1:2">
      <c r="A6197">
        <v>6196</v>
      </c>
      <c r="B6197" s="13">
        <v>-9.9747629734937426</v>
      </c>
    </row>
    <row r="6198" spans="1:2">
      <c r="A6198">
        <v>6197</v>
      </c>
      <c r="B6198" s="13">
        <v>-10.311851329243385</v>
      </c>
    </row>
    <row r="6199" spans="1:2">
      <c r="A6199">
        <v>6198</v>
      </c>
      <c r="B6199" s="13">
        <v>-11.766519677234532</v>
      </c>
    </row>
    <row r="6200" spans="1:2">
      <c r="A6200">
        <v>6199</v>
      </c>
      <c r="B6200" s="13">
        <v>-10.184946661605213</v>
      </c>
    </row>
    <row r="6201" spans="1:2">
      <c r="A6201">
        <v>6200</v>
      </c>
      <c r="B6201" s="13">
        <v>-7.5459276389110732</v>
      </c>
    </row>
    <row r="6202" spans="1:2">
      <c r="A6202">
        <v>6201</v>
      </c>
      <c r="B6202" s="13">
        <v>-6.1800710451877219</v>
      </c>
    </row>
    <row r="6203" spans="1:2">
      <c r="A6203">
        <v>6202</v>
      </c>
      <c r="B6203" s="13">
        <v>-6.7271795720783292</v>
      </c>
    </row>
    <row r="6204" spans="1:2">
      <c r="A6204">
        <v>6203</v>
      </c>
      <c r="B6204" s="13">
        <v>-7.5252478573891217</v>
      </c>
    </row>
    <row r="6205" spans="1:2">
      <c r="A6205">
        <v>6204</v>
      </c>
      <c r="B6205" s="13">
        <v>-5.1655750939366669</v>
      </c>
    </row>
    <row r="6206" spans="1:2">
      <c r="A6206">
        <v>6205</v>
      </c>
      <c r="B6206" s="13">
        <v>-12.009582252010025</v>
      </c>
    </row>
    <row r="6207" spans="1:2">
      <c r="A6207">
        <v>6206</v>
      </c>
      <c r="B6207" s="13">
        <v>-10.344051609105277</v>
      </c>
    </row>
    <row r="6208" spans="1:2">
      <c r="A6208">
        <v>6207</v>
      </c>
      <c r="B6208" s="13">
        <v>-6.9670004497521667</v>
      </c>
    </row>
    <row r="6209" spans="1:2">
      <c r="A6209">
        <v>6208</v>
      </c>
      <c r="B6209" s="13">
        <v>-7.2593231657258164</v>
      </c>
    </row>
    <row r="6210" spans="1:2">
      <c r="A6210">
        <v>6209</v>
      </c>
      <c r="B6210" s="13">
        <v>-6.4825020242236784</v>
      </c>
    </row>
    <row r="6211" spans="1:2">
      <c r="A6211">
        <v>6210</v>
      </c>
      <c r="B6211" s="13">
        <v>-5.6800850513092582</v>
      </c>
    </row>
    <row r="6212" spans="1:2">
      <c r="A6212">
        <v>6211</v>
      </c>
      <c r="B6212" s="13">
        <v>-5.313702980356652</v>
      </c>
    </row>
    <row r="6213" spans="1:2">
      <c r="A6213">
        <v>6212</v>
      </c>
      <c r="B6213" s="13">
        <v>-12.104654558995739</v>
      </c>
    </row>
    <row r="6214" spans="1:2">
      <c r="A6214">
        <v>6213</v>
      </c>
      <c r="B6214" s="13">
        <v>-6.2533784391232841</v>
      </c>
    </row>
    <row r="6215" spans="1:2">
      <c r="A6215">
        <v>6214</v>
      </c>
      <c r="B6215" s="13">
        <v>-13.790031920078702</v>
      </c>
    </row>
    <row r="6216" spans="1:2">
      <c r="A6216">
        <v>6215</v>
      </c>
      <c r="B6216" s="13">
        <v>-11.169756471551365</v>
      </c>
    </row>
    <row r="6217" spans="1:2">
      <c r="A6217">
        <v>6216</v>
      </c>
      <c r="B6217" s="13">
        <v>-9.4256846908838501</v>
      </c>
    </row>
    <row r="6218" spans="1:2">
      <c r="A6218">
        <v>6217</v>
      </c>
      <c r="B6218" s="13">
        <v>-12.94278771107572</v>
      </c>
    </row>
    <row r="6219" spans="1:2">
      <c r="A6219">
        <v>6218</v>
      </c>
      <c r="B6219" s="13">
        <v>-10.401063321187406</v>
      </c>
    </row>
    <row r="6220" spans="1:2">
      <c r="A6220">
        <v>6219</v>
      </c>
      <c r="B6220" s="13">
        <v>-14.473252855788475</v>
      </c>
    </row>
    <row r="6221" spans="1:2">
      <c r="A6221">
        <v>6220</v>
      </c>
      <c r="B6221" s="13">
        <v>-10.225866691822828</v>
      </c>
    </row>
    <row r="6222" spans="1:2">
      <c r="A6222">
        <v>6221</v>
      </c>
      <c r="B6222" s="13">
        <v>-8.0058811756518065</v>
      </c>
    </row>
    <row r="6223" spans="1:2">
      <c r="A6223">
        <v>6222</v>
      </c>
      <c r="B6223" s="13">
        <v>-10.896689041567624</v>
      </c>
    </row>
    <row r="6224" spans="1:2">
      <c r="A6224">
        <v>6223</v>
      </c>
      <c r="B6224" s="13">
        <v>-10.995627935431978</v>
      </c>
    </row>
    <row r="6225" spans="1:2">
      <c r="A6225">
        <v>6224</v>
      </c>
      <c r="B6225" s="13">
        <v>-11.142033039164065</v>
      </c>
    </row>
    <row r="6226" spans="1:2">
      <c r="A6226">
        <v>6225</v>
      </c>
      <c r="B6226" s="13">
        <v>-13.647787640578485</v>
      </c>
    </row>
    <row r="6227" spans="1:2">
      <c r="A6227">
        <v>6226</v>
      </c>
      <c r="B6227" s="13">
        <v>-8.0850233077375506</v>
      </c>
    </row>
    <row r="6228" spans="1:2">
      <c r="A6228">
        <v>6227</v>
      </c>
      <c r="B6228" s="13">
        <v>-11.986680024803862</v>
      </c>
    </row>
    <row r="6229" spans="1:2">
      <c r="A6229">
        <v>6228</v>
      </c>
      <c r="B6229" s="13">
        <v>-12.231843972756927</v>
      </c>
    </row>
    <row r="6230" spans="1:2">
      <c r="A6230">
        <v>6229</v>
      </c>
      <c r="B6230" s="13">
        <v>-8.98853966783917</v>
      </c>
    </row>
    <row r="6231" spans="1:2">
      <c r="A6231">
        <v>6230</v>
      </c>
      <c r="B6231" s="13">
        <v>-7.8530491453109956</v>
      </c>
    </row>
    <row r="6232" spans="1:2">
      <c r="A6232">
        <v>6231</v>
      </c>
      <c r="B6232" s="13">
        <v>-0.42585424597729893</v>
      </c>
    </row>
    <row r="6233" spans="1:2">
      <c r="A6233">
        <v>6232</v>
      </c>
      <c r="B6233" s="13">
        <v>-7.2848627930182852</v>
      </c>
    </row>
    <row r="6234" spans="1:2">
      <c r="A6234">
        <v>6233</v>
      </c>
      <c r="B6234" s="13">
        <v>-9.1470902575013877</v>
      </c>
    </row>
    <row r="6235" spans="1:2">
      <c r="A6235">
        <v>6234</v>
      </c>
      <c r="B6235" s="13">
        <v>-7.786762201541289</v>
      </c>
    </row>
    <row r="6236" spans="1:2">
      <c r="A6236">
        <v>6235</v>
      </c>
      <c r="B6236" s="13">
        <v>-8.6185167060783225</v>
      </c>
    </row>
    <row r="6237" spans="1:2">
      <c r="A6237">
        <v>6236</v>
      </c>
      <c r="B6237" s="13">
        <v>-7.895785465341099</v>
      </c>
    </row>
    <row r="6238" spans="1:2">
      <c r="A6238">
        <v>6237</v>
      </c>
      <c r="B6238" s="13">
        <v>-12.234977256403843</v>
      </c>
    </row>
    <row r="6239" spans="1:2">
      <c r="A6239">
        <v>6238</v>
      </c>
      <c r="B6239" s="13">
        <v>-7.779416094964243</v>
      </c>
    </row>
    <row r="6240" spans="1:2">
      <c r="A6240">
        <v>6239</v>
      </c>
      <c r="B6240" s="13">
        <v>-10.884641950506255</v>
      </c>
    </row>
    <row r="6241" spans="1:2">
      <c r="A6241">
        <v>6240</v>
      </c>
      <c r="B6241" s="13">
        <v>-6.9626216354379524</v>
      </c>
    </row>
    <row r="6242" spans="1:2">
      <c r="A6242">
        <v>6241</v>
      </c>
      <c r="B6242" s="13">
        <v>-7.7321584699957793</v>
      </c>
    </row>
    <row r="6243" spans="1:2">
      <c r="A6243">
        <v>6242</v>
      </c>
      <c r="B6243" s="13">
        <v>-7.4329384451204508</v>
      </c>
    </row>
    <row r="6244" spans="1:2">
      <c r="A6244">
        <v>6243</v>
      </c>
      <c r="B6244" s="13">
        <v>-11.368038068560425</v>
      </c>
    </row>
    <row r="6245" spans="1:2">
      <c r="A6245">
        <v>6244</v>
      </c>
      <c r="B6245" s="13">
        <v>-6.1389685238192646</v>
      </c>
    </row>
    <row r="6246" spans="1:2">
      <c r="A6246">
        <v>6245</v>
      </c>
      <c r="B6246" s="13">
        <v>-4.3812570791610659</v>
      </c>
    </row>
    <row r="6247" spans="1:2">
      <c r="A6247">
        <v>6246</v>
      </c>
      <c r="B6247" s="13">
        <v>-6.8156695448477791</v>
      </c>
    </row>
    <row r="6248" spans="1:2">
      <c r="A6248">
        <v>6247</v>
      </c>
      <c r="B6248" s="13">
        <v>-10.195048510367561</v>
      </c>
    </row>
    <row r="6249" spans="1:2">
      <c r="A6249">
        <v>6248</v>
      </c>
      <c r="B6249" s="13">
        <v>-13.984716167796053</v>
      </c>
    </row>
    <row r="6250" spans="1:2">
      <c r="A6250">
        <v>6249</v>
      </c>
      <c r="B6250" s="13">
        <v>-10.063426214797031</v>
      </c>
    </row>
    <row r="6251" spans="1:2">
      <c r="A6251">
        <v>6250</v>
      </c>
      <c r="B6251" s="13">
        <v>-5.831989734463237</v>
      </c>
    </row>
    <row r="6252" spans="1:2">
      <c r="A6252">
        <v>6251</v>
      </c>
      <c r="B6252" s="13">
        <v>-8.6065871476226778</v>
      </c>
    </row>
    <row r="6253" spans="1:2">
      <c r="A6253">
        <v>6252</v>
      </c>
      <c r="B6253" s="13">
        <v>-15.139494607218836</v>
      </c>
    </row>
    <row r="6254" spans="1:2">
      <c r="A6254">
        <v>6253</v>
      </c>
      <c r="B6254" s="13">
        <v>-12.238352916832756</v>
      </c>
    </row>
    <row r="6255" spans="1:2">
      <c r="A6255">
        <v>6254</v>
      </c>
      <c r="B6255" s="13">
        <v>-11.618240642537074</v>
      </c>
    </row>
    <row r="6256" spans="1:2">
      <c r="A6256">
        <v>6255</v>
      </c>
      <c r="B6256" s="13">
        <v>-3.8778888243894443</v>
      </c>
    </row>
    <row r="6257" spans="1:2">
      <c r="A6257">
        <v>6256</v>
      </c>
      <c r="B6257" s="13">
        <v>-3.8608281923399339</v>
      </c>
    </row>
    <row r="6258" spans="1:2">
      <c r="A6258">
        <v>6257</v>
      </c>
      <c r="B6258" s="13">
        <v>-6.3213589816249254</v>
      </c>
    </row>
    <row r="6259" spans="1:2">
      <c r="A6259">
        <v>6258</v>
      </c>
      <c r="B6259" s="13">
        <v>-9.1486262027788978</v>
      </c>
    </row>
    <row r="6260" spans="1:2">
      <c r="A6260">
        <v>6259</v>
      </c>
      <c r="B6260" s="13">
        <v>-7.879209694427856</v>
      </c>
    </row>
    <row r="6261" spans="1:2">
      <c r="A6261">
        <v>6260</v>
      </c>
      <c r="B6261" s="13">
        <v>-7.1985262874220339</v>
      </c>
    </row>
    <row r="6262" spans="1:2">
      <c r="A6262">
        <v>6261</v>
      </c>
      <c r="B6262" s="13">
        <v>-11.83061127580963</v>
      </c>
    </row>
    <row r="6263" spans="1:2">
      <c r="A6263">
        <v>6262</v>
      </c>
      <c r="B6263" s="13">
        <v>-13.315387827960647</v>
      </c>
    </row>
    <row r="6264" spans="1:2">
      <c r="A6264">
        <v>6263</v>
      </c>
      <c r="B6264" s="13">
        <v>-1.9518804417343596</v>
      </c>
    </row>
    <row r="6265" spans="1:2">
      <c r="A6265">
        <v>6264</v>
      </c>
      <c r="B6265" s="13">
        <v>-12.547261545298378</v>
      </c>
    </row>
    <row r="6266" spans="1:2">
      <c r="A6266">
        <v>6265</v>
      </c>
      <c r="B6266" s="13">
        <v>-6.5085834208588231</v>
      </c>
    </row>
    <row r="6267" spans="1:2">
      <c r="A6267">
        <v>6266</v>
      </c>
      <c r="B6267" s="13">
        <v>-5.8042552603206969</v>
      </c>
    </row>
    <row r="6268" spans="1:2">
      <c r="A6268">
        <v>6267</v>
      </c>
      <c r="B6268" s="13">
        <v>-6.9423147475908591</v>
      </c>
    </row>
    <row r="6269" spans="1:2">
      <c r="A6269">
        <v>6268</v>
      </c>
      <c r="B6269" s="13">
        <v>-8.9682592541641313</v>
      </c>
    </row>
    <row r="6270" spans="1:2">
      <c r="A6270">
        <v>6269</v>
      </c>
      <c r="B6270" s="13">
        <v>-12.266755674555307</v>
      </c>
    </row>
    <row r="6271" spans="1:2">
      <c r="A6271">
        <v>6270</v>
      </c>
      <c r="B6271" s="13">
        <v>-11.67452270427296</v>
      </c>
    </row>
    <row r="6272" spans="1:2">
      <c r="A6272">
        <v>6271</v>
      </c>
      <c r="B6272" s="13">
        <v>-6.3165804256092768</v>
      </c>
    </row>
    <row r="6273" spans="1:2">
      <c r="A6273">
        <v>6272</v>
      </c>
      <c r="B6273" s="13">
        <v>-9.8517226852841375</v>
      </c>
    </row>
    <row r="6274" spans="1:2">
      <c r="A6274">
        <v>6273</v>
      </c>
      <c r="B6274" s="13">
        <v>-14.373624769491329</v>
      </c>
    </row>
    <row r="6275" spans="1:2">
      <c r="A6275">
        <v>6274</v>
      </c>
      <c r="B6275" s="13">
        <v>-11.665891557594112</v>
      </c>
    </row>
    <row r="6276" spans="1:2">
      <c r="A6276">
        <v>6275</v>
      </c>
      <c r="B6276" s="13">
        <v>-5.843133911806067</v>
      </c>
    </row>
    <row r="6277" spans="1:2">
      <c r="A6277">
        <v>6276</v>
      </c>
      <c r="B6277" s="13">
        <v>-11.753084827906635</v>
      </c>
    </row>
    <row r="6278" spans="1:2">
      <c r="A6278">
        <v>6277</v>
      </c>
      <c r="B6278" s="13">
        <v>-7.9124264953118919</v>
      </c>
    </row>
    <row r="6279" spans="1:2">
      <c r="A6279">
        <v>6278</v>
      </c>
      <c r="B6279" s="13">
        <v>-8.6719399320066479</v>
      </c>
    </row>
    <row r="6280" spans="1:2">
      <c r="A6280">
        <v>6279</v>
      </c>
      <c r="B6280" s="13">
        <v>-7.3000783984473783</v>
      </c>
    </row>
    <row r="6281" spans="1:2">
      <c r="A6281">
        <v>6280</v>
      </c>
      <c r="B6281" s="13">
        <v>-10.129454622665827</v>
      </c>
    </row>
    <row r="6282" spans="1:2">
      <c r="A6282">
        <v>6281</v>
      </c>
      <c r="B6282" s="13">
        <v>-5.1387667073326959</v>
      </c>
    </row>
    <row r="6283" spans="1:2">
      <c r="A6283">
        <v>6282</v>
      </c>
      <c r="B6283" s="13">
        <v>-12.207326727525174</v>
      </c>
    </row>
    <row r="6284" spans="1:2">
      <c r="A6284">
        <v>6283</v>
      </c>
      <c r="B6284" s="13">
        <v>-12.835210069670309</v>
      </c>
    </row>
    <row r="6285" spans="1:2">
      <c r="A6285">
        <v>6284</v>
      </c>
      <c r="B6285" s="13">
        <v>-10.712322928958217</v>
      </c>
    </row>
    <row r="6286" spans="1:2">
      <c r="A6286">
        <v>6285</v>
      </c>
      <c r="B6286" s="13">
        <v>-11.533830333061797</v>
      </c>
    </row>
    <row r="6287" spans="1:2">
      <c r="A6287">
        <v>6286</v>
      </c>
      <c r="B6287" s="13">
        <v>-5.5613676770279481</v>
      </c>
    </row>
    <row r="6288" spans="1:2">
      <c r="A6288">
        <v>6287</v>
      </c>
      <c r="B6288" s="13">
        <v>-10.757283828220775</v>
      </c>
    </row>
    <row r="6289" spans="1:2">
      <c r="A6289">
        <v>6288</v>
      </c>
      <c r="B6289" s="13">
        <v>-8.3250041644013972</v>
      </c>
    </row>
    <row r="6290" spans="1:2">
      <c r="A6290">
        <v>6289</v>
      </c>
      <c r="B6290" s="13">
        <v>-6.6791396902357638</v>
      </c>
    </row>
    <row r="6291" spans="1:2">
      <c r="A6291">
        <v>6290</v>
      </c>
      <c r="B6291" s="13">
        <v>-8.81119659339622</v>
      </c>
    </row>
    <row r="6292" spans="1:2">
      <c r="A6292">
        <v>6291</v>
      </c>
      <c r="B6292" s="13">
        <v>-6.3143755677392743</v>
      </c>
    </row>
    <row r="6293" spans="1:2">
      <c r="A6293">
        <v>6292</v>
      </c>
      <c r="B6293" s="13">
        <v>-7.4042795285251914</v>
      </c>
    </row>
    <row r="6294" spans="1:2">
      <c r="A6294">
        <v>6293</v>
      </c>
      <c r="B6294" s="13">
        <v>-6.7984218233022053</v>
      </c>
    </row>
    <row r="6295" spans="1:2">
      <c r="A6295">
        <v>6294</v>
      </c>
      <c r="B6295" s="13">
        <v>-10.758815761861051</v>
      </c>
    </row>
    <row r="6296" spans="1:2">
      <c r="A6296">
        <v>6295</v>
      </c>
      <c r="B6296" s="13">
        <v>-13.572593976471968</v>
      </c>
    </row>
    <row r="6297" spans="1:2">
      <c r="A6297">
        <v>6296</v>
      </c>
      <c r="B6297" s="13">
        <v>-11.463873687646672</v>
      </c>
    </row>
    <row r="6298" spans="1:2">
      <c r="A6298">
        <v>6297</v>
      </c>
      <c r="B6298" s="13">
        <v>-9.8175564804802438</v>
      </c>
    </row>
    <row r="6299" spans="1:2">
      <c r="A6299">
        <v>6298</v>
      </c>
      <c r="B6299" s="13">
        <v>-8.2195506879550084</v>
      </c>
    </row>
    <row r="6300" spans="1:2">
      <c r="A6300">
        <v>6299</v>
      </c>
      <c r="B6300" s="13">
        <v>-7.3110574705079028</v>
      </c>
    </row>
    <row r="6301" spans="1:2">
      <c r="A6301">
        <v>6300</v>
      </c>
      <c r="B6301" s="13">
        <v>-7.6386980533722797</v>
      </c>
    </row>
    <row r="6302" spans="1:2">
      <c r="A6302">
        <v>6301</v>
      </c>
      <c r="B6302" s="13">
        <v>-11.605624281865744</v>
      </c>
    </row>
    <row r="6303" spans="1:2">
      <c r="A6303">
        <v>6302</v>
      </c>
      <c r="B6303" s="13">
        <v>-10.985643617127892</v>
      </c>
    </row>
    <row r="6304" spans="1:2">
      <c r="A6304">
        <v>6303</v>
      </c>
      <c r="B6304" s="13">
        <v>-8.5705893265834963</v>
      </c>
    </row>
    <row r="6305" spans="1:2">
      <c r="A6305">
        <v>6304</v>
      </c>
      <c r="B6305" s="13">
        <v>-8.1751044999478335</v>
      </c>
    </row>
    <row r="6306" spans="1:2">
      <c r="A6306">
        <v>6305</v>
      </c>
      <c r="B6306" s="13">
        <v>-8.7160745828993544</v>
      </c>
    </row>
    <row r="6307" spans="1:2">
      <c r="A6307">
        <v>6306</v>
      </c>
      <c r="B6307" s="13">
        <v>-9.1527580377895923</v>
      </c>
    </row>
    <row r="6308" spans="1:2">
      <c r="A6308">
        <v>6307</v>
      </c>
      <c r="B6308" s="13">
        <v>-11.324012021383192</v>
      </c>
    </row>
    <row r="6309" spans="1:2">
      <c r="A6309">
        <v>6308</v>
      </c>
      <c r="B6309" s="13">
        <v>-14.122510979002524</v>
      </c>
    </row>
    <row r="6310" spans="1:2">
      <c r="A6310">
        <v>6309</v>
      </c>
      <c r="B6310" s="13">
        <v>-9.2288997767459406</v>
      </c>
    </row>
    <row r="6311" spans="1:2">
      <c r="A6311">
        <v>6310</v>
      </c>
      <c r="B6311" s="13">
        <v>-7.5927038915831977</v>
      </c>
    </row>
    <row r="6312" spans="1:2">
      <c r="A6312">
        <v>6311</v>
      </c>
      <c r="B6312" s="13">
        <v>-12.223015095482152</v>
      </c>
    </row>
    <row r="6313" spans="1:2">
      <c r="A6313">
        <v>6312</v>
      </c>
      <c r="B6313" s="13">
        <v>-7.596535835226458</v>
      </c>
    </row>
    <row r="6314" spans="1:2">
      <c r="A6314">
        <v>6313</v>
      </c>
      <c r="B6314" s="13">
        <v>-10.181594730169811</v>
      </c>
    </row>
    <row r="6315" spans="1:2">
      <c r="A6315">
        <v>6314</v>
      </c>
      <c r="B6315" s="13">
        <v>-6.4423318191135595</v>
      </c>
    </row>
    <row r="6316" spans="1:2">
      <c r="A6316">
        <v>6315</v>
      </c>
      <c r="B6316" s="13">
        <v>-7.6434522228639068</v>
      </c>
    </row>
    <row r="6317" spans="1:2">
      <c r="A6317">
        <v>6316</v>
      </c>
      <c r="B6317" s="13">
        <v>-11.685114502490768</v>
      </c>
    </row>
    <row r="6318" spans="1:2">
      <c r="A6318">
        <v>6317</v>
      </c>
      <c r="B6318" s="13">
        <v>-11.619974822600645</v>
      </c>
    </row>
    <row r="6319" spans="1:2">
      <c r="A6319">
        <v>6318</v>
      </c>
      <c r="B6319" s="13">
        <v>-6.6528807821900058</v>
      </c>
    </row>
    <row r="6320" spans="1:2">
      <c r="A6320">
        <v>6319</v>
      </c>
      <c r="B6320" s="13">
        <v>-2.9955594038466447</v>
      </c>
    </row>
    <row r="6321" spans="1:2">
      <c r="A6321">
        <v>6320</v>
      </c>
      <c r="B6321" s="13">
        <v>-11.218982056651122</v>
      </c>
    </row>
    <row r="6322" spans="1:2">
      <c r="A6322">
        <v>6321</v>
      </c>
      <c r="B6322" s="13">
        <v>0.308198155749906</v>
      </c>
    </row>
    <row r="6323" spans="1:2">
      <c r="A6323">
        <v>6322</v>
      </c>
      <c r="B6323" s="13">
        <v>-10.5329021837202</v>
      </c>
    </row>
    <row r="6324" spans="1:2">
      <c r="A6324">
        <v>6323</v>
      </c>
      <c r="B6324" s="13">
        <v>-12.355990526482264</v>
      </c>
    </row>
    <row r="6325" spans="1:2">
      <c r="A6325">
        <v>6324</v>
      </c>
      <c r="B6325" s="13">
        <v>-13.137838084407273</v>
      </c>
    </row>
    <row r="6326" spans="1:2">
      <c r="A6326">
        <v>6325</v>
      </c>
      <c r="B6326" s="13">
        <v>-8.9185145579176943</v>
      </c>
    </row>
    <row r="6327" spans="1:2">
      <c r="A6327">
        <v>6326</v>
      </c>
      <c r="B6327" s="13">
        <v>-6.4212715985271291</v>
      </c>
    </row>
    <row r="6328" spans="1:2">
      <c r="A6328">
        <v>6327</v>
      </c>
      <c r="B6328" s="13">
        <v>-5.876240124330276</v>
      </c>
    </row>
    <row r="6329" spans="1:2">
      <c r="A6329">
        <v>6328</v>
      </c>
      <c r="B6329" s="13">
        <v>-10.232044907819576</v>
      </c>
    </row>
    <row r="6330" spans="1:2">
      <c r="A6330">
        <v>6329</v>
      </c>
      <c r="B6330" s="13">
        <v>-7.030075668983935</v>
      </c>
    </row>
    <row r="6331" spans="1:2">
      <c r="A6331">
        <v>6330</v>
      </c>
      <c r="B6331" s="13">
        <v>-6.1785607635590205</v>
      </c>
    </row>
    <row r="6332" spans="1:2">
      <c r="A6332">
        <v>6331</v>
      </c>
      <c r="B6332" s="13">
        <v>-14.091020805545936</v>
      </c>
    </row>
    <row r="6333" spans="1:2">
      <c r="A6333">
        <v>6332</v>
      </c>
      <c r="B6333" s="13">
        <v>-6.6394121420722074</v>
      </c>
    </row>
    <row r="6334" spans="1:2">
      <c r="A6334">
        <v>6333</v>
      </c>
      <c r="B6334" s="13">
        <v>-8.527839465132045</v>
      </c>
    </row>
    <row r="6335" spans="1:2">
      <c r="A6335">
        <v>6334</v>
      </c>
      <c r="B6335" s="13">
        <v>-5.7773011139782611</v>
      </c>
    </row>
    <row r="6336" spans="1:2">
      <c r="A6336">
        <v>6335</v>
      </c>
      <c r="B6336" s="13">
        <v>-10.014063657762451</v>
      </c>
    </row>
    <row r="6337" spans="1:2">
      <c r="A6337">
        <v>6336</v>
      </c>
      <c r="B6337" s="13">
        <v>-9.205283771897868</v>
      </c>
    </row>
    <row r="6338" spans="1:2">
      <c r="A6338">
        <v>6337</v>
      </c>
      <c r="B6338" s="13">
        <v>-11.475459663149353</v>
      </c>
    </row>
    <row r="6339" spans="1:2">
      <c r="A6339">
        <v>6338</v>
      </c>
      <c r="B6339" s="13">
        <v>-10.394122801929857</v>
      </c>
    </row>
    <row r="6340" spans="1:2">
      <c r="A6340">
        <v>6339</v>
      </c>
      <c r="B6340" s="13">
        <v>-11.882797242643772</v>
      </c>
    </row>
    <row r="6341" spans="1:2">
      <c r="A6341">
        <v>6340</v>
      </c>
      <c r="B6341" s="13">
        <v>-6.6139748132662657</v>
      </c>
    </row>
    <row r="6342" spans="1:2">
      <c r="A6342">
        <v>6341</v>
      </c>
      <c r="B6342" s="13">
        <v>-11.43356945425</v>
      </c>
    </row>
    <row r="6343" spans="1:2">
      <c r="A6343">
        <v>6342</v>
      </c>
      <c r="B6343" s="13">
        <v>-16.301590771188899</v>
      </c>
    </row>
    <row r="6344" spans="1:2">
      <c r="A6344">
        <v>6343</v>
      </c>
      <c r="B6344" s="13">
        <v>-9.6494293397210367</v>
      </c>
    </row>
    <row r="6345" spans="1:2">
      <c r="A6345">
        <v>6344</v>
      </c>
      <c r="B6345" s="13">
        <v>-3.9744058276949681</v>
      </c>
    </row>
    <row r="6346" spans="1:2">
      <c r="A6346">
        <v>6345</v>
      </c>
      <c r="B6346" s="13">
        <v>-14.824194909319907</v>
      </c>
    </row>
    <row r="6347" spans="1:2">
      <c r="A6347">
        <v>6346</v>
      </c>
      <c r="B6347" s="13">
        <v>-8.3155330104874334</v>
      </c>
    </row>
    <row r="6348" spans="1:2">
      <c r="A6348">
        <v>6347</v>
      </c>
      <c r="B6348" s="13">
        <v>-7.3138952559101025</v>
      </c>
    </row>
    <row r="6349" spans="1:2">
      <c r="A6349">
        <v>6348</v>
      </c>
      <c r="B6349" s="13">
        <v>-9.2975939536924468</v>
      </c>
    </row>
    <row r="6350" spans="1:2">
      <c r="A6350">
        <v>6349</v>
      </c>
      <c r="B6350" s="13">
        <v>-10.485874565789263</v>
      </c>
    </row>
    <row r="6351" spans="1:2">
      <c r="A6351">
        <v>6350</v>
      </c>
      <c r="B6351" s="13">
        <v>-6.3571891003129988</v>
      </c>
    </row>
    <row r="6352" spans="1:2">
      <c r="A6352">
        <v>6351</v>
      </c>
      <c r="B6352" s="13">
        <v>-7.6434332157001972</v>
      </c>
    </row>
    <row r="6353" spans="1:2">
      <c r="A6353">
        <v>6352</v>
      </c>
      <c r="B6353" s="13">
        <v>-9.743473864052655</v>
      </c>
    </row>
    <row r="6354" spans="1:2">
      <c r="A6354">
        <v>6353</v>
      </c>
      <c r="B6354" s="13">
        <v>-9.8597763035091237</v>
      </c>
    </row>
    <row r="6355" spans="1:2">
      <c r="A6355">
        <v>6354</v>
      </c>
      <c r="B6355" s="13">
        <v>-6.4040243172646196</v>
      </c>
    </row>
    <row r="6356" spans="1:2">
      <c r="A6356">
        <v>6355</v>
      </c>
      <c r="B6356" s="13">
        <v>-7.4188302363395122</v>
      </c>
    </row>
    <row r="6357" spans="1:2">
      <c r="A6357">
        <v>6356</v>
      </c>
      <c r="B6357" s="13">
        <v>-6.7025569656611284</v>
      </c>
    </row>
    <row r="6358" spans="1:2">
      <c r="A6358">
        <v>6357</v>
      </c>
      <c r="B6358" s="13">
        <v>-9.1333376833206223</v>
      </c>
    </row>
    <row r="6359" spans="1:2">
      <c r="A6359">
        <v>6358</v>
      </c>
      <c r="B6359" s="13">
        <v>-6.9576524133953281</v>
      </c>
    </row>
    <row r="6360" spans="1:2">
      <c r="A6360">
        <v>6359</v>
      </c>
      <c r="B6360" s="13">
        <v>-7.9879368309087626</v>
      </c>
    </row>
    <row r="6361" spans="1:2">
      <c r="A6361">
        <v>6360</v>
      </c>
      <c r="B6361" s="13">
        <v>-8.5420252573058164</v>
      </c>
    </row>
    <row r="6362" spans="1:2">
      <c r="A6362">
        <v>6361</v>
      </c>
      <c r="B6362" s="13">
        <v>-10.968007742912466</v>
      </c>
    </row>
    <row r="6363" spans="1:2">
      <c r="A6363">
        <v>6362</v>
      </c>
      <c r="B6363" s="13">
        <v>-6.3317213891704158</v>
      </c>
    </row>
    <row r="6364" spans="1:2">
      <c r="A6364">
        <v>6363</v>
      </c>
      <c r="B6364" s="13">
        <v>-13.366801340246441</v>
      </c>
    </row>
    <row r="6365" spans="1:2">
      <c r="A6365">
        <v>6364</v>
      </c>
      <c r="B6365" s="13">
        <v>-9.1804795034155724</v>
      </c>
    </row>
    <row r="6366" spans="1:2">
      <c r="A6366">
        <v>6365</v>
      </c>
      <c r="B6366" s="13">
        <v>-9.2057301818359338</v>
      </c>
    </row>
    <row r="6367" spans="1:2">
      <c r="A6367">
        <v>6366</v>
      </c>
      <c r="B6367" s="13">
        <v>-12.446959626388168</v>
      </c>
    </row>
    <row r="6368" spans="1:2">
      <c r="A6368">
        <v>6367</v>
      </c>
      <c r="B6368" s="13">
        <v>-10.364538340011224</v>
      </c>
    </row>
    <row r="6369" spans="1:2">
      <c r="A6369">
        <v>6368</v>
      </c>
      <c r="B6369" s="13">
        <v>-9.0349195482925939</v>
      </c>
    </row>
    <row r="6370" spans="1:2">
      <c r="A6370">
        <v>6369</v>
      </c>
      <c r="B6370" s="13">
        <v>-7.3861205583947305</v>
      </c>
    </row>
    <row r="6371" spans="1:2">
      <c r="A6371">
        <v>6370</v>
      </c>
      <c r="B6371" s="13">
        <v>-10.255528563038403</v>
      </c>
    </row>
    <row r="6372" spans="1:2">
      <c r="A6372">
        <v>6371</v>
      </c>
      <c r="B6372" s="13">
        <v>-8.9415979244811528</v>
      </c>
    </row>
    <row r="6373" spans="1:2">
      <c r="A6373">
        <v>6372</v>
      </c>
      <c r="B6373" s="13">
        <v>-11.384888904418672</v>
      </c>
    </row>
    <row r="6374" spans="1:2">
      <c r="A6374">
        <v>6373</v>
      </c>
      <c r="B6374" s="13">
        <v>-13.088199399196494</v>
      </c>
    </row>
    <row r="6375" spans="1:2">
      <c r="A6375">
        <v>6374</v>
      </c>
      <c r="B6375" s="13">
        <v>-8.3520243967799264</v>
      </c>
    </row>
    <row r="6376" spans="1:2">
      <c r="A6376">
        <v>6375</v>
      </c>
      <c r="B6376" s="13">
        <v>-7.5811595838813224</v>
      </c>
    </row>
    <row r="6377" spans="1:2">
      <c r="A6377">
        <v>6376</v>
      </c>
      <c r="B6377" s="13">
        <v>-10.681518612481026</v>
      </c>
    </row>
    <row r="6378" spans="1:2">
      <c r="A6378">
        <v>6377</v>
      </c>
      <c r="B6378" s="13">
        <v>-12.347913890364753</v>
      </c>
    </row>
    <row r="6379" spans="1:2">
      <c r="A6379">
        <v>6378</v>
      </c>
      <c r="B6379" s="13">
        <v>-8.60320613348647</v>
      </c>
    </row>
    <row r="6380" spans="1:2">
      <c r="A6380">
        <v>6379</v>
      </c>
      <c r="B6380" s="13">
        <v>-11.934198083806862</v>
      </c>
    </row>
    <row r="6381" spans="1:2">
      <c r="A6381">
        <v>6380</v>
      </c>
      <c r="B6381" s="13">
        <v>-6.4868068625717372</v>
      </c>
    </row>
    <row r="6382" spans="1:2">
      <c r="A6382">
        <v>6381</v>
      </c>
      <c r="B6382" s="13">
        <v>-2.9752465127329017</v>
      </c>
    </row>
    <row r="6383" spans="1:2">
      <c r="A6383">
        <v>6382</v>
      </c>
      <c r="B6383" s="13">
        <v>-9.6799867815337421</v>
      </c>
    </row>
    <row r="6384" spans="1:2">
      <c r="A6384">
        <v>6383</v>
      </c>
      <c r="B6384" s="13">
        <v>-9.1031944817301085</v>
      </c>
    </row>
    <row r="6385" spans="1:2">
      <c r="A6385">
        <v>6384</v>
      </c>
      <c r="B6385" s="13">
        <v>-11.831180009660486</v>
      </c>
    </row>
    <row r="6386" spans="1:2">
      <c r="A6386">
        <v>6385</v>
      </c>
      <c r="B6386" s="13">
        <v>-10.728117994535692</v>
      </c>
    </row>
    <row r="6387" spans="1:2">
      <c r="A6387">
        <v>6386</v>
      </c>
      <c r="B6387" s="13">
        <v>-9.8771892676435336</v>
      </c>
    </row>
    <row r="6388" spans="1:2">
      <c r="A6388">
        <v>6387</v>
      </c>
      <c r="B6388" s="13">
        <v>-4.7897143487375464</v>
      </c>
    </row>
    <row r="6389" spans="1:2">
      <c r="A6389">
        <v>6388</v>
      </c>
      <c r="B6389" s="13">
        <v>-11.733238294303296</v>
      </c>
    </row>
    <row r="6390" spans="1:2">
      <c r="A6390">
        <v>6389</v>
      </c>
      <c r="B6390" s="13">
        <v>-4.9030961043894479</v>
      </c>
    </row>
    <row r="6391" spans="1:2">
      <c r="A6391">
        <v>6390</v>
      </c>
      <c r="B6391" s="13">
        <v>-14.381154216024253</v>
      </c>
    </row>
    <row r="6392" spans="1:2">
      <c r="A6392">
        <v>6391</v>
      </c>
      <c r="B6392" s="13">
        <v>-7.2349787273691897</v>
      </c>
    </row>
    <row r="6393" spans="1:2">
      <c r="A6393">
        <v>6392</v>
      </c>
      <c r="B6393" s="13">
        <v>-5.2002609642009894</v>
      </c>
    </row>
    <row r="6394" spans="1:2">
      <c r="A6394">
        <v>6393</v>
      </c>
      <c r="B6394" s="13">
        <v>-11.870860634303833</v>
      </c>
    </row>
    <row r="6395" spans="1:2">
      <c r="A6395">
        <v>6394</v>
      </c>
      <c r="B6395" s="13">
        <v>-6.6918109329104762</v>
      </c>
    </row>
    <row r="6396" spans="1:2">
      <c r="A6396">
        <v>6395</v>
      </c>
      <c r="B6396" s="13">
        <v>-4.3998912366615945</v>
      </c>
    </row>
    <row r="6397" spans="1:2">
      <c r="A6397">
        <v>6396</v>
      </c>
      <c r="B6397" s="13">
        <v>-11.501157069749704</v>
      </c>
    </row>
    <row r="6398" spans="1:2">
      <c r="A6398">
        <v>6397</v>
      </c>
      <c r="B6398" s="13">
        <v>-8.7426223634327762</v>
      </c>
    </row>
    <row r="6399" spans="1:2">
      <c r="A6399">
        <v>6398</v>
      </c>
      <c r="B6399" s="13">
        <v>-12.417328487286978</v>
      </c>
    </row>
    <row r="6400" spans="1:2">
      <c r="A6400">
        <v>6399</v>
      </c>
      <c r="B6400" s="13">
        <v>-8.1873398411822969</v>
      </c>
    </row>
    <row r="6401" spans="1:2">
      <c r="A6401">
        <v>6400</v>
      </c>
      <c r="B6401" s="13">
        <v>-7.0615342591316921</v>
      </c>
    </row>
    <row r="6402" spans="1:2">
      <c r="A6402">
        <v>6401</v>
      </c>
      <c r="B6402" s="13">
        <v>-10.92993663255405</v>
      </c>
    </row>
    <row r="6403" spans="1:2">
      <c r="A6403">
        <v>6402</v>
      </c>
      <c r="B6403" s="13">
        <v>-7.4734484362707043</v>
      </c>
    </row>
    <row r="6404" spans="1:2">
      <c r="A6404">
        <v>6403</v>
      </c>
      <c r="B6404" s="13">
        <v>-7.6570830616717869</v>
      </c>
    </row>
    <row r="6405" spans="1:2">
      <c r="A6405">
        <v>6404</v>
      </c>
      <c r="B6405" s="13">
        <v>-13.052911582794248</v>
      </c>
    </row>
    <row r="6406" spans="1:2">
      <c r="A6406">
        <v>6405</v>
      </c>
      <c r="B6406" s="13">
        <v>-6.171036827468682</v>
      </c>
    </row>
    <row r="6407" spans="1:2">
      <c r="A6407">
        <v>6406</v>
      </c>
      <c r="B6407" s="13">
        <v>-10.792880147948612</v>
      </c>
    </row>
    <row r="6408" spans="1:2">
      <c r="A6408">
        <v>6407</v>
      </c>
      <c r="B6408" s="13">
        <v>-7.3070167830314574</v>
      </c>
    </row>
    <row r="6409" spans="1:2">
      <c r="A6409">
        <v>6408</v>
      </c>
      <c r="B6409" s="13">
        <v>-6.1311807405637495</v>
      </c>
    </row>
    <row r="6410" spans="1:2">
      <c r="A6410">
        <v>6409</v>
      </c>
      <c r="B6410" s="13">
        <v>-13.558980485301554</v>
      </c>
    </row>
    <row r="6411" spans="1:2">
      <c r="A6411">
        <v>6410</v>
      </c>
      <c r="B6411" s="13">
        <v>-9.0219152733476644</v>
      </c>
    </row>
    <row r="6412" spans="1:2">
      <c r="A6412">
        <v>6411</v>
      </c>
      <c r="B6412" s="13">
        <v>-9.925799483583793</v>
      </c>
    </row>
    <row r="6413" spans="1:2">
      <c r="A6413">
        <v>6412</v>
      </c>
      <c r="B6413" s="13">
        <v>-8.0133906118803129</v>
      </c>
    </row>
    <row r="6414" spans="1:2">
      <c r="A6414">
        <v>6413</v>
      </c>
      <c r="B6414" s="13">
        <v>-10.356053975002203</v>
      </c>
    </row>
    <row r="6415" spans="1:2">
      <c r="A6415">
        <v>6414</v>
      </c>
      <c r="B6415" s="13">
        <v>-10.966217604231744</v>
      </c>
    </row>
    <row r="6416" spans="1:2">
      <c r="A6416">
        <v>6415</v>
      </c>
      <c r="B6416" s="13">
        <v>-6.4675155655199834</v>
      </c>
    </row>
    <row r="6417" spans="1:2">
      <c r="A6417">
        <v>6416</v>
      </c>
      <c r="B6417" s="13">
        <v>-8.9628153614341954</v>
      </c>
    </row>
    <row r="6418" spans="1:2">
      <c r="A6418">
        <v>6417</v>
      </c>
      <c r="B6418" s="13">
        <v>-8.9438812859877803</v>
      </c>
    </row>
    <row r="6419" spans="1:2">
      <c r="A6419">
        <v>6418</v>
      </c>
      <c r="B6419" s="13">
        <v>-5.3447601382531138</v>
      </c>
    </row>
    <row r="6420" spans="1:2">
      <c r="A6420">
        <v>6419</v>
      </c>
      <c r="B6420" s="13">
        <v>-5.4195405682179052</v>
      </c>
    </row>
    <row r="6421" spans="1:2">
      <c r="A6421">
        <v>6420</v>
      </c>
      <c r="B6421" s="13">
        <v>-12.583866721007649</v>
      </c>
    </row>
    <row r="6422" spans="1:2">
      <c r="A6422">
        <v>6421</v>
      </c>
      <c r="B6422" s="13">
        <v>-8.8476631804700769</v>
      </c>
    </row>
    <row r="6423" spans="1:2">
      <c r="A6423">
        <v>6422</v>
      </c>
      <c r="B6423" s="13">
        <v>-7.349140881339725</v>
      </c>
    </row>
    <row r="6424" spans="1:2">
      <c r="A6424">
        <v>6423</v>
      </c>
      <c r="B6424" s="13">
        <v>-14.835207658707851</v>
      </c>
    </row>
    <row r="6425" spans="1:2">
      <c r="A6425">
        <v>6424</v>
      </c>
      <c r="B6425" s="13">
        <v>-9.6841914964343712</v>
      </c>
    </row>
    <row r="6426" spans="1:2">
      <c r="A6426">
        <v>6425</v>
      </c>
      <c r="B6426" s="13">
        <v>-10.172617969251965</v>
      </c>
    </row>
    <row r="6427" spans="1:2">
      <c r="A6427">
        <v>6426</v>
      </c>
      <c r="B6427" s="13">
        <v>-13.665200081883018</v>
      </c>
    </row>
    <row r="6428" spans="1:2">
      <c r="A6428">
        <v>6427</v>
      </c>
      <c r="B6428" s="13">
        <v>-10.474050119061713</v>
      </c>
    </row>
    <row r="6429" spans="1:2">
      <c r="A6429">
        <v>6428</v>
      </c>
      <c r="B6429" s="13">
        <v>-5.7307044714487549</v>
      </c>
    </row>
    <row r="6430" spans="1:2">
      <c r="A6430">
        <v>6429</v>
      </c>
      <c r="B6430" s="13">
        <v>-8.8625236425057796</v>
      </c>
    </row>
    <row r="6431" spans="1:2">
      <c r="A6431">
        <v>6430</v>
      </c>
      <c r="B6431" s="13">
        <v>-10.01309576741053</v>
      </c>
    </row>
    <row r="6432" spans="1:2">
      <c r="A6432">
        <v>6431</v>
      </c>
      <c r="B6432" s="13">
        <v>-11.06258945229394</v>
      </c>
    </row>
    <row r="6433" spans="1:2">
      <c r="A6433">
        <v>6432</v>
      </c>
      <c r="B6433" s="13">
        <v>-12.736323972686918</v>
      </c>
    </row>
    <row r="6434" spans="1:2">
      <c r="A6434">
        <v>6433</v>
      </c>
      <c r="B6434" s="13">
        <v>-8.1499294377147731</v>
      </c>
    </row>
    <row r="6435" spans="1:2">
      <c r="A6435">
        <v>6434</v>
      </c>
      <c r="B6435" s="13">
        <v>-11.541096255249228</v>
      </c>
    </row>
    <row r="6436" spans="1:2">
      <c r="A6436">
        <v>6435</v>
      </c>
      <c r="B6436" s="13">
        <v>-9.3837656872420272</v>
      </c>
    </row>
    <row r="6437" spans="1:2">
      <c r="A6437">
        <v>6436</v>
      </c>
      <c r="B6437" s="13">
        <v>-6.8039819987091192</v>
      </c>
    </row>
    <row r="6438" spans="1:2">
      <c r="A6438">
        <v>6437</v>
      </c>
      <c r="B6438" s="13">
        <v>-9.5510207760100503</v>
      </c>
    </row>
    <row r="6439" spans="1:2">
      <c r="A6439">
        <v>6438</v>
      </c>
      <c r="B6439" s="13">
        <v>-11.421744800150254</v>
      </c>
    </row>
    <row r="6440" spans="1:2">
      <c r="A6440">
        <v>6439</v>
      </c>
      <c r="B6440" s="13">
        <v>-8.8648885711504679</v>
      </c>
    </row>
    <row r="6441" spans="1:2">
      <c r="A6441">
        <v>6440</v>
      </c>
      <c r="B6441" s="13">
        <v>-13.582680497112186</v>
      </c>
    </row>
    <row r="6442" spans="1:2">
      <c r="A6442">
        <v>6441</v>
      </c>
      <c r="B6442" s="13">
        <v>-4.8594778473114832</v>
      </c>
    </row>
    <row r="6443" spans="1:2">
      <c r="A6443">
        <v>6442</v>
      </c>
      <c r="B6443" s="13">
        <v>-14.330562327407792</v>
      </c>
    </row>
    <row r="6444" spans="1:2">
      <c r="A6444">
        <v>6443</v>
      </c>
      <c r="B6444" s="13">
        <v>-9.9509644121345016</v>
      </c>
    </row>
    <row r="6445" spans="1:2">
      <c r="A6445">
        <v>6444</v>
      </c>
      <c r="B6445" s="13">
        <v>-11.770270958050546</v>
      </c>
    </row>
    <row r="6446" spans="1:2">
      <c r="A6446">
        <v>6445</v>
      </c>
      <c r="B6446" s="13">
        <v>-6.8225387967757474</v>
      </c>
    </row>
    <row r="6447" spans="1:2">
      <c r="A6447">
        <v>6446</v>
      </c>
      <c r="B6447" s="13">
        <v>-8.0187037207247247</v>
      </c>
    </row>
    <row r="6448" spans="1:2">
      <c r="A6448">
        <v>6447</v>
      </c>
      <c r="B6448" s="13">
        <v>-7.8265779247404605</v>
      </c>
    </row>
    <row r="6449" spans="1:2">
      <c r="A6449">
        <v>6448</v>
      </c>
      <c r="B6449" s="13">
        <v>-11.506891898935692</v>
      </c>
    </row>
    <row r="6450" spans="1:2">
      <c r="A6450">
        <v>6449</v>
      </c>
      <c r="B6450" s="13">
        <v>-11.700114684932284</v>
      </c>
    </row>
    <row r="6451" spans="1:2">
      <c r="A6451">
        <v>6450</v>
      </c>
      <c r="B6451" s="13">
        <v>-14.334923899803284</v>
      </c>
    </row>
    <row r="6452" spans="1:2">
      <c r="A6452">
        <v>6451</v>
      </c>
      <c r="B6452" s="13">
        <v>-8.3247566551656771</v>
      </c>
    </row>
    <row r="6453" spans="1:2">
      <c r="A6453">
        <v>6452</v>
      </c>
      <c r="B6453" s="13">
        <v>-7.5106097643341583</v>
      </c>
    </row>
    <row r="6454" spans="1:2">
      <c r="A6454">
        <v>6453</v>
      </c>
      <c r="B6454" s="13">
        <v>-7.621641692006353</v>
      </c>
    </row>
    <row r="6455" spans="1:2">
      <c r="A6455">
        <v>6454</v>
      </c>
      <c r="B6455" s="13">
        <v>-10.822632131052611</v>
      </c>
    </row>
    <row r="6456" spans="1:2">
      <c r="A6456">
        <v>6455</v>
      </c>
      <c r="B6456" s="13">
        <v>-8.0706341516492035</v>
      </c>
    </row>
    <row r="6457" spans="1:2">
      <c r="A6457">
        <v>6456</v>
      </c>
      <c r="B6457" s="13">
        <v>-11.65172298438695</v>
      </c>
    </row>
    <row r="6458" spans="1:2">
      <c r="A6458">
        <v>6457</v>
      </c>
      <c r="B6458" s="13">
        <v>-6.3821725932421565</v>
      </c>
    </row>
    <row r="6459" spans="1:2">
      <c r="A6459">
        <v>6458</v>
      </c>
      <c r="B6459" s="13">
        <v>-10.587338134300891</v>
      </c>
    </row>
    <row r="6460" spans="1:2">
      <c r="A6460">
        <v>6459</v>
      </c>
      <c r="B6460" s="13">
        <v>-4.7485423260395185</v>
      </c>
    </row>
    <row r="6461" spans="1:2">
      <c r="A6461">
        <v>6460</v>
      </c>
      <c r="B6461" s="13">
        <v>-12.454774440002863</v>
      </c>
    </row>
    <row r="6462" spans="1:2">
      <c r="A6462">
        <v>6461</v>
      </c>
      <c r="B6462" s="13">
        <v>-4.5191966548571809</v>
      </c>
    </row>
    <row r="6463" spans="1:2">
      <c r="A6463">
        <v>6462</v>
      </c>
      <c r="B6463" s="13">
        <v>-9.1329430781332324</v>
      </c>
    </row>
    <row r="6464" spans="1:2">
      <c r="A6464">
        <v>6463</v>
      </c>
      <c r="B6464" s="13">
        <v>-2.8953370850729812</v>
      </c>
    </row>
    <row r="6465" spans="1:2">
      <c r="A6465">
        <v>6464</v>
      </c>
      <c r="B6465" s="13">
        <v>-3.3669314148836555</v>
      </c>
    </row>
    <row r="6466" spans="1:2">
      <c r="A6466">
        <v>6465</v>
      </c>
      <c r="B6466" s="13">
        <v>-9.1486492855560648</v>
      </c>
    </row>
    <row r="6467" spans="1:2">
      <c r="A6467">
        <v>6466</v>
      </c>
      <c r="B6467" s="13">
        <v>-10.378269123320733</v>
      </c>
    </row>
    <row r="6468" spans="1:2">
      <c r="A6468">
        <v>6467</v>
      </c>
      <c r="B6468" s="13">
        <v>-9.9880036661352474</v>
      </c>
    </row>
    <row r="6469" spans="1:2">
      <c r="A6469">
        <v>6468</v>
      </c>
      <c r="B6469" s="13">
        <v>-7.9124410749324214</v>
      </c>
    </row>
    <row r="6470" spans="1:2">
      <c r="A6470">
        <v>6469</v>
      </c>
      <c r="B6470" s="13">
        <v>-12.873073093945239</v>
      </c>
    </row>
    <row r="6471" spans="1:2">
      <c r="A6471">
        <v>6470</v>
      </c>
      <c r="B6471" s="13">
        <v>-4.7032812134570232</v>
      </c>
    </row>
    <row r="6472" spans="1:2">
      <c r="A6472">
        <v>6471</v>
      </c>
      <c r="B6472" s="13">
        <v>-11.247715254606778</v>
      </c>
    </row>
    <row r="6473" spans="1:2">
      <c r="A6473">
        <v>6472</v>
      </c>
      <c r="B6473" s="13">
        <v>-6.8796541251018022</v>
      </c>
    </row>
    <row r="6474" spans="1:2">
      <c r="A6474">
        <v>6473</v>
      </c>
      <c r="B6474" s="13">
        <v>-9.9929268736200889</v>
      </c>
    </row>
    <row r="6475" spans="1:2">
      <c r="A6475">
        <v>6474</v>
      </c>
      <c r="B6475" s="13">
        <v>-6.1784837627013438</v>
      </c>
    </row>
    <row r="6476" spans="1:2">
      <c r="A6476">
        <v>6475</v>
      </c>
      <c r="B6476" s="13">
        <v>-8.6595672354430846</v>
      </c>
    </row>
    <row r="6477" spans="1:2">
      <c r="A6477">
        <v>6476</v>
      </c>
      <c r="B6477" s="13">
        <v>-8.4310475643958984</v>
      </c>
    </row>
    <row r="6478" spans="1:2">
      <c r="A6478">
        <v>6477</v>
      </c>
      <c r="B6478" s="13">
        <v>-9.743827324313191</v>
      </c>
    </row>
    <row r="6479" spans="1:2">
      <c r="A6479">
        <v>6478</v>
      </c>
      <c r="B6479" s="13">
        <v>-10.36012886427074</v>
      </c>
    </row>
    <row r="6480" spans="1:2">
      <c r="A6480">
        <v>6479</v>
      </c>
      <c r="B6480" s="13">
        <v>-13.162230138737426</v>
      </c>
    </row>
    <row r="6481" spans="1:2">
      <c r="A6481">
        <v>6480</v>
      </c>
      <c r="B6481" s="13">
        <v>-5.4285801863692793</v>
      </c>
    </row>
    <row r="6482" spans="1:2">
      <c r="A6482">
        <v>6481</v>
      </c>
      <c r="B6482" s="13">
        <v>-7.2399526791355191</v>
      </c>
    </row>
    <row r="6483" spans="1:2">
      <c r="A6483">
        <v>6482</v>
      </c>
      <c r="B6483" s="13">
        <v>-6.8237395446590501</v>
      </c>
    </row>
    <row r="6484" spans="1:2">
      <c r="A6484">
        <v>6483</v>
      </c>
      <c r="B6484" s="13">
        <v>-8.143622031397225</v>
      </c>
    </row>
    <row r="6485" spans="1:2">
      <c r="A6485">
        <v>6484</v>
      </c>
      <c r="B6485" s="13">
        <v>-6.902712243445257</v>
      </c>
    </row>
    <row r="6486" spans="1:2">
      <c r="A6486">
        <v>6485</v>
      </c>
      <c r="B6486" s="13">
        <v>-8.2622509021669277</v>
      </c>
    </row>
    <row r="6487" spans="1:2">
      <c r="A6487">
        <v>6486</v>
      </c>
      <c r="B6487" s="13">
        <v>-11.685370708810796</v>
      </c>
    </row>
    <row r="6488" spans="1:2">
      <c r="A6488">
        <v>6487</v>
      </c>
      <c r="B6488" s="13">
        <v>-6.8376608932725818</v>
      </c>
    </row>
    <row r="6489" spans="1:2">
      <c r="A6489">
        <v>6488</v>
      </c>
      <c r="B6489" s="13">
        <v>-8.6761457349556608</v>
      </c>
    </row>
    <row r="6490" spans="1:2">
      <c r="A6490">
        <v>6489</v>
      </c>
      <c r="B6490" s="13">
        <v>-15.610916363611912</v>
      </c>
    </row>
    <row r="6491" spans="1:2">
      <c r="A6491">
        <v>6490</v>
      </c>
      <c r="B6491" s="13">
        <v>-11.244628585504786</v>
      </c>
    </row>
    <row r="6492" spans="1:2">
      <c r="A6492">
        <v>6491</v>
      </c>
      <c r="B6492" s="13">
        <v>-6.7229592024193083</v>
      </c>
    </row>
    <row r="6493" spans="1:2">
      <c r="A6493">
        <v>6492</v>
      </c>
      <c r="B6493" s="13">
        <v>-3.633491745637401</v>
      </c>
    </row>
    <row r="6494" spans="1:2">
      <c r="A6494">
        <v>6493</v>
      </c>
      <c r="B6494" s="13">
        <v>-8.8706919505682365</v>
      </c>
    </row>
    <row r="6495" spans="1:2">
      <c r="A6495">
        <v>6494</v>
      </c>
      <c r="B6495" s="13">
        <v>-7.6088267061318184</v>
      </c>
    </row>
    <row r="6496" spans="1:2">
      <c r="A6496">
        <v>6495</v>
      </c>
      <c r="B6496" s="13">
        <v>-5.8884645184846978</v>
      </c>
    </row>
    <row r="6497" spans="1:2">
      <c r="A6497">
        <v>6496</v>
      </c>
      <c r="B6497" s="13">
        <v>-3.6013708416432224</v>
      </c>
    </row>
    <row r="6498" spans="1:2">
      <c r="A6498">
        <v>6497</v>
      </c>
      <c r="B6498" s="13">
        <v>-8.0250966122659424</v>
      </c>
    </row>
    <row r="6499" spans="1:2">
      <c r="A6499">
        <v>6498</v>
      </c>
      <c r="B6499" s="13">
        <v>-11.36167152901651</v>
      </c>
    </row>
    <row r="6500" spans="1:2">
      <c r="A6500">
        <v>6499</v>
      </c>
      <c r="B6500" s="13">
        <v>-11.554379685142923</v>
      </c>
    </row>
    <row r="6501" spans="1:2">
      <c r="A6501">
        <v>6500</v>
      </c>
      <c r="B6501" s="13">
        <v>-16.554120190990609</v>
      </c>
    </row>
    <row r="6502" spans="1:2">
      <c r="A6502">
        <v>6501</v>
      </c>
      <c r="B6502" s="13">
        <v>-5.8631050582229935</v>
      </c>
    </row>
    <row r="6503" spans="1:2">
      <c r="A6503">
        <v>6502</v>
      </c>
      <c r="B6503" s="13">
        <v>-8.3425342635622908</v>
      </c>
    </row>
    <row r="6504" spans="1:2">
      <c r="A6504">
        <v>6503</v>
      </c>
      <c r="B6504" s="13">
        <v>-6.3710865225086417</v>
      </c>
    </row>
    <row r="6505" spans="1:2">
      <c r="A6505">
        <v>6504</v>
      </c>
      <c r="B6505" s="13">
        <v>-8.6588146388661702</v>
      </c>
    </row>
    <row r="6506" spans="1:2">
      <c r="A6506">
        <v>6505</v>
      </c>
      <c r="B6506" s="13">
        <v>-7.2607414713762841</v>
      </c>
    </row>
    <row r="6507" spans="1:2">
      <c r="A6507">
        <v>6506</v>
      </c>
      <c r="B6507" s="13">
        <v>-10.998902285971575</v>
      </c>
    </row>
    <row r="6508" spans="1:2">
      <c r="A6508">
        <v>6507</v>
      </c>
      <c r="B6508" s="13">
        <v>-5.0163386728233164</v>
      </c>
    </row>
    <row r="6509" spans="1:2">
      <c r="A6509">
        <v>6508</v>
      </c>
      <c r="B6509" s="13">
        <v>-9.1786760600838857</v>
      </c>
    </row>
    <row r="6510" spans="1:2">
      <c r="A6510">
        <v>6509</v>
      </c>
      <c r="B6510" s="13">
        <v>-10.519443303971167</v>
      </c>
    </row>
    <row r="6511" spans="1:2">
      <c r="A6511">
        <v>6510</v>
      </c>
      <c r="B6511" s="13">
        <v>-6.5161234361662226</v>
      </c>
    </row>
    <row r="6512" spans="1:2">
      <c r="A6512">
        <v>6511</v>
      </c>
      <c r="B6512" s="13">
        <v>-5.5400569922450824</v>
      </c>
    </row>
    <row r="6513" spans="1:2">
      <c r="A6513">
        <v>6512</v>
      </c>
      <c r="B6513" s="13">
        <v>-6.7024878632369154</v>
      </c>
    </row>
    <row r="6514" spans="1:2">
      <c r="A6514">
        <v>6513</v>
      </c>
      <c r="B6514" s="13">
        <v>-12.683594457137039</v>
      </c>
    </row>
    <row r="6515" spans="1:2">
      <c r="A6515">
        <v>6514</v>
      </c>
      <c r="B6515" s="13">
        <v>-9.3033836288008676</v>
      </c>
    </row>
    <row r="6516" spans="1:2">
      <c r="A6516">
        <v>6515</v>
      </c>
      <c r="B6516" s="13">
        <v>-12.09650618625365</v>
      </c>
    </row>
    <row r="6517" spans="1:2">
      <c r="A6517">
        <v>6516</v>
      </c>
      <c r="B6517" s="13">
        <v>-9.7626150489188213</v>
      </c>
    </row>
    <row r="6518" spans="1:2">
      <c r="A6518">
        <v>6517</v>
      </c>
      <c r="B6518" s="13">
        <v>-5.0178279791612006</v>
      </c>
    </row>
    <row r="6519" spans="1:2">
      <c r="A6519">
        <v>6518</v>
      </c>
      <c r="B6519" s="13">
        <v>-9.8625149105751451</v>
      </c>
    </row>
    <row r="6520" spans="1:2">
      <c r="A6520">
        <v>6519</v>
      </c>
      <c r="B6520" s="13">
        <v>-10.057398723991655</v>
      </c>
    </row>
    <row r="6521" spans="1:2">
      <c r="A6521">
        <v>6520</v>
      </c>
      <c r="B6521" s="13">
        <v>-5.905534395086816</v>
      </c>
    </row>
    <row r="6522" spans="1:2">
      <c r="A6522">
        <v>6521</v>
      </c>
      <c r="B6522" s="13">
        <v>-5.8341903136754372</v>
      </c>
    </row>
    <row r="6523" spans="1:2">
      <c r="A6523">
        <v>6522</v>
      </c>
      <c r="B6523" s="13">
        <v>-8.6289666530384661</v>
      </c>
    </row>
    <row r="6524" spans="1:2">
      <c r="A6524">
        <v>6523</v>
      </c>
      <c r="B6524" s="13">
        <v>-5.961113312486952</v>
      </c>
    </row>
    <row r="6525" spans="1:2">
      <c r="A6525">
        <v>6524</v>
      </c>
      <c r="B6525" s="13">
        <v>-6.7132287843572325</v>
      </c>
    </row>
    <row r="6526" spans="1:2">
      <c r="A6526">
        <v>6525</v>
      </c>
      <c r="B6526" s="13">
        <v>-13.260144282358992</v>
      </c>
    </row>
    <row r="6527" spans="1:2">
      <c r="A6527">
        <v>6526</v>
      </c>
      <c r="B6527" s="13">
        <v>-8.7340735089533865</v>
      </c>
    </row>
    <row r="6528" spans="1:2">
      <c r="A6528">
        <v>6527</v>
      </c>
      <c r="B6528" s="13">
        <v>-5.4616637586475063</v>
      </c>
    </row>
    <row r="6529" spans="1:2">
      <c r="A6529">
        <v>6528</v>
      </c>
      <c r="B6529" s="13">
        <v>-8.3479030319453695</v>
      </c>
    </row>
    <row r="6530" spans="1:2">
      <c r="A6530">
        <v>6529</v>
      </c>
      <c r="B6530" s="13">
        <v>-11.881745313601964</v>
      </c>
    </row>
    <row r="6531" spans="1:2">
      <c r="A6531">
        <v>6530</v>
      </c>
      <c r="B6531" s="13">
        <v>-7.431682823889501</v>
      </c>
    </row>
    <row r="6532" spans="1:2">
      <c r="A6532">
        <v>6531</v>
      </c>
      <c r="B6532" s="13">
        <v>-13.401727112022098</v>
      </c>
    </row>
    <row r="6533" spans="1:2">
      <c r="A6533">
        <v>6532</v>
      </c>
      <c r="B6533" s="13">
        <v>-15.017240760180536</v>
      </c>
    </row>
    <row r="6534" spans="1:2">
      <c r="A6534">
        <v>6533</v>
      </c>
      <c r="B6534" s="13">
        <v>-13.382562447410873</v>
      </c>
    </row>
    <row r="6535" spans="1:2">
      <c r="A6535">
        <v>6534</v>
      </c>
      <c r="B6535" s="13">
        <v>-8.8643080204789459</v>
      </c>
    </row>
    <row r="6536" spans="1:2">
      <c r="A6536">
        <v>6535</v>
      </c>
      <c r="B6536" s="13">
        <v>-8.2837752633288773</v>
      </c>
    </row>
    <row r="6537" spans="1:2">
      <c r="A6537">
        <v>6536</v>
      </c>
      <c r="B6537" s="13">
        <v>-9.8725106770982478</v>
      </c>
    </row>
    <row r="6538" spans="1:2">
      <c r="A6538">
        <v>6537</v>
      </c>
      <c r="B6538" s="13">
        <v>-8.393703549955875</v>
      </c>
    </row>
    <row r="6539" spans="1:2">
      <c r="A6539">
        <v>6538</v>
      </c>
      <c r="B6539" s="13">
        <v>-10.234885196506282</v>
      </c>
    </row>
    <row r="6540" spans="1:2">
      <c r="A6540">
        <v>6539</v>
      </c>
      <c r="B6540" s="13">
        <v>-6.4638740229785769</v>
      </c>
    </row>
    <row r="6541" spans="1:2">
      <c r="A6541">
        <v>6540</v>
      </c>
      <c r="B6541" s="13">
        <v>-4.9344301035036731</v>
      </c>
    </row>
    <row r="6542" spans="1:2">
      <c r="A6542">
        <v>6541</v>
      </c>
      <c r="B6542" s="13">
        <v>-8.7548065770688215</v>
      </c>
    </row>
    <row r="6543" spans="1:2">
      <c r="A6543">
        <v>6542</v>
      </c>
      <c r="B6543" s="13">
        <v>-4.971021037060253</v>
      </c>
    </row>
    <row r="6544" spans="1:2">
      <c r="A6544">
        <v>6543</v>
      </c>
      <c r="B6544" s="13">
        <v>-5.8495181535615259</v>
      </c>
    </row>
    <row r="6545" spans="1:2">
      <c r="A6545">
        <v>6544</v>
      </c>
      <c r="B6545" s="13">
        <v>-11.711990188700156</v>
      </c>
    </row>
    <row r="6546" spans="1:2">
      <c r="A6546">
        <v>6545</v>
      </c>
      <c r="B6546" s="13">
        <v>-10.892167456200502</v>
      </c>
    </row>
    <row r="6547" spans="1:2">
      <c r="A6547">
        <v>6546</v>
      </c>
      <c r="B6547" s="13">
        <v>-8.5126441845801679</v>
      </c>
    </row>
    <row r="6548" spans="1:2">
      <c r="A6548">
        <v>6547</v>
      </c>
      <c r="B6548" s="13">
        <v>-7.8539932101571672</v>
      </c>
    </row>
    <row r="6549" spans="1:2">
      <c r="A6549">
        <v>6548</v>
      </c>
      <c r="B6549" s="13">
        <v>-7.2528107808025055</v>
      </c>
    </row>
    <row r="6550" spans="1:2">
      <c r="A6550">
        <v>6549</v>
      </c>
      <c r="B6550" s="13">
        <v>-14.297185603813125</v>
      </c>
    </row>
    <row r="6551" spans="1:2">
      <c r="A6551">
        <v>6550</v>
      </c>
      <c r="B6551" s="13">
        <v>-4.4923442339042534</v>
      </c>
    </row>
    <row r="6552" spans="1:2">
      <c r="A6552">
        <v>6551</v>
      </c>
      <c r="B6552" s="13">
        <v>-7.5588813746505874</v>
      </c>
    </row>
    <row r="6553" spans="1:2">
      <c r="A6553">
        <v>6552</v>
      </c>
      <c r="B6553" s="13">
        <v>-7.786496122481255</v>
      </c>
    </row>
    <row r="6554" spans="1:2">
      <c r="A6554">
        <v>6553</v>
      </c>
      <c r="B6554" s="13">
        <v>-9.0307822448976953</v>
      </c>
    </row>
    <row r="6555" spans="1:2">
      <c r="A6555">
        <v>6554</v>
      </c>
      <c r="B6555" s="13">
        <v>-8.251374010414537</v>
      </c>
    </row>
    <row r="6556" spans="1:2">
      <c r="A6556">
        <v>6555</v>
      </c>
      <c r="B6556" s="13">
        <v>-8.0341538661118133</v>
      </c>
    </row>
    <row r="6557" spans="1:2">
      <c r="A6557">
        <v>6556</v>
      </c>
      <c r="B6557" s="13">
        <v>-6.4820701028848386</v>
      </c>
    </row>
    <row r="6558" spans="1:2">
      <c r="A6558">
        <v>6557</v>
      </c>
      <c r="B6558" s="13">
        <v>-6.4305673467534108</v>
      </c>
    </row>
    <row r="6559" spans="1:2">
      <c r="A6559">
        <v>6558</v>
      </c>
      <c r="B6559" s="13">
        <v>-7.8545626611385631</v>
      </c>
    </row>
    <row r="6560" spans="1:2">
      <c r="A6560">
        <v>6559</v>
      </c>
      <c r="B6560" s="13">
        <v>-13.133351137783702</v>
      </c>
    </row>
    <row r="6561" spans="1:2">
      <c r="A6561">
        <v>6560</v>
      </c>
      <c r="B6561" s="13">
        <v>-10.487499600675957</v>
      </c>
    </row>
    <row r="6562" spans="1:2">
      <c r="A6562">
        <v>6561</v>
      </c>
      <c r="B6562" s="13">
        <v>-7.8311889793740903</v>
      </c>
    </row>
    <row r="6563" spans="1:2">
      <c r="A6563">
        <v>6562</v>
      </c>
      <c r="B6563" s="13">
        <v>-7.3728862655217009</v>
      </c>
    </row>
    <row r="6564" spans="1:2">
      <c r="A6564">
        <v>6563</v>
      </c>
      <c r="B6564" s="13">
        <v>-5.5991541465539516</v>
      </c>
    </row>
    <row r="6565" spans="1:2">
      <c r="A6565">
        <v>6564</v>
      </c>
      <c r="B6565" s="13">
        <v>-7.3646776141973973</v>
      </c>
    </row>
    <row r="6566" spans="1:2">
      <c r="A6566">
        <v>6565</v>
      </c>
      <c r="B6566" s="13">
        <v>-8.3826612817652162</v>
      </c>
    </row>
    <row r="6567" spans="1:2">
      <c r="A6567">
        <v>6566</v>
      </c>
      <c r="B6567" s="13">
        <v>-9.5319721507474533</v>
      </c>
    </row>
    <row r="6568" spans="1:2">
      <c r="A6568">
        <v>6567</v>
      </c>
      <c r="B6568" s="13">
        <v>-9.1938546215499137</v>
      </c>
    </row>
    <row r="6569" spans="1:2">
      <c r="A6569">
        <v>6568</v>
      </c>
      <c r="B6569" s="13">
        <v>-5.9069169881166124</v>
      </c>
    </row>
    <row r="6570" spans="1:2">
      <c r="A6570">
        <v>6569</v>
      </c>
      <c r="B6570" s="13">
        <v>-8.7375140156391229</v>
      </c>
    </row>
    <row r="6571" spans="1:2">
      <c r="A6571">
        <v>6570</v>
      </c>
      <c r="B6571" s="13">
        <v>-9.5402548831271741</v>
      </c>
    </row>
    <row r="6572" spans="1:2">
      <c r="A6572">
        <v>6571</v>
      </c>
      <c r="B6572" s="13">
        <v>-7.8715728933053475</v>
      </c>
    </row>
    <row r="6573" spans="1:2">
      <c r="A6573">
        <v>6572</v>
      </c>
      <c r="B6573" s="13">
        <v>-10.414748073243159</v>
      </c>
    </row>
    <row r="6574" spans="1:2">
      <c r="A6574">
        <v>6573</v>
      </c>
      <c r="B6574" s="13">
        <v>-9.2383732112536183</v>
      </c>
    </row>
    <row r="6575" spans="1:2">
      <c r="A6575">
        <v>6574</v>
      </c>
      <c r="B6575" s="13">
        <v>-11.976668105217239</v>
      </c>
    </row>
    <row r="6576" spans="1:2">
      <c r="A6576">
        <v>6575</v>
      </c>
      <c r="B6576" s="13">
        <v>-5.4690348665193369</v>
      </c>
    </row>
    <row r="6577" spans="1:2">
      <c r="A6577">
        <v>6576</v>
      </c>
      <c r="B6577" s="13">
        <v>-8.3574541420972981</v>
      </c>
    </row>
    <row r="6578" spans="1:2">
      <c r="A6578">
        <v>6577</v>
      </c>
      <c r="B6578" s="13">
        <v>-8.7414586448730951</v>
      </c>
    </row>
    <row r="6579" spans="1:2">
      <c r="A6579">
        <v>6578</v>
      </c>
      <c r="B6579" s="13">
        <v>-8.0879624138949158</v>
      </c>
    </row>
    <row r="6580" spans="1:2">
      <c r="A6580">
        <v>6579</v>
      </c>
      <c r="B6580" s="13">
        <v>-5.8840989579287974</v>
      </c>
    </row>
    <row r="6581" spans="1:2">
      <c r="A6581">
        <v>6580</v>
      </c>
      <c r="B6581" s="13">
        <v>-8.6821712245124232</v>
      </c>
    </row>
    <row r="6582" spans="1:2">
      <c r="A6582">
        <v>6581</v>
      </c>
      <c r="B6582" s="13">
        <v>-9.7199702786356497</v>
      </c>
    </row>
    <row r="6583" spans="1:2">
      <c r="A6583">
        <v>6582</v>
      </c>
      <c r="B6583" s="13">
        <v>-7.9703350128952843</v>
      </c>
    </row>
    <row r="6584" spans="1:2">
      <c r="A6584">
        <v>6583</v>
      </c>
      <c r="B6584" s="13">
        <v>-9.7554466931159247</v>
      </c>
    </row>
    <row r="6585" spans="1:2">
      <c r="A6585">
        <v>6584</v>
      </c>
      <c r="B6585" s="13">
        <v>-5.9165996692060832</v>
      </c>
    </row>
    <row r="6586" spans="1:2">
      <c r="A6586">
        <v>6585</v>
      </c>
      <c r="B6586" s="13">
        <v>-11.061672540496176</v>
      </c>
    </row>
    <row r="6587" spans="1:2">
      <c r="A6587">
        <v>6586</v>
      </c>
      <c r="B6587" s="13">
        <v>-3.649110629515929</v>
      </c>
    </row>
    <row r="6588" spans="1:2">
      <c r="A6588">
        <v>6587</v>
      </c>
      <c r="B6588" s="13">
        <v>-11.103392535866318</v>
      </c>
    </row>
    <row r="6589" spans="1:2">
      <c r="A6589">
        <v>6588</v>
      </c>
      <c r="B6589" s="13">
        <v>-6.243330176416519</v>
      </c>
    </row>
    <row r="6590" spans="1:2">
      <c r="A6590">
        <v>6589</v>
      </c>
      <c r="B6590" s="13">
        <v>-12.856411469909617</v>
      </c>
    </row>
    <row r="6591" spans="1:2">
      <c r="A6591">
        <v>6590</v>
      </c>
      <c r="B6591" s="13">
        <v>-8.405217838554556</v>
      </c>
    </row>
    <row r="6592" spans="1:2">
      <c r="A6592">
        <v>6591</v>
      </c>
      <c r="B6592" s="13">
        <v>-9.2456155034044301</v>
      </c>
    </row>
    <row r="6593" spans="1:2">
      <c r="A6593">
        <v>6592</v>
      </c>
      <c r="B6593" s="13">
        <v>-15.335256980682301</v>
      </c>
    </row>
    <row r="6594" spans="1:2">
      <c r="A6594">
        <v>6593</v>
      </c>
      <c r="B6594" s="13">
        <v>-6.7453469537808166</v>
      </c>
    </row>
    <row r="6595" spans="1:2">
      <c r="A6595">
        <v>6594</v>
      </c>
      <c r="B6595" s="13">
        <v>-10.082339149034926</v>
      </c>
    </row>
    <row r="6596" spans="1:2">
      <c r="A6596">
        <v>6595</v>
      </c>
      <c r="B6596" s="13">
        <v>-13.408151319741048</v>
      </c>
    </row>
    <row r="6597" spans="1:2">
      <c r="A6597">
        <v>6596</v>
      </c>
      <c r="B6597" s="13">
        <v>-10.4439799703795</v>
      </c>
    </row>
    <row r="6598" spans="1:2">
      <c r="A6598">
        <v>6597</v>
      </c>
      <c r="B6598" s="13">
        <v>-11.895695576279078</v>
      </c>
    </row>
    <row r="6599" spans="1:2">
      <c r="A6599">
        <v>6598</v>
      </c>
      <c r="B6599" s="13">
        <v>-10.454563314229846</v>
      </c>
    </row>
    <row r="6600" spans="1:2">
      <c r="A6600">
        <v>6599</v>
      </c>
      <c r="B6600" s="13">
        <v>-8.2316450903398266</v>
      </c>
    </row>
    <row r="6601" spans="1:2">
      <c r="A6601">
        <v>6600</v>
      </c>
      <c r="B6601" s="13">
        <v>-6.2393955776950509</v>
      </c>
    </row>
    <row r="6602" spans="1:2">
      <c r="A6602">
        <v>6601</v>
      </c>
      <c r="B6602" s="13">
        <v>-4.0442986181585567</v>
      </c>
    </row>
    <row r="6603" spans="1:2">
      <c r="A6603">
        <v>6602</v>
      </c>
      <c r="B6603" s="13">
        <v>-12.321220186485883</v>
      </c>
    </row>
    <row r="6604" spans="1:2">
      <c r="A6604">
        <v>6603</v>
      </c>
      <c r="B6604" s="13">
        <v>-6.8544393028026125</v>
      </c>
    </row>
    <row r="6605" spans="1:2">
      <c r="A6605">
        <v>6604</v>
      </c>
      <c r="B6605" s="13">
        <v>-5.8798053294673069</v>
      </c>
    </row>
    <row r="6606" spans="1:2">
      <c r="A6606">
        <v>6605</v>
      </c>
      <c r="B6606" s="13">
        <v>-12.07386901145237</v>
      </c>
    </row>
    <row r="6607" spans="1:2">
      <c r="A6607">
        <v>6606</v>
      </c>
      <c r="B6607" s="13">
        <v>-8.8578529208161516</v>
      </c>
    </row>
    <row r="6608" spans="1:2">
      <c r="A6608">
        <v>6607</v>
      </c>
      <c r="B6608" s="13">
        <v>-8.1838851634599781</v>
      </c>
    </row>
    <row r="6609" spans="1:2">
      <c r="A6609">
        <v>6608</v>
      </c>
      <c r="B6609" s="13">
        <v>-7.4703749356019227</v>
      </c>
    </row>
    <row r="6610" spans="1:2">
      <c r="A6610">
        <v>6609</v>
      </c>
      <c r="B6610" s="13">
        <v>-9.4234707776834608</v>
      </c>
    </row>
    <row r="6611" spans="1:2">
      <c r="A6611">
        <v>6610</v>
      </c>
      <c r="B6611" s="13">
        <v>-9.5997757228076388</v>
      </c>
    </row>
    <row r="6612" spans="1:2">
      <c r="A6612">
        <v>6611</v>
      </c>
      <c r="B6612" s="13">
        <v>-6.0680758372091628</v>
      </c>
    </row>
    <row r="6613" spans="1:2">
      <c r="A6613">
        <v>6612</v>
      </c>
      <c r="B6613" s="13">
        <v>-8.0193427541495446</v>
      </c>
    </row>
    <row r="6614" spans="1:2">
      <c r="A6614">
        <v>6613</v>
      </c>
      <c r="B6614" s="13">
        <v>-8.9393227785312526</v>
      </c>
    </row>
    <row r="6615" spans="1:2">
      <c r="A6615">
        <v>6614</v>
      </c>
      <c r="B6615" s="13">
        <v>-12.390313678138142</v>
      </c>
    </row>
    <row r="6616" spans="1:2">
      <c r="A6616">
        <v>6615</v>
      </c>
      <c r="B6616" s="13">
        <v>-9.1779936816913459</v>
      </c>
    </row>
    <row r="6617" spans="1:2">
      <c r="A6617">
        <v>6616</v>
      </c>
      <c r="B6617" s="13">
        <v>-5.7151505820569026</v>
      </c>
    </row>
    <row r="6618" spans="1:2">
      <c r="A6618">
        <v>6617</v>
      </c>
      <c r="B6618" s="13">
        <v>-11.837075671264042</v>
      </c>
    </row>
    <row r="6619" spans="1:2">
      <c r="A6619">
        <v>6618</v>
      </c>
      <c r="B6619" s="13">
        <v>-11.563943509544506</v>
      </c>
    </row>
    <row r="6620" spans="1:2">
      <c r="A6620">
        <v>6619</v>
      </c>
      <c r="B6620" s="13">
        <v>-8.0155339510787726</v>
      </c>
    </row>
    <row r="6621" spans="1:2">
      <c r="A6621">
        <v>6620</v>
      </c>
      <c r="B6621" s="13">
        <v>-4.5022396828626761</v>
      </c>
    </row>
    <row r="6622" spans="1:2">
      <c r="A6622">
        <v>6621</v>
      </c>
      <c r="B6622" s="13">
        <v>-8.9249996425999729</v>
      </c>
    </row>
    <row r="6623" spans="1:2">
      <c r="A6623">
        <v>6622</v>
      </c>
      <c r="B6623" s="13">
        <v>-12.284850900707401</v>
      </c>
    </row>
    <row r="6624" spans="1:2">
      <c r="A6624">
        <v>6623</v>
      </c>
      <c r="B6624" s="13">
        <v>-10.029259219346757</v>
      </c>
    </row>
    <row r="6625" spans="1:2">
      <c r="A6625">
        <v>6624</v>
      </c>
      <c r="B6625" s="13">
        <v>-10.049860572551481</v>
      </c>
    </row>
    <row r="6626" spans="1:2">
      <c r="A6626">
        <v>6625</v>
      </c>
      <c r="B6626" s="13">
        <v>-8.4110394516026563</v>
      </c>
    </row>
    <row r="6627" spans="1:2">
      <c r="A6627">
        <v>6626</v>
      </c>
      <c r="B6627" s="13">
        <v>-3.1130730863409464</v>
      </c>
    </row>
    <row r="6628" spans="1:2">
      <c r="A6628">
        <v>6627</v>
      </c>
      <c r="B6628" s="13">
        <v>-9.5548750346078144</v>
      </c>
    </row>
    <row r="6629" spans="1:2">
      <c r="A6629">
        <v>6628</v>
      </c>
      <c r="B6629" s="13">
        <v>-5.9182089649754595</v>
      </c>
    </row>
    <row r="6630" spans="1:2">
      <c r="A6630">
        <v>6629</v>
      </c>
      <c r="B6630" s="13">
        <v>-9.4080869679789565</v>
      </c>
    </row>
    <row r="6631" spans="1:2">
      <c r="A6631">
        <v>6630</v>
      </c>
      <c r="B6631" s="13">
        <v>-5.5852320031856362</v>
      </c>
    </row>
    <row r="6632" spans="1:2">
      <c r="A6632">
        <v>6631</v>
      </c>
      <c r="B6632" s="13">
        <v>-10.467958233541982</v>
      </c>
    </row>
    <row r="6633" spans="1:2">
      <c r="A6633">
        <v>6632</v>
      </c>
      <c r="B6633" s="13">
        <v>-9.12513692096943</v>
      </c>
    </row>
    <row r="6634" spans="1:2">
      <c r="A6634">
        <v>6633</v>
      </c>
      <c r="B6634" s="13">
        <v>-10.885969569732005</v>
      </c>
    </row>
    <row r="6635" spans="1:2">
      <c r="A6635">
        <v>6634</v>
      </c>
      <c r="B6635" s="13">
        <v>-5.2344122344483965</v>
      </c>
    </row>
    <row r="6636" spans="1:2">
      <c r="A6636">
        <v>6635</v>
      </c>
      <c r="B6636" s="13">
        <v>-8.5210565365557223</v>
      </c>
    </row>
    <row r="6637" spans="1:2">
      <c r="A6637">
        <v>6636</v>
      </c>
      <c r="B6637" s="13">
        <v>-7.7237641463983513</v>
      </c>
    </row>
    <row r="6638" spans="1:2">
      <c r="A6638">
        <v>6637</v>
      </c>
      <c r="B6638" s="13">
        <v>-9.2411867247468571</v>
      </c>
    </row>
    <row r="6639" spans="1:2">
      <c r="A6639">
        <v>6638</v>
      </c>
      <c r="B6639" s="13">
        <v>-12.649347472778381</v>
      </c>
    </row>
    <row r="6640" spans="1:2">
      <c r="A6640">
        <v>6639</v>
      </c>
      <c r="B6640" s="13">
        <v>-10.243146192669501</v>
      </c>
    </row>
    <row r="6641" spans="1:2">
      <c r="A6641">
        <v>6640</v>
      </c>
      <c r="B6641" s="13">
        <v>-8.219106310957482</v>
      </c>
    </row>
    <row r="6642" spans="1:2">
      <c r="A6642">
        <v>6641</v>
      </c>
      <c r="B6642" s="13">
        <v>-11.377805508962192</v>
      </c>
    </row>
    <row r="6643" spans="1:2">
      <c r="A6643">
        <v>6642</v>
      </c>
      <c r="B6643" s="13">
        <v>-8.9711022665077103</v>
      </c>
    </row>
    <row r="6644" spans="1:2">
      <c r="A6644">
        <v>6643</v>
      </c>
      <c r="B6644" s="13">
        <v>-14.545856835061198</v>
      </c>
    </row>
    <row r="6645" spans="1:2">
      <c r="A6645">
        <v>6644</v>
      </c>
      <c r="B6645" s="13">
        <v>-6.4520166636645673</v>
      </c>
    </row>
    <row r="6646" spans="1:2">
      <c r="A6646">
        <v>6645</v>
      </c>
      <c r="B6646" s="13">
        <v>-10.322190932286535</v>
      </c>
    </row>
    <row r="6647" spans="1:2">
      <c r="A6647">
        <v>6646</v>
      </c>
      <c r="B6647" s="13">
        <v>-8.6243192366348875</v>
      </c>
    </row>
    <row r="6648" spans="1:2">
      <c r="A6648">
        <v>6647</v>
      </c>
      <c r="B6648" s="13">
        <v>-3.3697343637763528</v>
      </c>
    </row>
    <row r="6649" spans="1:2">
      <c r="A6649">
        <v>6648</v>
      </c>
      <c r="B6649" s="13">
        <v>-8.0651208782996502</v>
      </c>
    </row>
    <row r="6650" spans="1:2">
      <c r="A6650">
        <v>6649</v>
      </c>
      <c r="B6650" s="13">
        <v>-11.621819187973955</v>
      </c>
    </row>
    <row r="6651" spans="1:2">
      <c r="A6651">
        <v>6650</v>
      </c>
      <c r="B6651" s="13">
        <v>-9.1135503131833513</v>
      </c>
    </row>
    <row r="6652" spans="1:2">
      <c r="A6652">
        <v>6651</v>
      </c>
      <c r="B6652" s="13">
        <v>-4.0986100824241518</v>
      </c>
    </row>
    <row r="6653" spans="1:2">
      <c r="A6653">
        <v>6652</v>
      </c>
      <c r="B6653" s="13">
        <v>-7.8964164114437612</v>
      </c>
    </row>
    <row r="6654" spans="1:2">
      <c r="A6654">
        <v>6653</v>
      </c>
      <c r="B6654" s="13">
        <v>-8.4197615805919206</v>
      </c>
    </row>
    <row r="6655" spans="1:2">
      <c r="A6655">
        <v>6654</v>
      </c>
      <c r="B6655" s="13">
        <v>-9.0241657002410243</v>
      </c>
    </row>
    <row r="6656" spans="1:2">
      <c r="A6656">
        <v>6655</v>
      </c>
      <c r="B6656" s="13">
        <v>-9.2109850104652811</v>
      </c>
    </row>
    <row r="6657" spans="1:2">
      <c r="A6657">
        <v>6656</v>
      </c>
      <c r="B6657" s="13">
        <v>-10.894309896628156</v>
      </c>
    </row>
    <row r="6658" spans="1:2">
      <c r="A6658">
        <v>6657</v>
      </c>
      <c r="B6658" s="13">
        <v>-7.5548631518347547</v>
      </c>
    </row>
    <row r="6659" spans="1:2">
      <c r="A6659">
        <v>6658</v>
      </c>
      <c r="B6659" s="13">
        <v>-6.9422250143280912</v>
      </c>
    </row>
    <row r="6660" spans="1:2">
      <c r="A6660">
        <v>6659</v>
      </c>
      <c r="B6660" s="13">
        <v>-5.7545971667615925</v>
      </c>
    </row>
    <row r="6661" spans="1:2">
      <c r="A6661">
        <v>6660</v>
      </c>
      <c r="B6661" s="13">
        <v>-5.2755199063348437</v>
      </c>
    </row>
    <row r="6662" spans="1:2">
      <c r="A6662">
        <v>6661</v>
      </c>
      <c r="B6662" s="13">
        <v>-6.1290544567769052</v>
      </c>
    </row>
    <row r="6663" spans="1:2">
      <c r="A6663">
        <v>6662</v>
      </c>
      <c r="B6663" s="13">
        <v>-4.9883265410433655</v>
      </c>
    </row>
    <row r="6664" spans="1:2">
      <c r="A6664">
        <v>6663</v>
      </c>
      <c r="B6664" s="13">
        <v>-10.394716548958113</v>
      </c>
    </row>
    <row r="6665" spans="1:2">
      <c r="A6665">
        <v>6664</v>
      </c>
      <c r="B6665" s="13">
        <v>-4.6351934562434023</v>
      </c>
    </row>
    <row r="6666" spans="1:2">
      <c r="A6666">
        <v>6665</v>
      </c>
      <c r="B6666" s="13">
        <v>-13.391756118137403</v>
      </c>
    </row>
    <row r="6667" spans="1:2">
      <c r="A6667">
        <v>6666</v>
      </c>
      <c r="B6667" s="13">
        <v>-3.4539500488799666</v>
      </c>
    </row>
    <row r="6668" spans="1:2">
      <c r="A6668">
        <v>6667</v>
      </c>
      <c r="B6668" s="13">
        <v>-13.049884295311719</v>
      </c>
    </row>
    <row r="6669" spans="1:2">
      <c r="A6669">
        <v>6668</v>
      </c>
      <c r="B6669" s="13">
        <v>-8.3657483085966735</v>
      </c>
    </row>
    <row r="6670" spans="1:2">
      <c r="A6670">
        <v>6669</v>
      </c>
      <c r="B6670" s="13">
        <v>-7.8332936409302771</v>
      </c>
    </row>
    <row r="6671" spans="1:2">
      <c r="A6671">
        <v>6670</v>
      </c>
      <c r="B6671" s="13">
        <v>-11.432696994108358</v>
      </c>
    </row>
    <row r="6672" spans="1:2">
      <c r="A6672">
        <v>6671</v>
      </c>
      <c r="B6672" s="13">
        <v>-9.7724313779798511</v>
      </c>
    </row>
    <row r="6673" spans="1:2">
      <c r="A6673">
        <v>6672</v>
      </c>
      <c r="B6673" s="13">
        <v>-12.972135949411884</v>
      </c>
    </row>
    <row r="6674" spans="1:2">
      <c r="A6674">
        <v>6673</v>
      </c>
      <c r="B6674" s="13">
        <v>-5.8639057296675849</v>
      </c>
    </row>
    <row r="6675" spans="1:2">
      <c r="A6675">
        <v>6674</v>
      </c>
      <c r="B6675" s="13">
        <v>-7.1643545857093178</v>
      </c>
    </row>
    <row r="6676" spans="1:2">
      <c r="A6676">
        <v>6675</v>
      </c>
      <c r="B6676" s="13">
        <v>-7.6877989604252477</v>
      </c>
    </row>
    <row r="6677" spans="1:2">
      <c r="A6677">
        <v>6676</v>
      </c>
      <c r="B6677" s="13">
        <v>-8.4734174213044717</v>
      </c>
    </row>
    <row r="6678" spans="1:2">
      <c r="A6678">
        <v>6677</v>
      </c>
      <c r="B6678" s="13">
        <v>-6.8747775783354141</v>
      </c>
    </row>
    <row r="6679" spans="1:2">
      <c r="A6679">
        <v>6678</v>
      </c>
      <c r="B6679" s="13">
        <v>-11.935839067273337</v>
      </c>
    </row>
    <row r="6680" spans="1:2">
      <c r="A6680">
        <v>6679</v>
      </c>
      <c r="B6680" s="13">
        <v>-8.792695863675851</v>
      </c>
    </row>
    <row r="6681" spans="1:2">
      <c r="A6681">
        <v>6680</v>
      </c>
      <c r="B6681" s="13">
        <v>-5.2537069969117045</v>
      </c>
    </row>
    <row r="6682" spans="1:2">
      <c r="A6682">
        <v>6681</v>
      </c>
      <c r="B6682" s="13">
        <v>-3.3655779368641774</v>
      </c>
    </row>
    <row r="6683" spans="1:2">
      <c r="A6683">
        <v>6682</v>
      </c>
      <c r="B6683" s="13">
        <v>-9.4816465482030985</v>
      </c>
    </row>
    <row r="6684" spans="1:2">
      <c r="A6684">
        <v>6683</v>
      </c>
      <c r="B6684" s="13">
        <v>-14.612583570411386</v>
      </c>
    </row>
    <row r="6685" spans="1:2">
      <c r="A6685">
        <v>6684</v>
      </c>
      <c r="B6685" s="13">
        <v>-10.751449746793044</v>
      </c>
    </row>
    <row r="6686" spans="1:2">
      <c r="A6686">
        <v>6685</v>
      </c>
      <c r="B6686" s="13">
        <v>-4.6282651863983029</v>
      </c>
    </row>
    <row r="6687" spans="1:2">
      <c r="A6687">
        <v>6686</v>
      </c>
      <c r="B6687" s="13">
        <v>-5.8012833884005053</v>
      </c>
    </row>
    <row r="6688" spans="1:2">
      <c r="A6688">
        <v>6687</v>
      </c>
      <c r="B6688" s="13">
        <v>-6.90666283445485</v>
      </c>
    </row>
    <row r="6689" spans="1:2">
      <c r="A6689">
        <v>6688</v>
      </c>
      <c r="B6689" s="13">
        <v>-5.9799545755430854</v>
      </c>
    </row>
    <row r="6690" spans="1:2">
      <c r="A6690">
        <v>6689</v>
      </c>
      <c r="B6690" s="13">
        <v>-2.2360619221018267</v>
      </c>
    </row>
    <row r="6691" spans="1:2">
      <c r="A6691">
        <v>6690</v>
      </c>
      <c r="B6691" s="13">
        <v>-8.2427943248198083</v>
      </c>
    </row>
    <row r="6692" spans="1:2">
      <c r="A6692">
        <v>6691</v>
      </c>
      <c r="B6692" s="13">
        <v>-11.408679822687986</v>
      </c>
    </row>
    <row r="6693" spans="1:2">
      <c r="A6693">
        <v>6692</v>
      </c>
      <c r="B6693" s="13">
        <v>-9.6880931326009829</v>
      </c>
    </row>
    <row r="6694" spans="1:2">
      <c r="A6694">
        <v>6693</v>
      </c>
      <c r="B6694" s="13">
        <v>-14.044151237423208</v>
      </c>
    </row>
    <row r="6695" spans="1:2">
      <c r="A6695">
        <v>6694</v>
      </c>
      <c r="B6695" s="13">
        <v>-5.3380740594968517</v>
      </c>
    </row>
    <row r="6696" spans="1:2">
      <c r="A6696">
        <v>6695</v>
      </c>
      <c r="B6696" s="13">
        <v>-10.31441274987796</v>
      </c>
    </row>
    <row r="6697" spans="1:2">
      <c r="A6697">
        <v>6696</v>
      </c>
      <c r="B6697" s="13">
        <v>-10.030720591751331</v>
      </c>
    </row>
    <row r="6698" spans="1:2">
      <c r="A6698">
        <v>6697</v>
      </c>
      <c r="B6698" s="13">
        <v>-7.371566081315077</v>
      </c>
    </row>
    <row r="6699" spans="1:2">
      <c r="A6699">
        <v>6698</v>
      </c>
      <c r="B6699" s="13">
        <v>-10.569291719837636</v>
      </c>
    </row>
    <row r="6700" spans="1:2">
      <c r="A6700">
        <v>6699</v>
      </c>
      <c r="B6700" s="13">
        <v>-7.8823996174573585</v>
      </c>
    </row>
    <row r="6701" spans="1:2">
      <c r="A6701">
        <v>6700</v>
      </c>
      <c r="B6701" s="13">
        <v>-10.337519017629878</v>
      </c>
    </row>
    <row r="6702" spans="1:2">
      <c r="A6702">
        <v>6701</v>
      </c>
      <c r="B6702" s="13">
        <v>-3.4118142138014131</v>
      </c>
    </row>
    <row r="6703" spans="1:2">
      <c r="A6703">
        <v>6702</v>
      </c>
      <c r="B6703" s="13">
        <v>-7.1451942314952532</v>
      </c>
    </row>
    <row r="6704" spans="1:2">
      <c r="A6704">
        <v>6703</v>
      </c>
      <c r="B6704" s="13">
        <v>-11.587264822980451</v>
      </c>
    </row>
    <row r="6705" spans="1:2">
      <c r="A6705">
        <v>6704</v>
      </c>
      <c r="B6705" s="13">
        <v>-11.122084686748341</v>
      </c>
    </row>
    <row r="6706" spans="1:2">
      <c r="A6706">
        <v>6705</v>
      </c>
      <c r="B6706" s="13">
        <v>-9.6978629015369311</v>
      </c>
    </row>
    <row r="6707" spans="1:2">
      <c r="A6707">
        <v>6706</v>
      </c>
      <c r="B6707" s="13">
        <v>-11.965690862076752</v>
      </c>
    </row>
    <row r="6708" spans="1:2">
      <c r="A6708">
        <v>6707</v>
      </c>
      <c r="B6708" s="13">
        <v>-8.4245749367485754</v>
      </c>
    </row>
    <row r="6709" spans="1:2">
      <c r="A6709">
        <v>6708</v>
      </c>
      <c r="B6709" s="13">
        <v>-6.1659542983834497</v>
      </c>
    </row>
    <row r="6710" spans="1:2">
      <c r="A6710">
        <v>6709</v>
      </c>
      <c r="B6710" s="13">
        <v>-5.6519859409053996</v>
      </c>
    </row>
    <row r="6711" spans="1:2">
      <c r="A6711">
        <v>6710</v>
      </c>
      <c r="B6711" s="13">
        <v>-7.2238379394400694</v>
      </c>
    </row>
    <row r="6712" spans="1:2">
      <c r="A6712">
        <v>6711</v>
      </c>
      <c r="B6712" s="13">
        <v>-2.8935664811587753</v>
      </c>
    </row>
    <row r="6713" spans="1:2">
      <c r="A6713">
        <v>6712</v>
      </c>
      <c r="B6713" s="13">
        <v>-11.542664705782522</v>
      </c>
    </row>
    <row r="6714" spans="1:2">
      <c r="A6714">
        <v>6713</v>
      </c>
      <c r="B6714" s="13">
        <v>-7.8112249633882413</v>
      </c>
    </row>
    <row r="6715" spans="1:2">
      <c r="A6715">
        <v>6714</v>
      </c>
      <c r="B6715" s="13">
        <v>-10.037017544011466</v>
      </c>
    </row>
    <row r="6716" spans="1:2">
      <c r="A6716">
        <v>6715</v>
      </c>
      <c r="B6716" s="13">
        <v>-10.803262486352494</v>
      </c>
    </row>
    <row r="6717" spans="1:2">
      <c r="A6717">
        <v>6716</v>
      </c>
      <c r="B6717" s="13">
        <v>-13.013462920885786</v>
      </c>
    </row>
    <row r="6718" spans="1:2">
      <c r="A6718">
        <v>6717</v>
      </c>
      <c r="B6718" s="13">
        <v>-14.405243839562713</v>
      </c>
    </row>
    <row r="6719" spans="1:2">
      <c r="A6719">
        <v>6718</v>
      </c>
      <c r="B6719" s="13">
        <v>-13.615826922498247</v>
      </c>
    </row>
    <row r="6720" spans="1:2">
      <c r="A6720">
        <v>6719</v>
      </c>
      <c r="B6720" s="13">
        <v>-6.0694374772257964</v>
      </c>
    </row>
    <row r="6721" spans="1:2">
      <c r="A6721">
        <v>6720</v>
      </c>
      <c r="B6721" s="13">
        <v>-9.1476592351101651</v>
      </c>
    </row>
    <row r="6722" spans="1:2">
      <c r="A6722">
        <v>6721</v>
      </c>
      <c r="B6722" s="13">
        <v>-5.4346287273751397</v>
      </c>
    </row>
    <row r="6723" spans="1:2">
      <c r="A6723">
        <v>6722</v>
      </c>
      <c r="B6723" s="13">
        <v>-6.2859991223875848</v>
      </c>
    </row>
    <row r="6724" spans="1:2">
      <c r="A6724">
        <v>6723</v>
      </c>
      <c r="B6724" s="13">
        <v>-12.448732284454941</v>
      </c>
    </row>
    <row r="6725" spans="1:2">
      <c r="A6725">
        <v>6724</v>
      </c>
      <c r="B6725" s="13">
        <v>-6.5882977366710751</v>
      </c>
    </row>
    <row r="6726" spans="1:2">
      <c r="A6726">
        <v>6725</v>
      </c>
      <c r="B6726" s="13">
        <v>-12.206764420113201</v>
      </c>
    </row>
    <row r="6727" spans="1:2">
      <c r="A6727">
        <v>6726</v>
      </c>
      <c r="B6727" s="13">
        <v>-11.448879760825919</v>
      </c>
    </row>
    <row r="6728" spans="1:2">
      <c r="A6728">
        <v>6727</v>
      </c>
      <c r="B6728" s="13">
        <v>-10.927582888064538</v>
      </c>
    </row>
    <row r="6729" spans="1:2">
      <c r="A6729">
        <v>6728</v>
      </c>
      <c r="B6729" s="13">
        <v>-12.128905378997581</v>
      </c>
    </row>
    <row r="6730" spans="1:2">
      <c r="A6730">
        <v>6729</v>
      </c>
      <c r="B6730" s="13">
        <v>-6.9163852715810119</v>
      </c>
    </row>
    <row r="6731" spans="1:2">
      <c r="A6731">
        <v>6730</v>
      </c>
      <c r="B6731" s="13">
        <v>-7.0427156356529776</v>
      </c>
    </row>
    <row r="6732" spans="1:2">
      <c r="A6732">
        <v>6731</v>
      </c>
      <c r="B6732" s="13">
        <v>-4.2148740343140148</v>
      </c>
    </row>
    <row r="6733" spans="1:2">
      <c r="A6733">
        <v>6732</v>
      </c>
      <c r="B6733" s="13">
        <v>-8.8790177363970511</v>
      </c>
    </row>
    <row r="6734" spans="1:2">
      <c r="A6734">
        <v>6733</v>
      </c>
      <c r="B6734" s="13">
        <v>-8.6502756055452306</v>
      </c>
    </row>
    <row r="6735" spans="1:2">
      <c r="A6735">
        <v>6734</v>
      </c>
      <c r="B6735" s="13">
        <v>-12.794228266088245</v>
      </c>
    </row>
    <row r="6736" spans="1:2">
      <c r="A6736">
        <v>6735</v>
      </c>
      <c r="B6736" s="13">
        <v>-10.303409096414139</v>
      </c>
    </row>
    <row r="6737" spans="1:2">
      <c r="A6737">
        <v>6736</v>
      </c>
      <c r="B6737" s="13">
        <v>-7.2059184535091498</v>
      </c>
    </row>
    <row r="6738" spans="1:2">
      <c r="A6738">
        <v>6737</v>
      </c>
      <c r="B6738" s="13">
        <v>-11.531275684712785</v>
      </c>
    </row>
    <row r="6739" spans="1:2">
      <c r="A6739">
        <v>6738</v>
      </c>
      <c r="B6739" s="13">
        <v>-9.9412043953276044</v>
      </c>
    </row>
    <row r="6740" spans="1:2">
      <c r="A6740">
        <v>6739</v>
      </c>
      <c r="B6740" s="13">
        <v>-4.3555601875318173</v>
      </c>
    </row>
    <row r="6741" spans="1:2">
      <c r="A6741">
        <v>6740</v>
      </c>
      <c r="B6741" s="13">
        <v>-5.53736959016409</v>
      </c>
    </row>
    <row r="6742" spans="1:2">
      <c r="A6742">
        <v>6741</v>
      </c>
      <c r="B6742" s="13">
        <v>-7.5536033677976056</v>
      </c>
    </row>
    <row r="6743" spans="1:2">
      <c r="A6743">
        <v>6742</v>
      </c>
      <c r="B6743" s="13">
        <v>-4.4064962117316524</v>
      </c>
    </row>
    <row r="6744" spans="1:2">
      <c r="A6744">
        <v>6743</v>
      </c>
      <c r="B6744" s="13">
        <v>-6.7048227106155549</v>
      </c>
    </row>
    <row r="6745" spans="1:2">
      <c r="A6745">
        <v>6744</v>
      </c>
      <c r="B6745" s="13">
        <v>-11.348785646199804</v>
      </c>
    </row>
    <row r="6746" spans="1:2">
      <c r="A6746">
        <v>6745</v>
      </c>
      <c r="B6746" s="13">
        <v>-13.064777123914457</v>
      </c>
    </row>
    <row r="6747" spans="1:2">
      <c r="A6747">
        <v>6746</v>
      </c>
      <c r="B6747" s="13">
        <v>-12.826416538318323</v>
      </c>
    </row>
    <row r="6748" spans="1:2">
      <c r="A6748">
        <v>6747</v>
      </c>
      <c r="B6748" s="13">
        <v>-8.8594836218442214</v>
      </c>
    </row>
    <row r="6749" spans="1:2">
      <c r="A6749">
        <v>6748</v>
      </c>
      <c r="B6749" s="13">
        <v>-13.845454691463782</v>
      </c>
    </row>
    <row r="6750" spans="1:2">
      <c r="A6750">
        <v>6749</v>
      </c>
      <c r="B6750" s="13">
        <v>-9.3772779466212448</v>
      </c>
    </row>
    <row r="6751" spans="1:2">
      <c r="A6751">
        <v>6750</v>
      </c>
      <c r="B6751" s="13">
        <v>-8.5463431876521625</v>
      </c>
    </row>
    <row r="6752" spans="1:2">
      <c r="A6752">
        <v>6751</v>
      </c>
      <c r="B6752" s="13">
        <v>-7.423671270016416</v>
      </c>
    </row>
    <row r="6753" spans="1:2">
      <c r="A6753">
        <v>6752</v>
      </c>
      <c r="B6753" s="13">
        <v>-6.3610378482277783</v>
      </c>
    </row>
    <row r="6754" spans="1:2">
      <c r="A6754">
        <v>6753</v>
      </c>
      <c r="B6754" s="13">
        <v>-10.597470717082038</v>
      </c>
    </row>
    <row r="6755" spans="1:2">
      <c r="A6755">
        <v>6754</v>
      </c>
      <c r="B6755" s="13">
        <v>-8.3641047158041406</v>
      </c>
    </row>
    <row r="6756" spans="1:2">
      <c r="A6756">
        <v>6755</v>
      </c>
      <c r="B6756" s="13">
        <v>-10.74877240216917</v>
      </c>
    </row>
    <row r="6757" spans="1:2">
      <c r="A6757">
        <v>6756</v>
      </c>
      <c r="B6757" s="13">
        <v>-8.5461493303888734</v>
      </c>
    </row>
    <row r="6758" spans="1:2">
      <c r="A6758">
        <v>6757</v>
      </c>
      <c r="B6758" s="13">
        <v>-11.397880746043144</v>
      </c>
    </row>
    <row r="6759" spans="1:2">
      <c r="A6759">
        <v>6758</v>
      </c>
      <c r="B6759" s="13">
        <v>-9.3644438739906217</v>
      </c>
    </row>
    <row r="6760" spans="1:2">
      <c r="A6760">
        <v>6759</v>
      </c>
      <c r="B6760" s="13">
        <v>-9.0745755647930455</v>
      </c>
    </row>
    <row r="6761" spans="1:2">
      <c r="A6761">
        <v>6760</v>
      </c>
      <c r="B6761" s="13">
        <v>-5.1813701709611397</v>
      </c>
    </row>
    <row r="6762" spans="1:2">
      <c r="A6762">
        <v>6761</v>
      </c>
      <c r="B6762" s="13">
        <v>-5.8621298105555013</v>
      </c>
    </row>
    <row r="6763" spans="1:2">
      <c r="A6763">
        <v>6762</v>
      </c>
      <c r="B6763" s="13">
        <v>-13.084062475901364</v>
      </c>
    </row>
    <row r="6764" spans="1:2">
      <c r="A6764">
        <v>6763</v>
      </c>
      <c r="B6764" s="13">
        <v>-7.5766971286976013</v>
      </c>
    </row>
    <row r="6765" spans="1:2">
      <c r="A6765">
        <v>6764</v>
      </c>
      <c r="B6765" s="13">
        <v>-7.9757985566401528</v>
      </c>
    </row>
    <row r="6766" spans="1:2">
      <c r="A6766">
        <v>6765</v>
      </c>
      <c r="B6766" s="13">
        <v>-8.9384448991788368</v>
      </c>
    </row>
    <row r="6767" spans="1:2">
      <c r="A6767">
        <v>6766</v>
      </c>
      <c r="B6767" s="13">
        <v>-9.5878828962075353</v>
      </c>
    </row>
    <row r="6768" spans="1:2">
      <c r="A6768">
        <v>6767</v>
      </c>
      <c r="B6768" s="13">
        <v>-13.427520960995057</v>
      </c>
    </row>
    <row r="6769" spans="1:2">
      <c r="A6769">
        <v>6768</v>
      </c>
      <c r="B6769" s="13">
        <v>-9.2676977999556556</v>
      </c>
    </row>
    <row r="6770" spans="1:2">
      <c r="A6770">
        <v>6769</v>
      </c>
      <c r="B6770" s="13">
        <v>-7.4007662543642816</v>
      </c>
    </row>
    <row r="6771" spans="1:2">
      <c r="A6771">
        <v>6770</v>
      </c>
      <c r="B6771" s="13">
        <v>-9.6217186468681408</v>
      </c>
    </row>
    <row r="6772" spans="1:2">
      <c r="A6772">
        <v>6771</v>
      </c>
      <c r="B6772" s="13">
        <v>-9.8347330806575695</v>
      </c>
    </row>
    <row r="6773" spans="1:2">
      <c r="A6773">
        <v>6772</v>
      </c>
      <c r="B6773" s="13">
        <v>-8.5554220896696567</v>
      </c>
    </row>
    <row r="6774" spans="1:2">
      <c r="A6774">
        <v>6773</v>
      </c>
      <c r="B6774" s="13">
        <v>-7.1935178015819634</v>
      </c>
    </row>
    <row r="6775" spans="1:2">
      <c r="A6775">
        <v>6774</v>
      </c>
      <c r="B6775" s="13">
        <v>-7.7897102199944079</v>
      </c>
    </row>
    <row r="6776" spans="1:2">
      <c r="A6776">
        <v>6775</v>
      </c>
      <c r="B6776" s="13">
        <v>-9.739557218037076</v>
      </c>
    </row>
    <row r="6777" spans="1:2">
      <c r="A6777">
        <v>6776</v>
      </c>
      <c r="B6777" s="13">
        <v>-11.021922710860267</v>
      </c>
    </row>
    <row r="6778" spans="1:2">
      <c r="A6778">
        <v>6777</v>
      </c>
      <c r="B6778" s="13">
        <v>-10.918092971834502</v>
      </c>
    </row>
    <row r="6779" spans="1:2">
      <c r="A6779">
        <v>6778</v>
      </c>
      <c r="B6779" s="13">
        <v>-13.756364792639628</v>
      </c>
    </row>
    <row r="6780" spans="1:2">
      <c r="A6780">
        <v>6779</v>
      </c>
      <c r="B6780" s="13">
        <v>-7.5907604970406339</v>
      </c>
    </row>
    <row r="6781" spans="1:2">
      <c r="A6781">
        <v>6780</v>
      </c>
      <c r="B6781" s="13">
        <v>-8.4664204439010167</v>
      </c>
    </row>
    <row r="6782" spans="1:2">
      <c r="A6782">
        <v>6781</v>
      </c>
      <c r="B6782" s="13">
        <v>-9.4834070820427812</v>
      </c>
    </row>
    <row r="6783" spans="1:2">
      <c r="A6783">
        <v>6782</v>
      </c>
      <c r="B6783" s="13">
        <v>-9.3463755428963005</v>
      </c>
    </row>
    <row r="6784" spans="1:2">
      <c r="A6784">
        <v>6783</v>
      </c>
      <c r="B6784" s="13">
        <v>-9.7170185552289379</v>
      </c>
    </row>
    <row r="6785" spans="1:2">
      <c r="A6785">
        <v>6784</v>
      </c>
      <c r="B6785" s="13">
        <v>-8.2892563549436815</v>
      </c>
    </row>
    <row r="6786" spans="1:2">
      <c r="A6786">
        <v>6785</v>
      </c>
      <c r="B6786" s="13">
        <v>-13.453917978471496</v>
      </c>
    </row>
    <row r="6787" spans="1:2">
      <c r="A6787">
        <v>6786</v>
      </c>
      <c r="B6787" s="13">
        <v>-2.7550708172704774</v>
      </c>
    </row>
    <row r="6788" spans="1:2">
      <c r="A6788">
        <v>6787</v>
      </c>
      <c r="B6788" s="13">
        <v>-7.5020972506817021</v>
      </c>
    </row>
    <row r="6789" spans="1:2">
      <c r="A6789">
        <v>6788</v>
      </c>
      <c r="B6789" s="13">
        <v>-4.319496593297357</v>
      </c>
    </row>
    <row r="6790" spans="1:2">
      <c r="A6790">
        <v>6789</v>
      </c>
      <c r="B6790" s="13">
        <v>-10.008230228917077</v>
      </c>
    </row>
    <row r="6791" spans="1:2">
      <c r="A6791">
        <v>6790</v>
      </c>
      <c r="B6791" s="13">
        <v>-9.1277181778328345</v>
      </c>
    </row>
    <row r="6792" spans="1:2">
      <c r="A6792">
        <v>6791</v>
      </c>
      <c r="B6792" s="13">
        <v>-4.2421755809296826</v>
      </c>
    </row>
    <row r="6793" spans="1:2">
      <c r="A6793">
        <v>6792</v>
      </c>
      <c r="B6793" s="13">
        <v>-8.8195610626094894</v>
      </c>
    </row>
    <row r="6794" spans="1:2">
      <c r="A6794">
        <v>6793</v>
      </c>
      <c r="B6794" s="13">
        <v>-9.0516105115072882</v>
      </c>
    </row>
    <row r="6795" spans="1:2">
      <c r="A6795">
        <v>6794</v>
      </c>
      <c r="B6795" s="13">
        <v>-5.2395020286764939</v>
      </c>
    </row>
    <row r="6796" spans="1:2">
      <c r="A6796">
        <v>6795</v>
      </c>
      <c r="B6796" s="13">
        <v>-3.4047076040690385</v>
      </c>
    </row>
    <row r="6797" spans="1:2">
      <c r="A6797">
        <v>6796</v>
      </c>
      <c r="B6797" s="13">
        <v>-9.3026486680079028</v>
      </c>
    </row>
    <row r="6798" spans="1:2">
      <c r="A6798">
        <v>6797</v>
      </c>
      <c r="B6798" s="13">
        <v>-13.836232388611892</v>
      </c>
    </row>
    <row r="6799" spans="1:2">
      <c r="A6799">
        <v>6798</v>
      </c>
      <c r="B6799" s="13">
        <v>-4.5592526339690815</v>
      </c>
    </row>
    <row r="6800" spans="1:2">
      <c r="A6800">
        <v>6799</v>
      </c>
      <c r="B6800" s="13">
        <v>-8.3502021115310541</v>
      </c>
    </row>
    <row r="6801" spans="1:2">
      <c r="A6801">
        <v>6800</v>
      </c>
      <c r="B6801" s="13">
        <v>-8.278607380047136</v>
      </c>
    </row>
    <row r="6802" spans="1:2">
      <c r="A6802">
        <v>6801</v>
      </c>
      <c r="B6802" s="13">
        <v>-7.6608277928592523</v>
      </c>
    </row>
    <row r="6803" spans="1:2">
      <c r="A6803">
        <v>6802</v>
      </c>
      <c r="B6803" s="13">
        <v>-7.8844564484587201</v>
      </c>
    </row>
    <row r="6804" spans="1:2">
      <c r="A6804">
        <v>6803</v>
      </c>
      <c r="B6804" s="13">
        <v>-7.1145532365045652</v>
      </c>
    </row>
    <row r="6805" spans="1:2">
      <c r="A6805">
        <v>6804</v>
      </c>
      <c r="B6805" s="13">
        <v>-7.9938015072141537</v>
      </c>
    </row>
    <row r="6806" spans="1:2">
      <c r="A6806">
        <v>6805</v>
      </c>
      <c r="B6806" s="13">
        <v>-7.3706922697867796</v>
      </c>
    </row>
    <row r="6807" spans="1:2">
      <c r="A6807">
        <v>6806</v>
      </c>
      <c r="B6807" s="13">
        <v>-6.7702474349135224</v>
      </c>
    </row>
    <row r="6808" spans="1:2">
      <c r="A6808">
        <v>6807</v>
      </c>
      <c r="B6808" s="13">
        <v>-10.266476091634367</v>
      </c>
    </row>
    <row r="6809" spans="1:2">
      <c r="A6809">
        <v>6808</v>
      </c>
      <c r="B6809" s="13">
        <v>-9.1346417925951808</v>
      </c>
    </row>
    <row r="6810" spans="1:2">
      <c r="A6810">
        <v>6809</v>
      </c>
      <c r="B6810" s="13">
        <v>-8.2452721526248141</v>
      </c>
    </row>
    <row r="6811" spans="1:2">
      <c r="A6811">
        <v>6810</v>
      </c>
      <c r="B6811" s="13">
        <v>-10.210429435060819</v>
      </c>
    </row>
    <row r="6812" spans="1:2">
      <c r="A6812">
        <v>6811</v>
      </c>
      <c r="B6812" s="13">
        <v>-9.6323538046157076</v>
      </c>
    </row>
    <row r="6813" spans="1:2">
      <c r="A6813">
        <v>6812</v>
      </c>
      <c r="B6813" s="13">
        <v>-9.0163131926347511</v>
      </c>
    </row>
    <row r="6814" spans="1:2">
      <c r="A6814">
        <v>6813</v>
      </c>
      <c r="B6814" s="13">
        <v>-0.99954537299855306</v>
      </c>
    </row>
    <row r="6815" spans="1:2">
      <c r="A6815">
        <v>6814</v>
      </c>
      <c r="B6815" s="13">
        <v>-7.7898156846056574</v>
      </c>
    </row>
    <row r="6816" spans="1:2">
      <c r="A6816">
        <v>6815</v>
      </c>
      <c r="B6816" s="13">
        <v>-6.4378459251219171</v>
      </c>
    </row>
    <row r="6817" spans="1:2">
      <c r="A6817">
        <v>6816</v>
      </c>
      <c r="B6817" s="13">
        <v>-9.3225492363238978</v>
      </c>
    </row>
    <row r="6818" spans="1:2">
      <c r="A6818">
        <v>6817</v>
      </c>
      <c r="B6818" s="13">
        <v>-7.4646281345840828</v>
      </c>
    </row>
    <row r="6819" spans="1:2">
      <c r="A6819">
        <v>6818</v>
      </c>
      <c r="B6819" s="13">
        <v>-15.269204471129978</v>
      </c>
    </row>
    <row r="6820" spans="1:2">
      <c r="A6820">
        <v>6819</v>
      </c>
      <c r="B6820" s="13">
        <v>-9.5000604867629974</v>
      </c>
    </row>
    <row r="6821" spans="1:2">
      <c r="A6821">
        <v>6820</v>
      </c>
      <c r="B6821" s="13">
        <v>-11.271608617756989</v>
      </c>
    </row>
    <row r="6822" spans="1:2">
      <c r="A6822">
        <v>6821</v>
      </c>
      <c r="B6822" s="13">
        <v>-0.9049273416209439</v>
      </c>
    </row>
    <row r="6823" spans="1:2">
      <c r="A6823">
        <v>6822</v>
      </c>
      <c r="B6823" s="13">
        <v>-3.5571207223043517</v>
      </c>
    </row>
    <row r="6824" spans="1:2">
      <c r="A6824">
        <v>6823</v>
      </c>
      <c r="B6824" s="13">
        <v>-7.0575669320839696</v>
      </c>
    </row>
    <row r="6825" spans="1:2">
      <c r="A6825">
        <v>6824</v>
      </c>
      <c r="B6825" s="13">
        <v>-10.701992253590005</v>
      </c>
    </row>
    <row r="6826" spans="1:2">
      <c r="A6826">
        <v>6825</v>
      </c>
      <c r="B6826" s="13">
        <v>-8.871758765234441</v>
      </c>
    </row>
    <row r="6827" spans="1:2">
      <c r="A6827">
        <v>6826</v>
      </c>
      <c r="B6827" s="13">
        <v>-8.4147744198140693</v>
      </c>
    </row>
    <row r="6828" spans="1:2">
      <c r="A6828">
        <v>6827</v>
      </c>
      <c r="B6828" s="13">
        <v>-9.4950491372944761</v>
      </c>
    </row>
    <row r="6829" spans="1:2">
      <c r="A6829">
        <v>6828</v>
      </c>
      <c r="B6829" s="13">
        <v>-9.3426577363943384</v>
      </c>
    </row>
    <row r="6830" spans="1:2">
      <c r="A6830">
        <v>6829</v>
      </c>
      <c r="B6830" s="13">
        <v>-11.67192566949524</v>
      </c>
    </row>
    <row r="6831" spans="1:2">
      <c r="A6831">
        <v>6830</v>
      </c>
      <c r="B6831" s="13">
        <v>-17.108274587248175</v>
      </c>
    </row>
    <row r="6832" spans="1:2">
      <c r="A6832">
        <v>6831</v>
      </c>
      <c r="B6832" s="13">
        <v>-7.4469327162810197</v>
      </c>
    </row>
    <row r="6833" spans="1:2">
      <c r="A6833">
        <v>6832</v>
      </c>
      <c r="B6833" s="13">
        <v>-7.4885357724982562</v>
      </c>
    </row>
    <row r="6834" spans="1:2">
      <c r="A6834">
        <v>6833</v>
      </c>
      <c r="B6834" s="13">
        <v>-8.942729275085247</v>
      </c>
    </row>
    <row r="6835" spans="1:2">
      <c r="A6835">
        <v>6834</v>
      </c>
      <c r="B6835" s="13">
        <v>-12.989162446219126</v>
      </c>
    </row>
    <row r="6836" spans="1:2">
      <c r="A6836">
        <v>6835</v>
      </c>
      <c r="B6836" s="13">
        <v>-10.299777589145677</v>
      </c>
    </row>
    <row r="6837" spans="1:2">
      <c r="A6837">
        <v>6836</v>
      </c>
      <c r="B6837" s="13">
        <v>-12.120989873422518</v>
      </c>
    </row>
    <row r="6838" spans="1:2">
      <c r="A6838">
        <v>6837</v>
      </c>
      <c r="B6838" s="13">
        <v>-8.2032683631315102</v>
      </c>
    </row>
    <row r="6839" spans="1:2">
      <c r="A6839">
        <v>6838</v>
      </c>
      <c r="B6839" s="13">
        <v>-7.2835377644951462</v>
      </c>
    </row>
    <row r="6840" spans="1:2">
      <c r="A6840">
        <v>6839</v>
      </c>
      <c r="B6840" s="13">
        <v>-10.813078513454153</v>
      </c>
    </row>
    <row r="6841" spans="1:2">
      <c r="A6841">
        <v>6840</v>
      </c>
      <c r="B6841" s="13">
        <v>-5.6559100589785567</v>
      </c>
    </row>
    <row r="6842" spans="1:2">
      <c r="A6842">
        <v>6841</v>
      </c>
      <c r="B6842" s="13">
        <v>-7.7837442640807621</v>
      </c>
    </row>
    <row r="6843" spans="1:2">
      <c r="A6843">
        <v>6842</v>
      </c>
      <c r="B6843" s="13">
        <v>-10.974845411300869</v>
      </c>
    </row>
    <row r="6844" spans="1:2">
      <c r="A6844">
        <v>6843</v>
      </c>
      <c r="B6844" s="13">
        <v>-7.2558759679676044</v>
      </c>
    </row>
    <row r="6845" spans="1:2">
      <c r="A6845">
        <v>6844</v>
      </c>
      <c r="B6845" s="13">
        <v>-10.454521017589821</v>
      </c>
    </row>
    <row r="6846" spans="1:2">
      <c r="A6846">
        <v>6845</v>
      </c>
      <c r="B6846" s="13">
        <v>-5.2410355809247022</v>
      </c>
    </row>
    <row r="6847" spans="1:2">
      <c r="A6847">
        <v>6846</v>
      </c>
      <c r="B6847" s="13">
        <v>-8.9931390250939067</v>
      </c>
    </row>
    <row r="6848" spans="1:2">
      <c r="A6848">
        <v>6847</v>
      </c>
      <c r="B6848" s="13">
        <v>-5.3574845050680002</v>
      </c>
    </row>
    <row r="6849" spans="1:2">
      <c r="A6849">
        <v>6848</v>
      </c>
      <c r="B6849" s="13">
        <v>-7.3830908818076182</v>
      </c>
    </row>
    <row r="6850" spans="1:2">
      <c r="A6850">
        <v>6849</v>
      </c>
      <c r="B6850" s="13">
        <v>-7.9418872150634812</v>
      </c>
    </row>
    <row r="6851" spans="1:2">
      <c r="A6851">
        <v>6850</v>
      </c>
      <c r="B6851" s="13">
        <v>-9.5826269540119675</v>
      </c>
    </row>
    <row r="6852" spans="1:2">
      <c r="A6852">
        <v>6851</v>
      </c>
      <c r="B6852" s="13">
        <v>-13.889431142498115</v>
      </c>
    </row>
    <row r="6853" spans="1:2">
      <c r="A6853">
        <v>6852</v>
      </c>
      <c r="B6853" s="13">
        <v>-9.5191060981025188</v>
      </c>
    </row>
    <row r="6854" spans="1:2">
      <c r="A6854">
        <v>6853</v>
      </c>
      <c r="B6854" s="13">
        <v>-9.1568206962067595</v>
      </c>
    </row>
    <row r="6855" spans="1:2">
      <c r="A6855">
        <v>6854</v>
      </c>
      <c r="B6855" s="13">
        <v>-8.0897705233883421</v>
      </c>
    </row>
    <row r="6856" spans="1:2">
      <c r="A6856">
        <v>6855</v>
      </c>
      <c r="B6856" s="13">
        <v>-12.990028228009438</v>
      </c>
    </row>
    <row r="6857" spans="1:2">
      <c r="A6857">
        <v>6856</v>
      </c>
      <c r="B6857" s="13">
        <v>-7.7916725400269007</v>
      </c>
    </row>
    <row r="6858" spans="1:2">
      <c r="A6858">
        <v>6857</v>
      </c>
      <c r="B6858" s="13">
        <v>-13.58405638769557</v>
      </c>
    </row>
    <row r="6859" spans="1:2">
      <c r="A6859">
        <v>6858</v>
      </c>
      <c r="B6859" s="13">
        <v>-8.2971439665216362</v>
      </c>
    </row>
    <row r="6860" spans="1:2">
      <c r="A6860">
        <v>6859</v>
      </c>
      <c r="B6860" s="13">
        <v>-15.752057892873328</v>
      </c>
    </row>
    <row r="6861" spans="1:2">
      <c r="A6861">
        <v>6860</v>
      </c>
      <c r="B6861" s="13">
        <v>-5.5091953057547904</v>
      </c>
    </row>
    <row r="6862" spans="1:2">
      <c r="A6862">
        <v>6861</v>
      </c>
      <c r="B6862" s="13">
        <v>-6.4933211851315074</v>
      </c>
    </row>
    <row r="6863" spans="1:2">
      <c r="A6863">
        <v>6862</v>
      </c>
      <c r="B6863" s="13">
        <v>-9.0911846812086896</v>
      </c>
    </row>
    <row r="6864" spans="1:2">
      <c r="A6864">
        <v>6863</v>
      </c>
      <c r="B6864" s="13">
        <v>-8.2609180116122989</v>
      </c>
    </row>
    <row r="6865" spans="1:2">
      <c r="A6865">
        <v>6864</v>
      </c>
      <c r="B6865" s="13">
        <v>-7.7410929936433455</v>
      </c>
    </row>
    <row r="6866" spans="1:2">
      <c r="A6866">
        <v>6865</v>
      </c>
      <c r="B6866" s="13">
        <v>-13.533483146102087</v>
      </c>
    </row>
    <row r="6867" spans="1:2">
      <c r="A6867">
        <v>6866</v>
      </c>
      <c r="B6867" s="13">
        <v>-11.62757642295667</v>
      </c>
    </row>
    <row r="6868" spans="1:2">
      <c r="A6868">
        <v>6867</v>
      </c>
      <c r="B6868" s="13">
        <v>-8.4589397920851042</v>
      </c>
    </row>
    <row r="6869" spans="1:2">
      <c r="A6869">
        <v>6868</v>
      </c>
      <c r="B6869" s="13">
        <v>-9.6626956337654164</v>
      </c>
    </row>
    <row r="6870" spans="1:2">
      <c r="A6870">
        <v>6869</v>
      </c>
      <c r="B6870" s="13">
        <v>-8.5161767611111152</v>
      </c>
    </row>
    <row r="6871" spans="1:2">
      <c r="A6871">
        <v>6870</v>
      </c>
      <c r="B6871" s="13">
        <v>-7.6705185156197553</v>
      </c>
    </row>
    <row r="6872" spans="1:2">
      <c r="A6872">
        <v>6871</v>
      </c>
      <c r="B6872" s="13">
        <v>-9.2951758680374379</v>
      </c>
    </row>
    <row r="6873" spans="1:2">
      <c r="A6873">
        <v>6872</v>
      </c>
      <c r="B6873" s="13">
        <v>-9.5991966076593886</v>
      </c>
    </row>
    <row r="6874" spans="1:2">
      <c r="A6874">
        <v>6873</v>
      </c>
      <c r="B6874" s="13">
        <v>-14.241611123888688</v>
      </c>
    </row>
    <row r="6875" spans="1:2">
      <c r="A6875">
        <v>6874</v>
      </c>
      <c r="B6875" s="13">
        <v>-10.686569574671463</v>
      </c>
    </row>
    <row r="6876" spans="1:2">
      <c r="A6876">
        <v>6875</v>
      </c>
      <c r="B6876" s="13">
        <v>-9.0710465522812687</v>
      </c>
    </row>
    <row r="6877" spans="1:2">
      <c r="A6877">
        <v>6876</v>
      </c>
      <c r="B6877" s="13">
        <v>-8.6984336522749093</v>
      </c>
    </row>
    <row r="6878" spans="1:2">
      <c r="A6878">
        <v>6877</v>
      </c>
      <c r="B6878" s="13">
        <v>-3.4871020166094078</v>
      </c>
    </row>
    <row r="6879" spans="1:2">
      <c r="A6879">
        <v>6878</v>
      </c>
      <c r="B6879" s="13">
        <v>-7.483653311764578</v>
      </c>
    </row>
    <row r="6880" spans="1:2">
      <c r="A6880">
        <v>6879</v>
      </c>
      <c r="B6880" s="13">
        <v>-9.3021174088360965</v>
      </c>
    </row>
    <row r="6881" spans="1:2">
      <c r="A6881">
        <v>6880</v>
      </c>
      <c r="B6881" s="13">
        <v>-3.8821408620555684</v>
      </c>
    </row>
    <row r="6882" spans="1:2">
      <c r="A6882">
        <v>6881</v>
      </c>
      <c r="B6882" s="13">
        <v>-9.6454973508279771</v>
      </c>
    </row>
    <row r="6883" spans="1:2">
      <c r="A6883">
        <v>6882</v>
      </c>
      <c r="B6883" s="13">
        <v>-4.9496330668462862</v>
      </c>
    </row>
    <row r="6884" spans="1:2">
      <c r="A6884">
        <v>6883</v>
      </c>
      <c r="B6884" s="13">
        <v>-6.683835139922131</v>
      </c>
    </row>
    <row r="6885" spans="1:2">
      <c r="A6885">
        <v>6884</v>
      </c>
      <c r="B6885" s="13">
        <v>-6.8599774900654769</v>
      </c>
    </row>
    <row r="6886" spans="1:2">
      <c r="A6886">
        <v>6885</v>
      </c>
      <c r="B6886" s="13">
        <v>-11.045581580204015</v>
      </c>
    </row>
    <row r="6887" spans="1:2">
      <c r="A6887">
        <v>6886</v>
      </c>
      <c r="B6887" s="13">
        <v>-6.5829342950582852</v>
      </c>
    </row>
    <row r="6888" spans="1:2">
      <c r="A6888">
        <v>6887</v>
      </c>
      <c r="B6888" s="13">
        <v>-15.883725123470338</v>
      </c>
    </row>
    <row r="6889" spans="1:2">
      <c r="A6889">
        <v>6888</v>
      </c>
      <c r="B6889" s="13">
        <v>-11.007740618315932</v>
      </c>
    </row>
    <row r="6890" spans="1:2">
      <c r="A6890">
        <v>6889</v>
      </c>
      <c r="B6890" s="13">
        <v>-9.6939612649857203</v>
      </c>
    </row>
    <row r="6891" spans="1:2">
      <c r="A6891">
        <v>6890</v>
      </c>
      <c r="B6891" s="13">
        <v>-8.3606475266694282</v>
      </c>
    </row>
    <row r="6892" spans="1:2">
      <c r="A6892">
        <v>6891</v>
      </c>
      <c r="B6892" s="13">
        <v>-7.0665152728148541</v>
      </c>
    </row>
    <row r="6893" spans="1:2">
      <c r="A6893">
        <v>6892</v>
      </c>
      <c r="B6893" s="13">
        <v>-11.031748824168004</v>
      </c>
    </row>
    <row r="6894" spans="1:2">
      <c r="A6894">
        <v>6893</v>
      </c>
      <c r="B6894" s="13">
        <v>-7.5718749897519553</v>
      </c>
    </row>
    <row r="6895" spans="1:2">
      <c r="A6895">
        <v>6894</v>
      </c>
      <c r="B6895" s="13">
        <v>-11.489864732352403</v>
      </c>
    </row>
    <row r="6896" spans="1:2">
      <c r="A6896">
        <v>6895</v>
      </c>
      <c r="B6896" s="13">
        <v>-12.117468966513471</v>
      </c>
    </row>
    <row r="6897" spans="1:2">
      <c r="A6897">
        <v>6896</v>
      </c>
      <c r="B6897" s="13">
        <v>-9.5622458939554509</v>
      </c>
    </row>
    <row r="6898" spans="1:2">
      <c r="A6898">
        <v>6897</v>
      </c>
      <c r="B6898" s="13">
        <v>-7.4596174947423668</v>
      </c>
    </row>
    <row r="6899" spans="1:2">
      <c r="A6899">
        <v>6898</v>
      </c>
      <c r="B6899" s="13">
        <v>-8.7268771737794566</v>
      </c>
    </row>
    <row r="6900" spans="1:2">
      <c r="A6900">
        <v>6899</v>
      </c>
      <c r="B6900" s="13">
        <v>-7.3599324002292787</v>
      </c>
    </row>
    <row r="6901" spans="1:2">
      <c r="A6901">
        <v>6900</v>
      </c>
      <c r="B6901" s="13">
        <v>-9.0326996325352944</v>
      </c>
    </row>
    <row r="6902" spans="1:2">
      <c r="A6902">
        <v>6901</v>
      </c>
      <c r="B6902" s="13">
        <v>-4.8930312612633617</v>
      </c>
    </row>
    <row r="6903" spans="1:2">
      <c r="A6903">
        <v>6902</v>
      </c>
      <c r="B6903" s="13">
        <v>-10.285635732766321</v>
      </c>
    </row>
    <row r="6904" spans="1:2">
      <c r="A6904">
        <v>6903</v>
      </c>
      <c r="B6904" s="13">
        <v>-4.9091940784461423</v>
      </c>
    </row>
    <row r="6905" spans="1:2">
      <c r="A6905">
        <v>6904</v>
      </c>
      <c r="B6905" s="13">
        <v>-11.81860538387037</v>
      </c>
    </row>
    <row r="6906" spans="1:2">
      <c r="A6906">
        <v>6905</v>
      </c>
      <c r="B6906" s="13">
        <v>-5.648925256593901</v>
      </c>
    </row>
    <row r="6907" spans="1:2">
      <c r="A6907">
        <v>6906</v>
      </c>
      <c r="B6907" s="13">
        <v>-9.1260117580167446</v>
      </c>
    </row>
    <row r="6908" spans="1:2">
      <c r="A6908">
        <v>6907</v>
      </c>
      <c r="B6908" s="13">
        <v>-10.07199193169602</v>
      </c>
    </row>
    <row r="6909" spans="1:2">
      <c r="A6909">
        <v>6908</v>
      </c>
      <c r="B6909" s="13">
        <v>-11.873579308564354</v>
      </c>
    </row>
    <row r="6910" spans="1:2">
      <c r="A6910">
        <v>6909</v>
      </c>
      <c r="B6910" s="13">
        <v>-7.3023063590031683</v>
      </c>
    </row>
    <row r="6911" spans="1:2">
      <c r="A6911">
        <v>6910</v>
      </c>
      <c r="B6911" s="13">
        <v>-6.9274005546311521</v>
      </c>
    </row>
    <row r="6912" spans="1:2">
      <c r="A6912">
        <v>6911</v>
      </c>
      <c r="B6912" s="13">
        <v>-10.373669245992398</v>
      </c>
    </row>
    <row r="6913" spans="1:2">
      <c r="A6913">
        <v>6912</v>
      </c>
      <c r="B6913" s="13">
        <v>-11.058937633658074</v>
      </c>
    </row>
    <row r="6914" spans="1:2">
      <c r="A6914">
        <v>6913</v>
      </c>
      <c r="B6914" s="13">
        <v>-7.9241128304176804</v>
      </c>
    </row>
    <row r="6915" spans="1:2">
      <c r="A6915">
        <v>6914</v>
      </c>
      <c r="B6915" s="13">
        <v>-10.612757223660088</v>
      </c>
    </row>
    <row r="6916" spans="1:2">
      <c r="A6916">
        <v>6915</v>
      </c>
      <c r="B6916" s="13">
        <v>-14.127728150453397</v>
      </c>
    </row>
    <row r="6917" spans="1:2">
      <c r="A6917">
        <v>6916</v>
      </c>
      <c r="B6917" s="13">
        <v>-9.8784734772854019</v>
      </c>
    </row>
    <row r="6918" spans="1:2">
      <c r="A6918">
        <v>6917</v>
      </c>
      <c r="B6918" s="13">
        <v>-8.2756208006361511</v>
      </c>
    </row>
    <row r="6919" spans="1:2">
      <c r="A6919">
        <v>6918</v>
      </c>
      <c r="B6919" s="13">
        <v>-9.4525430554263377</v>
      </c>
    </row>
    <row r="6920" spans="1:2">
      <c r="A6920">
        <v>6919</v>
      </c>
      <c r="B6920" s="13">
        <v>-11.365035278926294</v>
      </c>
    </row>
    <row r="6921" spans="1:2">
      <c r="A6921">
        <v>6920</v>
      </c>
      <c r="B6921" s="13">
        <v>-8.5661770624269931</v>
      </c>
    </row>
    <row r="6922" spans="1:2">
      <c r="A6922">
        <v>6921</v>
      </c>
      <c r="B6922" s="13">
        <v>-9.4535685534497045</v>
      </c>
    </row>
    <row r="6923" spans="1:2">
      <c r="A6923">
        <v>6922</v>
      </c>
      <c r="B6923" s="13">
        <v>-15.667182060282553</v>
      </c>
    </row>
    <row r="6924" spans="1:2">
      <c r="A6924">
        <v>6923</v>
      </c>
      <c r="B6924" s="13">
        <v>-8.8332814545833518</v>
      </c>
    </row>
    <row r="6925" spans="1:2">
      <c r="A6925">
        <v>6924</v>
      </c>
      <c r="B6925" s="13">
        <v>-8.6695931578126526</v>
      </c>
    </row>
    <row r="6926" spans="1:2">
      <c r="A6926">
        <v>6925</v>
      </c>
      <c r="B6926" s="13">
        <v>-8.4867920417811238</v>
      </c>
    </row>
    <row r="6927" spans="1:2">
      <c r="A6927">
        <v>6926</v>
      </c>
      <c r="B6927" s="13">
        <v>-8.9130600396045523</v>
      </c>
    </row>
    <row r="6928" spans="1:2">
      <c r="A6928">
        <v>6927</v>
      </c>
      <c r="B6928" s="13">
        <v>-11.922405171471649</v>
      </c>
    </row>
    <row r="6929" spans="1:2">
      <c r="A6929">
        <v>6928</v>
      </c>
      <c r="B6929" s="13">
        <v>-4.0503752085106308</v>
      </c>
    </row>
    <row r="6930" spans="1:2">
      <c r="A6930">
        <v>6929</v>
      </c>
      <c r="B6930" s="13">
        <v>-9.6306040839490432</v>
      </c>
    </row>
    <row r="6931" spans="1:2">
      <c r="A6931">
        <v>6930</v>
      </c>
      <c r="B6931" s="13">
        <v>-8.3459745842429651</v>
      </c>
    </row>
    <row r="6932" spans="1:2">
      <c r="A6932">
        <v>6931</v>
      </c>
      <c r="B6932" s="13">
        <v>-10.876570996857543</v>
      </c>
    </row>
    <row r="6933" spans="1:2">
      <c r="A6933">
        <v>6932</v>
      </c>
      <c r="B6933" s="13">
        <v>-8.3709616333310493</v>
      </c>
    </row>
    <row r="6934" spans="1:2">
      <c r="A6934">
        <v>6933</v>
      </c>
      <c r="B6934" s="13">
        <v>-6.6059618795175883</v>
      </c>
    </row>
    <row r="6935" spans="1:2">
      <c r="A6935">
        <v>6934</v>
      </c>
      <c r="B6935" s="13">
        <v>-8.2682967533877338</v>
      </c>
    </row>
    <row r="6936" spans="1:2">
      <c r="A6936">
        <v>6935</v>
      </c>
      <c r="B6936" s="13">
        <v>-9.3843073903588525</v>
      </c>
    </row>
    <row r="6937" spans="1:2">
      <c r="A6937">
        <v>6936</v>
      </c>
      <c r="B6937" s="13">
        <v>-5.9283516412759605</v>
      </c>
    </row>
    <row r="6938" spans="1:2">
      <c r="A6938">
        <v>6937</v>
      </c>
      <c r="B6938" s="13">
        <v>-10.943779879717995</v>
      </c>
    </row>
    <row r="6939" spans="1:2">
      <c r="A6939">
        <v>6938</v>
      </c>
      <c r="B6939" s="13">
        <v>-12.228440782440092</v>
      </c>
    </row>
    <row r="6940" spans="1:2">
      <c r="A6940">
        <v>6939</v>
      </c>
      <c r="B6940" s="13">
        <v>-4.8561688343031637</v>
      </c>
    </row>
    <row r="6941" spans="1:2">
      <c r="A6941">
        <v>6940</v>
      </c>
      <c r="B6941" s="13">
        <v>-12.52339421855987</v>
      </c>
    </row>
    <row r="6942" spans="1:2">
      <c r="A6942">
        <v>6941</v>
      </c>
      <c r="B6942" s="13">
        <v>-8.9291323977197639</v>
      </c>
    </row>
    <row r="6943" spans="1:2">
      <c r="A6943">
        <v>6942</v>
      </c>
      <c r="B6943" s="13">
        <v>-4.5574620330831079</v>
      </c>
    </row>
    <row r="6944" spans="1:2">
      <c r="A6944">
        <v>6943</v>
      </c>
      <c r="B6944" s="13">
        <v>-5.2925777372501628</v>
      </c>
    </row>
    <row r="6945" spans="1:2">
      <c r="A6945">
        <v>6944</v>
      </c>
      <c r="B6945" s="13">
        <v>-6.9194310146691587</v>
      </c>
    </row>
    <row r="6946" spans="1:2">
      <c r="A6946">
        <v>6945</v>
      </c>
      <c r="B6946" s="13">
        <v>-6.2648622812808297</v>
      </c>
    </row>
    <row r="6947" spans="1:2">
      <c r="A6947">
        <v>6946</v>
      </c>
      <c r="B6947" s="13">
        <v>-6.7192125375719591</v>
      </c>
    </row>
    <row r="6948" spans="1:2">
      <c r="A6948">
        <v>6947</v>
      </c>
      <c r="B6948" s="13">
        <v>-8.8166642769449517</v>
      </c>
    </row>
    <row r="6949" spans="1:2">
      <c r="A6949">
        <v>6948</v>
      </c>
      <c r="B6949" s="13">
        <v>-7.598164569533175</v>
      </c>
    </row>
    <row r="6950" spans="1:2">
      <c r="A6950">
        <v>6949</v>
      </c>
      <c r="B6950" s="13">
        <v>-13.343441594525787</v>
      </c>
    </row>
    <row r="6951" spans="1:2">
      <c r="A6951">
        <v>6950</v>
      </c>
      <c r="B6951" s="13">
        <v>-14.077377727630616</v>
      </c>
    </row>
    <row r="6952" spans="1:2">
      <c r="A6952">
        <v>6951</v>
      </c>
      <c r="B6952" s="13">
        <v>-9.2906834503743898</v>
      </c>
    </row>
    <row r="6953" spans="1:2">
      <c r="A6953">
        <v>6952</v>
      </c>
      <c r="B6953" s="13">
        <v>-10.413046710067434</v>
      </c>
    </row>
    <row r="6954" spans="1:2">
      <c r="A6954">
        <v>6953</v>
      </c>
      <c r="B6954" s="13">
        <v>-7.8296512318241858</v>
      </c>
    </row>
    <row r="6955" spans="1:2">
      <c r="A6955">
        <v>6954</v>
      </c>
      <c r="B6955" s="13">
        <v>-8.1510245306189368</v>
      </c>
    </row>
    <row r="6956" spans="1:2">
      <c r="A6956">
        <v>6955</v>
      </c>
      <c r="B6956" s="13">
        <v>-9.711097665186097</v>
      </c>
    </row>
    <row r="6957" spans="1:2">
      <c r="A6957">
        <v>6956</v>
      </c>
      <c r="B6957" s="13">
        <v>-6.9328171410494717</v>
      </c>
    </row>
    <row r="6958" spans="1:2">
      <c r="A6958">
        <v>6957</v>
      </c>
      <c r="B6958" s="13">
        <v>-5.7448410225429427</v>
      </c>
    </row>
    <row r="6959" spans="1:2">
      <c r="A6959">
        <v>6958</v>
      </c>
      <c r="B6959" s="13">
        <v>-11.144529648803816</v>
      </c>
    </row>
    <row r="6960" spans="1:2">
      <c r="A6960">
        <v>6959</v>
      </c>
      <c r="B6960" s="13">
        <v>-6.2794467318491298</v>
      </c>
    </row>
    <row r="6961" spans="1:2">
      <c r="A6961">
        <v>6960</v>
      </c>
      <c r="B6961" s="13">
        <v>-8.2748473130365454</v>
      </c>
    </row>
    <row r="6962" spans="1:2">
      <c r="A6962">
        <v>6961</v>
      </c>
      <c r="B6962" s="13">
        <v>-3.2647091956412129</v>
      </c>
    </row>
    <row r="6963" spans="1:2">
      <c r="A6963">
        <v>6962</v>
      </c>
      <c r="B6963" s="13">
        <v>-8.4438267386658357</v>
      </c>
    </row>
    <row r="6964" spans="1:2">
      <c r="A6964">
        <v>6963</v>
      </c>
      <c r="B6964" s="13">
        <v>-5.7500732086318225</v>
      </c>
    </row>
    <row r="6965" spans="1:2">
      <c r="A6965">
        <v>6964</v>
      </c>
      <c r="B6965" s="13">
        <v>-12.204327360094666</v>
      </c>
    </row>
    <row r="6966" spans="1:2">
      <c r="A6966">
        <v>6965</v>
      </c>
      <c r="B6966" s="13">
        <v>-8.0000150643459236</v>
      </c>
    </row>
    <row r="6967" spans="1:2">
      <c r="A6967">
        <v>6966</v>
      </c>
      <c r="B6967" s="13">
        <v>-2.7065078563019234</v>
      </c>
    </row>
    <row r="6968" spans="1:2">
      <c r="A6968">
        <v>6967</v>
      </c>
      <c r="B6968" s="13">
        <v>-11.719233140778401</v>
      </c>
    </row>
    <row r="6969" spans="1:2">
      <c r="A6969">
        <v>6968</v>
      </c>
      <c r="B6969" s="13">
        <v>-7.7428375936691118</v>
      </c>
    </row>
    <row r="6970" spans="1:2">
      <c r="A6970">
        <v>6969</v>
      </c>
      <c r="B6970" s="13">
        <v>-5.7674659319904684</v>
      </c>
    </row>
    <row r="6971" spans="1:2">
      <c r="A6971">
        <v>6970</v>
      </c>
      <c r="B6971" s="13">
        <v>-8.9174600878545291</v>
      </c>
    </row>
    <row r="6972" spans="1:2">
      <c r="A6972">
        <v>6971</v>
      </c>
      <c r="B6972" s="13">
        <v>-8.0352378924019341</v>
      </c>
    </row>
    <row r="6973" spans="1:2">
      <c r="A6973">
        <v>6972</v>
      </c>
      <c r="B6973" s="13">
        <v>-12.083302861450026</v>
      </c>
    </row>
    <row r="6974" spans="1:2">
      <c r="A6974">
        <v>6973</v>
      </c>
      <c r="B6974" s="13">
        <v>-13.311149809312893</v>
      </c>
    </row>
    <row r="6975" spans="1:2">
      <c r="A6975">
        <v>6974</v>
      </c>
      <c r="B6975" s="13">
        <v>-11.239658404750312</v>
      </c>
    </row>
    <row r="6976" spans="1:2">
      <c r="A6976">
        <v>6975</v>
      </c>
      <c r="B6976" s="13">
        <v>-8.5082302478128398</v>
      </c>
    </row>
    <row r="6977" spans="1:2">
      <c r="A6977">
        <v>6976</v>
      </c>
      <c r="B6977" s="13">
        <v>-13.610772867552543</v>
      </c>
    </row>
    <row r="6978" spans="1:2">
      <c r="A6978">
        <v>6977</v>
      </c>
      <c r="B6978" s="13">
        <v>-11.020309627012962</v>
      </c>
    </row>
    <row r="6979" spans="1:2">
      <c r="A6979">
        <v>6978</v>
      </c>
      <c r="B6979" s="13">
        <v>-10.174035971308811</v>
      </c>
    </row>
    <row r="6980" spans="1:2">
      <c r="A6980">
        <v>6979</v>
      </c>
      <c r="B6980" s="13">
        <v>-6.1972347169843474</v>
      </c>
    </row>
    <row r="6981" spans="1:2">
      <c r="A6981">
        <v>6980</v>
      </c>
      <c r="B6981" s="13">
        <v>-13.232979675669871</v>
      </c>
    </row>
    <row r="6982" spans="1:2">
      <c r="A6982">
        <v>6981</v>
      </c>
      <c r="B6982" s="13">
        <v>-8.8070960864433072</v>
      </c>
    </row>
    <row r="6983" spans="1:2">
      <c r="A6983">
        <v>6982</v>
      </c>
      <c r="B6983" s="13">
        <v>-13.283524429202064</v>
      </c>
    </row>
    <row r="6984" spans="1:2">
      <c r="A6984">
        <v>6983</v>
      </c>
      <c r="B6984" s="13">
        <v>-8.3079592063292544</v>
      </c>
    </row>
    <row r="6985" spans="1:2">
      <c r="A6985">
        <v>6984</v>
      </c>
      <c r="B6985" s="13">
        <v>-8.8541471877819511</v>
      </c>
    </row>
    <row r="6986" spans="1:2">
      <c r="A6986">
        <v>6985</v>
      </c>
      <c r="B6986" s="13">
        <v>-9.2097138739921718</v>
      </c>
    </row>
    <row r="6987" spans="1:2">
      <c r="A6987">
        <v>6986</v>
      </c>
      <c r="B6987" s="13">
        <v>-5.0959304853169893</v>
      </c>
    </row>
    <row r="6988" spans="1:2">
      <c r="A6988">
        <v>6987</v>
      </c>
      <c r="B6988" s="13">
        <v>-8.1865946760639137</v>
      </c>
    </row>
    <row r="6989" spans="1:2">
      <c r="A6989">
        <v>6988</v>
      </c>
      <c r="B6989" s="13">
        <v>-13.550520368040045</v>
      </c>
    </row>
    <row r="6990" spans="1:2">
      <c r="A6990">
        <v>6989</v>
      </c>
      <c r="B6990" s="13">
        <v>-10.588529736967637</v>
      </c>
    </row>
    <row r="6991" spans="1:2">
      <c r="A6991">
        <v>6990</v>
      </c>
      <c r="B6991" s="13">
        <v>-7.4408017840759459</v>
      </c>
    </row>
    <row r="6992" spans="1:2">
      <c r="A6992">
        <v>6991</v>
      </c>
      <c r="B6992" s="13">
        <v>-6.7635831696316684</v>
      </c>
    </row>
    <row r="6993" spans="1:2">
      <c r="A6993">
        <v>6992</v>
      </c>
      <c r="B6993" s="13">
        <v>-8.9246302939937117</v>
      </c>
    </row>
    <row r="6994" spans="1:2">
      <c r="A6994">
        <v>6993</v>
      </c>
      <c r="B6994" s="13">
        <v>-9.7126741484991221</v>
      </c>
    </row>
    <row r="6995" spans="1:2">
      <c r="A6995">
        <v>6994</v>
      </c>
      <c r="B6995" s="13">
        <v>-7.0770092159654823</v>
      </c>
    </row>
    <row r="6996" spans="1:2">
      <c r="A6996">
        <v>6995</v>
      </c>
      <c r="B6996" s="13">
        <v>-14.66065959793489</v>
      </c>
    </row>
    <row r="6997" spans="1:2">
      <c r="A6997">
        <v>6996</v>
      </c>
      <c r="B6997" s="13">
        <v>-14.2638517295364</v>
      </c>
    </row>
    <row r="6998" spans="1:2">
      <c r="A6998">
        <v>6997</v>
      </c>
      <c r="B6998" s="13">
        <v>-10.736185697866496</v>
      </c>
    </row>
    <row r="6999" spans="1:2">
      <c r="A6999">
        <v>6998</v>
      </c>
      <c r="B6999" s="13">
        <v>-8.9186173659112118</v>
      </c>
    </row>
    <row r="7000" spans="1:2">
      <c r="A7000">
        <v>6999</v>
      </c>
      <c r="B7000" s="13">
        <v>-14.984426315001759</v>
      </c>
    </row>
    <row r="7001" spans="1:2">
      <c r="A7001">
        <v>7000</v>
      </c>
      <c r="B7001" s="13">
        <v>-8.5404576026080239</v>
      </c>
    </row>
    <row r="7002" spans="1:2">
      <c r="A7002">
        <v>7001</v>
      </c>
      <c r="B7002" s="13">
        <v>-17.580105418964447</v>
      </c>
    </row>
    <row r="7003" spans="1:2">
      <c r="A7003">
        <v>7002</v>
      </c>
      <c r="B7003" s="13">
        <v>-7.7305400992058493</v>
      </c>
    </row>
    <row r="7004" spans="1:2">
      <c r="A7004">
        <v>7003</v>
      </c>
      <c r="B7004" s="13">
        <v>-9.766077677786452</v>
      </c>
    </row>
    <row r="7005" spans="1:2">
      <c r="A7005">
        <v>7004</v>
      </c>
      <c r="B7005" s="13">
        <v>-5.4027447811079421</v>
      </c>
    </row>
    <row r="7006" spans="1:2">
      <c r="A7006">
        <v>7005</v>
      </c>
      <c r="B7006" s="13">
        <v>-2.724240472829687</v>
      </c>
    </row>
    <row r="7007" spans="1:2">
      <c r="A7007">
        <v>7006</v>
      </c>
      <c r="B7007" s="13">
        <v>-10.234106672004041</v>
      </c>
    </row>
    <row r="7008" spans="1:2">
      <c r="A7008">
        <v>7007</v>
      </c>
      <c r="B7008" s="13">
        <v>-6.6035614539442111</v>
      </c>
    </row>
    <row r="7009" spans="1:2">
      <c r="A7009">
        <v>7008</v>
      </c>
      <c r="B7009" s="13">
        <v>-6.201963668687589</v>
      </c>
    </row>
    <row r="7010" spans="1:2">
      <c r="A7010">
        <v>7009</v>
      </c>
      <c r="B7010" s="13">
        <v>-6.1794232074632172</v>
      </c>
    </row>
    <row r="7011" spans="1:2">
      <c r="A7011">
        <v>7010</v>
      </c>
      <c r="B7011" s="13">
        <v>-7.1137343031754972</v>
      </c>
    </row>
    <row r="7012" spans="1:2">
      <c r="A7012">
        <v>7011</v>
      </c>
      <c r="B7012" s="13">
        <v>-4.7636548103341028</v>
      </c>
    </row>
    <row r="7013" spans="1:2">
      <c r="A7013">
        <v>7012</v>
      </c>
      <c r="B7013" s="13">
        <v>-9.8155938799395219</v>
      </c>
    </row>
    <row r="7014" spans="1:2">
      <c r="A7014">
        <v>7013</v>
      </c>
      <c r="B7014" s="13">
        <v>-7.1117296438963349</v>
      </c>
    </row>
    <row r="7015" spans="1:2">
      <c r="A7015">
        <v>7014</v>
      </c>
      <c r="B7015" s="13">
        <v>-7.9074985596198797</v>
      </c>
    </row>
    <row r="7016" spans="1:2">
      <c r="A7016">
        <v>7015</v>
      </c>
      <c r="B7016" s="13">
        <v>-10.424747489869699</v>
      </c>
    </row>
    <row r="7017" spans="1:2">
      <c r="A7017">
        <v>7016</v>
      </c>
      <c r="B7017" s="13">
        <v>-6.8734354488851759</v>
      </c>
    </row>
    <row r="7018" spans="1:2">
      <c r="A7018">
        <v>7017</v>
      </c>
      <c r="B7018" s="13">
        <v>-6.2627177501521212</v>
      </c>
    </row>
    <row r="7019" spans="1:2">
      <c r="A7019">
        <v>7018</v>
      </c>
      <c r="B7019" s="13">
        <v>-9.6131123648747483</v>
      </c>
    </row>
    <row r="7020" spans="1:2">
      <c r="A7020">
        <v>7019</v>
      </c>
      <c r="B7020" s="13">
        <v>-6.4027352203465195</v>
      </c>
    </row>
    <row r="7021" spans="1:2">
      <c r="A7021">
        <v>7020</v>
      </c>
      <c r="B7021" s="13">
        <v>-7.984637533565965</v>
      </c>
    </row>
    <row r="7022" spans="1:2">
      <c r="A7022">
        <v>7021</v>
      </c>
      <c r="B7022" s="13">
        <v>-5.0589430473387997</v>
      </c>
    </row>
    <row r="7023" spans="1:2">
      <c r="A7023">
        <v>7022</v>
      </c>
      <c r="B7023" s="13">
        <v>-6.7269088097651819</v>
      </c>
    </row>
    <row r="7024" spans="1:2">
      <c r="A7024">
        <v>7023</v>
      </c>
      <c r="B7024" s="13">
        <v>-5.7876058421032823</v>
      </c>
    </row>
    <row r="7025" spans="1:2">
      <c r="A7025">
        <v>7024</v>
      </c>
      <c r="B7025" s="13">
        <v>-7.5713556191786209</v>
      </c>
    </row>
    <row r="7026" spans="1:2">
      <c r="A7026">
        <v>7025</v>
      </c>
      <c r="B7026" s="13">
        <v>-12.635234794550742</v>
      </c>
    </row>
    <row r="7027" spans="1:2">
      <c r="A7027">
        <v>7026</v>
      </c>
      <c r="B7027" s="13">
        <v>-6.1766291377226512</v>
      </c>
    </row>
    <row r="7028" spans="1:2">
      <c r="A7028">
        <v>7027</v>
      </c>
      <c r="B7028" s="13">
        <v>-8.5668018667047932</v>
      </c>
    </row>
    <row r="7029" spans="1:2">
      <c r="A7029">
        <v>7028</v>
      </c>
      <c r="B7029" s="13">
        <v>-10.447365621143952</v>
      </c>
    </row>
    <row r="7030" spans="1:2">
      <c r="A7030">
        <v>7029</v>
      </c>
      <c r="B7030" s="13">
        <v>-13.771710939153019</v>
      </c>
    </row>
    <row r="7031" spans="1:2">
      <c r="A7031">
        <v>7030</v>
      </c>
      <c r="B7031" s="13">
        <v>-7.5275764836249497</v>
      </c>
    </row>
    <row r="7032" spans="1:2">
      <c r="A7032">
        <v>7031</v>
      </c>
      <c r="B7032" s="13">
        <v>-5.1495523440889981</v>
      </c>
    </row>
    <row r="7033" spans="1:2">
      <c r="A7033">
        <v>7032</v>
      </c>
      <c r="B7033" s="13">
        <v>-7.8852057448742423</v>
      </c>
    </row>
    <row r="7034" spans="1:2">
      <c r="A7034">
        <v>7033</v>
      </c>
      <c r="B7034" s="13">
        <v>-5.2418107468138349</v>
      </c>
    </row>
    <row r="7035" spans="1:2">
      <c r="A7035">
        <v>7034</v>
      </c>
      <c r="B7035" s="13">
        <v>-9.2330586428413479</v>
      </c>
    </row>
    <row r="7036" spans="1:2">
      <c r="A7036">
        <v>7035</v>
      </c>
      <c r="B7036" s="13">
        <v>-12.966364729121938</v>
      </c>
    </row>
    <row r="7037" spans="1:2">
      <c r="A7037">
        <v>7036</v>
      </c>
      <c r="B7037" s="13">
        <v>-5.5510105595721555</v>
      </c>
    </row>
    <row r="7038" spans="1:2">
      <c r="A7038">
        <v>7037</v>
      </c>
      <c r="B7038" s="13">
        <v>-5.2655859206032316</v>
      </c>
    </row>
    <row r="7039" spans="1:2">
      <c r="A7039">
        <v>7038</v>
      </c>
      <c r="B7039" s="13">
        <v>-11.942572033445288</v>
      </c>
    </row>
    <row r="7040" spans="1:2">
      <c r="A7040">
        <v>7039</v>
      </c>
      <c r="B7040" s="13">
        <v>-7.6453653872286944</v>
      </c>
    </row>
    <row r="7041" spans="1:2">
      <c r="A7041">
        <v>7040</v>
      </c>
      <c r="B7041" s="13">
        <v>-11.123014172932272</v>
      </c>
    </row>
    <row r="7042" spans="1:2">
      <c r="A7042">
        <v>7041</v>
      </c>
      <c r="B7042" s="13">
        <v>-6.6521739876956323</v>
      </c>
    </row>
    <row r="7043" spans="1:2">
      <c r="A7043">
        <v>7042</v>
      </c>
      <c r="B7043" s="13">
        <v>-10.680703738152582</v>
      </c>
    </row>
    <row r="7044" spans="1:2">
      <c r="A7044">
        <v>7043</v>
      </c>
      <c r="B7044" s="13">
        <v>-13.831470590955956</v>
      </c>
    </row>
    <row r="7045" spans="1:2">
      <c r="A7045">
        <v>7044</v>
      </c>
      <c r="B7045" s="13">
        <v>-11.404940075462774</v>
      </c>
    </row>
    <row r="7046" spans="1:2">
      <c r="A7046">
        <v>7045</v>
      </c>
      <c r="B7046" s="13">
        <v>-6.3587881026100197</v>
      </c>
    </row>
    <row r="7047" spans="1:2">
      <c r="A7047">
        <v>7046</v>
      </c>
      <c r="B7047" s="13">
        <v>-11.243313334941996</v>
      </c>
    </row>
    <row r="7048" spans="1:2">
      <c r="A7048">
        <v>7047</v>
      </c>
      <c r="B7048" s="13">
        <v>-11.924422152473694</v>
      </c>
    </row>
    <row r="7049" spans="1:2">
      <c r="A7049">
        <v>7048</v>
      </c>
      <c r="B7049" s="13">
        <v>-11.340060237682714</v>
      </c>
    </row>
    <row r="7050" spans="1:2">
      <c r="A7050">
        <v>7049</v>
      </c>
      <c r="B7050" s="13">
        <v>-6.9815473828543517</v>
      </c>
    </row>
    <row r="7051" spans="1:2">
      <c r="A7051">
        <v>7050</v>
      </c>
      <c r="B7051" s="13">
        <v>-7.9783651578650954</v>
      </c>
    </row>
    <row r="7052" spans="1:2">
      <c r="A7052">
        <v>7051</v>
      </c>
      <c r="B7052" s="13">
        <v>-6.5252203995053195</v>
      </c>
    </row>
    <row r="7053" spans="1:2">
      <c r="A7053">
        <v>7052</v>
      </c>
      <c r="B7053" s="13">
        <v>-7.7395108622757274</v>
      </c>
    </row>
    <row r="7054" spans="1:2">
      <c r="A7054">
        <v>7053</v>
      </c>
      <c r="B7054" s="13">
        <v>-8.8723334452774694</v>
      </c>
    </row>
    <row r="7055" spans="1:2">
      <c r="A7055">
        <v>7054</v>
      </c>
      <c r="B7055" s="13">
        <v>-9.0099119954265436</v>
      </c>
    </row>
    <row r="7056" spans="1:2">
      <c r="A7056">
        <v>7055</v>
      </c>
      <c r="B7056" s="13">
        <v>-8.3288716174398374</v>
      </c>
    </row>
    <row r="7057" spans="1:2">
      <c r="A7057">
        <v>7056</v>
      </c>
      <c r="B7057" s="13">
        <v>-10.999409187035859</v>
      </c>
    </row>
    <row r="7058" spans="1:2">
      <c r="A7058">
        <v>7057</v>
      </c>
      <c r="B7058" s="13">
        <v>-9.4667173869757768</v>
      </c>
    </row>
    <row r="7059" spans="1:2">
      <c r="A7059">
        <v>7058</v>
      </c>
      <c r="B7059" s="13">
        <v>-6.597315858234035</v>
      </c>
    </row>
    <row r="7060" spans="1:2">
      <c r="A7060">
        <v>7059</v>
      </c>
      <c r="B7060" s="13">
        <v>-8.6208643929427211</v>
      </c>
    </row>
    <row r="7061" spans="1:2">
      <c r="A7061">
        <v>7060</v>
      </c>
      <c r="B7061" s="13">
        <v>-8.5564147131531314</v>
      </c>
    </row>
    <row r="7062" spans="1:2">
      <c r="A7062">
        <v>7061</v>
      </c>
      <c r="B7062" s="13">
        <v>-6.0836414950629116</v>
      </c>
    </row>
    <row r="7063" spans="1:2">
      <c r="A7063">
        <v>7062</v>
      </c>
      <c r="B7063" s="13">
        <v>-12.954310074145379</v>
      </c>
    </row>
    <row r="7064" spans="1:2">
      <c r="A7064">
        <v>7063</v>
      </c>
      <c r="B7064" s="13">
        <v>-7.3714241117906161</v>
      </c>
    </row>
    <row r="7065" spans="1:2">
      <c r="A7065">
        <v>7064</v>
      </c>
      <c r="B7065" s="13">
        <v>-9.330177864666199</v>
      </c>
    </row>
    <row r="7066" spans="1:2">
      <c r="A7066">
        <v>7065</v>
      </c>
      <c r="B7066" s="13">
        <v>-9.6520152898639999</v>
      </c>
    </row>
    <row r="7067" spans="1:2">
      <c r="A7067">
        <v>7066</v>
      </c>
      <c r="B7067" s="13">
        <v>-7.0437787542744648</v>
      </c>
    </row>
    <row r="7068" spans="1:2">
      <c r="A7068">
        <v>7067</v>
      </c>
      <c r="B7068" s="13">
        <v>-9.4302349985452381</v>
      </c>
    </row>
    <row r="7069" spans="1:2">
      <c r="A7069">
        <v>7068</v>
      </c>
      <c r="B7069" s="13">
        <v>-8.2943574596620824</v>
      </c>
    </row>
    <row r="7070" spans="1:2">
      <c r="A7070">
        <v>7069</v>
      </c>
      <c r="B7070" s="13">
        <v>-6.4408743103799306</v>
      </c>
    </row>
    <row r="7071" spans="1:2">
      <c r="A7071">
        <v>7070</v>
      </c>
      <c r="B7071" s="13">
        <v>-6.7302899179199995</v>
      </c>
    </row>
    <row r="7072" spans="1:2">
      <c r="A7072">
        <v>7071</v>
      </c>
      <c r="B7072" s="13">
        <v>-11.390660811549917</v>
      </c>
    </row>
    <row r="7073" spans="1:2">
      <c r="A7073">
        <v>7072</v>
      </c>
      <c r="B7073" s="13">
        <v>-8.3765975810701576</v>
      </c>
    </row>
    <row r="7074" spans="1:2">
      <c r="A7074">
        <v>7073</v>
      </c>
      <c r="B7074" s="13">
        <v>-9.8720144285191189</v>
      </c>
    </row>
    <row r="7075" spans="1:2">
      <c r="A7075">
        <v>7074</v>
      </c>
      <c r="B7075" s="13">
        <v>-10.250117972495818</v>
      </c>
    </row>
    <row r="7076" spans="1:2">
      <c r="A7076">
        <v>7075</v>
      </c>
      <c r="B7076" s="13">
        <v>-11.471201016370955</v>
      </c>
    </row>
    <row r="7077" spans="1:2">
      <c r="A7077">
        <v>7076</v>
      </c>
      <c r="B7077" s="13">
        <v>-5.6674613456005893</v>
      </c>
    </row>
    <row r="7078" spans="1:2">
      <c r="A7078">
        <v>7077</v>
      </c>
      <c r="B7078" s="13">
        <v>-10.177495081495911</v>
      </c>
    </row>
    <row r="7079" spans="1:2">
      <c r="A7079">
        <v>7078</v>
      </c>
      <c r="B7079" s="13">
        <v>-12.662243727551383</v>
      </c>
    </row>
    <row r="7080" spans="1:2">
      <c r="A7080">
        <v>7079</v>
      </c>
      <c r="B7080" s="13">
        <v>-9.8971775891256204</v>
      </c>
    </row>
    <row r="7081" spans="1:2">
      <c r="A7081">
        <v>7080</v>
      </c>
      <c r="B7081" s="13">
        <v>-6.7899688926198341</v>
      </c>
    </row>
    <row r="7082" spans="1:2">
      <c r="A7082">
        <v>7081</v>
      </c>
      <c r="B7082" s="13">
        <v>-9.4231782327544664</v>
      </c>
    </row>
    <row r="7083" spans="1:2">
      <c r="A7083">
        <v>7082</v>
      </c>
      <c r="B7083" s="13">
        <v>-10.517244809504449</v>
      </c>
    </row>
    <row r="7084" spans="1:2">
      <c r="A7084">
        <v>7083</v>
      </c>
      <c r="B7084" s="13">
        <v>-4.8847726690022952</v>
      </c>
    </row>
    <row r="7085" spans="1:2">
      <c r="A7085">
        <v>7084</v>
      </c>
      <c r="B7085" s="13">
        <v>-6.3113236447937915</v>
      </c>
    </row>
    <row r="7086" spans="1:2">
      <c r="A7086">
        <v>7085</v>
      </c>
      <c r="B7086" s="13">
        <v>-8.1169570212377362</v>
      </c>
    </row>
    <row r="7087" spans="1:2">
      <c r="A7087">
        <v>7086</v>
      </c>
      <c r="B7087" s="13">
        <v>-5.7551388942877137</v>
      </c>
    </row>
    <row r="7088" spans="1:2">
      <c r="A7088">
        <v>7087</v>
      </c>
      <c r="B7088" s="13">
        <v>-9.1889766659622403</v>
      </c>
    </row>
    <row r="7089" spans="1:2">
      <c r="A7089">
        <v>7088</v>
      </c>
      <c r="B7089" s="13">
        <v>-9.0481425292674693</v>
      </c>
    </row>
    <row r="7090" spans="1:2">
      <c r="A7090">
        <v>7089</v>
      </c>
      <c r="B7090" s="13">
        <v>-7.7287695330992845</v>
      </c>
    </row>
    <row r="7091" spans="1:2">
      <c r="A7091">
        <v>7090</v>
      </c>
      <c r="B7091" s="13">
        <v>-8.3217978632631961</v>
      </c>
    </row>
    <row r="7092" spans="1:2">
      <c r="A7092">
        <v>7091</v>
      </c>
      <c r="B7092" s="13">
        <v>-3.5879185997136549</v>
      </c>
    </row>
    <row r="7093" spans="1:2">
      <c r="A7093">
        <v>7092</v>
      </c>
      <c r="B7093" s="13">
        <v>-10.284767671442179</v>
      </c>
    </row>
    <row r="7094" spans="1:2">
      <c r="A7094">
        <v>7093</v>
      </c>
      <c r="B7094" s="13">
        <v>-8.2682564641497187</v>
      </c>
    </row>
    <row r="7095" spans="1:2">
      <c r="A7095">
        <v>7094</v>
      </c>
      <c r="B7095" s="13">
        <v>-8.245096373723678</v>
      </c>
    </row>
    <row r="7096" spans="1:2">
      <c r="A7096">
        <v>7095</v>
      </c>
      <c r="B7096" s="13">
        <v>-9.4261142065217847</v>
      </c>
    </row>
    <row r="7097" spans="1:2">
      <c r="A7097">
        <v>7096</v>
      </c>
      <c r="B7097" s="13">
        <v>-10.235800519630653</v>
      </c>
    </row>
    <row r="7098" spans="1:2">
      <c r="A7098">
        <v>7097</v>
      </c>
      <c r="B7098" s="13">
        <v>-3.8913913962315174</v>
      </c>
    </row>
    <row r="7099" spans="1:2">
      <c r="A7099">
        <v>7098</v>
      </c>
      <c r="B7099" s="13">
        <v>-9.143131129381155</v>
      </c>
    </row>
    <row r="7100" spans="1:2">
      <c r="A7100">
        <v>7099</v>
      </c>
      <c r="B7100" s="13">
        <v>-5.4047123811265356</v>
      </c>
    </row>
    <row r="7101" spans="1:2">
      <c r="A7101">
        <v>7100</v>
      </c>
      <c r="B7101" s="13">
        <v>-12.855462401837542</v>
      </c>
    </row>
    <row r="7102" spans="1:2">
      <c r="A7102">
        <v>7101</v>
      </c>
      <c r="B7102" s="13">
        <v>-6.9170824100275849</v>
      </c>
    </row>
    <row r="7103" spans="1:2">
      <c r="A7103">
        <v>7102</v>
      </c>
      <c r="B7103" s="13">
        <v>-10.377213190659592</v>
      </c>
    </row>
    <row r="7104" spans="1:2">
      <c r="A7104">
        <v>7103</v>
      </c>
      <c r="B7104" s="13">
        <v>-5.0275846941941946</v>
      </c>
    </row>
    <row r="7105" spans="1:2">
      <c r="A7105">
        <v>7104</v>
      </c>
      <c r="B7105" s="13">
        <v>-7.2819107249814961</v>
      </c>
    </row>
    <row r="7106" spans="1:2">
      <c r="A7106">
        <v>7105</v>
      </c>
      <c r="B7106" s="13">
        <v>-9.8188799431490263</v>
      </c>
    </row>
    <row r="7107" spans="1:2">
      <c r="A7107">
        <v>7106</v>
      </c>
      <c r="B7107" s="13">
        <v>-6.6626126009989459</v>
      </c>
    </row>
    <row r="7108" spans="1:2">
      <c r="A7108">
        <v>7107</v>
      </c>
      <c r="B7108" s="13">
        <v>-12.869934243554718</v>
      </c>
    </row>
    <row r="7109" spans="1:2">
      <c r="A7109">
        <v>7108</v>
      </c>
      <c r="B7109" s="13">
        <v>-11.25665871609138</v>
      </c>
    </row>
    <row r="7110" spans="1:2">
      <c r="A7110">
        <v>7109</v>
      </c>
      <c r="B7110" s="13">
        <v>-9.6632612714211525</v>
      </c>
    </row>
    <row r="7111" spans="1:2">
      <c r="A7111">
        <v>7110</v>
      </c>
      <c r="B7111" s="13">
        <v>-7.7012383874446364</v>
      </c>
    </row>
    <row r="7112" spans="1:2">
      <c r="A7112">
        <v>7111</v>
      </c>
      <c r="B7112" s="13">
        <v>-4.89045921103643</v>
      </c>
    </row>
    <row r="7113" spans="1:2">
      <c r="A7113">
        <v>7112</v>
      </c>
      <c r="B7113" s="13">
        <v>-8.3317407394421661</v>
      </c>
    </row>
    <row r="7114" spans="1:2">
      <c r="A7114">
        <v>7113</v>
      </c>
      <c r="B7114" s="13">
        <v>-5.5353611636788633</v>
      </c>
    </row>
    <row r="7115" spans="1:2">
      <c r="A7115">
        <v>7114</v>
      </c>
      <c r="B7115" s="13">
        <v>-7.4491298873646556</v>
      </c>
    </row>
    <row r="7116" spans="1:2">
      <c r="A7116">
        <v>7115</v>
      </c>
      <c r="B7116" s="13">
        <v>-8.8725459046154587</v>
      </c>
    </row>
    <row r="7117" spans="1:2">
      <c r="A7117">
        <v>7116</v>
      </c>
      <c r="B7117" s="13">
        <v>-10.850698884987258</v>
      </c>
    </row>
    <row r="7118" spans="1:2">
      <c r="A7118">
        <v>7117</v>
      </c>
      <c r="B7118" s="13">
        <v>-9.6922682714432487</v>
      </c>
    </row>
    <row r="7119" spans="1:2">
      <c r="A7119">
        <v>7118</v>
      </c>
      <c r="B7119" s="13">
        <v>-8.7105645459781975</v>
      </c>
    </row>
    <row r="7120" spans="1:2">
      <c r="A7120">
        <v>7119</v>
      </c>
      <c r="B7120" s="13">
        <v>-6.3265711640574782</v>
      </c>
    </row>
    <row r="7121" spans="1:2">
      <c r="A7121">
        <v>7120</v>
      </c>
      <c r="B7121" s="13">
        <v>-10.299469201291071</v>
      </c>
    </row>
    <row r="7122" spans="1:2">
      <c r="A7122">
        <v>7121</v>
      </c>
      <c r="B7122" s="13">
        <v>-10.269327998336413</v>
      </c>
    </row>
    <row r="7123" spans="1:2">
      <c r="A7123">
        <v>7122</v>
      </c>
      <c r="B7123" s="13">
        <v>-9.9100542708000745</v>
      </c>
    </row>
    <row r="7124" spans="1:2">
      <c r="A7124">
        <v>7123</v>
      </c>
      <c r="B7124" s="13">
        <v>-6.8419437541868806</v>
      </c>
    </row>
    <row r="7125" spans="1:2">
      <c r="A7125">
        <v>7124</v>
      </c>
      <c r="B7125" s="13">
        <v>-11.703583102675172</v>
      </c>
    </row>
    <row r="7126" spans="1:2">
      <c r="A7126">
        <v>7125</v>
      </c>
      <c r="B7126" s="13">
        <v>-9.1842129492123821</v>
      </c>
    </row>
    <row r="7127" spans="1:2">
      <c r="A7127">
        <v>7126</v>
      </c>
      <c r="B7127" s="13">
        <v>-8.9419096958753599</v>
      </c>
    </row>
    <row r="7128" spans="1:2">
      <c r="A7128">
        <v>7127</v>
      </c>
      <c r="B7128" s="13">
        <v>-6.7257666529879208</v>
      </c>
    </row>
    <row r="7129" spans="1:2">
      <c r="A7129">
        <v>7128</v>
      </c>
      <c r="B7129" s="13">
        <v>-10.322142245374227</v>
      </c>
    </row>
    <row r="7130" spans="1:2">
      <c r="A7130">
        <v>7129</v>
      </c>
      <c r="B7130" s="13">
        <v>-11.872164057928744</v>
      </c>
    </row>
    <row r="7131" spans="1:2">
      <c r="A7131">
        <v>7130</v>
      </c>
      <c r="B7131" s="13">
        <v>-4.9388326898712345</v>
      </c>
    </row>
    <row r="7132" spans="1:2">
      <c r="A7132">
        <v>7131</v>
      </c>
      <c r="B7132" s="13">
        <v>-5.907898818442014</v>
      </c>
    </row>
    <row r="7133" spans="1:2">
      <c r="A7133">
        <v>7132</v>
      </c>
      <c r="B7133" s="13">
        <v>-6.8508171644013425</v>
      </c>
    </row>
    <row r="7134" spans="1:2">
      <c r="A7134">
        <v>7133</v>
      </c>
      <c r="B7134" s="13">
        <v>-11.110459190941448</v>
      </c>
    </row>
    <row r="7135" spans="1:2">
      <c r="A7135">
        <v>7134</v>
      </c>
      <c r="B7135" s="13">
        <v>-9.2193886159549443</v>
      </c>
    </row>
    <row r="7136" spans="1:2">
      <c r="A7136">
        <v>7135</v>
      </c>
      <c r="B7136" s="13">
        <v>-13.190658605241289</v>
      </c>
    </row>
    <row r="7137" spans="1:2">
      <c r="A7137">
        <v>7136</v>
      </c>
      <c r="B7137" s="13">
        <v>-8.1597964311796982</v>
      </c>
    </row>
    <row r="7138" spans="1:2">
      <c r="A7138">
        <v>7137</v>
      </c>
      <c r="B7138" s="13">
        <v>-11.226518471174179</v>
      </c>
    </row>
    <row r="7139" spans="1:2">
      <c r="A7139">
        <v>7138</v>
      </c>
      <c r="B7139" s="13">
        <v>-11.468499520848651</v>
      </c>
    </row>
    <row r="7140" spans="1:2">
      <c r="A7140">
        <v>7139</v>
      </c>
      <c r="B7140" s="13">
        <v>-6.1809767605810331</v>
      </c>
    </row>
    <row r="7141" spans="1:2">
      <c r="A7141">
        <v>7140</v>
      </c>
      <c r="B7141" s="13">
        <v>-11.730615691451453</v>
      </c>
    </row>
    <row r="7142" spans="1:2">
      <c r="A7142">
        <v>7141</v>
      </c>
      <c r="B7142" s="13">
        <v>-11.125544268160615</v>
      </c>
    </row>
    <row r="7143" spans="1:2">
      <c r="A7143">
        <v>7142</v>
      </c>
      <c r="B7143" s="13">
        <v>-13.127464548320273</v>
      </c>
    </row>
    <row r="7144" spans="1:2">
      <c r="A7144">
        <v>7143</v>
      </c>
      <c r="B7144" s="13">
        <v>-7.0567441755965676</v>
      </c>
    </row>
    <row r="7145" spans="1:2">
      <c r="A7145">
        <v>7144</v>
      </c>
      <c r="B7145" s="13">
        <v>-4.9696724050019716</v>
      </c>
    </row>
    <row r="7146" spans="1:2">
      <c r="A7146">
        <v>7145</v>
      </c>
      <c r="B7146" s="13">
        <v>-8.526246667710689</v>
      </c>
    </row>
    <row r="7147" spans="1:2">
      <c r="A7147">
        <v>7146</v>
      </c>
      <c r="B7147" s="13">
        <v>-7.3593496563016414</v>
      </c>
    </row>
    <row r="7148" spans="1:2">
      <c r="A7148">
        <v>7147</v>
      </c>
      <c r="B7148" s="13">
        <v>-14.261868033587341</v>
      </c>
    </row>
    <row r="7149" spans="1:2">
      <c r="A7149">
        <v>7148</v>
      </c>
      <c r="B7149" s="13">
        <v>-6.215570165952399</v>
      </c>
    </row>
    <row r="7150" spans="1:2">
      <c r="A7150">
        <v>7149</v>
      </c>
      <c r="B7150" s="13">
        <v>-9.9310825351782253</v>
      </c>
    </row>
    <row r="7151" spans="1:2">
      <c r="A7151">
        <v>7150</v>
      </c>
      <c r="B7151" s="13">
        <v>-8.0017316009138835</v>
      </c>
    </row>
    <row r="7152" spans="1:2">
      <c r="A7152">
        <v>7151</v>
      </c>
      <c r="B7152" s="13">
        <v>-7.6994136720022528</v>
      </c>
    </row>
    <row r="7153" spans="1:2">
      <c r="A7153">
        <v>7152</v>
      </c>
      <c r="B7153" s="13">
        <v>-6.7301959701478493</v>
      </c>
    </row>
    <row r="7154" spans="1:2">
      <c r="A7154">
        <v>7153</v>
      </c>
      <c r="B7154" s="13">
        <v>-9.3432626866818218</v>
      </c>
    </row>
    <row r="7155" spans="1:2">
      <c r="A7155">
        <v>7154</v>
      </c>
      <c r="B7155" s="13">
        <v>-10.66024012722508</v>
      </c>
    </row>
    <row r="7156" spans="1:2">
      <c r="A7156">
        <v>7155</v>
      </c>
      <c r="B7156" s="13">
        <v>-7.7809411037374252</v>
      </c>
    </row>
    <row r="7157" spans="1:2">
      <c r="A7157">
        <v>7156</v>
      </c>
      <c r="B7157" s="13">
        <v>-10.501233046234615</v>
      </c>
    </row>
    <row r="7158" spans="1:2">
      <c r="A7158">
        <v>7157</v>
      </c>
      <c r="B7158" s="13">
        <v>-11.327942501091476</v>
      </c>
    </row>
    <row r="7159" spans="1:2">
      <c r="A7159">
        <v>7158</v>
      </c>
      <c r="B7159" s="13">
        <v>-11.494634900867149</v>
      </c>
    </row>
    <row r="7160" spans="1:2">
      <c r="A7160">
        <v>7159</v>
      </c>
      <c r="B7160" s="13">
        <v>-5.0505553006144286</v>
      </c>
    </row>
    <row r="7161" spans="1:2">
      <c r="A7161">
        <v>7160</v>
      </c>
      <c r="B7161" s="13">
        <v>-10.179356406397437</v>
      </c>
    </row>
    <row r="7162" spans="1:2">
      <c r="A7162">
        <v>7161</v>
      </c>
      <c r="B7162" s="13">
        <v>-8.6268912466579337</v>
      </c>
    </row>
    <row r="7163" spans="1:2">
      <c r="A7163">
        <v>7162</v>
      </c>
      <c r="B7163" s="13">
        <v>-6.4291498999470624</v>
      </c>
    </row>
    <row r="7164" spans="1:2">
      <c r="A7164">
        <v>7163</v>
      </c>
      <c r="B7164" s="13">
        <v>-0.9111532109218401</v>
      </c>
    </row>
    <row r="7165" spans="1:2">
      <c r="A7165">
        <v>7164</v>
      </c>
      <c r="B7165" s="13">
        <v>-9.2031474131633662</v>
      </c>
    </row>
    <row r="7166" spans="1:2">
      <c r="A7166">
        <v>7165</v>
      </c>
      <c r="B7166" s="13">
        <v>-7.474989237226179</v>
      </c>
    </row>
    <row r="7167" spans="1:2">
      <c r="A7167">
        <v>7166</v>
      </c>
      <c r="B7167" s="13">
        <v>-8.8649297587609013</v>
      </c>
    </row>
    <row r="7168" spans="1:2">
      <c r="A7168">
        <v>7167</v>
      </c>
      <c r="B7168" s="13">
        <v>-9.7949567527783525</v>
      </c>
    </row>
    <row r="7169" spans="1:2">
      <c r="A7169">
        <v>7168</v>
      </c>
      <c r="B7169" s="13">
        <v>-12.306020981221742</v>
      </c>
    </row>
    <row r="7170" spans="1:2">
      <c r="A7170">
        <v>7169</v>
      </c>
      <c r="B7170" s="13">
        <v>-6.9496221733760448</v>
      </c>
    </row>
    <row r="7171" spans="1:2">
      <c r="A7171">
        <v>7170</v>
      </c>
      <c r="B7171" s="13">
        <v>-4.3594311466908344</v>
      </c>
    </row>
    <row r="7172" spans="1:2">
      <c r="A7172">
        <v>7171</v>
      </c>
      <c r="B7172" s="13">
        <v>-11.563032104641463</v>
      </c>
    </row>
    <row r="7173" spans="1:2">
      <c r="A7173">
        <v>7172</v>
      </c>
      <c r="B7173" s="13">
        <v>-6.5342780133401375</v>
      </c>
    </row>
    <row r="7174" spans="1:2">
      <c r="A7174">
        <v>7173</v>
      </c>
      <c r="B7174" s="13">
        <v>-7.5424910816582376</v>
      </c>
    </row>
    <row r="7175" spans="1:2">
      <c r="A7175">
        <v>7174</v>
      </c>
      <c r="B7175" s="13">
        <v>-9.2535536631532906</v>
      </c>
    </row>
    <row r="7176" spans="1:2">
      <c r="A7176">
        <v>7175</v>
      </c>
      <c r="B7176" s="13">
        <v>-7.6604170358413803</v>
      </c>
    </row>
    <row r="7177" spans="1:2">
      <c r="A7177">
        <v>7176</v>
      </c>
      <c r="B7177" s="13">
        <v>-7.0292234851568489</v>
      </c>
    </row>
    <row r="7178" spans="1:2">
      <c r="A7178">
        <v>7177</v>
      </c>
      <c r="B7178" s="13">
        <v>-9.0352983453346596</v>
      </c>
    </row>
    <row r="7179" spans="1:2">
      <c r="A7179">
        <v>7178</v>
      </c>
      <c r="B7179" s="13">
        <v>-8.9939367703413389</v>
      </c>
    </row>
    <row r="7180" spans="1:2">
      <c r="A7180">
        <v>7179</v>
      </c>
      <c r="B7180" s="13">
        <v>-9.86780185065677</v>
      </c>
    </row>
    <row r="7181" spans="1:2">
      <c r="A7181">
        <v>7180</v>
      </c>
      <c r="B7181" s="13">
        <v>-9.6096092704723137</v>
      </c>
    </row>
    <row r="7182" spans="1:2">
      <c r="A7182">
        <v>7181</v>
      </c>
      <c r="B7182" s="13">
        <v>-8.4834911562996815</v>
      </c>
    </row>
    <row r="7183" spans="1:2">
      <c r="A7183">
        <v>7182</v>
      </c>
      <c r="B7183" s="13">
        <v>-6.1230760222395757</v>
      </c>
    </row>
    <row r="7184" spans="1:2">
      <c r="A7184">
        <v>7183</v>
      </c>
      <c r="B7184" s="13">
        <v>-11.058421078858915</v>
      </c>
    </row>
    <row r="7185" spans="1:2">
      <c r="A7185">
        <v>7184</v>
      </c>
      <c r="B7185" s="13">
        <v>-7.4498972165438211</v>
      </c>
    </row>
    <row r="7186" spans="1:2">
      <c r="A7186">
        <v>7185</v>
      </c>
      <c r="B7186" s="13">
        <v>-10.28362355173889</v>
      </c>
    </row>
    <row r="7187" spans="1:2">
      <c r="A7187">
        <v>7186</v>
      </c>
      <c r="B7187" s="13">
        <v>-6.0765178105744972</v>
      </c>
    </row>
    <row r="7188" spans="1:2">
      <c r="A7188">
        <v>7187</v>
      </c>
      <c r="B7188" s="13">
        <v>-7.9290379035416212</v>
      </c>
    </row>
    <row r="7189" spans="1:2">
      <c r="A7189">
        <v>7188</v>
      </c>
      <c r="B7189" s="13">
        <v>-12.463660344578557</v>
      </c>
    </row>
    <row r="7190" spans="1:2">
      <c r="A7190">
        <v>7189</v>
      </c>
      <c r="B7190" s="13">
        <v>-6.9947682706382013</v>
      </c>
    </row>
    <row r="7191" spans="1:2">
      <c r="A7191">
        <v>7190</v>
      </c>
      <c r="B7191" s="13">
        <v>-9.5154004397403273</v>
      </c>
    </row>
    <row r="7192" spans="1:2">
      <c r="A7192">
        <v>7191</v>
      </c>
      <c r="B7192" s="13">
        <v>-3.1565800318787529</v>
      </c>
    </row>
    <row r="7193" spans="1:2">
      <c r="A7193">
        <v>7192</v>
      </c>
      <c r="B7193" s="13">
        <v>-14.371849114729777</v>
      </c>
    </row>
    <row r="7194" spans="1:2">
      <c r="A7194">
        <v>7193</v>
      </c>
      <c r="B7194" s="13">
        <v>-13.776058282255056</v>
      </c>
    </row>
    <row r="7195" spans="1:2">
      <c r="A7195">
        <v>7194</v>
      </c>
      <c r="B7195" s="13">
        <v>-8.9837752123029411</v>
      </c>
    </row>
    <row r="7196" spans="1:2">
      <c r="A7196">
        <v>7195</v>
      </c>
      <c r="B7196" s="13">
        <v>-4.3983383274890171</v>
      </c>
    </row>
    <row r="7197" spans="1:2">
      <c r="A7197">
        <v>7196</v>
      </c>
      <c r="B7197" s="13">
        <v>-16.324685352823064</v>
      </c>
    </row>
    <row r="7198" spans="1:2">
      <c r="A7198">
        <v>7197</v>
      </c>
      <c r="B7198" s="13">
        <v>-10.31816222525438</v>
      </c>
    </row>
    <row r="7199" spans="1:2">
      <c r="A7199">
        <v>7198</v>
      </c>
      <c r="B7199" s="13">
        <v>-9.2936707903599807</v>
      </c>
    </row>
    <row r="7200" spans="1:2">
      <c r="A7200">
        <v>7199</v>
      </c>
      <c r="B7200" s="13">
        <v>-5.4222447380184038</v>
      </c>
    </row>
    <row r="7201" spans="1:2">
      <c r="A7201">
        <v>7200</v>
      </c>
      <c r="B7201" s="13">
        <v>-15.374958985975292</v>
      </c>
    </row>
    <row r="7202" spans="1:2">
      <c r="A7202">
        <v>7201</v>
      </c>
      <c r="B7202" s="13">
        <v>-6.8469820063794202</v>
      </c>
    </row>
    <row r="7203" spans="1:2">
      <c r="A7203">
        <v>7202</v>
      </c>
      <c r="B7203" s="13">
        <v>-7.8414143755319987</v>
      </c>
    </row>
    <row r="7204" spans="1:2">
      <c r="A7204">
        <v>7203</v>
      </c>
      <c r="B7204" s="13">
        <v>0.41290057715588013</v>
      </c>
    </row>
    <row r="7205" spans="1:2">
      <c r="A7205">
        <v>7204</v>
      </c>
      <c r="B7205" s="13">
        <v>-6.4132686700520809</v>
      </c>
    </row>
    <row r="7206" spans="1:2">
      <c r="A7206">
        <v>7205</v>
      </c>
      <c r="B7206" s="13">
        <v>-13.52326796550334</v>
      </c>
    </row>
    <row r="7207" spans="1:2">
      <c r="A7207">
        <v>7206</v>
      </c>
      <c r="B7207" s="13">
        <v>-11.132934133392494</v>
      </c>
    </row>
    <row r="7208" spans="1:2">
      <c r="A7208">
        <v>7207</v>
      </c>
      <c r="B7208" s="13">
        <v>-7.3115047567925933</v>
      </c>
    </row>
    <row r="7209" spans="1:2">
      <c r="A7209">
        <v>7208</v>
      </c>
      <c r="B7209" s="13">
        <v>-9.5322483333655139</v>
      </c>
    </row>
    <row r="7210" spans="1:2">
      <c r="A7210">
        <v>7209</v>
      </c>
      <c r="B7210" s="13">
        <v>-10.079360683461216</v>
      </c>
    </row>
    <row r="7211" spans="1:2">
      <c r="A7211">
        <v>7210</v>
      </c>
      <c r="B7211" s="13">
        <v>-12.314510179748922</v>
      </c>
    </row>
    <row r="7212" spans="1:2">
      <c r="A7212">
        <v>7211</v>
      </c>
      <c r="B7212" s="13">
        <v>-9.4174997248524939</v>
      </c>
    </row>
    <row r="7213" spans="1:2">
      <c r="A7213">
        <v>7212</v>
      </c>
      <c r="B7213" s="13">
        <v>-9.4294470537626172</v>
      </c>
    </row>
    <row r="7214" spans="1:2">
      <c r="A7214">
        <v>7213</v>
      </c>
      <c r="B7214" s="13">
        <v>-5.6135475238850407</v>
      </c>
    </row>
    <row r="7215" spans="1:2">
      <c r="A7215">
        <v>7214</v>
      </c>
      <c r="B7215" s="13">
        <v>-10.997869186688485</v>
      </c>
    </row>
    <row r="7216" spans="1:2">
      <c r="A7216">
        <v>7215</v>
      </c>
      <c r="B7216" s="13">
        <v>-6.7431367077069062</v>
      </c>
    </row>
    <row r="7217" spans="1:2">
      <c r="A7217">
        <v>7216</v>
      </c>
      <c r="B7217" s="13">
        <v>-10.726934849805904</v>
      </c>
    </row>
    <row r="7218" spans="1:2">
      <c r="A7218">
        <v>7217</v>
      </c>
      <c r="B7218" s="13">
        <v>-9.3124960438689115</v>
      </c>
    </row>
    <row r="7219" spans="1:2">
      <c r="A7219">
        <v>7218</v>
      </c>
      <c r="B7219" s="13">
        <v>-6.2639861851734757</v>
      </c>
    </row>
    <row r="7220" spans="1:2">
      <c r="A7220">
        <v>7219</v>
      </c>
      <c r="B7220" s="13">
        <v>-7.3358049731195036</v>
      </c>
    </row>
    <row r="7221" spans="1:2">
      <c r="A7221">
        <v>7220</v>
      </c>
      <c r="B7221" s="13">
        <v>-11.894239773799468</v>
      </c>
    </row>
    <row r="7222" spans="1:2">
      <c r="A7222">
        <v>7221</v>
      </c>
      <c r="B7222" s="13">
        <v>-12.296593981838928</v>
      </c>
    </row>
    <row r="7223" spans="1:2">
      <c r="A7223">
        <v>7222</v>
      </c>
      <c r="B7223" s="13">
        <v>-1.8022180215583981</v>
      </c>
    </row>
    <row r="7224" spans="1:2">
      <c r="A7224">
        <v>7223</v>
      </c>
      <c r="B7224" s="13">
        <v>-10.742336621976962</v>
      </c>
    </row>
    <row r="7225" spans="1:2">
      <c r="A7225">
        <v>7224</v>
      </c>
      <c r="B7225" s="13">
        <v>-11.21124777696579</v>
      </c>
    </row>
    <row r="7226" spans="1:2">
      <c r="A7226">
        <v>7225</v>
      </c>
      <c r="B7226" s="13">
        <v>-11.397051688150272</v>
      </c>
    </row>
    <row r="7227" spans="1:2">
      <c r="A7227">
        <v>7226</v>
      </c>
      <c r="B7227" s="13">
        <v>-9.1556610072391216</v>
      </c>
    </row>
    <row r="7228" spans="1:2">
      <c r="A7228">
        <v>7227</v>
      </c>
      <c r="B7228" s="13">
        <v>-5.2555396941287063</v>
      </c>
    </row>
    <row r="7229" spans="1:2">
      <c r="A7229">
        <v>7228</v>
      </c>
      <c r="B7229" s="13">
        <v>-8.964203856888874</v>
      </c>
    </row>
    <row r="7230" spans="1:2">
      <c r="A7230">
        <v>7229</v>
      </c>
      <c r="B7230" s="13">
        <v>-10.778465430557096</v>
      </c>
    </row>
    <row r="7231" spans="1:2">
      <c r="A7231">
        <v>7230</v>
      </c>
      <c r="B7231" s="13">
        <v>-7.3049807325463965</v>
      </c>
    </row>
    <row r="7232" spans="1:2">
      <c r="A7232">
        <v>7231</v>
      </c>
      <c r="B7232" s="13">
        <v>-7.3074640540907154</v>
      </c>
    </row>
    <row r="7233" spans="1:2">
      <c r="A7233">
        <v>7232</v>
      </c>
      <c r="B7233" s="13">
        <v>-9.8774456703258089</v>
      </c>
    </row>
    <row r="7234" spans="1:2">
      <c r="A7234">
        <v>7233</v>
      </c>
      <c r="B7234" s="13">
        <v>-5.7826390646298762</v>
      </c>
    </row>
    <row r="7235" spans="1:2">
      <c r="A7235">
        <v>7234</v>
      </c>
      <c r="B7235" s="13">
        <v>-7.5496871314970901</v>
      </c>
    </row>
    <row r="7236" spans="1:2">
      <c r="A7236">
        <v>7235</v>
      </c>
      <c r="B7236" s="13">
        <v>-11.717415962624939</v>
      </c>
    </row>
    <row r="7237" spans="1:2">
      <c r="A7237">
        <v>7236</v>
      </c>
      <c r="B7237" s="13">
        <v>-9.2431765533448829</v>
      </c>
    </row>
    <row r="7238" spans="1:2">
      <c r="A7238">
        <v>7237</v>
      </c>
      <c r="B7238" s="13">
        <v>-7.4288351452340704</v>
      </c>
    </row>
    <row r="7239" spans="1:2">
      <c r="A7239">
        <v>7238</v>
      </c>
      <c r="B7239" s="13">
        <v>-10.938692361065417</v>
      </c>
    </row>
    <row r="7240" spans="1:2">
      <c r="A7240">
        <v>7239</v>
      </c>
      <c r="B7240" s="13">
        <v>-7.9021454942640093</v>
      </c>
    </row>
    <row r="7241" spans="1:2">
      <c r="A7241">
        <v>7240</v>
      </c>
      <c r="B7241" s="13">
        <v>-5.7873987490787426</v>
      </c>
    </row>
    <row r="7242" spans="1:2">
      <c r="A7242">
        <v>7241</v>
      </c>
      <c r="B7242" s="13">
        <v>-11.742231287124643</v>
      </c>
    </row>
    <row r="7243" spans="1:2">
      <c r="A7243">
        <v>7242</v>
      </c>
      <c r="B7243" s="13">
        <v>-6.0394593418827061</v>
      </c>
    </row>
    <row r="7244" spans="1:2">
      <c r="A7244">
        <v>7243</v>
      </c>
      <c r="B7244" s="13">
        <v>-12.280462131657009</v>
      </c>
    </row>
    <row r="7245" spans="1:2">
      <c r="A7245">
        <v>7244</v>
      </c>
      <c r="B7245" s="13">
        <v>-12.812131576308422</v>
      </c>
    </row>
    <row r="7246" spans="1:2">
      <c r="A7246">
        <v>7245</v>
      </c>
      <c r="B7246" s="13">
        <v>-7.8317614689487911</v>
      </c>
    </row>
    <row r="7247" spans="1:2">
      <c r="A7247">
        <v>7246</v>
      </c>
      <c r="B7247" s="13">
        <v>-14.38079889683816</v>
      </c>
    </row>
    <row r="7248" spans="1:2">
      <c r="A7248">
        <v>7247</v>
      </c>
      <c r="B7248" s="13">
        <v>-9.8248677075362956</v>
      </c>
    </row>
    <row r="7249" spans="1:2">
      <c r="A7249">
        <v>7248</v>
      </c>
      <c r="B7249" s="13">
        <v>-11.879379967042418</v>
      </c>
    </row>
    <row r="7250" spans="1:2">
      <c r="A7250">
        <v>7249</v>
      </c>
      <c r="B7250" s="13">
        <v>-6.7961654953823833</v>
      </c>
    </row>
    <row r="7251" spans="1:2">
      <c r="A7251">
        <v>7250</v>
      </c>
      <c r="B7251" s="13">
        <v>-11.446022542968146</v>
      </c>
    </row>
    <row r="7252" spans="1:2">
      <c r="A7252">
        <v>7251</v>
      </c>
      <c r="B7252" s="13">
        <v>-9.0914953284386506</v>
      </c>
    </row>
    <row r="7253" spans="1:2">
      <c r="A7253">
        <v>7252</v>
      </c>
      <c r="B7253" s="13">
        <v>-7.1674830733501134</v>
      </c>
    </row>
    <row r="7254" spans="1:2">
      <c r="A7254">
        <v>7253</v>
      </c>
      <c r="B7254" s="13">
        <v>-7.5673986416055294</v>
      </c>
    </row>
    <row r="7255" spans="1:2">
      <c r="A7255">
        <v>7254</v>
      </c>
      <c r="B7255" s="13">
        <v>-12.126676680464627</v>
      </c>
    </row>
    <row r="7256" spans="1:2">
      <c r="A7256">
        <v>7255</v>
      </c>
      <c r="B7256" s="13">
        <v>-8.1572711407644345</v>
      </c>
    </row>
    <row r="7257" spans="1:2">
      <c r="A7257">
        <v>7256</v>
      </c>
      <c r="B7257" s="13">
        <v>-10.78192565872831</v>
      </c>
    </row>
    <row r="7258" spans="1:2">
      <c r="A7258">
        <v>7257</v>
      </c>
      <c r="B7258" s="13">
        <v>-5.9293474438462068</v>
      </c>
    </row>
    <row r="7259" spans="1:2">
      <c r="A7259">
        <v>7258</v>
      </c>
      <c r="B7259" s="13">
        <v>-7.7190373376008452</v>
      </c>
    </row>
    <row r="7260" spans="1:2">
      <c r="A7260">
        <v>7259</v>
      </c>
      <c r="B7260" s="13">
        <v>-2.6171722655075311</v>
      </c>
    </row>
    <row r="7261" spans="1:2">
      <c r="A7261">
        <v>7260</v>
      </c>
      <c r="B7261" s="13">
        <v>-12.123434506056645</v>
      </c>
    </row>
    <row r="7262" spans="1:2">
      <c r="A7262">
        <v>7261</v>
      </c>
      <c r="B7262" s="13">
        <v>-7.4754562686468633</v>
      </c>
    </row>
    <row r="7263" spans="1:2">
      <c r="A7263">
        <v>7262</v>
      </c>
      <c r="B7263" s="13">
        <v>-8.2483887086393164</v>
      </c>
    </row>
    <row r="7264" spans="1:2">
      <c r="A7264">
        <v>7263</v>
      </c>
      <c r="B7264" s="13">
        <v>-8.8735918565197487</v>
      </c>
    </row>
    <row r="7265" spans="1:2">
      <c r="A7265">
        <v>7264</v>
      </c>
      <c r="B7265" s="13">
        <v>-5.8187971381868815</v>
      </c>
    </row>
    <row r="7266" spans="1:2">
      <c r="A7266">
        <v>7265</v>
      </c>
      <c r="B7266" s="13">
        <v>-10.492051095242653</v>
      </c>
    </row>
    <row r="7267" spans="1:2">
      <c r="A7267">
        <v>7266</v>
      </c>
      <c r="B7267" s="13">
        <v>-8.6182347907924353</v>
      </c>
    </row>
    <row r="7268" spans="1:2">
      <c r="A7268">
        <v>7267</v>
      </c>
      <c r="B7268" s="13">
        <v>-4.8148378377045162</v>
      </c>
    </row>
    <row r="7269" spans="1:2">
      <c r="A7269">
        <v>7268</v>
      </c>
      <c r="B7269" s="13">
        <v>-9.8888655657843536</v>
      </c>
    </row>
    <row r="7270" spans="1:2">
      <c r="A7270">
        <v>7269</v>
      </c>
      <c r="B7270" s="13">
        <v>-8.8718574268277681</v>
      </c>
    </row>
    <row r="7271" spans="1:2">
      <c r="A7271">
        <v>7270</v>
      </c>
      <c r="B7271" s="13">
        <v>-10.16602973515964</v>
      </c>
    </row>
    <row r="7272" spans="1:2">
      <c r="A7272">
        <v>7271</v>
      </c>
      <c r="B7272" s="13">
        <v>-13.139400979878101</v>
      </c>
    </row>
    <row r="7273" spans="1:2">
      <c r="A7273">
        <v>7272</v>
      </c>
      <c r="B7273" s="13">
        <v>-10.041191012786184</v>
      </c>
    </row>
    <row r="7274" spans="1:2">
      <c r="A7274">
        <v>7273</v>
      </c>
      <c r="B7274" s="13">
        <v>-8.8282862737619361</v>
      </c>
    </row>
    <row r="7275" spans="1:2">
      <c r="A7275">
        <v>7274</v>
      </c>
      <c r="B7275" s="13">
        <v>-8.6109443000498782</v>
      </c>
    </row>
    <row r="7276" spans="1:2">
      <c r="A7276">
        <v>7275</v>
      </c>
      <c r="B7276" s="13">
        <v>-10.507819895150506</v>
      </c>
    </row>
    <row r="7277" spans="1:2">
      <c r="A7277">
        <v>7276</v>
      </c>
      <c r="B7277" s="13">
        <v>-7.1746663720026183</v>
      </c>
    </row>
    <row r="7278" spans="1:2">
      <c r="A7278">
        <v>7277</v>
      </c>
      <c r="B7278" s="13">
        <v>-10.927995329303128</v>
      </c>
    </row>
    <row r="7279" spans="1:2">
      <c r="A7279">
        <v>7278</v>
      </c>
      <c r="B7279" s="13">
        <v>-5.2788862254920499</v>
      </c>
    </row>
    <row r="7280" spans="1:2">
      <c r="A7280">
        <v>7279</v>
      </c>
      <c r="B7280" s="13">
        <v>-9.7601109919248987</v>
      </c>
    </row>
    <row r="7281" spans="1:2">
      <c r="A7281">
        <v>7280</v>
      </c>
      <c r="B7281" s="13">
        <v>-7.0239999278463205</v>
      </c>
    </row>
    <row r="7282" spans="1:2">
      <c r="A7282">
        <v>7281</v>
      </c>
      <c r="B7282" s="13">
        <v>-8.6718013337144217</v>
      </c>
    </row>
    <row r="7283" spans="1:2">
      <c r="A7283">
        <v>7282</v>
      </c>
      <c r="B7283" s="13">
        <v>-9.2371904267352392</v>
      </c>
    </row>
    <row r="7284" spans="1:2">
      <c r="A7284">
        <v>7283</v>
      </c>
      <c r="B7284" s="13">
        <v>-9.8651545336297133</v>
      </c>
    </row>
    <row r="7285" spans="1:2">
      <c r="A7285">
        <v>7284</v>
      </c>
      <c r="B7285" s="13">
        <v>-11.776802184480083</v>
      </c>
    </row>
    <row r="7286" spans="1:2">
      <c r="A7286">
        <v>7285</v>
      </c>
      <c r="B7286" s="13">
        <v>-5.317695113514926</v>
      </c>
    </row>
    <row r="7287" spans="1:2">
      <c r="A7287">
        <v>7286</v>
      </c>
      <c r="B7287" s="13">
        <v>-9.5218460884950016</v>
      </c>
    </row>
    <row r="7288" spans="1:2">
      <c r="A7288">
        <v>7287</v>
      </c>
      <c r="B7288" s="13">
        <v>-10.357919748278386</v>
      </c>
    </row>
    <row r="7289" spans="1:2">
      <c r="A7289">
        <v>7288</v>
      </c>
      <c r="B7289" s="13">
        <v>-8.314005609731673</v>
      </c>
    </row>
    <row r="7290" spans="1:2">
      <c r="A7290">
        <v>7289</v>
      </c>
      <c r="B7290" s="13">
        <v>-8.5136084786248851</v>
      </c>
    </row>
    <row r="7291" spans="1:2">
      <c r="A7291">
        <v>7290</v>
      </c>
      <c r="B7291" s="13">
        <v>-11.491886271430062</v>
      </c>
    </row>
    <row r="7292" spans="1:2">
      <c r="A7292">
        <v>7291</v>
      </c>
      <c r="B7292" s="13">
        <v>-8.7039676975400013</v>
      </c>
    </row>
    <row r="7293" spans="1:2">
      <c r="A7293">
        <v>7292</v>
      </c>
      <c r="B7293" s="13">
        <v>-4.9902971865457157</v>
      </c>
    </row>
    <row r="7294" spans="1:2">
      <c r="A7294">
        <v>7293</v>
      </c>
      <c r="B7294" s="13">
        <v>-2.7297628029263556</v>
      </c>
    </row>
    <row r="7295" spans="1:2">
      <c r="A7295">
        <v>7294</v>
      </c>
      <c r="B7295" s="13">
        <v>-7.8299261694002107</v>
      </c>
    </row>
    <row r="7296" spans="1:2">
      <c r="A7296">
        <v>7295</v>
      </c>
      <c r="B7296" s="13">
        <v>-2.6426222391487708</v>
      </c>
    </row>
    <row r="7297" spans="1:2">
      <c r="A7297">
        <v>7296</v>
      </c>
      <c r="B7297" s="13">
        <v>-9.0885631076234112</v>
      </c>
    </row>
    <row r="7298" spans="1:2">
      <c r="A7298">
        <v>7297</v>
      </c>
      <c r="B7298" s="13">
        <v>-11.975510367740121</v>
      </c>
    </row>
    <row r="7299" spans="1:2">
      <c r="A7299">
        <v>7298</v>
      </c>
      <c r="B7299" s="13">
        <v>-6.3522044770642383</v>
      </c>
    </row>
    <row r="7300" spans="1:2">
      <c r="A7300">
        <v>7299</v>
      </c>
      <c r="B7300" s="13">
        <v>-7.66889777832262</v>
      </c>
    </row>
    <row r="7301" spans="1:2">
      <c r="A7301">
        <v>7300</v>
      </c>
      <c r="B7301" s="13">
        <v>-8.0225262539579258</v>
      </c>
    </row>
    <row r="7302" spans="1:2">
      <c r="A7302">
        <v>7301</v>
      </c>
      <c r="B7302" s="13">
        <v>-7.503822502440765</v>
      </c>
    </row>
    <row r="7303" spans="1:2">
      <c r="A7303">
        <v>7302</v>
      </c>
      <c r="B7303" s="13">
        <v>-11.889087987388368</v>
      </c>
    </row>
    <row r="7304" spans="1:2">
      <c r="A7304">
        <v>7303</v>
      </c>
      <c r="B7304" s="13">
        <v>-4.965066448523757</v>
      </c>
    </row>
    <row r="7305" spans="1:2">
      <c r="A7305">
        <v>7304</v>
      </c>
      <c r="B7305" s="13">
        <v>-6.3786191418557356</v>
      </c>
    </row>
    <row r="7306" spans="1:2">
      <c r="A7306">
        <v>7305</v>
      </c>
      <c r="B7306" s="13">
        <v>-12.852303855806253</v>
      </c>
    </row>
    <row r="7307" spans="1:2">
      <c r="A7307">
        <v>7306</v>
      </c>
      <c r="B7307" s="13">
        <v>-12.469477399276505</v>
      </c>
    </row>
    <row r="7308" spans="1:2">
      <c r="A7308">
        <v>7307</v>
      </c>
      <c r="B7308" s="13">
        <v>-14.708727969665054</v>
      </c>
    </row>
    <row r="7309" spans="1:2">
      <c r="A7309">
        <v>7308</v>
      </c>
      <c r="B7309" s="13">
        <v>-7.2742085820477058</v>
      </c>
    </row>
    <row r="7310" spans="1:2">
      <c r="A7310">
        <v>7309</v>
      </c>
      <c r="B7310" s="13">
        <v>-10.973400224013222</v>
      </c>
    </row>
    <row r="7311" spans="1:2">
      <c r="A7311">
        <v>7310</v>
      </c>
      <c r="B7311" s="13">
        <v>-7.4061628552474268</v>
      </c>
    </row>
    <row r="7312" spans="1:2">
      <c r="A7312">
        <v>7311</v>
      </c>
      <c r="B7312" s="13">
        <v>-10.850747974093974</v>
      </c>
    </row>
    <row r="7313" spans="1:2">
      <c r="A7313">
        <v>7312</v>
      </c>
      <c r="B7313" s="13">
        <v>-11.707288582324063</v>
      </c>
    </row>
    <row r="7314" spans="1:2">
      <c r="A7314">
        <v>7313</v>
      </c>
      <c r="B7314" s="13">
        <v>-11.194419511770349</v>
      </c>
    </row>
    <row r="7315" spans="1:2">
      <c r="A7315">
        <v>7314</v>
      </c>
      <c r="B7315" s="13">
        <v>-9.839653639348148</v>
      </c>
    </row>
    <row r="7316" spans="1:2">
      <c r="A7316">
        <v>7315</v>
      </c>
      <c r="B7316" s="13">
        <v>-4.7973989126992187</v>
      </c>
    </row>
    <row r="7317" spans="1:2">
      <c r="A7317">
        <v>7316</v>
      </c>
      <c r="B7317" s="13">
        <v>-13.321608136686358</v>
      </c>
    </row>
    <row r="7318" spans="1:2">
      <c r="A7318">
        <v>7317</v>
      </c>
      <c r="B7318" s="13">
        <v>-7.5609386667250167</v>
      </c>
    </row>
    <row r="7319" spans="1:2">
      <c r="A7319">
        <v>7318</v>
      </c>
      <c r="B7319" s="13">
        <v>-8.1677381815649035</v>
      </c>
    </row>
    <row r="7320" spans="1:2">
      <c r="A7320">
        <v>7319</v>
      </c>
      <c r="B7320" s="13">
        <v>-10.21012086173207</v>
      </c>
    </row>
    <row r="7321" spans="1:2">
      <c r="A7321">
        <v>7320</v>
      </c>
      <c r="B7321" s="13">
        <v>-12.960013301916462</v>
      </c>
    </row>
    <row r="7322" spans="1:2">
      <c r="A7322">
        <v>7321</v>
      </c>
      <c r="B7322" s="13">
        <v>-4.904043513228018</v>
      </c>
    </row>
    <row r="7323" spans="1:2">
      <c r="A7323">
        <v>7322</v>
      </c>
      <c r="B7323" s="13">
        <v>-10.946133653643242</v>
      </c>
    </row>
    <row r="7324" spans="1:2">
      <c r="A7324">
        <v>7323</v>
      </c>
      <c r="B7324" s="13">
        <v>-10.409761093449305</v>
      </c>
    </row>
    <row r="7325" spans="1:2">
      <c r="A7325">
        <v>7324</v>
      </c>
      <c r="B7325" s="13">
        <v>-10.356268242171581</v>
      </c>
    </row>
    <row r="7326" spans="1:2">
      <c r="A7326">
        <v>7325</v>
      </c>
      <c r="B7326" s="13">
        <v>-11.420462118162495</v>
      </c>
    </row>
    <row r="7327" spans="1:2">
      <c r="A7327">
        <v>7326</v>
      </c>
      <c r="B7327" s="13">
        <v>-9.0067412205375454</v>
      </c>
    </row>
    <row r="7328" spans="1:2">
      <c r="A7328">
        <v>7327</v>
      </c>
      <c r="B7328" s="13">
        <v>-9.4477173843281559</v>
      </c>
    </row>
    <row r="7329" spans="1:2">
      <c r="A7329">
        <v>7328</v>
      </c>
      <c r="B7329" s="13">
        <v>-11.200080358641191</v>
      </c>
    </row>
    <row r="7330" spans="1:2">
      <c r="A7330">
        <v>7329</v>
      </c>
      <c r="B7330" s="13">
        <v>-6.5473816136430711</v>
      </c>
    </row>
    <row r="7331" spans="1:2">
      <c r="A7331">
        <v>7330</v>
      </c>
      <c r="B7331" s="13">
        <v>-6.7260519168303032</v>
      </c>
    </row>
    <row r="7332" spans="1:2">
      <c r="A7332">
        <v>7331</v>
      </c>
      <c r="B7332" s="13">
        <v>-7.3052205453953203</v>
      </c>
    </row>
    <row r="7333" spans="1:2">
      <c r="A7333">
        <v>7332</v>
      </c>
      <c r="B7333" s="13">
        <v>-2.9025687910324804</v>
      </c>
    </row>
    <row r="7334" spans="1:2">
      <c r="A7334">
        <v>7333</v>
      </c>
      <c r="B7334" s="13">
        <v>-9.6090902369874147</v>
      </c>
    </row>
    <row r="7335" spans="1:2">
      <c r="A7335">
        <v>7334</v>
      </c>
      <c r="B7335" s="13">
        <v>-10.311677478242725</v>
      </c>
    </row>
    <row r="7336" spans="1:2">
      <c r="A7336">
        <v>7335</v>
      </c>
      <c r="B7336" s="13">
        <v>-6.1361893395557727</v>
      </c>
    </row>
    <row r="7337" spans="1:2">
      <c r="A7337">
        <v>7336</v>
      </c>
      <c r="B7337" s="13">
        <v>-7.1090280327164042</v>
      </c>
    </row>
    <row r="7338" spans="1:2">
      <c r="A7338">
        <v>7337</v>
      </c>
      <c r="B7338" s="13">
        <v>-8.0112706532024962</v>
      </c>
    </row>
    <row r="7339" spans="1:2">
      <c r="A7339">
        <v>7338</v>
      </c>
      <c r="B7339" s="13">
        <v>-14.740245373477501</v>
      </c>
    </row>
    <row r="7340" spans="1:2">
      <c r="A7340">
        <v>7339</v>
      </c>
      <c r="B7340" s="13">
        <v>-13.546911030714051</v>
      </c>
    </row>
    <row r="7341" spans="1:2">
      <c r="A7341">
        <v>7340</v>
      </c>
      <c r="B7341" s="13">
        <v>-14.53984806336693</v>
      </c>
    </row>
    <row r="7342" spans="1:2">
      <c r="A7342">
        <v>7341</v>
      </c>
      <c r="B7342" s="13">
        <v>-7.6286103763250361</v>
      </c>
    </row>
    <row r="7343" spans="1:2">
      <c r="A7343">
        <v>7342</v>
      </c>
      <c r="B7343" s="13">
        <v>-9.8796645902020668</v>
      </c>
    </row>
    <row r="7344" spans="1:2">
      <c r="A7344">
        <v>7343</v>
      </c>
      <c r="B7344" s="13">
        <v>-8.1634212775507429</v>
      </c>
    </row>
    <row r="7345" spans="1:2">
      <c r="A7345">
        <v>7344</v>
      </c>
      <c r="B7345" s="13">
        <v>-7.9972563345791468</v>
      </c>
    </row>
    <row r="7346" spans="1:2">
      <c r="A7346">
        <v>7345</v>
      </c>
      <c r="B7346" s="13">
        <v>-5.0947908499304786</v>
      </c>
    </row>
    <row r="7347" spans="1:2">
      <c r="A7347">
        <v>7346</v>
      </c>
      <c r="B7347" s="13">
        <v>-9.9976596679878842</v>
      </c>
    </row>
    <row r="7348" spans="1:2">
      <c r="A7348">
        <v>7347</v>
      </c>
      <c r="B7348" s="13">
        <v>-8.5137197714748751</v>
      </c>
    </row>
    <row r="7349" spans="1:2">
      <c r="A7349">
        <v>7348</v>
      </c>
      <c r="B7349" s="13">
        <v>-7.4977527871275758</v>
      </c>
    </row>
    <row r="7350" spans="1:2">
      <c r="A7350">
        <v>7349</v>
      </c>
      <c r="B7350" s="13">
        <v>-6.205027567193441</v>
      </c>
    </row>
    <row r="7351" spans="1:2">
      <c r="A7351">
        <v>7350</v>
      </c>
      <c r="B7351" s="13">
        <v>-8.3033976622600179</v>
      </c>
    </row>
    <row r="7352" spans="1:2">
      <c r="A7352">
        <v>7351</v>
      </c>
      <c r="B7352" s="13">
        <v>-8.8936602242271068</v>
      </c>
    </row>
    <row r="7353" spans="1:2">
      <c r="A7353">
        <v>7352</v>
      </c>
      <c r="B7353" s="13">
        <v>-5.7955910362772984</v>
      </c>
    </row>
    <row r="7354" spans="1:2">
      <c r="A7354">
        <v>7353</v>
      </c>
      <c r="B7354" s="13">
        <v>-12.380614415378959</v>
      </c>
    </row>
    <row r="7355" spans="1:2">
      <c r="A7355">
        <v>7354</v>
      </c>
      <c r="B7355" s="13">
        <v>-11.337151492346349</v>
      </c>
    </row>
    <row r="7356" spans="1:2">
      <c r="A7356">
        <v>7355</v>
      </c>
      <c r="B7356" s="13">
        <v>-5.6497377542952743</v>
      </c>
    </row>
    <row r="7357" spans="1:2">
      <c r="A7357">
        <v>7356</v>
      </c>
      <c r="B7357" s="13">
        <v>-4.5427448972610005</v>
      </c>
    </row>
    <row r="7358" spans="1:2">
      <c r="A7358">
        <v>7357</v>
      </c>
      <c r="B7358" s="13">
        <v>-9.7240465237333602</v>
      </c>
    </row>
    <row r="7359" spans="1:2">
      <c r="A7359">
        <v>7358</v>
      </c>
      <c r="B7359" s="13">
        <v>-10.452276368206046</v>
      </c>
    </row>
    <row r="7360" spans="1:2">
      <c r="A7360">
        <v>7359</v>
      </c>
      <c r="B7360" s="13">
        <v>-13.378744362661504</v>
      </c>
    </row>
    <row r="7361" spans="1:2">
      <c r="A7361">
        <v>7360</v>
      </c>
      <c r="B7361" s="13">
        <v>-6.7763443834365598</v>
      </c>
    </row>
    <row r="7362" spans="1:2">
      <c r="A7362">
        <v>7361</v>
      </c>
      <c r="B7362" s="13">
        <v>-8.109484188457694</v>
      </c>
    </row>
    <row r="7363" spans="1:2">
      <c r="A7363">
        <v>7362</v>
      </c>
      <c r="B7363" s="13">
        <v>-7.8441933409433622</v>
      </c>
    </row>
    <row r="7364" spans="1:2">
      <c r="A7364">
        <v>7363</v>
      </c>
      <c r="B7364" s="13">
        <v>-6.4280544898032757</v>
      </c>
    </row>
    <row r="7365" spans="1:2">
      <c r="A7365">
        <v>7364</v>
      </c>
      <c r="B7365" s="13">
        <v>-11.668767877642457</v>
      </c>
    </row>
    <row r="7366" spans="1:2">
      <c r="A7366">
        <v>7365</v>
      </c>
      <c r="B7366" s="13">
        <v>-8.3239342641451675</v>
      </c>
    </row>
    <row r="7367" spans="1:2">
      <c r="A7367">
        <v>7366</v>
      </c>
      <c r="B7367" s="13">
        <v>-9.4874022388702564</v>
      </c>
    </row>
    <row r="7368" spans="1:2">
      <c r="A7368">
        <v>7367</v>
      </c>
      <c r="B7368" s="13">
        <v>-9.1024338317389795</v>
      </c>
    </row>
    <row r="7369" spans="1:2">
      <c r="A7369">
        <v>7368</v>
      </c>
      <c r="B7369" s="13">
        <v>-9.771368430378029</v>
      </c>
    </row>
    <row r="7370" spans="1:2">
      <c r="A7370">
        <v>7369</v>
      </c>
      <c r="B7370" s="13">
        <v>-14.179627541429024</v>
      </c>
    </row>
    <row r="7371" spans="1:2">
      <c r="A7371">
        <v>7370</v>
      </c>
      <c r="B7371" s="13">
        <v>-10.106417886014615</v>
      </c>
    </row>
    <row r="7372" spans="1:2">
      <c r="A7372">
        <v>7371</v>
      </c>
      <c r="B7372" s="13">
        <v>-6.0599249200373393</v>
      </c>
    </row>
    <row r="7373" spans="1:2">
      <c r="A7373">
        <v>7372</v>
      </c>
      <c r="B7373" s="13">
        <v>-9.0880203359558518</v>
      </c>
    </row>
    <row r="7374" spans="1:2">
      <c r="A7374">
        <v>7373</v>
      </c>
      <c r="B7374" s="13">
        <v>-8.2614189129215987</v>
      </c>
    </row>
    <row r="7375" spans="1:2">
      <c r="A7375">
        <v>7374</v>
      </c>
      <c r="B7375" s="13">
        <v>-6.2678946510656148</v>
      </c>
    </row>
    <row r="7376" spans="1:2">
      <c r="A7376">
        <v>7375</v>
      </c>
      <c r="B7376" s="13">
        <v>-10.48178990102738</v>
      </c>
    </row>
    <row r="7377" spans="1:2">
      <c r="A7377">
        <v>7376</v>
      </c>
      <c r="B7377" s="13">
        <v>-8.7586362035226788</v>
      </c>
    </row>
    <row r="7378" spans="1:2">
      <c r="A7378">
        <v>7377</v>
      </c>
      <c r="B7378" s="13">
        <v>-4.2915851944257204</v>
      </c>
    </row>
    <row r="7379" spans="1:2">
      <c r="A7379">
        <v>7378</v>
      </c>
      <c r="B7379" s="13">
        <v>-6.8795466012545861</v>
      </c>
    </row>
    <row r="7380" spans="1:2">
      <c r="A7380">
        <v>7379</v>
      </c>
      <c r="B7380" s="13">
        <v>-7.1470188417166032</v>
      </c>
    </row>
    <row r="7381" spans="1:2">
      <c r="A7381">
        <v>7380</v>
      </c>
      <c r="B7381" s="13">
        <v>-6.1019779128874534</v>
      </c>
    </row>
    <row r="7382" spans="1:2">
      <c r="A7382">
        <v>7381</v>
      </c>
      <c r="B7382" s="13">
        <v>-7.170556784433697</v>
      </c>
    </row>
    <row r="7383" spans="1:2">
      <c r="A7383">
        <v>7382</v>
      </c>
      <c r="B7383" s="13">
        <v>-15.292984994452823</v>
      </c>
    </row>
    <row r="7384" spans="1:2">
      <c r="A7384">
        <v>7383</v>
      </c>
      <c r="B7384" s="13">
        <v>-12.321643748816532</v>
      </c>
    </row>
    <row r="7385" spans="1:2">
      <c r="A7385">
        <v>7384</v>
      </c>
      <c r="B7385" s="13">
        <v>-7.6487758619549755</v>
      </c>
    </row>
    <row r="7386" spans="1:2">
      <c r="A7386">
        <v>7385</v>
      </c>
      <c r="B7386" s="13">
        <v>-11.459647832814522</v>
      </c>
    </row>
    <row r="7387" spans="1:2">
      <c r="A7387">
        <v>7386</v>
      </c>
      <c r="B7387" s="13">
        <v>-11.20723652306239</v>
      </c>
    </row>
    <row r="7388" spans="1:2">
      <c r="A7388">
        <v>7387</v>
      </c>
      <c r="B7388" s="13">
        <v>-12.552170182601387</v>
      </c>
    </row>
    <row r="7389" spans="1:2">
      <c r="A7389">
        <v>7388</v>
      </c>
      <c r="B7389" s="13">
        <v>-7.6748073052178096</v>
      </c>
    </row>
    <row r="7390" spans="1:2">
      <c r="A7390">
        <v>7389</v>
      </c>
      <c r="B7390" s="13">
        <v>-9.9261555168466753</v>
      </c>
    </row>
    <row r="7391" spans="1:2">
      <c r="A7391">
        <v>7390</v>
      </c>
      <c r="B7391" s="13">
        <v>-6.775489877190588</v>
      </c>
    </row>
    <row r="7392" spans="1:2">
      <c r="A7392">
        <v>7391</v>
      </c>
      <c r="B7392" s="13">
        <v>-10.145400255243414</v>
      </c>
    </row>
    <row r="7393" spans="1:2">
      <c r="A7393">
        <v>7392</v>
      </c>
      <c r="B7393" s="13">
        <v>-12.459604910964417</v>
      </c>
    </row>
    <row r="7394" spans="1:2">
      <c r="A7394">
        <v>7393</v>
      </c>
      <c r="B7394" s="13">
        <v>-10.84506869678817</v>
      </c>
    </row>
    <row r="7395" spans="1:2">
      <c r="A7395">
        <v>7394</v>
      </c>
      <c r="B7395" s="13">
        <v>-7.9976629858848725</v>
      </c>
    </row>
    <row r="7396" spans="1:2">
      <c r="A7396">
        <v>7395</v>
      </c>
      <c r="B7396" s="13">
        <v>-12.66158231442777</v>
      </c>
    </row>
    <row r="7397" spans="1:2">
      <c r="A7397">
        <v>7396</v>
      </c>
      <c r="B7397" s="13">
        <v>-9.7135936880194382</v>
      </c>
    </row>
    <row r="7398" spans="1:2">
      <c r="A7398">
        <v>7397</v>
      </c>
      <c r="B7398" s="13">
        <v>-12.56001746657634</v>
      </c>
    </row>
    <row r="7399" spans="1:2">
      <c r="A7399">
        <v>7398</v>
      </c>
      <c r="B7399" s="13">
        <v>-12.638942376701475</v>
      </c>
    </row>
    <row r="7400" spans="1:2">
      <c r="A7400">
        <v>7399</v>
      </c>
      <c r="B7400" s="13">
        <v>-9.6273183476269164</v>
      </c>
    </row>
    <row r="7401" spans="1:2">
      <c r="A7401">
        <v>7400</v>
      </c>
      <c r="B7401" s="13">
        <v>-7.9421126460015188</v>
      </c>
    </row>
    <row r="7402" spans="1:2">
      <c r="A7402">
        <v>7401</v>
      </c>
      <c r="B7402" s="13">
        <v>-9.0415253843512104</v>
      </c>
    </row>
    <row r="7403" spans="1:2">
      <c r="A7403">
        <v>7402</v>
      </c>
      <c r="B7403" s="13">
        <v>-7.1631695897648964</v>
      </c>
    </row>
    <row r="7404" spans="1:2">
      <c r="A7404">
        <v>7403</v>
      </c>
      <c r="B7404" s="13">
        <v>-8.337064785872089</v>
      </c>
    </row>
    <row r="7405" spans="1:2">
      <c r="A7405">
        <v>7404</v>
      </c>
      <c r="B7405" s="13">
        <v>-5.7190723528283485</v>
      </c>
    </row>
    <row r="7406" spans="1:2">
      <c r="A7406">
        <v>7405</v>
      </c>
      <c r="B7406" s="13">
        <v>-9.3464506905395712</v>
      </c>
    </row>
    <row r="7407" spans="1:2">
      <c r="A7407">
        <v>7406</v>
      </c>
      <c r="B7407" s="13">
        <v>-1.7574474706374767</v>
      </c>
    </row>
    <row r="7408" spans="1:2">
      <c r="A7408">
        <v>7407</v>
      </c>
      <c r="B7408" s="13">
        <v>-10.602476320165851</v>
      </c>
    </row>
    <row r="7409" spans="1:2">
      <c r="A7409">
        <v>7408</v>
      </c>
      <c r="B7409" s="13">
        <v>-6.1237683104787592</v>
      </c>
    </row>
    <row r="7410" spans="1:2">
      <c r="A7410">
        <v>7409</v>
      </c>
      <c r="B7410" s="13">
        <v>-5.6934365681814114</v>
      </c>
    </row>
    <row r="7411" spans="1:2">
      <c r="A7411">
        <v>7410</v>
      </c>
      <c r="B7411" s="13">
        <v>-6.1817892577914915</v>
      </c>
    </row>
    <row r="7412" spans="1:2">
      <c r="A7412">
        <v>7411</v>
      </c>
      <c r="B7412" s="13">
        <v>-7.2899696230523734</v>
      </c>
    </row>
    <row r="7413" spans="1:2">
      <c r="A7413">
        <v>7412</v>
      </c>
      <c r="B7413" s="13">
        <v>-9.3559990869442551</v>
      </c>
    </row>
    <row r="7414" spans="1:2">
      <c r="A7414">
        <v>7413</v>
      </c>
      <c r="B7414" s="13">
        <v>-13.084978588840125</v>
      </c>
    </row>
    <row r="7415" spans="1:2">
      <c r="A7415">
        <v>7414</v>
      </c>
      <c r="B7415" s="13">
        <v>-7.3137864407509907</v>
      </c>
    </row>
    <row r="7416" spans="1:2">
      <c r="A7416">
        <v>7415</v>
      </c>
      <c r="B7416" s="13">
        <v>-7.3804133670602168</v>
      </c>
    </row>
    <row r="7417" spans="1:2">
      <c r="A7417">
        <v>7416</v>
      </c>
      <c r="B7417" s="13">
        <v>-10.120154064319509</v>
      </c>
    </row>
    <row r="7418" spans="1:2">
      <c r="A7418">
        <v>7417</v>
      </c>
      <c r="B7418" s="13">
        <v>-7.2602077155695728</v>
      </c>
    </row>
    <row r="7419" spans="1:2">
      <c r="A7419">
        <v>7418</v>
      </c>
      <c r="B7419" s="13">
        <v>-6.9911611479763103</v>
      </c>
    </row>
    <row r="7420" spans="1:2">
      <c r="A7420">
        <v>7419</v>
      </c>
      <c r="B7420" s="13">
        <v>-9.1772931018819062</v>
      </c>
    </row>
    <row r="7421" spans="1:2">
      <c r="A7421">
        <v>7420</v>
      </c>
      <c r="B7421" s="13">
        <v>-6.1345332582249776</v>
      </c>
    </row>
    <row r="7422" spans="1:2">
      <c r="A7422">
        <v>7421</v>
      </c>
      <c r="B7422" s="13">
        <v>-6.9531964943802755</v>
      </c>
    </row>
    <row r="7423" spans="1:2">
      <c r="A7423">
        <v>7422</v>
      </c>
      <c r="B7423" s="13">
        <v>-7.8505825003337693</v>
      </c>
    </row>
    <row r="7424" spans="1:2">
      <c r="A7424">
        <v>7423</v>
      </c>
      <c r="B7424" s="13">
        <v>-8.8545179867103379</v>
      </c>
    </row>
    <row r="7425" spans="1:2">
      <c r="A7425">
        <v>7424</v>
      </c>
      <c r="B7425" s="13">
        <v>-10.367559270321346</v>
      </c>
    </row>
    <row r="7426" spans="1:2">
      <c r="A7426">
        <v>7425</v>
      </c>
      <c r="B7426" s="13">
        <v>-4.5682380374085998</v>
      </c>
    </row>
    <row r="7427" spans="1:2">
      <c r="A7427">
        <v>7426</v>
      </c>
      <c r="B7427" s="13">
        <v>-6.3323583538162858</v>
      </c>
    </row>
    <row r="7428" spans="1:2">
      <c r="A7428">
        <v>7427</v>
      </c>
      <c r="B7428" s="13">
        <v>-9.1507731409468605</v>
      </c>
    </row>
    <row r="7429" spans="1:2">
      <c r="A7429">
        <v>7428</v>
      </c>
      <c r="B7429" s="13">
        <v>-8.0547878284190286</v>
      </c>
    </row>
    <row r="7430" spans="1:2">
      <c r="A7430">
        <v>7429</v>
      </c>
      <c r="B7430" s="13">
        <v>-14.723776924846533</v>
      </c>
    </row>
    <row r="7431" spans="1:2">
      <c r="A7431">
        <v>7430</v>
      </c>
      <c r="B7431" s="13">
        <v>-11.830845710865466</v>
      </c>
    </row>
    <row r="7432" spans="1:2">
      <c r="A7432">
        <v>7431</v>
      </c>
      <c r="B7432" s="13">
        <v>-16.03037034546993</v>
      </c>
    </row>
    <row r="7433" spans="1:2">
      <c r="A7433">
        <v>7432</v>
      </c>
      <c r="B7433" s="13">
        <v>-5.3821333993739362</v>
      </c>
    </row>
    <row r="7434" spans="1:2">
      <c r="A7434">
        <v>7433</v>
      </c>
      <c r="B7434" s="13">
        <v>-9.9615420109648287</v>
      </c>
    </row>
    <row r="7435" spans="1:2">
      <c r="A7435">
        <v>7434</v>
      </c>
      <c r="B7435" s="13">
        <v>-6.0254372811457584</v>
      </c>
    </row>
    <row r="7436" spans="1:2">
      <c r="A7436">
        <v>7435</v>
      </c>
      <c r="B7436" s="13">
        <v>-8.4749991598928105</v>
      </c>
    </row>
    <row r="7437" spans="1:2">
      <c r="A7437">
        <v>7436</v>
      </c>
      <c r="B7437" s="13">
        <v>-6.7273469202155285</v>
      </c>
    </row>
    <row r="7438" spans="1:2">
      <c r="A7438">
        <v>7437</v>
      </c>
      <c r="B7438" s="13">
        <v>-7.5958027448158818</v>
      </c>
    </row>
    <row r="7439" spans="1:2">
      <c r="A7439">
        <v>7438</v>
      </c>
      <c r="B7439" s="13">
        <v>-13.531791587968138</v>
      </c>
    </row>
    <row r="7440" spans="1:2">
      <c r="A7440">
        <v>7439</v>
      </c>
      <c r="B7440" s="13">
        <v>-5.454757238694028</v>
      </c>
    </row>
    <row r="7441" spans="1:2">
      <c r="A7441">
        <v>7440</v>
      </c>
      <c r="B7441" s="13">
        <v>-11.022747988632567</v>
      </c>
    </row>
    <row r="7442" spans="1:2">
      <c r="A7442">
        <v>7441</v>
      </c>
      <c r="B7442" s="13">
        <v>-7.0873714685273681</v>
      </c>
    </row>
    <row r="7443" spans="1:2">
      <c r="A7443">
        <v>7442</v>
      </c>
      <c r="B7443" s="13">
        <v>-13.680398011913777</v>
      </c>
    </row>
    <row r="7444" spans="1:2">
      <c r="A7444">
        <v>7443</v>
      </c>
      <c r="B7444" s="13">
        <v>-3.234141187271661</v>
      </c>
    </row>
    <row r="7445" spans="1:2">
      <c r="A7445">
        <v>7444</v>
      </c>
      <c r="B7445" s="13">
        <v>-9.0925326609140011</v>
      </c>
    </row>
    <row r="7446" spans="1:2">
      <c r="A7446">
        <v>7445</v>
      </c>
      <c r="B7446" s="13">
        <v>-7.9619485082955643</v>
      </c>
    </row>
    <row r="7447" spans="1:2">
      <c r="A7447">
        <v>7446</v>
      </c>
      <c r="B7447" s="13">
        <v>-8.2978032515926987</v>
      </c>
    </row>
    <row r="7448" spans="1:2">
      <c r="A7448">
        <v>7447</v>
      </c>
      <c r="B7448" s="13">
        <v>-6.7077696293653437</v>
      </c>
    </row>
    <row r="7449" spans="1:2">
      <c r="A7449">
        <v>7448</v>
      </c>
      <c r="B7449" s="13">
        <v>-8.5149549039938375</v>
      </c>
    </row>
    <row r="7450" spans="1:2">
      <c r="A7450">
        <v>7449</v>
      </c>
      <c r="B7450" s="13">
        <v>-7.5587759696653762</v>
      </c>
    </row>
    <row r="7451" spans="1:2">
      <c r="A7451">
        <v>7450</v>
      </c>
      <c r="B7451" s="13">
        <v>-8.6084026852115443</v>
      </c>
    </row>
    <row r="7452" spans="1:2">
      <c r="A7452">
        <v>7451</v>
      </c>
      <c r="B7452" s="13">
        <v>-6.6908713986914492</v>
      </c>
    </row>
    <row r="7453" spans="1:2">
      <c r="A7453">
        <v>7452</v>
      </c>
      <c r="B7453" s="13">
        <v>-17.004497106380892</v>
      </c>
    </row>
    <row r="7454" spans="1:2">
      <c r="A7454">
        <v>7453</v>
      </c>
      <c r="B7454" s="13">
        <v>-12.521089843498837</v>
      </c>
    </row>
    <row r="7455" spans="1:2">
      <c r="A7455">
        <v>7454</v>
      </c>
      <c r="B7455" s="13">
        <v>-6.4979040436827589</v>
      </c>
    </row>
    <row r="7456" spans="1:2">
      <c r="A7456">
        <v>7455</v>
      </c>
      <c r="B7456" s="13">
        <v>-8.6114786710984159</v>
      </c>
    </row>
    <row r="7457" spans="1:2">
      <c r="A7457">
        <v>7456</v>
      </c>
      <c r="B7457" s="13">
        <v>-12.481788768223174</v>
      </c>
    </row>
    <row r="7458" spans="1:2">
      <c r="A7458">
        <v>7457</v>
      </c>
      <c r="B7458" s="13">
        <v>-6.3047737119052645</v>
      </c>
    </row>
    <row r="7459" spans="1:2">
      <c r="A7459">
        <v>7458</v>
      </c>
      <c r="B7459" s="13">
        <v>-9.5897046560131596</v>
      </c>
    </row>
    <row r="7460" spans="1:2">
      <c r="A7460">
        <v>7459</v>
      </c>
      <c r="B7460" s="13">
        <v>-12.070978992441068</v>
      </c>
    </row>
    <row r="7461" spans="1:2">
      <c r="A7461">
        <v>7460</v>
      </c>
      <c r="B7461" s="13">
        <v>-4.5658022265308738</v>
      </c>
    </row>
    <row r="7462" spans="1:2">
      <c r="A7462">
        <v>7461</v>
      </c>
      <c r="B7462" s="13">
        <v>-12.709969489786825</v>
      </c>
    </row>
    <row r="7463" spans="1:2">
      <c r="A7463">
        <v>7462</v>
      </c>
      <c r="B7463" s="13">
        <v>-10.625190572566472</v>
      </c>
    </row>
    <row r="7464" spans="1:2">
      <c r="A7464">
        <v>7463</v>
      </c>
      <c r="B7464" s="13">
        <v>-6.2806973107851691</v>
      </c>
    </row>
    <row r="7465" spans="1:2">
      <c r="A7465">
        <v>7464</v>
      </c>
      <c r="B7465" s="13">
        <v>-11.501902303732253</v>
      </c>
    </row>
    <row r="7466" spans="1:2">
      <c r="A7466">
        <v>7465</v>
      </c>
      <c r="B7466" s="13">
        <v>-9.3075823209109725</v>
      </c>
    </row>
    <row r="7467" spans="1:2">
      <c r="A7467">
        <v>7466</v>
      </c>
      <c r="B7467" s="13">
        <v>-8.2116796477563181</v>
      </c>
    </row>
    <row r="7468" spans="1:2">
      <c r="A7468">
        <v>7467</v>
      </c>
      <c r="B7468" s="13">
        <v>-10.18158071552987</v>
      </c>
    </row>
    <row r="7469" spans="1:2">
      <c r="A7469">
        <v>7468</v>
      </c>
      <c r="B7469" s="13">
        <v>-7.497649321095901</v>
      </c>
    </row>
    <row r="7470" spans="1:2">
      <c r="A7470">
        <v>7469</v>
      </c>
      <c r="B7470" s="13">
        <v>-8.1156614557867215</v>
      </c>
    </row>
    <row r="7471" spans="1:2">
      <c r="A7471">
        <v>7470</v>
      </c>
      <c r="B7471" s="13">
        <v>-11.339691826371032</v>
      </c>
    </row>
    <row r="7472" spans="1:2">
      <c r="A7472">
        <v>7471</v>
      </c>
      <c r="B7472" s="13">
        <v>-11.724991173111301</v>
      </c>
    </row>
    <row r="7473" spans="1:2">
      <c r="A7473">
        <v>7472</v>
      </c>
      <c r="B7473" s="13">
        <v>-8.462357912030475</v>
      </c>
    </row>
    <row r="7474" spans="1:2">
      <c r="A7474">
        <v>7473</v>
      </c>
      <c r="B7474" s="13">
        <v>-7.0541918288785892</v>
      </c>
    </row>
    <row r="7475" spans="1:2">
      <c r="A7475">
        <v>7474</v>
      </c>
      <c r="B7475" s="13">
        <v>-14.350788076548568</v>
      </c>
    </row>
    <row r="7476" spans="1:2">
      <c r="A7476">
        <v>7475</v>
      </c>
      <c r="B7476" s="13">
        <v>-12.715162084850357</v>
      </c>
    </row>
    <row r="7477" spans="1:2">
      <c r="A7477">
        <v>7476</v>
      </c>
      <c r="B7477" s="13">
        <v>-7.4106972695158504</v>
      </c>
    </row>
    <row r="7478" spans="1:2">
      <c r="A7478">
        <v>7477</v>
      </c>
      <c r="B7478" s="13">
        <v>-5.0711441672574882</v>
      </c>
    </row>
    <row r="7479" spans="1:2">
      <c r="A7479">
        <v>7478</v>
      </c>
      <c r="B7479" s="13">
        <v>-10.011441238954502</v>
      </c>
    </row>
    <row r="7480" spans="1:2">
      <c r="A7480">
        <v>7479</v>
      </c>
      <c r="B7480" s="13">
        <v>-9.8386877659755587</v>
      </c>
    </row>
    <row r="7481" spans="1:2">
      <c r="A7481">
        <v>7480</v>
      </c>
      <c r="B7481" s="13">
        <v>-8.5214329291409285</v>
      </c>
    </row>
    <row r="7482" spans="1:2">
      <c r="A7482">
        <v>7481</v>
      </c>
      <c r="B7482" s="13">
        <v>-10.604663489033525</v>
      </c>
    </row>
    <row r="7483" spans="1:2">
      <c r="A7483">
        <v>7482</v>
      </c>
      <c r="B7483" s="13">
        <v>-3.6191661490255185</v>
      </c>
    </row>
    <row r="7484" spans="1:2">
      <c r="A7484">
        <v>7483</v>
      </c>
      <c r="B7484" s="13">
        <v>-10.879122567718698</v>
      </c>
    </row>
    <row r="7485" spans="1:2">
      <c r="A7485">
        <v>7484</v>
      </c>
      <c r="B7485" s="13">
        <v>-7.8947767071731949</v>
      </c>
    </row>
    <row r="7486" spans="1:2">
      <c r="A7486">
        <v>7485</v>
      </c>
      <c r="B7486" s="13">
        <v>-12.47763873945153</v>
      </c>
    </row>
    <row r="7487" spans="1:2">
      <c r="A7487">
        <v>7486</v>
      </c>
      <c r="B7487" s="13">
        <v>-10.262351566525139</v>
      </c>
    </row>
    <row r="7488" spans="1:2">
      <c r="A7488">
        <v>7487</v>
      </c>
      <c r="B7488" s="13">
        <v>-9.544884250964877</v>
      </c>
    </row>
    <row r="7489" spans="1:2">
      <c r="A7489">
        <v>7488</v>
      </c>
      <c r="B7489" s="13">
        <v>-12.316212133639807</v>
      </c>
    </row>
    <row r="7490" spans="1:2">
      <c r="A7490">
        <v>7489</v>
      </c>
      <c r="B7490" s="13">
        <v>-6.609374958699477</v>
      </c>
    </row>
    <row r="7491" spans="1:2">
      <c r="A7491">
        <v>7490</v>
      </c>
      <c r="B7491" s="13">
        <v>-9.3468668685006868</v>
      </c>
    </row>
    <row r="7492" spans="1:2">
      <c r="A7492">
        <v>7491</v>
      </c>
      <c r="B7492" s="13">
        <v>-7.1022270465701576</v>
      </c>
    </row>
    <row r="7493" spans="1:2">
      <c r="A7493">
        <v>7492</v>
      </c>
      <c r="B7493" s="13">
        <v>-13.03371387064767</v>
      </c>
    </row>
    <row r="7494" spans="1:2">
      <c r="A7494">
        <v>7493</v>
      </c>
      <c r="B7494" s="13">
        <v>-4.8003002734633586</v>
      </c>
    </row>
    <row r="7495" spans="1:2">
      <c r="A7495">
        <v>7494</v>
      </c>
      <c r="B7495" s="13">
        <v>-7.3094332598826615</v>
      </c>
    </row>
    <row r="7496" spans="1:2">
      <c r="A7496">
        <v>7495</v>
      </c>
      <c r="B7496" s="13">
        <v>-9.2557119481594192</v>
      </c>
    </row>
    <row r="7497" spans="1:2">
      <c r="A7497">
        <v>7496</v>
      </c>
      <c r="B7497" s="13">
        <v>-12.963640596608542</v>
      </c>
    </row>
    <row r="7498" spans="1:2">
      <c r="A7498">
        <v>7497</v>
      </c>
      <c r="B7498" s="13">
        <v>-4.8863072925628614</v>
      </c>
    </row>
    <row r="7499" spans="1:2">
      <c r="A7499">
        <v>7498</v>
      </c>
      <c r="B7499" s="13">
        <v>-9.8239565982164034</v>
      </c>
    </row>
    <row r="7500" spans="1:2">
      <c r="A7500">
        <v>7499</v>
      </c>
      <c r="B7500" s="13">
        <v>-8.3324277513615055</v>
      </c>
    </row>
    <row r="7501" spans="1:2">
      <c r="A7501">
        <v>7500</v>
      </c>
      <c r="B7501" s="13">
        <v>-7.1270230512385577</v>
      </c>
    </row>
    <row r="7502" spans="1:2">
      <c r="A7502">
        <v>7501</v>
      </c>
      <c r="B7502" s="13">
        <v>-9.0430817958469039</v>
      </c>
    </row>
    <row r="7503" spans="1:2">
      <c r="A7503">
        <v>7502</v>
      </c>
      <c r="B7503" s="13">
        <v>-9.2084234545206982</v>
      </c>
    </row>
    <row r="7504" spans="1:2">
      <c r="A7504">
        <v>7503</v>
      </c>
      <c r="B7504" s="13">
        <v>-12.967026122494474</v>
      </c>
    </row>
    <row r="7505" spans="1:2">
      <c r="A7505">
        <v>7504</v>
      </c>
      <c r="B7505" s="13">
        <v>-11.48947234713062</v>
      </c>
    </row>
    <row r="7506" spans="1:2">
      <c r="A7506">
        <v>7505</v>
      </c>
      <c r="B7506" s="13">
        <v>-9.0772757530280632</v>
      </c>
    </row>
    <row r="7507" spans="1:2">
      <c r="A7507">
        <v>7506</v>
      </c>
      <c r="B7507" s="13">
        <v>-9.4706502286118379</v>
      </c>
    </row>
    <row r="7508" spans="1:2">
      <c r="A7508">
        <v>7507</v>
      </c>
      <c r="B7508" s="13">
        <v>-13.443545689399146</v>
      </c>
    </row>
    <row r="7509" spans="1:2">
      <c r="A7509">
        <v>7508</v>
      </c>
      <c r="B7509" s="13">
        <v>-8.2740838627763384</v>
      </c>
    </row>
    <row r="7510" spans="1:2">
      <c r="A7510">
        <v>7509</v>
      </c>
      <c r="B7510" s="13">
        <v>-4.6332310349368031</v>
      </c>
    </row>
    <row r="7511" spans="1:2">
      <c r="A7511">
        <v>7510</v>
      </c>
      <c r="B7511" s="13">
        <v>-8.4618727129786979</v>
      </c>
    </row>
    <row r="7512" spans="1:2">
      <c r="A7512">
        <v>7511</v>
      </c>
      <c r="B7512" s="13">
        <v>-9.4869148589459318</v>
      </c>
    </row>
    <row r="7513" spans="1:2">
      <c r="A7513">
        <v>7512</v>
      </c>
      <c r="B7513" s="13">
        <v>-7.4559485004427115</v>
      </c>
    </row>
    <row r="7514" spans="1:2">
      <c r="A7514">
        <v>7513</v>
      </c>
      <c r="B7514" s="13">
        <v>-10.438582109857379</v>
      </c>
    </row>
    <row r="7515" spans="1:2">
      <c r="A7515">
        <v>7514</v>
      </c>
      <c r="B7515" s="13">
        <v>-5.4178038814472869</v>
      </c>
    </row>
    <row r="7516" spans="1:2">
      <c r="A7516">
        <v>7515</v>
      </c>
      <c r="B7516" s="13">
        <v>-10.535127141976304</v>
      </c>
    </row>
    <row r="7517" spans="1:2">
      <c r="A7517">
        <v>7516</v>
      </c>
      <c r="B7517" s="13">
        <v>-3.7305498443382943</v>
      </c>
    </row>
    <row r="7518" spans="1:2">
      <c r="A7518">
        <v>7517</v>
      </c>
      <c r="B7518" s="13">
        <v>-8.1333681143054584</v>
      </c>
    </row>
    <row r="7519" spans="1:2">
      <c r="A7519">
        <v>7518</v>
      </c>
      <c r="B7519" s="13">
        <v>-7.4680431108768914</v>
      </c>
    </row>
    <row r="7520" spans="1:2">
      <c r="A7520">
        <v>7519</v>
      </c>
      <c r="B7520" s="13">
        <v>-8.0597232838138098</v>
      </c>
    </row>
    <row r="7521" spans="1:2">
      <c r="A7521">
        <v>7520</v>
      </c>
      <c r="B7521" s="13">
        <v>-14.580934753654697</v>
      </c>
    </row>
    <row r="7522" spans="1:2">
      <c r="A7522">
        <v>7521</v>
      </c>
      <c r="B7522" s="13">
        <v>-1.7043936894874259</v>
      </c>
    </row>
    <row r="7523" spans="1:2">
      <c r="A7523">
        <v>7522</v>
      </c>
      <c r="B7523" s="13">
        <v>-11.837961191444368</v>
      </c>
    </row>
    <row r="7524" spans="1:2">
      <c r="A7524">
        <v>7523</v>
      </c>
      <c r="B7524" s="13">
        <v>-13.125358716521232</v>
      </c>
    </row>
    <row r="7525" spans="1:2">
      <c r="A7525">
        <v>7524</v>
      </c>
      <c r="B7525" s="13">
        <v>-9.4533257204526446</v>
      </c>
    </row>
    <row r="7526" spans="1:2">
      <c r="A7526">
        <v>7525</v>
      </c>
      <c r="B7526" s="13">
        <v>-7.4614954073360007</v>
      </c>
    </row>
    <row r="7527" spans="1:2">
      <c r="A7527">
        <v>7526</v>
      </c>
      <c r="B7527" s="13">
        <v>-10.959657609178038</v>
      </c>
    </row>
    <row r="7528" spans="1:2">
      <c r="A7528">
        <v>7527</v>
      </c>
      <c r="B7528" s="13">
        <v>-11.570188415283074</v>
      </c>
    </row>
    <row r="7529" spans="1:2">
      <c r="A7529">
        <v>7528</v>
      </c>
      <c r="B7529" s="13">
        <v>-11.519663024966711</v>
      </c>
    </row>
    <row r="7530" spans="1:2">
      <c r="A7530">
        <v>7529</v>
      </c>
      <c r="B7530" s="13">
        <v>-7.1453384665283464</v>
      </c>
    </row>
    <row r="7531" spans="1:2">
      <c r="A7531">
        <v>7530</v>
      </c>
      <c r="B7531" s="13">
        <v>-6.3645144685224153</v>
      </c>
    </row>
    <row r="7532" spans="1:2">
      <c r="A7532">
        <v>7531</v>
      </c>
      <c r="B7532" s="13">
        <v>-9.4758682434268895</v>
      </c>
    </row>
    <row r="7533" spans="1:2">
      <c r="A7533">
        <v>7532</v>
      </c>
      <c r="B7533" s="13">
        <v>-10.156572435139243</v>
      </c>
    </row>
    <row r="7534" spans="1:2">
      <c r="A7534">
        <v>7533</v>
      </c>
      <c r="B7534" s="13">
        <v>-9.5540829576858979</v>
      </c>
    </row>
    <row r="7535" spans="1:2">
      <c r="A7535">
        <v>7534</v>
      </c>
      <c r="B7535" s="13">
        <v>-6.0074493899569692</v>
      </c>
    </row>
    <row r="7536" spans="1:2">
      <c r="A7536">
        <v>7535</v>
      </c>
      <c r="B7536" s="13">
        <v>-7.3928904142059615</v>
      </c>
    </row>
    <row r="7537" spans="1:2">
      <c r="A7537">
        <v>7536</v>
      </c>
      <c r="B7537" s="13">
        <v>-10.228320950019217</v>
      </c>
    </row>
    <row r="7538" spans="1:2">
      <c r="A7538">
        <v>7537</v>
      </c>
      <c r="B7538" s="13">
        <v>-11.745393202105664</v>
      </c>
    </row>
    <row r="7539" spans="1:2">
      <c r="A7539">
        <v>7538</v>
      </c>
      <c r="B7539" s="13">
        <v>-8.1435449578060641</v>
      </c>
    </row>
    <row r="7540" spans="1:2">
      <c r="A7540">
        <v>7539</v>
      </c>
      <c r="B7540" s="13">
        <v>-12.35146804391734</v>
      </c>
    </row>
    <row r="7541" spans="1:2">
      <c r="A7541">
        <v>7540</v>
      </c>
      <c r="B7541" s="13">
        <v>-8.0307408493171177</v>
      </c>
    </row>
    <row r="7542" spans="1:2">
      <c r="A7542">
        <v>7541</v>
      </c>
      <c r="B7542" s="13">
        <v>-6.2467477978795838</v>
      </c>
    </row>
    <row r="7543" spans="1:2">
      <c r="A7543">
        <v>7542</v>
      </c>
      <c r="B7543" s="13">
        <v>-9.9043918852497477</v>
      </c>
    </row>
    <row r="7544" spans="1:2">
      <c r="A7544">
        <v>7543</v>
      </c>
      <c r="B7544" s="13">
        <v>-5.5083703739106902</v>
      </c>
    </row>
    <row r="7545" spans="1:2">
      <c r="A7545">
        <v>7544</v>
      </c>
      <c r="B7545" s="13">
        <v>-9.2972743771452482</v>
      </c>
    </row>
    <row r="7546" spans="1:2">
      <c r="A7546">
        <v>7545</v>
      </c>
      <c r="B7546" s="13">
        <v>-8.5313748122920661</v>
      </c>
    </row>
    <row r="7547" spans="1:2">
      <c r="A7547">
        <v>7546</v>
      </c>
      <c r="B7547" s="13">
        <v>-9.1769642170925572</v>
      </c>
    </row>
    <row r="7548" spans="1:2">
      <c r="A7548">
        <v>7547</v>
      </c>
      <c r="B7548" s="13">
        <v>-9.1649685365618598</v>
      </c>
    </row>
    <row r="7549" spans="1:2">
      <c r="A7549">
        <v>7548</v>
      </c>
      <c r="B7549" s="13">
        <v>-12.776932364269413</v>
      </c>
    </row>
    <row r="7550" spans="1:2">
      <c r="A7550">
        <v>7549</v>
      </c>
      <c r="B7550" s="13">
        <v>-11.765062138521374</v>
      </c>
    </row>
    <row r="7551" spans="1:2">
      <c r="A7551">
        <v>7550</v>
      </c>
      <c r="B7551" s="13">
        <v>-6.5134393333205312</v>
      </c>
    </row>
    <row r="7552" spans="1:2">
      <c r="A7552">
        <v>7551</v>
      </c>
      <c r="B7552" s="13">
        <v>-9.1309460717889817</v>
      </c>
    </row>
    <row r="7553" spans="1:2">
      <c r="A7553">
        <v>7552</v>
      </c>
      <c r="B7553" s="13">
        <v>-8.571479183955816</v>
      </c>
    </row>
    <row r="7554" spans="1:2">
      <c r="A7554">
        <v>7553</v>
      </c>
      <c r="B7554" s="13">
        <v>-8.7394234312295005</v>
      </c>
    </row>
    <row r="7555" spans="1:2">
      <c r="A7555">
        <v>7554</v>
      </c>
      <c r="B7555" s="13">
        <v>-11.859129673509738</v>
      </c>
    </row>
    <row r="7556" spans="1:2">
      <c r="A7556">
        <v>7555</v>
      </c>
      <c r="B7556" s="13">
        <v>-6.7080387802190176</v>
      </c>
    </row>
    <row r="7557" spans="1:2">
      <c r="A7557">
        <v>7556</v>
      </c>
      <c r="B7557" s="13">
        <v>-8.2866062182530449</v>
      </c>
    </row>
    <row r="7558" spans="1:2">
      <c r="A7558">
        <v>7557</v>
      </c>
      <c r="B7558" s="13">
        <v>-9.1522470485640159</v>
      </c>
    </row>
    <row r="7559" spans="1:2">
      <c r="A7559">
        <v>7558</v>
      </c>
      <c r="B7559" s="13">
        <v>-12.899907778914683</v>
      </c>
    </row>
    <row r="7560" spans="1:2">
      <c r="A7560">
        <v>7559</v>
      </c>
      <c r="B7560" s="13">
        <v>-6.9385128890422871</v>
      </c>
    </row>
    <row r="7561" spans="1:2">
      <c r="A7561">
        <v>7560</v>
      </c>
      <c r="B7561" s="13">
        <v>-6.0451621590536373</v>
      </c>
    </row>
    <row r="7562" spans="1:2">
      <c r="A7562">
        <v>7561</v>
      </c>
      <c r="B7562" s="13">
        <v>-6.7762750233346534</v>
      </c>
    </row>
    <row r="7563" spans="1:2">
      <c r="A7563">
        <v>7562</v>
      </c>
      <c r="B7563" s="13">
        <v>-14.957254183716998</v>
      </c>
    </row>
    <row r="7564" spans="1:2">
      <c r="A7564">
        <v>7563</v>
      </c>
      <c r="B7564" s="13">
        <v>-6.2413358019295195</v>
      </c>
    </row>
    <row r="7565" spans="1:2">
      <c r="A7565">
        <v>7564</v>
      </c>
      <c r="B7565" s="13">
        <v>-3.9149786966391678</v>
      </c>
    </row>
    <row r="7566" spans="1:2">
      <c r="A7566">
        <v>7565</v>
      </c>
      <c r="B7566" s="13">
        <v>-11.902420942658793</v>
      </c>
    </row>
    <row r="7567" spans="1:2">
      <c r="A7567">
        <v>7566</v>
      </c>
      <c r="B7567" s="13">
        <v>-12.318175379057475</v>
      </c>
    </row>
    <row r="7568" spans="1:2">
      <c r="A7568">
        <v>7567</v>
      </c>
      <c r="B7568" s="13">
        <v>-9.0576968297927927</v>
      </c>
    </row>
    <row r="7569" spans="1:2">
      <c r="A7569">
        <v>7568</v>
      </c>
      <c r="B7569" s="13">
        <v>-6.102366308033111</v>
      </c>
    </row>
    <row r="7570" spans="1:2">
      <c r="A7570">
        <v>7569</v>
      </c>
      <c r="B7570" s="13">
        <v>-9.3319831017494757</v>
      </c>
    </row>
    <row r="7571" spans="1:2">
      <c r="A7571">
        <v>7570</v>
      </c>
      <c r="B7571" s="13">
        <v>-8.8884211812767333</v>
      </c>
    </row>
    <row r="7572" spans="1:2">
      <c r="A7572">
        <v>7571</v>
      </c>
      <c r="B7572" s="13">
        <v>-11.425432241814583</v>
      </c>
    </row>
    <row r="7573" spans="1:2">
      <c r="A7573">
        <v>7572</v>
      </c>
      <c r="B7573" s="13">
        <v>-6.0237444868535013</v>
      </c>
    </row>
    <row r="7574" spans="1:2">
      <c r="A7574">
        <v>7573</v>
      </c>
      <c r="B7574" s="13">
        <v>-10.474776233065382</v>
      </c>
    </row>
    <row r="7575" spans="1:2">
      <c r="A7575">
        <v>7574</v>
      </c>
      <c r="B7575" s="13">
        <v>-7.5654357019645735</v>
      </c>
    </row>
    <row r="7576" spans="1:2">
      <c r="A7576">
        <v>7575</v>
      </c>
      <c r="B7576" s="13">
        <v>-8.189201306687707</v>
      </c>
    </row>
    <row r="7577" spans="1:2">
      <c r="A7577">
        <v>7576</v>
      </c>
      <c r="B7577" s="13">
        <v>-12.00254470193217</v>
      </c>
    </row>
    <row r="7578" spans="1:2">
      <c r="A7578">
        <v>7577</v>
      </c>
      <c r="B7578" s="13">
        <v>-8.324215089833551</v>
      </c>
    </row>
    <row r="7579" spans="1:2">
      <c r="A7579">
        <v>7578</v>
      </c>
      <c r="B7579" s="13">
        <v>-8.1873218452763385</v>
      </c>
    </row>
    <row r="7580" spans="1:2">
      <c r="A7580">
        <v>7579</v>
      </c>
      <c r="B7580" s="13">
        <v>-7.8339894309715108</v>
      </c>
    </row>
    <row r="7581" spans="1:2">
      <c r="A7581">
        <v>7580</v>
      </c>
      <c r="B7581" s="13">
        <v>-13.958859764968473</v>
      </c>
    </row>
    <row r="7582" spans="1:2">
      <c r="A7582">
        <v>7581</v>
      </c>
      <c r="B7582" s="13">
        <v>-12.603863386153794</v>
      </c>
    </row>
    <row r="7583" spans="1:2">
      <c r="A7583">
        <v>7582</v>
      </c>
      <c r="B7583" s="13">
        <v>-13.536079235737128</v>
      </c>
    </row>
    <row r="7584" spans="1:2">
      <c r="A7584">
        <v>7583</v>
      </c>
      <c r="B7584" s="13">
        <v>-3.8492369497064658</v>
      </c>
    </row>
    <row r="7585" spans="1:2">
      <c r="A7585">
        <v>7584</v>
      </c>
      <c r="B7585" s="13">
        <v>-4.5904140391894934</v>
      </c>
    </row>
    <row r="7586" spans="1:2">
      <c r="A7586">
        <v>7585</v>
      </c>
      <c r="B7586" s="13">
        <v>-8.8368795630012258</v>
      </c>
    </row>
    <row r="7587" spans="1:2">
      <c r="A7587">
        <v>7586</v>
      </c>
      <c r="B7587" s="13">
        <v>-7.6263860772183669</v>
      </c>
    </row>
    <row r="7588" spans="1:2">
      <c r="A7588">
        <v>7587</v>
      </c>
      <c r="B7588" s="13">
        <v>-12.075885821706105</v>
      </c>
    </row>
    <row r="7589" spans="1:2">
      <c r="A7589">
        <v>7588</v>
      </c>
      <c r="B7589" s="13">
        <v>-5.7070249935760806</v>
      </c>
    </row>
    <row r="7590" spans="1:2">
      <c r="A7590">
        <v>7589</v>
      </c>
      <c r="B7590" s="13">
        <v>-8.1510336735083122</v>
      </c>
    </row>
    <row r="7591" spans="1:2">
      <c r="A7591">
        <v>7590</v>
      </c>
      <c r="B7591" s="13">
        <v>-11.60439042047514</v>
      </c>
    </row>
    <row r="7592" spans="1:2">
      <c r="A7592">
        <v>7591</v>
      </c>
      <c r="B7592" s="13">
        <v>-13.055627728053556</v>
      </c>
    </row>
    <row r="7593" spans="1:2">
      <c r="A7593">
        <v>7592</v>
      </c>
      <c r="B7593" s="13">
        <v>-7.5372838009354499</v>
      </c>
    </row>
    <row r="7594" spans="1:2">
      <c r="A7594">
        <v>7593</v>
      </c>
      <c r="B7594" s="13">
        <v>-8.7255336839229827</v>
      </c>
    </row>
    <row r="7595" spans="1:2">
      <c r="A7595">
        <v>7594</v>
      </c>
      <c r="B7595" s="13">
        <v>-12.002340524963643</v>
      </c>
    </row>
    <row r="7596" spans="1:2">
      <c r="A7596">
        <v>7595</v>
      </c>
      <c r="B7596" s="13">
        <v>-9.787527927562504</v>
      </c>
    </row>
    <row r="7597" spans="1:2">
      <c r="A7597">
        <v>7596</v>
      </c>
      <c r="B7597" s="13">
        <v>-13.801818143059815</v>
      </c>
    </row>
    <row r="7598" spans="1:2">
      <c r="A7598">
        <v>7597</v>
      </c>
      <c r="B7598" s="13">
        <v>-13.965595674338756</v>
      </c>
    </row>
    <row r="7599" spans="1:2">
      <c r="A7599">
        <v>7598</v>
      </c>
      <c r="B7599" s="13">
        <v>-7.2377718746885549</v>
      </c>
    </row>
    <row r="7600" spans="1:2">
      <c r="A7600">
        <v>7599</v>
      </c>
      <c r="B7600" s="13">
        <v>-7.2968391632430167</v>
      </c>
    </row>
    <row r="7601" spans="1:2">
      <c r="A7601">
        <v>7600</v>
      </c>
      <c r="B7601" s="13">
        <v>-9.5884438613227712</v>
      </c>
    </row>
    <row r="7602" spans="1:2">
      <c r="A7602">
        <v>7601</v>
      </c>
      <c r="B7602" s="13">
        <v>-7.7134365533109142</v>
      </c>
    </row>
    <row r="7603" spans="1:2">
      <c r="A7603">
        <v>7602</v>
      </c>
      <c r="B7603" s="13">
        <v>-5.5714846646894562</v>
      </c>
    </row>
    <row r="7604" spans="1:2">
      <c r="A7604">
        <v>7603</v>
      </c>
      <c r="B7604" s="13">
        <v>-9.2448913823748047</v>
      </c>
    </row>
    <row r="7605" spans="1:2">
      <c r="A7605">
        <v>7604</v>
      </c>
      <c r="B7605" s="13">
        <v>-8.0884769609594702</v>
      </c>
    </row>
    <row r="7606" spans="1:2">
      <c r="A7606">
        <v>7605</v>
      </c>
      <c r="B7606" s="13">
        <v>-9.0779255483840906</v>
      </c>
    </row>
    <row r="7607" spans="1:2">
      <c r="A7607">
        <v>7606</v>
      </c>
      <c r="B7607" s="13">
        <v>-10.748352298165027</v>
      </c>
    </row>
    <row r="7608" spans="1:2">
      <c r="A7608">
        <v>7607</v>
      </c>
      <c r="B7608" s="13">
        <v>-6.0595307312657862</v>
      </c>
    </row>
    <row r="7609" spans="1:2">
      <c r="A7609">
        <v>7608</v>
      </c>
      <c r="B7609" s="13">
        <v>-9.653894615635231</v>
      </c>
    </row>
    <row r="7610" spans="1:2">
      <c r="A7610">
        <v>7609</v>
      </c>
      <c r="B7610" s="13">
        <v>-7.1681155317707832</v>
      </c>
    </row>
    <row r="7611" spans="1:2">
      <c r="A7611">
        <v>7610</v>
      </c>
      <c r="B7611" s="13">
        <v>-7.918271604610676</v>
      </c>
    </row>
    <row r="7612" spans="1:2">
      <c r="A7612">
        <v>7611</v>
      </c>
      <c r="B7612" s="13">
        <v>-12.970564745915739</v>
      </c>
    </row>
    <row r="7613" spans="1:2">
      <c r="A7613">
        <v>7612</v>
      </c>
      <c r="B7613" s="13">
        <v>-8.9805271722676743</v>
      </c>
    </row>
    <row r="7614" spans="1:2">
      <c r="A7614">
        <v>7613</v>
      </c>
      <c r="B7614" s="13">
        <v>-3.2293027168156145</v>
      </c>
    </row>
    <row r="7615" spans="1:2">
      <c r="A7615">
        <v>7614</v>
      </c>
      <c r="B7615" s="13">
        <v>-10.415656608258152</v>
      </c>
    </row>
    <row r="7616" spans="1:2">
      <c r="A7616">
        <v>7615</v>
      </c>
      <c r="B7616" s="13">
        <v>-7.0452099386298528</v>
      </c>
    </row>
    <row r="7617" spans="1:2">
      <c r="A7617">
        <v>7616</v>
      </c>
      <c r="B7617" s="13">
        <v>-10.837630829114877</v>
      </c>
    </row>
    <row r="7618" spans="1:2">
      <c r="A7618">
        <v>7617</v>
      </c>
      <c r="B7618" s="13">
        <v>-9.7032349494867134</v>
      </c>
    </row>
    <row r="7619" spans="1:2">
      <c r="A7619">
        <v>7618</v>
      </c>
      <c r="B7619" s="13">
        <v>-7.0324590892465375</v>
      </c>
    </row>
    <row r="7620" spans="1:2">
      <c r="A7620">
        <v>7619</v>
      </c>
      <c r="B7620" s="13">
        <v>-10.535729852481719</v>
      </c>
    </row>
    <row r="7621" spans="1:2">
      <c r="A7621">
        <v>7620</v>
      </c>
      <c r="B7621" s="13">
        <v>-8.5017457524049842</v>
      </c>
    </row>
    <row r="7622" spans="1:2">
      <c r="A7622">
        <v>7621</v>
      </c>
      <c r="B7622" s="13">
        <v>-6.9353749599788497</v>
      </c>
    </row>
    <row r="7623" spans="1:2">
      <c r="A7623">
        <v>7622</v>
      </c>
      <c r="B7623" s="13">
        <v>-6.8198990630779655</v>
      </c>
    </row>
    <row r="7624" spans="1:2">
      <c r="A7624">
        <v>7623</v>
      </c>
      <c r="B7624" s="13">
        <v>-13.017900940111074</v>
      </c>
    </row>
    <row r="7625" spans="1:2">
      <c r="A7625">
        <v>7624</v>
      </c>
      <c r="B7625" s="13">
        <v>-6.7755715214326804</v>
      </c>
    </row>
    <row r="7626" spans="1:2">
      <c r="A7626">
        <v>7625</v>
      </c>
      <c r="B7626" s="13">
        <v>-12.841111265444445</v>
      </c>
    </row>
    <row r="7627" spans="1:2">
      <c r="A7627">
        <v>7626</v>
      </c>
      <c r="B7627" s="13">
        <v>-8.9070729913884872</v>
      </c>
    </row>
    <row r="7628" spans="1:2">
      <c r="A7628">
        <v>7627</v>
      </c>
      <c r="B7628" s="13">
        <v>-6.7329030449459477</v>
      </c>
    </row>
    <row r="7629" spans="1:2">
      <c r="A7629">
        <v>7628</v>
      </c>
      <c r="B7629" s="13">
        <v>-9.724188636756514</v>
      </c>
    </row>
    <row r="7630" spans="1:2">
      <c r="A7630">
        <v>7629</v>
      </c>
      <c r="B7630" s="13">
        <v>-14.722490303289408</v>
      </c>
    </row>
    <row r="7631" spans="1:2">
      <c r="A7631">
        <v>7630</v>
      </c>
      <c r="B7631" s="13">
        <v>-9.1534962606239549</v>
      </c>
    </row>
    <row r="7632" spans="1:2">
      <c r="A7632">
        <v>7631</v>
      </c>
      <c r="B7632" s="13">
        <v>-6.2989043113557512</v>
      </c>
    </row>
    <row r="7633" spans="1:2">
      <c r="A7633">
        <v>7632</v>
      </c>
      <c r="B7633" s="13">
        <v>-12.652044016266441</v>
      </c>
    </row>
    <row r="7634" spans="1:2">
      <c r="A7634">
        <v>7633</v>
      </c>
      <c r="B7634" s="13">
        <v>-6.1135816675410588</v>
      </c>
    </row>
    <row r="7635" spans="1:2">
      <c r="A7635">
        <v>7634</v>
      </c>
      <c r="B7635" s="13">
        <v>-8.1472954075178592</v>
      </c>
    </row>
    <row r="7636" spans="1:2">
      <c r="A7636">
        <v>7635</v>
      </c>
      <c r="B7636" s="13">
        <v>-11.394047266647783</v>
      </c>
    </row>
    <row r="7637" spans="1:2">
      <c r="A7637">
        <v>7636</v>
      </c>
      <c r="B7637" s="13">
        <v>-8.9721196652058044</v>
      </c>
    </row>
    <row r="7638" spans="1:2">
      <c r="A7638">
        <v>7637</v>
      </c>
      <c r="B7638" s="13">
        <v>-14.876638226723777</v>
      </c>
    </row>
    <row r="7639" spans="1:2">
      <c r="A7639">
        <v>7638</v>
      </c>
      <c r="B7639" s="13">
        <v>-11.913108772168293</v>
      </c>
    </row>
    <row r="7640" spans="1:2">
      <c r="A7640">
        <v>7639</v>
      </c>
      <c r="B7640" s="13">
        <v>-15.008914726951753</v>
      </c>
    </row>
    <row r="7641" spans="1:2">
      <c r="A7641">
        <v>7640</v>
      </c>
      <c r="B7641" s="13">
        <v>-5.5285349560144619</v>
      </c>
    </row>
    <row r="7642" spans="1:2">
      <c r="A7642">
        <v>7641</v>
      </c>
      <c r="B7642" s="13">
        <v>-8.7756759170456178</v>
      </c>
    </row>
    <row r="7643" spans="1:2">
      <c r="A7643">
        <v>7642</v>
      </c>
      <c r="B7643" s="13">
        <v>-10.717680299527409</v>
      </c>
    </row>
    <row r="7644" spans="1:2">
      <c r="A7644">
        <v>7643</v>
      </c>
      <c r="B7644" s="13">
        <v>-1.5443056826895991</v>
      </c>
    </row>
    <row r="7645" spans="1:2">
      <c r="A7645">
        <v>7644</v>
      </c>
      <c r="B7645" s="13">
        <v>-8.8762039706441875</v>
      </c>
    </row>
    <row r="7646" spans="1:2">
      <c r="A7646">
        <v>7645</v>
      </c>
      <c r="B7646" s="13">
        <v>-6.1185399279850152</v>
      </c>
    </row>
    <row r="7647" spans="1:2">
      <c r="A7647">
        <v>7646</v>
      </c>
      <c r="B7647" s="13">
        <v>-11.991141670603845</v>
      </c>
    </row>
    <row r="7648" spans="1:2">
      <c r="A7648">
        <v>7647</v>
      </c>
      <c r="B7648" s="13">
        <v>-10.201998268266065</v>
      </c>
    </row>
    <row r="7649" spans="1:2">
      <c r="A7649">
        <v>7648</v>
      </c>
      <c r="B7649" s="13">
        <v>-9.7063355796434543</v>
      </c>
    </row>
    <row r="7650" spans="1:2">
      <c r="A7650">
        <v>7649</v>
      </c>
      <c r="B7650" s="13">
        <v>-10.064642307746594</v>
      </c>
    </row>
    <row r="7651" spans="1:2">
      <c r="A7651">
        <v>7650</v>
      </c>
      <c r="B7651" s="13">
        <v>-10.876839332875539</v>
      </c>
    </row>
    <row r="7652" spans="1:2">
      <c r="A7652">
        <v>7651</v>
      </c>
      <c r="B7652" s="13">
        <v>-11.074370474202375</v>
      </c>
    </row>
    <row r="7653" spans="1:2">
      <c r="A7653">
        <v>7652</v>
      </c>
      <c r="B7653" s="13">
        <v>-8.511055071039122</v>
      </c>
    </row>
    <row r="7654" spans="1:2">
      <c r="A7654">
        <v>7653</v>
      </c>
      <c r="B7654" s="13">
        <v>-5.417105901798581</v>
      </c>
    </row>
    <row r="7655" spans="1:2">
      <c r="A7655">
        <v>7654</v>
      </c>
      <c r="B7655" s="13">
        <v>-10.335545769371524</v>
      </c>
    </row>
    <row r="7656" spans="1:2">
      <c r="A7656">
        <v>7655</v>
      </c>
      <c r="B7656" s="13">
        <v>-3.3615326081508909</v>
      </c>
    </row>
    <row r="7657" spans="1:2">
      <c r="A7657">
        <v>7656</v>
      </c>
      <c r="B7657" s="13">
        <v>-6.4704218830284033</v>
      </c>
    </row>
    <row r="7658" spans="1:2">
      <c r="A7658">
        <v>7657</v>
      </c>
      <c r="B7658" s="13">
        <v>-12.387879902925862</v>
      </c>
    </row>
    <row r="7659" spans="1:2">
      <c r="A7659">
        <v>7658</v>
      </c>
      <c r="B7659" s="13">
        <v>-4.4462039680801739</v>
      </c>
    </row>
    <row r="7660" spans="1:2">
      <c r="A7660">
        <v>7659</v>
      </c>
      <c r="B7660" s="13">
        <v>-5.8644188099668559</v>
      </c>
    </row>
    <row r="7661" spans="1:2">
      <c r="A7661">
        <v>7660</v>
      </c>
      <c r="B7661" s="13">
        <v>-8.6292929423843194</v>
      </c>
    </row>
    <row r="7662" spans="1:2">
      <c r="A7662">
        <v>7661</v>
      </c>
      <c r="B7662" s="13">
        <v>-11.834983277240831</v>
      </c>
    </row>
    <row r="7663" spans="1:2">
      <c r="A7663">
        <v>7662</v>
      </c>
      <c r="B7663" s="13">
        <v>-8.7468211063580519</v>
      </c>
    </row>
    <row r="7664" spans="1:2">
      <c r="A7664">
        <v>7663</v>
      </c>
      <c r="B7664" s="13">
        <v>-10.957719923027385</v>
      </c>
    </row>
    <row r="7665" spans="1:2">
      <c r="A7665">
        <v>7664</v>
      </c>
      <c r="B7665" s="13">
        <v>-8.2336059099301853</v>
      </c>
    </row>
    <row r="7666" spans="1:2">
      <c r="A7666">
        <v>7665</v>
      </c>
      <c r="B7666" s="13">
        <v>-10.196592758859396</v>
      </c>
    </row>
    <row r="7667" spans="1:2">
      <c r="A7667">
        <v>7666</v>
      </c>
      <c r="B7667" s="13">
        <v>-9.5486201974671125</v>
      </c>
    </row>
    <row r="7668" spans="1:2">
      <c r="A7668">
        <v>7667</v>
      </c>
      <c r="B7668" s="13">
        <v>-10.439828240016592</v>
      </c>
    </row>
    <row r="7669" spans="1:2">
      <c r="A7669">
        <v>7668</v>
      </c>
      <c r="B7669" s="13">
        <v>-14.509125638696558</v>
      </c>
    </row>
    <row r="7670" spans="1:2">
      <c r="A7670">
        <v>7669</v>
      </c>
      <c r="B7670" s="13">
        <v>-9.6387954139188832</v>
      </c>
    </row>
    <row r="7671" spans="1:2">
      <c r="A7671">
        <v>7670</v>
      </c>
      <c r="B7671" s="13">
        <v>-8.3201952391645282</v>
      </c>
    </row>
    <row r="7672" spans="1:2">
      <c r="A7672">
        <v>7671</v>
      </c>
      <c r="B7672" s="13">
        <v>-10.878577035490895</v>
      </c>
    </row>
    <row r="7673" spans="1:2">
      <c r="A7673">
        <v>7672</v>
      </c>
      <c r="B7673" s="13">
        <v>-7.291124563919662</v>
      </c>
    </row>
    <row r="7674" spans="1:2">
      <c r="A7674">
        <v>7673</v>
      </c>
      <c r="B7674" s="13">
        <v>-6.4838960671381045</v>
      </c>
    </row>
    <row r="7675" spans="1:2">
      <c r="A7675">
        <v>7674</v>
      </c>
      <c r="B7675" s="13">
        <v>-9.3540152766337918</v>
      </c>
    </row>
    <row r="7676" spans="1:2">
      <c r="A7676">
        <v>7675</v>
      </c>
      <c r="B7676" s="13">
        <v>-7.3654916705208571</v>
      </c>
    </row>
    <row r="7677" spans="1:2">
      <c r="A7677">
        <v>7676</v>
      </c>
      <c r="B7677" s="13">
        <v>-9.6199144040452182</v>
      </c>
    </row>
    <row r="7678" spans="1:2">
      <c r="A7678">
        <v>7677</v>
      </c>
      <c r="B7678" s="13">
        <v>-2.818177992068486</v>
      </c>
    </row>
    <row r="7679" spans="1:2">
      <c r="A7679">
        <v>7678</v>
      </c>
      <c r="B7679" s="13">
        <v>-7.8324052959414052</v>
      </c>
    </row>
    <row r="7680" spans="1:2">
      <c r="A7680">
        <v>7679</v>
      </c>
      <c r="B7680" s="13">
        <v>-10.927604269691129</v>
      </c>
    </row>
    <row r="7681" spans="1:2">
      <c r="A7681">
        <v>7680</v>
      </c>
      <c r="B7681" s="13">
        <v>-8.4656530358169118</v>
      </c>
    </row>
    <row r="7682" spans="1:2">
      <c r="A7682">
        <v>7681</v>
      </c>
      <c r="B7682" s="13">
        <v>-7.9617284225063827</v>
      </c>
    </row>
    <row r="7683" spans="1:2">
      <c r="A7683">
        <v>7682</v>
      </c>
      <c r="B7683" s="13">
        <v>-14.177091901119969</v>
      </c>
    </row>
    <row r="7684" spans="1:2">
      <c r="A7684">
        <v>7683</v>
      </c>
      <c r="B7684" s="13">
        <v>-11.385468215769164</v>
      </c>
    </row>
    <row r="7685" spans="1:2">
      <c r="A7685">
        <v>7684</v>
      </c>
      <c r="B7685" s="13">
        <v>-6.2669786676886359</v>
      </c>
    </row>
    <row r="7686" spans="1:2">
      <c r="A7686">
        <v>7685</v>
      </c>
      <c r="B7686" s="13">
        <v>-7.689062575215158</v>
      </c>
    </row>
    <row r="7687" spans="1:2">
      <c r="A7687">
        <v>7686</v>
      </c>
      <c r="B7687" s="13">
        <v>-6.7962971138439139</v>
      </c>
    </row>
    <row r="7688" spans="1:2">
      <c r="A7688">
        <v>7687</v>
      </c>
      <c r="B7688" s="13">
        <v>-12.048621865708604</v>
      </c>
    </row>
    <row r="7689" spans="1:2">
      <c r="A7689">
        <v>7688</v>
      </c>
      <c r="B7689" s="13">
        <v>-10.730403536128762</v>
      </c>
    </row>
    <row r="7690" spans="1:2">
      <c r="A7690">
        <v>7689</v>
      </c>
      <c r="B7690" s="13">
        <v>-8.7836109173083514</v>
      </c>
    </row>
    <row r="7691" spans="1:2">
      <c r="A7691">
        <v>7690</v>
      </c>
      <c r="B7691" s="13">
        <v>-3.9070660997879618</v>
      </c>
    </row>
    <row r="7692" spans="1:2">
      <c r="A7692">
        <v>7691</v>
      </c>
      <c r="B7692" s="13">
        <v>-9.6837975262765248</v>
      </c>
    </row>
    <row r="7693" spans="1:2">
      <c r="A7693">
        <v>7692</v>
      </c>
      <c r="B7693" s="13">
        <v>-8.3501499782738549</v>
      </c>
    </row>
    <row r="7694" spans="1:2">
      <c r="A7694">
        <v>7693</v>
      </c>
      <c r="B7694" s="13">
        <v>-6.4079646228137666</v>
      </c>
    </row>
    <row r="7695" spans="1:2">
      <c r="A7695">
        <v>7694</v>
      </c>
      <c r="B7695" s="13">
        <v>-5.22479138100275</v>
      </c>
    </row>
    <row r="7696" spans="1:2">
      <c r="A7696">
        <v>7695</v>
      </c>
      <c r="B7696" s="13">
        <v>-9.1055147618629331</v>
      </c>
    </row>
    <row r="7697" spans="1:2">
      <c r="A7697">
        <v>7696</v>
      </c>
      <c r="B7697" s="13">
        <v>-8.0947846896978106</v>
      </c>
    </row>
    <row r="7698" spans="1:2">
      <c r="A7698">
        <v>7697</v>
      </c>
      <c r="B7698" s="13">
        <v>-7.0138470481863866</v>
      </c>
    </row>
    <row r="7699" spans="1:2">
      <c r="A7699">
        <v>7698</v>
      </c>
      <c r="B7699" s="13">
        <v>-8.0214465025029291</v>
      </c>
    </row>
    <row r="7700" spans="1:2">
      <c r="A7700">
        <v>7699</v>
      </c>
      <c r="B7700" s="13">
        <v>-11.508774087423243</v>
      </c>
    </row>
    <row r="7701" spans="1:2">
      <c r="A7701">
        <v>7700</v>
      </c>
      <c r="B7701" s="13">
        <v>-4.7465042753844919</v>
      </c>
    </row>
    <row r="7702" spans="1:2">
      <c r="A7702">
        <v>7701</v>
      </c>
      <c r="B7702" s="13">
        <v>-7.994697089861841</v>
      </c>
    </row>
    <row r="7703" spans="1:2">
      <c r="A7703">
        <v>7702</v>
      </c>
      <c r="B7703" s="13">
        <v>-7.1198173655080499</v>
      </c>
    </row>
    <row r="7704" spans="1:2">
      <c r="A7704">
        <v>7703</v>
      </c>
      <c r="B7704" s="13">
        <v>-4.4308852036618642</v>
      </c>
    </row>
    <row r="7705" spans="1:2">
      <c r="A7705">
        <v>7704</v>
      </c>
      <c r="B7705" s="13">
        <v>-5.5132125972721049</v>
      </c>
    </row>
    <row r="7706" spans="1:2">
      <c r="A7706">
        <v>7705</v>
      </c>
      <c r="B7706" s="13">
        <v>-9.5112331530430794</v>
      </c>
    </row>
    <row r="7707" spans="1:2">
      <c r="A7707">
        <v>7706</v>
      </c>
      <c r="B7707" s="13">
        <v>-6.2412499475953203</v>
      </c>
    </row>
    <row r="7708" spans="1:2">
      <c r="A7708">
        <v>7707</v>
      </c>
      <c r="B7708" s="13">
        <v>-4.2124957691549794</v>
      </c>
    </row>
    <row r="7709" spans="1:2">
      <c r="A7709">
        <v>7708</v>
      </c>
      <c r="B7709" s="13">
        <v>-7.3482198323960288</v>
      </c>
    </row>
    <row r="7710" spans="1:2">
      <c r="A7710">
        <v>7709</v>
      </c>
      <c r="B7710" s="13">
        <v>-11.837297841825148</v>
      </c>
    </row>
    <row r="7711" spans="1:2">
      <c r="A7711">
        <v>7710</v>
      </c>
      <c r="B7711" s="13">
        <v>-7.6563455549341368</v>
      </c>
    </row>
    <row r="7712" spans="1:2">
      <c r="A7712">
        <v>7711</v>
      </c>
      <c r="B7712" s="13">
        <v>-6.9880612302361973</v>
      </c>
    </row>
    <row r="7713" spans="1:2">
      <c r="A7713">
        <v>7712</v>
      </c>
      <c r="B7713" s="13">
        <v>-8.7746165473573416</v>
      </c>
    </row>
    <row r="7714" spans="1:2">
      <c r="A7714">
        <v>7713</v>
      </c>
      <c r="B7714" s="13">
        <v>-12.135857464357933</v>
      </c>
    </row>
    <row r="7715" spans="1:2">
      <c r="A7715">
        <v>7714</v>
      </c>
      <c r="B7715" s="13">
        <v>-9.4388408899542124</v>
      </c>
    </row>
    <row r="7716" spans="1:2">
      <c r="A7716">
        <v>7715</v>
      </c>
      <c r="B7716" s="13">
        <v>-9.7516119727008199</v>
      </c>
    </row>
    <row r="7717" spans="1:2">
      <c r="A7717">
        <v>7716</v>
      </c>
      <c r="B7717" s="13">
        <v>-8.2007473030484981</v>
      </c>
    </row>
    <row r="7718" spans="1:2">
      <c r="A7718">
        <v>7717</v>
      </c>
      <c r="B7718" s="13">
        <v>-5.8533012125658814</v>
      </c>
    </row>
    <row r="7719" spans="1:2">
      <c r="A7719">
        <v>7718</v>
      </c>
      <c r="B7719" s="13">
        <v>-11.027927493989168</v>
      </c>
    </row>
    <row r="7720" spans="1:2">
      <c r="A7720">
        <v>7719</v>
      </c>
      <c r="B7720" s="13">
        <v>-5.966281723184732</v>
      </c>
    </row>
    <row r="7721" spans="1:2">
      <c r="A7721">
        <v>7720</v>
      </c>
      <c r="B7721" s="13">
        <v>-14.649554210902055</v>
      </c>
    </row>
    <row r="7722" spans="1:2">
      <c r="A7722">
        <v>7721</v>
      </c>
      <c r="B7722" s="13">
        <v>-4.8696536801674997</v>
      </c>
    </row>
    <row r="7723" spans="1:2">
      <c r="A7723">
        <v>7722</v>
      </c>
      <c r="B7723" s="13">
        <v>-7.7943578146638259</v>
      </c>
    </row>
    <row r="7724" spans="1:2">
      <c r="A7724">
        <v>7723</v>
      </c>
      <c r="B7724" s="13">
        <v>-7.5354486306092188</v>
      </c>
    </row>
    <row r="7725" spans="1:2">
      <c r="A7725">
        <v>7724</v>
      </c>
      <c r="B7725" s="13">
        <v>-8.834593077936427</v>
      </c>
    </row>
    <row r="7726" spans="1:2">
      <c r="A7726">
        <v>7725</v>
      </c>
      <c r="B7726" s="13">
        <v>-11.486549935051416</v>
      </c>
    </row>
    <row r="7727" spans="1:2">
      <c r="A7727">
        <v>7726</v>
      </c>
      <c r="B7727" s="13">
        <v>-9.6296108528165867</v>
      </c>
    </row>
    <row r="7728" spans="1:2">
      <c r="A7728">
        <v>7727</v>
      </c>
      <c r="B7728" s="13">
        <v>-8.3303906776267276</v>
      </c>
    </row>
    <row r="7729" spans="1:2">
      <c r="A7729">
        <v>7728</v>
      </c>
      <c r="B7729" s="13">
        <v>-9.0074022309706194</v>
      </c>
    </row>
    <row r="7730" spans="1:2">
      <c r="A7730">
        <v>7729</v>
      </c>
      <c r="B7730" s="13">
        <v>-11.545255107378111</v>
      </c>
    </row>
    <row r="7731" spans="1:2">
      <c r="A7731">
        <v>7730</v>
      </c>
      <c r="B7731" s="13">
        <v>-7.9981205921110936</v>
      </c>
    </row>
    <row r="7732" spans="1:2">
      <c r="A7732">
        <v>7731</v>
      </c>
      <c r="B7732" s="13">
        <v>-4.9510311030275345</v>
      </c>
    </row>
    <row r="7733" spans="1:2">
      <c r="A7733">
        <v>7732</v>
      </c>
      <c r="B7733" s="13">
        <v>-3.9914321589946002</v>
      </c>
    </row>
    <row r="7734" spans="1:2">
      <c r="A7734">
        <v>7733</v>
      </c>
      <c r="B7734" s="13">
        <v>-12.466243310937308</v>
      </c>
    </row>
    <row r="7735" spans="1:2">
      <c r="A7735">
        <v>7734</v>
      </c>
      <c r="B7735" s="13">
        <v>-16.680598474878057</v>
      </c>
    </row>
    <row r="7736" spans="1:2">
      <c r="A7736">
        <v>7735</v>
      </c>
      <c r="B7736" s="13">
        <v>-8.5734023967068023</v>
      </c>
    </row>
    <row r="7737" spans="1:2">
      <c r="A7737">
        <v>7736</v>
      </c>
      <c r="B7737" s="13">
        <v>-7.2344743553502475</v>
      </c>
    </row>
    <row r="7738" spans="1:2">
      <c r="A7738">
        <v>7737</v>
      </c>
      <c r="B7738" s="13">
        <v>-9.1455913758818159</v>
      </c>
    </row>
    <row r="7739" spans="1:2">
      <c r="A7739">
        <v>7738</v>
      </c>
      <c r="B7739" s="13">
        <v>-10.755167831336026</v>
      </c>
    </row>
    <row r="7740" spans="1:2">
      <c r="A7740">
        <v>7739</v>
      </c>
      <c r="B7740" s="13">
        <v>-8.5540519436539899</v>
      </c>
    </row>
    <row r="7741" spans="1:2">
      <c r="A7741">
        <v>7740</v>
      </c>
      <c r="B7741" s="13">
        <v>-7.9923999721899435</v>
      </c>
    </row>
    <row r="7742" spans="1:2">
      <c r="A7742">
        <v>7741</v>
      </c>
      <c r="B7742" s="13">
        <v>-9.8389349599588272</v>
      </c>
    </row>
    <row r="7743" spans="1:2">
      <c r="A7743">
        <v>7742</v>
      </c>
      <c r="B7743" s="13">
        <v>-8.5476456010117534</v>
      </c>
    </row>
    <row r="7744" spans="1:2">
      <c r="A7744">
        <v>7743</v>
      </c>
      <c r="B7744" s="13">
        <v>-13.662780537907343</v>
      </c>
    </row>
    <row r="7745" spans="1:2">
      <c r="A7745">
        <v>7744</v>
      </c>
      <c r="B7745" s="13">
        <v>-8.7925293341316753</v>
      </c>
    </row>
    <row r="7746" spans="1:2">
      <c r="A7746">
        <v>7745</v>
      </c>
      <c r="B7746" s="13">
        <v>-16.381014978789448</v>
      </c>
    </row>
    <row r="7747" spans="1:2">
      <c r="A7747">
        <v>7746</v>
      </c>
      <c r="B7747" s="13">
        <v>-8.9162495135151474</v>
      </c>
    </row>
    <row r="7748" spans="1:2">
      <c r="A7748">
        <v>7747</v>
      </c>
      <c r="B7748" s="13">
        <v>-6.2969983887301639</v>
      </c>
    </row>
    <row r="7749" spans="1:2">
      <c r="A7749">
        <v>7748</v>
      </c>
      <c r="B7749" s="13">
        <v>-14.484342798669386</v>
      </c>
    </row>
    <row r="7750" spans="1:2">
      <c r="A7750">
        <v>7749</v>
      </c>
      <c r="B7750" s="13">
        <v>-10.61148210785354</v>
      </c>
    </row>
    <row r="7751" spans="1:2">
      <c r="A7751">
        <v>7750</v>
      </c>
      <c r="B7751" s="13">
        <v>-4.3605485023927759</v>
      </c>
    </row>
    <row r="7752" spans="1:2">
      <c r="A7752">
        <v>7751</v>
      </c>
      <c r="B7752" s="13">
        <v>-7.9104160271879156</v>
      </c>
    </row>
    <row r="7753" spans="1:2">
      <c r="A7753">
        <v>7752</v>
      </c>
      <c r="B7753" s="13">
        <v>-10.036643966857884</v>
      </c>
    </row>
    <row r="7754" spans="1:2">
      <c r="A7754">
        <v>7753</v>
      </c>
      <c r="B7754" s="13">
        <v>-4.7834401064208398</v>
      </c>
    </row>
    <row r="7755" spans="1:2">
      <c r="A7755">
        <v>7754</v>
      </c>
      <c r="B7755" s="13">
        <v>-7.1334355021603608</v>
      </c>
    </row>
    <row r="7756" spans="1:2">
      <c r="A7756">
        <v>7755</v>
      </c>
      <c r="B7756" s="13">
        <v>-7.1613512438469753</v>
      </c>
    </row>
    <row r="7757" spans="1:2">
      <c r="A7757">
        <v>7756</v>
      </c>
      <c r="B7757" s="13">
        <v>-10.718009969299086</v>
      </c>
    </row>
    <row r="7758" spans="1:2">
      <c r="A7758">
        <v>7757</v>
      </c>
      <c r="B7758" s="13">
        <v>-13.237199032799547</v>
      </c>
    </row>
    <row r="7759" spans="1:2">
      <c r="A7759">
        <v>7758</v>
      </c>
      <c r="B7759" s="13">
        <v>-9.6921673091551561</v>
      </c>
    </row>
    <row r="7760" spans="1:2">
      <c r="A7760">
        <v>7759</v>
      </c>
      <c r="B7760" s="13">
        <v>-5.5403439007796029</v>
      </c>
    </row>
    <row r="7761" spans="1:2">
      <c r="A7761">
        <v>7760</v>
      </c>
      <c r="B7761" s="13">
        <v>-9.8787016150815941</v>
      </c>
    </row>
    <row r="7762" spans="1:2">
      <c r="A7762">
        <v>7761</v>
      </c>
      <c r="B7762" s="13">
        <v>-4.3854841611607549</v>
      </c>
    </row>
    <row r="7763" spans="1:2">
      <c r="A7763">
        <v>7762</v>
      </c>
      <c r="B7763" s="13">
        <v>-9.9967471395070344</v>
      </c>
    </row>
    <row r="7764" spans="1:2">
      <c r="A7764">
        <v>7763</v>
      </c>
      <c r="B7764" s="13">
        <v>-9.508412824410934</v>
      </c>
    </row>
    <row r="7765" spans="1:2">
      <c r="A7765">
        <v>7764</v>
      </c>
      <c r="B7765" s="13">
        <v>-8.6415916750352171</v>
      </c>
    </row>
    <row r="7766" spans="1:2">
      <c r="A7766">
        <v>7765</v>
      </c>
      <c r="B7766" s="13">
        <v>-10.333623407125005</v>
      </c>
    </row>
    <row r="7767" spans="1:2">
      <c r="A7767">
        <v>7766</v>
      </c>
      <c r="B7767" s="13">
        <v>-11.952272439238905</v>
      </c>
    </row>
    <row r="7768" spans="1:2">
      <c r="A7768">
        <v>7767</v>
      </c>
      <c r="B7768" s="13">
        <v>-10.576563460678607</v>
      </c>
    </row>
    <row r="7769" spans="1:2">
      <c r="A7769">
        <v>7768</v>
      </c>
      <c r="B7769" s="13">
        <v>-7.2441217195645722</v>
      </c>
    </row>
    <row r="7770" spans="1:2">
      <c r="A7770">
        <v>7769</v>
      </c>
      <c r="B7770" s="13">
        <v>-5.6754701541544144</v>
      </c>
    </row>
    <row r="7771" spans="1:2">
      <c r="A7771">
        <v>7770</v>
      </c>
      <c r="B7771" s="13">
        <v>-5.901047509946304</v>
      </c>
    </row>
    <row r="7772" spans="1:2">
      <c r="A7772">
        <v>7771</v>
      </c>
      <c r="B7772" s="13">
        <v>-10.597665815159907</v>
      </c>
    </row>
    <row r="7773" spans="1:2">
      <c r="A7773">
        <v>7772</v>
      </c>
      <c r="B7773" s="13">
        <v>-13.228420748273262</v>
      </c>
    </row>
    <row r="7774" spans="1:2">
      <c r="A7774">
        <v>7773</v>
      </c>
      <c r="B7774" s="13">
        <v>-9.1766445460543853</v>
      </c>
    </row>
    <row r="7775" spans="1:2">
      <c r="A7775">
        <v>7774</v>
      </c>
      <c r="B7775" s="13">
        <v>-13.03657789965296</v>
      </c>
    </row>
    <row r="7776" spans="1:2">
      <c r="A7776">
        <v>7775</v>
      </c>
      <c r="B7776" s="13">
        <v>-6.0945272132194521</v>
      </c>
    </row>
    <row r="7777" spans="1:2">
      <c r="A7777">
        <v>7776</v>
      </c>
      <c r="B7777" s="13">
        <v>-12.712449654152554</v>
      </c>
    </row>
    <row r="7778" spans="1:2">
      <c r="A7778">
        <v>7777</v>
      </c>
      <c r="B7778" s="13">
        <v>-9.5845610389464806</v>
      </c>
    </row>
    <row r="7779" spans="1:2">
      <c r="A7779">
        <v>7778</v>
      </c>
      <c r="B7779" s="13">
        <v>-7.6505264670838038</v>
      </c>
    </row>
    <row r="7780" spans="1:2">
      <c r="A7780">
        <v>7779</v>
      </c>
      <c r="B7780" s="13">
        <v>-7.516177023193527</v>
      </c>
    </row>
    <row r="7781" spans="1:2">
      <c r="A7781">
        <v>7780</v>
      </c>
      <c r="B7781" s="13">
        <v>-8.8474966160034114</v>
      </c>
    </row>
    <row r="7782" spans="1:2">
      <c r="A7782">
        <v>7781</v>
      </c>
      <c r="B7782" s="13">
        <v>-14.467429645076789</v>
      </c>
    </row>
    <row r="7783" spans="1:2">
      <c r="A7783">
        <v>7782</v>
      </c>
      <c r="B7783" s="13">
        <v>-1.5270810056148141</v>
      </c>
    </row>
    <row r="7784" spans="1:2">
      <c r="A7784">
        <v>7783</v>
      </c>
      <c r="B7784" s="13">
        <v>-4.2626662482576672</v>
      </c>
    </row>
    <row r="7785" spans="1:2">
      <c r="A7785">
        <v>7784</v>
      </c>
      <c r="B7785" s="13">
        <v>-10.324212237918582</v>
      </c>
    </row>
    <row r="7786" spans="1:2">
      <c r="A7786">
        <v>7785</v>
      </c>
      <c r="B7786" s="13">
        <v>-8.6849846951787715</v>
      </c>
    </row>
    <row r="7787" spans="1:2">
      <c r="A7787">
        <v>7786</v>
      </c>
      <c r="B7787" s="13">
        <v>-7.1261080747985224</v>
      </c>
    </row>
    <row r="7788" spans="1:2">
      <c r="A7788">
        <v>7787</v>
      </c>
      <c r="B7788" s="13">
        <v>-8.0320951357786647</v>
      </c>
    </row>
    <row r="7789" spans="1:2">
      <c r="A7789">
        <v>7788</v>
      </c>
      <c r="B7789" s="13">
        <v>-9.2637620253789876</v>
      </c>
    </row>
    <row r="7790" spans="1:2">
      <c r="A7790">
        <v>7789</v>
      </c>
      <c r="B7790" s="13">
        <v>-10.324781593277333</v>
      </c>
    </row>
    <row r="7791" spans="1:2">
      <c r="A7791">
        <v>7790</v>
      </c>
      <c r="B7791" s="13">
        <v>-7.751707657811429</v>
      </c>
    </row>
    <row r="7792" spans="1:2">
      <c r="A7792">
        <v>7791</v>
      </c>
      <c r="B7792" s="13">
        <v>-5.4175923561061259</v>
      </c>
    </row>
    <row r="7793" spans="1:2">
      <c r="A7793">
        <v>7792</v>
      </c>
      <c r="B7793" s="13">
        <v>-9.3682564764382086</v>
      </c>
    </row>
    <row r="7794" spans="1:2">
      <c r="A7794">
        <v>7793</v>
      </c>
      <c r="B7794" s="13">
        <v>-8.7368546887129845</v>
      </c>
    </row>
    <row r="7795" spans="1:2">
      <c r="A7795">
        <v>7794</v>
      </c>
      <c r="B7795" s="13">
        <v>-10.558112534781683</v>
      </c>
    </row>
    <row r="7796" spans="1:2">
      <c r="A7796">
        <v>7795</v>
      </c>
      <c r="B7796" s="13">
        <v>-6.0103249835635566</v>
      </c>
    </row>
    <row r="7797" spans="1:2">
      <c r="A7797">
        <v>7796</v>
      </c>
      <c r="B7797" s="13">
        <v>-7.7167253599064605</v>
      </c>
    </row>
    <row r="7798" spans="1:2">
      <c r="A7798">
        <v>7797</v>
      </c>
      <c r="B7798" s="13">
        <v>-7.9314271203250124</v>
      </c>
    </row>
    <row r="7799" spans="1:2">
      <c r="A7799">
        <v>7798</v>
      </c>
      <c r="B7799" s="13">
        <v>-6.1974798837007832</v>
      </c>
    </row>
    <row r="7800" spans="1:2">
      <c r="A7800">
        <v>7799</v>
      </c>
      <c r="B7800" s="13">
        <v>-7.2466908536653518</v>
      </c>
    </row>
    <row r="7801" spans="1:2">
      <c r="A7801">
        <v>7800</v>
      </c>
      <c r="B7801" s="13">
        <v>-8.5136694447729813</v>
      </c>
    </row>
    <row r="7802" spans="1:2">
      <c r="A7802">
        <v>7801</v>
      </c>
      <c r="B7802" s="13">
        <v>-11.85490452855802</v>
      </c>
    </row>
    <row r="7803" spans="1:2">
      <c r="A7803">
        <v>7802</v>
      </c>
      <c r="B7803" s="13">
        <v>-8.9004392616019388</v>
      </c>
    </row>
    <row r="7804" spans="1:2">
      <c r="A7804">
        <v>7803</v>
      </c>
      <c r="B7804" s="13">
        <v>-5.2951951338952785</v>
      </c>
    </row>
    <row r="7805" spans="1:2">
      <c r="A7805">
        <v>7804</v>
      </c>
      <c r="B7805" s="13">
        <v>-9.9382401070396291</v>
      </c>
    </row>
    <row r="7806" spans="1:2">
      <c r="A7806">
        <v>7805</v>
      </c>
      <c r="B7806" s="13">
        <v>-9.7478877888685229</v>
      </c>
    </row>
    <row r="7807" spans="1:2">
      <c r="A7807">
        <v>7806</v>
      </c>
      <c r="B7807" s="13">
        <v>-7.1359384066358098</v>
      </c>
    </row>
    <row r="7808" spans="1:2">
      <c r="A7808">
        <v>7807</v>
      </c>
      <c r="B7808" s="13">
        <v>-3.4042354432670274</v>
      </c>
    </row>
    <row r="7809" spans="1:2">
      <c r="A7809">
        <v>7808</v>
      </c>
      <c r="B7809" s="13">
        <v>-9.23101261958554</v>
      </c>
    </row>
    <row r="7810" spans="1:2">
      <c r="A7810">
        <v>7809</v>
      </c>
      <c r="B7810" s="13">
        <v>-3.5122446282756097</v>
      </c>
    </row>
    <row r="7811" spans="1:2">
      <c r="A7811">
        <v>7810</v>
      </c>
      <c r="B7811" s="13">
        <v>-11.166793135126643</v>
      </c>
    </row>
    <row r="7812" spans="1:2">
      <c r="A7812">
        <v>7811</v>
      </c>
      <c r="B7812" s="13">
        <v>-10.051698001131594</v>
      </c>
    </row>
    <row r="7813" spans="1:2">
      <c r="A7813">
        <v>7812</v>
      </c>
      <c r="B7813" s="13">
        <v>-9.6357434907889239</v>
      </c>
    </row>
    <row r="7814" spans="1:2">
      <c r="A7814">
        <v>7813</v>
      </c>
      <c r="B7814" s="13">
        <v>-10.588426234742098</v>
      </c>
    </row>
    <row r="7815" spans="1:2">
      <c r="A7815">
        <v>7814</v>
      </c>
      <c r="B7815" s="13">
        <v>-6.695698844592509</v>
      </c>
    </row>
    <row r="7816" spans="1:2">
      <c r="A7816">
        <v>7815</v>
      </c>
      <c r="B7816" s="13">
        <v>-11.77249421768375</v>
      </c>
    </row>
    <row r="7817" spans="1:2">
      <c r="A7817">
        <v>7816</v>
      </c>
      <c r="B7817" s="13">
        <v>-10.331758389522129</v>
      </c>
    </row>
    <row r="7818" spans="1:2">
      <c r="A7818">
        <v>7817</v>
      </c>
      <c r="B7818" s="13">
        <v>-10.592359336167835</v>
      </c>
    </row>
    <row r="7819" spans="1:2">
      <c r="A7819">
        <v>7818</v>
      </c>
      <c r="B7819" s="13">
        <v>-7.2079320283690391</v>
      </c>
    </row>
    <row r="7820" spans="1:2">
      <c r="A7820">
        <v>7819</v>
      </c>
      <c r="B7820" s="13">
        <v>-15.704060549250508</v>
      </c>
    </row>
    <row r="7821" spans="1:2">
      <c r="A7821">
        <v>7820</v>
      </c>
      <c r="B7821" s="13">
        <v>-10.197543676725914</v>
      </c>
    </row>
    <row r="7822" spans="1:2">
      <c r="A7822">
        <v>7821</v>
      </c>
      <c r="B7822" s="13">
        <v>-6.8600467926290607</v>
      </c>
    </row>
    <row r="7823" spans="1:2">
      <c r="A7823">
        <v>7822</v>
      </c>
      <c r="B7823" s="13">
        <v>-5.9386950191375458</v>
      </c>
    </row>
    <row r="7824" spans="1:2">
      <c r="A7824">
        <v>7823</v>
      </c>
      <c r="B7824" s="13">
        <v>-6.2098495885846789</v>
      </c>
    </row>
    <row r="7825" spans="1:2">
      <c r="A7825">
        <v>7824</v>
      </c>
      <c r="B7825" s="13">
        <v>-7.6557253150791738</v>
      </c>
    </row>
    <row r="7826" spans="1:2">
      <c r="A7826">
        <v>7825</v>
      </c>
      <c r="B7826" s="13">
        <v>-8.5723958816599666</v>
      </c>
    </row>
    <row r="7827" spans="1:2">
      <c r="A7827">
        <v>7826</v>
      </c>
      <c r="B7827" s="13">
        <v>-13.11103878887061</v>
      </c>
    </row>
    <row r="7828" spans="1:2">
      <c r="A7828">
        <v>7827</v>
      </c>
      <c r="B7828" s="13">
        <v>-10.494781954096373</v>
      </c>
    </row>
    <row r="7829" spans="1:2">
      <c r="A7829">
        <v>7828</v>
      </c>
      <c r="B7829" s="13">
        <v>-9.8104438749560163</v>
      </c>
    </row>
    <row r="7830" spans="1:2">
      <c r="A7830">
        <v>7829</v>
      </c>
      <c r="B7830" s="13">
        <v>-6.6708855433362348</v>
      </c>
    </row>
    <row r="7831" spans="1:2">
      <c r="A7831">
        <v>7830</v>
      </c>
      <c r="B7831" s="13">
        <v>-9.6508557583674364</v>
      </c>
    </row>
    <row r="7832" spans="1:2">
      <c r="A7832">
        <v>7831</v>
      </c>
      <c r="B7832" s="13">
        <v>-11.327906549530029</v>
      </c>
    </row>
    <row r="7833" spans="1:2">
      <c r="A7833">
        <v>7832</v>
      </c>
      <c r="B7833" s="13">
        <v>-6.6006858826507093</v>
      </c>
    </row>
    <row r="7834" spans="1:2">
      <c r="A7834">
        <v>7833</v>
      </c>
      <c r="B7834" s="13">
        <v>-8.2039947889799247</v>
      </c>
    </row>
    <row r="7835" spans="1:2">
      <c r="A7835">
        <v>7834</v>
      </c>
      <c r="B7835" s="13">
        <v>-7.3661913294753765</v>
      </c>
    </row>
    <row r="7836" spans="1:2">
      <c r="A7836">
        <v>7835</v>
      </c>
      <c r="B7836" s="13">
        <v>-11.488376058019016</v>
      </c>
    </row>
    <row r="7837" spans="1:2">
      <c r="A7837">
        <v>7836</v>
      </c>
      <c r="B7837" s="13">
        <v>-10.437433029494152</v>
      </c>
    </row>
    <row r="7838" spans="1:2">
      <c r="A7838">
        <v>7837</v>
      </c>
      <c r="B7838" s="13">
        <v>-11.146555090672811</v>
      </c>
    </row>
    <row r="7839" spans="1:2">
      <c r="A7839">
        <v>7838</v>
      </c>
      <c r="B7839" s="13">
        <v>-12.966370052876911</v>
      </c>
    </row>
    <row r="7840" spans="1:2">
      <c r="A7840">
        <v>7839</v>
      </c>
      <c r="B7840" s="13">
        <v>-8.3997947640947519</v>
      </c>
    </row>
    <row r="7841" spans="1:2">
      <c r="A7841">
        <v>7840</v>
      </c>
      <c r="B7841" s="13">
        <v>-4.953834380909603</v>
      </c>
    </row>
    <row r="7842" spans="1:2">
      <c r="A7842">
        <v>7841</v>
      </c>
      <c r="B7842" s="13">
        <v>-7.1637864898642603</v>
      </c>
    </row>
    <row r="7843" spans="1:2">
      <c r="A7843">
        <v>7842</v>
      </c>
      <c r="B7843" s="13">
        <v>-11.936596445948318</v>
      </c>
    </row>
    <row r="7844" spans="1:2">
      <c r="A7844">
        <v>7843</v>
      </c>
      <c r="B7844" s="13">
        <v>-7.7377520905385397</v>
      </c>
    </row>
    <row r="7845" spans="1:2">
      <c r="A7845">
        <v>7844</v>
      </c>
      <c r="B7845" s="13">
        <v>-8.1967771179264322</v>
      </c>
    </row>
    <row r="7846" spans="1:2">
      <c r="A7846">
        <v>7845</v>
      </c>
      <c r="B7846" s="13">
        <v>-5.4512065284548168</v>
      </c>
    </row>
    <row r="7847" spans="1:2">
      <c r="A7847">
        <v>7846</v>
      </c>
      <c r="B7847" s="13">
        <v>-3.5491331297612398</v>
      </c>
    </row>
    <row r="7848" spans="1:2">
      <c r="A7848">
        <v>7847</v>
      </c>
      <c r="B7848" s="13">
        <v>-11.581415351000226</v>
      </c>
    </row>
    <row r="7849" spans="1:2">
      <c r="A7849">
        <v>7848</v>
      </c>
      <c r="B7849" s="13">
        <v>-7.2009633681126317</v>
      </c>
    </row>
    <row r="7850" spans="1:2">
      <c r="A7850">
        <v>7849</v>
      </c>
      <c r="B7850" s="13">
        <v>-8.1418702528717759</v>
      </c>
    </row>
    <row r="7851" spans="1:2">
      <c r="A7851">
        <v>7850</v>
      </c>
      <c r="B7851" s="13">
        <v>-7.4691219883102935</v>
      </c>
    </row>
    <row r="7852" spans="1:2">
      <c r="A7852">
        <v>7851</v>
      </c>
      <c r="B7852" s="13">
        <v>-8.9794799884387082</v>
      </c>
    </row>
    <row r="7853" spans="1:2">
      <c r="A7853">
        <v>7852</v>
      </c>
      <c r="B7853" s="13">
        <v>-4.4971205325328967</v>
      </c>
    </row>
    <row r="7854" spans="1:2">
      <c r="A7854">
        <v>7853</v>
      </c>
      <c r="B7854" s="13">
        <v>-7.0735282471289507</v>
      </c>
    </row>
    <row r="7855" spans="1:2">
      <c r="A7855">
        <v>7854</v>
      </c>
      <c r="B7855" s="13">
        <v>-9.2465935553650382</v>
      </c>
    </row>
    <row r="7856" spans="1:2">
      <c r="A7856">
        <v>7855</v>
      </c>
      <c r="B7856" s="13">
        <v>-10.525174548395139</v>
      </c>
    </row>
    <row r="7857" spans="1:2">
      <c r="A7857">
        <v>7856</v>
      </c>
      <c r="B7857" s="13">
        <v>-7.9938533025542116</v>
      </c>
    </row>
    <row r="7858" spans="1:2">
      <c r="A7858">
        <v>7857</v>
      </c>
      <c r="B7858" s="13">
        <v>-10.268020407996682</v>
      </c>
    </row>
    <row r="7859" spans="1:2">
      <c r="A7859">
        <v>7858</v>
      </c>
      <c r="B7859" s="13">
        <v>-6.5347925152907163</v>
      </c>
    </row>
    <row r="7860" spans="1:2">
      <c r="A7860">
        <v>7859</v>
      </c>
      <c r="B7860" s="13">
        <v>-5.0688970298027822</v>
      </c>
    </row>
    <row r="7861" spans="1:2">
      <c r="A7861">
        <v>7860</v>
      </c>
      <c r="B7861" s="13">
        <v>-10.946764015199269</v>
      </c>
    </row>
    <row r="7862" spans="1:2">
      <c r="A7862">
        <v>7861</v>
      </c>
      <c r="B7862" s="13">
        <v>-7.1106044003402493</v>
      </c>
    </row>
    <row r="7863" spans="1:2">
      <c r="A7863">
        <v>7862</v>
      </c>
      <c r="B7863" s="13">
        <v>-16.493241206280235</v>
      </c>
    </row>
    <row r="7864" spans="1:2">
      <c r="A7864">
        <v>7863</v>
      </c>
      <c r="B7864" s="13">
        <v>-12.230544131104107</v>
      </c>
    </row>
    <row r="7865" spans="1:2">
      <c r="A7865">
        <v>7864</v>
      </c>
      <c r="B7865" s="13">
        <v>-10.096933685190823</v>
      </c>
    </row>
    <row r="7866" spans="1:2">
      <c r="A7866">
        <v>7865</v>
      </c>
      <c r="B7866" s="13">
        <v>-3.4681740970519854</v>
      </c>
    </row>
    <row r="7867" spans="1:2">
      <c r="A7867">
        <v>7866</v>
      </c>
      <c r="B7867" s="13">
        <v>-13.149537068171233</v>
      </c>
    </row>
    <row r="7868" spans="1:2">
      <c r="A7868">
        <v>7867</v>
      </c>
      <c r="B7868" s="13">
        <v>-13.651496543933657</v>
      </c>
    </row>
    <row r="7869" spans="1:2">
      <c r="A7869">
        <v>7868</v>
      </c>
      <c r="B7869" s="13">
        <v>-7.8375104299200533</v>
      </c>
    </row>
    <row r="7870" spans="1:2">
      <c r="A7870">
        <v>7869</v>
      </c>
      <c r="B7870" s="13">
        <v>-8.8947603601542315</v>
      </c>
    </row>
    <row r="7871" spans="1:2">
      <c r="A7871">
        <v>7870</v>
      </c>
      <c r="B7871" s="13">
        <v>-9.6316837029203732</v>
      </c>
    </row>
    <row r="7872" spans="1:2">
      <c r="A7872">
        <v>7871</v>
      </c>
      <c r="B7872" s="13">
        <v>-10.53716679708408</v>
      </c>
    </row>
    <row r="7873" spans="1:2">
      <c r="A7873">
        <v>7872</v>
      </c>
      <c r="B7873" s="13">
        <v>-12.097108921326559</v>
      </c>
    </row>
    <row r="7874" spans="1:2">
      <c r="A7874">
        <v>7873</v>
      </c>
      <c r="B7874" s="13">
        <v>-9.4898679931980503</v>
      </c>
    </row>
    <row r="7875" spans="1:2">
      <c r="A7875">
        <v>7874</v>
      </c>
      <c r="B7875" s="13">
        <v>-8.3043482439822647</v>
      </c>
    </row>
    <row r="7876" spans="1:2">
      <c r="A7876">
        <v>7875</v>
      </c>
      <c r="B7876" s="13">
        <v>-11.075419926794545</v>
      </c>
    </row>
    <row r="7877" spans="1:2">
      <c r="A7877">
        <v>7876</v>
      </c>
      <c r="B7877" s="13">
        <v>-11.800085308894191</v>
      </c>
    </row>
    <row r="7878" spans="1:2">
      <c r="A7878">
        <v>7877</v>
      </c>
      <c r="B7878" s="13">
        <v>-2.3908581301048892</v>
      </c>
    </row>
    <row r="7879" spans="1:2">
      <c r="A7879">
        <v>7878</v>
      </c>
      <c r="B7879" s="13">
        <v>-3.2415970075980685</v>
      </c>
    </row>
    <row r="7880" spans="1:2">
      <c r="A7880">
        <v>7879</v>
      </c>
      <c r="B7880" s="13">
        <v>-3.9101389758476834</v>
      </c>
    </row>
    <row r="7881" spans="1:2">
      <c r="A7881">
        <v>7880</v>
      </c>
      <c r="B7881" s="13">
        <v>-9.5302068414616361</v>
      </c>
    </row>
    <row r="7882" spans="1:2">
      <c r="A7882">
        <v>7881</v>
      </c>
      <c r="B7882" s="13">
        <v>-10.145099062666191</v>
      </c>
    </row>
    <row r="7883" spans="1:2">
      <c r="A7883">
        <v>7882</v>
      </c>
      <c r="B7883" s="13">
        <v>-7.3697819635335078</v>
      </c>
    </row>
    <row r="7884" spans="1:2">
      <c r="A7884">
        <v>7883</v>
      </c>
      <c r="B7884" s="13">
        <v>-7.8159477918102533</v>
      </c>
    </row>
    <row r="7885" spans="1:2">
      <c r="A7885">
        <v>7884</v>
      </c>
      <c r="B7885" s="13">
        <v>-9.0734208509344292</v>
      </c>
    </row>
    <row r="7886" spans="1:2">
      <c r="A7886">
        <v>7885</v>
      </c>
      <c r="B7886" s="13">
        <v>-12.869426050111869</v>
      </c>
    </row>
    <row r="7887" spans="1:2">
      <c r="A7887">
        <v>7886</v>
      </c>
      <c r="B7887" s="13">
        <v>-8.039546025303677</v>
      </c>
    </row>
    <row r="7888" spans="1:2">
      <c r="A7888">
        <v>7887</v>
      </c>
      <c r="B7888" s="13">
        <v>-9.6344410305435826</v>
      </c>
    </row>
    <row r="7889" spans="1:2">
      <c r="A7889">
        <v>7888</v>
      </c>
      <c r="B7889" s="13">
        <v>-11.365567121146217</v>
      </c>
    </row>
    <row r="7890" spans="1:2">
      <c r="A7890">
        <v>7889</v>
      </c>
      <c r="B7890" s="13">
        <v>-10.794882961406609</v>
      </c>
    </row>
    <row r="7891" spans="1:2">
      <c r="A7891">
        <v>7890</v>
      </c>
      <c r="B7891" s="13">
        <v>-7.6155248520764847</v>
      </c>
    </row>
    <row r="7892" spans="1:2">
      <c r="A7892">
        <v>7891</v>
      </c>
      <c r="B7892" s="13">
        <v>-9.3430670769283424</v>
      </c>
    </row>
    <row r="7893" spans="1:2">
      <c r="A7893">
        <v>7892</v>
      </c>
      <c r="B7893" s="13">
        <v>-8.8331198628694558</v>
      </c>
    </row>
    <row r="7894" spans="1:2">
      <c r="A7894">
        <v>7893</v>
      </c>
      <c r="B7894" s="13">
        <v>-10.302180235415991</v>
      </c>
    </row>
    <row r="7895" spans="1:2">
      <c r="A7895">
        <v>7894</v>
      </c>
      <c r="B7895" s="13">
        <v>-12.982474537715108</v>
      </c>
    </row>
    <row r="7896" spans="1:2">
      <c r="A7896">
        <v>7895</v>
      </c>
      <c r="B7896" s="13">
        <v>-9.6040432134174143</v>
      </c>
    </row>
    <row r="7897" spans="1:2">
      <c r="A7897">
        <v>7896</v>
      </c>
      <c r="B7897" s="13">
        <v>-9.6385549917676894</v>
      </c>
    </row>
    <row r="7898" spans="1:2">
      <c r="A7898">
        <v>7897</v>
      </c>
      <c r="B7898" s="13">
        <v>-11.583107535208743</v>
      </c>
    </row>
    <row r="7899" spans="1:2">
      <c r="A7899">
        <v>7898</v>
      </c>
      <c r="B7899" s="13">
        <v>-10.534094398070762</v>
      </c>
    </row>
    <row r="7900" spans="1:2">
      <c r="A7900">
        <v>7899</v>
      </c>
      <c r="B7900" s="13">
        <v>-8.7072098955637269</v>
      </c>
    </row>
    <row r="7901" spans="1:2">
      <c r="A7901">
        <v>7900</v>
      </c>
      <c r="B7901" s="13">
        <v>-10.589444065776815</v>
      </c>
    </row>
    <row r="7902" spans="1:2">
      <c r="A7902">
        <v>7901</v>
      </c>
      <c r="B7902" s="13">
        <v>-3.9356465229060289</v>
      </c>
    </row>
    <row r="7903" spans="1:2">
      <c r="A7903">
        <v>7902</v>
      </c>
      <c r="B7903" s="13">
        <v>-10.297270947083939</v>
      </c>
    </row>
    <row r="7904" spans="1:2">
      <c r="A7904">
        <v>7903</v>
      </c>
      <c r="B7904" s="13">
        <v>-9.279187759751391</v>
      </c>
    </row>
    <row r="7905" spans="1:2">
      <c r="A7905">
        <v>7904</v>
      </c>
      <c r="B7905" s="13">
        <v>-11.605386514351839</v>
      </c>
    </row>
    <row r="7906" spans="1:2">
      <c r="A7906">
        <v>7905</v>
      </c>
      <c r="B7906" s="13">
        <v>-4.954961386915433</v>
      </c>
    </row>
    <row r="7907" spans="1:2">
      <c r="A7907">
        <v>7906</v>
      </c>
      <c r="B7907" s="13">
        <v>-10.056746383340844</v>
      </c>
    </row>
    <row r="7908" spans="1:2">
      <c r="A7908">
        <v>7907</v>
      </c>
      <c r="B7908" s="13">
        <v>-8.3615875986248867</v>
      </c>
    </row>
    <row r="7909" spans="1:2">
      <c r="A7909">
        <v>7908</v>
      </c>
      <c r="B7909" s="13">
        <v>-9.1688463013576431</v>
      </c>
    </row>
    <row r="7910" spans="1:2">
      <c r="A7910">
        <v>7909</v>
      </c>
      <c r="B7910" s="13">
        <v>-9.5372964096132922</v>
      </c>
    </row>
    <row r="7911" spans="1:2">
      <c r="A7911">
        <v>7910</v>
      </c>
      <c r="B7911" s="13">
        <v>-10.172383922251852</v>
      </c>
    </row>
    <row r="7912" spans="1:2">
      <c r="A7912">
        <v>7911</v>
      </c>
      <c r="B7912" s="13">
        <v>-16.08215184407571</v>
      </c>
    </row>
    <row r="7913" spans="1:2">
      <c r="A7913">
        <v>7912</v>
      </c>
      <c r="B7913" s="13">
        <v>-10.733869156622728</v>
      </c>
    </row>
    <row r="7914" spans="1:2">
      <c r="A7914">
        <v>7913</v>
      </c>
      <c r="B7914" s="13">
        <v>-10.248969861180043</v>
      </c>
    </row>
    <row r="7915" spans="1:2">
      <c r="A7915">
        <v>7914</v>
      </c>
      <c r="B7915" s="13">
        <v>-11.125464904335528</v>
      </c>
    </row>
    <row r="7916" spans="1:2">
      <c r="A7916">
        <v>7915</v>
      </c>
      <c r="B7916" s="13">
        <v>-9.5776161155973867</v>
      </c>
    </row>
    <row r="7917" spans="1:2">
      <c r="A7917">
        <v>7916</v>
      </c>
      <c r="B7917" s="13">
        <v>-3.9950536222881352</v>
      </c>
    </row>
    <row r="7918" spans="1:2">
      <c r="A7918">
        <v>7917</v>
      </c>
      <c r="B7918" s="13">
        <v>-8.3553129999270865</v>
      </c>
    </row>
    <row r="7919" spans="1:2">
      <c r="A7919">
        <v>7918</v>
      </c>
      <c r="B7919" s="13">
        <v>-14.171093351866975</v>
      </c>
    </row>
    <row r="7920" spans="1:2">
      <c r="A7920">
        <v>7919</v>
      </c>
      <c r="B7920" s="13">
        <v>-8.0602855167880385</v>
      </c>
    </row>
    <row r="7921" spans="1:2">
      <c r="A7921">
        <v>7920</v>
      </c>
      <c r="B7921" s="13">
        <v>-9.0362680188095563</v>
      </c>
    </row>
    <row r="7922" spans="1:2">
      <c r="A7922">
        <v>7921</v>
      </c>
      <c r="B7922" s="13">
        <v>-14.300388326804322</v>
      </c>
    </row>
    <row r="7923" spans="1:2">
      <c r="A7923">
        <v>7922</v>
      </c>
      <c r="B7923" s="13">
        <v>-0.40866975184157511</v>
      </c>
    </row>
    <row r="7924" spans="1:2">
      <c r="A7924">
        <v>7923</v>
      </c>
      <c r="B7924" s="13">
        <v>-9.7009825950906805</v>
      </c>
    </row>
    <row r="7925" spans="1:2">
      <c r="A7925">
        <v>7924</v>
      </c>
      <c r="B7925" s="13">
        <v>-11.998171402803916</v>
      </c>
    </row>
    <row r="7926" spans="1:2">
      <c r="A7926">
        <v>7925</v>
      </c>
      <c r="B7926" s="13">
        <v>-13.251154287144276</v>
      </c>
    </row>
    <row r="7927" spans="1:2">
      <c r="A7927">
        <v>7926</v>
      </c>
      <c r="B7927" s="13">
        <v>-6.2252674065162932</v>
      </c>
    </row>
    <row r="7928" spans="1:2">
      <c r="A7928">
        <v>7927</v>
      </c>
      <c r="B7928" s="13">
        <v>-9.765549437153533</v>
      </c>
    </row>
    <row r="7929" spans="1:2">
      <c r="A7929">
        <v>7928</v>
      </c>
      <c r="B7929" s="13">
        <v>-12.785186961843925</v>
      </c>
    </row>
    <row r="7930" spans="1:2">
      <c r="A7930">
        <v>7929</v>
      </c>
      <c r="B7930" s="13">
        <v>-9.4851325802677557</v>
      </c>
    </row>
    <row r="7931" spans="1:2">
      <c r="A7931">
        <v>7930</v>
      </c>
      <c r="B7931" s="13">
        <v>-9.2365048639822369</v>
      </c>
    </row>
    <row r="7932" spans="1:2">
      <c r="A7932">
        <v>7931</v>
      </c>
      <c r="B7932" s="13">
        <v>-7.7148249005573488</v>
      </c>
    </row>
    <row r="7933" spans="1:2">
      <c r="A7933">
        <v>7932</v>
      </c>
      <c r="B7933" s="13">
        <v>-10.936208286864581</v>
      </c>
    </row>
    <row r="7934" spans="1:2">
      <c r="A7934">
        <v>7933</v>
      </c>
      <c r="B7934" s="13">
        <v>-4.7053643240491665</v>
      </c>
    </row>
    <row r="7935" spans="1:2">
      <c r="A7935">
        <v>7934</v>
      </c>
      <c r="B7935" s="13">
        <v>-12.220168959721008</v>
      </c>
    </row>
    <row r="7936" spans="1:2">
      <c r="A7936">
        <v>7935</v>
      </c>
      <c r="B7936" s="13">
        <v>-7.6440845636460315</v>
      </c>
    </row>
    <row r="7937" spans="1:2">
      <c r="A7937">
        <v>7936</v>
      </c>
      <c r="B7937" s="13">
        <v>-5.9094909812081973</v>
      </c>
    </row>
    <row r="7938" spans="1:2">
      <c r="A7938">
        <v>7937</v>
      </c>
      <c r="B7938" s="13">
        <v>-5.2886169234305198</v>
      </c>
    </row>
    <row r="7939" spans="1:2">
      <c r="A7939">
        <v>7938</v>
      </c>
      <c r="B7939" s="13">
        <v>-4.5714361029095087</v>
      </c>
    </row>
    <row r="7940" spans="1:2">
      <c r="A7940">
        <v>7939</v>
      </c>
      <c r="B7940" s="13">
        <v>-7.6177526095403447</v>
      </c>
    </row>
    <row r="7941" spans="1:2">
      <c r="A7941">
        <v>7940</v>
      </c>
      <c r="B7941" s="13">
        <v>-9.7953274873724396</v>
      </c>
    </row>
    <row r="7942" spans="1:2">
      <c r="A7942">
        <v>7941</v>
      </c>
      <c r="B7942" s="13">
        <v>-3.76437192609239</v>
      </c>
    </row>
    <row r="7943" spans="1:2">
      <c r="A7943">
        <v>7942</v>
      </c>
      <c r="B7943" s="13">
        <v>-10.87222873657114</v>
      </c>
    </row>
    <row r="7944" spans="1:2">
      <c r="A7944">
        <v>7943</v>
      </c>
      <c r="B7944" s="13">
        <v>-11.266751939335656</v>
      </c>
    </row>
    <row r="7945" spans="1:2">
      <c r="A7945">
        <v>7944</v>
      </c>
      <c r="B7945" s="13">
        <v>-13.982544042607547</v>
      </c>
    </row>
    <row r="7946" spans="1:2">
      <c r="A7946">
        <v>7945</v>
      </c>
      <c r="B7946" s="13">
        <v>-8.5886130475712896</v>
      </c>
    </row>
    <row r="7947" spans="1:2">
      <c r="A7947">
        <v>7946</v>
      </c>
      <c r="B7947" s="13">
        <v>-8.6405645077563715</v>
      </c>
    </row>
    <row r="7948" spans="1:2">
      <c r="A7948">
        <v>7947</v>
      </c>
      <c r="B7948" s="13">
        <v>-8.0962459600119399</v>
      </c>
    </row>
    <row r="7949" spans="1:2">
      <c r="A7949">
        <v>7948</v>
      </c>
      <c r="B7949" s="13">
        <v>-5.3585650710948149</v>
      </c>
    </row>
    <row r="7950" spans="1:2">
      <c r="A7950">
        <v>7949</v>
      </c>
      <c r="B7950" s="13">
        <v>-10.781242115010844</v>
      </c>
    </row>
    <row r="7951" spans="1:2">
      <c r="A7951">
        <v>7950</v>
      </c>
      <c r="B7951" s="13">
        <v>-7.7387537699452205</v>
      </c>
    </row>
    <row r="7952" spans="1:2">
      <c r="A7952">
        <v>7951</v>
      </c>
      <c r="B7952" s="13">
        <v>-11.455616736963671</v>
      </c>
    </row>
    <row r="7953" spans="1:2">
      <c r="A7953">
        <v>7952</v>
      </c>
      <c r="B7953" s="13">
        <v>-10.527369915833791</v>
      </c>
    </row>
    <row r="7954" spans="1:2">
      <c r="A7954">
        <v>7953</v>
      </c>
      <c r="B7954" s="13">
        <v>-4.467359241684651</v>
      </c>
    </row>
    <row r="7955" spans="1:2">
      <c r="A7955">
        <v>7954</v>
      </c>
      <c r="B7955" s="13">
        <v>-5.5519906540547783</v>
      </c>
    </row>
    <row r="7956" spans="1:2">
      <c r="A7956">
        <v>7955</v>
      </c>
      <c r="B7956" s="13">
        <v>-8.2268401623690419</v>
      </c>
    </row>
    <row r="7957" spans="1:2">
      <c r="A7957">
        <v>7956</v>
      </c>
      <c r="B7957" s="13">
        <v>-4.3127612864057907</v>
      </c>
    </row>
    <row r="7958" spans="1:2">
      <c r="A7958">
        <v>7957</v>
      </c>
      <c r="B7958" s="13">
        <v>-9.6587694087706346</v>
      </c>
    </row>
    <row r="7959" spans="1:2">
      <c r="A7959">
        <v>7958</v>
      </c>
      <c r="B7959" s="13">
        <v>-8.5545541331001491</v>
      </c>
    </row>
    <row r="7960" spans="1:2">
      <c r="A7960">
        <v>7959</v>
      </c>
      <c r="B7960" s="13">
        <v>-14.344000582155839</v>
      </c>
    </row>
    <row r="7961" spans="1:2">
      <c r="A7961">
        <v>7960</v>
      </c>
      <c r="B7961" s="13">
        <v>-5.6228633853027983</v>
      </c>
    </row>
    <row r="7962" spans="1:2">
      <c r="A7962">
        <v>7961</v>
      </c>
      <c r="B7962" s="13">
        <v>-8.6181254195209487</v>
      </c>
    </row>
    <row r="7963" spans="1:2">
      <c r="A7963">
        <v>7962</v>
      </c>
      <c r="B7963" s="13">
        <v>-10.520854365709484</v>
      </c>
    </row>
    <row r="7964" spans="1:2">
      <c r="A7964">
        <v>7963</v>
      </c>
      <c r="B7964" s="13">
        <v>-8.8462040238427164</v>
      </c>
    </row>
    <row r="7965" spans="1:2">
      <c r="A7965">
        <v>7964</v>
      </c>
      <c r="B7965" s="13">
        <v>-7.236788033642533</v>
      </c>
    </row>
    <row r="7966" spans="1:2">
      <c r="A7966">
        <v>7965</v>
      </c>
      <c r="B7966" s="13">
        <v>-6.416836907935707</v>
      </c>
    </row>
    <row r="7967" spans="1:2">
      <c r="A7967">
        <v>7966</v>
      </c>
      <c r="B7967" s="13">
        <v>-8.5940268403072686</v>
      </c>
    </row>
    <row r="7968" spans="1:2">
      <c r="A7968">
        <v>7967</v>
      </c>
      <c r="B7968" s="13">
        <v>-6.8160095849667295</v>
      </c>
    </row>
    <row r="7969" spans="1:2">
      <c r="A7969">
        <v>7968</v>
      </c>
      <c r="B7969" s="13">
        <v>-8.017511627099756</v>
      </c>
    </row>
    <row r="7970" spans="1:2">
      <c r="A7970">
        <v>7969</v>
      </c>
      <c r="B7970" s="13">
        <v>-8.2391745232693925</v>
      </c>
    </row>
    <row r="7971" spans="1:2">
      <c r="A7971">
        <v>7970</v>
      </c>
      <c r="B7971" s="13">
        <v>-10.325950123149852</v>
      </c>
    </row>
    <row r="7972" spans="1:2">
      <c r="A7972">
        <v>7971</v>
      </c>
      <c r="B7972" s="13">
        <v>-9.4424809883239949</v>
      </c>
    </row>
    <row r="7973" spans="1:2">
      <c r="A7973">
        <v>7972</v>
      </c>
      <c r="B7973" s="13">
        <v>-3.8351593531730344</v>
      </c>
    </row>
    <row r="7974" spans="1:2">
      <c r="A7974">
        <v>7973</v>
      </c>
      <c r="B7974" s="13">
        <v>-9.4058740351645653</v>
      </c>
    </row>
    <row r="7975" spans="1:2">
      <c r="A7975">
        <v>7974</v>
      </c>
      <c r="B7975" s="13">
        <v>-7.3350135482127934</v>
      </c>
    </row>
    <row r="7976" spans="1:2">
      <c r="A7976">
        <v>7975</v>
      </c>
      <c r="B7976" s="13">
        <v>-8.9811896971833178</v>
      </c>
    </row>
    <row r="7977" spans="1:2">
      <c r="A7977">
        <v>7976</v>
      </c>
      <c r="B7977" s="13">
        <v>-9.2361539606057228</v>
      </c>
    </row>
    <row r="7978" spans="1:2">
      <c r="A7978">
        <v>7977</v>
      </c>
      <c r="B7978" s="13">
        <v>-11.06993658693708</v>
      </c>
    </row>
    <row r="7979" spans="1:2">
      <c r="A7979">
        <v>7978</v>
      </c>
      <c r="B7979" s="13">
        <v>-12.404215421125294</v>
      </c>
    </row>
    <row r="7980" spans="1:2">
      <c r="A7980">
        <v>7979</v>
      </c>
      <c r="B7980" s="13">
        <v>-6.795631168346925</v>
      </c>
    </row>
    <row r="7981" spans="1:2">
      <c r="A7981">
        <v>7980</v>
      </c>
      <c r="B7981" s="13">
        <v>-10.141320043151353</v>
      </c>
    </row>
    <row r="7982" spans="1:2">
      <c r="A7982">
        <v>7981</v>
      </c>
      <c r="B7982" s="13">
        <v>-8.5769522005732988</v>
      </c>
    </row>
    <row r="7983" spans="1:2">
      <c r="A7983">
        <v>7982</v>
      </c>
      <c r="B7983" s="13">
        <v>-9.6551593821528066</v>
      </c>
    </row>
    <row r="7984" spans="1:2">
      <c r="A7984">
        <v>7983</v>
      </c>
      <c r="B7984" s="13">
        <v>-11.633187533417775</v>
      </c>
    </row>
    <row r="7985" spans="1:2">
      <c r="A7985">
        <v>7984</v>
      </c>
      <c r="B7985" s="13">
        <v>-7.8425821169353656</v>
      </c>
    </row>
    <row r="7986" spans="1:2">
      <c r="A7986">
        <v>7985</v>
      </c>
      <c r="B7986" s="13">
        <v>-7.0025860049902517</v>
      </c>
    </row>
    <row r="7987" spans="1:2">
      <c r="A7987">
        <v>7986</v>
      </c>
      <c r="B7987" s="13">
        <v>-9.2751350593672051</v>
      </c>
    </row>
    <row r="7988" spans="1:2">
      <c r="A7988">
        <v>7987</v>
      </c>
      <c r="B7988" s="13">
        <v>-5.0827031451410338</v>
      </c>
    </row>
    <row r="7989" spans="1:2">
      <c r="A7989">
        <v>7988</v>
      </c>
      <c r="B7989" s="13">
        <v>-11.928039499943813</v>
      </c>
    </row>
    <row r="7990" spans="1:2">
      <c r="A7990">
        <v>7989</v>
      </c>
      <c r="B7990" s="13">
        <v>-10.470372692964391</v>
      </c>
    </row>
    <row r="7991" spans="1:2">
      <c r="A7991">
        <v>7990</v>
      </c>
      <c r="B7991" s="13">
        <v>-11.386965621724119</v>
      </c>
    </row>
    <row r="7992" spans="1:2">
      <c r="A7992">
        <v>7991</v>
      </c>
      <c r="B7992" s="13">
        <v>-8.0598281220840171</v>
      </c>
    </row>
    <row r="7993" spans="1:2">
      <c r="A7993">
        <v>7992</v>
      </c>
      <c r="B7993" s="13">
        <v>-5.9899257826355541</v>
      </c>
    </row>
    <row r="7994" spans="1:2">
      <c r="A7994">
        <v>7993</v>
      </c>
      <c r="B7994" s="13">
        <v>-8.8454231511213326</v>
      </c>
    </row>
    <row r="7995" spans="1:2">
      <c r="A7995">
        <v>7994</v>
      </c>
      <c r="B7995" s="13">
        <v>-4.2140156791311947</v>
      </c>
    </row>
    <row r="7996" spans="1:2">
      <c r="A7996">
        <v>7995</v>
      </c>
      <c r="B7996" s="13">
        <v>-8.7000754934406377</v>
      </c>
    </row>
    <row r="7997" spans="1:2">
      <c r="A7997">
        <v>7996</v>
      </c>
      <c r="B7997" s="13">
        <v>-10.571381831824745</v>
      </c>
    </row>
    <row r="7998" spans="1:2">
      <c r="A7998">
        <v>7997</v>
      </c>
      <c r="B7998" s="13">
        <v>-7.0305172128859645</v>
      </c>
    </row>
    <row r="7999" spans="1:2">
      <c r="A7999">
        <v>7998</v>
      </c>
      <c r="B7999" s="13">
        <v>-4.5673479102826136</v>
      </c>
    </row>
    <row r="8000" spans="1:2">
      <c r="A8000">
        <v>7999</v>
      </c>
      <c r="B8000" s="13">
        <v>-9.0670477190133685</v>
      </c>
    </row>
    <row r="8001" spans="1:2">
      <c r="A8001">
        <v>8000</v>
      </c>
      <c r="B8001" s="13">
        <v>-13.70696204760114</v>
      </c>
    </row>
    <row r="8002" spans="1:2">
      <c r="A8002">
        <v>8001</v>
      </c>
      <c r="B8002" s="13">
        <v>-8.3575855575117952</v>
      </c>
    </row>
    <row r="8003" spans="1:2">
      <c r="A8003">
        <v>8002</v>
      </c>
      <c r="B8003" s="13">
        <v>-7.4720405009326933</v>
      </c>
    </row>
    <row r="8004" spans="1:2">
      <c r="A8004">
        <v>8003</v>
      </c>
      <c r="B8004" s="13">
        <v>-11.497592041487081</v>
      </c>
    </row>
    <row r="8005" spans="1:2">
      <c r="A8005">
        <v>8004</v>
      </c>
      <c r="B8005" s="13">
        <v>-9.8030074471636244</v>
      </c>
    </row>
    <row r="8006" spans="1:2">
      <c r="A8006">
        <v>8005</v>
      </c>
      <c r="B8006" s="13">
        <v>-10.343141866879671</v>
      </c>
    </row>
    <row r="8007" spans="1:2">
      <c r="A8007">
        <v>8006</v>
      </c>
      <c r="B8007" s="13">
        <v>-8.1749849505191268</v>
      </c>
    </row>
    <row r="8008" spans="1:2">
      <c r="A8008">
        <v>8007</v>
      </c>
      <c r="B8008" s="13">
        <v>-14.220510467391103</v>
      </c>
    </row>
    <row r="8009" spans="1:2">
      <c r="A8009">
        <v>8008</v>
      </c>
      <c r="B8009" s="13">
        <v>-9.9855367320290114</v>
      </c>
    </row>
    <row r="8010" spans="1:2">
      <c r="A8010">
        <v>8009</v>
      </c>
      <c r="B8010" s="13">
        <v>-11.166115887511724</v>
      </c>
    </row>
    <row r="8011" spans="1:2">
      <c r="A8011">
        <v>8010</v>
      </c>
      <c r="B8011" s="13">
        <v>-8.0306306856880276</v>
      </c>
    </row>
    <row r="8012" spans="1:2">
      <c r="A8012">
        <v>8011</v>
      </c>
      <c r="B8012" s="13">
        <v>-9.4244884317452389</v>
      </c>
    </row>
    <row r="8013" spans="1:2">
      <c r="A8013">
        <v>8012</v>
      </c>
      <c r="B8013" s="13">
        <v>-3.6408682364836484</v>
      </c>
    </row>
    <row r="8014" spans="1:2">
      <c r="A8014">
        <v>8013</v>
      </c>
      <c r="B8014" s="13">
        <v>-8.6997722271617981</v>
      </c>
    </row>
    <row r="8015" spans="1:2">
      <c r="A8015">
        <v>8014</v>
      </c>
      <c r="B8015" s="13">
        <v>-10.318347235380704</v>
      </c>
    </row>
    <row r="8016" spans="1:2">
      <c r="A8016">
        <v>8015</v>
      </c>
      <c r="B8016" s="13">
        <v>-9.0211703095188067</v>
      </c>
    </row>
    <row r="8017" spans="1:2">
      <c r="A8017">
        <v>8016</v>
      </c>
      <c r="B8017" s="13">
        <v>-4.8944748504457261</v>
      </c>
    </row>
    <row r="8018" spans="1:2">
      <c r="A8018">
        <v>8017</v>
      </c>
      <c r="B8018" s="13">
        <v>-10.377916462967729</v>
      </c>
    </row>
    <row r="8019" spans="1:2">
      <c r="A8019">
        <v>8018</v>
      </c>
      <c r="B8019" s="13">
        <v>-13.17809113492112</v>
      </c>
    </row>
    <row r="8020" spans="1:2">
      <c r="A8020">
        <v>8019</v>
      </c>
      <c r="B8020" s="13">
        <v>-8.6712362680197366</v>
      </c>
    </row>
    <row r="8021" spans="1:2">
      <c r="A8021">
        <v>8020</v>
      </c>
      <c r="B8021" s="13">
        <v>-7.7976435508665993</v>
      </c>
    </row>
    <row r="8022" spans="1:2">
      <c r="A8022">
        <v>8021</v>
      </c>
      <c r="B8022" s="13">
        <v>-10.869069750071057</v>
      </c>
    </row>
    <row r="8023" spans="1:2">
      <c r="A8023">
        <v>8022</v>
      </c>
      <c r="B8023" s="13">
        <v>-9.300246037457077</v>
      </c>
    </row>
    <row r="8024" spans="1:2">
      <c r="A8024">
        <v>8023</v>
      </c>
      <c r="B8024" s="13">
        <v>-8.0278508636338533</v>
      </c>
    </row>
    <row r="8025" spans="1:2">
      <c r="A8025">
        <v>8024</v>
      </c>
      <c r="B8025" s="13">
        <v>-12.48074707978707</v>
      </c>
    </row>
    <row r="8026" spans="1:2">
      <c r="A8026">
        <v>8025</v>
      </c>
      <c r="B8026" s="13">
        <v>-8.3455214253718175</v>
      </c>
    </row>
    <row r="8027" spans="1:2">
      <c r="A8027">
        <v>8026</v>
      </c>
      <c r="B8027" s="13">
        <v>-11.614213445289511</v>
      </c>
    </row>
    <row r="8028" spans="1:2">
      <c r="A8028">
        <v>8027</v>
      </c>
      <c r="B8028" s="13">
        <v>-8.5104071808033446</v>
      </c>
    </row>
    <row r="8029" spans="1:2">
      <c r="A8029">
        <v>8028</v>
      </c>
      <c r="B8029" s="13">
        <v>-7.8180627035027328</v>
      </c>
    </row>
    <row r="8030" spans="1:2">
      <c r="A8030">
        <v>8029</v>
      </c>
      <c r="B8030" s="13">
        <v>-9.1052719528988906</v>
      </c>
    </row>
    <row r="8031" spans="1:2">
      <c r="A8031">
        <v>8030</v>
      </c>
      <c r="B8031" s="13">
        <v>-9.0070050535174193</v>
      </c>
    </row>
    <row r="8032" spans="1:2">
      <c r="A8032">
        <v>8031</v>
      </c>
      <c r="B8032" s="13">
        <v>-7.3190522396499</v>
      </c>
    </row>
    <row r="8033" spans="1:2">
      <c r="A8033">
        <v>8032</v>
      </c>
      <c r="B8033" s="13">
        <v>-11.051007165306736</v>
      </c>
    </row>
    <row r="8034" spans="1:2">
      <c r="A8034">
        <v>8033</v>
      </c>
      <c r="B8034" s="13">
        <v>-8.9181665975811306</v>
      </c>
    </row>
    <row r="8035" spans="1:2">
      <c r="A8035">
        <v>8034</v>
      </c>
      <c r="B8035" s="13">
        <v>-11.947345261315377</v>
      </c>
    </row>
    <row r="8036" spans="1:2">
      <c r="A8036">
        <v>8035</v>
      </c>
      <c r="B8036" s="13">
        <v>-7.4563445902718035</v>
      </c>
    </row>
    <row r="8037" spans="1:2">
      <c r="A8037">
        <v>8036</v>
      </c>
      <c r="B8037" s="13">
        <v>-10.77297632346348</v>
      </c>
    </row>
    <row r="8038" spans="1:2">
      <c r="A8038">
        <v>8037</v>
      </c>
      <c r="B8038" s="13">
        <v>-9.0877785550526102</v>
      </c>
    </row>
    <row r="8039" spans="1:2">
      <c r="A8039">
        <v>8038</v>
      </c>
      <c r="B8039" s="13">
        <v>-13.105755405345338</v>
      </c>
    </row>
    <row r="8040" spans="1:2">
      <c r="A8040">
        <v>8039</v>
      </c>
      <c r="B8040" s="13">
        <v>-10.874838296487571</v>
      </c>
    </row>
    <row r="8041" spans="1:2">
      <c r="A8041">
        <v>8040</v>
      </c>
      <c r="B8041" s="13">
        <v>-3.4767976693694003</v>
      </c>
    </row>
    <row r="8042" spans="1:2">
      <c r="A8042">
        <v>8041</v>
      </c>
      <c r="B8042" s="13">
        <v>-8.5716823856272111</v>
      </c>
    </row>
    <row r="8043" spans="1:2">
      <c r="A8043">
        <v>8042</v>
      </c>
      <c r="B8043" s="13">
        <v>-8.1333436079840009</v>
      </c>
    </row>
    <row r="8044" spans="1:2">
      <c r="A8044">
        <v>8043</v>
      </c>
      <c r="B8044" s="13">
        <v>-14.286623478752224</v>
      </c>
    </row>
    <row r="8045" spans="1:2">
      <c r="A8045">
        <v>8044</v>
      </c>
      <c r="B8045" s="13">
        <v>-13.159172446378395</v>
      </c>
    </row>
    <row r="8046" spans="1:2">
      <c r="A8046">
        <v>8045</v>
      </c>
      <c r="B8046" s="13">
        <v>-11.497742262214359</v>
      </c>
    </row>
    <row r="8047" spans="1:2">
      <c r="A8047">
        <v>8046</v>
      </c>
      <c r="B8047" s="13">
        <v>-2.0122615500210568</v>
      </c>
    </row>
    <row r="8048" spans="1:2">
      <c r="A8048">
        <v>8047</v>
      </c>
      <c r="B8048" s="13">
        <v>-5.9698659651108645</v>
      </c>
    </row>
    <row r="8049" spans="1:2">
      <c r="A8049">
        <v>8048</v>
      </c>
      <c r="B8049" s="13">
        <v>-6.7640860639651867</v>
      </c>
    </row>
    <row r="8050" spans="1:2">
      <c r="A8050">
        <v>8049</v>
      </c>
      <c r="B8050" s="13">
        <v>-7.5861690747846202</v>
      </c>
    </row>
    <row r="8051" spans="1:2">
      <c r="A8051">
        <v>8050</v>
      </c>
      <c r="B8051" s="13">
        <v>-9.2738559802975029</v>
      </c>
    </row>
    <row r="8052" spans="1:2">
      <c r="A8052">
        <v>8051</v>
      </c>
      <c r="B8052" s="13">
        <v>-10.16654157372108</v>
      </c>
    </row>
    <row r="8053" spans="1:2">
      <c r="A8053">
        <v>8052</v>
      </c>
      <c r="B8053" s="13">
        <v>-2.365433267105217</v>
      </c>
    </row>
    <row r="8054" spans="1:2">
      <c r="A8054">
        <v>8053</v>
      </c>
      <c r="B8054" s="13">
        <v>-8.9285313331865499</v>
      </c>
    </row>
    <row r="8055" spans="1:2">
      <c r="A8055">
        <v>8054</v>
      </c>
      <c r="B8055" s="13">
        <v>-14.151316194590464</v>
      </c>
    </row>
    <row r="8056" spans="1:2">
      <c r="A8056">
        <v>8055</v>
      </c>
      <c r="B8056" s="13">
        <v>-11.064142500455054</v>
      </c>
    </row>
    <row r="8057" spans="1:2">
      <c r="A8057">
        <v>8056</v>
      </c>
      <c r="B8057" s="13">
        <v>-10.805617941662938</v>
      </c>
    </row>
    <row r="8058" spans="1:2">
      <c r="A8058">
        <v>8057</v>
      </c>
      <c r="B8058" s="13">
        <v>-9.6268401028105082</v>
      </c>
    </row>
    <row r="8059" spans="1:2">
      <c r="A8059">
        <v>8058</v>
      </c>
      <c r="B8059" s="13">
        <v>-6.6503994495124026</v>
      </c>
    </row>
    <row r="8060" spans="1:2">
      <c r="A8060">
        <v>8059</v>
      </c>
      <c r="B8060" s="13">
        <v>-9.870477703228854</v>
      </c>
    </row>
    <row r="8061" spans="1:2">
      <c r="A8061">
        <v>8060</v>
      </c>
      <c r="B8061" s="13">
        <v>-3.405639441974452</v>
      </c>
    </row>
    <row r="8062" spans="1:2">
      <c r="A8062">
        <v>8061</v>
      </c>
      <c r="B8062" s="13">
        <v>-8.4250233066775397</v>
      </c>
    </row>
    <row r="8063" spans="1:2">
      <c r="A8063">
        <v>8062</v>
      </c>
      <c r="B8063" s="13">
        <v>-11.47565317362367</v>
      </c>
    </row>
    <row r="8064" spans="1:2">
      <c r="A8064">
        <v>8063</v>
      </c>
      <c r="B8064" s="13">
        <v>-8.8313148560861379</v>
      </c>
    </row>
    <row r="8065" spans="1:2">
      <c r="A8065">
        <v>8064</v>
      </c>
      <c r="B8065" s="13">
        <v>-7.5773887373603577</v>
      </c>
    </row>
    <row r="8066" spans="1:2">
      <c r="A8066">
        <v>8065</v>
      </c>
      <c r="B8066" s="13">
        <v>-6.7767986206229249</v>
      </c>
    </row>
    <row r="8067" spans="1:2">
      <c r="A8067">
        <v>8066</v>
      </c>
      <c r="B8067" s="13">
        <v>-7.4049768660171225</v>
      </c>
    </row>
    <row r="8068" spans="1:2">
      <c r="A8068">
        <v>8067</v>
      </c>
      <c r="B8068" s="13">
        <v>-12.978449691477019</v>
      </c>
    </row>
    <row r="8069" spans="1:2">
      <c r="A8069">
        <v>8068</v>
      </c>
      <c r="B8069" s="13">
        <v>-8.3355354795678078</v>
      </c>
    </row>
    <row r="8070" spans="1:2">
      <c r="A8070">
        <v>8069</v>
      </c>
      <c r="B8070" s="13">
        <v>-9.2418390775572234</v>
      </c>
    </row>
    <row r="8071" spans="1:2">
      <c r="A8071">
        <v>8070</v>
      </c>
      <c r="B8071" s="13">
        <v>-8.6612407921440031</v>
      </c>
    </row>
    <row r="8072" spans="1:2">
      <c r="A8072">
        <v>8071</v>
      </c>
      <c r="B8072" s="13">
        <v>-4.4702014471253273</v>
      </c>
    </row>
    <row r="8073" spans="1:2">
      <c r="A8073">
        <v>8072</v>
      </c>
      <c r="B8073" s="13">
        <v>-5.9084844511782793</v>
      </c>
    </row>
    <row r="8074" spans="1:2">
      <c r="A8074">
        <v>8073</v>
      </c>
      <c r="B8074" s="13">
        <v>-8.0062307426225185</v>
      </c>
    </row>
    <row r="8075" spans="1:2">
      <c r="A8075">
        <v>8074</v>
      </c>
      <c r="B8075" s="13">
        <v>-0.59082247840952529</v>
      </c>
    </row>
    <row r="8076" spans="1:2">
      <c r="A8076">
        <v>8075</v>
      </c>
      <c r="B8076" s="13">
        <v>-12.208387445393491</v>
      </c>
    </row>
    <row r="8077" spans="1:2">
      <c r="A8077">
        <v>8076</v>
      </c>
      <c r="B8077" s="13">
        <v>-8.324492906420101</v>
      </c>
    </row>
    <row r="8078" spans="1:2">
      <c r="A8078">
        <v>8077</v>
      </c>
      <c r="B8078" s="13">
        <v>-5.7978864534015573</v>
      </c>
    </row>
    <row r="8079" spans="1:2">
      <c r="A8079">
        <v>8078</v>
      </c>
      <c r="B8079" s="13">
        <v>-4.9890016333670308</v>
      </c>
    </row>
    <row r="8080" spans="1:2">
      <c r="A8080">
        <v>8079</v>
      </c>
      <c r="B8080" s="13">
        <v>-5.9408449526774492</v>
      </c>
    </row>
    <row r="8081" spans="1:2">
      <c r="A8081">
        <v>8080</v>
      </c>
      <c r="B8081" s="13">
        <v>-10.571990813100697</v>
      </c>
    </row>
    <row r="8082" spans="1:2">
      <c r="A8082">
        <v>8081</v>
      </c>
      <c r="B8082" s="13">
        <v>-8.1492923288724075</v>
      </c>
    </row>
    <row r="8083" spans="1:2">
      <c r="A8083">
        <v>8082</v>
      </c>
      <c r="B8083" s="13">
        <v>-10.56347869710579</v>
      </c>
    </row>
    <row r="8084" spans="1:2">
      <c r="A8084">
        <v>8083</v>
      </c>
      <c r="B8084" s="13">
        <v>-9.8229986223128005</v>
      </c>
    </row>
    <row r="8085" spans="1:2">
      <c r="A8085">
        <v>8084</v>
      </c>
      <c r="B8085" s="13">
        <v>-10.563730009078856</v>
      </c>
    </row>
    <row r="8086" spans="1:2">
      <c r="A8086">
        <v>8085</v>
      </c>
      <c r="B8086" s="13">
        <v>-8.6276046385022926</v>
      </c>
    </row>
    <row r="8087" spans="1:2">
      <c r="A8087">
        <v>8086</v>
      </c>
      <c r="B8087" s="13">
        <v>-10.935894374091422</v>
      </c>
    </row>
    <row r="8088" spans="1:2">
      <c r="A8088">
        <v>8087</v>
      </c>
      <c r="B8088" s="13">
        <v>-9.3564459395426542</v>
      </c>
    </row>
    <row r="8089" spans="1:2">
      <c r="A8089">
        <v>8088</v>
      </c>
      <c r="B8089" s="13">
        <v>-1.3311634472188145</v>
      </c>
    </row>
    <row r="8090" spans="1:2">
      <c r="A8090">
        <v>8089</v>
      </c>
      <c r="B8090" s="13">
        <v>-11.249192013340176</v>
      </c>
    </row>
    <row r="8091" spans="1:2">
      <c r="A8091">
        <v>8090</v>
      </c>
      <c r="B8091" s="13">
        <v>-11.736160071466262</v>
      </c>
    </row>
    <row r="8092" spans="1:2">
      <c r="A8092">
        <v>8091</v>
      </c>
      <c r="B8092" s="13">
        <v>-6.3595506344888131</v>
      </c>
    </row>
    <row r="8093" spans="1:2">
      <c r="A8093">
        <v>8092</v>
      </c>
      <c r="B8093" s="13">
        <v>-10.999022672651646</v>
      </c>
    </row>
    <row r="8094" spans="1:2">
      <c r="A8094">
        <v>8093</v>
      </c>
      <c r="B8094" s="13">
        <v>-10.469351211827661</v>
      </c>
    </row>
    <row r="8095" spans="1:2">
      <c r="A8095">
        <v>8094</v>
      </c>
      <c r="B8095" s="13">
        <v>-9.9642269461236683</v>
      </c>
    </row>
    <row r="8096" spans="1:2">
      <c r="A8096">
        <v>8095</v>
      </c>
      <c r="B8096" s="13">
        <v>-0.72689923702875803</v>
      </c>
    </row>
    <row r="8097" spans="1:2">
      <c r="A8097">
        <v>8096</v>
      </c>
      <c r="B8097" s="13">
        <v>-7.849182687827585</v>
      </c>
    </row>
    <row r="8098" spans="1:2">
      <c r="A8098">
        <v>8097</v>
      </c>
      <c r="B8098" s="13">
        <v>-5.0885814506289035</v>
      </c>
    </row>
    <row r="8099" spans="1:2">
      <c r="A8099">
        <v>8098</v>
      </c>
      <c r="B8099" s="13">
        <v>-4.9309769998715263</v>
      </c>
    </row>
    <row r="8100" spans="1:2">
      <c r="A8100">
        <v>8099</v>
      </c>
      <c r="B8100" s="13">
        <v>-5.4199106547468032</v>
      </c>
    </row>
    <row r="8101" spans="1:2">
      <c r="A8101">
        <v>8100</v>
      </c>
      <c r="B8101" s="13">
        <v>-6.3012395547479789</v>
      </c>
    </row>
    <row r="8102" spans="1:2">
      <c r="A8102">
        <v>8101</v>
      </c>
      <c r="B8102" s="13">
        <v>-10.012624661646949</v>
      </c>
    </row>
    <row r="8103" spans="1:2">
      <c r="A8103">
        <v>8102</v>
      </c>
      <c r="B8103" s="13">
        <v>-6.6530048806101538</v>
      </c>
    </row>
    <row r="8104" spans="1:2">
      <c r="A8104">
        <v>8103</v>
      </c>
      <c r="B8104" s="13">
        <v>-14.168054723036402</v>
      </c>
    </row>
    <row r="8105" spans="1:2">
      <c r="A8105">
        <v>8104</v>
      </c>
      <c r="B8105" s="13">
        <v>-7.1885321975557082</v>
      </c>
    </row>
    <row r="8106" spans="1:2">
      <c r="A8106">
        <v>8105</v>
      </c>
      <c r="B8106" s="13">
        <v>-5.0885698394931742</v>
      </c>
    </row>
    <row r="8107" spans="1:2">
      <c r="A8107">
        <v>8106</v>
      </c>
      <c r="B8107" s="13">
        <v>-10.877184195436321</v>
      </c>
    </row>
    <row r="8108" spans="1:2">
      <c r="A8108">
        <v>8107</v>
      </c>
      <c r="B8108" s="13">
        <v>-4.9097027829028406</v>
      </c>
    </row>
    <row r="8109" spans="1:2">
      <c r="A8109">
        <v>8108</v>
      </c>
      <c r="B8109" s="13">
        <v>-9.1734185707861187</v>
      </c>
    </row>
    <row r="8110" spans="1:2">
      <c r="A8110">
        <v>8109</v>
      </c>
      <c r="B8110" s="13">
        <v>-8.1369796888394426</v>
      </c>
    </row>
    <row r="8111" spans="1:2">
      <c r="A8111">
        <v>8110</v>
      </c>
      <c r="B8111" s="13">
        <v>-9.397201499638193</v>
      </c>
    </row>
    <row r="8112" spans="1:2">
      <c r="A8112">
        <v>8111</v>
      </c>
      <c r="B8112" s="13">
        <v>-7.167060235875625</v>
      </c>
    </row>
    <row r="8113" spans="1:2">
      <c r="A8113">
        <v>8112</v>
      </c>
      <c r="B8113" s="13">
        <v>-7.5592928864927851</v>
      </c>
    </row>
    <row r="8114" spans="1:2">
      <c r="A8114">
        <v>8113</v>
      </c>
      <c r="B8114" s="13">
        <v>-9.1754392887501446</v>
      </c>
    </row>
    <row r="8115" spans="1:2">
      <c r="A8115">
        <v>8114</v>
      </c>
      <c r="B8115" s="13">
        <v>-10.562147244818282</v>
      </c>
    </row>
    <row r="8116" spans="1:2">
      <c r="A8116">
        <v>8115</v>
      </c>
      <c r="B8116" s="13">
        <v>-9.8404767838316403</v>
      </c>
    </row>
    <row r="8117" spans="1:2">
      <c r="A8117">
        <v>8116</v>
      </c>
      <c r="B8117" s="13">
        <v>-9.0597349165452066</v>
      </c>
    </row>
    <row r="8118" spans="1:2">
      <c r="A8118">
        <v>8117</v>
      </c>
      <c r="B8118" s="13">
        <v>-11.327678503602643</v>
      </c>
    </row>
    <row r="8119" spans="1:2">
      <c r="A8119">
        <v>8118</v>
      </c>
      <c r="B8119" s="13">
        <v>-8.7006884762086454</v>
      </c>
    </row>
    <row r="8120" spans="1:2">
      <c r="A8120">
        <v>8119</v>
      </c>
      <c r="B8120" s="13">
        <v>-10.957807080497249</v>
      </c>
    </row>
    <row r="8121" spans="1:2">
      <c r="A8121">
        <v>8120</v>
      </c>
      <c r="B8121" s="13">
        <v>-3.7905695248787055</v>
      </c>
    </row>
    <row r="8122" spans="1:2">
      <c r="A8122">
        <v>8121</v>
      </c>
      <c r="B8122" s="13">
        <v>-7.5731146768105102</v>
      </c>
    </row>
    <row r="8123" spans="1:2">
      <c r="A8123">
        <v>8122</v>
      </c>
      <c r="B8123" s="13">
        <v>-7.3137112545767344</v>
      </c>
    </row>
    <row r="8124" spans="1:2">
      <c r="A8124">
        <v>8123</v>
      </c>
      <c r="B8124" s="13">
        <v>-9.0348813606515286</v>
      </c>
    </row>
    <row r="8125" spans="1:2">
      <c r="A8125">
        <v>8124</v>
      </c>
      <c r="B8125" s="13">
        <v>-7.9433845923750095</v>
      </c>
    </row>
    <row r="8126" spans="1:2">
      <c r="A8126">
        <v>8125</v>
      </c>
      <c r="B8126" s="13">
        <v>-9.7031460519695134</v>
      </c>
    </row>
    <row r="8127" spans="1:2">
      <c r="A8127">
        <v>8126</v>
      </c>
      <c r="B8127" s="13">
        <v>-12.953111945480183</v>
      </c>
    </row>
    <row r="8128" spans="1:2">
      <c r="A8128">
        <v>8127</v>
      </c>
      <c r="B8128" s="13">
        <v>-5.9283602920273282</v>
      </c>
    </row>
    <row r="8129" spans="1:2">
      <c r="A8129">
        <v>8128</v>
      </c>
      <c r="B8129" s="13">
        <v>-13.825908762816477</v>
      </c>
    </row>
    <row r="8130" spans="1:2">
      <c r="A8130">
        <v>8129</v>
      </c>
      <c r="B8130" s="13">
        <v>-10.968809381926441</v>
      </c>
    </row>
    <row r="8131" spans="1:2">
      <c r="A8131">
        <v>8130</v>
      </c>
      <c r="B8131" s="13">
        <v>-11.301680947709571</v>
      </c>
    </row>
    <row r="8132" spans="1:2">
      <c r="A8132">
        <v>8131</v>
      </c>
      <c r="B8132" s="13">
        <v>-11.648380880433814</v>
      </c>
    </row>
    <row r="8133" spans="1:2">
      <c r="A8133">
        <v>8132</v>
      </c>
      <c r="B8133" s="13">
        <v>-5.5328715803486777</v>
      </c>
    </row>
    <row r="8134" spans="1:2">
      <c r="A8134">
        <v>8133</v>
      </c>
      <c r="B8134" s="13">
        <v>-7.8230220392398655</v>
      </c>
    </row>
    <row r="8135" spans="1:2">
      <c r="A8135">
        <v>8134</v>
      </c>
      <c r="B8135" s="13">
        <v>-8.4414726811940248</v>
      </c>
    </row>
    <row r="8136" spans="1:2">
      <c r="A8136">
        <v>8135</v>
      </c>
      <c r="B8136" s="13">
        <v>-6.1825036181874617</v>
      </c>
    </row>
    <row r="8137" spans="1:2">
      <c r="A8137">
        <v>8136</v>
      </c>
      <c r="B8137" s="13">
        <v>-9.845602947825256</v>
      </c>
    </row>
    <row r="8138" spans="1:2">
      <c r="A8138">
        <v>8137</v>
      </c>
      <c r="B8138" s="13">
        <v>-9.8894479327706577</v>
      </c>
    </row>
    <row r="8139" spans="1:2">
      <c r="A8139">
        <v>8138</v>
      </c>
      <c r="B8139" s="13">
        <v>-10.229112490470614</v>
      </c>
    </row>
    <row r="8140" spans="1:2">
      <c r="A8140">
        <v>8139</v>
      </c>
      <c r="B8140" s="13">
        <v>-8.5482613379572125</v>
      </c>
    </row>
    <row r="8141" spans="1:2">
      <c r="A8141">
        <v>8140</v>
      </c>
      <c r="B8141" s="13">
        <v>-10.493841940263982</v>
      </c>
    </row>
    <row r="8142" spans="1:2">
      <c r="A8142">
        <v>8141</v>
      </c>
      <c r="B8142" s="13">
        <v>-7.5986481617403987</v>
      </c>
    </row>
    <row r="8143" spans="1:2">
      <c r="A8143">
        <v>8142</v>
      </c>
      <c r="B8143" s="13">
        <v>-10.859769761934613</v>
      </c>
    </row>
    <row r="8144" spans="1:2">
      <c r="A8144">
        <v>8143</v>
      </c>
      <c r="B8144" s="13">
        <v>-10.18565864042961</v>
      </c>
    </row>
    <row r="8145" spans="1:2">
      <c r="A8145">
        <v>8144</v>
      </c>
      <c r="B8145" s="13">
        <v>-11.539027029470684</v>
      </c>
    </row>
    <row r="8146" spans="1:2">
      <c r="A8146">
        <v>8145</v>
      </c>
      <c r="B8146" s="13">
        <v>-11.899987256234207</v>
      </c>
    </row>
    <row r="8147" spans="1:2">
      <c r="A8147">
        <v>8146</v>
      </c>
      <c r="B8147" s="13">
        <v>-11.394902281497972</v>
      </c>
    </row>
    <row r="8148" spans="1:2">
      <c r="A8148">
        <v>8147</v>
      </c>
      <c r="B8148" s="13">
        <v>-9.5264283303039292</v>
      </c>
    </row>
    <row r="8149" spans="1:2">
      <c r="A8149">
        <v>8148</v>
      </c>
      <c r="B8149" s="13">
        <v>-15.59145296092303</v>
      </c>
    </row>
    <row r="8150" spans="1:2">
      <c r="A8150">
        <v>8149</v>
      </c>
      <c r="B8150" s="13">
        <v>-10.474497062551443</v>
      </c>
    </row>
    <row r="8151" spans="1:2">
      <c r="A8151">
        <v>8150</v>
      </c>
      <c r="B8151" s="13">
        <v>-10.28418220006324</v>
      </c>
    </row>
    <row r="8152" spans="1:2">
      <c r="A8152">
        <v>8151</v>
      </c>
      <c r="B8152" s="13">
        <v>-11.449702318034731</v>
      </c>
    </row>
    <row r="8153" spans="1:2">
      <c r="A8153">
        <v>8152</v>
      </c>
      <c r="B8153" s="13">
        <v>-7.20902391458909</v>
      </c>
    </row>
    <row r="8154" spans="1:2">
      <c r="A8154">
        <v>8153</v>
      </c>
      <c r="B8154" s="13">
        <v>-9.6264380238243685</v>
      </c>
    </row>
    <row r="8155" spans="1:2">
      <c r="A8155">
        <v>8154</v>
      </c>
      <c r="B8155" s="13">
        <v>-9.7615783756280514</v>
      </c>
    </row>
    <row r="8156" spans="1:2">
      <c r="A8156">
        <v>8155</v>
      </c>
      <c r="B8156" s="13">
        <v>-10.305857477173731</v>
      </c>
    </row>
    <row r="8157" spans="1:2">
      <c r="A8157">
        <v>8156</v>
      </c>
      <c r="B8157" s="13">
        <v>-8.6405636846325979</v>
      </c>
    </row>
    <row r="8158" spans="1:2">
      <c r="A8158">
        <v>8157</v>
      </c>
      <c r="B8158" s="13">
        <v>-6.7570734802365067</v>
      </c>
    </row>
    <row r="8159" spans="1:2">
      <c r="A8159">
        <v>8158</v>
      </c>
      <c r="B8159" s="13">
        <v>-10.529951098682831</v>
      </c>
    </row>
    <row r="8160" spans="1:2">
      <c r="A8160">
        <v>8159</v>
      </c>
      <c r="B8160" s="13">
        <v>-9.890392272947242</v>
      </c>
    </row>
    <row r="8161" spans="1:2">
      <c r="A8161">
        <v>8160</v>
      </c>
      <c r="B8161" s="13">
        <v>-11.34437998117885</v>
      </c>
    </row>
    <row r="8162" spans="1:2">
      <c r="A8162">
        <v>8161</v>
      </c>
      <c r="B8162" s="13">
        <v>-8.103708705185527</v>
      </c>
    </row>
    <row r="8163" spans="1:2">
      <c r="A8163">
        <v>8162</v>
      </c>
      <c r="B8163" s="13">
        <v>-6.6536373620327014</v>
      </c>
    </row>
    <row r="8164" spans="1:2">
      <c r="A8164">
        <v>8163</v>
      </c>
      <c r="B8164" s="13">
        <v>-8.2090303286661737</v>
      </c>
    </row>
    <row r="8165" spans="1:2">
      <c r="A8165">
        <v>8164</v>
      </c>
      <c r="B8165" s="13">
        <v>-4.9550295803761335</v>
      </c>
    </row>
    <row r="8166" spans="1:2">
      <c r="A8166">
        <v>8165</v>
      </c>
      <c r="B8166" s="13">
        <v>-7.9276735181131626</v>
      </c>
    </row>
    <row r="8167" spans="1:2">
      <c r="A8167">
        <v>8166</v>
      </c>
      <c r="B8167" s="13">
        <v>-6.292782480074588</v>
      </c>
    </row>
    <row r="8168" spans="1:2">
      <c r="A8168">
        <v>8167</v>
      </c>
      <c r="B8168" s="13">
        <v>-11.519929609495424</v>
      </c>
    </row>
    <row r="8169" spans="1:2">
      <c r="A8169">
        <v>8168</v>
      </c>
      <c r="B8169" s="13">
        <v>-13.707357486162865</v>
      </c>
    </row>
    <row r="8170" spans="1:2">
      <c r="A8170">
        <v>8169</v>
      </c>
      <c r="B8170" s="13">
        <v>-13.681081001989988</v>
      </c>
    </row>
    <row r="8171" spans="1:2">
      <c r="A8171">
        <v>8170</v>
      </c>
      <c r="B8171" s="13">
        <v>-7.6626970177422491</v>
      </c>
    </row>
    <row r="8172" spans="1:2">
      <c r="A8172">
        <v>8171</v>
      </c>
      <c r="B8172" s="13">
        <v>-9.1629452286102833</v>
      </c>
    </row>
    <row r="8173" spans="1:2">
      <c r="A8173">
        <v>8172</v>
      </c>
      <c r="B8173" s="13">
        <v>-9.2007276233429618</v>
      </c>
    </row>
    <row r="8174" spans="1:2">
      <c r="A8174">
        <v>8173</v>
      </c>
      <c r="B8174" s="13">
        <v>-8.4510015729693571</v>
      </c>
    </row>
    <row r="8175" spans="1:2">
      <c r="A8175">
        <v>8174</v>
      </c>
      <c r="B8175" s="13">
        <v>-9.654963984791948</v>
      </c>
    </row>
    <row r="8176" spans="1:2">
      <c r="A8176">
        <v>8175</v>
      </c>
      <c r="B8176" s="13">
        <v>-8.9232058753640509</v>
      </c>
    </row>
    <row r="8177" spans="1:2">
      <c r="A8177">
        <v>8176</v>
      </c>
      <c r="B8177" s="13">
        <v>-9.3184163865184804</v>
      </c>
    </row>
    <row r="8178" spans="1:2">
      <c r="A8178">
        <v>8177</v>
      </c>
      <c r="B8178" s="13">
        <v>-8.9795663864883952</v>
      </c>
    </row>
    <row r="8179" spans="1:2">
      <c r="A8179">
        <v>8178</v>
      </c>
      <c r="B8179" s="13">
        <v>-6.129814564269763</v>
      </c>
    </row>
    <row r="8180" spans="1:2">
      <c r="A8180">
        <v>8179</v>
      </c>
      <c r="B8180" s="13">
        <v>-5.1823014653947617</v>
      </c>
    </row>
    <row r="8181" spans="1:2">
      <c r="A8181">
        <v>8180</v>
      </c>
      <c r="B8181" s="13">
        <v>-3.3929821438820724</v>
      </c>
    </row>
    <row r="8182" spans="1:2">
      <c r="A8182">
        <v>8181</v>
      </c>
      <c r="B8182" s="13">
        <v>-7.139631758616658</v>
      </c>
    </row>
    <row r="8183" spans="1:2">
      <c r="A8183">
        <v>8182</v>
      </c>
      <c r="B8183" s="13">
        <v>-6.8796733869665347</v>
      </c>
    </row>
    <row r="8184" spans="1:2">
      <c r="A8184">
        <v>8183</v>
      </c>
      <c r="B8184" s="13">
        <v>-13.41204051475607</v>
      </c>
    </row>
    <row r="8185" spans="1:2">
      <c r="A8185">
        <v>8184</v>
      </c>
      <c r="B8185" s="13">
        <v>-6.2449415357554443</v>
      </c>
    </row>
    <row r="8186" spans="1:2">
      <c r="A8186">
        <v>8185</v>
      </c>
      <c r="B8186" s="13">
        <v>-9.4212972119910212</v>
      </c>
    </row>
    <row r="8187" spans="1:2">
      <c r="A8187">
        <v>8186</v>
      </c>
      <c r="B8187" s="13">
        <v>-8.2387895015367789</v>
      </c>
    </row>
    <row r="8188" spans="1:2">
      <c r="A8188">
        <v>8187</v>
      </c>
      <c r="B8188" s="13">
        <v>-9.4908293942438906</v>
      </c>
    </row>
    <row r="8189" spans="1:2">
      <c r="A8189">
        <v>8188</v>
      </c>
      <c r="B8189" s="13">
        <v>-7.0181877276935714</v>
      </c>
    </row>
    <row r="8190" spans="1:2">
      <c r="A8190">
        <v>8189</v>
      </c>
      <c r="B8190" s="13">
        <v>-6.449017868275333</v>
      </c>
    </row>
    <row r="8191" spans="1:2">
      <c r="A8191">
        <v>8190</v>
      </c>
      <c r="B8191" s="13">
        <v>-9.9130793111806916</v>
      </c>
    </row>
    <row r="8192" spans="1:2">
      <c r="A8192">
        <v>8191</v>
      </c>
      <c r="B8192" s="13">
        <v>-10.323612344237796</v>
      </c>
    </row>
    <row r="8193" spans="1:2">
      <c r="A8193">
        <v>8192</v>
      </c>
      <c r="B8193" s="13">
        <v>-8.4294347823671423</v>
      </c>
    </row>
    <row r="8194" spans="1:2">
      <c r="A8194">
        <v>8193</v>
      </c>
      <c r="B8194" s="13">
        <v>-8.413178402097909</v>
      </c>
    </row>
    <row r="8195" spans="1:2">
      <c r="A8195">
        <v>8194</v>
      </c>
      <c r="B8195" s="13">
        <v>-11.874703770815517</v>
      </c>
    </row>
    <row r="8196" spans="1:2">
      <c r="A8196">
        <v>8195</v>
      </c>
      <c r="B8196" s="13">
        <v>-3.718089204251795</v>
      </c>
    </row>
    <row r="8197" spans="1:2">
      <c r="A8197">
        <v>8196</v>
      </c>
      <c r="B8197" s="13">
        <v>-6.4937970494423389</v>
      </c>
    </row>
    <row r="8198" spans="1:2">
      <c r="A8198">
        <v>8197</v>
      </c>
      <c r="B8198" s="13">
        <v>-9.201638440592701</v>
      </c>
    </row>
    <row r="8199" spans="1:2">
      <c r="A8199">
        <v>8198</v>
      </c>
      <c r="B8199" s="13">
        <v>-7.3758300772743723</v>
      </c>
    </row>
    <row r="8200" spans="1:2">
      <c r="A8200">
        <v>8199</v>
      </c>
      <c r="B8200" s="13">
        <v>-8.8193718023135084</v>
      </c>
    </row>
    <row r="8201" spans="1:2">
      <c r="A8201">
        <v>8200</v>
      </c>
      <c r="B8201" s="13">
        <v>-8.8862687146903205</v>
      </c>
    </row>
    <row r="8202" spans="1:2">
      <c r="A8202">
        <v>8201</v>
      </c>
      <c r="B8202" s="13">
        <v>-11.701320429480468</v>
      </c>
    </row>
    <row r="8203" spans="1:2">
      <c r="A8203">
        <v>8202</v>
      </c>
      <c r="B8203" s="13">
        <v>-8.432143376082406</v>
      </c>
    </row>
    <row r="8204" spans="1:2">
      <c r="A8204">
        <v>8203</v>
      </c>
      <c r="B8204" s="13">
        <v>-6.7914149511917214</v>
      </c>
    </row>
    <row r="8205" spans="1:2">
      <c r="A8205">
        <v>8204</v>
      </c>
      <c r="B8205" s="13">
        <v>-10.710696977392075</v>
      </c>
    </row>
    <row r="8206" spans="1:2">
      <c r="A8206">
        <v>8205</v>
      </c>
      <c r="B8206" s="13">
        <v>-12.367623881812388</v>
      </c>
    </row>
    <row r="8207" spans="1:2">
      <c r="A8207">
        <v>8206</v>
      </c>
      <c r="B8207" s="13">
        <v>-9.2817143902596158</v>
      </c>
    </row>
    <row r="8208" spans="1:2">
      <c r="A8208">
        <v>8207</v>
      </c>
      <c r="B8208" s="13">
        <v>-12.789064993146635</v>
      </c>
    </row>
    <row r="8209" spans="1:2">
      <c r="A8209">
        <v>8208</v>
      </c>
      <c r="B8209" s="13">
        <v>-9.7089626074520918</v>
      </c>
    </row>
    <row r="8210" spans="1:2">
      <c r="A8210">
        <v>8209</v>
      </c>
      <c r="B8210" s="13">
        <v>-7.9090851164819371</v>
      </c>
    </row>
    <row r="8211" spans="1:2">
      <c r="A8211">
        <v>8210</v>
      </c>
      <c r="B8211" s="13">
        <v>-11.851073427105998</v>
      </c>
    </row>
    <row r="8212" spans="1:2">
      <c r="A8212">
        <v>8211</v>
      </c>
      <c r="B8212" s="13">
        <v>-8.5122946270425128</v>
      </c>
    </row>
    <row r="8213" spans="1:2">
      <c r="A8213">
        <v>8212</v>
      </c>
      <c r="B8213" s="13">
        <v>-6.1361811838083229</v>
      </c>
    </row>
    <row r="8214" spans="1:2">
      <c r="A8214">
        <v>8213</v>
      </c>
      <c r="B8214" s="13">
        <v>-9.0589224384380511</v>
      </c>
    </row>
    <row r="8215" spans="1:2">
      <c r="A8215">
        <v>8214</v>
      </c>
      <c r="B8215" s="13">
        <v>-10.097038121257954</v>
      </c>
    </row>
    <row r="8216" spans="1:2">
      <c r="A8216">
        <v>8215</v>
      </c>
      <c r="B8216" s="13">
        <v>-8.0934516902857698</v>
      </c>
    </row>
    <row r="8217" spans="1:2">
      <c r="A8217">
        <v>8216</v>
      </c>
      <c r="B8217" s="13">
        <v>-8.1007428552376428</v>
      </c>
    </row>
    <row r="8218" spans="1:2">
      <c r="A8218">
        <v>8217</v>
      </c>
      <c r="B8218" s="13">
        <v>-9.4561144826986165</v>
      </c>
    </row>
    <row r="8219" spans="1:2">
      <c r="A8219">
        <v>8218</v>
      </c>
      <c r="B8219" s="13">
        <v>-4.9954513920499872</v>
      </c>
    </row>
    <row r="8220" spans="1:2">
      <c r="A8220">
        <v>8219</v>
      </c>
      <c r="B8220" s="13">
        <v>-11.042692002346257</v>
      </c>
    </row>
    <row r="8221" spans="1:2">
      <c r="A8221">
        <v>8220</v>
      </c>
      <c r="B8221" s="13">
        <v>-3.7100434854214228</v>
      </c>
    </row>
    <row r="8222" spans="1:2">
      <c r="A8222">
        <v>8221</v>
      </c>
      <c r="B8222" s="13">
        <v>-10.095844266686308</v>
      </c>
    </row>
    <row r="8223" spans="1:2">
      <c r="A8223">
        <v>8222</v>
      </c>
      <c r="B8223" s="13">
        <v>-8.8194029680781831</v>
      </c>
    </row>
    <row r="8224" spans="1:2">
      <c r="A8224">
        <v>8223</v>
      </c>
      <c r="B8224" s="13">
        <v>-12.197449042057505</v>
      </c>
    </row>
    <row r="8225" spans="1:2">
      <c r="A8225">
        <v>8224</v>
      </c>
      <c r="B8225" s="13">
        <v>-8.5634928187690047</v>
      </c>
    </row>
    <row r="8226" spans="1:2">
      <c r="A8226">
        <v>8225</v>
      </c>
      <c r="B8226" s="13">
        <v>-7.6624504189275813</v>
      </c>
    </row>
    <row r="8227" spans="1:2">
      <c r="A8227">
        <v>8226</v>
      </c>
      <c r="B8227" s="13">
        <v>-10.906680843265814</v>
      </c>
    </row>
    <row r="8228" spans="1:2">
      <c r="A8228">
        <v>8227</v>
      </c>
      <c r="B8228" s="13">
        <v>-6.4015717073767142</v>
      </c>
    </row>
    <row r="8229" spans="1:2">
      <c r="A8229">
        <v>8228</v>
      </c>
      <c r="B8229" s="13">
        <v>-8.8595525468834477</v>
      </c>
    </row>
    <row r="8230" spans="1:2">
      <c r="A8230">
        <v>8229</v>
      </c>
      <c r="B8230" s="13">
        <v>-6.1372124868150761</v>
      </c>
    </row>
    <row r="8231" spans="1:2">
      <c r="A8231">
        <v>8230</v>
      </c>
      <c r="B8231" s="13">
        <v>-11.329734188036369</v>
      </c>
    </row>
    <row r="8232" spans="1:2">
      <c r="A8232">
        <v>8231</v>
      </c>
      <c r="B8232" s="13">
        <v>-9.5110646251814295</v>
      </c>
    </row>
    <row r="8233" spans="1:2">
      <c r="A8233">
        <v>8232</v>
      </c>
      <c r="B8233" s="13">
        <v>-9.3400022236604912</v>
      </c>
    </row>
    <row r="8234" spans="1:2">
      <c r="A8234">
        <v>8233</v>
      </c>
      <c r="B8234" s="13">
        <v>-4.9916885126515016</v>
      </c>
    </row>
    <row r="8235" spans="1:2">
      <c r="A8235">
        <v>8234</v>
      </c>
      <c r="B8235" s="13">
        <v>-7.7750927949812434</v>
      </c>
    </row>
    <row r="8236" spans="1:2">
      <c r="A8236">
        <v>8235</v>
      </c>
      <c r="B8236" s="13">
        <v>-1.901787616075528</v>
      </c>
    </row>
    <row r="8237" spans="1:2">
      <c r="A8237">
        <v>8236</v>
      </c>
      <c r="B8237" s="13">
        <v>-8.0760933006225386</v>
      </c>
    </row>
    <row r="8238" spans="1:2">
      <c r="A8238">
        <v>8237</v>
      </c>
      <c r="B8238" s="13">
        <v>-6.3799176716601851</v>
      </c>
    </row>
    <row r="8239" spans="1:2">
      <c r="A8239">
        <v>8238</v>
      </c>
      <c r="B8239" s="13">
        <v>-11.598042896770385</v>
      </c>
    </row>
    <row r="8240" spans="1:2">
      <c r="A8240">
        <v>8239</v>
      </c>
      <c r="B8240" s="13">
        <v>-10.862207076349543</v>
      </c>
    </row>
    <row r="8241" spans="1:2">
      <c r="A8241">
        <v>8240</v>
      </c>
      <c r="B8241" s="13">
        <v>-8.0508094744204772</v>
      </c>
    </row>
    <row r="8242" spans="1:2">
      <c r="A8242">
        <v>8241</v>
      </c>
      <c r="B8242" s="13">
        <v>-8.6293122315526283</v>
      </c>
    </row>
    <row r="8243" spans="1:2">
      <c r="A8243">
        <v>8242</v>
      </c>
      <c r="B8243" s="13">
        <v>-10.470223817405005</v>
      </c>
    </row>
    <row r="8244" spans="1:2">
      <c r="A8244">
        <v>8243</v>
      </c>
      <c r="B8244" s="13">
        <v>-9.4228684009196968</v>
      </c>
    </row>
    <row r="8245" spans="1:2">
      <c r="A8245">
        <v>8244</v>
      </c>
      <c r="B8245" s="13">
        <v>-2.9984081309039241</v>
      </c>
    </row>
    <row r="8246" spans="1:2">
      <c r="A8246">
        <v>8245</v>
      </c>
      <c r="B8246" s="13">
        <v>-6.8347810445114092</v>
      </c>
    </row>
    <row r="8247" spans="1:2">
      <c r="A8247">
        <v>8246</v>
      </c>
      <c r="B8247" s="13">
        <v>-8.6439876911674283</v>
      </c>
    </row>
    <row r="8248" spans="1:2">
      <c r="A8248">
        <v>8247</v>
      </c>
      <c r="B8248" s="13">
        <v>-5.7876034060617929</v>
      </c>
    </row>
    <row r="8249" spans="1:2">
      <c r="A8249">
        <v>8248</v>
      </c>
      <c r="B8249" s="13">
        <v>-8.6266090604946033</v>
      </c>
    </row>
    <row r="8250" spans="1:2">
      <c r="A8250">
        <v>8249</v>
      </c>
      <c r="B8250" s="13">
        <v>-10.735893493997374</v>
      </c>
    </row>
    <row r="8251" spans="1:2">
      <c r="A8251">
        <v>8250</v>
      </c>
      <c r="B8251" s="13">
        <v>-11.290130486098809</v>
      </c>
    </row>
    <row r="8252" spans="1:2">
      <c r="A8252">
        <v>8251</v>
      </c>
      <c r="B8252" s="13">
        <v>-12.286139821108875</v>
      </c>
    </row>
    <row r="8253" spans="1:2">
      <c r="A8253">
        <v>8252</v>
      </c>
      <c r="B8253" s="13">
        <v>-8.4165414458378915</v>
      </c>
    </row>
    <row r="8254" spans="1:2">
      <c r="A8254">
        <v>8253</v>
      </c>
      <c r="B8254" s="13">
        <v>-13.353373683646524</v>
      </c>
    </row>
    <row r="8255" spans="1:2">
      <c r="A8255">
        <v>8254</v>
      </c>
      <c r="B8255" s="13">
        <v>-5.6324379482303701</v>
      </c>
    </row>
    <row r="8256" spans="1:2">
      <c r="A8256">
        <v>8255</v>
      </c>
      <c r="B8256" s="13">
        <v>-8.6829422026125052</v>
      </c>
    </row>
    <row r="8257" spans="1:2">
      <c r="A8257">
        <v>8256</v>
      </c>
      <c r="B8257" s="13">
        <v>-9.0810998012225141</v>
      </c>
    </row>
    <row r="8258" spans="1:2">
      <c r="A8258">
        <v>8257</v>
      </c>
      <c r="B8258" s="13">
        <v>-8.2470969313843554</v>
      </c>
    </row>
    <row r="8259" spans="1:2">
      <c r="A8259">
        <v>8258</v>
      </c>
      <c r="B8259" s="13">
        <v>-7.047060088509105</v>
      </c>
    </row>
    <row r="8260" spans="1:2">
      <c r="A8260">
        <v>8259</v>
      </c>
      <c r="B8260" s="13">
        <v>-11.416584030651377</v>
      </c>
    </row>
    <row r="8261" spans="1:2">
      <c r="A8261">
        <v>8260</v>
      </c>
      <c r="B8261" s="13">
        <v>-8.0267586289230213</v>
      </c>
    </row>
    <row r="8262" spans="1:2">
      <c r="A8262">
        <v>8261</v>
      </c>
      <c r="B8262" s="13">
        <v>-9.3631853092235797</v>
      </c>
    </row>
    <row r="8263" spans="1:2">
      <c r="A8263">
        <v>8262</v>
      </c>
      <c r="B8263" s="13">
        <v>-11.355996841462526</v>
      </c>
    </row>
    <row r="8264" spans="1:2">
      <c r="A8264">
        <v>8263</v>
      </c>
      <c r="B8264" s="13">
        <v>-13.142390733895736</v>
      </c>
    </row>
    <row r="8265" spans="1:2">
      <c r="A8265">
        <v>8264</v>
      </c>
      <c r="B8265" s="13">
        <v>-8.1214254040369624</v>
      </c>
    </row>
    <row r="8266" spans="1:2">
      <c r="A8266">
        <v>8265</v>
      </c>
      <c r="B8266" s="13">
        <v>-7.6267298615412704</v>
      </c>
    </row>
    <row r="8267" spans="1:2">
      <c r="A8267">
        <v>8266</v>
      </c>
      <c r="B8267" s="13">
        <v>-9.6272778057209454</v>
      </c>
    </row>
    <row r="8268" spans="1:2">
      <c r="A8268">
        <v>8267</v>
      </c>
      <c r="B8268" s="13">
        <v>-12.375446875018598</v>
      </c>
    </row>
    <row r="8269" spans="1:2">
      <c r="A8269">
        <v>8268</v>
      </c>
      <c r="B8269" s="13">
        <v>-9.8488654066894927</v>
      </c>
    </row>
    <row r="8270" spans="1:2">
      <c r="A8270">
        <v>8269</v>
      </c>
      <c r="B8270" s="13">
        <v>-10.695685032214319</v>
      </c>
    </row>
    <row r="8271" spans="1:2">
      <c r="A8271">
        <v>8270</v>
      </c>
      <c r="B8271" s="13">
        <v>-6.4390575532969967</v>
      </c>
    </row>
    <row r="8272" spans="1:2">
      <c r="A8272">
        <v>8271</v>
      </c>
      <c r="B8272" s="13">
        <v>-15.273205521859488</v>
      </c>
    </row>
    <row r="8273" spans="1:2">
      <c r="A8273">
        <v>8272</v>
      </c>
      <c r="B8273" s="13">
        <v>-10.12366507843859</v>
      </c>
    </row>
    <row r="8274" spans="1:2">
      <c r="A8274">
        <v>8273</v>
      </c>
      <c r="B8274" s="13">
        <v>-8.4136723592568874</v>
      </c>
    </row>
    <row r="8275" spans="1:2">
      <c r="A8275">
        <v>8274</v>
      </c>
      <c r="B8275" s="13">
        <v>-6.9351125578704771</v>
      </c>
    </row>
    <row r="8276" spans="1:2">
      <c r="A8276">
        <v>8275</v>
      </c>
      <c r="B8276" s="13">
        <v>-10.200311192305312</v>
      </c>
    </row>
    <row r="8277" spans="1:2">
      <c r="A8277">
        <v>8276</v>
      </c>
      <c r="B8277" s="13">
        <v>-13.072315592662404</v>
      </c>
    </row>
    <row r="8278" spans="1:2">
      <c r="A8278">
        <v>8277</v>
      </c>
      <c r="B8278" s="13">
        <v>-11.538831458793421</v>
      </c>
    </row>
    <row r="8279" spans="1:2">
      <c r="A8279">
        <v>8278</v>
      </c>
      <c r="B8279" s="13">
        <v>-13.061486484498976</v>
      </c>
    </row>
    <row r="8280" spans="1:2">
      <c r="A8280">
        <v>8279</v>
      </c>
      <c r="B8280" s="13">
        <v>-9.4698326469761565</v>
      </c>
    </row>
    <row r="8281" spans="1:2">
      <c r="A8281">
        <v>8280</v>
      </c>
      <c r="B8281" s="13">
        <v>-10.129177365613677</v>
      </c>
    </row>
    <row r="8282" spans="1:2">
      <c r="A8282">
        <v>8281</v>
      </c>
      <c r="B8282" s="13">
        <v>-6.8997927258659919</v>
      </c>
    </row>
    <row r="8283" spans="1:2">
      <c r="A8283">
        <v>8282</v>
      </c>
      <c r="B8283" s="13">
        <v>-10.33933701535349</v>
      </c>
    </row>
    <row r="8284" spans="1:2">
      <c r="A8284">
        <v>8283</v>
      </c>
      <c r="B8284" s="13">
        <v>-9.5044185277925006</v>
      </c>
    </row>
    <row r="8285" spans="1:2">
      <c r="A8285">
        <v>8284</v>
      </c>
      <c r="B8285" s="13">
        <v>-4.6053614130998186</v>
      </c>
    </row>
    <row r="8286" spans="1:2">
      <c r="A8286">
        <v>8285</v>
      </c>
      <c r="B8286" s="13">
        <v>-8.7781072709193353</v>
      </c>
    </row>
    <row r="8287" spans="1:2">
      <c r="A8287">
        <v>8286</v>
      </c>
      <c r="B8287" s="13">
        <v>-12.424725730192906</v>
      </c>
    </row>
    <row r="8288" spans="1:2">
      <c r="A8288">
        <v>8287</v>
      </c>
      <c r="B8288" s="13">
        <v>-3.9472371649593905</v>
      </c>
    </row>
    <row r="8289" spans="1:2">
      <c r="A8289">
        <v>8288</v>
      </c>
      <c r="B8289" s="13">
        <v>-8.9995575447656169</v>
      </c>
    </row>
    <row r="8290" spans="1:2">
      <c r="A8290">
        <v>8289</v>
      </c>
      <c r="B8290" s="13">
        <v>-6.6011399748731607</v>
      </c>
    </row>
    <row r="8291" spans="1:2">
      <c r="A8291">
        <v>8290</v>
      </c>
      <c r="B8291" s="13">
        <v>-9.8658825458810711</v>
      </c>
    </row>
    <row r="8292" spans="1:2">
      <c r="A8292">
        <v>8291</v>
      </c>
      <c r="B8292" s="13">
        <v>-9.4042311227287598</v>
      </c>
    </row>
    <row r="8293" spans="1:2">
      <c r="A8293">
        <v>8292</v>
      </c>
      <c r="B8293" s="13">
        <v>-12.804307083677129</v>
      </c>
    </row>
    <row r="8294" spans="1:2">
      <c r="A8294">
        <v>8293</v>
      </c>
      <c r="B8294" s="13">
        <v>-9.4968121089602757</v>
      </c>
    </row>
    <row r="8295" spans="1:2">
      <c r="A8295">
        <v>8294</v>
      </c>
      <c r="B8295" s="13">
        <v>-5.3620453016725218</v>
      </c>
    </row>
    <row r="8296" spans="1:2">
      <c r="A8296">
        <v>8295</v>
      </c>
      <c r="B8296" s="13">
        <v>-9.394584927463038</v>
      </c>
    </row>
    <row r="8297" spans="1:2">
      <c r="A8297">
        <v>8296</v>
      </c>
      <c r="B8297" s="13">
        <v>-8.1311251867874041</v>
      </c>
    </row>
    <row r="8298" spans="1:2">
      <c r="A8298">
        <v>8297</v>
      </c>
      <c r="B8298" s="13">
        <v>-13.284081585121635</v>
      </c>
    </row>
    <row r="8299" spans="1:2">
      <c r="A8299">
        <v>8298</v>
      </c>
      <c r="B8299" s="13">
        <v>-6.8697262346247019</v>
      </c>
    </row>
    <row r="8300" spans="1:2">
      <c r="A8300">
        <v>8299</v>
      </c>
      <c r="B8300" s="13">
        <v>-10.048174021288871</v>
      </c>
    </row>
    <row r="8301" spans="1:2">
      <c r="A8301">
        <v>8300</v>
      </c>
      <c r="B8301" s="13">
        <v>-6.9856942324433327</v>
      </c>
    </row>
    <row r="8302" spans="1:2">
      <c r="A8302">
        <v>8301</v>
      </c>
      <c r="B8302" s="13">
        <v>-7.7251435911727926</v>
      </c>
    </row>
    <row r="8303" spans="1:2">
      <c r="A8303">
        <v>8302</v>
      </c>
      <c r="B8303" s="13">
        <v>-8.3736238039800135</v>
      </c>
    </row>
    <row r="8304" spans="1:2">
      <c r="A8304">
        <v>8303</v>
      </c>
      <c r="B8304" s="13">
        <v>-9.1920501174604237</v>
      </c>
    </row>
    <row r="8305" spans="1:2">
      <c r="A8305">
        <v>8304</v>
      </c>
      <c r="B8305" s="13">
        <v>-10.352026489286267</v>
      </c>
    </row>
    <row r="8306" spans="1:2">
      <c r="A8306">
        <v>8305</v>
      </c>
      <c r="B8306" s="13">
        <v>-11.443067714061378</v>
      </c>
    </row>
    <row r="8307" spans="1:2">
      <c r="A8307">
        <v>8306</v>
      </c>
      <c r="B8307" s="13">
        <v>-9.3727863009039538</v>
      </c>
    </row>
    <row r="8308" spans="1:2">
      <c r="A8308">
        <v>8307</v>
      </c>
      <c r="B8308" s="13">
        <v>-9.5772711122672476</v>
      </c>
    </row>
    <row r="8309" spans="1:2">
      <c r="A8309">
        <v>8308</v>
      </c>
      <c r="B8309" s="13">
        <v>-7.2145993395777808</v>
      </c>
    </row>
    <row r="8310" spans="1:2">
      <c r="A8310">
        <v>8309</v>
      </c>
      <c r="B8310" s="13">
        <v>-7.8231494567226632</v>
      </c>
    </row>
    <row r="8311" spans="1:2">
      <c r="A8311">
        <v>8310</v>
      </c>
      <c r="B8311" s="13">
        <v>-8.6091151480203525</v>
      </c>
    </row>
    <row r="8312" spans="1:2">
      <c r="A8312">
        <v>8311</v>
      </c>
      <c r="B8312" s="13">
        <v>-9.3650418089219176</v>
      </c>
    </row>
    <row r="8313" spans="1:2">
      <c r="A8313">
        <v>8312</v>
      </c>
      <c r="B8313" s="13">
        <v>-13.835658956273617</v>
      </c>
    </row>
    <row r="8314" spans="1:2">
      <c r="A8314">
        <v>8313</v>
      </c>
      <c r="B8314" s="13">
        <v>-5.1286325471190297</v>
      </c>
    </row>
    <row r="8315" spans="1:2">
      <c r="A8315">
        <v>8314</v>
      </c>
      <c r="B8315" s="13">
        <v>-10.031111595843447</v>
      </c>
    </row>
    <row r="8316" spans="1:2">
      <c r="A8316">
        <v>8315</v>
      </c>
      <c r="B8316" s="13">
        <v>-13.305915357866755</v>
      </c>
    </row>
    <row r="8317" spans="1:2">
      <c r="A8317">
        <v>8316</v>
      </c>
      <c r="B8317" s="13">
        <v>-7.1395741902593715</v>
      </c>
    </row>
    <row r="8318" spans="1:2">
      <c r="A8318">
        <v>8317</v>
      </c>
      <c r="B8318" s="13">
        <v>-10.092950375995535</v>
      </c>
    </row>
    <row r="8319" spans="1:2">
      <c r="A8319">
        <v>8318</v>
      </c>
      <c r="B8319" s="13">
        <v>-4.0292147763689945</v>
      </c>
    </row>
    <row r="8320" spans="1:2">
      <c r="A8320">
        <v>8319</v>
      </c>
      <c r="B8320" s="13">
        <v>-12.069294901573921</v>
      </c>
    </row>
    <row r="8321" spans="1:2">
      <c r="A8321">
        <v>8320</v>
      </c>
      <c r="B8321" s="13">
        <v>-8.820563725755461</v>
      </c>
    </row>
    <row r="8322" spans="1:2">
      <c r="A8322">
        <v>8321</v>
      </c>
      <c r="B8322" s="13">
        <v>-8.2413299552780579</v>
      </c>
    </row>
    <row r="8323" spans="1:2">
      <c r="A8323">
        <v>8322</v>
      </c>
      <c r="B8323" s="13">
        <v>-12.092425769956417</v>
      </c>
    </row>
    <row r="8324" spans="1:2">
      <c r="A8324">
        <v>8323</v>
      </c>
      <c r="B8324" s="13">
        <v>-8.1046261041161536</v>
      </c>
    </row>
    <row r="8325" spans="1:2">
      <c r="A8325">
        <v>8324</v>
      </c>
      <c r="B8325" s="13">
        <v>-9.9243378662311681</v>
      </c>
    </row>
    <row r="8326" spans="1:2">
      <c r="A8326">
        <v>8325</v>
      </c>
      <c r="B8326" s="13">
        <v>-9.9585038828654131</v>
      </c>
    </row>
    <row r="8327" spans="1:2">
      <c r="A8327">
        <v>8326</v>
      </c>
      <c r="B8327" s="13">
        <v>-7.6776467489478515</v>
      </c>
    </row>
    <row r="8328" spans="1:2">
      <c r="A8328">
        <v>8327</v>
      </c>
      <c r="B8328" s="13">
        <v>-7.8886534975205329</v>
      </c>
    </row>
    <row r="8329" spans="1:2">
      <c r="A8329">
        <v>8328</v>
      </c>
      <c r="B8329" s="13">
        <v>-7.3876806188775275</v>
      </c>
    </row>
    <row r="8330" spans="1:2">
      <c r="A8330">
        <v>8329</v>
      </c>
      <c r="B8330" s="13">
        <v>-11.479883467382034</v>
      </c>
    </row>
    <row r="8331" spans="1:2">
      <c r="A8331">
        <v>8330</v>
      </c>
      <c r="B8331" s="13">
        <v>-8.7854362782904438</v>
      </c>
    </row>
    <row r="8332" spans="1:2">
      <c r="A8332">
        <v>8331</v>
      </c>
      <c r="B8332" s="13">
        <v>-12.688413872239735</v>
      </c>
    </row>
    <row r="8333" spans="1:2">
      <c r="A8333">
        <v>8332</v>
      </c>
      <c r="B8333" s="13">
        <v>-9.908052781883697</v>
      </c>
    </row>
    <row r="8334" spans="1:2">
      <c r="A8334">
        <v>8333</v>
      </c>
      <c r="B8334" s="13">
        <v>-14.332795960200761</v>
      </c>
    </row>
    <row r="8335" spans="1:2">
      <c r="A8335">
        <v>8334</v>
      </c>
      <c r="B8335" s="13">
        <v>-5.0095074909116066</v>
      </c>
    </row>
    <row r="8336" spans="1:2">
      <c r="A8336">
        <v>8335</v>
      </c>
      <c r="B8336" s="13">
        <v>-12.452050934154954</v>
      </c>
    </row>
    <row r="8337" spans="1:2">
      <c r="A8337">
        <v>8336</v>
      </c>
      <c r="B8337" s="13">
        <v>-10.675532930156029</v>
      </c>
    </row>
    <row r="8338" spans="1:2">
      <c r="A8338">
        <v>8337</v>
      </c>
      <c r="B8338" s="13">
        <v>-10.652412651630232</v>
      </c>
    </row>
    <row r="8339" spans="1:2">
      <c r="A8339">
        <v>8338</v>
      </c>
      <c r="B8339" s="13">
        <v>-8.6423565685640344</v>
      </c>
    </row>
    <row r="8340" spans="1:2">
      <c r="A8340">
        <v>8339</v>
      </c>
      <c r="B8340" s="13">
        <v>-12.38673580267564</v>
      </c>
    </row>
    <row r="8341" spans="1:2">
      <c r="A8341">
        <v>8340</v>
      </c>
      <c r="B8341" s="13">
        <v>-9.0296225126026215</v>
      </c>
    </row>
    <row r="8342" spans="1:2">
      <c r="A8342">
        <v>8341</v>
      </c>
      <c r="B8342" s="13">
        <v>-9.9210858985479113</v>
      </c>
    </row>
    <row r="8343" spans="1:2">
      <c r="A8343">
        <v>8342</v>
      </c>
      <c r="B8343" s="13">
        <v>-5.5066835759604009</v>
      </c>
    </row>
    <row r="8344" spans="1:2">
      <c r="A8344">
        <v>8343</v>
      </c>
      <c r="B8344" s="13">
        <v>-6.32077316790377</v>
      </c>
    </row>
    <row r="8345" spans="1:2">
      <c r="A8345">
        <v>8344</v>
      </c>
      <c r="B8345" s="13">
        <v>-3.3135941370284887</v>
      </c>
    </row>
    <row r="8346" spans="1:2">
      <c r="A8346">
        <v>8345</v>
      </c>
      <c r="B8346" s="13">
        <v>-7.6337978400856752</v>
      </c>
    </row>
    <row r="8347" spans="1:2">
      <c r="A8347">
        <v>8346</v>
      </c>
      <c r="B8347" s="13">
        <v>-12.499005033966364</v>
      </c>
    </row>
    <row r="8348" spans="1:2">
      <c r="A8348">
        <v>8347</v>
      </c>
      <c r="B8348" s="13">
        <v>-11.03655342619323</v>
      </c>
    </row>
    <row r="8349" spans="1:2">
      <c r="A8349">
        <v>8348</v>
      </c>
      <c r="B8349" s="13">
        <v>-8.0787505846369569</v>
      </c>
    </row>
    <row r="8350" spans="1:2">
      <c r="A8350">
        <v>8349</v>
      </c>
      <c r="B8350" s="13">
        <v>-9.3491208505406416</v>
      </c>
    </row>
    <row r="8351" spans="1:2">
      <c r="A8351">
        <v>8350</v>
      </c>
      <c r="B8351" s="13">
        <v>-7.5584777411766426</v>
      </c>
    </row>
    <row r="8352" spans="1:2">
      <c r="A8352">
        <v>8351</v>
      </c>
      <c r="B8352" s="13">
        <v>-7.6435518898278509</v>
      </c>
    </row>
    <row r="8353" spans="1:2">
      <c r="A8353">
        <v>8352</v>
      </c>
      <c r="B8353" s="13">
        <v>-10.776239793395773</v>
      </c>
    </row>
    <row r="8354" spans="1:2">
      <c r="A8354">
        <v>8353</v>
      </c>
      <c r="B8354" s="13">
        <v>-8.1374512484303398</v>
      </c>
    </row>
    <row r="8355" spans="1:2">
      <c r="A8355">
        <v>8354</v>
      </c>
      <c r="B8355" s="13">
        <v>-9.8750118175121937</v>
      </c>
    </row>
    <row r="8356" spans="1:2">
      <c r="A8356">
        <v>8355</v>
      </c>
      <c r="B8356" s="13">
        <v>-3.1747589816271127</v>
      </c>
    </row>
    <row r="8357" spans="1:2">
      <c r="A8357">
        <v>8356</v>
      </c>
      <c r="B8357" s="13">
        <v>-7.6297090070348172</v>
      </c>
    </row>
    <row r="8358" spans="1:2">
      <c r="A8358">
        <v>8357</v>
      </c>
      <c r="B8358" s="13">
        <v>-6.2091231938916458</v>
      </c>
    </row>
    <row r="8359" spans="1:2">
      <c r="A8359">
        <v>8358</v>
      </c>
      <c r="B8359" s="13">
        <v>-7.8422372733405021</v>
      </c>
    </row>
    <row r="8360" spans="1:2">
      <c r="A8360">
        <v>8359</v>
      </c>
      <c r="B8360" s="13">
        <v>-12.49808012505728</v>
      </c>
    </row>
    <row r="8361" spans="1:2">
      <c r="A8361">
        <v>8360</v>
      </c>
      <c r="B8361" s="13">
        <v>-3.4529532680660782</v>
      </c>
    </row>
    <row r="8362" spans="1:2">
      <c r="A8362">
        <v>8361</v>
      </c>
      <c r="B8362" s="13">
        <v>-7.4756214221716686</v>
      </c>
    </row>
    <row r="8363" spans="1:2">
      <c r="A8363">
        <v>8362</v>
      </c>
      <c r="B8363" s="13">
        <v>-6.3639408686194487</v>
      </c>
    </row>
    <row r="8364" spans="1:2">
      <c r="A8364">
        <v>8363</v>
      </c>
      <c r="B8364" s="13">
        <v>-11.361663257365079</v>
      </c>
    </row>
    <row r="8365" spans="1:2">
      <c r="A8365">
        <v>8364</v>
      </c>
      <c r="B8365" s="13">
        <v>-10.062875256882432</v>
      </c>
    </row>
    <row r="8366" spans="1:2">
      <c r="A8366">
        <v>8365</v>
      </c>
      <c r="B8366" s="13">
        <v>-8.813151282304041</v>
      </c>
    </row>
    <row r="8367" spans="1:2">
      <c r="A8367">
        <v>8366</v>
      </c>
      <c r="B8367" s="13">
        <v>-6.1170812589425241</v>
      </c>
    </row>
    <row r="8368" spans="1:2">
      <c r="A8368">
        <v>8367</v>
      </c>
      <c r="B8368" s="13">
        <v>-7.7962610881074061</v>
      </c>
    </row>
    <row r="8369" spans="1:2">
      <c r="A8369">
        <v>8368</v>
      </c>
      <c r="B8369" s="13">
        <v>-9.5167770002929846</v>
      </c>
    </row>
    <row r="8370" spans="1:2">
      <c r="A8370">
        <v>8369</v>
      </c>
      <c r="B8370" s="13">
        <v>-6.7924245968564065</v>
      </c>
    </row>
    <row r="8371" spans="1:2">
      <c r="A8371">
        <v>8370</v>
      </c>
      <c r="B8371" s="13">
        <v>-11.403617495065303</v>
      </c>
    </row>
    <row r="8372" spans="1:2">
      <c r="A8372">
        <v>8371</v>
      </c>
      <c r="B8372" s="13">
        <v>-7.0059267945999268</v>
      </c>
    </row>
    <row r="8373" spans="1:2">
      <c r="A8373">
        <v>8372</v>
      </c>
      <c r="B8373" s="13">
        <v>-7.7008618591825009</v>
      </c>
    </row>
    <row r="8374" spans="1:2">
      <c r="A8374">
        <v>8373</v>
      </c>
      <c r="B8374" s="13">
        <v>-10.053514268738533</v>
      </c>
    </row>
    <row r="8375" spans="1:2">
      <c r="A8375">
        <v>8374</v>
      </c>
      <c r="B8375" s="13">
        <v>-13.119156137526925</v>
      </c>
    </row>
    <row r="8376" spans="1:2">
      <c r="A8376">
        <v>8375</v>
      </c>
      <c r="B8376" s="13">
        <v>-5.9060183631030885</v>
      </c>
    </row>
    <row r="8377" spans="1:2">
      <c r="A8377">
        <v>8376</v>
      </c>
      <c r="B8377" s="13">
        <v>-10.761272353547179</v>
      </c>
    </row>
    <row r="8378" spans="1:2">
      <c r="A8378">
        <v>8377</v>
      </c>
      <c r="B8378" s="13">
        <v>-5.6336445539354143</v>
      </c>
    </row>
    <row r="8379" spans="1:2">
      <c r="A8379">
        <v>8378</v>
      </c>
      <c r="B8379" s="13">
        <v>-7.290430891314454</v>
      </c>
    </row>
    <row r="8380" spans="1:2">
      <c r="A8380">
        <v>8379</v>
      </c>
      <c r="B8380" s="13">
        <v>-6.5424045444678445</v>
      </c>
    </row>
    <row r="8381" spans="1:2">
      <c r="A8381">
        <v>8380</v>
      </c>
      <c r="B8381" s="13">
        <v>-11.375471430610718</v>
      </c>
    </row>
    <row r="8382" spans="1:2">
      <c r="A8382">
        <v>8381</v>
      </c>
      <c r="B8382" s="13">
        <v>-7.0897986199459391</v>
      </c>
    </row>
    <row r="8383" spans="1:2">
      <c r="A8383">
        <v>8382</v>
      </c>
      <c r="B8383" s="13">
        <v>-10.519435584885038</v>
      </c>
    </row>
    <row r="8384" spans="1:2">
      <c r="A8384">
        <v>8383</v>
      </c>
      <c r="B8384" s="13">
        <v>-6.6167350092107133</v>
      </c>
    </row>
    <row r="8385" spans="1:2">
      <c r="A8385">
        <v>8384</v>
      </c>
      <c r="B8385" s="13">
        <v>-8.4097359694466345</v>
      </c>
    </row>
    <row r="8386" spans="1:2">
      <c r="A8386">
        <v>8385</v>
      </c>
      <c r="B8386" s="13">
        <v>-16.10850632967415</v>
      </c>
    </row>
    <row r="8387" spans="1:2">
      <c r="A8387">
        <v>8386</v>
      </c>
      <c r="B8387" s="13">
        <v>-5.1592894907424016</v>
      </c>
    </row>
    <row r="8388" spans="1:2">
      <c r="A8388">
        <v>8387</v>
      </c>
      <c r="B8388" s="13">
        <v>-6.8938222517524608</v>
      </c>
    </row>
    <row r="8389" spans="1:2">
      <c r="A8389">
        <v>8388</v>
      </c>
      <c r="B8389" s="13">
        <v>-9.1118402631360489</v>
      </c>
    </row>
    <row r="8390" spans="1:2">
      <c r="A8390">
        <v>8389</v>
      </c>
      <c r="B8390" s="13">
        <v>-5.4532980545352725</v>
      </c>
    </row>
    <row r="8391" spans="1:2">
      <c r="A8391">
        <v>8390</v>
      </c>
      <c r="B8391" s="13">
        <v>-7.6632255008567602</v>
      </c>
    </row>
    <row r="8392" spans="1:2">
      <c r="A8392">
        <v>8391</v>
      </c>
      <c r="B8392" s="13">
        <v>-12.540267708230125</v>
      </c>
    </row>
    <row r="8393" spans="1:2">
      <c r="A8393">
        <v>8392</v>
      </c>
      <c r="B8393" s="13">
        <v>-10.466587928789314</v>
      </c>
    </row>
    <row r="8394" spans="1:2">
      <c r="A8394">
        <v>8393</v>
      </c>
      <c r="B8394" s="13">
        <v>-6.3477922082175828</v>
      </c>
    </row>
    <row r="8395" spans="1:2">
      <c r="A8395">
        <v>8394</v>
      </c>
      <c r="B8395" s="13">
        <v>-4.5777326399205229</v>
      </c>
    </row>
    <row r="8396" spans="1:2">
      <c r="A8396">
        <v>8395</v>
      </c>
      <c r="B8396" s="13">
        <v>-9.8227734514394385</v>
      </c>
    </row>
    <row r="8397" spans="1:2">
      <c r="A8397">
        <v>8396</v>
      </c>
      <c r="B8397" s="13">
        <v>-13.045624060315555</v>
      </c>
    </row>
    <row r="8398" spans="1:2">
      <c r="A8398">
        <v>8397</v>
      </c>
      <c r="B8398" s="13">
        <v>-12.857183003658239</v>
      </c>
    </row>
    <row r="8399" spans="1:2">
      <c r="A8399">
        <v>8398</v>
      </c>
      <c r="B8399" s="13">
        <v>-5.0975984936918417</v>
      </c>
    </row>
    <row r="8400" spans="1:2">
      <c r="A8400">
        <v>8399</v>
      </c>
      <c r="B8400" s="13">
        <v>-8.1422261958624347</v>
      </c>
    </row>
    <row r="8401" spans="1:2">
      <c r="A8401">
        <v>8400</v>
      </c>
      <c r="B8401" s="13">
        <v>-4.5292992271361525</v>
      </c>
    </row>
    <row r="8402" spans="1:2">
      <c r="A8402">
        <v>8401</v>
      </c>
      <c r="B8402" s="13">
        <v>-6.3486893959534889</v>
      </c>
    </row>
    <row r="8403" spans="1:2">
      <c r="A8403">
        <v>8402</v>
      </c>
      <c r="B8403" s="13">
        <v>-7.6899251572757024</v>
      </c>
    </row>
    <row r="8404" spans="1:2">
      <c r="A8404">
        <v>8403</v>
      </c>
      <c r="B8404" s="13">
        <v>-6.576648508663852</v>
      </c>
    </row>
    <row r="8405" spans="1:2">
      <c r="A8405">
        <v>8404</v>
      </c>
      <c r="B8405" s="13">
        <v>-9.0209037565568284</v>
      </c>
    </row>
    <row r="8406" spans="1:2">
      <c r="A8406">
        <v>8405</v>
      </c>
      <c r="B8406" s="13">
        <v>-5.2568547318911145</v>
      </c>
    </row>
    <row r="8407" spans="1:2">
      <c r="A8407">
        <v>8406</v>
      </c>
      <c r="B8407" s="13">
        <v>-6.5412968377941931</v>
      </c>
    </row>
    <row r="8408" spans="1:2">
      <c r="A8408">
        <v>8407</v>
      </c>
      <c r="B8408" s="13">
        <v>-7.5383450902087841</v>
      </c>
    </row>
    <row r="8409" spans="1:2">
      <c r="A8409">
        <v>8408</v>
      </c>
      <c r="B8409" s="13">
        <v>-9.1621627427843535</v>
      </c>
    </row>
    <row r="8410" spans="1:2">
      <c r="A8410">
        <v>8409</v>
      </c>
      <c r="B8410" s="13">
        <v>-10.556184046416924</v>
      </c>
    </row>
    <row r="8411" spans="1:2">
      <c r="A8411">
        <v>8410</v>
      </c>
      <c r="B8411" s="13">
        <v>-12.604443575606535</v>
      </c>
    </row>
    <row r="8412" spans="1:2">
      <c r="A8412">
        <v>8411</v>
      </c>
      <c r="B8412" s="13">
        <v>-3.7010109493865451</v>
      </c>
    </row>
    <row r="8413" spans="1:2">
      <c r="A8413">
        <v>8412</v>
      </c>
      <c r="B8413" s="13">
        <v>-5.7167083940366901</v>
      </c>
    </row>
    <row r="8414" spans="1:2">
      <c r="A8414">
        <v>8413</v>
      </c>
      <c r="B8414" s="13">
        <v>-7.8321641667822206</v>
      </c>
    </row>
    <row r="8415" spans="1:2">
      <c r="A8415">
        <v>8414</v>
      </c>
      <c r="B8415" s="13">
        <v>-10.336346280619734</v>
      </c>
    </row>
    <row r="8416" spans="1:2">
      <c r="A8416">
        <v>8415</v>
      </c>
      <c r="B8416" s="13">
        <v>-10.975099669918984</v>
      </c>
    </row>
    <row r="8417" spans="1:2">
      <c r="A8417">
        <v>8416</v>
      </c>
      <c r="B8417" s="13">
        <v>-6.4528505037792376</v>
      </c>
    </row>
    <row r="8418" spans="1:2">
      <c r="A8418">
        <v>8417</v>
      </c>
      <c r="B8418" s="13">
        <v>-14.751178107857633</v>
      </c>
    </row>
    <row r="8419" spans="1:2">
      <c r="A8419">
        <v>8418</v>
      </c>
      <c r="B8419" s="13">
        <v>-6.1031076368800639</v>
      </c>
    </row>
    <row r="8420" spans="1:2">
      <c r="A8420">
        <v>8419</v>
      </c>
      <c r="B8420" s="13">
        <v>-8.8257314150007957</v>
      </c>
    </row>
    <row r="8421" spans="1:2">
      <c r="A8421">
        <v>8420</v>
      </c>
      <c r="B8421" s="13">
        <v>-7.6423284087082299</v>
      </c>
    </row>
    <row r="8422" spans="1:2">
      <c r="A8422">
        <v>8421</v>
      </c>
      <c r="B8422" s="13">
        <v>-6.9961610327431973</v>
      </c>
    </row>
    <row r="8423" spans="1:2">
      <c r="A8423">
        <v>8422</v>
      </c>
      <c r="B8423" s="13">
        <v>-13.6141648186594</v>
      </c>
    </row>
    <row r="8424" spans="1:2">
      <c r="A8424">
        <v>8423</v>
      </c>
      <c r="B8424" s="13">
        <v>-13.690093047762373</v>
      </c>
    </row>
    <row r="8425" spans="1:2">
      <c r="A8425">
        <v>8424</v>
      </c>
      <c r="B8425" s="13">
        <v>-13.785097127466743</v>
      </c>
    </row>
    <row r="8426" spans="1:2">
      <c r="A8426">
        <v>8425</v>
      </c>
      <c r="B8426" s="13">
        <v>-5.7665815147465924</v>
      </c>
    </row>
    <row r="8427" spans="1:2">
      <c r="A8427">
        <v>8426</v>
      </c>
      <c r="B8427" s="13">
        <v>-7.7940610186598098</v>
      </c>
    </row>
    <row r="8428" spans="1:2">
      <c r="A8428">
        <v>8427</v>
      </c>
      <c r="B8428" s="13">
        <v>-8.7680066276980284</v>
      </c>
    </row>
    <row r="8429" spans="1:2">
      <c r="A8429">
        <v>8428</v>
      </c>
      <c r="B8429" s="13">
        <v>-3.393907758957774</v>
      </c>
    </row>
    <row r="8430" spans="1:2">
      <c r="A8430">
        <v>8429</v>
      </c>
      <c r="B8430" s="13">
        <v>-5.8290327238600499</v>
      </c>
    </row>
    <row r="8431" spans="1:2">
      <c r="A8431">
        <v>8430</v>
      </c>
      <c r="B8431" s="13">
        <v>-7.2068705357524578</v>
      </c>
    </row>
    <row r="8432" spans="1:2">
      <c r="A8432">
        <v>8431</v>
      </c>
      <c r="B8432" s="13">
        <v>-3.811806645917597</v>
      </c>
    </row>
    <row r="8433" spans="1:2">
      <c r="A8433">
        <v>8432</v>
      </c>
      <c r="B8433" s="13">
        <v>-10.37560584418061</v>
      </c>
    </row>
    <row r="8434" spans="1:2">
      <c r="A8434">
        <v>8433</v>
      </c>
      <c r="B8434" s="13">
        <v>-10.085215565451556</v>
      </c>
    </row>
    <row r="8435" spans="1:2">
      <c r="A8435">
        <v>8434</v>
      </c>
      <c r="B8435" s="13">
        <v>-7.1483581640772655</v>
      </c>
    </row>
    <row r="8436" spans="1:2">
      <c r="A8436">
        <v>8435</v>
      </c>
      <c r="B8436" s="13">
        <v>-8.1180419596945814</v>
      </c>
    </row>
    <row r="8437" spans="1:2">
      <c r="A8437">
        <v>8436</v>
      </c>
      <c r="B8437" s="13">
        <v>-7.957723123906872</v>
      </c>
    </row>
    <row r="8438" spans="1:2">
      <c r="A8438">
        <v>8437</v>
      </c>
      <c r="B8438" s="13">
        <v>-9.1657513070509857</v>
      </c>
    </row>
    <row r="8439" spans="1:2">
      <c r="A8439">
        <v>8438</v>
      </c>
      <c r="B8439" s="13">
        <v>-11.776384839035376</v>
      </c>
    </row>
    <row r="8440" spans="1:2">
      <c r="A8440">
        <v>8439</v>
      </c>
      <c r="B8440" s="13">
        <v>-13.73345223161453</v>
      </c>
    </row>
    <row r="8441" spans="1:2">
      <c r="A8441">
        <v>8440</v>
      </c>
      <c r="B8441" s="13">
        <v>-10.035165844744053</v>
      </c>
    </row>
    <row r="8442" spans="1:2">
      <c r="A8442">
        <v>8441</v>
      </c>
      <c r="B8442" s="13">
        <v>-5.8226142990412573</v>
      </c>
    </row>
    <row r="8443" spans="1:2">
      <c r="A8443">
        <v>8442</v>
      </c>
      <c r="B8443" s="13">
        <v>-7.3606474949388048</v>
      </c>
    </row>
    <row r="8444" spans="1:2">
      <c r="A8444">
        <v>8443</v>
      </c>
      <c r="B8444" s="13">
        <v>-13.992061377130808</v>
      </c>
    </row>
    <row r="8445" spans="1:2">
      <c r="A8445">
        <v>8444</v>
      </c>
      <c r="B8445" s="13">
        <v>-7.4239691353883952</v>
      </c>
    </row>
    <row r="8446" spans="1:2">
      <c r="A8446">
        <v>8445</v>
      </c>
      <c r="B8446" s="13">
        <v>-8.5610672198586713</v>
      </c>
    </row>
    <row r="8447" spans="1:2">
      <c r="A8447">
        <v>8446</v>
      </c>
      <c r="B8447" s="13">
        <v>-9.2450845408162934</v>
      </c>
    </row>
    <row r="8448" spans="1:2">
      <c r="A8448">
        <v>8447</v>
      </c>
      <c r="B8448" s="13">
        <v>-6.4121991318005414</v>
      </c>
    </row>
    <row r="8449" spans="1:2">
      <c r="A8449">
        <v>8448</v>
      </c>
      <c r="B8449" s="13">
        <v>-11.596889744031559</v>
      </c>
    </row>
    <row r="8450" spans="1:2">
      <c r="A8450">
        <v>8449</v>
      </c>
      <c r="B8450" s="13">
        <v>-5.6503179917779462</v>
      </c>
    </row>
    <row r="8451" spans="1:2">
      <c r="A8451">
        <v>8450</v>
      </c>
      <c r="B8451" s="13">
        <v>-3.1202358731788409</v>
      </c>
    </row>
    <row r="8452" spans="1:2">
      <c r="A8452">
        <v>8451</v>
      </c>
      <c r="B8452" s="13">
        <v>-9.1717303416694271</v>
      </c>
    </row>
    <row r="8453" spans="1:2">
      <c r="A8453">
        <v>8452</v>
      </c>
      <c r="B8453" s="13">
        <v>-6.9050076094815394</v>
      </c>
    </row>
    <row r="8454" spans="1:2">
      <c r="A8454">
        <v>8453</v>
      </c>
      <c r="B8454" s="13">
        <v>-9.7100037767765226</v>
      </c>
    </row>
    <row r="8455" spans="1:2">
      <c r="A8455">
        <v>8454</v>
      </c>
      <c r="B8455" s="13">
        <v>-2.6261789180250212</v>
      </c>
    </row>
    <row r="8456" spans="1:2">
      <c r="A8456">
        <v>8455</v>
      </c>
      <c r="B8456" s="13">
        <v>-11.015870763880621</v>
      </c>
    </row>
    <row r="8457" spans="1:2">
      <c r="A8457">
        <v>8456</v>
      </c>
      <c r="B8457" s="13">
        <v>-11.932733003481545</v>
      </c>
    </row>
    <row r="8458" spans="1:2">
      <c r="A8458">
        <v>8457</v>
      </c>
      <c r="B8458" s="13">
        <v>-6.2021623795414831</v>
      </c>
    </row>
    <row r="8459" spans="1:2">
      <c r="A8459">
        <v>8458</v>
      </c>
      <c r="B8459" s="13">
        <v>-8.6230971553998437</v>
      </c>
    </row>
    <row r="8460" spans="1:2">
      <c r="A8460">
        <v>8459</v>
      </c>
      <c r="B8460" s="13">
        <v>-12.518911720513483</v>
      </c>
    </row>
    <row r="8461" spans="1:2">
      <c r="A8461">
        <v>8460</v>
      </c>
      <c r="B8461" s="13">
        <v>-7.8293190025392754</v>
      </c>
    </row>
    <row r="8462" spans="1:2">
      <c r="A8462">
        <v>8461</v>
      </c>
      <c r="B8462" s="13">
        <v>-11.194515611687514</v>
      </c>
    </row>
    <row r="8463" spans="1:2">
      <c r="A8463">
        <v>8462</v>
      </c>
      <c r="B8463" s="13">
        <v>-10.428752447352206</v>
      </c>
    </row>
    <row r="8464" spans="1:2">
      <c r="A8464">
        <v>8463</v>
      </c>
      <c r="B8464" s="13">
        <v>-12.294529610702803</v>
      </c>
    </row>
    <row r="8465" spans="1:2">
      <c r="A8465">
        <v>8464</v>
      </c>
      <c r="B8465" s="13">
        <v>-8.1969370007646347</v>
      </c>
    </row>
    <row r="8466" spans="1:2">
      <c r="A8466">
        <v>8465</v>
      </c>
      <c r="B8466" s="13">
        <v>-11.442390340692008</v>
      </c>
    </row>
    <row r="8467" spans="1:2">
      <c r="A8467">
        <v>8466</v>
      </c>
      <c r="B8467" s="13">
        <v>-8.0599579500821168</v>
      </c>
    </row>
    <row r="8468" spans="1:2">
      <c r="A8468">
        <v>8467</v>
      </c>
      <c r="B8468" s="13">
        <v>-11.281569687846376</v>
      </c>
    </row>
    <row r="8469" spans="1:2">
      <c r="A8469">
        <v>8468</v>
      </c>
      <c r="B8469" s="13">
        <v>-13.188676747671076</v>
      </c>
    </row>
    <row r="8470" spans="1:2">
      <c r="A8470">
        <v>8469</v>
      </c>
      <c r="B8470" s="13">
        <v>-7.7978071881501592</v>
      </c>
    </row>
    <row r="8471" spans="1:2">
      <c r="A8471">
        <v>8470</v>
      </c>
      <c r="B8471" s="13">
        <v>-9.4328880333900784</v>
      </c>
    </row>
    <row r="8472" spans="1:2">
      <c r="A8472">
        <v>8471</v>
      </c>
      <c r="B8472" s="13">
        <v>-7.2581427191674326</v>
      </c>
    </row>
    <row r="8473" spans="1:2">
      <c r="A8473">
        <v>8472</v>
      </c>
      <c r="B8473" s="13">
        <v>-9.103281309389299</v>
      </c>
    </row>
    <row r="8474" spans="1:2">
      <c r="A8474">
        <v>8473</v>
      </c>
      <c r="B8474" s="13">
        <v>-13.383404448360812</v>
      </c>
    </row>
    <row r="8475" spans="1:2">
      <c r="A8475">
        <v>8474</v>
      </c>
      <c r="B8475" s="13">
        <v>-5.4363574291794485</v>
      </c>
    </row>
    <row r="8476" spans="1:2">
      <c r="A8476">
        <v>8475</v>
      </c>
      <c r="B8476" s="13">
        <v>-6.8841819886685931</v>
      </c>
    </row>
    <row r="8477" spans="1:2">
      <c r="A8477">
        <v>8476</v>
      </c>
      <c r="B8477" s="13">
        <v>-4.8487973061044158</v>
      </c>
    </row>
    <row r="8478" spans="1:2">
      <c r="A8478">
        <v>8477</v>
      </c>
      <c r="B8478" s="13">
        <v>-12.859694880243541</v>
      </c>
    </row>
    <row r="8479" spans="1:2">
      <c r="A8479">
        <v>8478</v>
      </c>
      <c r="B8479" s="13">
        <v>-6.790029528511023</v>
      </c>
    </row>
    <row r="8480" spans="1:2">
      <c r="A8480">
        <v>8479</v>
      </c>
      <c r="B8480" s="13">
        <v>-8.0068633994684291</v>
      </c>
    </row>
    <row r="8481" spans="1:2">
      <c r="A8481">
        <v>8480</v>
      </c>
      <c r="B8481" s="13">
        <v>-8.6298226664970858</v>
      </c>
    </row>
    <row r="8482" spans="1:2">
      <c r="A8482">
        <v>8481</v>
      </c>
      <c r="B8482" s="13">
        <v>-8.0613433171113957</v>
      </c>
    </row>
    <row r="8483" spans="1:2">
      <c r="A8483">
        <v>8482</v>
      </c>
      <c r="B8483" s="13">
        <v>-8.5351185698379357</v>
      </c>
    </row>
    <row r="8484" spans="1:2">
      <c r="A8484">
        <v>8483</v>
      </c>
      <c r="B8484" s="13">
        <v>-5.9825522155567876</v>
      </c>
    </row>
    <row r="8485" spans="1:2">
      <c r="A8485">
        <v>8484</v>
      </c>
      <c r="B8485" s="13">
        <v>-4.0717505629066739</v>
      </c>
    </row>
    <row r="8486" spans="1:2">
      <c r="A8486">
        <v>8485</v>
      </c>
      <c r="B8486" s="13">
        <v>-8.5693010033834245</v>
      </c>
    </row>
    <row r="8487" spans="1:2">
      <c r="A8487">
        <v>8486</v>
      </c>
      <c r="B8487" s="13">
        <v>-10.521113597386103</v>
      </c>
    </row>
    <row r="8488" spans="1:2">
      <c r="A8488">
        <v>8487</v>
      </c>
      <c r="B8488" s="13">
        <v>-9.6989590958642946</v>
      </c>
    </row>
    <row r="8489" spans="1:2">
      <c r="A8489">
        <v>8488</v>
      </c>
      <c r="B8489" s="13">
        <v>-7.6146625477334595</v>
      </c>
    </row>
    <row r="8490" spans="1:2">
      <c r="A8490">
        <v>8489</v>
      </c>
      <c r="B8490" s="13">
        <v>-6.4766026144414068</v>
      </c>
    </row>
    <row r="8491" spans="1:2">
      <c r="A8491">
        <v>8490</v>
      </c>
      <c r="B8491" s="13">
        <v>-8.7053407398788014</v>
      </c>
    </row>
    <row r="8492" spans="1:2">
      <c r="A8492">
        <v>8491</v>
      </c>
      <c r="B8492" s="13">
        <v>-7.0472145388089604</v>
      </c>
    </row>
    <row r="8493" spans="1:2">
      <c r="A8493">
        <v>8492</v>
      </c>
      <c r="B8493" s="13">
        <v>-7.5475633796113852</v>
      </c>
    </row>
    <row r="8494" spans="1:2">
      <c r="A8494">
        <v>8493</v>
      </c>
      <c r="B8494" s="13">
        <v>-9.0272076753999571</v>
      </c>
    </row>
    <row r="8495" spans="1:2">
      <c r="A8495">
        <v>8494</v>
      </c>
      <c r="B8495" s="13">
        <v>-8.5718223732514538</v>
      </c>
    </row>
    <row r="8496" spans="1:2">
      <c r="A8496">
        <v>8495</v>
      </c>
      <c r="B8496" s="13">
        <v>-7.6134867325944935</v>
      </c>
    </row>
    <row r="8497" spans="1:2">
      <c r="A8497">
        <v>8496</v>
      </c>
      <c r="B8497" s="13">
        <v>-6.2027971714662158</v>
      </c>
    </row>
    <row r="8498" spans="1:2">
      <c r="A8498">
        <v>8497</v>
      </c>
      <c r="B8498" s="13">
        <v>-8.1847928025496763</v>
      </c>
    </row>
    <row r="8499" spans="1:2">
      <c r="A8499">
        <v>8498</v>
      </c>
      <c r="B8499" s="13">
        <v>-12.626287448560655</v>
      </c>
    </row>
    <row r="8500" spans="1:2">
      <c r="A8500">
        <v>8499</v>
      </c>
      <c r="B8500" s="13">
        <v>-11.96413336062132</v>
      </c>
    </row>
    <row r="8501" spans="1:2">
      <c r="A8501">
        <v>8500</v>
      </c>
      <c r="B8501" s="13">
        <v>-13.026546801149868</v>
      </c>
    </row>
    <row r="8502" spans="1:2">
      <c r="A8502">
        <v>8501</v>
      </c>
      <c r="B8502" s="13">
        <v>-11.373459555068145</v>
      </c>
    </row>
    <row r="8503" spans="1:2">
      <c r="A8503">
        <v>8502</v>
      </c>
      <c r="B8503" s="13">
        <v>-8.6878747853932392</v>
      </c>
    </row>
    <row r="8504" spans="1:2">
      <c r="A8504">
        <v>8503</v>
      </c>
      <c r="B8504" s="13">
        <v>-12.322212198919791</v>
      </c>
    </row>
    <row r="8505" spans="1:2">
      <c r="A8505">
        <v>8504</v>
      </c>
      <c r="B8505" s="13">
        <v>-11.247107642207906</v>
      </c>
    </row>
    <row r="8506" spans="1:2">
      <c r="A8506">
        <v>8505</v>
      </c>
      <c r="B8506" s="13">
        <v>-12.45683148753697</v>
      </c>
    </row>
    <row r="8507" spans="1:2">
      <c r="A8507">
        <v>8506</v>
      </c>
      <c r="B8507" s="13">
        <v>-8.4430844879659546</v>
      </c>
    </row>
    <row r="8508" spans="1:2">
      <c r="A8508">
        <v>8507</v>
      </c>
      <c r="B8508" s="13">
        <v>-7.5566288328602278</v>
      </c>
    </row>
    <row r="8509" spans="1:2">
      <c r="A8509">
        <v>8508</v>
      </c>
      <c r="B8509" s="13">
        <v>-8.6926374531785164</v>
      </c>
    </row>
    <row r="8510" spans="1:2">
      <c r="A8510">
        <v>8509</v>
      </c>
      <c r="B8510" s="13">
        <v>-8.6051557832008481</v>
      </c>
    </row>
    <row r="8511" spans="1:2">
      <c r="A8511">
        <v>8510</v>
      </c>
      <c r="B8511" s="13">
        <v>-13.436407957496076</v>
      </c>
    </row>
    <row r="8512" spans="1:2">
      <c r="A8512">
        <v>8511</v>
      </c>
      <c r="B8512" s="13">
        <v>-12.855372566667437</v>
      </c>
    </row>
    <row r="8513" spans="1:2">
      <c r="A8513">
        <v>8512</v>
      </c>
      <c r="B8513" s="13">
        <v>-9.1064392376810819</v>
      </c>
    </row>
    <row r="8514" spans="1:2">
      <c r="A8514">
        <v>8513</v>
      </c>
      <c r="B8514" s="13">
        <v>-8.7404618382639327</v>
      </c>
    </row>
    <row r="8515" spans="1:2">
      <c r="A8515">
        <v>8514</v>
      </c>
      <c r="B8515" s="13">
        <v>-8.3569673154038764</v>
      </c>
    </row>
    <row r="8516" spans="1:2">
      <c r="A8516">
        <v>8515</v>
      </c>
      <c r="B8516" s="13">
        <v>-9.641425126511967</v>
      </c>
    </row>
    <row r="8517" spans="1:2">
      <c r="A8517">
        <v>8516</v>
      </c>
      <c r="B8517" s="13">
        <v>-8.5750965693061012</v>
      </c>
    </row>
    <row r="8518" spans="1:2">
      <c r="A8518">
        <v>8517</v>
      </c>
      <c r="B8518" s="13">
        <v>-8.4119986396355539</v>
      </c>
    </row>
    <row r="8519" spans="1:2">
      <c r="A8519">
        <v>8518</v>
      </c>
      <c r="B8519" s="13">
        <v>-9.8015514141328115</v>
      </c>
    </row>
    <row r="8520" spans="1:2">
      <c r="A8520">
        <v>8519</v>
      </c>
      <c r="B8520" s="13">
        <v>-15.241343894400652</v>
      </c>
    </row>
    <row r="8521" spans="1:2">
      <c r="A8521">
        <v>8520</v>
      </c>
      <c r="B8521" s="13">
        <v>-8.5782986274583095</v>
      </c>
    </row>
    <row r="8522" spans="1:2">
      <c r="A8522">
        <v>8521</v>
      </c>
      <c r="B8522" s="13">
        <v>-5.9939042386892059</v>
      </c>
    </row>
    <row r="8523" spans="1:2">
      <c r="A8523">
        <v>8522</v>
      </c>
      <c r="B8523" s="13">
        <v>-12.051389013349176</v>
      </c>
    </row>
    <row r="8524" spans="1:2">
      <c r="A8524">
        <v>8523</v>
      </c>
      <c r="B8524" s="13">
        <v>-11.594772825250004</v>
      </c>
    </row>
    <row r="8525" spans="1:2">
      <c r="A8525">
        <v>8524</v>
      </c>
      <c r="B8525" s="13">
        <v>-12.945977091715518</v>
      </c>
    </row>
    <row r="8526" spans="1:2">
      <c r="A8526">
        <v>8525</v>
      </c>
      <c r="B8526" s="13">
        <v>-6.8901310817516732</v>
      </c>
    </row>
    <row r="8527" spans="1:2">
      <c r="A8527">
        <v>8526</v>
      </c>
      <c r="B8527" s="13">
        <v>-10.699849055651292</v>
      </c>
    </row>
    <row r="8528" spans="1:2">
      <c r="A8528">
        <v>8527</v>
      </c>
      <c r="B8528" s="13">
        <v>-11.479325169014146</v>
      </c>
    </row>
    <row r="8529" spans="1:2">
      <c r="A8529">
        <v>8528</v>
      </c>
      <c r="B8529" s="13">
        <v>-9.3046131223758568</v>
      </c>
    </row>
    <row r="8530" spans="1:2">
      <c r="A8530">
        <v>8529</v>
      </c>
      <c r="B8530" s="13">
        <v>-3.8225883322140755</v>
      </c>
    </row>
    <row r="8531" spans="1:2">
      <c r="A8531">
        <v>8530</v>
      </c>
      <c r="B8531" s="13">
        <v>-6.0182686029123955</v>
      </c>
    </row>
    <row r="8532" spans="1:2">
      <c r="A8532">
        <v>8531</v>
      </c>
      <c r="B8532" s="13">
        <v>-10.246682828443261</v>
      </c>
    </row>
    <row r="8533" spans="1:2">
      <c r="A8533">
        <v>8532</v>
      </c>
      <c r="B8533" s="13">
        <v>-11.777160084524473</v>
      </c>
    </row>
    <row r="8534" spans="1:2">
      <c r="A8534">
        <v>8533</v>
      </c>
      <c r="B8534" s="13">
        <v>-11.712363739578739</v>
      </c>
    </row>
    <row r="8535" spans="1:2">
      <c r="A8535">
        <v>8534</v>
      </c>
      <c r="B8535" s="13">
        <v>-13.471165891268781</v>
      </c>
    </row>
    <row r="8536" spans="1:2">
      <c r="A8536">
        <v>8535</v>
      </c>
      <c r="B8536" s="13">
        <v>-6.1888942359823655</v>
      </c>
    </row>
    <row r="8537" spans="1:2">
      <c r="A8537">
        <v>8536</v>
      </c>
      <c r="B8537" s="13">
        <v>-3.8234270496894673</v>
      </c>
    </row>
    <row r="8538" spans="1:2">
      <c r="A8538">
        <v>8537</v>
      </c>
      <c r="B8538" s="13">
        <v>-6.8435971774312483</v>
      </c>
    </row>
    <row r="8539" spans="1:2">
      <c r="A8539">
        <v>8538</v>
      </c>
      <c r="B8539" s="13">
        <v>-6.5664129568944691</v>
      </c>
    </row>
    <row r="8540" spans="1:2">
      <c r="A8540">
        <v>8539</v>
      </c>
      <c r="B8540" s="13">
        <v>-7.9393734199832506</v>
      </c>
    </row>
    <row r="8541" spans="1:2">
      <c r="A8541">
        <v>8540</v>
      </c>
      <c r="B8541" s="13">
        <v>-8.5489775959068108</v>
      </c>
    </row>
    <row r="8542" spans="1:2">
      <c r="A8542">
        <v>8541</v>
      </c>
      <c r="B8542" s="13">
        <v>-8.466415042551219</v>
      </c>
    </row>
    <row r="8543" spans="1:2">
      <c r="A8543">
        <v>8542</v>
      </c>
      <c r="B8543" s="13">
        <v>-10.450260270902707</v>
      </c>
    </row>
    <row r="8544" spans="1:2">
      <c r="A8544">
        <v>8543</v>
      </c>
      <c r="B8544" s="13">
        <v>-6.5258190500323527</v>
      </c>
    </row>
    <row r="8545" spans="1:2">
      <c r="A8545">
        <v>8544</v>
      </c>
      <c r="B8545" s="13">
        <v>-14.290071564611409</v>
      </c>
    </row>
    <row r="8546" spans="1:2">
      <c r="A8546">
        <v>8545</v>
      </c>
      <c r="B8546" s="13">
        <v>-14.445821134439539</v>
      </c>
    </row>
    <row r="8547" spans="1:2">
      <c r="A8547">
        <v>8546</v>
      </c>
      <c r="B8547" s="13">
        <v>-13.412867378344012</v>
      </c>
    </row>
    <row r="8548" spans="1:2">
      <c r="A8548">
        <v>8547</v>
      </c>
      <c r="B8548" s="13">
        <v>-8.6728029127946265</v>
      </c>
    </row>
    <row r="8549" spans="1:2">
      <c r="A8549">
        <v>8548</v>
      </c>
      <c r="B8549" s="13">
        <v>-4.2040195645730343</v>
      </c>
    </row>
    <row r="8550" spans="1:2">
      <c r="A8550">
        <v>8549</v>
      </c>
      <c r="B8550" s="13">
        <v>-4.9113172567890526</v>
      </c>
    </row>
    <row r="8551" spans="1:2">
      <c r="A8551">
        <v>8550</v>
      </c>
      <c r="B8551" s="13">
        <v>-7.6704965573368602</v>
      </c>
    </row>
    <row r="8552" spans="1:2">
      <c r="A8552">
        <v>8551</v>
      </c>
      <c r="B8552" s="13">
        <v>-9.8241401587665322</v>
      </c>
    </row>
    <row r="8553" spans="1:2">
      <c r="A8553">
        <v>8552</v>
      </c>
      <c r="B8553" s="13">
        <v>-12.791476299967037</v>
      </c>
    </row>
    <row r="8554" spans="1:2">
      <c r="A8554">
        <v>8553</v>
      </c>
      <c r="B8554" s="13">
        <v>-6.3594322646610459</v>
      </c>
    </row>
    <row r="8555" spans="1:2">
      <c r="A8555">
        <v>8554</v>
      </c>
      <c r="B8555" s="13">
        <v>-9.2624509999743854</v>
      </c>
    </row>
    <row r="8556" spans="1:2">
      <c r="A8556">
        <v>8555</v>
      </c>
      <c r="B8556" s="13">
        <v>-10.310812499952554</v>
      </c>
    </row>
    <row r="8557" spans="1:2">
      <c r="A8557">
        <v>8556</v>
      </c>
      <c r="B8557" s="13">
        <v>-11.185175540869922</v>
      </c>
    </row>
    <row r="8558" spans="1:2">
      <c r="A8558">
        <v>8557</v>
      </c>
      <c r="B8558" s="13">
        <v>-10.474367048186654</v>
      </c>
    </row>
    <row r="8559" spans="1:2">
      <c r="A8559">
        <v>8558</v>
      </c>
      <c r="B8559" s="13">
        <v>-5.1318663098729553</v>
      </c>
    </row>
    <row r="8560" spans="1:2">
      <c r="A8560">
        <v>8559</v>
      </c>
      <c r="B8560" s="13">
        <v>-9.2422208792753651</v>
      </c>
    </row>
    <row r="8561" spans="1:2">
      <c r="A8561">
        <v>8560</v>
      </c>
      <c r="B8561" s="13">
        <v>-2.5867076238188527</v>
      </c>
    </row>
    <row r="8562" spans="1:2">
      <c r="A8562">
        <v>8561</v>
      </c>
      <c r="B8562" s="13">
        <v>-8.8106970270617548</v>
      </c>
    </row>
    <row r="8563" spans="1:2">
      <c r="A8563">
        <v>8562</v>
      </c>
      <c r="B8563" s="13">
        <v>-5.1880065329682443</v>
      </c>
    </row>
    <row r="8564" spans="1:2">
      <c r="A8564">
        <v>8563</v>
      </c>
      <c r="B8564" s="13">
        <v>-12.051541275454252</v>
      </c>
    </row>
    <row r="8565" spans="1:2">
      <c r="A8565">
        <v>8564</v>
      </c>
      <c r="B8565" s="13">
        <v>-3.3915847199159441</v>
      </c>
    </row>
    <row r="8566" spans="1:2">
      <c r="A8566">
        <v>8565</v>
      </c>
      <c r="B8566" s="13">
        <v>-8.7904314402449906</v>
      </c>
    </row>
    <row r="8567" spans="1:2">
      <c r="A8567">
        <v>8566</v>
      </c>
      <c r="B8567" s="13">
        <v>-10.146646765515335</v>
      </c>
    </row>
    <row r="8568" spans="1:2">
      <c r="A8568">
        <v>8567</v>
      </c>
      <c r="B8568" s="13">
        <v>-7.4731175887294796</v>
      </c>
    </row>
    <row r="8569" spans="1:2">
      <c r="A8569">
        <v>8568</v>
      </c>
      <c r="B8569" s="13">
        <v>-7.5404261195502471</v>
      </c>
    </row>
    <row r="8570" spans="1:2">
      <c r="A8570">
        <v>8569</v>
      </c>
      <c r="B8570" s="13">
        <v>-8.727112148361952</v>
      </c>
    </row>
    <row r="8571" spans="1:2">
      <c r="A8571">
        <v>8570</v>
      </c>
      <c r="B8571" s="13">
        <v>-9.8736539260507925</v>
      </c>
    </row>
    <row r="8572" spans="1:2">
      <c r="A8572">
        <v>8571</v>
      </c>
      <c r="B8572" s="13">
        <v>-9.517859103971352</v>
      </c>
    </row>
    <row r="8573" spans="1:2">
      <c r="A8573">
        <v>8572</v>
      </c>
      <c r="B8573" s="13">
        <v>-5.8750712706473438</v>
      </c>
    </row>
    <row r="8574" spans="1:2">
      <c r="A8574">
        <v>8573</v>
      </c>
      <c r="B8574" s="13">
        <v>-7.7684680292672521</v>
      </c>
    </row>
    <row r="8575" spans="1:2">
      <c r="A8575">
        <v>8574</v>
      </c>
      <c r="B8575" s="13">
        <v>-9.5960043731905209</v>
      </c>
    </row>
    <row r="8576" spans="1:2">
      <c r="A8576">
        <v>8575</v>
      </c>
      <c r="B8576" s="13">
        <v>-4.3238841847200771</v>
      </c>
    </row>
    <row r="8577" spans="1:2">
      <c r="A8577">
        <v>8576</v>
      </c>
      <c r="B8577" s="13">
        <v>-6.2886815273992696</v>
      </c>
    </row>
    <row r="8578" spans="1:2">
      <c r="A8578">
        <v>8577</v>
      </c>
      <c r="B8578" s="13">
        <v>-11.627169964666457</v>
      </c>
    </row>
    <row r="8579" spans="1:2">
      <c r="A8579">
        <v>8578</v>
      </c>
      <c r="B8579" s="13">
        <v>-6.9177247253463152</v>
      </c>
    </row>
    <row r="8580" spans="1:2">
      <c r="A8580">
        <v>8579</v>
      </c>
      <c r="B8580" s="13">
        <v>-10.605154993757084</v>
      </c>
    </row>
    <row r="8581" spans="1:2">
      <c r="A8581">
        <v>8580</v>
      </c>
      <c r="B8581" s="13">
        <v>-12.915047160133364</v>
      </c>
    </row>
    <row r="8582" spans="1:2">
      <c r="A8582">
        <v>8581</v>
      </c>
      <c r="B8582" s="13">
        <v>-11.761059580719371</v>
      </c>
    </row>
    <row r="8583" spans="1:2">
      <c r="A8583">
        <v>8582</v>
      </c>
      <c r="B8583" s="13">
        <v>-8.7430581920703343</v>
      </c>
    </row>
    <row r="8584" spans="1:2">
      <c r="A8584">
        <v>8583</v>
      </c>
      <c r="B8584" s="13">
        <v>-9.0309543295828121</v>
      </c>
    </row>
    <row r="8585" spans="1:2">
      <c r="A8585">
        <v>8584</v>
      </c>
      <c r="B8585" s="13">
        <v>-7.0385047495553303</v>
      </c>
    </row>
    <row r="8586" spans="1:2">
      <c r="A8586">
        <v>8585</v>
      </c>
      <c r="B8586" s="13">
        <v>-13.567590149795867</v>
      </c>
    </row>
    <row r="8587" spans="1:2">
      <c r="A8587">
        <v>8586</v>
      </c>
      <c r="B8587" s="13">
        <v>-6.3382595482735669</v>
      </c>
    </row>
    <row r="8588" spans="1:2">
      <c r="A8588">
        <v>8587</v>
      </c>
      <c r="B8588" s="13">
        <v>-10.790002060829655</v>
      </c>
    </row>
    <row r="8589" spans="1:2">
      <c r="A8589">
        <v>8588</v>
      </c>
      <c r="B8589" s="13">
        <v>-12.168904175227404</v>
      </c>
    </row>
    <row r="8590" spans="1:2">
      <c r="A8590">
        <v>8589</v>
      </c>
      <c r="B8590" s="13">
        <v>-8.7356797149790903</v>
      </c>
    </row>
    <row r="8591" spans="1:2">
      <c r="A8591">
        <v>8590</v>
      </c>
      <c r="B8591" s="13">
        <v>-6.5552301253344361</v>
      </c>
    </row>
    <row r="8592" spans="1:2">
      <c r="A8592">
        <v>8591</v>
      </c>
      <c r="B8592" s="13">
        <v>-14.733559477378153</v>
      </c>
    </row>
    <row r="8593" spans="1:2">
      <c r="A8593">
        <v>8592</v>
      </c>
      <c r="B8593" s="13">
        <v>-6.9068787823694482</v>
      </c>
    </row>
    <row r="8594" spans="1:2">
      <c r="A8594">
        <v>8593</v>
      </c>
      <c r="B8594" s="13">
        <v>-12.270977846133455</v>
      </c>
    </row>
    <row r="8595" spans="1:2">
      <c r="A8595">
        <v>8594</v>
      </c>
      <c r="B8595" s="13">
        <v>-6.5060299171362006</v>
      </c>
    </row>
    <row r="8596" spans="1:2">
      <c r="A8596">
        <v>8595</v>
      </c>
      <c r="B8596" s="13">
        <v>-9.3633030179244017</v>
      </c>
    </row>
    <row r="8597" spans="1:2">
      <c r="A8597">
        <v>8596</v>
      </c>
      <c r="B8597" s="13">
        <v>-8.6132714818887717</v>
      </c>
    </row>
    <row r="8598" spans="1:2">
      <c r="A8598">
        <v>8597</v>
      </c>
      <c r="B8598" s="13">
        <v>-8.8928815319252301</v>
      </c>
    </row>
    <row r="8599" spans="1:2">
      <c r="A8599">
        <v>8598</v>
      </c>
      <c r="B8599" s="13">
        <v>-12.545321270232426</v>
      </c>
    </row>
    <row r="8600" spans="1:2">
      <c r="A8600">
        <v>8599</v>
      </c>
      <c r="B8600" s="13">
        <v>-10.45769879946106</v>
      </c>
    </row>
    <row r="8601" spans="1:2">
      <c r="A8601">
        <v>8600</v>
      </c>
      <c r="B8601" s="13">
        <v>-12.921176508685633</v>
      </c>
    </row>
    <row r="8602" spans="1:2">
      <c r="A8602">
        <v>8601</v>
      </c>
      <c r="B8602" s="13">
        <v>-10.907259647833955</v>
      </c>
    </row>
    <row r="8603" spans="1:2">
      <c r="A8603">
        <v>8602</v>
      </c>
      <c r="B8603" s="13">
        <v>-8.1048715299053615</v>
      </c>
    </row>
    <row r="8604" spans="1:2">
      <c r="A8604">
        <v>8603</v>
      </c>
      <c r="B8604" s="13">
        <v>-6.2359934737505949</v>
      </c>
    </row>
    <row r="8605" spans="1:2">
      <c r="A8605">
        <v>8604</v>
      </c>
      <c r="B8605" s="13">
        <v>-9.2445757821656454</v>
      </c>
    </row>
    <row r="8606" spans="1:2">
      <c r="A8606">
        <v>8605</v>
      </c>
      <c r="B8606" s="13">
        <v>-11.664210151365175</v>
      </c>
    </row>
    <row r="8607" spans="1:2">
      <c r="A8607">
        <v>8606</v>
      </c>
      <c r="B8607" s="13">
        <v>-9.3399583955115038</v>
      </c>
    </row>
    <row r="8608" spans="1:2">
      <c r="A8608">
        <v>8607</v>
      </c>
      <c r="B8608" s="13">
        <v>-9.6433301862508145</v>
      </c>
    </row>
    <row r="8609" spans="1:2">
      <c r="A8609">
        <v>8608</v>
      </c>
      <c r="B8609" s="13">
        <v>-8.2406505519199751</v>
      </c>
    </row>
    <row r="8610" spans="1:2">
      <c r="A8610">
        <v>8609</v>
      </c>
      <c r="B8610" s="13">
        <v>-11.574119952600947</v>
      </c>
    </row>
    <row r="8611" spans="1:2">
      <c r="A8611">
        <v>8610</v>
      </c>
      <c r="B8611" s="13">
        <v>-6.4029090676546838</v>
      </c>
    </row>
    <row r="8612" spans="1:2">
      <c r="A8612">
        <v>8611</v>
      </c>
      <c r="B8612" s="13">
        <v>-8.9693941257438912</v>
      </c>
    </row>
    <row r="8613" spans="1:2">
      <c r="A8613">
        <v>8612</v>
      </c>
      <c r="B8613" s="13">
        <v>-9.5109571427566859</v>
      </c>
    </row>
    <row r="8614" spans="1:2">
      <c r="A8614">
        <v>8613</v>
      </c>
      <c r="B8614" s="13">
        <v>-11.59151461875468</v>
      </c>
    </row>
    <row r="8615" spans="1:2">
      <c r="A8615">
        <v>8614</v>
      </c>
      <c r="B8615" s="13">
        <v>-10.864140245206913</v>
      </c>
    </row>
    <row r="8616" spans="1:2">
      <c r="A8616">
        <v>8615</v>
      </c>
      <c r="B8616" s="13">
        <v>-12.262635348710662</v>
      </c>
    </row>
    <row r="8617" spans="1:2">
      <c r="A8617">
        <v>8616</v>
      </c>
      <c r="B8617" s="13">
        <v>-15.346616433018102</v>
      </c>
    </row>
    <row r="8618" spans="1:2">
      <c r="A8618">
        <v>8617</v>
      </c>
      <c r="B8618" s="13">
        <v>-15.63923911870628</v>
      </c>
    </row>
    <row r="8619" spans="1:2">
      <c r="A8619">
        <v>8618</v>
      </c>
      <c r="B8619" s="13">
        <v>-12.301056920985724</v>
      </c>
    </row>
    <row r="8620" spans="1:2">
      <c r="A8620">
        <v>8619</v>
      </c>
      <c r="B8620" s="13">
        <v>-9.6309888079512582</v>
      </c>
    </row>
    <row r="8621" spans="1:2">
      <c r="A8621">
        <v>8620</v>
      </c>
      <c r="B8621" s="13">
        <v>-15.770730547518491</v>
      </c>
    </row>
    <row r="8622" spans="1:2">
      <c r="A8622">
        <v>8621</v>
      </c>
      <c r="B8622" s="13">
        <v>-7.469775026364414</v>
      </c>
    </row>
    <row r="8623" spans="1:2">
      <c r="A8623">
        <v>8622</v>
      </c>
      <c r="B8623" s="13">
        <v>-10.735765759432898</v>
      </c>
    </row>
    <row r="8624" spans="1:2">
      <c r="A8624">
        <v>8623</v>
      </c>
      <c r="B8624" s="13">
        <v>-10.877835824164558</v>
      </c>
    </row>
    <row r="8625" spans="1:2">
      <c r="A8625">
        <v>8624</v>
      </c>
      <c r="B8625" s="13">
        <v>-2.598644756017495</v>
      </c>
    </row>
    <row r="8626" spans="1:2">
      <c r="A8626">
        <v>8625</v>
      </c>
      <c r="B8626" s="13">
        <v>-6.3800743409941747</v>
      </c>
    </row>
    <row r="8627" spans="1:2">
      <c r="A8627">
        <v>8626</v>
      </c>
      <c r="B8627" s="13">
        <v>-7.3182055676255375</v>
      </c>
    </row>
    <row r="8628" spans="1:2">
      <c r="A8628">
        <v>8627</v>
      </c>
      <c r="B8628" s="13">
        <v>-7.2299866593535409</v>
      </c>
    </row>
    <row r="8629" spans="1:2">
      <c r="A8629">
        <v>8628</v>
      </c>
      <c r="B8629" s="13">
        <v>-9.953266568779954</v>
      </c>
    </row>
    <row r="8630" spans="1:2">
      <c r="A8630">
        <v>8629</v>
      </c>
      <c r="B8630" s="13">
        <v>-7.6210446758945114</v>
      </c>
    </row>
    <row r="8631" spans="1:2">
      <c r="A8631">
        <v>8630</v>
      </c>
      <c r="B8631" s="13">
        <v>-12.614781916160528</v>
      </c>
    </row>
    <row r="8632" spans="1:2">
      <c r="A8632">
        <v>8631</v>
      </c>
      <c r="B8632" s="13">
        <v>-5.4421927460859001</v>
      </c>
    </row>
    <row r="8633" spans="1:2">
      <c r="A8633">
        <v>8632</v>
      </c>
      <c r="B8633" s="13">
        <v>-13.531814260438217</v>
      </c>
    </row>
    <row r="8634" spans="1:2">
      <c r="A8634">
        <v>8633</v>
      </c>
      <c r="B8634" s="13">
        <v>-6.2227559768992622</v>
      </c>
    </row>
    <row r="8635" spans="1:2">
      <c r="A8635">
        <v>8634</v>
      </c>
      <c r="B8635" s="13">
        <v>-10.952512866513892</v>
      </c>
    </row>
    <row r="8636" spans="1:2">
      <c r="A8636">
        <v>8635</v>
      </c>
      <c r="B8636" s="13">
        <v>-4.9939915930887411</v>
      </c>
    </row>
    <row r="8637" spans="1:2">
      <c r="A8637">
        <v>8636</v>
      </c>
      <c r="B8637" s="13">
        <v>-6.4505727475910071</v>
      </c>
    </row>
    <row r="8638" spans="1:2">
      <c r="A8638">
        <v>8637</v>
      </c>
      <c r="B8638" s="13">
        <v>-10.024950892835678</v>
      </c>
    </row>
    <row r="8639" spans="1:2">
      <c r="A8639">
        <v>8638</v>
      </c>
      <c r="B8639" s="13">
        <v>-7.2172620959962934</v>
      </c>
    </row>
    <row r="8640" spans="1:2">
      <c r="A8640">
        <v>8639</v>
      </c>
      <c r="B8640" s="13">
        <v>-9.0401128107263489</v>
      </c>
    </row>
    <row r="8641" spans="1:2">
      <c r="A8641">
        <v>8640</v>
      </c>
      <c r="B8641" s="13">
        <v>-10.640117901659609</v>
      </c>
    </row>
    <row r="8642" spans="1:2">
      <c r="A8642">
        <v>8641</v>
      </c>
      <c r="B8642" s="13">
        <v>-10.994952920970789</v>
      </c>
    </row>
    <row r="8643" spans="1:2">
      <c r="A8643">
        <v>8642</v>
      </c>
      <c r="B8643" s="13">
        <v>-7.3591031532646332</v>
      </c>
    </row>
    <row r="8644" spans="1:2">
      <c r="A8644">
        <v>8643</v>
      </c>
      <c r="B8644" s="13">
        <v>-1.843550736427354</v>
      </c>
    </row>
    <row r="8645" spans="1:2">
      <c r="A8645">
        <v>8644</v>
      </c>
      <c r="B8645" s="13">
        <v>-6.4533641754081197</v>
      </c>
    </row>
    <row r="8646" spans="1:2">
      <c r="A8646">
        <v>8645</v>
      </c>
      <c r="B8646" s="13">
        <v>-7.1999619259388536</v>
      </c>
    </row>
    <row r="8647" spans="1:2">
      <c r="A8647">
        <v>8646</v>
      </c>
      <c r="B8647" s="13">
        <v>-10.145813391959649</v>
      </c>
    </row>
    <row r="8648" spans="1:2">
      <c r="A8648">
        <v>8647</v>
      </c>
      <c r="B8648" s="13">
        <v>-10.12457616328507</v>
      </c>
    </row>
    <row r="8649" spans="1:2">
      <c r="A8649">
        <v>8648</v>
      </c>
      <c r="B8649" s="13">
        <v>-3.1055886583281853</v>
      </c>
    </row>
    <row r="8650" spans="1:2">
      <c r="A8650">
        <v>8649</v>
      </c>
      <c r="B8650" s="13">
        <v>-8.0227517379291342</v>
      </c>
    </row>
    <row r="8651" spans="1:2">
      <c r="A8651">
        <v>8650</v>
      </c>
      <c r="B8651" s="13">
        <v>-8.7146037327198282</v>
      </c>
    </row>
    <row r="8652" spans="1:2">
      <c r="A8652">
        <v>8651</v>
      </c>
      <c r="B8652" s="13">
        <v>-6.8756642705837612</v>
      </c>
    </row>
    <row r="8653" spans="1:2">
      <c r="A8653">
        <v>8652</v>
      </c>
      <c r="B8653" s="13">
        <v>-9.8292613190896887</v>
      </c>
    </row>
    <row r="8654" spans="1:2">
      <c r="A8654">
        <v>8653</v>
      </c>
      <c r="B8654" s="13">
        <v>-8.1744805128089677</v>
      </c>
    </row>
    <row r="8655" spans="1:2">
      <c r="A8655">
        <v>8654</v>
      </c>
      <c r="B8655" s="13">
        <v>-5.0822581007175689</v>
      </c>
    </row>
    <row r="8656" spans="1:2">
      <c r="A8656">
        <v>8655</v>
      </c>
      <c r="B8656" s="13">
        <v>-8.0454347696466861</v>
      </c>
    </row>
    <row r="8657" spans="1:2">
      <c r="A8657">
        <v>8656</v>
      </c>
      <c r="B8657" s="13">
        <v>-10.057162293137825</v>
      </c>
    </row>
    <row r="8658" spans="1:2">
      <c r="A8658">
        <v>8657</v>
      </c>
      <c r="B8658" s="13">
        <v>-7.7445205560584185</v>
      </c>
    </row>
    <row r="8659" spans="1:2">
      <c r="A8659">
        <v>8658</v>
      </c>
      <c r="B8659" s="13">
        <v>-6.409461820130173</v>
      </c>
    </row>
    <row r="8660" spans="1:2">
      <c r="A8660">
        <v>8659</v>
      </c>
      <c r="B8660" s="13">
        <v>-10.339173158531858</v>
      </c>
    </row>
    <row r="8661" spans="1:2">
      <c r="A8661">
        <v>8660</v>
      </c>
      <c r="B8661" s="13">
        <v>-8.7323418509552315</v>
      </c>
    </row>
    <row r="8662" spans="1:2">
      <c r="A8662">
        <v>8661</v>
      </c>
      <c r="B8662" s="13">
        <v>-7.9478843811722646</v>
      </c>
    </row>
    <row r="8663" spans="1:2">
      <c r="A8663">
        <v>8662</v>
      </c>
      <c r="B8663" s="13">
        <v>-6.4987724413067811</v>
      </c>
    </row>
    <row r="8664" spans="1:2">
      <c r="A8664">
        <v>8663</v>
      </c>
      <c r="B8664" s="13">
        <v>-7.7074079212089117</v>
      </c>
    </row>
    <row r="8665" spans="1:2">
      <c r="A8665">
        <v>8664</v>
      </c>
      <c r="B8665" s="13">
        <v>-7.5863257531570749</v>
      </c>
    </row>
    <row r="8666" spans="1:2">
      <c r="A8666">
        <v>8665</v>
      </c>
      <c r="B8666" s="13">
        <v>-9.8255993379597442</v>
      </c>
    </row>
    <row r="8667" spans="1:2">
      <c r="A8667">
        <v>8666</v>
      </c>
      <c r="B8667" s="13">
        <v>-10.134793846898379</v>
      </c>
    </row>
    <row r="8668" spans="1:2">
      <c r="A8668">
        <v>8667</v>
      </c>
      <c r="B8668" s="13">
        <v>-9.6011577594568092</v>
      </c>
    </row>
    <row r="8669" spans="1:2">
      <c r="A8669">
        <v>8668</v>
      </c>
      <c r="B8669" s="13">
        <v>-9.523891272573918</v>
      </c>
    </row>
    <row r="8670" spans="1:2">
      <c r="A8670">
        <v>8669</v>
      </c>
      <c r="B8670" s="13">
        <v>-9.9196110361076322</v>
      </c>
    </row>
    <row r="8671" spans="1:2">
      <c r="A8671">
        <v>8670</v>
      </c>
      <c r="B8671" s="13">
        <v>-7.6907114003410069</v>
      </c>
    </row>
    <row r="8672" spans="1:2">
      <c r="A8672">
        <v>8671</v>
      </c>
      <c r="B8672" s="13">
        <v>-11.22367637232141</v>
      </c>
    </row>
    <row r="8673" spans="1:2">
      <c r="A8673">
        <v>8672</v>
      </c>
      <c r="B8673" s="13">
        <v>-12.424835043738206</v>
      </c>
    </row>
    <row r="8674" spans="1:2">
      <c r="A8674">
        <v>8673</v>
      </c>
      <c r="B8674" s="13">
        <v>-13.774665400405405</v>
      </c>
    </row>
    <row r="8675" spans="1:2">
      <c r="A8675">
        <v>8674</v>
      </c>
      <c r="B8675" s="13">
        <v>-8.5936970932903911</v>
      </c>
    </row>
    <row r="8676" spans="1:2">
      <c r="A8676">
        <v>8675</v>
      </c>
      <c r="B8676" s="13">
        <v>-10.424032489536769</v>
      </c>
    </row>
    <row r="8677" spans="1:2">
      <c r="A8677">
        <v>8676</v>
      </c>
      <c r="B8677" s="13">
        <v>-12.249909266423535</v>
      </c>
    </row>
    <row r="8678" spans="1:2">
      <c r="A8678">
        <v>8677</v>
      </c>
      <c r="B8678" s="13">
        <v>-5.1528546448743393</v>
      </c>
    </row>
    <row r="8679" spans="1:2">
      <c r="A8679">
        <v>8678</v>
      </c>
      <c r="B8679" s="13">
        <v>-7.6980345377827373</v>
      </c>
    </row>
    <row r="8680" spans="1:2">
      <c r="A8680">
        <v>8679</v>
      </c>
      <c r="B8680" s="13">
        <v>-10.223614590774581</v>
      </c>
    </row>
    <row r="8681" spans="1:2">
      <c r="A8681">
        <v>8680</v>
      </c>
      <c r="B8681" s="13">
        <v>-12.470231230159351</v>
      </c>
    </row>
    <row r="8682" spans="1:2">
      <c r="A8682">
        <v>8681</v>
      </c>
      <c r="B8682" s="13">
        <v>-11.380829319223293</v>
      </c>
    </row>
    <row r="8683" spans="1:2">
      <c r="A8683">
        <v>8682</v>
      </c>
      <c r="B8683" s="13">
        <v>-9.4463536338584042</v>
      </c>
    </row>
    <row r="8684" spans="1:2">
      <c r="A8684">
        <v>8683</v>
      </c>
      <c r="B8684" s="13">
        <v>-9.9203042915898294</v>
      </c>
    </row>
    <row r="8685" spans="1:2">
      <c r="A8685">
        <v>8684</v>
      </c>
      <c r="B8685" s="13">
        <v>-9.1945070227530987</v>
      </c>
    </row>
    <row r="8686" spans="1:2">
      <c r="A8686">
        <v>8685</v>
      </c>
      <c r="B8686" s="13">
        <v>-10.913849831061494</v>
      </c>
    </row>
    <row r="8687" spans="1:2">
      <c r="A8687">
        <v>8686</v>
      </c>
      <c r="B8687" s="13">
        <v>-13.550388760207078</v>
      </c>
    </row>
    <row r="8688" spans="1:2">
      <c r="A8688">
        <v>8687</v>
      </c>
      <c r="B8688" s="13">
        <v>-6.9075181069214695</v>
      </c>
    </row>
    <row r="8689" spans="1:2">
      <c r="A8689">
        <v>8688</v>
      </c>
      <c r="B8689" s="13">
        <v>-5.8603291831509452</v>
      </c>
    </row>
    <row r="8690" spans="1:2">
      <c r="A8690">
        <v>8689</v>
      </c>
      <c r="B8690" s="13">
        <v>-7.1436867481944653</v>
      </c>
    </row>
    <row r="8691" spans="1:2">
      <c r="A8691">
        <v>8690</v>
      </c>
      <c r="B8691" s="13">
        <v>-10.228698371050713</v>
      </c>
    </row>
    <row r="8692" spans="1:2">
      <c r="A8692">
        <v>8691</v>
      </c>
      <c r="B8692" s="13">
        <v>-8.7835047554561907</v>
      </c>
    </row>
    <row r="8693" spans="1:2">
      <c r="A8693">
        <v>8692</v>
      </c>
      <c r="B8693" s="13">
        <v>-11.612117993141601</v>
      </c>
    </row>
    <row r="8694" spans="1:2">
      <c r="A8694">
        <v>8693</v>
      </c>
      <c r="B8694" s="13">
        <v>-10.178429126424025</v>
      </c>
    </row>
    <row r="8695" spans="1:2">
      <c r="A8695">
        <v>8694</v>
      </c>
      <c r="B8695" s="13">
        <v>-14.120446207475254</v>
      </c>
    </row>
    <row r="8696" spans="1:2">
      <c r="A8696">
        <v>8695</v>
      </c>
      <c r="B8696" s="13">
        <v>-11.55221188389066</v>
      </c>
    </row>
    <row r="8697" spans="1:2">
      <c r="A8697">
        <v>8696</v>
      </c>
      <c r="B8697" s="13">
        <v>-5.998877552595828</v>
      </c>
    </row>
    <row r="8698" spans="1:2">
      <c r="A8698">
        <v>8697</v>
      </c>
      <c r="B8698" s="13">
        <v>-7.8897102085640487</v>
      </c>
    </row>
    <row r="8699" spans="1:2">
      <c r="A8699">
        <v>8698</v>
      </c>
      <c r="B8699" s="13">
        <v>-13.440417167828679</v>
      </c>
    </row>
    <row r="8700" spans="1:2">
      <c r="A8700">
        <v>8699</v>
      </c>
      <c r="B8700" s="13">
        <v>-7.5554297954358809</v>
      </c>
    </row>
    <row r="8701" spans="1:2">
      <c r="A8701">
        <v>8700</v>
      </c>
      <c r="B8701" s="13">
        <v>-11.347692023908063</v>
      </c>
    </row>
    <row r="8702" spans="1:2">
      <c r="A8702">
        <v>8701</v>
      </c>
      <c r="B8702" s="13">
        <v>-9.3281742242286594</v>
      </c>
    </row>
    <row r="8703" spans="1:2">
      <c r="A8703">
        <v>8702</v>
      </c>
      <c r="B8703" s="13">
        <v>-13.836199654253956</v>
      </c>
    </row>
    <row r="8704" spans="1:2">
      <c r="A8704">
        <v>8703</v>
      </c>
      <c r="B8704" s="13">
        <v>-8.6904552772456096</v>
      </c>
    </row>
    <row r="8705" spans="1:2">
      <c r="A8705">
        <v>8704</v>
      </c>
      <c r="B8705" s="13">
        <v>-6.5947046787754564</v>
      </c>
    </row>
    <row r="8706" spans="1:2">
      <c r="A8706">
        <v>8705</v>
      </c>
      <c r="B8706" s="13">
        <v>-13.129969845579753</v>
      </c>
    </row>
    <row r="8707" spans="1:2">
      <c r="A8707">
        <v>8706</v>
      </c>
      <c r="B8707" s="13">
        <v>-6.8778862643096446</v>
      </c>
    </row>
    <row r="8708" spans="1:2">
      <c r="A8708">
        <v>8707</v>
      </c>
      <c r="B8708" s="13">
        <v>-11.341941280461917</v>
      </c>
    </row>
    <row r="8709" spans="1:2">
      <c r="A8709">
        <v>8708</v>
      </c>
      <c r="B8709" s="13">
        <v>-8.8132509196512654</v>
      </c>
    </row>
    <row r="8710" spans="1:2">
      <c r="A8710">
        <v>8709</v>
      </c>
      <c r="B8710" s="13">
        <v>-10.283966298145543</v>
      </c>
    </row>
    <row r="8711" spans="1:2">
      <c r="A8711">
        <v>8710</v>
      </c>
      <c r="B8711" s="13">
        <v>-6.8454171621681281</v>
      </c>
    </row>
    <row r="8712" spans="1:2">
      <c r="A8712">
        <v>8711</v>
      </c>
      <c r="B8712" s="13">
        <v>-9.3064189707125191</v>
      </c>
    </row>
    <row r="8713" spans="1:2">
      <c r="A8713">
        <v>8712</v>
      </c>
      <c r="B8713" s="13">
        <v>-7.6945835466295085</v>
      </c>
    </row>
    <row r="8714" spans="1:2">
      <c r="A8714">
        <v>8713</v>
      </c>
      <c r="B8714" s="13">
        <v>-6.6616798798927901</v>
      </c>
    </row>
    <row r="8715" spans="1:2">
      <c r="A8715">
        <v>8714</v>
      </c>
      <c r="B8715" s="13">
        <v>-9.1069486206974428</v>
      </c>
    </row>
    <row r="8716" spans="1:2">
      <c r="A8716">
        <v>8715</v>
      </c>
      <c r="B8716" s="13">
        <v>-12.21887348910016</v>
      </c>
    </row>
    <row r="8717" spans="1:2">
      <c r="A8717">
        <v>8716</v>
      </c>
      <c r="B8717" s="13">
        <v>-11.603807286425972</v>
      </c>
    </row>
    <row r="8718" spans="1:2">
      <c r="A8718">
        <v>8717</v>
      </c>
      <c r="B8718" s="13">
        <v>-10.464723074275495</v>
      </c>
    </row>
    <row r="8719" spans="1:2">
      <c r="A8719">
        <v>8718</v>
      </c>
      <c r="B8719" s="13">
        <v>-8.0940269893614172</v>
      </c>
    </row>
    <row r="8720" spans="1:2">
      <c r="A8720">
        <v>8719</v>
      </c>
      <c r="B8720" s="13">
        <v>-11.434792338553015</v>
      </c>
    </row>
    <row r="8721" spans="1:2">
      <c r="A8721">
        <v>8720</v>
      </c>
      <c r="B8721" s="13">
        <v>-7.0505630320713371</v>
      </c>
    </row>
    <row r="8722" spans="1:2">
      <c r="A8722">
        <v>8721</v>
      </c>
      <c r="B8722" s="13">
        <v>-9.0974507292533371</v>
      </c>
    </row>
    <row r="8723" spans="1:2">
      <c r="A8723">
        <v>8722</v>
      </c>
      <c r="B8723" s="13">
        <v>-5.7019820868816913</v>
      </c>
    </row>
    <row r="8724" spans="1:2">
      <c r="A8724">
        <v>8723</v>
      </c>
      <c r="B8724" s="13">
        <v>-12.807240349302502</v>
      </c>
    </row>
    <row r="8725" spans="1:2">
      <c r="A8725">
        <v>8724</v>
      </c>
      <c r="B8725" s="13">
        <v>-10.788520933610229</v>
      </c>
    </row>
    <row r="8726" spans="1:2">
      <c r="A8726">
        <v>8725</v>
      </c>
      <c r="B8726" s="13">
        <v>-8.2001733163221662</v>
      </c>
    </row>
    <row r="8727" spans="1:2">
      <c r="A8727">
        <v>8726</v>
      </c>
      <c r="B8727" s="13">
        <v>-7.1853599709796381</v>
      </c>
    </row>
    <row r="8728" spans="1:2">
      <c r="A8728">
        <v>8727</v>
      </c>
      <c r="B8728" s="13">
        <v>-5.9829264913299891</v>
      </c>
    </row>
    <row r="8729" spans="1:2">
      <c r="A8729">
        <v>8728</v>
      </c>
      <c r="B8729" s="13">
        <v>-8.609840302181798</v>
      </c>
    </row>
    <row r="8730" spans="1:2">
      <c r="A8730">
        <v>8729</v>
      </c>
      <c r="B8730" s="13">
        <v>-2.6264437216452925</v>
      </c>
    </row>
    <row r="8731" spans="1:2">
      <c r="A8731">
        <v>8730</v>
      </c>
      <c r="B8731" s="13">
        <v>-12.809308348639313</v>
      </c>
    </row>
    <row r="8732" spans="1:2">
      <c r="A8732">
        <v>8731</v>
      </c>
      <c r="B8732" s="13">
        <v>-6.7715415865682713</v>
      </c>
    </row>
    <row r="8733" spans="1:2">
      <c r="A8733">
        <v>8732</v>
      </c>
      <c r="B8733" s="13">
        <v>-9.8395402994583474</v>
      </c>
    </row>
    <row r="8734" spans="1:2">
      <c r="A8734">
        <v>8733</v>
      </c>
      <c r="B8734" s="13">
        <v>-8.9967136214967383</v>
      </c>
    </row>
    <row r="8735" spans="1:2">
      <c r="A8735">
        <v>8734</v>
      </c>
      <c r="B8735" s="13">
        <v>-7.8502769210651762</v>
      </c>
    </row>
    <row r="8736" spans="1:2">
      <c r="A8736">
        <v>8735</v>
      </c>
      <c r="B8736" s="13">
        <v>-7.5408133278690421</v>
      </c>
    </row>
    <row r="8737" spans="1:2">
      <c r="A8737">
        <v>8736</v>
      </c>
      <c r="B8737" s="13">
        <v>-4.1714094308942551</v>
      </c>
    </row>
    <row r="8738" spans="1:2">
      <c r="A8738">
        <v>8737</v>
      </c>
      <c r="B8738" s="13">
        <v>0.13981436736272715</v>
      </c>
    </row>
    <row r="8739" spans="1:2">
      <c r="A8739">
        <v>8738</v>
      </c>
      <c r="B8739" s="13">
        <v>-9.6571476837695904</v>
      </c>
    </row>
    <row r="8740" spans="1:2">
      <c r="A8740">
        <v>8739</v>
      </c>
      <c r="B8740" s="13">
        <v>-12.187677417636147</v>
      </c>
    </row>
    <row r="8741" spans="1:2">
      <c r="A8741">
        <v>8740</v>
      </c>
      <c r="B8741" s="13">
        <v>-5.5878115560045929</v>
      </c>
    </row>
    <row r="8742" spans="1:2">
      <c r="A8742">
        <v>8741</v>
      </c>
      <c r="B8742" s="13">
        <v>-6.5608195349273863</v>
      </c>
    </row>
    <row r="8743" spans="1:2">
      <c r="A8743">
        <v>8742</v>
      </c>
      <c r="B8743" s="13">
        <v>-3.4726349940158174</v>
      </c>
    </row>
    <row r="8744" spans="1:2">
      <c r="A8744">
        <v>8743</v>
      </c>
      <c r="B8744" s="13">
        <v>-4.6449619963709576</v>
      </c>
    </row>
    <row r="8745" spans="1:2">
      <c r="A8745">
        <v>8744</v>
      </c>
      <c r="B8745" s="13">
        <v>-15.902082618765146</v>
      </c>
    </row>
    <row r="8746" spans="1:2">
      <c r="A8746">
        <v>8745</v>
      </c>
      <c r="B8746" s="13">
        <v>-6.9162590128349279</v>
      </c>
    </row>
    <row r="8747" spans="1:2">
      <c r="A8747">
        <v>8746</v>
      </c>
      <c r="B8747" s="13">
        <v>-7.5191833451215651</v>
      </c>
    </row>
    <row r="8748" spans="1:2">
      <c r="A8748">
        <v>8747</v>
      </c>
      <c r="B8748" s="13">
        <v>-12.297683835032588</v>
      </c>
    </row>
    <row r="8749" spans="1:2">
      <c r="A8749">
        <v>8748</v>
      </c>
      <c r="B8749" s="13">
        <v>-9.3327119509165204</v>
      </c>
    </row>
    <row r="8750" spans="1:2">
      <c r="A8750">
        <v>8749</v>
      </c>
      <c r="B8750" s="13">
        <v>-9.3065531517071172</v>
      </c>
    </row>
    <row r="8751" spans="1:2">
      <c r="A8751">
        <v>8750</v>
      </c>
      <c r="B8751" s="13">
        <v>-9.1679846311696558</v>
      </c>
    </row>
    <row r="8752" spans="1:2">
      <c r="A8752">
        <v>8751</v>
      </c>
      <c r="B8752" s="13">
        <v>-10.862511586573136</v>
      </c>
    </row>
    <row r="8753" spans="1:2">
      <c r="A8753">
        <v>8752</v>
      </c>
      <c r="B8753" s="13">
        <v>-9.5317837394951965</v>
      </c>
    </row>
    <row r="8754" spans="1:2">
      <c r="A8754">
        <v>8753</v>
      </c>
      <c r="B8754" s="13">
        <v>-5.9705478093753088</v>
      </c>
    </row>
    <row r="8755" spans="1:2">
      <c r="A8755">
        <v>8754</v>
      </c>
      <c r="B8755" s="13">
        <v>-11.595307831776916</v>
      </c>
    </row>
    <row r="8756" spans="1:2">
      <c r="A8756">
        <v>8755</v>
      </c>
      <c r="B8756" s="13">
        <v>-8.8004406940490618</v>
      </c>
    </row>
    <row r="8757" spans="1:2">
      <c r="A8757">
        <v>8756</v>
      </c>
      <c r="B8757" s="13">
        <v>-8.0775683660730451</v>
      </c>
    </row>
    <row r="8758" spans="1:2">
      <c r="A8758">
        <v>8757</v>
      </c>
      <c r="B8758" s="13">
        <v>-7.9993106898005895</v>
      </c>
    </row>
    <row r="8759" spans="1:2">
      <c r="A8759">
        <v>8758</v>
      </c>
      <c r="B8759" s="13">
        <v>-14.318330355375554</v>
      </c>
    </row>
    <row r="8760" spans="1:2">
      <c r="A8760">
        <v>8759</v>
      </c>
      <c r="B8760" s="13">
        <v>-10.55502051800153</v>
      </c>
    </row>
    <row r="8761" spans="1:2">
      <c r="A8761">
        <v>8760</v>
      </c>
      <c r="B8761" s="13">
        <v>-12.712772498791924</v>
      </c>
    </row>
    <row r="8762" spans="1:2">
      <c r="A8762">
        <v>8761</v>
      </c>
      <c r="B8762" s="13">
        <v>-8.2074078555703807</v>
      </c>
    </row>
    <row r="8763" spans="1:2">
      <c r="A8763">
        <v>8762</v>
      </c>
      <c r="B8763" s="13">
        <v>-10.341991565478088</v>
      </c>
    </row>
    <row r="8764" spans="1:2">
      <c r="A8764">
        <v>8763</v>
      </c>
      <c r="B8764" s="13">
        <v>-9.2917949093732553</v>
      </c>
    </row>
    <row r="8765" spans="1:2">
      <c r="A8765">
        <v>8764</v>
      </c>
      <c r="B8765" s="13">
        <v>-9.1295456081883408</v>
      </c>
    </row>
    <row r="8766" spans="1:2">
      <c r="A8766">
        <v>8765</v>
      </c>
      <c r="B8766" s="13">
        <v>-4.8620095113665878</v>
      </c>
    </row>
    <row r="8767" spans="1:2">
      <c r="A8767">
        <v>8766</v>
      </c>
      <c r="B8767" s="13">
        <v>-8.4674226772834249</v>
      </c>
    </row>
    <row r="8768" spans="1:2">
      <c r="A8768">
        <v>8767</v>
      </c>
      <c r="B8768" s="13">
        <v>-8.9262631575018681</v>
      </c>
    </row>
    <row r="8769" spans="1:2">
      <c r="A8769">
        <v>8768</v>
      </c>
      <c r="B8769" s="13">
        <v>-10.396469372834154</v>
      </c>
    </row>
    <row r="8770" spans="1:2">
      <c r="A8770">
        <v>8769</v>
      </c>
      <c r="B8770" s="13">
        <v>-9.9977871202682067</v>
      </c>
    </row>
    <row r="8771" spans="1:2">
      <c r="A8771">
        <v>8770</v>
      </c>
      <c r="B8771" s="13">
        <v>-8.6971956960796017</v>
      </c>
    </row>
    <row r="8772" spans="1:2">
      <c r="A8772">
        <v>8771</v>
      </c>
      <c r="B8772" s="13">
        <v>-8.1314061343805903</v>
      </c>
    </row>
    <row r="8773" spans="1:2">
      <c r="A8773">
        <v>8772</v>
      </c>
      <c r="B8773" s="13">
        <v>-6.7902341806845961</v>
      </c>
    </row>
    <row r="8774" spans="1:2">
      <c r="A8774">
        <v>8773</v>
      </c>
      <c r="B8774" s="13">
        <v>-9.3974210908233893</v>
      </c>
    </row>
    <row r="8775" spans="1:2">
      <c r="A8775">
        <v>8774</v>
      </c>
      <c r="B8775" s="13">
        <v>-8.9850503510369268</v>
      </c>
    </row>
    <row r="8776" spans="1:2">
      <c r="A8776">
        <v>8775</v>
      </c>
      <c r="B8776" s="13">
        <v>-6.775331065420696</v>
      </c>
    </row>
    <row r="8777" spans="1:2">
      <c r="A8777">
        <v>8776</v>
      </c>
      <c r="B8777" s="13">
        <v>-6.3577750085218003</v>
      </c>
    </row>
    <row r="8778" spans="1:2">
      <c r="A8778">
        <v>8777</v>
      </c>
      <c r="B8778" s="13">
        <v>-7.2144105941662513</v>
      </c>
    </row>
    <row r="8779" spans="1:2">
      <c r="A8779">
        <v>8778</v>
      </c>
      <c r="B8779" s="13">
        <v>-4.9222136947938919</v>
      </c>
    </row>
    <row r="8780" spans="1:2">
      <c r="A8780">
        <v>8779</v>
      </c>
      <c r="B8780" s="13">
        <v>-11.108204667108954</v>
      </c>
    </row>
    <row r="8781" spans="1:2">
      <c r="A8781">
        <v>8780</v>
      </c>
      <c r="B8781" s="13">
        <v>-13.864943483032587</v>
      </c>
    </row>
    <row r="8782" spans="1:2">
      <c r="A8782">
        <v>8781</v>
      </c>
      <c r="B8782" s="13">
        <v>-5.9613891282454246</v>
      </c>
    </row>
    <row r="8783" spans="1:2">
      <c r="A8783">
        <v>8782</v>
      </c>
      <c r="B8783" s="13">
        <v>-7.8409163247985552</v>
      </c>
    </row>
    <row r="8784" spans="1:2">
      <c r="A8784">
        <v>8783</v>
      </c>
      <c r="B8784" s="13">
        <v>-8.2436522873357827</v>
      </c>
    </row>
    <row r="8785" spans="1:2">
      <c r="A8785">
        <v>8784</v>
      </c>
      <c r="B8785" s="13">
        <v>-7.7138840784779736</v>
      </c>
    </row>
    <row r="8786" spans="1:2">
      <c r="A8786">
        <v>8785</v>
      </c>
      <c r="B8786" s="13">
        <v>-11.441396007070045</v>
      </c>
    </row>
    <row r="8787" spans="1:2">
      <c r="A8787">
        <v>8786</v>
      </c>
      <c r="B8787" s="13">
        <v>-9.6527723945170951</v>
      </c>
    </row>
    <row r="8788" spans="1:2">
      <c r="A8788">
        <v>8787</v>
      </c>
      <c r="B8788" s="13">
        <v>-11.661022513350741</v>
      </c>
    </row>
    <row r="8789" spans="1:2">
      <c r="A8789">
        <v>8788</v>
      </c>
      <c r="B8789" s="13">
        <v>-9.8655693595145895</v>
      </c>
    </row>
    <row r="8790" spans="1:2">
      <c r="A8790">
        <v>8789</v>
      </c>
      <c r="B8790" s="13">
        <v>-8.7099175225410637</v>
      </c>
    </row>
    <row r="8791" spans="1:2">
      <c r="A8791">
        <v>8790</v>
      </c>
      <c r="B8791" s="13">
        <v>-12.839041544256526</v>
      </c>
    </row>
    <row r="8792" spans="1:2">
      <c r="A8792">
        <v>8791</v>
      </c>
      <c r="B8792" s="13">
        <v>-10.546267016698964</v>
      </c>
    </row>
    <row r="8793" spans="1:2">
      <c r="A8793">
        <v>8792</v>
      </c>
      <c r="B8793" s="13">
        <v>-13.18852865930319</v>
      </c>
    </row>
    <row r="8794" spans="1:2">
      <c r="A8794">
        <v>8793</v>
      </c>
      <c r="B8794" s="13">
        <v>-8.2702262665117576</v>
      </c>
    </row>
    <row r="8795" spans="1:2">
      <c r="A8795">
        <v>8794</v>
      </c>
      <c r="B8795" s="13">
        <v>-9.151934831058421</v>
      </c>
    </row>
    <row r="8796" spans="1:2">
      <c r="A8796">
        <v>8795</v>
      </c>
      <c r="B8796" s="13">
        <v>-9.3832954542195726</v>
      </c>
    </row>
    <row r="8797" spans="1:2">
      <c r="A8797">
        <v>8796</v>
      </c>
      <c r="B8797" s="13">
        <v>-5.1375205117822649</v>
      </c>
    </row>
    <row r="8798" spans="1:2">
      <c r="A8798">
        <v>8797</v>
      </c>
      <c r="B8798" s="13">
        <v>-5.5470717262989666</v>
      </c>
    </row>
    <row r="8799" spans="1:2">
      <c r="A8799">
        <v>8798</v>
      </c>
      <c r="B8799" s="13">
        <v>-10.453692024613803</v>
      </c>
    </row>
    <row r="8800" spans="1:2">
      <c r="A8800">
        <v>8799</v>
      </c>
      <c r="B8800" s="13">
        <v>-9.2678215760874565</v>
      </c>
    </row>
    <row r="8801" spans="1:2">
      <c r="A8801">
        <v>8800</v>
      </c>
      <c r="B8801" s="13">
        <v>-3.5137675223306681</v>
      </c>
    </row>
    <row r="8802" spans="1:2">
      <c r="A8802">
        <v>8801</v>
      </c>
      <c r="B8802" s="13">
        <v>-3.3407529883415625</v>
      </c>
    </row>
    <row r="8803" spans="1:2">
      <c r="A8803">
        <v>8802</v>
      </c>
      <c r="B8803" s="13">
        <v>-11.818235219616504</v>
      </c>
    </row>
    <row r="8804" spans="1:2">
      <c r="A8804">
        <v>8803</v>
      </c>
      <c r="B8804" s="13">
        <v>-10.628306088225726</v>
      </c>
    </row>
    <row r="8805" spans="1:2">
      <c r="A8805">
        <v>8804</v>
      </c>
      <c r="B8805" s="13">
        <v>-10.764865229551113</v>
      </c>
    </row>
    <row r="8806" spans="1:2">
      <c r="A8806">
        <v>8805</v>
      </c>
      <c r="B8806" s="13">
        <v>-11.482590798132923</v>
      </c>
    </row>
    <row r="8807" spans="1:2">
      <c r="A8807">
        <v>8806</v>
      </c>
      <c r="B8807" s="13">
        <v>-8.7026191035362608</v>
      </c>
    </row>
    <row r="8808" spans="1:2">
      <c r="A8808">
        <v>8807</v>
      </c>
      <c r="B8808" s="13">
        <v>-11.949073381449049</v>
      </c>
    </row>
    <row r="8809" spans="1:2">
      <c r="A8809">
        <v>8808</v>
      </c>
      <c r="B8809" s="13">
        <v>-10.56695333239608</v>
      </c>
    </row>
    <row r="8810" spans="1:2">
      <c r="A8810">
        <v>8809</v>
      </c>
      <c r="B8810" s="13">
        <v>-14.931223536575713</v>
      </c>
    </row>
    <row r="8811" spans="1:2">
      <c r="A8811">
        <v>8810</v>
      </c>
      <c r="B8811" s="13">
        <v>-12.262193502956071</v>
      </c>
    </row>
    <row r="8812" spans="1:2">
      <c r="A8812">
        <v>8811</v>
      </c>
      <c r="B8812" s="13">
        <v>-9.6906571802414714</v>
      </c>
    </row>
    <row r="8813" spans="1:2">
      <c r="A8813">
        <v>8812</v>
      </c>
      <c r="B8813" s="13">
        <v>-8.8197839984761401</v>
      </c>
    </row>
    <row r="8814" spans="1:2">
      <c r="A8814">
        <v>8813</v>
      </c>
      <c r="B8814" s="13">
        <v>-7.4100314065463815</v>
      </c>
    </row>
    <row r="8815" spans="1:2">
      <c r="A8815">
        <v>8814</v>
      </c>
      <c r="B8815" s="13">
        <v>-8.8083777749727936</v>
      </c>
    </row>
    <row r="8816" spans="1:2">
      <c r="A8816">
        <v>8815</v>
      </c>
      <c r="B8816" s="13">
        <v>-15.756109308190355</v>
      </c>
    </row>
    <row r="8817" spans="1:2">
      <c r="A8817">
        <v>8816</v>
      </c>
      <c r="B8817" s="13">
        <v>-6.1790724163968731</v>
      </c>
    </row>
    <row r="8818" spans="1:2">
      <c r="A8818">
        <v>8817</v>
      </c>
      <c r="B8818" s="13">
        <v>-9.7089491552712186</v>
      </c>
    </row>
    <row r="8819" spans="1:2">
      <c r="A8819">
        <v>8818</v>
      </c>
      <c r="B8819" s="13">
        <v>-8.2163391552058833</v>
      </c>
    </row>
    <row r="8820" spans="1:2">
      <c r="A8820">
        <v>8819</v>
      </c>
      <c r="B8820" s="13">
        <v>-7.4849429391873352</v>
      </c>
    </row>
    <row r="8821" spans="1:2">
      <c r="A8821">
        <v>8820</v>
      </c>
      <c r="B8821" s="13">
        <v>-9.3880822284750067</v>
      </c>
    </row>
    <row r="8822" spans="1:2">
      <c r="A8822">
        <v>8821</v>
      </c>
      <c r="B8822" s="13">
        <v>-5.8078873014469981</v>
      </c>
    </row>
    <row r="8823" spans="1:2">
      <c r="A8823">
        <v>8822</v>
      </c>
      <c r="B8823" s="13">
        <v>-9.4214126432084786</v>
      </c>
    </row>
    <row r="8824" spans="1:2">
      <c r="A8824">
        <v>8823</v>
      </c>
      <c r="B8824" s="13">
        <v>-8.0615342293720573</v>
      </c>
    </row>
    <row r="8825" spans="1:2">
      <c r="A8825">
        <v>8824</v>
      </c>
      <c r="B8825" s="13">
        <v>-9.8059523119478023</v>
      </c>
    </row>
    <row r="8826" spans="1:2">
      <c r="A8826">
        <v>8825</v>
      </c>
      <c r="B8826" s="13">
        <v>-10.081073478963418</v>
      </c>
    </row>
    <row r="8827" spans="1:2">
      <c r="A8827">
        <v>8826</v>
      </c>
      <c r="B8827" s="13">
        <v>-4.3404640110857615</v>
      </c>
    </row>
    <row r="8828" spans="1:2">
      <c r="A8828">
        <v>8827</v>
      </c>
      <c r="B8828" s="13">
        <v>-5.2023809220280777</v>
      </c>
    </row>
    <row r="8829" spans="1:2">
      <c r="A8829">
        <v>8828</v>
      </c>
      <c r="B8829" s="13">
        <v>-6.7954506473772822</v>
      </c>
    </row>
    <row r="8830" spans="1:2">
      <c r="A8830">
        <v>8829</v>
      </c>
      <c r="B8830" s="13">
        <v>-12.055518118371223</v>
      </c>
    </row>
    <row r="8831" spans="1:2">
      <c r="A8831">
        <v>8830</v>
      </c>
      <c r="B8831" s="13">
        <v>-10.44504427187956</v>
      </c>
    </row>
    <row r="8832" spans="1:2">
      <c r="A8832">
        <v>8831</v>
      </c>
      <c r="B8832" s="13">
        <v>-6.2883754917285737</v>
      </c>
    </row>
    <row r="8833" spans="1:2">
      <c r="A8833">
        <v>8832</v>
      </c>
      <c r="B8833" s="13">
        <v>-6.5718218783964515</v>
      </c>
    </row>
    <row r="8834" spans="1:2">
      <c r="A8834">
        <v>8833</v>
      </c>
      <c r="B8834" s="13">
        <v>-11.423987111042157</v>
      </c>
    </row>
    <row r="8835" spans="1:2">
      <c r="A8835">
        <v>8834</v>
      </c>
      <c r="B8835" s="13">
        <v>-7.0132194396880392</v>
      </c>
    </row>
    <row r="8836" spans="1:2">
      <c r="A8836">
        <v>8835</v>
      </c>
      <c r="B8836" s="13">
        <v>-14.408834529155207</v>
      </c>
    </row>
    <row r="8837" spans="1:2">
      <c r="A8837">
        <v>8836</v>
      </c>
      <c r="B8837" s="13">
        <v>-6.2151367535387809</v>
      </c>
    </row>
    <row r="8838" spans="1:2">
      <c r="A8838">
        <v>8837</v>
      </c>
      <c r="B8838" s="13">
        <v>-10.879031630075461</v>
      </c>
    </row>
    <row r="8839" spans="1:2">
      <c r="A8839">
        <v>8838</v>
      </c>
      <c r="B8839" s="13">
        <v>-9.9499111760772223</v>
      </c>
    </row>
    <row r="8840" spans="1:2">
      <c r="A8840">
        <v>8839</v>
      </c>
      <c r="B8840" s="13">
        <v>-10.425913479407939</v>
      </c>
    </row>
    <row r="8841" spans="1:2">
      <c r="A8841">
        <v>8840</v>
      </c>
      <c r="B8841" s="13">
        <v>-8.3226833930262991</v>
      </c>
    </row>
    <row r="8842" spans="1:2">
      <c r="A8842">
        <v>8841</v>
      </c>
      <c r="B8842" s="13">
        <v>-6.8990353408233425</v>
      </c>
    </row>
    <row r="8843" spans="1:2">
      <c r="A8843">
        <v>8842</v>
      </c>
      <c r="B8843" s="13">
        <v>-2.6442617440422489</v>
      </c>
    </row>
    <row r="8844" spans="1:2">
      <c r="A8844">
        <v>8843</v>
      </c>
      <c r="B8844" s="13">
        <v>-13.506594439274446</v>
      </c>
    </row>
    <row r="8845" spans="1:2">
      <c r="A8845">
        <v>8844</v>
      </c>
      <c r="B8845" s="13">
        <v>-5.9693221812783293</v>
      </c>
    </row>
    <row r="8846" spans="1:2">
      <c r="A8846">
        <v>8845</v>
      </c>
      <c r="B8846" s="13">
        <v>-12.421363680741806</v>
      </c>
    </row>
    <row r="8847" spans="1:2">
      <c r="A8847">
        <v>8846</v>
      </c>
      <c r="B8847" s="13">
        <v>-10.838931993205358</v>
      </c>
    </row>
    <row r="8848" spans="1:2">
      <c r="A8848">
        <v>8847</v>
      </c>
      <c r="B8848" s="13">
        <v>-8.8662051396317452</v>
      </c>
    </row>
    <row r="8849" spans="1:2">
      <c r="A8849">
        <v>8848</v>
      </c>
      <c r="B8849" s="13">
        <v>-11.881287254453937</v>
      </c>
    </row>
    <row r="8850" spans="1:2">
      <c r="A8850">
        <v>8849</v>
      </c>
      <c r="B8850" s="13">
        <v>-2.7455533668998529</v>
      </c>
    </row>
    <row r="8851" spans="1:2">
      <c r="A8851">
        <v>8850</v>
      </c>
      <c r="B8851" s="13">
        <v>-10.346602589619749</v>
      </c>
    </row>
    <row r="8852" spans="1:2">
      <c r="A8852">
        <v>8851</v>
      </c>
      <c r="B8852" s="13">
        <v>-4.4855297543901615</v>
      </c>
    </row>
    <row r="8853" spans="1:2">
      <c r="A8853">
        <v>8852</v>
      </c>
      <c r="B8853" s="13">
        <v>-7.61141944621943</v>
      </c>
    </row>
    <row r="8854" spans="1:2">
      <c r="A8854">
        <v>8853</v>
      </c>
      <c r="B8854" s="13">
        <v>-7.8818043399441597</v>
      </c>
    </row>
    <row r="8855" spans="1:2">
      <c r="A8855">
        <v>8854</v>
      </c>
      <c r="B8855" s="13">
        <v>-9.054534051486625</v>
      </c>
    </row>
    <row r="8856" spans="1:2">
      <c r="A8856">
        <v>8855</v>
      </c>
      <c r="B8856" s="13">
        <v>-8.1831680110326985</v>
      </c>
    </row>
    <row r="8857" spans="1:2">
      <c r="A8857">
        <v>8856</v>
      </c>
      <c r="B8857" s="13">
        <v>-8.4976176918861341</v>
      </c>
    </row>
    <row r="8858" spans="1:2">
      <c r="A8858">
        <v>8857</v>
      </c>
      <c r="B8858" s="13">
        <v>-4.863172268275104</v>
      </c>
    </row>
    <row r="8859" spans="1:2">
      <c r="A8859">
        <v>8858</v>
      </c>
      <c r="B8859" s="13">
        <v>-4.1439366316869561</v>
      </c>
    </row>
    <row r="8860" spans="1:2">
      <c r="A8860">
        <v>8859</v>
      </c>
      <c r="B8860" s="13">
        <v>-7.193642854623592</v>
      </c>
    </row>
    <row r="8861" spans="1:2">
      <c r="A8861">
        <v>8860</v>
      </c>
      <c r="B8861" s="13">
        <v>-7.3814215302582591</v>
      </c>
    </row>
    <row r="8862" spans="1:2">
      <c r="A8862">
        <v>8861</v>
      </c>
      <c r="B8862" s="13">
        <v>-9.2948786080810013</v>
      </c>
    </row>
    <row r="8863" spans="1:2">
      <c r="A8863">
        <v>8862</v>
      </c>
      <c r="B8863" s="13">
        <v>-11.599754870807065</v>
      </c>
    </row>
    <row r="8864" spans="1:2">
      <c r="A8864">
        <v>8863</v>
      </c>
      <c r="B8864" s="13">
        <v>-12.022959050842816</v>
      </c>
    </row>
    <row r="8865" spans="1:2">
      <c r="A8865">
        <v>8864</v>
      </c>
      <c r="B8865" s="13">
        <v>-8.5327348183909262</v>
      </c>
    </row>
    <row r="8866" spans="1:2">
      <c r="A8866">
        <v>8865</v>
      </c>
      <c r="B8866" s="13">
        <v>-7.9555694999451187</v>
      </c>
    </row>
    <row r="8867" spans="1:2">
      <c r="A8867">
        <v>8866</v>
      </c>
      <c r="B8867" s="13">
        <v>-12.512505659925498</v>
      </c>
    </row>
    <row r="8868" spans="1:2">
      <c r="A8868">
        <v>8867</v>
      </c>
      <c r="B8868" s="13">
        <v>-9.2313763998465443</v>
      </c>
    </row>
    <row r="8869" spans="1:2">
      <c r="A8869">
        <v>8868</v>
      </c>
      <c r="B8869" s="13">
        <v>-7.3496056305425164</v>
      </c>
    </row>
    <row r="8870" spans="1:2">
      <c r="A8870">
        <v>8869</v>
      </c>
      <c r="B8870" s="13">
        <v>-8.2053015817519661</v>
      </c>
    </row>
    <row r="8871" spans="1:2">
      <c r="A8871">
        <v>8870</v>
      </c>
      <c r="B8871" s="13">
        <v>-13.715494574478845</v>
      </c>
    </row>
    <row r="8872" spans="1:2">
      <c r="A8872">
        <v>8871</v>
      </c>
      <c r="B8872" s="13">
        <v>-13.104563401685892</v>
      </c>
    </row>
    <row r="8873" spans="1:2">
      <c r="A8873">
        <v>8872</v>
      </c>
      <c r="B8873" s="13">
        <v>-11.91462469997737</v>
      </c>
    </row>
    <row r="8874" spans="1:2">
      <c r="A8874">
        <v>8873</v>
      </c>
      <c r="B8874" s="13">
        <v>-13.097425753566842</v>
      </c>
    </row>
    <row r="8875" spans="1:2">
      <c r="A8875">
        <v>8874</v>
      </c>
      <c r="B8875" s="13">
        <v>-10.667975991719231</v>
      </c>
    </row>
    <row r="8876" spans="1:2">
      <c r="A8876">
        <v>8875</v>
      </c>
      <c r="B8876" s="13">
        <v>-11.087536345458167</v>
      </c>
    </row>
    <row r="8877" spans="1:2">
      <c r="A8877">
        <v>8876</v>
      </c>
      <c r="B8877" s="13">
        <v>-6.5351555772248116</v>
      </c>
    </row>
    <row r="8878" spans="1:2">
      <c r="A8878">
        <v>8877</v>
      </c>
      <c r="B8878" s="13">
        <v>-12.268186962389015</v>
      </c>
    </row>
    <row r="8879" spans="1:2">
      <c r="A8879">
        <v>8878</v>
      </c>
      <c r="B8879" s="13">
        <v>-10.687765381384885</v>
      </c>
    </row>
    <row r="8880" spans="1:2">
      <c r="A8880">
        <v>8879</v>
      </c>
      <c r="B8880" s="13">
        <v>-10.42451599990914</v>
      </c>
    </row>
    <row r="8881" spans="1:2">
      <c r="A8881">
        <v>8880</v>
      </c>
      <c r="B8881" s="13">
        <v>-8.6288104203819991</v>
      </c>
    </row>
    <row r="8882" spans="1:2">
      <c r="A8882">
        <v>8881</v>
      </c>
      <c r="B8882" s="13">
        <v>-5.5382067674320563</v>
      </c>
    </row>
    <row r="8883" spans="1:2">
      <c r="A8883">
        <v>8882</v>
      </c>
      <c r="B8883" s="13">
        <v>-8.0735299069521691</v>
      </c>
    </row>
    <row r="8884" spans="1:2">
      <c r="A8884">
        <v>8883</v>
      </c>
      <c r="B8884" s="13">
        <v>-8.7869102583899998</v>
      </c>
    </row>
    <row r="8885" spans="1:2">
      <c r="A8885">
        <v>8884</v>
      </c>
      <c r="B8885" s="13">
        <v>-10.32777115973796</v>
      </c>
    </row>
    <row r="8886" spans="1:2">
      <c r="A8886">
        <v>8885</v>
      </c>
      <c r="B8886" s="13">
        <v>-9.8770608796277557</v>
      </c>
    </row>
    <row r="8887" spans="1:2">
      <c r="A8887">
        <v>8886</v>
      </c>
      <c r="B8887" s="13">
        <v>-10.919926740684222</v>
      </c>
    </row>
    <row r="8888" spans="1:2">
      <c r="A8888">
        <v>8887</v>
      </c>
      <c r="B8888" s="13">
        <v>-11.916241993044636</v>
      </c>
    </row>
    <row r="8889" spans="1:2">
      <c r="A8889">
        <v>8888</v>
      </c>
      <c r="B8889" s="13">
        <v>-11.705543066168136</v>
      </c>
    </row>
    <row r="8890" spans="1:2">
      <c r="A8890">
        <v>8889</v>
      </c>
      <c r="B8890" s="13">
        <v>-5.6026387197400469</v>
      </c>
    </row>
    <row r="8891" spans="1:2">
      <c r="A8891">
        <v>8890</v>
      </c>
      <c r="B8891" s="13">
        <v>-7.1605104811600127</v>
      </c>
    </row>
    <row r="8892" spans="1:2">
      <c r="A8892">
        <v>8891</v>
      </c>
      <c r="B8892" s="13">
        <v>-7.0763876052313801</v>
      </c>
    </row>
    <row r="8893" spans="1:2">
      <c r="A8893">
        <v>8892</v>
      </c>
      <c r="B8893" s="13">
        <v>-8.622801583136015</v>
      </c>
    </row>
    <row r="8894" spans="1:2">
      <c r="A8894">
        <v>8893</v>
      </c>
      <c r="B8894" s="13">
        <v>-10.072920902818035</v>
      </c>
    </row>
    <row r="8895" spans="1:2">
      <c r="A8895">
        <v>8894</v>
      </c>
      <c r="B8895" s="13">
        <v>-7.0472556852875066</v>
      </c>
    </row>
    <row r="8896" spans="1:2">
      <c r="A8896">
        <v>8895</v>
      </c>
      <c r="B8896" s="13">
        <v>-10.326396092161749</v>
      </c>
    </row>
    <row r="8897" spans="1:2">
      <c r="A8897">
        <v>8896</v>
      </c>
      <c r="B8897" s="13">
        <v>-7.3837039712411405</v>
      </c>
    </row>
    <row r="8898" spans="1:2">
      <c r="A8898">
        <v>8897</v>
      </c>
      <c r="B8898" s="13">
        <v>-8.5099185377487654</v>
      </c>
    </row>
    <row r="8899" spans="1:2">
      <c r="A8899">
        <v>8898</v>
      </c>
      <c r="B8899" s="13">
        <v>-12.85585864599491</v>
      </c>
    </row>
    <row r="8900" spans="1:2">
      <c r="A8900">
        <v>8899</v>
      </c>
      <c r="B8900" s="13">
        <v>-11.049991030025947</v>
      </c>
    </row>
    <row r="8901" spans="1:2">
      <c r="A8901">
        <v>8900</v>
      </c>
      <c r="B8901" s="13">
        <v>-6.828177187461689</v>
      </c>
    </row>
    <row r="8902" spans="1:2">
      <c r="A8902">
        <v>8901</v>
      </c>
      <c r="B8902" s="13">
        <v>-10.869470243330728</v>
      </c>
    </row>
    <row r="8903" spans="1:2">
      <c r="A8903">
        <v>8902</v>
      </c>
      <c r="B8903" s="13">
        <v>-7.8192541785229785</v>
      </c>
    </row>
    <row r="8904" spans="1:2">
      <c r="A8904">
        <v>8903</v>
      </c>
      <c r="B8904" s="13">
        <v>-8.1555101534266452</v>
      </c>
    </row>
    <row r="8905" spans="1:2">
      <c r="A8905">
        <v>8904</v>
      </c>
      <c r="B8905" s="13">
        <v>-6.9014479613169586</v>
      </c>
    </row>
    <row r="8906" spans="1:2">
      <c r="A8906">
        <v>8905</v>
      </c>
      <c r="B8906" s="13">
        <v>-11.984189258482392</v>
      </c>
    </row>
    <row r="8907" spans="1:2">
      <c r="A8907">
        <v>8906</v>
      </c>
      <c r="B8907" s="13">
        <v>-14.09128276061284</v>
      </c>
    </row>
    <row r="8908" spans="1:2">
      <c r="A8908">
        <v>8907</v>
      </c>
      <c r="B8908" s="13">
        <v>-6.3757188707956027</v>
      </c>
    </row>
    <row r="8909" spans="1:2">
      <c r="A8909">
        <v>8908</v>
      </c>
      <c r="B8909" s="13">
        <v>-12.906963006696463</v>
      </c>
    </row>
    <row r="8910" spans="1:2">
      <c r="A8910">
        <v>8909</v>
      </c>
      <c r="B8910" s="13">
        <v>-10.075361762434817</v>
      </c>
    </row>
    <row r="8911" spans="1:2">
      <c r="A8911">
        <v>8910</v>
      </c>
      <c r="B8911" s="13">
        <v>-9.5237105169485474</v>
      </c>
    </row>
    <row r="8912" spans="1:2">
      <c r="A8912">
        <v>8911</v>
      </c>
      <c r="B8912" s="13">
        <v>-9.3998970874621506</v>
      </c>
    </row>
    <row r="8913" spans="1:2">
      <c r="A8913">
        <v>8912</v>
      </c>
      <c r="B8913" s="13">
        <v>-5.6654388931529516</v>
      </c>
    </row>
    <row r="8914" spans="1:2">
      <c r="A8914">
        <v>8913</v>
      </c>
      <c r="B8914" s="13">
        <v>-11.799497854605411</v>
      </c>
    </row>
    <row r="8915" spans="1:2">
      <c r="A8915">
        <v>8914</v>
      </c>
      <c r="B8915" s="13">
        <v>-9.9887951331542517</v>
      </c>
    </row>
    <row r="8916" spans="1:2">
      <c r="A8916">
        <v>8915</v>
      </c>
      <c r="B8916" s="13">
        <v>-11.330529301016856</v>
      </c>
    </row>
    <row r="8917" spans="1:2">
      <c r="A8917">
        <v>8916</v>
      </c>
      <c r="B8917" s="13">
        <v>-6.7352941129820243</v>
      </c>
    </row>
    <row r="8918" spans="1:2">
      <c r="A8918">
        <v>8917</v>
      </c>
      <c r="B8918" s="13">
        <v>-13.495335034080465</v>
      </c>
    </row>
    <row r="8919" spans="1:2">
      <c r="A8919">
        <v>8918</v>
      </c>
      <c r="B8919" s="13">
        <v>-12.403198134596259</v>
      </c>
    </row>
    <row r="8920" spans="1:2">
      <c r="A8920">
        <v>8919</v>
      </c>
      <c r="B8920" s="13">
        <v>-11.701931178088323</v>
      </c>
    </row>
    <row r="8921" spans="1:2">
      <c r="A8921">
        <v>8920</v>
      </c>
      <c r="B8921" s="13">
        <v>-10.951652557409902</v>
      </c>
    </row>
    <row r="8922" spans="1:2">
      <c r="A8922">
        <v>8921</v>
      </c>
      <c r="B8922" s="13">
        <v>-11.240743122241868</v>
      </c>
    </row>
    <row r="8923" spans="1:2">
      <c r="A8923">
        <v>8922</v>
      </c>
      <c r="B8923" s="13">
        <v>-7.7218651732178785</v>
      </c>
    </row>
    <row r="8924" spans="1:2">
      <c r="A8924">
        <v>8923</v>
      </c>
      <c r="B8924" s="13">
        <v>-6.094890886364893</v>
      </c>
    </row>
    <row r="8925" spans="1:2">
      <c r="A8925">
        <v>8924</v>
      </c>
      <c r="B8925" s="13">
        <v>-8.0311614772158286</v>
      </c>
    </row>
    <row r="8926" spans="1:2">
      <c r="A8926">
        <v>8925</v>
      </c>
      <c r="B8926" s="13">
        <v>-7.7030830939156818</v>
      </c>
    </row>
    <row r="8927" spans="1:2">
      <c r="A8927">
        <v>8926</v>
      </c>
      <c r="B8927" s="13">
        <v>-9.0190942105001692</v>
      </c>
    </row>
    <row r="8928" spans="1:2">
      <c r="A8928">
        <v>8927</v>
      </c>
      <c r="B8928" s="13">
        <v>-9.0479827815965113</v>
      </c>
    </row>
    <row r="8929" spans="1:2">
      <c r="A8929">
        <v>8928</v>
      </c>
      <c r="B8929" s="13">
        <v>-10.166357825961224</v>
      </c>
    </row>
    <row r="8930" spans="1:2">
      <c r="A8930">
        <v>8929</v>
      </c>
      <c r="B8930" s="13">
        <v>-8.4201679017787523</v>
      </c>
    </row>
    <row r="8931" spans="1:2">
      <c r="A8931">
        <v>8930</v>
      </c>
      <c r="B8931" s="13">
        <v>-9.2611084494434586</v>
      </c>
    </row>
    <row r="8932" spans="1:2">
      <c r="A8932">
        <v>8931</v>
      </c>
      <c r="B8932" s="13">
        <v>-7.0712360313224503</v>
      </c>
    </row>
    <row r="8933" spans="1:2">
      <c r="A8933">
        <v>8932</v>
      </c>
      <c r="B8933" s="13">
        <v>-10.269284638994266</v>
      </c>
    </row>
    <row r="8934" spans="1:2">
      <c r="A8934">
        <v>8933</v>
      </c>
      <c r="B8934" s="13">
        <v>-8.6294687934302772</v>
      </c>
    </row>
    <row r="8935" spans="1:2">
      <c r="A8935">
        <v>8934</v>
      </c>
      <c r="B8935" s="13">
        <v>-5.9391618837872491</v>
      </c>
    </row>
    <row r="8936" spans="1:2">
      <c r="A8936">
        <v>8935</v>
      </c>
      <c r="B8936" s="13">
        <v>-10.167684167885062</v>
      </c>
    </row>
    <row r="8937" spans="1:2">
      <c r="A8937">
        <v>8936</v>
      </c>
      <c r="B8937" s="13">
        <v>-5.9664327305718112</v>
      </c>
    </row>
    <row r="8938" spans="1:2">
      <c r="A8938">
        <v>8937</v>
      </c>
      <c r="B8938" s="13">
        <v>-8.6236705319828371</v>
      </c>
    </row>
    <row r="8939" spans="1:2">
      <c r="A8939">
        <v>8938</v>
      </c>
      <c r="B8939" s="13">
        <v>-9.5244295233963108</v>
      </c>
    </row>
    <row r="8940" spans="1:2">
      <c r="A8940">
        <v>8939</v>
      </c>
      <c r="B8940" s="13">
        <v>-9.2098154338787115</v>
      </c>
    </row>
    <row r="8941" spans="1:2">
      <c r="A8941">
        <v>8940</v>
      </c>
      <c r="B8941" s="13">
        <v>-6.8954968811124848</v>
      </c>
    </row>
    <row r="8942" spans="1:2">
      <c r="A8942">
        <v>8941</v>
      </c>
      <c r="B8942" s="13">
        <v>-10.855403984302461</v>
      </c>
    </row>
    <row r="8943" spans="1:2">
      <c r="A8943">
        <v>8942</v>
      </c>
      <c r="B8943" s="13">
        <v>-12.223499713124331</v>
      </c>
    </row>
    <row r="8944" spans="1:2">
      <c r="A8944">
        <v>8943</v>
      </c>
      <c r="B8944" s="13">
        <v>-12.441361670145239</v>
      </c>
    </row>
    <row r="8945" spans="1:2">
      <c r="A8945">
        <v>8944</v>
      </c>
      <c r="B8945" s="13">
        <v>-8.8998032902842859</v>
      </c>
    </row>
    <row r="8946" spans="1:2">
      <c r="A8946">
        <v>8945</v>
      </c>
      <c r="B8946" s="13">
        <v>-12.202608422799146</v>
      </c>
    </row>
    <row r="8947" spans="1:2">
      <c r="A8947">
        <v>8946</v>
      </c>
      <c r="B8947" s="13">
        <v>-9.3011997401843214</v>
      </c>
    </row>
    <row r="8948" spans="1:2">
      <c r="A8948">
        <v>8947</v>
      </c>
      <c r="B8948" s="13">
        <v>-11.665658689570874</v>
      </c>
    </row>
    <row r="8949" spans="1:2">
      <c r="A8949">
        <v>8948</v>
      </c>
      <c r="B8949" s="13">
        <v>-7.6325300052434359</v>
      </c>
    </row>
    <row r="8950" spans="1:2">
      <c r="A8950">
        <v>8949</v>
      </c>
      <c r="B8950" s="13">
        <v>-4.3757581724752246</v>
      </c>
    </row>
    <row r="8951" spans="1:2">
      <c r="A8951">
        <v>8950</v>
      </c>
      <c r="B8951" s="13">
        <v>-6.1999755195569355</v>
      </c>
    </row>
    <row r="8952" spans="1:2">
      <c r="A8952">
        <v>8951</v>
      </c>
      <c r="B8952" s="13">
        <v>-8.1529994621384141</v>
      </c>
    </row>
    <row r="8953" spans="1:2">
      <c r="A8953">
        <v>8952</v>
      </c>
      <c r="B8953" s="13">
        <v>-15.866212359158306</v>
      </c>
    </row>
    <row r="8954" spans="1:2">
      <c r="A8954">
        <v>8953</v>
      </c>
      <c r="B8954" s="13">
        <v>-9.2600338151252632</v>
      </c>
    </row>
    <row r="8955" spans="1:2">
      <c r="A8955">
        <v>8954</v>
      </c>
      <c r="B8955" s="13">
        <v>-6.6826368177922086</v>
      </c>
    </row>
    <row r="8956" spans="1:2">
      <c r="A8956">
        <v>8955</v>
      </c>
      <c r="B8956" s="13">
        <v>-3.8639986483558406</v>
      </c>
    </row>
    <row r="8957" spans="1:2">
      <c r="A8957">
        <v>8956</v>
      </c>
      <c r="B8957" s="13">
        <v>-9.7249598086377791</v>
      </c>
    </row>
    <row r="8958" spans="1:2">
      <c r="A8958">
        <v>8957</v>
      </c>
      <c r="B8958" s="13">
        <v>-9.4140558910704328</v>
      </c>
    </row>
    <row r="8959" spans="1:2">
      <c r="A8959">
        <v>8958</v>
      </c>
      <c r="B8959" s="13">
        <v>-11.94556842825132</v>
      </c>
    </row>
    <row r="8960" spans="1:2">
      <c r="A8960">
        <v>8959</v>
      </c>
      <c r="B8960" s="13">
        <v>-7.1627042643396734</v>
      </c>
    </row>
    <row r="8961" spans="1:2">
      <c r="A8961">
        <v>8960</v>
      </c>
      <c r="B8961" s="13">
        <v>-10.189830124535453</v>
      </c>
    </row>
    <row r="8962" spans="1:2">
      <c r="A8962">
        <v>8961</v>
      </c>
      <c r="B8962" s="13">
        <v>-7.7167480045196548</v>
      </c>
    </row>
    <row r="8963" spans="1:2">
      <c r="A8963">
        <v>8962</v>
      </c>
      <c r="B8963" s="13">
        <v>-9.0749085909713294</v>
      </c>
    </row>
    <row r="8964" spans="1:2">
      <c r="A8964">
        <v>8963</v>
      </c>
      <c r="B8964" s="13">
        <v>-12.102464666887849</v>
      </c>
    </row>
    <row r="8965" spans="1:2">
      <c r="A8965">
        <v>8964</v>
      </c>
      <c r="B8965" s="13">
        <v>-5.4633176145178863</v>
      </c>
    </row>
    <row r="8966" spans="1:2">
      <c r="A8966">
        <v>8965</v>
      </c>
      <c r="B8966" s="13">
        <v>-7.4215655002860981</v>
      </c>
    </row>
    <row r="8967" spans="1:2">
      <c r="A8967">
        <v>8966</v>
      </c>
      <c r="B8967" s="13">
        <v>-11.475271773770931</v>
      </c>
    </row>
    <row r="8968" spans="1:2">
      <c r="A8968">
        <v>8967</v>
      </c>
      <c r="B8968" s="13">
        <v>-8.9026591534250255</v>
      </c>
    </row>
    <row r="8969" spans="1:2">
      <c r="A8969">
        <v>8968</v>
      </c>
      <c r="B8969" s="13">
        <v>-7.5583146163192465</v>
      </c>
    </row>
    <row r="8970" spans="1:2">
      <c r="A8970">
        <v>8969</v>
      </c>
      <c r="B8970" s="13">
        <v>-12.507940282619835</v>
      </c>
    </row>
    <row r="8971" spans="1:2">
      <c r="A8971">
        <v>8970</v>
      </c>
      <c r="B8971" s="13">
        <v>-10.856797210284716</v>
      </c>
    </row>
    <row r="8972" spans="1:2">
      <c r="A8972">
        <v>8971</v>
      </c>
      <c r="B8972" s="13">
        <v>-10.80790337005117</v>
      </c>
    </row>
    <row r="8973" spans="1:2">
      <c r="A8973">
        <v>8972</v>
      </c>
      <c r="B8973" s="13">
        <v>-10.530147231165065</v>
      </c>
    </row>
    <row r="8974" spans="1:2">
      <c r="A8974">
        <v>8973</v>
      </c>
      <c r="B8974" s="13">
        <v>-8.9999422727430147</v>
      </c>
    </row>
    <row r="8975" spans="1:2">
      <c r="A8975">
        <v>8974</v>
      </c>
      <c r="B8975" s="13">
        <v>-12.143342908403467</v>
      </c>
    </row>
    <row r="8976" spans="1:2">
      <c r="A8976">
        <v>8975</v>
      </c>
      <c r="B8976" s="13">
        <v>-4.5801410446430362</v>
      </c>
    </row>
    <row r="8977" spans="1:2">
      <c r="A8977">
        <v>8976</v>
      </c>
      <c r="B8977" s="13">
        <v>-8.4948894175627903</v>
      </c>
    </row>
    <row r="8978" spans="1:2">
      <c r="A8978">
        <v>8977</v>
      </c>
      <c r="B8978" s="13">
        <v>-5.0780474275285661</v>
      </c>
    </row>
    <row r="8979" spans="1:2">
      <c r="A8979">
        <v>8978</v>
      </c>
      <c r="B8979" s="13">
        <v>-8.3446870890369915</v>
      </c>
    </row>
    <row r="8980" spans="1:2">
      <c r="A8980">
        <v>8979</v>
      </c>
      <c r="B8980" s="13">
        <v>-6.9051517437669423</v>
      </c>
    </row>
    <row r="8981" spans="1:2">
      <c r="A8981">
        <v>8980</v>
      </c>
      <c r="B8981" s="13">
        <v>-7.2900232684201756</v>
      </c>
    </row>
    <row r="8982" spans="1:2">
      <c r="A8982">
        <v>8981</v>
      </c>
      <c r="B8982" s="13">
        <v>-6.6810003199785868</v>
      </c>
    </row>
    <row r="8983" spans="1:2">
      <c r="A8983">
        <v>8982</v>
      </c>
      <c r="B8983" s="13">
        <v>-7.5790326986047321</v>
      </c>
    </row>
    <row r="8984" spans="1:2">
      <c r="A8984">
        <v>8983</v>
      </c>
      <c r="B8984" s="13">
        <v>-7.2090441608317501</v>
      </c>
    </row>
    <row r="8985" spans="1:2">
      <c r="A8985">
        <v>8984</v>
      </c>
      <c r="B8985" s="13">
        <v>-7.8993463106751802</v>
      </c>
    </row>
    <row r="8986" spans="1:2">
      <c r="A8986">
        <v>8985</v>
      </c>
      <c r="B8986" s="13">
        <v>-12.948608103467571</v>
      </c>
    </row>
    <row r="8987" spans="1:2">
      <c r="A8987">
        <v>8986</v>
      </c>
      <c r="B8987" s="13">
        <v>-6.9082571951825669</v>
      </c>
    </row>
    <row r="8988" spans="1:2">
      <c r="A8988">
        <v>8987</v>
      </c>
      <c r="B8988" s="13">
        <v>-13.365697856126578</v>
      </c>
    </row>
    <row r="8989" spans="1:2">
      <c r="A8989">
        <v>8988</v>
      </c>
      <c r="B8989" s="13">
        <v>-12.703379054691608</v>
      </c>
    </row>
    <row r="8990" spans="1:2">
      <c r="A8990">
        <v>8989</v>
      </c>
      <c r="B8990" s="13">
        <v>-9.0342913904626485</v>
      </c>
    </row>
    <row r="8991" spans="1:2">
      <c r="A8991">
        <v>8990</v>
      </c>
      <c r="B8991" s="13">
        <v>-7.3329084358984868</v>
      </c>
    </row>
    <row r="8992" spans="1:2">
      <c r="A8992">
        <v>8991</v>
      </c>
      <c r="B8992" s="13">
        <v>-8.5475635110625934</v>
      </c>
    </row>
    <row r="8993" spans="1:2">
      <c r="A8993">
        <v>8992</v>
      </c>
      <c r="B8993" s="13">
        <v>-7.6401585645822836</v>
      </c>
    </row>
    <row r="8994" spans="1:2">
      <c r="A8994">
        <v>8993</v>
      </c>
      <c r="B8994" s="13">
        <v>-2.0660120738971575</v>
      </c>
    </row>
    <row r="8995" spans="1:2">
      <c r="A8995">
        <v>8994</v>
      </c>
      <c r="B8995" s="13">
        <v>-7.1832436501711774</v>
      </c>
    </row>
    <row r="8996" spans="1:2">
      <c r="A8996">
        <v>8995</v>
      </c>
      <c r="B8996" s="13">
        <v>-10.793145943350247</v>
      </c>
    </row>
    <row r="8997" spans="1:2">
      <c r="A8997">
        <v>8996</v>
      </c>
      <c r="B8997" s="13">
        <v>-7.8089669705593057</v>
      </c>
    </row>
    <row r="8998" spans="1:2">
      <c r="A8998">
        <v>8997</v>
      </c>
      <c r="B8998" s="13">
        <v>-7.9081515552189501</v>
      </c>
    </row>
    <row r="8999" spans="1:2">
      <c r="A8999">
        <v>8998</v>
      </c>
      <c r="B8999" s="13">
        <v>-6.5189470484587844</v>
      </c>
    </row>
    <row r="9000" spans="1:2">
      <c r="A9000">
        <v>8999</v>
      </c>
      <c r="B9000" s="13">
        <v>-11.407532845168737</v>
      </c>
    </row>
    <row r="9001" spans="1:2">
      <c r="A9001">
        <v>9000</v>
      </c>
      <c r="B9001" s="13">
        <v>-9.1566617914634545</v>
      </c>
    </row>
    <row r="9002" spans="1:2">
      <c r="A9002">
        <v>9001</v>
      </c>
      <c r="B9002" s="13">
        <v>-6.3191374923580614</v>
      </c>
    </row>
    <row r="9003" spans="1:2">
      <c r="A9003">
        <v>9002</v>
      </c>
      <c r="B9003" s="13">
        <v>-7.0890624666014785</v>
      </c>
    </row>
    <row r="9004" spans="1:2">
      <c r="A9004">
        <v>9003</v>
      </c>
      <c r="B9004" s="13">
        <v>-10.920390772690876</v>
      </c>
    </row>
    <row r="9005" spans="1:2">
      <c r="A9005">
        <v>9004</v>
      </c>
      <c r="B9005" s="13">
        <v>-4.8849074601308455</v>
      </c>
    </row>
    <row r="9006" spans="1:2">
      <c r="A9006">
        <v>9005</v>
      </c>
      <c r="B9006" s="13">
        <v>-12.787451497235265</v>
      </c>
    </row>
    <row r="9007" spans="1:2">
      <c r="A9007">
        <v>9006</v>
      </c>
      <c r="B9007" s="13">
        <v>-9.154360083531369</v>
      </c>
    </row>
    <row r="9008" spans="1:2">
      <c r="A9008">
        <v>9007</v>
      </c>
      <c r="B9008" s="13">
        <v>-7.3296856165208712</v>
      </c>
    </row>
    <row r="9009" spans="1:2">
      <c r="A9009">
        <v>9008</v>
      </c>
      <c r="B9009" s="13">
        <v>-13.891860574013933</v>
      </c>
    </row>
    <row r="9010" spans="1:2">
      <c r="A9010">
        <v>9009</v>
      </c>
      <c r="B9010" s="13">
        <v>-8.0029376370933214</v>
      </c>
    </row>
    <row r="9011" spans="1:2">
      <c r="A9011">
        <v>9010</v>
      </c>
      <c r="B9011" s="13">
        <v>-7.8068278078929456</v>
      </c>
    </row>
    <row r="9012" spans="1:2">
      <c r="A9012">
        <v>9011</v>
      </c>
      <c r="B9012" s="13">
        <v>-12.392091889765824</v>
      </c>
    </row>
    <row r="9013" spans="1:2">
      <c r="A9013">
        <v>9012</v>
      </c>
      <c r="B9013" s="13">
        <v>-4.6583195732207638</v>
      </c>
    </row>
    <row r="9014" spans="1:2">
      <c r="A9014">
        <v>9013</v>
      </c>
      <c r="B9014" s="13">
        <v>-10.881417886500515</v>
      </c>
    </row>
    <row r="9015" spans="1:2">
      <c r="A9015">
        <v>9014</v>
      </c>
      <c r="B9015" s="13">
        <v>-9.3640116249125409</v>
      </c>
    </row>
    <row r="9016" spans="1:2">
      <c r="A9016">
        <v>9015</v>
      </c>
      <c r="B9016" s="13">
        <v>-11.291455148706561</v>
      </c>
    </row>
    <row r="9017" spans="1:2">
      <c r="A9017">
        <v>9016</v>
      </c>
      <c r="B9017" s="13">
        <v>-3.835832183367784</v>
      </c>
    </row>
    <row r="9018" spans="1:2">
      <c r="A9018">
        <v>9017</v>
      </c>
      <c r="B9018" s="13">
        <v>-6.9065300472027733</v>
      </c>
    </row>
    <row r="9019" spans="1:2">
      <c r="A9019">
        <v>9018</v>
      </c>
      <c r="B9019" s="13">
        <v>-9.3418459028632679</v>
      </c>
    </row>
    <row r="9020" spans="1:2">
      <c r="A9020">
        <v>9019</v>
      </c>
      <c r="B9020" s="13">
        <v>-8.1340387811468915</v>
      </c>
    </row>
    <row r="9021" spans="1:2">
      <c r="A9021">
        <v>9020</v>
      </c>
      <c r="B9021" s="13">
        <v>-7.2930691037337612</v>
      </c>
    </row>
    <row r="9022" spans="1:2">
      <c r="A9022">
        <v>9021</v>
      </c>
      <c r="B9022" s="13">
        <v>-8.5682058451269363</v>
      </c>
    </row>
    <row r="9023" spans="1:2">
      <c r="A9023">
        <v>9022</v>
      </c>
      <c r="B9023" s="13">
        <v>-6.8063453853263258</v>
      </c>
    </row>
    <row r="9024" spans="1:2">
      <c r="A9024">
        <v>9023</v>
      </c>
      <c r="B9024" s="13">
        <v>-11.717018251946</v>
      </c>
    </row>
    <row r="9025" spans="1:2">
      <c r="A9025">
        <v>9024</v>
      </c>
      <c r="B9025" s="13">
        <v>-8.8628645570179216</v>
      </c>
    </row>
    <row r="9026" spans="1:2">
      <c r="A9026">
        <v>9025</v>
      </c>
      <c r="B9026" s="13">
        <v>-5.7804886100251407</v>
      </c>
    </row>
    <row r="9027" spans="1:2">
      <c r="A9027">
        <v>9026</v>
      </c>
      <c r="B9027" s="13">
        <v>-7.3839898781687765</v>
      </c>
    </row>
    <row r="9028" spans="1:2">
      <c r="A9028">
        <v>9027</v>
      </c>
      <c r="B9028" s="13">
        <v>-7.8768201440117194</v>
      </c>
    </row>
    <row r="9029" spans="1:2">
      <c r="A9029">
        <v>9028</v>
      </c>
      <c r="B9029" s="13">
        <v>-11.270258716002479</v>
      </c>
    </row>
    <row r="9030" spans="1:2">
      <c r="A9030">
        <v>9029</v>
      </c>
      <c r="B9030" s="13">
        <v>-5.0267432372059009</v>
      </c>
    </row>
    <row r="9031" spans="1:2">
      <c r="A9031">
        <v>9030</v>
      </c>
      <c r="B9031" s="13">
        <v>-8.4094542230082041</v>
      </c>
    </row>
    <row r="9032" spans="1:2">
      <c r="A9032">
        <v>9031</v>
      </c>
      <c r="B9032" s="13">
        <v>-7.2621548608568398</v>
      </c>
    </row>
    <row r="9033" spans="1:2">
      <c r="A9033">
        <v>9032</v>
      </c>
      <c r="B9033" s="13">
        <v>-14.935464999541802</v>
      </c>
    </row>
    <row r="9034" spans="1:2">
      <c r="A9034">
        <v>9033</v>
      </c>
      <c r="B9034" s="13">
        <v>-8.93707852221333</v>
      </c>
    </row>
    <row r="9035" spans="1:2">
      <c r="A9035">
        <v>9034</v>
      </c>
      <c r="B9035" s="13">
        <v>-4.1973874954352191</v>
      </c>
    </row>
    <row r="9036" spans="1:2">
      <c r="A9036">
        <v>9035</v>
      </c>
      <c r="B9036" s="13">
        <v>-4.7452970865935509</v>
      </c>
    </row>
    <row r="9037" spans="1:2">
      <c r="A9037">
        <v>9036</v>
      </c>
      <c r="B9037" s="13">
        <v>-8.5318071315287423</v>
      </c>
    </row>
    <row r="9038" spans="1:2">
      <c r="A9038">
        <v>9037</v>
      </c>
      <c r="B9038" s="13">
        <v>-7.7014218746863445</v>
      </c>
    </row>
    <row r="9039" spans="1:2">
      <c r="A9039">
        <v>9038</v>
      </c>
      <c r="B9039" s="13">
        <v>-3.4806284773130174</v>
      </c>
    </row>
    <row r="9040" spans="1:2">
      <c r="A9040">
        <v>9039</v>
      </c>
      <c r="B9040" s="13">
        <v>-12.584722623562437</v>
      </c>
    </row>
    <row r="9041" spans="1:2">
      <c r="A9041">
        <v>9040</v>
      </c>
      <c r="B9041" s="13">
        <v>-9.3837342411611591</v>
      </c>
    </row>
    <row r="9042" spans="1:2">
      <c r="A9042">
        <v>9041</v>
      </c>
      <c r="B9042" s="13">
        <v>-9.0431276660354118</v>
      </c>
    </row>
    <row r="9043" spans="1:2">
      <c r="A9043">
        <v>9042</v>
      </c>
      <c r="B9043" s="13">
        <v>-9.5461482985343995</v>
      </c>
    </row>
    <row r="9044" spans="1:2">
      <c r="A9044">
        <v>9043</v>
      </c>
      <c r="B9044" s="13">
        <v>-13.570128568393958</v>
      </c>
    </row>
    <row r="9045" spans="1:2">
      <c r="A9045">
        <v>9044</v>
      </c>
      <c r="B9045" s="13">
        <v>-7.7231834647334958</v>
      </c>
    </row>
    <row r="9046" spans="1:2">
      <c r="A9046">
        <v>9045</v>
      </c>
      <c r="B9046" s="13">
        <v>-7.1002417542912912</v>
      </c>
    </row>
    <row r="9047" spans="1:2">
      <c r="A9047">
        <v>9046</v>
      </c>
      <c r="B9047" s="13">
        <v>-4.7871103071946148</v>
      </c>
    </row>
    <row r="9048" spans="1:2">
      <c r="A9048">
        <v>9047</v>
      </c>
      <c r="B9048" s="13">
        <v>-11.706571266036466</v>
      </c>
    </row>
    <row r="9049" spans="1:2">
      <c r="A9049">
        <v>9048</v>
      </c>
      <c r="B9049" s="13">
        <v>-9.8768314994061228</v>
      </c>
    </row>
    <row r="9050" spans="1:2">
      <c r="A9050">
        <v>9049</v>
      </c>
      <c r="B9050" s="13">
        <v>-5.9435805463717131</v>
      </c>
    </row>
    <row r="9051" spans="1:2">
      <c r="A9051">
        <v>9050</v>
      </c>
      <c r="B9051" s="13">
        <v>-8.4798827512646842</v>
      </c>
    </row>
    <row r="9052" spans="1:2">
      <c r="A9052">
        <v>9051</v>
      </c>
      <c r="B9052" s="13">
        <v>-12.091883230545427</v>
      </c>
    </row>
    <row r="9053" spans="1:2">
      <c r="A9053">
        <v>9052</v>
      </c>
      <c r="B9053" s="13">
        <v>-7.5183149529431397</v>
      </c>
    </row>
    <row r="9054" spans="1:2">
      <c r="A9054">
        <v>9053</v>
      </c>
      <c r="B9054" s="13">
        <v>-11.928696583940543</v>
      </c>
    </row>
    <row r="9055" spans="1:2">
      <c r="A9055">
        <v>9054</v>
      </c>
      <c r="B9055" s="13">
        <v>-6.5397018332489791</v>
      </c>
    </row>
    <row r="9056" spans="1:2">
      <c r="A9056">
        <v>9055</v>
      </c>
      <c r="B9056" s="13">
        <v>-11.188043113778093</v>
      </c>
    </row>
    <row r="9057" spans="1:2">
      <c r="A9057">
        <v>9056</v>
      </c>
      <c r="B9057" s="13">
        <v>-5.3027788504566198</v>
      </c>
    </row>
    <row r="9058" spans="1:2">
      <c r="A9058">
        <v>9057</v>
      </c>
      <c r="B9058" s="13">
        <v>-9.1694052072027858</v>
      </c>
    </row>
    <row r="9059" spans="1:2">
      <c r="A9059">
        <v>9058</v>
      </c>
      <c r="B9059" s="13">
        <v>-8.3863018111804575</v>
      </c>
    </row>
    <row r="9060" spans="1:2">
      <c r="A9060">
        <v>9059</v>
      </c>
      <c r="B9060" s="13">
        <v>-9.8328968689028109</v>
      </c>
    </row>
    <row r="9061" spans="1:2">
      <c r="A9061">
        <v>9060</v>
      </c>
      <c r="B9061" s="13">
        <v>-10.620738103082722</v>
      </c>
    </row>
    <row r="9062" spans="1:2">
      <c r="A9062">
        <v>9061</v>
      </c>
      <c r="B9062" s="13">
        <v>-12.56777351045586</v>
      </c>
    </row>
    <row r="9063" spans="1:2">
      <c r="A9063">
        <v>9062</v>
      </c>
      <c r="B9063" s="13">
        <v>-8.6695937917128472</v>
      </c>
    </row>
    <row r="9064" spans="1:2">
      <c r="A9064">
        <v>9063</v>
      </c>
      <c r="B9064" s="13">
        <v>-9.2380734916132745</v>
      </c>
    </row>
    <row r="9065" spans="1:2">
      <c r="A9065">
        <v>9064</v>
      </c>
      <c r="B9065" s="13">
        <v>-9.6044168577103157</v>
      </c>
    </row>
    <row r="9066" spans="1:2">
      <c r="A9066">
        <v>9065</v>
      </c>
      <c r="B9066" s="13">
        <v>-8.7704108028156931</v>
      </c>
    </row>
    <row r="9067" spans="1:2">
      <c r="A9067">
        <v>9066</v>
      </c>
      <c r="B9067" s="13">
        <v>-8.6030377161254385</v>
      </c>
    </row>
    <row r="9068" spans="1:2">
      <c r="A9068">
        <v>9067</v>
      </c>
      <c r="B9068" s="13">
        <v>-8.2336506692168214</v>
      </c>
    </row>
    <row r="9069" spans="1:2">
      <c r="A9069">
        <v>9068</v>
      </c>
      <c r="B9069" s="13">
        <v>-11.028696593941598</v>
      </c>
    </row>
    <row r="9070" spans="1:2">
      <c r="A9070">
        <v>9069</v>
      </c>
      <c r="B9070" s="13">
        <v>-10.79855777655966</v>
      </c>
    </row>
    <row r="9071" spans="1:2">
      <c r="A9071">
        <v>9070</v>
      </c>
      <c r="B9071" s="13">
        <v>-15.707615325232368</v>
      </c>
    </row>
    <row r="9072" spans="1:2">
      <c r="A9072">
        <v>9071</v>
      </c>
      <c r="B9072" s="13">
        <v>-9.2614044287682482</v>
      </c>
    </row>
    <row r="9073" spans="1:2">
      <c r="A9073">
        <v>9072</v>
      </c>
      <c r="B9073" s="13">
        <v>-5.6599911439951853</v>
      </c>
    </row>
    <row r="9074" spans="1:2">
      <c r="A9074">
        <v>9073</v>
      </c>
      <c r="B9074" s="13">
        <v>-13.574225118194599</v>
      </c>
    </row>
    <row r="9075" spans="1:2">
      <c r="A9075">
        <v>9074</v>
      </c>
      <c r="B9075" s="13">
        <v>-9.6412168402365257</v>
      </c>
    </row>
    <row r="9076" spans="1:2">
      <c r="A9076">
        <v>9075</v>
      </c>
      <c r="B9076" s="13">
        <v>-3.0164208088885913</v>
      </c>
    </row>
    <row r="9077" spans="1:2">
      <c r="A9077">
        <v>9076</v>
      </c>
      <c r="B9077" s="13">
        <v>-15.363019172440492</v>
      </c>
    </row>
    <row r="9078" spans="1:2">
      <c r="A9078">
        <v>9077</v>
      </c>
      <c r="B9078" s="13">
        <v>-16.16131053481363</v>
      </c>
    </row>
    <row r="9079" spans="1:2">
      <c r="A9079">
        <v>9078</v>
      </c>
      <c r="B9079" s="13">
        <v>-7.0431696314108585</v>
      </c>
    </row>
    <row r="9080" spans="1:2">
      <c r="A9080">
        <v>9079</v>
      </c>
      <c r="B9080" s="13">
        <v>-6.7895854943161131</v>
      </c>
    </row>
    <row r="9081" spans="1:2">
      <c r="A9081">
        <v>9080</v>
      </c>
      <c r="B9081" s="13">
        <v>-12.785679549769739</v>
      </c>
    </row>
    <row r="9082" spans="1:2">
      <c r="A9082">
        <v>9081</v>
      </c>
      <c r="B9082" s="13">
        <v>-15.319153454691104</v>
      </c>
    </row>
    <row r="9083" spans="1:2">
      <c r="A9083">
        <v>9082</v>
      </c>
      <c r="B9083" s="13">
        <v>-6.3831138114118673</v>
      </c>
    </row>
    <row r="9084" spans="1:2">
      <c r="A9084">
        <v>9083</v>
      </c>
      <c r="B9084" s="13">
        <v>-7.9048571767341222</v>
      </c>
    </row>
    <row r="9085" spans="1:2">
      <c r="A9085">
        <v>9084</v>
      </c>
      <c r="B9085" s="13">
        <v>-6.9676669585813444</v>
      </c>
    </row>
    <row r="9086" spans="1:2">
      <c r="A9086">
        <v>9085</v>
      </c>
      <c r="B9086" s="13">
        <v>-7.7941579903332041</v>
      </c>
    </row>
    <row r="9087" spans="1:2">
      <c r="A9087">
        <v>9086</v>
      </c>
      <c r="B9087" s="13">
        <v>-9.891715500884791</v>
      </c>
    </row>
    <row r="9088" spans="1:2">
      <c r="A9088">
        <v>9087</v>
      </c>
      <c r="B9088" s="13">
        <v>-7.8839651852932553</v>
      </c>
    </row>
    <row r="9089" spans="1:2">
      <c r="A9089">
        <v>9088</v>
      </c>
      <c r="B9089" s="13">
        <v>-14.096404636978539</v>
      </c>
    </row>
    <row r="9090" spans="1:2">
      <c r="A9090">
        <v>9089</v>
      </c>
      <c r="B9090" s="13">
        <v>-6.7361172563468923</v>
      </c>
    </row>
    <row r="9091" spans="1:2">
      <c r="A9091">
        <v>9090</v>
      </c>
      <c r="B9091" s="13">
        <v>-6.8966700500409699</v>
      </c>
    </row>
    <row r="9092" spans="1:2">
      <c r="A9092">
        <v>9091</v>
      </c>
      <c r="B9092" s="13">
        <v>-10.866720987521626</v>
      </c>
    </row>
    <row r="9093" spans="1:2">
      <c r="A9093">
        <v>9092</v>
      </c>
      <c r="B9093" s="13">
        <v>-8.8602159601549779</v>
      </c>
    </row>
    <row r="9094" spans="1:2">
      <c r="A9094">
        <v>9093</v>
      </c>
      <c r="B9094" s="13">
        <v>-9.5998246256561934</v>
      </c>
    </row>
    <row r="9095" spans="1:2">
      <c r="A9095">
        <v>9094</v>
      </c>
      <c r="B9095" s="13">
        <v>-10.299635125440329</v>
      </c>
    </row>
    <row r="9096" spans="1:2">
      <c r="A9096">
        <v>9095</v>
      </c>
      <c r="B9096" s="13">
        <v>-8.7615570595613139</v>
      </c>
    </row>
    <row r="9097" spans="1:2">
      <c r="A9097">
        <v>9096</v>
      </c>
      <c r="B9097" s="13">
        <v>-7.7652104496889152</v>
      </c>
    </row>
    <row r="9098" spans="1:2">
      <c r="A9098">
        <v>9097</v>
      </c>
      <c r="B9098" s="13">
        <v>-10.902859338927477</v>
      </c>
    </row>
    <row r="9099" spans="1:2">
      <c r="A9099">
        <v>9098</v>
      </c>
      <c r="B9099" s="13">
        <v>-9.5429505920315485</v>
      </c>
    </row>
    <row r="9100" spans="1:2">
      <c r="A9100">
        <v>9099</v>
      </c>
      <c r="B9100" s="13">
        <v>-12.623768299925789</v>
      </c>
    </row>
    <row r="9101" spans="1:2">
      <c r="A9101">
        <v>9100</v>
      </c>
      <c r="B9101" s="13">
        <v>-13.055113641607699</v>
      </c>
    </row>
    <row r="9102" spans="1:2">
      <c r="A9102">
        <v>9101</v>
      </c>
      <c r="B9102" s="13">
        <v>-6.5977622018275071</v>
      </c>
    </row>
    <row r="9103" spans="1:2">
      <c r="A9103">
        <v>9102</v>
      </c>
      <c r="B9103" s="13">
        <v>-11.411907504743954</v>
      </c>
    </row>
    <row r="9104" spans="1:2">
      <c r="A9104">
        <v>9103</v>
      </c>
      <c r="B9104" s="13">
        <v>-7.3786523701922109</v>
      </c>
    </row>
    <row r="9105" spans="1:2">
      <c r="A9105">
        <v>9104</v>
      </c>
      <c r="B9105" s="13">
        <v>-9.9487732039477326</v>
      </c>
    </row>
    <row r="9106" spans="1:2">
      <c r="A9106">
        <v>9105</v>
      </c>
      <c r="B9106" s="13">
        <v>-13.995691562494267</v>
      </c>
    </row>
    <row r="9107" spans="1:2">
      <c r="A9107">
        <v>9106</v>
      </c>
      <c r="B9107" s="13">
        <v>-7.1252279261429017</v>
      </c>
    </row>
    <row r="9108" spans="1:2">
      <c r="A9108">
        <v>9107</v>
      </c>
      <c r="B9108" s="13">
        <v>-5.2756496058797868</v>
      </c>
    </row>
    <row r="9109" spans="1:2">
      <c r="A9109">
        <v>9108</v>
      </c>
      <c r="B9109" s="13">
        <v>-13.390573204743456</v>
      </c>
    </row>
    <row r="9110" spans="1:2">
      <c r="A9110">
        <v>9109</v>
      </c>
      <c r="B9110" s="13">
        <v>-9.0442643820918924</v>
      </c>
    </row>
    <row r="9111" spans="1:2">
      <c r="A9111">
        <v>9110</v>
      </c>
      <c r="B9111" s="13">
        <v>-3.1795546510355992</v>
      </c>
    </row>
    <row r="9112" spans="1:2">
      <c r="A9112">
        <v>9111</v>
      </c>
      <c r="B9112" s="13">
        <v>-5.8693273121887817</v>
      </c>
    </row>
    <row r="9113" spans="1:2">
      <c r="A9113">
        <v>9112</v>
      </c>
      <c r="B9113" s="13">
        <v>-5.630325977811875</v>
      </c>
    </row>
    <row r="9114" spans="1:2">
      <c r="A9114">
        <v>9113</v>
      </c>
      <c r="B9114" s="13">
        <v>-9.6475406729700683</v>
      </c>
    </row>
    <row r="9115" spans="1:2">
      <c r="A9115">
        <v>9114</v>
      </c>
      <c r="B9115" s="13">
        <v>-4.728963411697209</v>
      </c>
    </row>
    <row r="9116" spans="1:2">
      <c r="A9116">
        <v>9115</v>
      </c>
      <c r="B9116" s="13">
        <v>-8.8776064922319051</v>
      </c>
    </row>
    <row r="9117" spans="1:2">
      <c r="A9117">
        <v>9116</v>
      </c>
      <c r="B9117" s="13">
        <v>-10.079299246958255</v>
      </c>
    </row>
    <row r="9118" spans="1:2">
      <c r="A9118">
        <v>9117</v>
      </c>
      <c r="B9118" s="13">
        <v>-8.5385880583862974</v>
      </c>
    </row>
    <row r="9119" spans="1:2">
      <c r="A9119">
        <v>9118</v>
      </c>
      <c r="B9119" s="13">
        <v>-8.0318509047549664</v>
      </c>
    </row>
    <row r="9120" spans="1:2">
      <c r="A9120">
        <v>9119</v>
      </c>
      <c r="B9120" s="13">
        <v>-6.9869275959741319</v>
      </c>
    </row>
    <row r="9121" spans="1:2">
      <c r="A9121">
        <v>9120</v>
      </c>
      <c r="B9121" s="13">
        <v>-7.5138440617516062</v>
      </c>
    </row>
    <row r="9122" spans="1:2">
      <c r="A9122">
        <v>9121</v>
      </c>
      <c r="B9122" s="13">
        <v>-5.7478987974985394</v>
      </c>
    </row>
    <row r="9123" spans="1:2">
      <c r="A9123">
        <v>9122</v>
      </c>
      <c r="B9123" s="13">
        <v>-8.9522287915906293</v>
      </c>
    </row>
    <row r="9124" spans="1:2">
      <c r="A9124">
        <v>9123</v>
      </c>
      <c r="B9124" s="13">
        <v>-8.4187566259482232</v>
      </c>
    </row>
    <row r="9125" spans="1:2">
      <c r="A9125">
        <v>9124</v>
      </c>
      <c r="B9125" s="13">
        <v>-8.2623977237850745</v>
      </c>
    </row>
    <row r="9126" spans="1:2">
      <c r="A9126">
        <v>9125</v>
      </c>
      <c r="B9126" s="13">
        <v>-6.5005593229486269</v>
      </c>
    </row>
    <row r="9127" spans="1:2">
      <c r="A9127">
        <v>9126</v>
      </c>
      <c r="B9127" s="13">
        <v>-6.4974145268328014</v>
      </c>
    </row>
    <row r="9128" spans="1:2">
      <c r="A9128">
        <v>9127</v>
      </c>
      <c r="B9128" s="13">
        <v>-10.08650342838707</v>
      </c>
    </row>
    <row r="9129" spans="1:2">
      <c r="A9129">
        <v>9128</v>
      </c>
      <c r="B9129" s="13">
        <v>-11.075941493343874</v>
      </c>
    </row>
    <row r="9130" spans="1:2">
      <c r="A9130">
        <v>9129</v>
      </c>
      <c r="B9130" s="13">
        <v>-10.219906961789846</v>
      </c>
    </row>
    <row r="9131" spans="1:2">
      <c r="A9131">
        <v>9130</v>
      </c>
      <c r="B9131" s="13">
        <v>-8.5018609315161555</v>
      </c>
    </row>
    <row r="9132" spans="1:2">
      <c r="A9132">
        <v>9131</v>
      </c>
      <c r="B9132" s="13">
        <v>-9.2787121543418341</v>
      </c>
    </row>
    <row r="9133" spans="1:2">
      <c r="A9133">
        <v>9132</v>
      </c>
      <c r="B9133" s="13">
        <v>-9.5222969935899009</v>
      </c>
    </row>
    <row r="9134" spans="1:2">
      <c r="A9134">
        <v>9133</v>
      </c>
      <c r="B9134" s="13">
        <v>-7.8578192237861275</v>
      </c>
    </row>
    <row r="9135" spans="1:2">
      <c r="A9135">
        <v>9134</v>
      </c>
      <c r="B9135" s="13">
        <v>-4.391468781825961</v>
      </c>
    </row>
    <row r="9136" spans="1:2">
      <c r="A9136">
        <v>9135</v>
      </c>
      <c r="B9136" s="13">
        <v>-9.231308440499733</v>
      </c>
    </row>
    <row r="9137" spans="1:2">
      <c r="A9137">
        <v>9136</v>
      </c>
      <c r="B9137" s="13">
        <v>-7.4307750557256416</v>
      </c>
    </row>
    <row r="9138" spans="1:2">
      <c r="A9138">
        <v>9137</v>
      </c>
      <c r="B9138" s="13">
        <v>-11.340983909416885</v>
      </c>
    </row>
    <row r="9139" spans="1:2">
      <c r="A9139">
        <v>9138</v>
      </c>
      <c r="B9139" s="13">
        <v>-8.0189559704273048</v>
      </c>
    </row>
    <row r="9140" spans="1:2">
      <c r="A9140">
        <v>9139</v>
      </c>
      <c r="B9140" s="13">
        <v>-7.3632927324575768</v>
      </c>
    </row>
    <row r="9141" spans="1:2">
      <c r="A9141">
        <v>9140</v>
      </c>
      <c r="B9141" s="13">
        <v>-8.2541560392460305</v>
      </c>
    </row>
    <row r="9142" spans="1:2">
      <c r="A9142">
        <v>9141</v>
      </c>
      <c r="B9142" s="13">
        <v>-7.4988542449592961</v>
      </c>
    </row>
    <row r="9143" spans="1:2">
      <c r="A9143">
        <v>9142</v>
      </c>
      <c r="B9143" s="13">
        <v>-12.419534988188071</v>
      </c>
    </row>
    <row r="9144" spans="1:2">
      <c r="A9144">
        <v>9143</v>
      </c>
      <c r="B9144" s="13">
        <v>-14.057488078020347</v>
      </c>
    </row>
    <row r="9145" spans="1:2">
      <c r="A9145">
        <v>9144</v>
      </c>
      <c r="B9145" s="13">
        <v>-7.7139864079771616</v>
      </c>
    </row>
    <row r="9146" spans="1:2">
      <c r="A9146">
        <v>9145</v>
      </c>
      <c r="B9146" s="13">
        <v>-8.5648533039147399</v>
      </c>
    </row>
    <row r="9147" spans="1:2">
      <c r="A9147">
        <v>9146</v>
      </c>
      <c r="B9147" s="13">
        <v>-9.4725491433637306</v>
      </c>
    </row>
    <row r="9148" spans="1:2">
      <c r="A9148">
        <v>9147</v>
      </c>
      <c r="B9148" s="13">
        <v>-5.3165542247611164</v>
      </c>
    </row>
    <row r="9149" spans="1:2">
      <c r="A9149">
        <v>9148</v>
      </c>
      <c r="B9149" s="13">
        <v>-8.0979905942026917</v>
      </c>
    </row>
    <row r="9150" spans="1:2">
      <c r="A9150">
        <v>9149</v>
      </c>
      <c r="B9150" s="13">
        <v>-7.9847112242097111</v>
      </c>
    </row>
    <row r="9151" spans="1:2">
      <c r="A9151">
        <v>9150</v>
      </c>
      <c r="B9151" s="13">
        <v>-10.83952790416248</v>
      </c>
    </row>
    <row r="9152" spans="1:2">
      <c r="A9152">
        <v>9151</v>
      </c>
      <c r="B9152" s="13">
        <v>-7.0279177088416347</v>
      </c>
    </row>
    <row r="9153" spans="1:2">
      <c r="A9153">
        <v>9152</v>
      </c>
      <c r="B9153" s="13">
        <v>-8.0472241243918834</v>
      </c>
    </row>
    <row r="9154" spans="1:2">
      <c r="A9154">
        <v>9153</v>
      </c>
      <c r="B9154" s="13">
        <v>-6.9599467980731546</v>
      </c>
    </row>
    <row r="9155" spans="1:2">
      <c r="A9155">
        <v>9154</v>
      </c>
      <c r="B9155" s="13">
        <v>-8.5360500764032707</v>
      </c>
    </row>
    <row r="9156" spans="1:2">
      <c r="A9156">
        <v>9155</v>
      </c>
      <c r="B9156" s="13">
        <v>-5.8425742656941084</v>
      </c>
    </row>
    <row r="9157" spans="1:2">
      <c r="A9157">
        <v>9156</v>
      </c>
      <c r="B9157" s="13">
        <v>-14.21660885754603</v>
      </c>
    </row>
    <row r="9158" spans="1:2">
      <c r="A9158">
        <v>9157</v>
      </c>
      <c r="B9158" s="13">
        <v>-7.6986732388530363</v>
      </c>
    </row>
    <row r="9159" spans="1:2">
      <c r="A9159">
        <v>9158</v>
      </c>
      <c r="B9159" s="13">
        <v>-14.866972119224352</v>
      </c>
    </row>
    <row r="9160" spans="1:2">
      <c r="A9160">
        <v>9159</v>
      </c>
      <c r="B9160" s="13">
        <v>-12.103531833296238</v>
      </c>
    </row>
    <row r="9161" spans="1:2">
      <c r="A9161">
        <v>9160</v>
      </c>
      <c r="B9161" s="13">
        <v>-10.00303608645534</v>
      </c>
    </row>
    <row r="9162" spans="1:2">
      <c r="A9162">
        <v>9161</v>
      </c>
      <c r="B9162" s="13">
        <v>-8.1220332685125722</v>
      </c>
    </row>
    <row r="9163" spans="1:2">
      <c r="A9163">
        <v>9162</v>
      </c>
      <c r="B9163" s="13">
        <v>-7.2878996659043569</v>
      </c>
    </row>
    <row r="9164" spans="1:2">
      <c r="A9164">
        <v>9163</v>
      </c>
      <c r="B9164" s="13">
        <v>-5.6979337247000457</v>
      </c>
    </row>
    <row r="9165" spans="1:2">
      <c r="A9165">
        <v>9164</v>
      </c>
      <c r="B9165" s="13">
        <v>-7.3536329164566769</v>
      </c>
    </row>
    <row r="9166" spans="1:2">
      <c r="A9166">
        <v>9165</v>
      </c>
      <c r="B9166" s="13">
        <v>-14.799034533818245</v>
      </c>
    </row>
    <row r="9167" spans="1:2">
      <c r="A9167">
        <v>9166</v>
      </c>
      <c r="B9167" s="13">
        <v>-8.4408194892553787</v>
      </c>
    </row>
    <row r="9168" spans="1:2">
      <c r="A9168">
        <v>9167</v>
      </c>
      <c r="B9168" s="13">
        <v>-5.2712436990132696</v>
      </c>
    </row>
    <row r="9169" spans="1:2">
      <c r="A9169">
        <v>9168</v>
      </c>
      <c r="B9169" s="13">
        <v>-10.786912427590378</v>
      </c>
    </row>
    <row r="9170" spans="1:2">
      <c r="A9170">
        <v>9169</v>
      </c>
      <c r="B9170" s="13">
        <v>-10.956275960765758</v>
      </c>
    </row>
    <row r="9171" spans="1:2">
      <c r="A9171">
        <v>9170</v>
      </c>
      <c r="B9171" s="13">
        <v>-7.9036481121591233</v>
      </c>
    </row>
    <row r="9172" spans="1:2">
      <c r="A9172">
        <v>9171</v>
      </c>
      <c r="B9172" s="13">
        <v>-11.053997033904857</v>
      </c>
    </row>
    <row r="9173" spans="1:2">
      <c r="A9173">
        <v>9172</v>
      </c>
      <c r="B9173" s="13">
        <v>-9.0592172815742522</v>
      </c>
    </row>
    <row r="9174" spans="1:2">
      <c r="A9174">
        <v>9173</v>
      </c>
      <c r="B9174" s="13">
        <v>-7.1735205588360023</v>
      </c>
    </row>
    <row r="9175" spans="1:2">
      <c r="A9175">
        <v>9174</v>
      </c>
      <c r="B9175" s="13">
        <v>-6.5364452341328008</v>
      </c>
    </row>
    <row r="9176" spans="1:2">
      <c r="A9176">
        <v>9175</v>
      </c>
      <c r="B9176" s="13">
        <v>-13.284145763849933</v>
      </c>
    </row>
    <row r="9177" spans="1:2">
      <c r="A9177">
        <v>9176</v>
      </c>
      <c r="B9177" s="13">
        <v>-7.6240669830782819</v>
      </c>
    </row>
    <row r="9178" spans="1:2">
      <c r="A9178">
        <v>9177</v>
      </c>
      <c r="B9178" s="13">
        <v>-10.741416787637961</v>
      </c>
    </row>
    <row r="9179" spans="1:2">
      <c r="A9179">
        <v>9178</v>
      </c>
      <c r="B9179" s="13">
        <v>-9.1794652916911126</v>
      </c>
    </row>
    <row r="9180" spans="1:2">
      <c r="A9180">
        <v>9179</v>
      </c>
      <c r="B9180" s="13">
        <v>-8.0017458868431071</v>
      </c>
    </row>
    <row r="9181" spans="1:2">
      <c r="A9181">
        <v>9180</v>
      </c>
      <c r="B9181" s="13">
        <v>-12.312957674264146</v>
      </c>
    </row>
    <row r="9182" spans="1:2">
      <c r="A9182">
        <v>9181</v>
      </c>
      <c r="B9182" s="13">
        <v>-7.0619206228766878</v>
      </c>
    </row>
    <row r="9183" spans="1:2">
      <c r="A9183">
        <v>9182</v>
      </c>
      <c r="B9183" s="13">
        <v>-12.924211730854557</v>
      </c>
    </row>
    <row r="9184" spans="1:2">
      <c r="A9184">
        <v>9183</v>
      </c>
      <c r="B9184" s="13">
        <v>-8.9421802167124405</v>
      </c>
    </row>
    <row r="9185" spans="1:2">
      <c r="A9185">
        <v>9184</v>
      </c>
      <c r="B9185" s="13">
        <v>-9.4586497182919249</v>
      </c>
    </row>
    <row r="9186" spans="1:2">
      <c r="A9186">
        <v>9185</v>
      </c>
      <c r="B9186" s="13">
        <v>-7.7576394765634609</v>
      </c>
    </row>
    <row r="9187" spans="1:2">
      <c r="A9187">
        <v>9186</v>
      </c>
      <c r="B9187" s="13">
        <v>-6.2570734331501496</v>
      </c>
    </row>
    <row r="9188" spans="1:2">
      <c r="A9188">
        <v>9187</v>
      </c>
      <c r="B9188" s="13">
        <v>-6.137290719714084</v>
      </c>
    </row>
    <row r="9189" spans="1:2">
      <c r="A9189">
        <v>9188</v>
      </c>
      <c r="B9189" s="13">
        <v>-6.6461251244928148</v>
      </c>
    </row>
    <row r="9190" spans="1:2">
      <c r="A9190">
        <v>9189</v>
      </c>
      <c r="B9190" s="13">
        <v>-5.3072928827368697</v>
      </c>
    </row>
    <row r="9191" spans="1:2">
      <c r="A9191">
        <v>9190</v>
      </c>
      <c r="B9191" s="13">
        <v>-5.1715891254504269</v>
      </c>
    </row>
    <row r="9192" spans="1:2">
      <c r="A9192">
        <v>9191</v>
      </c>
      <c r="B9192" s="13">
        <v>-11.32449503442448</v>
      </c>
    </row>
    <row r="9193" spans="1:2">
      <c r="A9193">
        <v>9192</v>
      </c>
      <c r="B9193" s="13">
        <v>-10.411878176237304</v>
      </c>
    </row>
    <row r="9194" spans="1:2">
      <c r="A9194">
        <v>9193</v>
      </c>
      <c r="B9194" s="13">
        <v>-11.57228620760657</v>
      </c>
    </row>
    <row r="9195" spans="1:2">
      <c r="A9195">
        <v>9194</v>
      </c>
      <c r="B9195" s="13">
        <v>-11.375463050579464</v>
      </c>
    </row>
    <row r="9196" spans="1:2">
      <c r="A9196">
        <v>9195</v>
      </c>
      <c r="B9196" s="13">
        <v>-8.728265441996264</v>
      </c>
    </row>
    <row r="9197" spans="1:2">
      <c r="A9197">
        <v>9196</v>
      </c>
      <c r="B9197" s="13">
        <v>-7.4378048302491981</v>
      </c>
    </row>
    <row r="9198" spans="1:2">
      <c r="A9198">
        <v>9197</v>
      </c>
      <c r="B9198" s="13">
        <v>-6.515845680381827</v>
      </c>
    </row>
    <row r="9199" spans="1:2">
      <c r="A9199">
        <v>9198</v>
      </c>
      <c r="B9199" s="13">
        <v>-10.849455355866494</v>
      </c>
    </row>
    <row r="9200" spans="1:2">
      <c r="A9200">
        <v>9199</v>
      </c>
      <c r="B9200" s="13">
        <v>-7.7330802233716494</v>
      </c>
    </row>
    <row r="9201" spans="1:2">
      <c r="A9201">
        <v>9200</v>
      </c>
      <c r="B9201" s="13">
        <v>-11.242973359331097</v>
      </c>
    </row>
    <row r="9202" spans="1:2">
      <c r="A9202">
        <v>9201</v>
      </c>
      <c r="B9202" s="13">
        <v>-10.368732923788874</v>
      </c>
    </row>
    <row r="9203" spans="1:2">
      <c r="A9203">
        <v>9202</v>
      </c>
      <c r="B9203" s="13">
        <v>-4.984495054875663</v>
      </c>
    </row>
    <row r="9204" spans="1:2">
      <c r="A9204">
        <v>9203</v>
      </c>
      <c r="B9204" s="13">
        <v>-9.0637107543554922</v>
      </c>
    </row>
    <row r="9205" spans="1:2">
      <c r="A9205">
        <v>9204</v>
      </c>
      <c r="B9205" s="13">
        <v>-6.3411058659436312</v>
      </c>
    </row>
    <row r="9206" spans="1:2">
      <c r="A9206">
        <v>9205</v>
      </c>
      <c r="B9206" s="13">
        <v>-7.3367669816878598</v>
      </c>
    </row>
    <row r="9207" spans="1:2">
      <c r="A9207">
        <v>9206</v>
      </c>
      <c r="B9207" s="13">
        <v>-7.9128523494927094</v>
      </c>
    </row>
    <row r="9208" spans="1:2">
      <c r="A9208">
        <v>9207</v>
      </c>
      <c r="B9208" s="13">
        <v>-8.4643350737383543</v>
      </c>
    </row>
    <row r="9209" spans="1:2">
      <c r="A9209">
        <v>9208</v>
      </c>
      <c r="B9209" s="13">
        <v>-10.180914058358114</v>
      </c>
    </row>
    <row r="9210" spans="1:2">
      <c r="A9210">
        <v>9209</v>
      </c>
      <c r="B9210" s="13">
        <v>-8.0935491414439902</v>
      </c>
    </row>
    <row r="9211" spans="1:2">
      <c r="A9211">
        <v>9210</v>
      </c>
      <c r="B9211" s="13">
        <v>-3.7224644131117257</v>
      </c>
    </row>
    <row r="9212" spans="1:2">
      <c r="A9212">
        <v>9211</v>
      </c>
      <c r="B9212" s="13">
        <v>-7.4156853223425987</v>
      </c>
    </row>
    <row r="9213" spans="1:2">
      <c r="A9213">
        <v>9212</v>
      </c>
      <c r="B9213" s="13">
        <v>-12.750810253090833</v>
      </c>
    </row>
    <row r="9214" spans="1:2">
      <c r="A9214">
        <v>9213</v>
      </c>
      <c r="B9214" s="13">
        <v>-10.261489407424385</v>
      </c>
    </row>
    <row r="9215" spans="1:2">
      <c r="A9215">
        <v>9214</v>
      </c>
      <c r="B9215" s="13">
        <v>-5.4876949147207492</v>
      </c>
    </row>
    <row r="9216" spans="1:2">
      <c r="A9216">
        <v>9215</v>
      </c>
      <c r="B9216" s="13">
        <v>-7.0354145295583335</v>
      </c>
    </row>
    <row r="9217" spans="1:2">
      <c r="A9217">
        <v>9216</v>
      </c>
      <c r="B9217" s="13">
        <v>-8.917250140962091</v>
      </c>
    </row>
    <row r="9218" spans="1:2">
      <c r="A9218">
        <v>9217</v>
      </c>
      <c r="B9218" s="13">
        <v>-7.0397526304282882</v>
      </c>
    </row>
    <row r="9219" spans="1:2">
      <c r="A9219">
        <v>9218</v>
      </c>
      <c r="B9219" s="13">
        <v>-9.4950747261466084</v>
      </c>
    </row>
    <row r="9220" spans="1:2">
      <c r="A9220">
        <v>9219</v>
      </c>
      <c r="B9220" s="13">
        <v>-7.4678748575055147</v>
      </c>
    </row>
    <row r="9221" spans="1:2">
      <c r="A9221">
        <v>9220</v>
      </c>
      <c r="B9221" s="13">
        <v>-7.2154289278442842</v>
      </c>
    </row>
    <row r="9222" spans="1:2">
      <c r="A9222">
        <v>9221</v>
      </c>
      <c r="B9222" s="13">
        <v>-7.9397014413554885</v>
      </c>
    </row>
    <row r="9223" spans="1:2">
      <c r="A9223">
        <v>9222</v>
      </c>
      <c r="B9223" s="13">
        <v>-8.2274835150585961</v>
      </c>
    </row>
    <row r="9224" spans="1:2">
      <c r="A9224">
        <v>9223</v>
      </c>
      <c r="B9224" s="13">
        <v>-8.2696988247833296</v>
      </c>
    </row>
    <row r="9225" spans="1:2">
      <c r="A9225">
        <v>9224</v>
      </c>
      <c r="B9225" s="13">
        <v>-13.050573197384804</v>
      </c>
    </row>
    <row r="9226" spans="1:2">
      <c r="A9226">
        <v>9225</v>
      </c>
      <c r="B9226" s="13">
        <v>-12.050399890413278</v>
      </c>
    </row>
    <row r="9227" spans="1:2">
      <c r="A9227">
        <v>9226</v>
      </c>
      <c r="B9227" s="13">
        <v>-12.328158299007764</v>
      </c>
    </row>
    <row r="9228" spans="1:2">
      <c r="A9228">
        <v>9227</v>
      </c>
      <c r="B9228" s="13">
        <v>-4.5323906853923823</v>
      </c>
    </row>
    <row r="9229" spans="1:2">
      <c r="A9229">
        <v>9228</v>
      </c>
      <c r="B9229" s="13">
        <v>-7.6855639673250691</v>
      </c>
    </row>
    <row r="9230" spans="1:2">
      <c r="A9230">
        <v>9229</v>
      </c>
      <c r="B9230" s="13">
        <v>-10.395779985481441</v>
      </c>
    </row>
    <row r="9231" spans="1:2">
      <c r="A9231">
        <v>9230</v>
      </c>
      <c r="B9231" s="13">
        <v>-12.167048897299058</v>
      </c>
    </row>
    <row r="9232" spans="1:2">
      <c r="A9232">
        <v>9231</v>
      </c>
      <c r="B9232" s="13">
        <v>-4.2108616015795617</v>
      </c>
    </row>
    <row r="9233" spans="1:2">
      <c r="A9233">
        <v>9232</v>
      </c>
      <c r="B9233" s="13">
        <v>-8.0199354756953039</v>
      </c>
    </row>
    <row r="9234" spans="1:2">
      <c r="A9234">
        <v>9233</v>
      </c>
      <c r="B9234" s="13">
        <v>-13.300590588303356</v>
      </c>
    </row>
    <row r="9235" spans="1:2">
      <c r="A9235">
        <v>9234</v>
      </c>
      <c r="B9235" s="13">
        <v>-9.5580531600294645</v>
      </c>
    </row>
    <row r="9236" spans="1:2">
      <c r="A9236">
        <v>9235</v>
      </c>
      <c r="B9236" s="13">
        <v>-11.30958257501813</v>
      </c>
    </row>
    <row r="9237" spans="1:2">
      <c r="A9237">
        <v>9236</v>
      </c>
      <c r="B9237" s="13">
        <v>-11.645655393822405</v>
      </c>
    </row>
    <row r="9238" spans="1:2">
      <c r="A9238">
        <v>9237</v>
      </c>
      <c r="B9238" s="13">
        <v>-16.321359126024568</v>
      </c>
    </row>
    <row r="9239" spans="1:2">
      <c r="A9239">
        <v>9238</v>
      </c>
      <c r="B9239" s="13">
        <v>-11.304729122741557</v>
      </c>
    </row>
    <row r="9240" spans="1:2">
      <c r="A9240">
        <v>9239</v>
      </c>
      <c r="B9240" s="13">
        <v>-8.8518307215024556</v>
      </c>
    </row>
    <row r="9241" spans="1:2">
      <c r="A9241">
        <v>9240</v>
      </c>
      <c r="B9241" s="13">
        <v>-10.889448491055393</v>
      </c>
    </row>
    <row r="9242" spans="1:2">
      <c r="A9242">
        <v>9241</v>
      </c>
      <c r="B9242" s="13">
        <v>-9.2285270081805546</v>
      </c>
    </row>
    <row r="9243" spans="1:2">
      <c r="A9243">
        <v>9242</v>
      </c>
      <c r="B9243" s="13">
        <v>-10.621229999688577</v>
      </c>
    </row>
    <row r="9244" spans="1:2">
      <c r="A9244">
        <v>9243</v>
      </c>
      <c r="B9244" s="13">
        <v>-10.690614075935631</v>
      </c>
    </row>
    <row r="9245" spans="1:2">
      <c r="A9245">
        <v>9244</v>
      </c>
      <c r="B9245" s="13">
        <v>-5.6005864940931414</v>
      </c>
    </row>
    <row r="9246" spans="1:2">
      <c r="A9246">
        <v>9245</v>
      </c>
      <c r="B9246" s="13">
        <v>-6.6048070149185838</v>
      </c>
    </row>
    <row r="9247" spans="1:2">
      <c r="A9247">
        <v>9246</v>
      </c>
      <c r="B9247" s="13">
        <v>-12.610579190070537</v>
      </c>
    </row>
    <row r="9248" spans="1:2">
      <c r="A9248">
        <v>9247</v>
      </c>
      <c r="B9248" s="13">
        <v>-9.6838199602976367</v>
      </c>
    </row>
    <row r="9249" spans="1:2">
      <c r="A9249">
        <v>9248</v>
      </c>
      <c r="B9249" s="13">
        <v>-8.8127509623926983</v>
      </c>
    </row>
    <row r="9250" spans="1:2">
      <c r="A9250">
        <v>9249</v>
      </c>
      <c r="B9250" s="13">
        <v>-7.5721549525747927</v>
      </c>
    </row>
    <row r="9251" spans="1:2">
      <c r="A9251">
        <v>9250</v>
      </c>
      <c r="B9251" s="13">
        <v>-8.8079811518692992</v>
      </c>
    </row>
    <row r="9252" spans="1:2">
      <c r="A9252">
        <v>9251</v>
      </c>
      <c r="B9252" s="13">
        <v>-5.5643923030126237</v>
      </c>
    </row>
    <row r="9253" spans="1:2">
      <c r="A9253">
        <v>9252</v>
      </c>
      <c r="B9253" s="13">
        <v>-8.5534638197634276</v>
      </c>
    </row>
    <row r="9254" spans="1:2">
      <c r="A9254">
        <v>9253</v>
      </c>
      <c r="B9254" s="13">
        <v>-3.870369690736811</v>
      </c>
    </row>
    <row r="9255" spans="1:2">
      <c r="A9255">
        <v>9254</v>
      </c>
      <c r="B9255" s="13">
        <v>-10.544574797833826</v>
      </c>
    </row>
    <row r="9256" spans="1:2">
      <c r="A9256">
        <v>9255</v>
      </c>
      <c r="B9256" s="13">
        <v>-9.4014155414610823</v>
      </c>
    </row>
    <row r="9257" spans="1:2">
      <c r="A9257">
        <v>9256</v>
      </c>
      <c r="B9257" s="13">
        <v>-7.3155874285448492</v>
      </c>
    </row>
    <row r="9258" spans="1:2">
      <c r="A9258">
        <v>9257</v>
      </c>
      <c r="B9258" s="13">
        <v>-11.60722104861</v>
      </c>
    </row>
    <row r="9259" spans="1:2">
      <c r="A9259">
        <v>9258</v>
      </c>
      <c r="B9259" s="13">
        <v>-10.735993191669891</v>
      </c>
    </row>
    <row r="9260" spans="1:2">
      <c r="A9260">
        <v>9259</v>
      </c>
      <c r="B9260" s="13">
        <v>-8.4244233576857894</v>
      </c>
    </row>
    <row r="9261" spans="1:2">
      <c r="A9261">
        <v>9260</v>
      </c>
      <c r="B9261" s="13">
        <v>-10.058933555635797</v>
      </c>
    </row>
    <row r="9262" spans="1:2">
      <c r="A9262">
        <v>9261</v>
      </c>
      <c r="B9262" s="13">
        <v>-10.067197459236356</v>
      </c>
    </row>
    <row r="9263" spans="1:2">
      <c r="A9263">
        <v>9262</v>
      </c>
      <c r="B9263" s="13">
        <v>-7.9011832958184263</v>
      </c>
    </row>
    <row r="9264" spans="1:2">
      <c r="A9264">
        <v>9263</v>
      </c>
      <c r="B9264" s="13">
        <v>-5.5572803318417243</v>
      </c>
    </row>
    <row r="9265" spans="1:2">
      <c r="A9265">
        <v>9264</v>
      </c>
      <c r="B9265" s="13">
        <v>-6.3585953556972461</v>
      </c>
    </row>
    <row r="9266" spans="1:2">
      <c r="A9266">
        <v>9265</v>
      </c>
      <c r="B9266" s="13">
        <v>-6.0722091595900034</v>
      </c>
    </row>
    <row r="9267" spans="1:2">
      <c r="A9267">
        <v>9266</v>
      </c>
      <c r="B9267" s="13">
        <v>-11.192226694656188</v>
      </c>
    </row>
    <row r="9268" spans="1:2">
      <c r="A9268">
        <v>9267</v>
      </c>
      <c r="B9268" s="13">
        <v>-9.4866619751919661</v>
      </c>
    </row>
    <row r="9269" spans="1:2">
      <c r="A9269">
        <v>9268</v>
      </c>
      <c r="B9269" s="13">
        <v>-6.0856236436599396</v>
      </c>
    </row>
    <row r="9270" spans="1:2">
      <c r="A9270">
        <v>9269</v>
      </c>
      <c r="B9270" s="13">
        <v>-8.2852796232955157</v>
      </c>
    </row>
    <row r="9271" spans="1:2">
      <c r="A9271">
        <v>9270</v>
      </c>
      <c r="B9271" s="13">
        <v>-10.561215557565998</v>
      </c>
    </row>
    <row r="9272" spans="1:2">
      <c r="A9272">
        <v>9271</v>
      </c>
      <c r="B9272" s="13">
        <v>-9.0037678757834758</v>
      </c>
    </row>
    <row r="9273" spans="1:2">
      <c r="A9273">
        <v>9272</v>
      </c>
      <c r="B9273" s="13">
        <v>-10.967803545321649</v>
      </c>
    </row>
    <row r="9274" spans="1:2">
      <c r="A9274">
        <v>9273</v>
      </c>
      <c r="B9274" s="13">
        <v>-11.814352366819632</v>
      </c>
    </row>
    <row r="9275" spans="1:2">
      <c r="A9275">
        <v>9274</v>
      </c>
      <c r="B9275" s="13">
        <v>-8.3173332951955103</v>
      </c>
    </row>
    <row r="9276" spans="1:2">
      <c r="A9276">
        <v>9275</v>
      </c>
      <c r="B9276" s="13">
        <v>-13.275652589254294</v>
      </c>
    </row>
    <row r="9277" spans="1:2">
      <c r="A9277">
        <v>9276</v>
      </c>
      <c r="B9277" s="13">
        <v>-9.9055990411765915</v>
      </c>
    </row>
    <row r="9278" spans="1:2">
      <c r="A9278">
        <v>9277</v>
      </c>
      <c r="B9278" s="13">
        <v>-9.6699170301073512</v>
      </c>
    </row>
    <row r="9279" spans="1:2">
      <c r="A9279">
        <v>9278</v>
      </c>
      <c r="B9279" s="13">
        <v>-6.975205867447257</v>
      </c>
    </row>
    <row r="9280" spans="1:2">
      <c r="A9280">
        <v>9279</v>
      </c>
      <c r="B9280" s="13">
        <v>-14.57435408371855</v>
      </c>
    </row>
    <row r="9281" spans="1:2">
      <c r="A9281">
        <v>9280</v>
      </c>
      <c r="B9281" s="13">
        <v>-13.698361087382418</v>
      </c>
    </row>
    <row r="9282" spans="1:2">
      <c r="A9282">
        <v>9281</v>
      </c>
      <c r="B9282" s="13">
        <v>-7.2334631368056179</v>
      </c>
    </row>
    <row r="9283" spans="1:2">
      <c r="A9283">
        <v>9282</v>
      </c>
      <c r="B9283" s="13">
        <v>-7.9679365092899017</v>
      </c>
    </row>
    <row r="9284" spans="1:2">
      <c r="A9284">
        <v>9283</v>
      </c>
      <c r="B9284" s="13">
        <v>-9.527091352911004</v>
      </c>
    </row>
    <row r="9285" spans="1:2">
      <c r="A9285">
        <v>9284</v>
      </c>
      <c r="B9285" s="13">
        <v>-8.4858587604266589</v>
      </c>
    </row>
    <row r="9286" spans="1:2">
      <c r="A9286">
        <v>9285</v>
      </c>
      <c r="B9286" s="13">
        <v>-9.2693943111511832</v>
      </c>
    </row>
    <row r="9287" spans="1:2">
      <c r="A9287">
        <v>9286</v>
      </c>
      <c r="B9287" s="13">
        <v>-3.366502999760471</v>
      </c>
    </row>
    <row r="9288" spans="1:2">
      <c r="A9288">
        <v>9287</v>
      </c>
      <c r="B9288" s="13">
        <v>-9.90626019101936</v>
      </c>
    </row>
    <row r="9289" spans="1:2">
      <c r="A9289">
        <v>9288</v>
      </c>
      <c r="B9289" s="13">
        <v>-6.9885424473297189</v>
      </c>
    </row>
    <row r="9290" spans="1:2">
      <c r="A9290">
        <v>9289</v>
      </c>
      <c r="B9290" s="13">
        <v>-8.3499359212689104</v>
      </c>
    </row>
    <row r="9291" spans="1:2">
      <c r="A9291">
        <v>9290</v>
      </c>
      <c r="B9291" s="13">
        <v>-8.1134655652940566</v>
      </c>
    </row>
    <row r="9292" spans="1:2">
      <c r="A9292">
        <v>9291</v>
      </c>
      <c r="B9292" s="13">
        <v>-5.6361117009039745</v>
      </c>
    </row>
    <row r="9293" spans="1:2">
      <c r="A9293">
        <v>9292</v>
      </c>
      <c r="B9293" s="13">
        <v>-6.291679903637724</v>
      </c>
    </row>
    <row r="9294" spans="1:2">
      <c r="A9294">
        <v>9293</v>
      </c>
      <c r="B9294" s="13">
        <v>-5.6477171678743039</v>
      </c>
    </row>
    <row r="9295" spans="1:2">
      <c r="A9295">
        <v>9294</v>
      </c>
      <c r="B9295" s="13">
        <v>-10.463677062463679</v>
      </c>
    </row>
    <row r="9296" spans="1:2">
      <c r="A9296">
        <v>9295</v>
      </c>
      <c r="B9296" s="13">
        <v>-6.6481407616011738</v>
      </c>
    </row>
    <row r="9297" spans="1:2">
      <c r="A9297">
        <v>9296</v>
      </c>
      <c r="B9297" s="13">
        <v>-9.3554503496190353</v>
      </c>
    </row>
    <row r="9298" spans="1:2">
      <c r="A9298">
        <v>9297</v>
      </c>
      <c r="B9298" s="13">
        <v>-10.419704095021604</v>
      </c>
    </row>
    <row r="9299" spans="1:2">
      <c r="A9299">
        <v>9298</v>
      </c>
      <c r="B9299" s="13">
        <v>-10.603498300878657</v>
      </c>
    </row>
    <row r="9300" spans="1:2">
      <c r="A9300">
        <v>9299</v>
      </c>
      <c r="B9300" s="13">
        <v>-12.512884651633462</v>
      </c>
    </row>
    <row r="9301" spans="1:2">
      <c r="A9301">
        <v>9300</v>
      </c>
      <c r="B9301" s="13">
        <v>-9.2107689118284668</v>
      </c>
    </row>
    <row r="9302" spans="1:2">
      <c r="A9302">
        <v>9301</v>
      </c>
      <c r="B9302" s="13">
        <v>-8.2734198992711079</v>
      </c>
    </row>
    <row r="9303" spans="1:2">
      <c r="A9303">
        <v>9302</v>
      </c>
      <c r="B9303" s="13">
        <v>-12.488452294040142</v>
      </c>
    </row>
    <row r="9304" spans="1:2">
      <c r="A9304">
        <v>9303</v>
      </c>
      <c r="B9304" s="13">
        <v>-9.7209830450413133</v>
      </c>
    </row>
    <row r="9305" spans="1:2">
      <c r="A9305">
        <v>9304</v>
      </c>
      <c r="B9305" s="13">
        <v>-11.41463635718439</v>
      </c>
    </row>
    <row r="9306" spans="1:2">
      <c r="A9306">
        <v>9305</v>
      </c>
      <c r="B9306" s="13">
        <v>-7.029220378396114</v>
      </c>
    </row>
    <row r="9307" spans="1:2">
      <c r="A9307">
        <v>9306</v>
      </c>
      <c r="B9307" s="13">
        <v>-11.34790659963347</v>
      </c>
    </row>
    <row r="9308" spans="1:2">
      <c r="A9308">
        <v>9307</v>
      </c>
      <c r="B9308" s="13">
        <v>-9.6864359644536879</v>
      </c>
    </row>
    <row r="9309" spans="1:2">
      <c r="A9309">
        <v>9308</v>
      </c>
      <c r="B9309" s="13">
        <v>-10.686390185024178</v>
      </c>
    </row>
    <row r="9310" spans="1:2">
      <c r="A9310">
        <v>9309</v>
      </c>
      <c r="B9310" s="13">
        <v>-9.6413608581779382</v>
      </c>
    </row>
    <row r="9311" spans="1:2">
      <c r="A9311">
        <v>9310</v>
      </c>
      <c r="B9311" s="13">
        <v>-7.6126752420221324</v>
      </c>
    </row>
    <row r="9312" spans="1:2">
      <c r="A9312">
        <v>9311</v>
      </c>
      <c r="B9312" s="13">
        <v>-7.2138821632341923</v>
      </c>
    </row>
    <row r="9313" spans="1:2">
      <c r="A9313">
        <v>9312</v>
      </c>
      <c r="B9313" s="13">
        <v>-9.521468092847698</v>
      </c>
    </row>
    <row r="9314" spans="1:2">
      <c r="A9314">
        <v>9313</v>
      </c>
      <c r="B9314" s="13">
        <v>-9.3650747021654297</v>
      </c>
    </row>
    <row r="9315" spans="1:2">
      <c r="A9315">
        <v>9314</v>
      </c>
      <c r="B9315" s="13">
        <v>-12.122029547269003</v>
      </c>
    </row>
    <row r="9316" spans="1:2">
      <c r="A9316">
        <v>9315</v>
      </c>
      <c r="B9316" s="13">
        <v>-9.2922304306256436</v>
      </c>
    </row>
    <row r="9317" spans="1:2">
      <c r="A9317">
        <v>9316</v>
      </c>
      <c r="B9317" s="13">
        <v>-6.8434497435896251</v>
      </c>
    </row>
    <row r="9318" spans="1:2">
      <c r="A9318">
        <v>9317</v>
      </c>
      <c r="B9318" s="13">
        <v>-6.3992079014898451</v>
      </c>
    </row>
    <row r="9319" spans="1:2">
      <c r="A9319">
        <v>9318</v>
      </c>
      <c r="B9319" s="13">
        <v>-10.861233794575714</v>
      </c>
    </row>
    <row r="9320" spans="1:2">
      <c r="A9320">
        <v>9319</v>
      </c>
      <c r="B9320" s="13">
        <v>-9.3076884842972021</v>
      </c>
    </row>
    <row r="9321" spans="1:2">
      <c r="A9321">
        <v>9320</v>
      </c>
      <c r="B9321" s="13">
        <v>-10.650540077779912</v>
      </c>
    </row>
    <row r="9322" spans="1:2">
      <c r="A9322">
        <v>9321</v>
      </c>
      <c r="B9322" s="13">
        <v>-8.1611014683522107</v>
      </c>
    </row>
    <row r="9323" spans="1:2">
      <c r="A9323">
        <v>9322</v>
      </c>
      <c r="B9323" s="13">
        <v>-6.2596099885705101</v>
      </c>
    </row>
    <row r="9324" spans="1:2">
      <c r="A9324">
        <v>9323</v>
      </c>
      <c r="B9324" s="13">
        <v>-8.5818827931644392</v>
      </c>
    </row>
    <row r="9325" spans="1:2">
      <c r="A9325">
        <v>9324</v>
      </c>
      <c r="B9325" s="13">
        <v>-8.5107286175964418</v>
      </c>
    </row>
    <row r="9326" spans="1:2">
      <c r="A9326">
        <v>9325</v>
      </c>
      <c r="B9326" s="13">
        <v>-5.3074184869830372</v>
      </c>
    </row>
    <row r="9327" spans="1:2">
      <c r="A9327">
        <v>9326</v>
      </c>
      <c r="B9327" s="13">
        <v>-7.9597546279652986</v>
      </c>
    </row>
    <row r="9328" spans="1:2">
      <c r="A9328">
        <v>9327</v>
      </c>
      <c r="B9328" s="13">
        <v>-9.711688691009055</v>
      </c>
    </row>
    <row r="9329" spans="1:2">
      <c r="A9329">
        <v>9328</v>
      </c>
      <c r="B9329" s="13">
        <v>-13.791109314131837</v>
      </c>
    </row>
    <row r="9330" spans="1:2">
      <c r="A9330">
        <v>9329</v>
      </c>
      <c r="B9330" s="13">
        <v>-8.6844898923275871</v>
      </c>
    </row>
    <row r="9331" spans="1:2">
      <c r="A9331">
        <v>9330</v>
      </c>
      <c r="B9331" s="13">
        <v>-6.9241033218143491</v>
      </c>
    </row>
    <row r="9332" spans="1:2">
      <c r="A9332">
        <v>9331</v>
      </c>
      <c r="B9332" s="13">
        <v>-10.112574378855372</v>
      </c>
    </row>
    <row r="9333" spans="1:2">
      <c r="A9333">
        <v>9332</v>
      </c>
      <c r="B9333" s="13">
        <v>-8.4471507256504061</v>
      </c>
    </row>
    <row r="9334" spans="1:2">
      <c r="A9334">
        <v>9333</v>
      </c>
      <c r="B9334" s="13">
        <v>-9.0480234545896217</v>
      </c>
    </row>
    <row r="9335" spans="1:2">
      <c r="A9335">
        <v>9334</v>
      </c>
      <c r="B9335" s="13">
        <v>-10.238645007614833</v>
      </c>
    </row>
    <row r="9336" spans="1:2">
      <c r="A9336">
        <v>9335</v>
      </c>
      <c r="B9336" s="13">
        <v>-13.771958941749938</v>
      </c>
    </row>
    <row r="9337" spans="1:2">
      <c r="A9337">
        <v>9336</v>
      </c>
      <c r="B9337" s="13">
        <v>-9.1679073433613301</v>
      </c>
    </row>
    <row r="9338" spans="1:2">
      <c r="A9338">
        <v>9337</v>
      </c>
      <c r="B9338" s="13">
        <v>-10.822509049208277</v>
      </c>
    </row>
    <row r="9339" spans="1:2">
      <c r="A9339">
        <v>9338</v>
      </c>
      <c r="B9339" s="13">
        <v>-6.2312237577834084</v>
      </c>
    </row>
    <row r="9340" spans="1:2">
      <c r="A9340">
        <v>9339</v>
      </c>
      <c r="B9340" s="13">
        <v>-10.809526452837328</v>
      </c>
    </row>
    <row r="9341" spans="1:2">
      <c r="A9341">
        <v>9340</v>
      </c>
      <c r="B9341" s="13">
        <v>-9.2595284728955978</v>
      </c>
    </row>
    <row r="9342" spans="1:2">
      <c r="A9342">
        <v>9341</v>
      </c>
      <c r="B9342" s="13">
        <v>-12.052558821668432</v>
      </c>
    </row>
    <row r="9343" spans="1:2">
      <c r="A9343">
        <v>9342</v>
      </c>
      <c r="B9343" s="13">
        <v>-10.103659349506064</v>
      </c>
    </row>
    <row r="9344" spans="1:2">
      <c r="A9344">
        <v>9343</v>
      </c>
      <c r="B9344" s="13">
        <v>-5.3702626008330832</v>
      </c>
    </row>
    <row r="9345" spans="1:2">
      <c r="A9345">
        <v>9344</v>
      </c>
      <c r="B9345" s="13">
        <v>-8.181400098343703</v>
      </c>
    </row>
    <row r="9346" spans="1:2">
      <c r="A9346">
        <v>9345</v>
      </c>
      <c r="B9346" s="13">
        <v>-12.446336340246841</v>
      </c>
    </row>
    <row r="9347" spans="1:2">
      <c r="A9347">
        <v>9346</v>
      </c>
      <c r="B9347" s="13">
        <v>-7.2700015608405826</v>
      </c>
    </row>
    <row r="9348" spans="1:2">
      <c r="A9348">
        <v>9347</v>
      </c>
      <c r="B9348" s="13">
        <v>-12.378854220407421</v>
      </c>
    </row>
    <row r="9349" spans="1:2">
      <c r="A9349">
        <v>9348</v>
      </c>
      <c r="B9349" s="13">
        <v>-9.6544177178999302</v>
      </c>
    </row>
    <row r="9350" spans="1:2">
      <c r="A9350">
        <v>9349</v>
      </c>
      <c r="B9350" s="13">
        <v>-8.2465567219679254</v>
      </c>
    </row>
    <row r="9351" spans="1:2">
      <c r="A9351">
        <v>9350</v>
      </c>
      <c r="B9351" s="13">
        <v>-4.4230990637700005</v>
      </c>
    </row>
    <row r="9352" spans="1:2">
      <c r="A9352">
        <v>9351</v>
      </c>
      <c r="B9352" s="13">
        <v>-8.849283494262437</v>
      </c>
    </row>
    <row r="9353" spans="1:2">
      <c r="A9353">
        <v>9352</v>
      </c>
      <c r="B9353" s="13">
        <v>-11.62559192118399</v>
      </c>
    </row>
    <row r="9354" spans="1:2">
      <c r="A9354">
        <v>9353</v>
      </c>
      <c r="B9354" s="13">
        <v>-8.2521890838240388</v>
      </c>
    </row>
    <row r="9355" spans="1:2">
      <c r="A9355">
        <v>9354</v>
      </c>
      <c r="B9355" s="13">
        <v>-13.449726849813706</v>
      </c>
    </row>
    <row r="9356" spans="1:2">
      <c r="A9356">
        <v>9355</v>
      </c>
      <c r="B9356" s="13">
        <v>-5.9211776088363788</v>
      </c>
    </row>
    <row r="9357" spans="1:2">
      <c r="A9357">
        <v>9356</v>
      </c>
      <c r="B9357" s="13">
        <v>-2.3467819396833884</v>
      </c>
    </row>
    <row r="9358" spans="1:2">
      <c r="A9358">
        <v>9357</v>
      </c>
      <c r="B9358" s="13">
        <v>-4.8359617051032142</v>
      </c>
    </row>
    <row r="9359" spans="1:2">
      <c r="A9359">
        <v>9358</v>
      </c>
      <c r="B9359" s="13">
        <v>-9.6379912572215858</v>
      </c>
    </row>
    <row r="9360" spans="1:2">
      <c r="A9360">
        <v>9359</v>
      </c>
      <c r="B9360" s="13">
        <v>-9.7306885791868716</v>
      </c>
    </row>
    <row r="9361" spans="1:2">
      <c r="A9361">
        <v>9360</v>
      </c>
      <c r="B9361" s="13">
        <v>-9.2408011989379073</v>
      </c>
    </row>
    <row r="9362" spans="1:2">
      <c r="A9362">
        <v>9361</v>
      </c>
      <c r="B9362" s="13">
        <v>-13.132378842829027</v>
      </c>
    </row>
    <row r="9363" spans="1:2">
      <c r="A9363">
        <v>9362</v>
      </c>
      <c r="B9363" s="13">
        <v>-9.9873617756956126</v>
      </c>
    </row>
    <row r="9364" spans="1:2">
      <c r="A9364">
        <v>9363</v>
      </c>
      <c r="B9364" s="13">
        <v>-9.2586935934031711</v>
      </c>
    </row>
    <row r="9365" spans="1:2">
      <c r="A9365">
        <v>9364</v>
      </c>
      <c r="B9365" s="13">
        <v>-12.566092343797028</v>
      </c>
    </row>
    <row r="9366" spans="1:2">
      <c r="A9366">
        <v>9365</v>
      </c>
      <c r="B9366" s="13">
        <v>-4.3471277029517807</v>
      </c>
    </row>
    <row r="9367" spans="1:2">
      <c r="A9367">
        <v>9366</v>
      </c>
      <c r="B9367" s="13">
        <v>-6.9749051642808828</v>
      </c>
    </row>
    <row r="9368" spans="1:2">
      <c r="A9368">
        <v>9367</v>
      </c>
      <c r="B9368" s="13">
        <v>-9.5201268536437453</v>
      </c>
    </row>
    <row r="9369" spans="1:2">
      <c r="A9369">
        <v>9368</v>
      </c>
      <c r="B9369" s="13">
        <v>-6.5034603208796362</v>
      </c>
    </row>
    <row r="9370" spans="1:2">
      <c r="A9370">
        <v>9369</v>
      </c>
      <c r="B9370" s="13">
        <v>-9.4453990227341897</v>
      </c>
    </row>
    <row r="9371" spans="1:2">
      <c r="A9371">
        <v>9370</v>
      </c>
      <c r="B9371" s="13">
        <v>-9.4789133539660053</v>
      </c>
    </row>
    <row r="9372" spans="1:2">
      <c r="A9372">
        <v>9371</v>
      </c>
      <c r="B9372" s="13">
        <v>-6.5240790907464348</v>
      </c>
    </row>
    <row r="9373" spans="1:2">
      <c r="A9373">
        <v>9372</v>
      </c>
      <c r="B9373" s="13">
        <v>-9.0382323048216513</v>
      </c>
    </row>
    <row r="9374" spans="1:2">
      <c r="A9374">
        <v>9373</v>
      </c>
      <c r="B9374" s="13">
        <v>-9.2004871964031327</v>
      </c>
    </row>
    <row r="9375" spans="1:2">
      <c r="A9375">
        <v>9374</v>
      </c>
      <c r="B9375" s="13">
        <v>-11.054254383238993</v>
      </c>
    </row>
    <row r="9376" spans="1:2">
      <c r="A9376">
        <v>9375</v>
      </c>
      <c r="B9376" s="13">
        <v>-10.4649893801882</v>
      </c>
    </row>
    <row r="9377" spans="1:2">
      <c r="A9377">
        <v>9376</v>
      </c>
      <c r="B9377" s="13">
        <v>-10.089573061137823</v>
      </c>
    </row>
    <row r="9378" spans="1:2">
      <c r="A9378">
        <v>9377</v>
      </c>
      <c r="B9378" s="13">
        <v>-7.5555054273596571</v>
      </c>
    </row>
    <row r="9379" spans="1:2">
      <c r="A9379">
        <v>9378</v>
      </c>
      <c r="B9379" s="13">
        <v>-12.220114788424347</v>
      </c>
    </row>
    <row r="9380" spans="1:2">
      <c r="A9380">
        <v>9379</v>
      </c>
      <c r="B9380" s="13">
        <v>-6.210411787955274</v>
      </c>
    </row>
    <row r="9381" spans="1:2">
      <c r="A9381">
        <v>9380</v>
      </c>
      <c r="B9381" s="13">
        <v>-8.7857492578528795</v>
      </c>
    </row>
    <row r="9382" spans="1:2">
      <c r="A9382">
        <v>9381</v>
      </c>
      <c r="B9382" s="13">
        <v>-9.2183355614999023</v>
      </c>
    </row>
    <row r="9383" spans="1:2">
      <c r="A9383">
        <v>9382</v>
      </c>
      <c r="B9383" s="13">
        <v>-8.7822716101403326</v>
      </c>
    </row>
    <row r="9384" spans="1:2">
      <c r="A9384">
        <v>9383</v>
      </c>
      <c r="B9384" s="13">
        <v>-5.2367229189173337</v>
      </c>
    </row>
    <row r="9385" spans="1:2">
      <c r="A9385">
        <v>9384</v>
      </c>
      <c r="B9385" s="13">
        <v>-8.7549650865979238</v>
      </c>
    </row>
    <row r="9386" spans="1:2">
      <c r="A9386">
        <v>9385</v>
      </c>
      <c r="B9386" s="13">
        <v>-11.157183665814953</v>
      </c>
    </row>
    <row r="9387" spans="1:2">
      <c r="A9387">
        <v>9386</v>
      </c>
      <c r="B9387" s="13">
        <v>-6.5295543245012988</v>
      </c>
    </row>
    <row r="9388" spans="1:2">
      <c r="A9388">
        <v>9387</v>
      </c>
      <c r="B9388" s="13">
        <v>-11.988042962202584</v>
      </c>
    </row>
    <row r="9389" spans="1:2">
      <c r="A9389">
        <v>9388</v>
      </c>
      <c r="B9389" s="13">
        <v>-5.2579025943131015</v>
      </c>
    </row>
    <row r="9390" spans="1:2">
      <c r="A9390">
        <v>9389</v>
      </c>
      <c r="B9390" s="13">
        <v>-10.485793196737914</v>
      </c>
    </row>
    <row r="9391" spans="1:2">
      <c r="A9391">
        <v>9390</v>
      </c>
      <c r="B9391" s="13">
        <v>-9.2677117801493125</v>
      </c>
    </row>
    <row r="9392" spans="1:2">
      <c r="A9392">
        <v>9391</v>
      </c>
      <c r="B9392" s="13">
        <v>-12.941916483522869</v>
      </c>
    </row>
    <row r="9393" spans="1:2">
      <c r="A9393">
        <v>9392</v>
      </c>
      <c r="B9393" s="13">
        <v>-8.3001007223859311</v>
      </c>
    </row>
    <row r="9394" spans="1:2">
      <c r="A9394">
        <v>9393</v>
      </c>
      <c r="B9394" s="13">
        <v>-11.186834710307235</v>
      </c>
    </row>
    <row r="9395" spans="1:2">
      <c r="A9395">
        <v>9394</v>
      </c>
      <c r="B9395" s="13">
        <v>-7.5576933793892396</v>
      </c>
    </row>
    <row r="9396" spans="1:2">
      <c r="A9396">
        <v>9395</v>
      </c>
      <c r="B9396" s="13">
        <v>-8.0741782678333234</v>
      </c>
    </row>
    <row r="9397" spans="1:2">
      <c r="A9397">
        <v>9396</v>
      </c>
      <c r="B9397" s="13">
        <v>-10.226461252691539</v>
      </c>
    </row>
    <row r="9398" spans="1:2">
      <c r="A9398">
        <v>9397</v>
      </c>
      <c r="B9398" s="13">
        <v>-11.269973263280978</v>
      </c>
    </row>
    <row r="9399" spans="1:2">
      <c r="A9399">
        <v>9398</v>
      </c>
      <c r="B9399" s="13">
        <v>-7.137812031654116</v>
      </c>
    </row>
    <row r="9400" spans="1:2">
      <c r="A9400">
        <v>9399</v>
      </c>
      <c r="B9400" s="13">
        <v>-8.1534101397115588</v>
      </c>
    </row>
    <row r="9401" spans="1:2">
      <c r="A9401">
        <v>9400</v>
      </c>
      <c r="B9401" s="13">
        <v>-7.2772246452368874</v>
      </c>
    </row>
    <row r="9402" spans="1:2">
      <c r="A9402">
        <v>9401</v>
      </c>
      <c r="B9402" s="13">
        <v>-6.9064863164850818</v>
      </c>
    </row>
    <row r="9403" spans="1:2">
      <c r="A9403">
        <v>9402</v>
      </c>
      <c r="B9403" s="13">
        <v>-8.1204712036987754</v>
      </c>
    </row>
    <row r="9404" spans="1:2">
      <c r="A9404">
        <v>9403</v>
      </c>
      <c r="B9404" s="13">
        <v>-9.7441262771031756</v>
      </c>
    </row>
    <row r="9405" spans="1:2">
      <c r="A9405">
        <v>9404</v>
      </c>
      <c r="B9405" s="13">
        <v>-5.3802320281530669</v>
      </c>
    </row>
    <row r="9406" spans="1:2">
      <c r="A9406">
        <v>9405</v>
      </c>
      <c r="B9406" s="13">
        <v>-9.2480872057837953</v>
      </c>
    </row>
    <row r="9407" spans="1:2">
      <c r="A9407">
        <v>9406</v>
      </c>
      <c r="B9407" s="13">
        <v>-6.8626240917682049</v>
      </c>
    </row>
    <row r="9408" spans="1:2">
      <c r="A9408">
        <v>9407</v>
      </c>
      <c r="B9408" s="13">
        <v>-7.0651214449292921</v>
      </c>
    </row>
    <row r="9409" spans="1:2">
      <c r="A9409">
        <v>9408</v>
      </c>
      <c r="B9409" s="13">
        <v>-9.8961044835320706</v>
      </c>
    </row>
    <row r="9410" spans="1:2">
      <c r="A9410">
        <v>9409</v>
      </c>
      <c r="B9410" s="13">
        <v>-4.720330540536132</v>
      </c>
    </row>
    <row r="9411" spans="1:2">
      <c r="A9411">
        <v>9410</v>
      </c>
      <c r="B9411" s="13">
        <v>-6.255627200464037</v>
      </c>
    </row>
    <row r="9412" spans="1:2">
      <c r="A9412">
        <v>9411</v>
      </c>
      <c r="B9412" s="13">
        <v>-7.0125070190630918</v>
      </c>
    </row>
    <row r="9413" spans="1:2">
      <c r="A9413">
        <v>9412</v>
      </c>
      <c r="B9413" s="13">
        <v>-11.22244753725974</v>
      </c>
    </row>
    <row r="9414" spans="1:2">
      <c r="A9414">
        <v>9413</v>
      </c>
      <c r="B9414" s="13">
        <v>-4.8482334775700728</v>
      </c>
    </row>
    <row r="9415" spans="1:2">
      <c r="A9415">
        <v>9414</v>
      </c>
      <c r="B9415" s="13">
        <v>-9.376995569152383</v>
      </c>
    </row>
    <row r="9416" spans="1:2">
      <c r="A9416">
        <v>9415</v>
      </c>
      <c r="B9416" s="13">
        <v>-11.891605714227982</v>
      </c>
    </row>
    <row r="9417" spans="1:2">
      <c r="A9417">
        <v>9416</v>
      </c>
      <c r="B9417" s="13">
        <v>-9.2669983615696694</v>
      </c>
    </row>
    <row r="9418" spans="1:2">
      <c r="A9418">
        <v>9417</v>
      </c>
      <c r="B9418" s="13">
        <v>-10.264761756488664</v>
      </c>
    </row>
    <row r="9419" spans="1:2">
      <c r="A9419">
        <v>9418</v>
      </c>
      <c r="B9419" s="13">
        <v>-7.6322653060451229</v>
      </c>
    </row>
    <row r="9420" spans="1:2">
      <c r="A9420">
        <v>9419</v>
      </c>
      <c r="B9420" s="13">
        <v>-5.011703465315696</v>
      </c>
    </row>
    <row r="9421" spans="1:2">
      <c r="A9421">
        <v>9420</v>
      </c>
      <c r="B9421" s="13">
        <v>-9.1289284448090733</v>
      </c>
    </row>
    <row r="9422" spans="1:2">
      <c r="A9422">
        <v>9421</v>
      </c>
      <c r="B9422" s="13">
        <v>-11.912029940364343</v>
      </c>
    </row>
    <row r="9423" spans="1:2">
      <c r="A9423">
        <v>9422</v>
      </c>
      <c r="B9423" s="13">
        <v>-9.8214383031253121</v>
      </c>
    </row>
    <row r="9424" spans="1:2">
      <c r="A9424">
        <v>9423</v>
      </c>
      <c r="B9424" s="13">
        <v>-8.0253124732446679</v>
      </c>
    </row>
    <row r="9425" spans="1:2">
      <c r="A9425">
        <v>9424</v>
      </c>
      <c r="B9425" s="13">
        <v>-12.624938014246665</v>
      </c>
    </row>
    <row r="9426" spans="1:2">
      <c r="A9426">
        <v>9425</v>
      </c>
      <c r="B9426" s="13">
        <v>-9.3698934733152068</v>
      </c>
    </row>
    <row r="9427" spans="1:2">
      <c r="A9427">
        <v>9426</v>
      </c>
      <c r="B9427" s="13">
        <v>-6.1099334531674323</v>
      </c>
    </row>
    <row r="9428" spans="1:2">
      <c r="A9428">
        <v>9427</v>
      </c>
      <c r="B9428" s="13">
        <v>-12.168296820429394</v>
      </c>
    </row>
    <row r="9429" spans="1:2">
      <c r="A9429">
        <v>9428</v>
      </c>
      <c r="B9429" s="13">
        <v>-8.5837034258135319</v>
      </c>
    </row>
    <row r="9430" spans="1:2">
      <c r="A9430">
        <v>9429</v>
      </c>
      <c r="B9430" s="13">
        <v>-4.5993517369254091</v>
      </c>
    </row>
    <row r="9431" spans="1:2">
      <c r="A9431">
        <v>9430</v>
      </c>
      <c r="B9431" s="13">
        <v>-7.5923134033687063</v>
      </c>
    </row>
    <row r="9432" spans="1:2">
      <c r="A9432">
        <v>9431</v>
      </c>
      <c r="B9432" s="13">
        <v>-13.349710788061639</v>
      </c>
    </row>
    <row r="9433" spans="1:2">
      <c r="A9433">
        <v>9432</v>
      </c>
      <c r="B9433" s="13">
        <v>-5.5427274315873651</v>
      </c>
    </row>
    <row r="9434" spans="1:2">
      <c r="A9434">
        <v>9433</v>
      </c>
      <c r="B9434" s="13">
        <v>-8.4302465361421355</v>
      </c>
    </row>
    <row r="9435" spans="1:2">
      <c r="A9435">
        <v>9434</v>
      </c>
      <c r="B9435" s="13">
        <v>-14.507314773882861</v>
      </c>
    </row>
    <row r="9436" spans="1:2">
      <c r="A9436">
        <v>9435</v>
      </c>
      <c r="B9436" s="13">
        <v>-13.350819085481369</v>
      </c>
    </row>
    <row r="9437" spans="1:2">
      <c r="A9437">
        <v>9436</v>
      </c>
      <c r="B9437" s="13">
        <v>-11.175309497276404</v>
      </c>
    </row>
    <row r="9438" spans="1:2">
      <c r="A9438">
        <v>9437</v>
      </c>
      <c r="B9438" s="13">
        <v>-10.021475457803565</v>
      </c>
    </row>
    <row r="9439" spans="1:2">
      <c r="A9439">
        <v>9438</v>
      </c>
      <c r="B9439" s="13">
        <v>-12.064293461576847</v>
      </c>
    </row>
    <row r="9440" spans="1:2">
      <c r="A9440">
        <v>9439</v>
      </c>
      <c r="B9440" s="13">
        <v>-11.709786313869269</v>
      </c>
    </row>
    <row r="9441" spans="1:2">
      <c r="A9441">
        <v>9440</v>
      </c>
      <c r="B9441" s="13">
        <v>-6.2189270929878324</v>
      </c>
    </row>
    <row r="9442" spans="1:2">
      <c r="A9442">
        <v>9441</v>
      </c>
      <c r="B9442" s="13">
        <v>-5.4434765172491559</v>
      </c>
    </row>
    <row r="9443" spans="1:2">
      <c r="A9443">
        <v>9442</v>
      </c>
      <c r="B9443" s="13">
        <v>-9.4496364280670822</v>
      </c>
    </row>
    <row r="9444" spans="1:2">
      <c r="A9444">
        <v>9443</v>
      </c>
      <c r="B9444" s="13">
        <v>-7.5396189264823832</v>
      </c>
    </row>
    <row r="9445" spans="1:2">
      <c r="A9445">
        <v>9444</v>
      </c>
      <c r="B9445" s="13">
        <v>-10.236259141540746</v>
      </c>
    </row>
    <row r="9446" spans="1:2">
      <c r="A9446">
        <v>9445</v>
      </c>
      <c r="B9446" s="13">
        <v>-8.4036328877612938</v>
      </c>
    </row>
    <row r="9447" spans="1:2">
      <c r="A9447">
        <v>9446</v>
      </c>
      <c r="B9447" s="13">
        <v>-4.7589576198856847</v>
      </c>
    </row>
    <row r="9448" spans="1:2">
      <c r="A9448">
        <v>9447</v>
      </c>
      <c r="B9448" s="13">
        <v>-5.2478463251699026</v>
      </c>
    </row>
    <row r="9449" spans="1:2">
      <c r="A9449">
        <v>9448</v>
      </c>
      <c r="B9449" s="13">
        <v>-8.0432254665562279</v>
      </c>
    </row>
    <row r="9450" spans="1:2">
      <c r="A9450">
        <v>9449</v>
      </c>
      <c r="B9450" s="13">
        <v>-6.0900277368528197</v>
      </c>
    </row>
    <row r="9451" spans="1:2">
      <c r="A9451">
        <v>9450</v>
      </c>
      <c r="B9451" s="13">
        <v>-14.468429360321883</v>
      </c>
    </row>
    <row r="9452" spans="1:2">
      <c r="A9452">
        <v>9451</v>
      </c>
      <c r="B9452" s="13">
        <v>-13.375649757820447</v>
      </c>
    </row>
    <row r="9453" spans="1:2">
      <c r="A9453">
        <v>9452</v>
      </c>
      <c r="B9453" s="13">
        <v>-9.3487959995318235</v>
      </c>
    </row>
    <row r="9454" spans="1:2">
      <c r="A9454">
        <v>9453</v>
      </c>
      <c r="B9454" s="13">
        <v>-9.3740484237115069</v>
      </c>
    </row>
    <row r="9455" spans="1:2">
      <c r="A9455">
        <v>9454</v>
      </c>
      <c r="B9455" s="13">
        <v>-10.552005740306425</v>
      </c>
    </row>
    <row r="9456" spans="1:2">
      <c r="A9456">
        <v>9455</v>
      </c>
      <c r="B9456" s="13">
        <v>-9.2263084284711834</v>
      </c>
    </row>
    <row r="9457" spans="1:2">
      <c r="A9457">
        <v>9456</v>
      </c>
      <c r="B9457" s="13">
        <v>-8.3076989154570668</v>
      </c>
    </row>
    <row r="9458" spans="1:2">
      <c r="A9458">
        <v>9457</v>
      </c>
      <c r="B9458" s="13">
        <v>-8.9558540104180135</v>
      </c>
    </row>
    <row r="9459" spans="1:2">
      <c r="A9459">
        <v>9458</v>
      </c>
      <c r="B9459" s="13">
        <v>-6.200563485901176</v>
      </c>
    </row>
    <row r="9460" spans="1:2">
      <c r="A9460">
        <v>9459</v>
      </c>
      <c r="B9460" s="13">
        <v>-8.333686433734167</v>
      </c>
    </row>
    <row r="9461" spans="1:2">
      <c r="A9461">
        <v>9460</v>
      </c>
      <c r="B9461" s="13">
        <v>-10.224459823634902</v>
      </c>
    </row>
    <row r="9462" spans="1:2">
      <c r="A9462">
        <v>9461</v>
      </c>
      <c r="B9462" s="13">
        <v>-6.1255894002921689</v>
      </c>
    </row>
    <row r="9463" spans="1:2">
      <c r="A9463">
        <v>9462</v>
      </c>
      <c r="B9463" s="13">
        <v>-9.1146175033407015</v>
      </c>
    </row>
    <row r="9464" spans="1:2">
      <c r="A9464">
        <v>9463</v>
      </c>
      <c r="B9464" s="13">
        <v>-10.274186724813658</v>
      </c>
    </row>
    <row r="9465" spans="1:2">
      <c r="A9465">
        <v>9464</v>
      </c>
      <c r="B9465" s="13">
        <v>-10.749507852118105</v>
      </c>
    </row>
    <row r="9466" spans="1:2">
      <c r="A9466">
        <v>9465</v>
      </c>
      <c r="B9466" s="13">
        <v>-8.3474878316606631</v>
      </c>
    </row>
    <row r="9467" spans="1:2">
      <c r="A9467">
        <v>9466</v>
      </c>
      <c r="B9467" s="13">
        <v>-6.3482470727512004</v>
      </c>
    </row>
    <row r="9468" spans="1:2">
      <c r="A9468">
        <v>9467</v>
      </c>
      <c r="B9468" s="13">
        <v>-12.684751093752396</v>
      </c>
    </row>
    <row r="9469" spans="1:2">
      <c r="A9469">
        <v>9468</v>
      </c>
      <c r="B9469" s="13">
        <v>-10.813475772718759</v>
      </c>
    </row>
    <row r="9470" spans="1:2">
      <c r="A9470">
        <v>9469</v>
      </c>
      <c r="B9470" s="13">
        <v>-11.164375899384035</v>
      </c>
    </row>
    <row r="9471" spans="1:2">
      <c r="A9471">
        <v>9470</v>
      </c>
      <c r="B9471" s="13">
        <v>-14.951412434440398</v>
      </c>
    </row>
    <row r="9472" spans="1:2">
      <c r="A9472">
        <v>9471</v>
      </c>
      <c r="B9472" s="13">
        <v>-10.702349354469341</v>
      </c>
    </row>
    <row r="9473" spans="1:2">
      <c r="A9473">
        <v>9472</v>
      </c>
      <c r="B9473" s="13">
        <v>-11.426777283966608</v>
      </c>
    </row>
    <row r="9474" spans="1:2">
      <c r="A9474">
        <v>9473</v>
      </c>
      <c r="B9474" s="13">
        <v>-9.9004471011966473</v>
      </c>
    </row>
    <row r="9475" spans="1:2">
      <c r="A9475">
        <v>9474</v>
      </c>
      <c r="B9475" s="13">
        <v>-11.859350474514075</v>
      </c>
    </row>
    <row r="9476" spans="1:2">
      <c r="A9476">
        <v>9475</v>
      </c>
      <c r="B9476" s="13">
        <v>-9.1780245840434116</v>
      </c>
    </row>
    <row r="9477" spans="1:2">
      <c r="A9477">
        <v>9476</v>
      </c>
      <c r="B9477" s="13">
        <v>-9.8600369050998697</v>
      </c>
    </row>
    <row r="9478" spans="1:2">
      <c r="A9478">
        <v>9477</v>
      </c>
      <c r="B9478" s="13">
        <v>-10.775166834272573</v>
      </c>
    </row>
    <row r="9479" spans="1:2">
      <c r="A9479">
        <v>9478</v>
      </c>
      <c r="B9479" s="13">
        <v>-8.9026251386528692</v>
      </c>
    </row>
    <row r="9480" spans="1:2">
      <c r="A9480">
        <v>9479</v>
      </c>
      <c r="B9480" s="13">
        <v>-9.0680445555470168</v>
      </c>
    </row>
    <row r="9481" spans="1:2">
      <c r="A9481">
        <v>9480</v>
      </c>
      <c r="B9481" s="13">
        <v>-12.427924240546753</v>
      </c>
    </row>
    <row r="9482" spans="1:2">
      <c r="A9482">
        <v>9481</v>
      </c>
      <c r="B9482" s="13">
        <v>-10.892395734777557</v>
      </c>
    </row>
    <row r="9483" spans="1:2">
      <c r="A9483">
        <v>9482</v>
      </c>
      <c r="B9483" s="13">
        <v>-12.932332371702023</v>
      </c>
    </row>
    <row r="9484" spans="1:2">
      <c r="A9484">
        <v>9483</v>
      </c>
      <c r="B9484" s="13">
        <v>-11.19211224951</v>
      </c>
    </row>
    <row r="9485" spans="1:2">
      <c r="A9485">
        <v>9484</v>
      </c>
      <c r="B9485" s="13">
        <v>-1.6404426568994155</v>
      </c>
    </row>
    <row r="9486" spans="1:2">
      <c r="A9486">
        <v>9485</v>
      </c>
      <c r="B9486" s="13">
        <v>-13.730293304705061</v>
      </c>
    </row>
    <row r="9487" spans="1:2">
      <c r="A9487">
        <v>9486</v>
      </c>
      <c r="B9487" s="13">
        <v>-11.125021428163587</v>
      </c>
    </row>
    <row r="9488" spans="1:2">
      <c r="A9488">
        <v>9487</v>
      </c>
      <c r="B9488" s="13">
        <v>-3.7365741220615578</v>
      </c>
    </row>
    <row r="9489" spans="1:2">
      <c r="A9489">
        <v>9488</v>
      </c>
      <c r="B9489" s="13">
        <v>-8.5738309495099703</v>
      </c>
    </row>
    <row r="9490" spans="1:2">
      <c r="A9490">
        <v>9489</v>
      </c>
      <c r="B9490" s="13">
        <v>-8.8723369121345854</v>
      </c>
    </row>
    <row r="9491" spans="1:2">
      <c r="A9491">
        <v>9490</v>
      </c>
      <c r="B9491" s="13">
        <v>-7.7746575333843646</v>
      </c>
    </row>
    <row r="9492" spans="1:2">
      <c r="A9492">
        <v>9491</v>
      </c>
      <c r="B9492" s="13">
        <v>-7.4767818718488366</v>
      </c>
    </row>
    <row r="9493" spans="1:2">
      <c r="A9493">
        <v>9492</v>
      </c>
      <c r="B9493" s="13">
        <v>-10.226315621545638</v>
      </c>
    </row>
    <row r="9494" spans="1:2">
      <c r="A9494">
        <v>9493</v>
      </c>
      <c r="B9494" s="13">
        <v>-4.3576806422141425</v>
      </c>
    </row>
    <row r="9495" spans="1:2">
      <c r="A9495">
        <v>9494</v>
      </c>
      <c r="B9495" s="13">
        <v>-11.154531947978333</v>
      </c>
    </row>
    <row r="9496" spans="1:2">
      <c r="A9496">
        <v>9495</v>
      </c>
      <c r="B9496" s="13">
        <v>-9.5099669605456878</v>
      </c>
    </row>
    <row r="9497" spans="1:2">
      <c r="A9497">
        <v>9496</v>
      </c>
      <c r="B9497" s="13">
        <v>-7.9068915576015977</v>
      </c>
    </row>
    <row r="9498" spans="1:2">
      <c r="A9498">
        <v>9497</v>
      </c>
      <c r="B9498" s="13">
        <v>-9.4058171538954838</v>
      </c>
    </row>
    <row r="9499" spans="1:2">
      <c r="A9499">
        <v>9498</v>
      </c>
      <c r="B9499" s="13">
        <v>-11.281744093681445</v>
      </c>
    </row>
    <row r="9500" spans="1:2">
      <c r="A9500">
        <v>9499</v>
      </c>
      <c r="B9500" s="13">
        <v>-11.596001304400584</v>
      </c>
    </row>
    <row r="9501" spans="1:2">
      <c r="A9501">
        <v>9500</v>
      </c>
      <c r="B9501" s="13">
        <v>-8.6994365981923316</v>
      </c>
    </row>
    <row r="9502" spans="1:2">
      <c r="A9502">
        <v>9501</v>
      </c>
      <c r="B9502" s="13">
        <v>-10.507554631099232</v>
      </c>
    </row>
    <row r="9503" spans="1:2">
      <c r="A9503">
        <v>9502</v>
      </c>
      <c r="B9503" s="13">
        <v>-10.875905326131967</v>
      </c>
    </row>
    <row r="9504" spans="1:2">
      <c r="A9504">
        <v>9503</v>
      </c>
      <c r="B9504" s="13">
        <v>-14.146763095243228</v>
      </c>
    </row>
    <row r="9505" spans="1:2">
      <c r="A9505">
        <v>9504</v>
      </c>
      <c r="B9505" s="13">
        <v>-9.087097884158533</v>
      </c>
    </row>
    <row r="9506" spans="1:2">
      <c r="A9506">
        <v>9505</v>
      </c>
      <c r="B9506" s="13">
        <v>-10.290482511400009</v>
      </c>
    </row>
    <row r="9507" spans="1:2">
      <c r="A9507">
        <v>9506</v>
      </c>
      <c r="B9507" s="13">
        <v>-9.5157585547389676</v>
      </c>
    </row>
    <row r="9508" spans="1:2">
      <c r="A9508">
        <v>9507</v>
      </c>
      <c r="B9508" s="13">
        <v>-9.583950945683771</v>
      </c>
    </row>
    <row r="9509" spans="1:2">
      <c r="A9509">
        <v>9508</v>
      </c>
      <c r="B9509" s="13">
        <v>-3.8963499743663621</v>
      </c>
    </row>
    <row r="9510" spans="1:2">
      <c r="A9510">
        <v>9509</v>
      </c>
      <c r="B9510" s="13">
        <v>-8.9552411777522778</v>
      </c>
    </row>
    <row r="9511" spans="1:2">
      <c r="A9511">
        <v>9510</v>
      </c>
      <c r="B9511" s="13">
        <v>-7.5072673269888606</v>
      </c>
    </row>
    <row r="9512" spans="1:2">
      <c r="A9512">
        <v>9511</v>
      </c>
      <c r="B9512" s="13">
        <v>-12.813881745619764</v>
      </c>
    </row>
    <row r="9513" spans="1:2">
      <c r="A9513">
        <v>9512</v>
      </c>
      <c r="B9513" s="13">
        <v>-10.15280348368235</v>
      </c>
    </row>
    <row r="9514" spans="1:2">
      <c r="A9514">
        <v>9513</v>
      </c>
      <c r="B9514" s="13">
        <v>-8.4869304332663233</v>
      </c>
    </row>
    <row r="9515" spans="1:2">
      <c r="A9515">
        <v>9514</v>
      </c>
      <c r="B9515" s="13">
        <v>-9.0233644252423133</v>
      </c>
    </row>
    <row r="9516" spans="1:2">
      <c r="A9516">
        <v>9515</v>
      </c>
      <c r="B9516" s="13">
        <v>-10.009142589663131</v>
      </c>
    </row>
    <row r="9517" spans="1:2">
      <c r="A9517">
        <v>9516</v>
      </c>
      <c r="B9517" s="13">
        <v>-2.0843536713524755</v>
      </c>
    </row>
    <row r="9518" spans="1:2">
      <c r="A9518">
        <v>9517</v>
      </c>
      <c r="B9518" s="13">
        <v>-7.6885492014443857</v>
      </c>
    </row>
    <row r="9519" spans="1:2">
      <c r="A9519">
        <v>9518</v>
      </c>
      <c r="B9519" s="13">
        <v>-11.624096750419595</v>
      </c>
    </row>
    <row r="9520" spans="1:2">
      <c r="A9520">
        <v>9519</v>
      </c>
      <c r="B9520" s="13">
        <v>-11.406754202969024</v>
      </c>
    </row>
    <row r="9521" spans="1:2">
      <c r="A9521">
        <v>9520</v>
      </c>
      <c r="B9521" s="13">
        <v>-9.29916522386889</v>
      </c>
    </row>
    <row r="9522" spans="1:2">
      <c r="A9522">
        <v>9521</v>
      </c>
      <c r="B9522" s="13">
        <v>-5.4764798347226806</v>
      </c>
    </row>
    <row r="9523" spans="1:2">
      <c r="A9523">
        <v>9522</v>
      </c>
      <c r="B9523" s="13">
        <v>-7.8235852907929431</v>
      </c>
    </row>
    <row r="9524" spans="1:2">
      <c r="A9524">
        <v>9523</v>
      </c>
      <c r="B9524" s="13">
        <v>-13.259176798781599</v>
      </c>
    </row>
    <row r="9525" spans="1:2">
      <c r="A9525">
        <v>9524</v>
      </c>
      <c r="B9525" s="13">
        <v>-10.240758872808918</v>
      </c>
    </row>
    <row r="9526" spans="1:2">
      <c r="A9526">
        <v>9525</v>
      </c>
      <c r="B9526" s="13">
        <v>-8.7203877187426695</v>
      </c>
    </row>
    <row r="9527" spans="1:2">
      <c r="A9527">
        <v>9526</v>
      </c>
      <c r="B9527" s="13">
        <v>-7.4259230157034564</v>
      </c>
    </row>
    <row r="9528" spans="1:2">
      <c r="A9528">
        <v>9527</v>
      </c>
      <c r="B9528" s="13">
        <v>-10.538802088511964</v>
      </c>
    </row>
    <row r="9529" spans="1:2">
      <c r="A9529">
        <v>9528</v>
      </c>
      <c r="B9529" s="13">
        <v>-6.588009997598399</v>
      </c>
    </row>
    <row r="9530" spans="1:2">
      <c r="A9530">
        <v>9529</v>
      </c>
      <c r="B9530" s="13">
        <v>-8.6384507260352716</v>
      </c>
    </row>
    <row r="9531" spans="1:2">
      <c r="A9531">
        <v>9530</v>
      </c>
      <c r="B9531" s="13">
        <v>-7.7188792117313545</v>
      </c>
    </row>
    <row r="9532" spans="1:2">
      <c r="A9532">
        <v>9531</v>
      </c>
      <c r="B9532" s="13">
        <v>-7.0187784892341183</v>
      </c>
    </row>
    <row r="9533" spans="1:2">
      <c r="A9533">
        <v>9532</v>
      </c>
      <c r="B9533" s="13">
        <v>-9.6388552028776591</v>
      </c>
    </row>
    <row r="9534" spans="1:2">
      <c r="A9534">
        <v>9533</v>
      </c>
      <c r="B9534" s="13">
        <v>-10.794141869509621</v>
      </c>
    </row>
    <row r="9535" spans="1:2">
      <c r="A9535">
        <v>9534</v>
      </c>
      <c r="B9535" s="13">
        <v>-7.207490115252198</v>
      </c>
    </row>
    <row r="9536" spans="1:2">
      <c r="A9536">
        <v>9535</v>
      </c>
      <c r="B9536" s="13">
        <v>-5.1259520838279427</v>
      </c>
    </row>
    <row r="9537" spans="1:2">
      <c r="A9537">
        <v>9536</v>
      </c>
      <c r="B9537" s="13">
        <v>-7.4585587563008371</v>
      </c>
    </row>
    <row r="9538" spans="1:2">
      <c r="A9538">
        <v>9537</v>
      </c>
      <c r="B9538" s="13">
        <v>-8.2521772683688379</v>
      </c>
    </row>
    <row r="9539" spans="1:2">
      <c r="A9539">
        <v>9538</v>
      </c>
      <c r="B9539" s="13">
        <v>-9.5231568401993183</v>
      </c>
    </row>
    <row r="9540" spans="1:2">
      <c r="A9540">
        <v>9539</v>
      </c>
      <c r="B9540" s="13">
        <v>-11.85341174940684</v>
      </c>
    </row>
    <row r="9541" spans="1:2">
      <c r="A9541">
        <v>9540</v>
      </c>
      <c r="B9541" s="13">
        <v>-9.8915404636947422</v>
      </c>
    </row>
    <row r="9542" spans="1:2">
      <c r="A9542">
        <v>9541</v>
      </c>
      <c r="B9542" s="13">
        <v>-4.7239744037759825</v>
      </c>
    </row>
    <row r="9543" spans="1:2">
      <c r="A9543">
        <v>9542</v>
      </c>
      <c r="B9543" s="13">
        <v>-11.274530120249475</v>
      </c>
    </row>
    <row r="9544" spans="1:2">
      <c r="A9544">
        <v>9543</v>
      </c>
      <c r="B9544" s="13">
        <v>-10.686487552533277</v>
      </c>
    </row>
    <row r="9545" spans="1:2">
      <c r="A9545">
        <v>9544</v>
      </c>
      <c r="B9545" s="13">
        <v>-10.797326608091518</v>
      </c>
    </row>
    <row r="9546" spans="1:2">
      <c r="A9546">
        <v>9545</v>
      </c>
      <c r="B9546" s="13">
        <v>-7.8849991921136615</v>
      </c>
    </row>
    <row r="9547" spans="1:2">
      <c r="A9547">
        <v>9546</v>
      </c>
      <c r="B9547" s="13">
        <v>-6.1550495082185801</v>
      </c>
    </row>
    <row r="9548" spans="1:2">
      <c r="A9548">
        <v>9547</v>
      </c>
      <c r="B9548" s="13">
        <v>-8.7145850039911181</v>
      </c>
    </row>
    <row r="9549" spans="1:2">
      <c r="A9549">
        <v>9548</v>
      </c>
      <c r="B9549" s="13">
        <v>-8.9020058504088322</v>
      </c>
    </row>
    <row r="9550" spans="1:2">
      <c r="A9550">
        <v>9549</v>
      </c>
      <c r="B9550" s="13">
        <v>-11.923128699922584</v>
      </c>
    </row>
    <row r="9551" spans="1:2">
      <c r="A9551">
        <v>9550</v>
      </c>
      <c r="B9551" s="13">
        <v>-8.124974248405394</v>
      </c>
    </row>
    <row r="9552" spans="1:2">
      <c r="A9552">
        <v>9551</v>
      </c>
      <c r="B9552" s="13">
        <v>-12.734906943379652</v>
      </c>
    </row>
    <row r="9553" spans="1:2">
      <c r="A9553">
        <v>9552</v>
      </c>
      <c r="B9553" s="13">
        <v>-5.7225139428968772</v>
      </c>
    </row>
    <row r="9554" spans="1:2">
      <c r="A9554">
        <v>9553</v>
      </c>
      <c r="B9554" s="13">
        <v>-12.781809089209046</v>
      </c>
    </row>
    <row r="9555" spans="1:2">
      <c r="A9555">
        <v>9554</v>
      </c>
      <c r="B9555" s="13">
        <v>-10.184430156121907</v>
      </c>
    </row>
    <row r="9556" spans="1:2">
      <c r="A9556">
        <v>9555</v>
      </c>
      <c r="B9556" s="13">
        <v>-8.0558488229421545</v>
      </c>
    </row>
    <row r="9557" spans="1:2">
      <c r="A9557">
        <v>9556</v>
      </c>
      <c r="B9557" s="13">
        <v>-6.101313796188955</v>
      </c>
    </row>
    <row r="9558" spans="1:2">
      <c r="A9558">
        <v>9557</v>
      </c>
      <c r="B9558" s="13">
        <v>-5.5540321781325641</v>
      </c>
    </row>
    <row r="9559" spans="1:2">
      <c r="A9559">
        <v>9558</v>
      </c>
      <c r="B9559" s="13">
        <v>-12.361478256816692</v>
      </c>
    </row>
    <row r="9560" spans="1:2">
      <c r="A9560">
        <v>9559</v>
      </c>
      <c r="B9560" s="13">
        <v>-10.477396567289254</v>
      </c>
    </row>
    <row r="9561" spans="1:2">
      <c r="A9561">
        <v>9560</v>
      </c>
      <c r="B9561" s="13">
        <v>-7.9307704501814777</v>
      </c>
    </row>
    <row r="9562" spans="1:2">
      <c r="A9562">
        <v>9561</v>
      </c>
      <c r="B9562" s="13">
        <v>-6.4892314986476896</v>
      </c>
    </row>
    <row r="9563" spans="1:2">
      <c r="A9563">
        <v>9562</v>
      </c>
      <c r="B9563" s="13">
        <v>-11.415044542990069</v>
      </c>
    </row>
    <row r="9564" spans="1:2">
      <c r="A9564">
        <v>9563</v>
      </c>
      <c r="B9564" s="13">
        <v>-11.852079190779856</v>
      </c>
    </row>
    <row r="9565" spans="1:2">
      <c r="A9565">
        <v>9564</v>
      </c>
      <c r="B9565" s="13">
        <v>-13.033995708520939</v>
      </c>
    </row>
    <row r="9566" spans="1:2">
      <c r="A9566">
        <v>9565</v>
      </c>
      <c r="B9566" s="13">
        <v>-7.1394627542262157</v>
      </c>
    </row>
    <row r="9567" spans="1:2">
      <c r="A9567">
        <v>9566</v>
      </c>
      <c r="B9567" s="13">
        <v>-11.350989444261725</v>
      </c>
    </row>
    <row r="9568" spans="1:2">
      <c r="A9568">
        <v>9567</v>
      </c>
      <c r="B9568" s="13">
        <v>-11.159741841659052</v>
      </c>
    </row>
    <row r="9569" spans="1:2">
      <c r="A9569">
        <v>9568</v>
      </c>
      <c r="B9569" s="13">
        <v>-2.5073691913251661</v>
      </c>
    </row>
    <row r="9570" spans="1:2">
      <c r="A9570">
        <v>9569</v>
      </c>
      <c r="B9570" s="13">
        <v>-11.071277037900245</v>
      </c>
    </row>
    <row r="9571" spans="1:2">
      <c r="A9571">
        <v>9570</v>
      </c>
      <c r="B9571" s="13">
        <v>-7.3744973509019021</v>
      </c>
    </row>
    <row r="9572" spans="1:2">
      <c r="A9572">
        <v>9571</v>
      </c>
      <c r="B9572" s="13">
        <v>-3.5398151161404936</v>
      </c>
    </row>
    <row r="9573" spans="1:2">
      <c r="A9573">
        <v>9572</v>
      </c>
      <c r="B9573" s="13">
        <v>-10.274955158919946</v>
      </c>
    </row>
    <row r="9574" spans="1:2">
      <c r="A9574">
        <v>9573</v>
      </c>
      <c r="B9574" s="13">
        <v>-6.8672262804927051</v>
      </c>
    </row>
    <row r="9575" spans="1:2">
      <c r="A9575">
        <v>9574</v>
      </c>
      <c r="B9575" s="13">
        <v>-6.9245561388991188</v>
      </c>
    </row>
    <row r="9576" spans="1:2">
      <c r="A9576">
        <v>9575</v>
      </c>
      <c r="B9576" s="13">
        <v>-8.1510847685120869</v>
      </c>
    </row>
    <row r="9577" spans="1:2">
      <c r="A9577">
        <v>9576</v>
      </c>
      <c r="B9577" s="13">
        <v>-5.9664454966317617</v>
      </c>
    </row>
    <row r="9578" spans="1:2">
      <c r="A9578">
        <v>9577</v>
      </c>
      <c r="B9578" s="13">
        <v>-7.0354021409988148</v>
      </c>
    </row>
    <row r="9579" spans="1:2">
      <c r="A9579">
        <v>9578</v>
      </c>
      <c r="B9579" s="13">
        <v>-11.910868797712482</v>
      </c>
    </row>
    <row r="9580" spans="1:2">
      <c r="A9580">
        <v>9579</v>
      </c>
      <c r="B9580" s="13">
        <v>-11.742700040917077</v>
      </c>
    </row>
    <row r="9581" spans="1:2">
      <c r="A9581">
        <v>9580</v>
      </c>
      <c r="B9581" s="13">
        <v>-12.345624508835339</v>
      </c>
    </row>
    <row r="9582" spans="1:2">
      <c r="A9582">
        <v>9581</v>
      </c>
      <c r="B9582" s="13">
        <v>-12.163306563890611</v>
      </c>
    </row>
    <row r="9583" spans="1:2">
      <c r="A9583">
        <v>9582</v>
      </c>
      <c r="B9583" s="13">
        <v>-13.096024667701027</v>
      </c>
    </row>
    <row r="9584" spans="1:2">
      <c r="A9584">
        <v>9583</v>
      </c>
      <c r="B9584" s="13">
        <v>-7.0650471746757937</v>
      </c>
    </row>
    <row r="9585" spans="1:2">
      <c r="A9585">
        <v>9584</v>
      </c>
      <c r="B9585" s="13">
        <v>-6.2249067876670567</v>
      </c>
    </row>
    <row r="9586" spans="1:2">
      <c r="A9586">
        <v>9585</v>
      </c>
      <c r="B9586" s="13">
        <v>-11.349779538789136</v>
      </c>
    </row>
    <row r="9587" spans="1:2">
      <c r="A9587">
        <v>9586</v>
      </c>
      <c r="B9587" s="13">
        <v>-5.1959529810319776</v>
      </c>
    </row>
    <row r="9588" spans="1:2">
      <c r="A9588">
        <v>9587</v>
      </c>
      <c r="B9588" s="13">
        <v>-10.90022087236057</v>
      </c>
    </row>
    <row r="9589" spans="1:2">
      <c r="A9589">
        <v>9588</v>
      </c>
      <c r="B9589" s="13">
        <v>-10.64918993763987</v>
      </c>
    </row>
    <row r="9590" spans="1:2">
      <c r="A9590">
        <v>9589</v>
      </c>
      <c r="B9590" s="13">
        <v>-3.7899230333053997</v>
      </c>
    </row>
    <row r="9591" spans="1:2">
      <c r="A9591">
        <v>9590</v>
      </c>
      <c r="B9591" s="13">
        <v>-10.631178001583876</v>
      </c>
    </row>
    <row r="9592" spans="1:2">
      <c r="A9592">
        <v>9591</v>
      </c>
      <c r="B9592" s="13">
        <v>-4.9864142811739613</v>
      </c>
    </row>
    <row r="9593" spans="1:2">
      <c r="A9593">
        <v>9592</v>
      </c>
      <c r="B9593" s="13">
        <v>-6.8939466553066344</v>
      </c>
    </row>
    <row r="9594" spans="1:2">
      <c r="A9594">
        <v>9593</v>
      </c>
      <c r="B9594" s="13">
        <v>-8.0749046980723485</v>
      </c>
    </row>
    <row r="9595" spans="1:2">
      <c r="A9595">
        <v>9594</v>
      </c>
      <c r="B9595" s="13">
        <v>-7.6708738455294867</v>
      </c>
    </row>
    <row r="9596" spans="1:2">
      <c r="A9596">
        <v>9595</v>
      </c>
      <c r="B9596" s="13">
        <v>-8.9023581910028362</v>
      </c>
    </row>
    <row r="9597" spans="1:2">
      <c r="A9597">
        <v>9596</v>
      </c>
      <c r="B9597" s="13">
        <v>-8.8583710018698802</v>
      </c>
    </row>
    <row r="9598" spans="1:2">
      <c r="A9598">
        <v>9597</v>
      </c>
      <c r="B9598" s="13">
        <v>-8.9562569848536704</v>
      </c>
    </row>
    <row r="9599" spans="1:2">
      <c r="A9599">
        <v>9598</v>
      </c>
      <c r="B9599" s="13">
        <v>-10.833718529765449</v>
      </c>
    </row>
    <row r="9600" spans="1:2">
      <c r="A9600">
        <v>9599</v>
      </c>
      <c r="B9600" s="13">
        <v>-9.1330613327187962</v>
      </c>
    </row>
    <row r="9601" spans="1:2">
      <c r="A9601">
        <v>9600</v>
      </c>
      <c r="B9601" s="13">
        <v>-10.106548401201902</v>
      </c>
    </row>
    <row r="9602" spans="1:2">
      <c r="A9602">
        <v>9601</v>
      </c>
      <c r="B9602" s="13">
        <v>-4.6937666410221981</v>
      </c>
    </row>
    <row r="9603" spans="1:2">
      <c r="A9603">
        <v>9602</v>
      </c>
      <c r="B9603" s="13">
        <v>-12.449193638156519</v>
      </c>
    </row>
    <row r="9604" spans="1:2">
      <c r="A9604">
        <v>9603</v>
      </c>
      <c r="B9604" s="13">
        <v>-11.55835165370425</v>
      </c>
    </row>
    <row r="9605" spans="1:2">
      <c r="A9605">
        <v>9604</v>
      </c>
      <c r="B9605" s="13">
        <v>-4.5046132149120517</v>
      </c>
    </row>
    <row r="9606" spans="1:2">
      <c r="A9606">
        <v>9605</v>
      </c>
      <c r="B9606" s="13">
        <v>-8.8327868043058597</v>
      </c>
    </row>
    <row r="9607" spans="1:2">
      <c r="A9607">
        <v>9606</v>
      </c>
      <c r="B9607" s="13">
        <v>-8.3871813171737948</v>
      </c>
    </row>
    <row r="9608" spans="1:2">
      <c r="A9608">
        <v>9607</v>
      </c>
      <c r="B9608" s="13">
        <v>-9.666012613160607</v>
      </c>
    </row>
    <row r="9609" spans="1:2">
      <c r="A9609">
        <v>9608</v>
      </c>
      <c r="B9609" s="13">
        <v>-5.997903439051508</v>
      </c>
    </row>
    <row r="9610" spans="1:2">
      <c r="A9610">
        <v>9609</v>
      </c>
      <c r="B9610" s="13">
        <v>-12.530353331842035</v>
      </c>
    </row>
    <row r="9611" spans="1:2">
      <c r="A9611">
        <v>9610</v>
      </c>
      <c r="B9611" s="13">
        <v>-2.8230551571063356</v>
      </c>
    </row>
    <row r="9612" spans="1:2">
      <c r="A9612">
        <v>9611</v>
      </c>
      <c r="B9612" s="13">
        <v>-13.461150697731938</v>
      </c>
    </row>
    <row r="9613" spans="1:2">
      <c r="A9613">
        <v>9612</v>
      </c>
      <c r="B9613" s="13">
        <v>-6.9234288576856766</v>
      </c>
    </row>
    <row r="9614" spans="1:2">
      <c r="A9614">
        <v>9613</v>
      </c>
      <c r="B9614" s="13">
        <v>-12.319597102747553</v>
      </c>
    </row>
    <row r="9615" spans="1:2">
      <c r="A9615">
        <v>9614</v>
      </c>
      <c r="B9615" s="13">
        <v>-11.703939829875054</v>
      </c>
    </row>
    <row r="9616" spans="1:2">
      <c r="A9616">
        <v>9615</v>
      </c>
      <c r="B9616" s="13">
        <v>-9.8338659856037669</v>
      </c>
    </row>
    <row r="9617" spans="1:2">
      <c r="A9617">
        <v>9616</v>
      </c>
      <c r="B9617" s="13">
        <v>-8.1101427178863172</v>
      </c>
    </row>
    <row r="9618" spans="1:2">
      <c r="A9618">
        <v>9617</v>
      </c>
      <c r="B9618" s="13">
        <v>-8.9943067758186004</v>
      </c>
    </row>
    <row r="9619" spans="1:2">
      <c r="A9619">
        <v>9618</v>
      </c>
      <c r="B9619" s="13">
        <v>-9.8476310315624271</v>
      </c>
    </row>
    <row r="9620" spans="1:2">
      <c r="A9620">
        <v>9619</v>
      </c>
      <c r="B9620" s="13">
        <v>-3.9131865813407636</v>
      </c>
    </row>
    <row r="9621" spans="1:2">
      <c r="A9621">
        <v>9620</v>
      </c>
      <c r="B9621" s="13">
        <v>-9.1828805445238189</v>
      </c>
    </row>
    <row r="9622" spans="1:2">
      <c r="A9622">
        <v>9621</v>
      </c>
      <c r="B9622" s="13">
        <v>-10.045023320530639</v>
      </c>
    </row>
    <row r="9623" spans="1:2">
      <c r="A9623">
        <v>9622</v>
      </c>
      <c r="B9623" s="13">
        <v>-9.5660034183967237</v>
      </c>
    </row>
    <row r="9624" spans="1:2">
      <c r="A9624">
        <v>9623</v>
      </c>
      <c r="B9624" s="13">
        <v>-10.977957566244401</v>
      </c>
    </row>
    <row r="9625" spans="1:2">
      <c r="A9625">
        <v>9624</v>
      </c>
      <c r="B9625" s="13">
        <v>-13.602030341029034</v>
      </c>
    </row>
    <row r="9626" spans="1:2">
      <c r="A9626">
        <v>9625</v>
      </c>
      <c r="B9626" s="13">
        <v>-9.6170494413401766</v>
      </c>
    </row>
    <row r="9627" spans="1:2">
      <c r="A9627">
        <v>9626</v>
      </c>
      <c r="B9627" s="13">
        <v>-7.7117560914632746</v>
      </c>
    </row>
    <row r="9628" spans="1:2">
      <c r="A9628">
        <v>9627</v>
      </c>
      <c r="B9628" s="13">
        <v>-6.1520411563944366</v>
      </c>
    </row>
    <row r="9629" spans="1:2">
      <c r="A9629">
        <v>9628</v>
      </c>
      <c r="B9629" s="13">
        <v>-6.3733739828818123</v>
      </c>
    </row>
    <row r="9630" spans="1:2">
      <c r="A9630">
        <v>9629</v>
      </c>
      <c r="B9630" s="13">
        <v>-6.091049914577094</v>
      </c>
    </row>
    <row r="9631" spans="1:2">
      <c r="A9631">
        <v>9630</v>
      </c>
      <c r="B9631" s="13">
        <v>-5.3486831994296278</v>
      </c>
    </row>
    <row r="9632" spans="1:2">
      <c r="A9632">
        <v>9631</v>
      </c>
      <c r="B9632" s="13">
        <v>-10.660098805775437</v>
      </c>
    </row>
    <row r="9633" spans="1:2">
      <c r="A9633">
        <v>9632</v>
      </c>
      <c r="B9633" s="13">
        <v>-14.058977378866105</v>
      </c>
    </row>
    <row r="9634" spans="1:2">
      <c r="A9634">
        <v>9633</v>
      </c>
      <c r="B9634" s="13">
        <v>-7.6331822120781228</v>
      </c>
    </row>
    <row r="9635" spans="1:2">
      <c r="A9635">
        <v>9634</v>
      </c>
      <c r="B9635" s="13">
        <v>-7.9563416957433875</v>
      </c>
    </row>
    <row r="9636" spans="1:2">
      <c r="A9636">
        <v>9635</v>
      </c>
      <c r="B9636" s="13">
        <v>-10.934880443659571</v>
      </c>
    </row>
    <row r="9637" spans="1:2">
      <c r="A9637">
        <v>9636</v>
      </c>
      <c r="B9637" s="13">
        <v>-10.613085373554338</v>
      </c>
    </row>
    <row r="9638" spans="1:2">
      <c r="A9638">
        <v>9637</v>
      </c>
      <c r="B9638" s="13">
        <v>-8.8047405600432658</v>
      </c>
    </row>
    <row r="9639" spans="1:2">
      <c r="A9639">
        <v>9638</v>
      </c>
      <c r="B9639" s="13">
        <v>-10.137699743364845</v>
      </c>
    </row>
    <row r="9640" spans="1:2">
      <c r="A9640">
        <v>9639</v>
      </c>
      <c r="B9640" s="13">
        <v>-11.877827146726114</v>
      </c>
    </row>
    <row r="9641" spans="1:2">
      <c r="A9641">
        <v>9640</v>
      </c>
      <c r="B9641" s="13">
        <v>-6.5118523002233406</v>
      </c>
    </row>
    <row r="9642" spans="1:2">
      <c r="A9642">
        <v>9641</v>
      </c>
      <c r="B9642" s="13">
        <v>-9.6973142501161949</v>
      </c>
    </row>
    <row r="9643" spans="1:2">
      <c r="A9643">
        <v>9642</v>
      </c>
      <c r="B9643" s="13">
        <v>-8.1979696923442198</v>
      </c>
    </row>
    <row r="9644" spans="1:2">
      <c r="A9644">
        <v>9643</v>
      </c>
      <c r="B9644" s="13">
        <v>-13.072810167304707</v>
      </c>
    </row>
    <row r="9645" spans="1:2">
      <c r="A9645">
        <v>9644</v>
      </c>
      <c r="B9645" s="13">
        <v>-8.5586124673479933</v>
      </c>
    </row>
    <row r="9646" spans="1:2">
      <c r="A9646">
        <v>9645</v>
      </c>
      <c r="B9646" s="13">
        <v>-8.1533442815703996</v>
      </c>
    </row>
    <row r="9647" spans="1:2">
      <c r="A9647">
        <v>9646</v>
      </c>
      <c r="B9647" s="13">
        <v>-8.3907005470827887</v>
      </c>
    </row>
    <row r="9648" spans="1:2">
      <c r="A9648">
        <v>9647</v>
      </c>
      <c r="B9648" s="13">
        <v>-5.8464445070719426</v>
      </c>
    </row>
    <row r="9649" spans="1:2">
      <c r="A9649">
        <v>9648</v>
      </c>
      <c r="B9649" s="13">
        <v>-3.4922036998686665</v>
      </c>
    </row>
    <row r="9650" spans="1:2">
      <c r="A9650">
        <v>9649</v>
      </c>
      <c r="B9650" s="13">
        <v>-7.6454788403921894</v>
      </c>
    </row>
    <row r="9651" spans="1:2">
      <c r="A9651">
        <v>9650</v>
      </c>
      <c r="B9651" s="13">
        <v>-9.1137287456403566</v>
      </c>
    </row>
    <row r="9652" spans="1:2">
      <c r="A9652">
        <v>9651</v>
      </c>
      <c r="B9652" s="13">
        <v>-8.7132023670864118</v>
      </c>
    </row>
    <row r="9653" spans="1:2">
      <c r="A9653">
        <v>9652</v>
      </c>
      <c r="B9653" s="13">
        <v>-3.7702614801486556</v>
      </c>
    </row>
    <row r="9654" spans="1:2">
      <c r="A9654">
        <v>9653</v>
      </c>
      <c r="B9654" s="13">
        <v>-10.892198358554095</v>
      </c>
    </row>
    <row r="9655" spans="1:2">
      <c r="A9655">
        <v>9654</v>
      </c>
      <c r="B9655" s="13">
        <v>-11.861929737235464</v>
      </c>
    </row>
    <row r="9656" spans="1:2">
      <c r="A9656">
        <v>9655</v>
      </c>
      <c r="B9656" s="13">
        <v>-6.7724765734178485</v>
      </c>
    </row>
    <row r="9657" spans="1:2">
      <c r="A9657">
        <v>9656</v>
      </c>
      <c r="B9657" s="13">
        <v>-5.071233363101606</v>
      </c>
    </row>
    <row r="9658" spans="1:2">
      <c r="A9658">
        <v>9657</v>
      </c>
      <c r="B9658" s="13">
        <v>-12.474951306409775</v>
      </c>
    </row>
    <row r="9659" spans="1:2">
      <c r="A9659">
        <v>9658</v>
      </c>
      <c r="B9659" s="13">
        <v>-7.3185129448211796</v>
      </c>
    </row>
    <row r="9660" spans="1:2">
      <c r="A9660">
        <v>9659</v>
      </c>
      <c r="B9660" s="13">
        <v>-5.9366901197312334</v>
      </c>
    </row>
    <row r="9661" spans="1:2">
      <c r="A9661">
        <v>9660</v>
      </c>
      <c r="B9661" s="13">
        <v>-15.585780301015989</v>
      </c>
    </row>
    <row r="9662" spans="1:2">
      <c r="A9662">
        <v>9661</v>
      </c>
      <c r="B9662" s="13">
        <v>-7.373051351929174</v>
      </c>
    </row>
    <row r="9663" spans="1:2">
      <c r="A9663">
        <v>9662</v>
      </c>
      <c r="B9663" s="13">
        <v>-8.8727054395853653</v>
      </c>
    </row>
    <row r="9664" spans="1:2">
      <c r="A9664">
        <v>9663</v>
      </c>
      <c r="B9664" s="13">
        <v>-4.6874113544064464</v>
      </c>
    </row>
    <row r="9665" spans="1:2">
      <c r="A9665">
        <v>9664</v>
      </c>
      <c r="B9665" s="13">
        <v>-12.515499871360801</v>
      </c>
    </row>
    <row r="9666" spans="1:2">
      <c r="A9666">
        <v>9665</v>
      </c>
      <c r="B9666" s="13">
        <v>-12.741157719554678</v>
      </c>
    </row>
    <row r="9667" spans="1:2">
      <c r="A9667">
        <v>9666</v>
      </c>
      <c r="B9667" s="13">
        <v>-8.7838538557224819</v>
      </c>
    </row>
    <row r="9668" spans="1:2">
      <c r="A9668">
        <v>9667</v>
      </c>
      <c r="B9668" s="13">
        <v>-8.0512433009896274</v>
      </c>
    </row>
    <row r="9669" spans="1:2">
      <c r="A9669">
        <v>9668</v>
      </c>
      <c r="B9669" s="13">
        <v>-10.444314039540275</v>
      </c>
    </row>
    <row r="9670" spans="1:2">
      <c r="A9670">
        <v>9669</v>
      </c>
      <c r="B9670" s="13">
        <v>-11.273103416679946</v>
      </c>
    </row>
    <row r="9671" spans="1:2">
      <c r="A9671">
        <v>9670</v>
      </c>
      <c r="B9671" s="13">
        <v>-5.088413957520352</v>
      </c>
    </row>
    <row r="9672" spans="1:2">
      <c r="A9672">
        <v>9671</v>
      </c>
      <c r="B9672" s="13">
        <v>-12.20097094306734</v>
      </c>
    </row>
    <row r="9673" spans="1:2">
      <c r="A9673">
        <v>9672</v>
      </c>
      <c r="B9673" s="13">
        <v>-9.4623048691204463</v>
      </c>
    </row>
    <row r="9674" spans="1:2">
      <c r="A9674">
        <v>9673</v>
      </c>
      <c r="B9674" s="13">
        <v>-11.870707107876981</v>
      </c>
    </row>
    <row r="9675" spans="1:2">
      <c r="A9675">
        <v>9674</v>
      </c>
      <c r="B9675" s="13">
        <v>-7.7651238346071523</v>
      </c>
    </row>
    <row r="9676" spans="1:2">
      <c r="A9676">
        <v>9675</v>
      </c>
      <c r="B9676" s="13">
        <v>-8.2383071923496054</v>
      </c>
    </row>
    <row r="9677" spans="1:2">
      <c r="A9677">
        <v>9676</v>
      </c>
      <c r="B9677" s="13">
        <v>-10.098863688867128</v>
      </c>
    </row>
    <row r="9678" spans="1:2">
      <c r="A9678">
        <v>9677</v>
      </c>
      <c r="B9678" s="13">
        <v>-12.029159151930553</v>
      </c>
    </row>
    <row r="9679" spans="1:2">
      <c r="A9679">
        <v>9678</v>
      </c>
      <c r="B9679" s="13">
        <v>-12.300877646091323</v>
      </c>
    </row>
    <row r="9680" spans="1:2">
      <c r="A9680">
        <v>9679</v>
      </c>
      <c r="B9680" s="13">
        <v>-13.579391392428516</v>
      </c>
    </row>
    <row r="9681" spans="1:2">
      <c r="A9681">
        <v>9680</v>
      </c>
      <c r="B9681" s="13">
        <v>-4.3793089749371585</v>
      </c>
    </row>
    <row r="9682" spans="1:2">
      <c r="A9682">
        <v>9681</v>
      </c>
      <c r="B9682" s="13">
        <v>-8.6424062612566246</v>
      </c>
    </row>
    <row r="9683" spans="1:2">
      <c r="A9683">
        <v>9682</v>
      </c>
      <c r="B9683" s="13">
        <v>-8.6908048579007087</v>
      </c>
    </row>
    <row r="9684" spans="1:2">
      <c r="A9684">
        <v>9683</v>
      </c>
      <c r="B9684" s="13">
        <v>-8.5665258055950169</v>
      </c>
    </row>
    <row r="9685" spans="1:2">
      <c r="A9685">
        <v>9684</v>
      </c>
      <c r="B9685" s="13">
        <v>-10.55770390265986</v>
      </c>
    </row>
    <row r="9686" spans="1:2">
      <c r="A9686">
        <v>9685</v>
      </c>
      <c r="B9686" s="13">
        <v>-6.7456593647384668</v>
      </c>
    </row>
    <row r="9687" spans="1:2">
      <c r="A9687">
        <v>9686</v>
      </c>
      <c r="B9687" s="13">
        <v>-11.367304273224439</v>
      </c>
    </row>
    <row r="9688" spans="1:2">
      <c r="A9688">
        <v>9687</v>
      </c>
      <c r="B9688" s="13">
        <v>-8.337613254997029</v>
      </c>
    </row>
    <row r="9689" spans="1:2">
      <c r="A9689">
        <v>9688</v>
      </c>
      <c r="B9689" s="13">
        <v>-9.7041063689818969</v>
      </c>
    </row>
    <row r="9690" spans="1:2">
      <c r="A9690">
        <v>9689</v>
      </c>
      <c r="B9690" s="13">
        <v>-7.4587069697179951</v>
      </c>
    </row>
    <row r="9691" spans="1:2">
      <c r="A9691">
        <v>9690</v>
      </c>
      <c r="B9691" s="13">
        <v>-9.1159566968769603</v>
      </c>
    </row>
    <row r="9692" spans="1:2">
      <c r="A9692">
        <v>9691</v>
      </c>
      <c r="B9692" s="13">
        <v>-10.501398800542855</v>
      </c>
    </row>
    <row r="9693" spans="1:2">
      <c r="A9693">
        <v>9692</v>
      </c>
      <c r="B9693" s="13">
        <v>-8.2581087805204145</v>
      </c>
    </row>
    <row r="9694" spans="1:2">
      <c r="A9694">
        <v>9693</v>
      </c>
      <c r="B9694" s="13">
        <v>-5.2725795418025072</v>
      </c>
    </row>
    <row r="9695" spans="1:2">
      <c r="A9695">
        <v>9694</v>
      </c>
      <c r="B9695" s="13">
        <v>-7.1305504601224037</v>
      </c>
    </row>
    <row r="9696" spans="1:2">
      <c r="A9696">
        <v>9695</v>
      </c>
      <c r="B9696" s="13">
        <v>-3.820731318729035</v>
      </c>
    </row>
    <row r="9697" spans="1:2">
      <c r="A9697">
        <v>9696</v>
      </c>
      <c r="B9697" s="13">
        <v>-5.990398182367775</v>
      </c>
    </row>
    <row r="9698" spans="1:2">
      <c r="A9698">
        <v>9697</v>
      </c>
      <c r="B9698" s="13">
        <v>-11.940350370824845</v>
      </c>
    </row>
    <row r="9699" spans="1:2">
      <c r="A9699">
        <v>9698</v>
      </c>
      <c r="B9699" s="13">
        <v>-15.368507426733084</v>
      </c>
    </row>
    <row r="9700" spans="1:2">
      <c r="A9700">
        <v>9699</v>
      </c>
      <c r="B9700" s="13">
        <v>-5.7960153708804842</v>
      </c>
    </row>
    <row r="9701" spans="1:2">
      <c r="A9701">
        <v>9700</v>
      </c>
      <c r="B9701" s="13">
        <v>-7.4282881661977918</v>
      </c>
    </row>
    <row r="9702" spans="1:2">
      <c r="A9702">
        <v>9701</v>
      </c>
      <c r="B9702" s="13">
        <v>-7.1606578556413192</v>
      </c>
    </row>
    <row r="9703" spans="1:2">
      <c r="A9703">
        <v>9702</v>
      </c>
      <c r="B9703" s="13">
        <v>-8.2153751340694026</v>
      </c>
    </row>
    <row r="9704" spans="1:2">
      <c r="A9704">
        <v>9703</v>
      </c>
      <c r="B9704" s="13">
        <v>-14.151414466972417</v>
      </c>
    </row>
    <row r="9705" spans="1:2">
      <c r="A9705">
        <v>9704</v>
      </c>
      <c r="B9705" s="13">
        <v>-7.8021878299684975</v>
      </c>
    </row>
    <row r="9706" spans="1:2">
      <c r="A9706">
        <v>9705</v>
      </c>
      <c r="B9706" s="13">
        <v>-8.2093539919108522</v>
      </c>
    </row>
    <row r="9707" spans="1:2">
      <c r="A9707">
        <v>9706</v>
      </c>
      <c r="B9707" s="13">
        <v>-6.65900767206639</v>
      </c>
    </row>
    <row r="9708" spans="1:2">
      <c r="A9708">
        <v>9707</v>
      </c>
      <c r="B9708" s="13">
        <v>-10.067785748751863</v>
      </c>
    </row>
    <row r="9709" spans="1:2">
      <c r="A9709">
        <v>9708</v>
      </c>
      <c r="B9709" s="13">
        <v>-7.764229576737776</v>
      </c>
    </row>
    <row r="9710" spans="1:2">
      <c r="A9710">
        <v>9709</v>
      </c>
      <c r="B9710" s="13">
        <v>-11.240673417244901</v>
      </c>
    </row>
    <row r="9711" spans="1:2">
      <c r="A9711">
        <v>9710</v>
      </c>
      <c r="B9711" s="13">
        <v>-11.211889455412274</v>
      </c>
    </row>
    <row r="9712" spans="1:2">
      <c r="A9712">
        <v>9711</v>
      </c>
      <c r="B9712" s="13">
        <v>-8.5217220597445742</v>
      </c>
    </row>
    <row r="9713" spans="1:2">
      <c r="A9713">
        <v>9712</v>
      </c>
      <c r="B9713" s="13">
        <v>-8.138468640902305</v>
      </c>
    </row>
    <row r="9714" spans="1:2">
      <c r="A9714">
        <v>9713</v>
      </c>
      <c r="B9714" s="13">
        <v>-7.4278821384667584</v>
      </c>
    </row>
    <row r="9715" spans="1:2">
      <c r="A9715">
        <v>9714</v>
      </c>
      <c r="B9715" s="13">
        <v>-4.7531481965103861</v>
      </c>
    </row>
    <row r="9716" spans="1:2">
      <c r="A9716">
        <v>9715</v>
      </c>
      <c r="B9716" s="13">
        <v>-7.5571990612890998</v>
      </c>
    </row>
    <row r="9717" spans="1:2">
      <c r="A9717">
        <v>9716</v>
      </c>
      <c r="B9717" s="13">
        <v>-12.431768874348489</v>
      </c>
    </row>
    <row r="9718" spans="1:2">
      <c r="A9718">
        <v>9717</v>
      </c>
      <c r="B9718" s="13">
        <v>-11.209230975335299</v>
      </c>
    </row>
    <row r="9719" spans="1:2">
      <c r="A9719">
        <v>9718</v>
      </c>
      <c r="B9719" s="13">
        <v>-7.1791236228201152</v>
      </c>
    </row>
    <row r="9720" spans="1:2">
      <c r="A9720">
        <v>9719</v>
      </c>
      <c r="B9720" s="13">
        <v>-9.3756706076290559</v>
      </c>
    </row>
    <row r="9721" spans="1:2">
      <c r="A9721">
        <v>9720</v>
      </c>
      <c r="B9721" s="13">
        <v>-10.800170524361084</v>
      </c>
    </row>
    <row r="9722" spans="1:2">
      <c r="A9722">
        <v>9721</v>
      </c>
      <c r="B9722" s="13">
        <v>-7.6524304666317535</v>
      </c>
    </row>
    <row r="9723" spans="1:2">
      <c r="A9723">
        <v>9722</v>
      </c>
      <c r="B9723" s="13">
        <v>-9.696147963979346</v>
      </c>
    </row>
    <row r="9724" spans="1:2">
      <c r="A9724">
        <v>9723</v>
      </c>
      <c r="B9724" s="13">
        <v>-13.831462644726072</v>
      </c>
    </row>
    <row r="9725" spans="1:2">
      <c r="A9725">
        <v>9724</v>
      </c>
      <c r="B9725" s="13">
        <v>-5.5847165908618361</v>
      </c>
    </row>
    <row r="9726" spans="1:2">
      <c r="A9726">
        <v>9725</v>
      </c>
      <c r="B9726" s="13">
        <v>-3.4643326720188199</v>
      </c>
    </row>
    <row r="9727" spans="1:2">
      <c r="A9727">
        <v>9726</v>
      </c>
      <c r="B9727" s="13">
        <v>-12.1751972527753</v>
      </c>
    </row>
    <row r="9728" spans="1:2">
      <c r="A9728">
        <v>9727</v>
      </c>
      <c r="B9728" s="13">
        <v>-8.7472406833902223</v>
      </c>
    </row>
    <row r="9729" spans="1:2">
      <c r="A9729">
        <v>9728</v>
      </c>
      <c r="B9729" s="13">
        <v>-6.1794449332692132</v>
      </c>
    </row>
    <row r="9730" spans="1:2">
      <c r="A9730">
        <v>9729</v>
      </c>
      <c r="B9730" s="13">
        <v>-3.5546678630132176</v>
      </c>
    </row>
    <row r="9731" spans="1:2">
      <c r="A9731">
        <v>9730</v>
      </c>
      <c r="B9731" s="13">
        <v>-7.0946884627024858</v>
      </c>
    </row>
    <row r="9732" spans="1:2">
      <c r="A9732">
        <v>9731</v>
      </c>
      <c r="B9732" s="13">
        <v>-8.2186837687045333</v>
      </c>
    </row>
    <row r="9733" spans="1:2">
      <c r="A9733">
        <v>9732</v>
      </c>
      <c r="B9733" s="13">
        <v>-8.815800110975232</v>
      </c>
    </row>
    <row r="9734" spans="1:2">
      <c r="A9734">
        <v>9733</v>
      </c>
      <c r="B9734" s="13">
        <v>-6.5514595866310197</v>
      </c>
    </row>
    <row r="9735" spans="1:2">
      <c r="A9735">
        <v>9734</v>
      </c>
      <c r="B9735" s="13">
        <v>-10.702980615034924</v>
      </c>
    </row>
    <row r="9736" spans="1:2">
      <c r="A9736">
        <v>9735</v>
      </c>
      <c r="B9736" s="13">
        <v>-10.069067135368085</v>
      </c>
    </row>
    <row r="9737" spans="1:2">
      <c r="A9737">
        <v>9736</v>
      </c>
      <c r="B9737" s="13">
        <v>-7.1167078311238603</v>
      </c>
    </row>
    <row r="9738" spans="1:2">
      <c r="A9738">
        <v>9737</v>
      </c>
      <c r="B9738" s="13">
        <v>-10.841486687470637</v>
      </c>
    </row>
    <row r="9739" spans="1:2">
      <c r="A9739">
        <v>9738</v>
      </c>
      <c r="B9739" s="13">
        <v>-8.5477845140004121</v>
      </c>
    </row>
    <row r="9740" spans="1:2">
      <c r="A9740">
        <v>9739</v>
      </c>
      <c r="B9740" s="13">
        <v>-2.9419246304180011</v>
      </c>
    </row>
    <row r="9741" spans="1:2">
      <c r="A9741">
        <v>9740</v>
      </c>
      <c r="B9741" s="13">
        <v>-3.0488779660776499</v>
      </c>
    </row>
    <row r="9742" spans="1:2">
      <c r="A9742">
        <v>9741</v>
      </c>
      <c r="B9742" s="13">
        <v>-5.8082514058194299</v>
      </c>
    </row>
    <row r="9743" spans="1:2">
      <c r="A9743">
        <v>9742</v>
      </c>
      <c r="B9743" s="13">
        <v>-11.199982795830863</v>
      </c>
    </row>
    <row r="9744" spans="1:2">
      <c r="A9744">
        <v>9743</v>
      </c>
      <c r="B9744" s="13">
        <v>-9.1122798065948665</v>
      </c>
    </row>
    <row r="9745" spans="1:2">
      <c r="A9745">
        <v>9744</v>
      </c>
      <c r="B9745" s="13">
        <v>-5.2111973505312736</v>
      </c>
    </row>
    <row r="9746" spans="1:2">
      <c r="A9746">
        <v>9745</v>
      </c>
      <c r="B9746" s="13">
        <v>-9.2299827592250452</v>
      </c>
    </row>
    <row r="9747" spans="1:2">
      <c r="A9747">
        <v>9746</v>
      </c>
      <c r="B9747" s="13">
        <v>-12.483721458359186</v>
      </c>
    </row>
    <row r="9748" spans="1:2">
      <c r="A9748">
        <v>9747</v>
      </c>
      <c r="B9748" s="13">
        <v>-8.3854271272192413</v>
      </c>
    </row>
    <row r="9749" spans="1:2">
      <c r="A9749">
        <v>9748</v>
      </c>
      <c r="B9749" s="13">
        <v>-10.862600187788509</v>
      </c>
    </row>
    <row r="9750" spans="1:2">
      <c r="A9750">
        <v>9749</v>
      </c>
      <c r="B9750" s="13">
        <v>-7.2089610513779316</v>
      </c>
    </row>
    <row r="9751" spans="1:2">
      <c r="A9751">
        <v>9750</v>
      </c>
      <c r="B9751" s="13">
        <v>-12.237972395885407</v>
      </c>
    </row>
    <row r="9752" spans="1:2">
      <c r="A9752">
        <v>9751</v>
      </c>
      <c r="B9752" s="13">
        <v>-10.621954456950911</v>
      </c>
    </row>
    <row r="9753" spans="1:2">
      <c r="A9753">
        <v>9752</v>
      </c>
      <c r="B9753" s="13">
        <v>-8.7551149144730296</v>
      </c>
    </row>
    <row r="9754" spans="1:2">
      <c r="A9754">
        <v>9753</v>
      </c>
      <c r="B9754" s="13">
        <v>-7.6454404351877381</v>
      </c>
    </row>
    <row r="9755" spans="1:2">
      <c r="A9755">
        <v>9754</v>
      </c>
      <c r="B9755" s="13">
        <v>-11.090711032972111</v>
      </c>
    </row>
    <row r="9756" spans="1:2">
      <c r="A9756">
        <v>9755</v>
      </c>
      <c r="B9756" s="13">
        <v>-7.850337380406935</v>
      </c>
    </row>
    <row r="9757" spans="1:2">
      <c r="A9757">
        <v>9756</v>
      </c>
      <c r="B9757" s="13">
        <v>-7.5187878767472212</v>
      </c>
    </row>
    <row r="9758" spans="1:2">
      <c r="A9758">
        <v>9757</v>
      </c>
      <c r="B9758" s="13">
        <v>-11.308965528670079</v>
      </c>
    </row>
    <row r="9759" spans="1:2">
      <c r="A9759">
        <v>9758</v>
      </c>
      <c r="B9759" s="13">
        <v>-10.69481442162518</v>
      </c>
    </row>
    <row r="9760" spans="1:2">
      <c r="A9760">
        <v>9759</v>
      </c>
      <c r="B9760" s="13">
        <v>-7.8751951444640493</v>
      </c>
    </row>
    <row r="9761" spans="1:2">
      <c r="A9761">
        <v>9760</v>
      </c>
      <c r="B9761" s="13">
        <v>-10.726641995772704</v>
      </c>
    </row>
    <row r="9762" spans="1:2">
      <c r="A9762">
        <v>9761</v>
      </c>
      <c r="B9762" s="13">
        <v>-11.106066559461981</v>
      </c>
    </row>
    <row r="9763" spans="1:2">
      <c r="A9763">
        <v>9762</v>
      </c>
      <c r="B9763" s="13">
        <v>-10.064060088287025</v>
      </c>
    </row>
    <row r="9764" spans="1:2">
      <c r="A9764">
        <v>9763</v>
      </c>
      <c r="B9764" s="13">
        <v>-11.246109990838429</v>
      </c>
    </row>
    <row r="9765" spans="1:2">
      <c r="A9765">
        <v>9764</v>
      </c>
      <c r="B9765" s="13">
        <v>-7.6803283928866097</v>
      </c>
    </row>
    <row r="9766" spans="1:2">
      <c r="A9766">
        <v>9765</v>
      </c>
      <c r="B9766" s="13">
        <v>-5.7640209330261509</v>
      </c>
    </row>
    <row r="9767" spans="1:2">
      <c r="A9767">
        <v>9766</v>
      </c>
      <c r="B9767" s="13">
        <v>-9.1202653793714799</v>
      </c>
    </row>
    <row r="9768" spans="1:2">
      <c r="A9768">
        <v>9767</v>
      </c>
      <c r="B9768" s="13">
        <v>-8.7939829231725071</v>
      </c>
    </row>
    <row r="9769" spans="1:2">
      <c r="A9769">
        <v>9768</v>
      </c>
      <c r="B9769" s="13">
        <v>-6.8954761196726606</v>
      </c>
    </row>
    <row r="9770" spans="1:2">
      <c r="A9770">
        <v>9769</v>
      </c>
      <c r="B9770" s="13">
        <v>-2.0400725484581268</v>
      </c>
    </row>
    <row r="9771" spans="1:2">
      <c r="A9771">
        <v>9770</v>
      </c>
      <c r="B9771" s="13">
        <v>-12.853098626974965</v>
      </c>
    </row>
    <row r="9772" spans="1:2">
      <c r="A9772">
        <v>9771</v>
      </c>
      <c r="B9772" s="13">
        <v>-13.17752476862983</v>
      </c>
    </row>
    <row r="9773" spans="1:2">
      <c r="A9773">
        <v>9772</v>
      </c>
      <c r="B9773" s="13">
        <v>-8.9879034682611412</v>
      </c>
    </row>
    <row r="9774" spans="1:2">
      <c r="A9774">
        <v>9773</v>
      </c>
      <c r="B9774" s="13">
        <v>-7.4298411502526296</v>
      </c>
    </row>
    <row r="9775" spans="1:2">
      <c r="A9775">
        <v>9774</v>
      </c>
      <c r="B9775" s="13">
        <v>-7.8895629437741697</v>
      </c>
    </row>
    <row r="9776" spans="1:2">
      <c r="A9776">
        <v>9775</v>
      </c>
      <c r="B9776" s="13">
        <v>-11.534528289613601</v>
      </c>
    </row>
    <row r="9777" spans="1:2">
      <c r="A9777">
        <v>9776</v>
      </c>
      <c r="B9777" s="13">
        <v>-5.0979560539754711</v>
      </c>
    </row>
    <row r="9778" spans="1:2">
      <c r="A9778">
        <v>9777</v>
      </c>
      <c r="B9778" s="13">
        <v>-4.1012114125022769</v>
      </c>
    </row>
    <row r="9779" spans="1:2">
      <c r="A9779">
        <v>9778</v>
      </c>
      <c r="B9779" s="13">
        <v>-9.5504209196188992</v>
      </c>
    </row>
    <row r="9780" spans="1:2">
      <c r="A9780">
        <v>9779</v>
      </c>
      <c r="B9780" s="13">
        <v>-8.0915160869016116</v>
      </c>
    </row>
    <row r="9781" spans="1:2">
      <c r="A9781">
        <v>9780</v>
      </c>
      <c r="B9781" s="13">
        <v>-6.9575507367573195</v>
      </c>
    </row>
    <row r="9782" spans="1:2">
      <c r="A9782">
        <v>9781</v>
      </c>
      <c r="B9782" s="13">
        <v>-13.6596495320193</v>
      </c>
    </row>
    <row r="9783" spans="1:2">
      <c r="A9783">
        <v>9782</v>
      </c>
      <c r="B9783" s="13">
        <v>-12.52012977439192</v>
      </c>
    </row>
    <row r="9784" spans="1:2">
      <c r="A9784">
        <v>9783</v>
      </c>
      <c r="B9784" s="13">
        <v>-5.6470199512204431</v>
      </c>
    </row>
    <row r="9785" spans="1:2">
      <c r="A9785">
        <v>9784</v>
      </c>
      <c r="B9785" s="13">
        <v>-10.282085694854519</v>
      </c>
    </row>
    <row r="9786" spans="1:2">
      <c r="A9786">
        <v>9785</v>
      </c>
      <c r="B9786" s="13">
        <v>-7.8098655511132833</v>
      </c>
    </row>
    <row r="9787" spans="1:2">
      <c r="A9787">
        <v>9786</v>
      </c>
      <c r="B9787" s="13">
        <v>-8.7998051991435808</v>
      </c>
    </row>
    <row r="9788" spans="1:2">
      <c r="A9788">
        <v>9787</v>
      </c>
      <c r="B9788" s="13">
        <v>-3.4506532669603955</v>
      </c>
    </row>
    <row r="9789" spans="1:2">
      <c r="A9789">
        <v>9788</v>
      </c>
      <c r="B9789" s="13">
        <v>-10.580795114114823</v>
      </c>
    </row>
    <row r="9790" spans="1:2">
      <c r="A9790">
        <v>9789</v>
      </c>
      <c r="B9790" s="13">
        <v>-7.1681127224699379</v>
      </c>
    </row>
    <row r="9791" spans="1:2">
      <c r="A9791">
        <v>9790</v>
      </c>
      <c r="B9791" s="13">
        <v>-5.3814315222356894</v>
      </c>
    </row>
    <row r="9792" spans="1:2">
      <c r="A9792">
        <v>9791</v>
      </c>
      <c r="B9792" s="13">
        <v>-11.111551801763557</v>
      </c>
    </row>
    <row r="9793" spans="1:2">
      <c r="A9793">
        <v>9792</v>
      </c>
      <c r="B9793" s="13">
        <v>-7.3310793146940565</v>
      </c>
    </row>
    <row r="9794" spans="1:2">
      <c r="A9794">
        <v>9793</v>
      </c>
      <c r="B9794" s="13">
        <v>-9.9552585322291645</v>
      </c>
    </row>
    <row r="9795" spans="1:2">
      <c r="A9795">
        <v>9794</v>
      </c>
      <c r="B9795" s="13">
        <v>-11.538689351705175</v>
      </c>
    </row>
    <row r="9796" spans="1:2">
      <c r="A9796">
        <v>9795</v>
      </c>
      <c r="B9796" s="13">
        <v>-6.9971818175423222</v>
      </c>
    </row>
    <row r="9797" spans="1:2">
      <c r="A9797">
        <v>9796</v>
      </c>
      <c r="B9797" s="13">
        <v>-2.9003044440911769</v>
      </c>
    </row>
    <row r="9798" spans="1:2">
      <c r="A9798">
        <v>9797</v>
      </c>
      <c r="B9798" s="13">
        <v>-7.5901074704153055</v>
      </c>
    </row>
    <row r="9799" spans="1:2">
      <c r="A9799">
        <v>9798</v>
      </c>
      <c r="B9799" s="13">
        <v>-12.569518526468102</v>
      </c>
    </row>
    <row r="9800" spans="1:2">
      <c r="A9800">
        <v>9799</v>
      </c>
      <c r="B9800" s="13">
        <v>-3.8803633410526301</v>
      </c>
    </row>
    <row r="9801" spans="1:2">
      <c r="A9801">
        <v>9800</v>
      </c>
      <c r="B9801" s="13">
        <v>-8.9557534592469086</v>
      </c>
    </row>
    <row r="9802" spans="1:2">
      <c r="A9802">
        <v>9801</v>
      </c>
      <c r="B9802" s="13">
        <v>-6.1039799415470561</v>
      </c>
    </row>
    <row r="9803" spans="1:2">
      <c r="A9803">
        <v>9802</v>
      </c>
      <c r="B9803" s="13">
        <v>-5.1256416784718866</v>
      </c>
    </row>
    <row r="9804" spans="1:2">
      <c r="A9804">
        <v>9803</v>
      </c>
      <c r="B9804" s="13">
        <v>-11.80490490288315</v>
      </c>
    </row>
    <row r="9805" spans="1:2">
      <c r="A9805">
        <v>9804</v>
      </c>
      <c r="B9805" s="13">
        <v>-14.022050200049184</v>
      </c>
    </row>
    <row r="9806" spans="1:2">
      <c r="A9806">
        <v>9805</v>
      </c>
      <c r="B9806" s="13">
        <v>-10.59745461042081</v>
      </c>
    </row>
    <row r="9807" spans="1:2">
      <c r="A9807">
        <v>9806</v>
      </c>
      <c r="B9807" s="13">
        <v>-7.4630110004617638</v>
      </c>
    </row>
    <row r="9808" spans="1:2">
      <c r="A9808">
        <v>9807</v>
      </c>
      <c r="B9808" s="13">
        <v>-13.38562443483778</v>
      </c>
    </row>
    <row r="9809" spans="1:2">
      <c r="A9809">
        <v>9808</v>
      </c>
      <c r="B9809" s="13">
        <v>-8.196574246952121</v>
      </c>
    </row>
    <row r="9810" spans="1:2">
      <c r="A9810">
        <v>9809</v>
      </c>
      <c r="B9810" s="13">
        <v>-8.9698047500047764</v>
      </c>
    </row>
    <row r="9811" spans="1:2">
      <c r="A9811">
        <v>9810</v>
      </c>
      <c r="B9811" s="13">
        <v>-10.64299800007851</v>
      </c>
    </row>
    <row r="9812" spans="1:2">
      <c r="A9812">
        <v>9811</v>
      </c>
      <c r="B9812" s="13">
        <v>-8.5421092016467135</v>
      </c>
    </row>
    <row r="9813" spans="1:2">
      <c r="A9813">
        <v>9812</v>
      </c>
      <c r="B9813" s="13">
        <v>-6.7567073742038168</v>
      </c>
    </row>
    <row r="9814" spans="1:2">
      <c r="A9814">
        <v>9813</v>
      </c>
      <c r="B9814" s="13">
        <v>-12.710123865553241</v>
      </c>
    </row>
    <row r="9815" spans="1:2">
      <c r="A9815">
        <v>9814</v>
      </c>
      <c r="B9815" s="13">
        <v>-3.6877656328931905</v>
      </c>
    </row>
    <row r="9816" spans="1:2">
      <c r="A9816">
        <v>9815</v>
      </c>
      <c r="B9816" s="13">
        <v>-8.8372181571990911</v>
      </c>
    </row>
    <row r="9817" spans="1:2">
      <c r="A9817">
        <v>9816</v>
      </c>
      <c r="B9817" s="13">
        <v>-6.3935796651984251</v>
      </c>
    </row>
    <row r="9818" spans="1:2">
      <c r="A9818">
        <v>9817</v>
      </c>
      <c r="B9818" s="13">
        <v>-11.186618934996691</v>
      </c>
    </row>
    <row r="9819" spans="1:2">
      <c r="A9819">
        <v>9818</v>
      </c>
      <c r="B9819" s="13">
        <v>-12.959941722729065</v>
      </c>
    </row>
    <row r="9820" spans="1:2">
      <c r="A9820">
        <v>9819</v>
      </c>
      <c r="B9820" s="13">
        <v>-4.6226290890798349</v>
      </c>
    </row>
    <row r="9821" spans="1:2">
      <c r="A9821">
        <v>9820</v>
      </c>
      <c r="B9821" s="13">
        <v>-10.876953898014401</v>
      </c>
    </row>
    <row r="9822" spans="1:2">
      <c r="A9822">
        <v>9821</v>
      </c>
      <c r="B9822" s="13">
        <v>-7.0380679939585669</v>
      </c>
    </row>
    <row r="9823" spans="1:2">
      <c r="A9823">
        <v>9822</v>
      </c>
      <c r="B9823" s="13">
        <v>-8.1838820755692332</v>
      </c>
    </row>
    <row r="9824" spans="1:2">
      <c r="A9824">
        <v>9823</v>
      </c>
      <c r="B9824" s="13">
        <v>-6.2317628399135252</v>
      </c>
    </row>
    <row r="9825" spans="1:2">
      <c r="A9825">
        <v>9824</v>
      </c>
      <c r="B9825" s="13">
        <v>-10.814962248406774</v>
      </c>
    </row>
    <row r="9826" spans="1:2">
      <c r="A9826">
        <v>9825</v>
      </c>
      <c r="B9826" s="13">
        <v>-9.6551937332982476</v>
      </c>
    </row>
    <row r="9827" spans="1:2">
      <c r="A9827">
        <v>9826</v>
      </c>
      <c r="B9827" s="13">
        <v>-9.0556069074796728</v>
      </c>
    </row>
    <row r="9828" spans="1:2">
      <c r="A9828">
        <v>9827</v>
      </c>
      <c r="B9828" s="13">
        <v>-5.5245961795963074</v>
      </c>
    </row>
    <row r="9829" spans="1:2">
      <c r="A9829">
        <v>9828</v>
      </c>
      <c r="B9829" s="13">
        <v>-11.682855958163572</v>
      </c>
    </row>
    <row r="9830" spans="1:2">
      <c r="A9830">
        <v>9829</v>
      </c>
      <c r="B9830" s="13">
        <v>-6.7920079222428633</v>
      </c>
    </row>
    <row r="9831" spans="1:2">
      <c r="A9831">
        <v>9830</v>
      </c>
      <c r="B9831" s="13">
        <v>-8.8679635065336804</v>
      </c>
    </row>
    <row r="9832" spans="1:2">
      <c r="A9832">
        <v>9831</v>
      </c>
      <c r="B9832" s="13">
        <v>-4.4357395408708724</v>
      </c>
    </row>
    <row r="9833" spans="1:2">
      <c r="A9833">
        <v>9832</v>
      </c>
      <c r="B9833" s="13">
        <v>-12.653853529335967</v>
      </c>
    </row>
    <row r="9834" spans="1:2">
      <c r="A9834">
        <v>9833</v>
      </c>
      <c r="B9834" s="13">
        <v>-6.3257696848630056</v>
      </c>
    </row>
    <row r="9835" spans="1:2">
      <c r="A9835">
        <v>9834</v>
      </c>
      <c r="B9835" s="13">
        <v>-14.218154437283685</v>
      </c>
    </row>
    <row r="9836" spans="1:2">
      <c r="A9836">
        <v>9835</v>
      </c>
      <c r="B9836" s="13">
        <v>-15.411284899336078</v>
      </c>
    </row>
    <row r="9837" spans="1:2">
      <c r="A9837">
        <v>9836</v>
      </c>
      <c r="B9837" s="13">
        <v>-7.5153182798405496</v>
      </c>
    </row>
    <row r="9838" spans="1:2">
      <c r="A9838">
        <v>9837</v>
      </c>
      <c r="B9838" s="13">
        <v>-9.5962409769693551</v>
      </c>
    </row>
    <row r="9839" spans="1:2">
      <c r="A9839">
        <v>9838</v>
      </c>
      <c r="B9839" s="13">
        <v>-8.2958511949489235</v>
      </c>
    </row>
    <row r="9840" spans="1:2">
      <c r="A9840">
        <v>9839</v>
      </c>
      <c r="B9840" s="13">
        <v>-7.9963488055886121</v>
      </c>
    </row>
    <row r="9841" spans="1:2">
      <c r="A9841">
        <v>9840</v>
      </c>
      <c r="B9841" s="13">
        <v>-6.4256775661974084</v>
      </c>
    </row>
    <row r="9842" spans="1:2">
      <c r="A9842">
        <v>9841</v>
      </c>
      <c r="B9842" s="13">
        <v>-6.6617275675165848</v>
      </c>
    </row>
    <row r="9843" spans="1:2">
      <c r="A9843">
        <v>9842</v>
      </c>
      <c r="B9843" s="13">
        <v>-8.8987452190324881</v>
      </c>
    </row>
    <row r="9844" spans="1:2">
      <c r="A9844">
        <v>9843</v>
      </c>
      <c r="B9844" s="13">
        <v>-11.558929742172575</v>
      </c>
    </row>
    <row r="9845" spans="1:2">
      <c r="A9845">
        <v>9844</v>
      </c>
      <c r="B9845" s="13">
        <v>-4.7934316574567326</v>
      </c>
    </row>
    <row r="9846" spans="1:2">
      <c r="A9846">
        <v>9845</v>
      </c>
      <c r="B9846" s="13">
        <v>-7.5076837158474135</v>
      </c>
    </row>
    <row r="9847" spans="1:2">
      <c r="A9847">
        <v>9846</v>
      </c>
      <c r="B9847" s="13">
        <v>-6.7538998130032697</v>
      </c>
    </row>
    <row r="9848" spans="1:2">
      <c r="A9848">
        <v>9847</v>
      </c>
      <c r="B9848" s="13">
        <v>-9.3533494994068231</v>
      </c>
    </row>
    <row r="9849" spans="1:2">
      <c r="A9849">
        <v>9848</v>
      </c>
      <c r="B9849" s="13">
        <v>-8.9500992029828925</v>
      </c>
    </row>
    <row r="9850" spans="1:2">
      <c r="A9850">
        <v>9849</v>
      </c>
      <c r="B9850" s="13">
        <v>-5.4043468929264895</v>
      </c>
    </row>
    <row r="9851" spans="1:2">
      <c r="A9851">
        <v>9850</v>
      </c>
      <c r="B9851" s="13">
        <v>-8.91968554988504</v>
      </c>
    </row>
    <row r="9852" spans="1:2">
      <c r="A9852">
        <v>9851</v>
      </c>
      <c r="B9852" s="13">
        <v>-7.5450819377729861</v>
      </c>
    </row>
    <row r="9853" spans="1:2">
      <c r="A9853">
        <v>9852</v>
      </c>
      <c r="B9853" s="13">
        <v>-10.279429198493458</v>
      </c>
    </row>
    <row r="9854" spans="1:2">
      <c r="A9854">
        <v>9853</v>
      </c>
      <c r="B9854" s="13">
        <v>-11.515695778966375</v>
      </c>
    </row>
    <row r="9855" spans="1:2">
      <c r="A9855">
        <v>9854</v>
      </c>
      <c r="B9855" s="13">
        <v>-5.9816665572145524</v>
      </c>
    </row>
    <row r="9856" spans="1:2">
      <c r="A9856">
        <v>9855</v>
      </c>
      <c r="B9856" s="13">
        <v>-6.7915729968625227</v>
      </c>
    </row>
    <row r="9857" spans="1:2">
      <c r="A9857">
        <v>9856</v>
      </c>
      <c r="B9857" s="13">
        <v>-5.679002306100255</v>
      </c>
    </row>
    <row r="9858" spans="1:2">
      <c r="A9858">
        <v>9857</v>
      </c>
      <c r="B9858" s="13">
        <v>-11.041682699536764</v>
      </c>
    </row>
    <row r="9859" spans="1:2">
      <c r="A9859">
        <v>9858</v>
      </c>
      <c r="B9859" s="13">
        <v>-6.0643949098600185</v>
      </c>
    </row>
    <row r="9860" spans="1:2">
      <c r="A9860">
        <v>9859</v>
      </c>
      <c r="B9860" s="13">
        <v>-10.140151739971703</v>
      </c>
    </row>
    <row r="9861" spans="1:2">
      <c r="A9861">
        <v>9860</v>
      </c>
      <c r="B9861" s="13">
        <v>-9.7557756676622081</v>
      </c>
    </row>
    <row r="9862" spans="1:2">
      <c r="A9862">
        <v>9861</v>
      </c>
      <c r="B9862" s="13">
        <v>-7.381357597833655</v>
      </c>
    </row>
    <row r="9863" spans="1:2">
      <c r="A9863">
        <v>9862</v>
      </c>
      <c r="B9863" s="13">
        <v>-4.3461603530195019</v>
      </c>
    </row>
    <row r="9864" spans="1:2">
      <c r="A9864">
        <v>9863</v>
      </c>
      <c r="B9864" s="13">
        <v>-5.93147334253577</v>
      </c>
    </row>
    <row r="9865" spans="1:2">
      <c r="A9865">
        <v>9864</v>
      </c>
      <c r="B9865" s="13">
        <v>-12.700162515658658</v>
      </c>
    </row>
    <row r="9866" spans="1:2">
      <c r="A9866">
        <v>9865</v>
      </c>
      <c r="B9866" s="13">
        <v>-10.262495171016957</v>
      </c>
    </row>
    <row r="9867" spans="1:2">
      <c r="A9867">
        <v>9866</v>
      </c>
      <c r="B9867" s="13">
        <v>-6.3992545328894828</v>
      </c>
    </row>
    <row r="9868" spans="1:2">
      <c r="A9868">
        <v>9867</v>
      </c>
      <c r="B9868" s="13">
        <v>-10.20389723058098</v>
      </c>
    </row>
    <row r="9869" spans="1:2">
      <c r="A9869">
        <v>9868</v>
      </c>
      <c r="B9869" s="13">
        <v>-5.0487585508636679</v>
      </c>
    </row>
    <row r="9870" spans="1:2">
      <c r="A9870">
        <v>9869</v>
      </c>
      <c r="B9870" s="13">
        <v>-13.428086390312616</v>
      </c>
    </row>
    <row r="9871" spans="1:2">
      <c r="A9871">
        <v>9870</v>
      </c>
      <c r="B9871" s="13">
        <v>-2.820478986806588</v>
      </c>
    </row>
    <row r="9872" spans="1:2">
      <c r="A9872">
        <v>9871</v>
      </c>
      <c r="B9872" s="13">
        <v>-9.4113515580285902</v>
      </c>
    </row>
    <row r="9873" spans="1:2">
      <c r="A9873">
        <v>9872</v>
      </c>
      <c r="B9873" s="13">
        <v>-11.423283016343758</v>
      </c>
    </row>
    <row r="9874" spans="1:2">
      <c r="A9874">
        <v>9873</v>
      </c>
      <c r="B9874" s="13">
        <v>-12.076001756181837</v>
      </c>
    </row>
    <row r="9875" spans="1:2">
      <c r="A9875">
        <v>9874</v>
      </c>
      <c r="B9875" s="13">
        <v>-14.039101560537238</v>
      </c>
    </row>
    <row r="9876" spans="1:2">
      <c r="A9876">
        <v>9875</v>
      </c>
      <c r="B9876" s="13">
        <v>-4.6876074047888272</v>
      </c>
    </row>
    <row r="9877" spans="1:2">
      <c r="A9877">
        <v>9876</v>
      </c>
      <c r="B9877" s="13">
        <v>-7.8412243281498153</v>
      </c>
    </row>
    <row r="9878" spans="1:2">
      <c r="A9878">
        <v>9877</v>
      </c>
      <c r="B9878" s="13">
        <v>-10.983589011783121</v>
      </c>
    </row>
    <row r="9879" spans="1:2">
      <c r="A9879">
        <v>9878</v>
      </c>
      <c r="B9879" s="13">
        <v>-11.818500970050295</v>
      </c>
    </row>
    <row r="9880" spans="1:2">
      <c r="A9880">
        <v>9879</v>
      </c>
      <c r="B9880" s="13">
        <v>-9.9011046739139541</v>
      </c>
    </row>
    <row r="9881" spans="1:2">
      <c r="A9881">
        <v>9880</v>
      </c>
      <c r="B9881" s="13">
        <v>-9.7107876526610344</v>
      </c>
    </row>
    <row r="9882" spans="1:2">
      <c r="A9882">
        <v>9881</v>
      </c>
      <c r="B9882" s="13">
        <v>-12.734798633330037</v>
      </c>
    </row>
    <row r="9883" spans="1:2">
      <c r="A9883">
        <v>9882</v>
      </c>
      <c r="B9883" s="13">
        <v>-7.9837883779106757</v>
      </c>
    </row>
    <row r="9884" spans="1:2">
      <c r="A9884">
        <v>9883</v>
      </c>
      <c r="B9884" s="13">
        <v>-11.866884649507673</v>
      </c>
    </row>
    <row r="9885" spans="1:2">
      <c r="A9885">
        <v>9884</v>
      </c>
      <c r="B9885" s="13">
        <v>-8.4952338985682481</v>
      </c>
    </row>
    <row r="9886" spans="1:2">
      <c r="A9886">
        <v>9885</v>
      </c>
      <c r="B9886" s="13">
        <v>-9.9106854785592891</v>
      </c>
    </row>
    <row r="9887" spans="1:2">
      <c r="A9887">
        <v>9886</v>
      </c>
      <c r="B9887" s="13">
        <v>-5.7186846519436996</v>
      </c>
    </row>
    <row r="9888" spans="1:2">
      <c r="A9888">
        <v>9887</v>
      </c>
      <c r="B9888" s="13">
        <v>-10.419678683836096</v>
      </c>
    </row>
    <row r="9889" spans="1:2">
      <c r="A9889">
        <v>9888</v>
      </c>
      <c r="B9889" s="13">
        <v>-12.530813860683372</v>
      </c>
    </row>
    <row r="9890" spans="1:2">
      <c r="A9890">
        <v>9889</v>
      </c>
      <c r="B9890" s="13">
        <v>-8.7413641509246762</v>
      </c>
    </row>
    <row r="9891" spans="1:2">
      <c r="A9891">
        <v>9890</v>
      </c>
      <c r="B9891" s="13">
        <v>-6.6660381698946081</v>
      </c>
    </row>
    <row r="9892" spans="1:2">
      <c r="A9892">
        <v>9891</v>
      </c>
      <c r="B9892" s="13">
        <v>-7.1318105468724431</v>
      </c>
    </row>
    <row r="9893" spans="1:2">
      <c r="A9893">
        <v>9892</v>
      </c>
      <c r="B9893" s="13">
        <v>-6.1486908187307723</v>
      </c>
    </row>
    <row r="9894" spans="1:2">
      <c r="A9894">
        <v>9893</v>
      </c>
      <c r="B9894" s="13">
        <v>-8.9736441076454998</v>
      </c>
    </row>
    <row r="9895" spans="1:2">
      <c r="A9895">
        <v>9894</v>
      </c>
      <c r="B9895" s="13">
        <v>-10.247807200962679</v>
      </c>
    </row>
    <row r="9896" spans="1:2">
      <c r="A9896">
        <v>9895</v>
      </c>
      <c r="B9896" s="13">
        <v>-6.7034427266948242</v>
      </c>
    </row>
    <row r="9897" spans="1:2">
      <c r="A9897">
        <v>9896</v>
      </c>
      <c r="B9897" s="13">
        <v>-9.3986603162293729</v>
      </c>
    </row>
    <row r="9898" spans="1:2">
      <c r="A9898">
        <v>9897</v>
      </c>
      <c r="B9898" s="13">
        <v>-10.305036287281705</v>
      </c>
    </row>
    <row r="9899" spans="1:2">
      <c r="A9899">
        <v>9898</v>
      </c>
      <c r="B9899" s="13">
        <v>-11.778806300030285</v>
      </c>
    </row>
    <row r="9900" spans="1:2">
      <c r="A9900">
        <v>9899</v>
      </c>
      <c r="B9900" s="13">
        <v>-4.400221607488251</v>
      </c>
    </row>
    <row r="9901" spans="1:2">
      <c r="A9901">
        <v>9900</v>
      </c>
      <c r="B9901" s="13">
        <v>-9.1603535596154391</v>
      </c>
    </row>
    <row r="9902" spans="1:2">
      <c r="A9902">
        <v>9901</v>
      </c>
      <c r="B9902" s="13">
        <v>-14.795199037790733</v>
      </c>
    </row>
    <row r="9903" spans="1:2">
      <c r="A9903">
        <v>9902</v>
      </c>
      <c r="B9903" s="13">
        <v>-9.5408359669393672</v>
      </c>
    </row>
    <row r="9904" spans="1:2">
      <c r="A9904">
        <v>9903</v>
      </c>
      <c r="B9904" s="13">
        <v>-7.829319603355759</v>
      </c>
    </row>
    <row r="9905" spans="1:2">
      <c r="A9905">
        <v>9904</v>
      </c>
      <c r="B9905" s="13">
        <v>-6.9640038130070243</v>
      </c>
    </row>
    <row r="9906" spans="1:2">
      <c r="A9906">
        <v>9905</v>
      </c>
      <c r="B9906" s="13">
        <v>-7.6503074125434267</v>
      </c>
    </row>
    <row r="9907" spans="1:2">
      <c r="A9907">
        <v>9906</v>
      </c>
      <c r="B9907" s="13">
        <v>-12.492850692945616</v>
      </c>
    </row>
    <row r="9908" spans="1:2">
      <c r="A9908">
        <v>9907</v>
      </c>
      <c r="B9908" s="13">
        <v>-6.4389128315579338</v>
      </c>
    </row>
    <row r="9909" spans="1:2">
      <c r="A9909">
        <v>9908</v>
      </c>
      <c r="B9909" s="13">
        <v>-2.2912264452238675</v>
      </c>
    </row>
    <row r="9910" spans="1:2">
      <c r="A9910">
        <v>9909</v>
      </c>
      <c r="B9910" s="13">
        <v>-10.109536126576339</v>
      </c>
    </row>
    <row r="9911" spans="1:2">
      <c r="A9911">
        <v>9910</v>
      </c>
      <c r="B9911" s="13">
        <v>-9.4511953783327289</v>
      </c>
    </row>
    <row r="9912" spans="1:2">
      <c r="A9912">
        <v>9911</v>
      </c>
      <c r="B9912" s="13">
        <v>-8.0262297225946408</v>
      </c>
    </row>
    <row r="9913" spans="1:2">
      <c r="A9913">
        <v>9912</v>
      </c>
      <c r="B9913" s="13">
        <v>-4.9739354695277473</v>
      </c>
    </row>
    <row r="9914" spans="1:2">
      <c r="A9914">
        <v>9913</v>
      </c>
      <c r="B9914" s="13">
        <v>-4.7158521298897629</v>
      </c>
    </row>
    <row r="9915" spans="1:2">
      <c r="A9915">
        <v>9914</v>
      </c>
      <c r="B9915" s="13">
        <v>-8.9585435077699849</v>
      </c>
    </row>
    <row r="9916" spans="1:2">
      <c r="A9916">
        <v>9915</v>
      </c>
      <c r="B9916" s="13">
        <v>-7.6789663729578246</v>
      </c>
    </row>
    <row r="9917" spans="1:2">
      <c r="A9917">
        <v>9916</v>
      </c>
      <c r="B9917" s="13">
        <v>-8.0473364547117807</v>
      </c>
    </row>
    <row r="9918" spans="1:2">
      <c r="A9918">
        <v>9917</v>
      </c>
      <c r="B9918" s="13">
        <v>-8.4166769664751886</v>
      </c>
    </row>
    <row r="9919" spans="1:2">
      <c r="A9919">
        <v>9918</v>
      </c>
      <c r="B9919" s="13">
        <v>-10.309954433058587</v>
      </c>
    </row>
    <row r="9920" spans="1:2">
      <c r="A9920">
        <v>9919</v>
      </c>
      <c r="B9920" s="13">
        <v>-11.278971466317886</v>
      </c>
    </row>
    <row r="9921" spans="1:2">
      <c r="A9921">
        <v>9920</v>
      </c>
      <c r="B9921" s="13">
        <v>-5.4839156141477483</v>
      </c>
    </row>
    <row r="9922" spans="1:2">
      <c r="A9922">
        <v>9921</v>
      </c>
      <c r="B9922" s="13">
        <v>-12.116692687108465</v>
      </c>
    </row>
    <row r="9923" spans="1:2">
      <c r="A9923">
        <v>9922</v>
      </c>
      <c r="B9923" s="13">
        <v>-8.2796479143762856</v>
      </c>
    </row>
    <row r="9924" spans="1:2">
      <c r="A9924">
        <v>9923</v>
      </c>
      <c r="B9924" s="13">
        <v>-9.4945088300944462</v>
      </c>
    </row>
    <row r="9925" spans="1:2">
      <c r="A9925">
        <v>9924</v>
      </c>
      <c r="B9925" s="13">
        <v>-9.3153083032676118</v>
      </c>
    </row>
    <row r="9926" spans="1:2">
      <c r="A9926">
        <v>9925</v>
      </c>
      <c r="B9926" s="13">
        <v>-9.9718679854730929</v>
      </c>
    </row>
    <row r="9927" spans="1:2">
      <c r="A9927">
        <v>9926</v>
      </c>
      <c r="B9927" s="13">
        <v>-9.475786137127244</v>
      </c>
    </row>
    <row r="9928" spans="1:2">
      <c r="A9928">
        <v>9927</v>
      </c>
      <c r="B9928" s="13">
        <v>-7.8927547758941277</v>
      </c>
    </row>
    <row r="9929" spans="1:2">
      <c r="A9929">
        <v>9928</v>
      </c>
      <c r="B9929" s="13">
        <v>-13.647242912122753</v>
      </c>
    </row>
    <row r="9930" spans="1:2">
      <c r="A9930">
        <v>9929</v>
      </c>
      <c r="B9930" s="13">
        <v>-7.4079968330294257</v>
      </c>
    </row>
    <row r="9931" spans="1:2">
      <c r="A9931">
        <v>9930</v>
      </c>
      <c r="B9931" s="13">
        <v>-9.4521390641762721</v>
      </c>
    </row>
    <row r="9932" spans="1:2">
      <c r="A9932">
        <v>9931</v>
      </c>
      <c r="B9932" s="13">
        <v>-9.5185396513804932</v>
      </c>
    </row>
    <row r="9933" spans="1:2">
      <c r="A9933">
        <v>9932</v>
      </c>
      <c r="B9933" s="13">
        <v>-11.082272574757111</v>
      </c>
    </row>
    <row r="9934" spans="1:2">
      <c r="A9934">
        <v>9933</v>
      </c>
      <c r="B9934" s="13">
        <v>-9.5521418062397885</v>
      </c>
    </row>
    <row r="9935" spans="1:2">
      <c r="A9935">
        <v>9934</v>
      </c>
      <c r="B9935" s="13">
        <v>-9.5434767322123424</v>
      </c>
    </row>
    <row r="9936" spans="1:2">
      <c r="A9936">
        <v>9935</v>
      </c>
      <c r="B9936" s="13">
        <v>-11.179413922617888</v>
      </c>
    </row>
    <row r="9937" spans="1:2">
      <c r="A9937">
        <v>9936</v>
      </c>
      <c r="B9937" s="13">
        <v>-8.8380645442084553</v>
      </c>
    </row>
    <row r="9938" spans="1:2">
      <c r="A9938">
        <v>9937</v>
      </c>
      <c r="B9938" s="13">
        <v>-6.6965101235048339</v>
      </c>
    </row>
    <row r="9939" spans="1:2">
      <c r="A9939">
        <v>9938</v>
      </c>
      <c r="B9939" s="13">
        <v>-10.555072638300828</v>
      </c>
    </row>
    <row r="9940" spans="1:2">
      <c r="A9940">
        <v>9939</v>
      </c>
      <c r="B9940" s="13">
        <v>-10.379605891583463</v>
      </c>
    </row>
    <row r="9941" spans="1:2">
      <c r="A9941">
        <v>9940</v>
      </c>
      <c r="B9941" s="13">
        <v>-9.2826779255315053</v>
      </c>
    </row>
    <row r="9942" spans="1:2">
      <c r="A9942">
        <v>9941</v>
      </c>
      <c r="B9942" s="13">
        <v>-7.7438018372518886</v>
      </c>
    </row>
    <row r="9943" spans="1:2">
      <c r="A9943">
        <v>9942</v>
      </c>
      <c r="B9943" s="13">
        <v>-5.9386040606734154</v>
      </c>
    </row>
    <row r="9944" spans="1:2">
      <c r="A9944">
        <v>9943</v>
      </c>
      <c r="B9944" s="13">
        <v>-7.2741538088244555</v>
      </c>
    </row>
    <row r="9945" spans="1:2">
      <c r="A9945">
        <v>9944</v>
      </c>
      <c r="B9945" s="13">
        <v>-9.0226219927881708</v>
      </c>
    </row>
    <row r="9946" spans="1:2">
      <c r="A9946">
        <v>9945</v>
      </c>
      <c r="B9946" s="13">
        <v>-7.380656995243668</v>
      </c>
    </row>
    <row r="9947" spans="1:2">
      <c r="A9947">
        <v>9946</v>
      </c>
      <c r="B9947" s="13">
        <v>-13.04690671337266</v>
      </c>
    </row>
    <row r="9948" spans="1:2">
      <c r="A9948">
        <v>9947</v>
      </c>
      <c r="B9948" s="13">
        <v>-13.698198224757039</v>
      </c>
    </row>
    <row r="9949" spans="1:2">
      <c r="A9949">
        <v>9948</v>
      </c>
      <c r="B9949" s="13">
        <v>-13.505834760147545</v>
      </c>
    </row>
    <row r="9950" spans="1:2">
      <c r="A9950">
        <v>9949</v>
      </c>
      <c r="B9950" s="13">
        <v>-10.641040629408053</v>
      </c>
    </row>
    <row r="9951" spans="1:2">
      <c r="A9951">
        <v>9950</v>
      </c>
      <c r="B9951" s="13">
        <v>-12.701717143643918</v>
      </c>
    </row>
    <row r="9952" spans="1:2">
      <c r="A9952">
        <v>9951</v>
      </c>
      <c r="B9952" s="13">
        <v>-9.7298980852310795</v>
      </c>
    </row>
    <row r="9953" spans="1:2">
      <c r="A9953">
        <v>9952</v>
      </c>
      <c r="B9953" s="13">
        <v>-9.7903261303034004</v>
      </c>
    </row>
    <row r="9954" spans="1:2">
      <c r="A9954">
        <v>9953</v>
      </c>
      <c r="B9954" s="13">
        <v>-9.2369542112902394</v>
      </c>
    </row>
    <row r="9955" spans="1:2">
      <c r="A9955">
        <v>9954</v>
      </c>
      <c r="B9955" s="13">
        <v>-11.782728597509859</v>
      </c>
    </row>
    <row r="9956" spans="1:2">
      <c r="A9956">
        <v>9955</v>
      </c>
      <c r="B9956" s="13">
        <v>-11.874725748586474</v>
      </c>
    </row>
    <row r="9957" spans="1:2">
      <c r="A9957">
        <v>9956</v>
      </c>
      <c r="B9957" s="13">
        <v>-10.925850158275358</v>
      </c>
    </row>
    <row r="9958" spans="1:2">
      <c r="A9958">
        <v>9957</v>
      </c>
      <c r="B9958" s="13">
        <v>-5.0585913504936073</v>
      </c>
    </row>
    <row r="9959" spans="1:2">
      <c r="A9959">
        <v>9958</v>
      </c>
      <c r="B9959" s="13">
        <v>-9.1774257523866893</v>
      </c>
    </row>
    <row r="9960" spans="1:2">
      <c r="A9960">
        <v>9959</v>
      </c>
      <c r="B9960" s="13">
        <v>-8.3068538740899065</v>
      </c>
    </row>
    <row r="9961" spans="1:2">
      <c r="A9961">
        <v>9960</v>
      </c>
      <c r="B9961" s="13">
        <v>-5.8801204413863566</v>
      </c>
    </row>
    <row r="9962" spans="1:2">
      <c r="A9962">
        <v>9961</v>
      </c>
      <c r="B9962" s="13">
        <v>-12.508681062442777</v>
      </c>
    </row>
    <row r="9963" spans="1:2">
      <c r="A9963">
        <v>9962</v>
      </c>
      <c r="B9963" s="13">
        <v>-10.454961409332673</v>
      </c>
    </row>
    <row r="9964" spans="1:2">
      <c r="A9964">
        <v>9963</v>
      </c>
      <c r="B9964" s="13">
        <v>-9.3342697282661575</v>
      </c>
    </row>
    <row r="9965" spans="1:2">
      <c r="A9965">
        <v>9964</v>
      </c>
      <c r="B9965" s="13">
        <v>-11.942757075660067</v>
      </c>
    </row>
    <row r="9966" spans="1:2">
      <c r="A9966">
        <v>9965</v>
      </c>
      <c r="B9966" s="13">
        <v>-9.1725566228467219</v>
      </c>
    </row>
    <row r="9967" spans="1:2">
      <c r="A9967">
        <v>9966</v>
      </c>
      <c r="B9967" s="13">
        <v>-5.8202392595852697</v>
      </c>
    </row>
    <row r="9968" spans="1:2">
      <c r="A9968">
        <v>9967</v>
      </c>
      <c r="B9968" s="13">
        <v>-9.8234082254125692</v>
      </c>
    </row>
    <row r="9969" spans="1:2">
      <c r="A9969">
        <v>9968</v>
      </c>
      <c r="B9969" s="13">
        <v>-8.8406880667363978</v>
      </c>
    </row>
    <row r="9970" spans="1:2">
      <c r="A9970">
        <v>9969</v>
      </c>
      <c r="B9970" s="13">
        <v>-14.657560666940963</v>
      </c>
    </row>
    <row r="9971" spans="1:2">
      <c r="A9971">
        <v>9970</v>
      </c>
      <c r="B9971" s="13">
        <v>-9.2331431882813781</v>
      </c>
    </row>
    <row r="9972" spans="1:2">
      <c r="A9972">
        <v>9971</v>
      </c>
      <c r="B9972" s="13">
        <v>-10.497848633725464</v>
      </c>
    </row>
    <row r="9973" spans="1:2">
      <c r="A9973">
        <v>9972</v>
      </c>
      <c r="B9973" s="13">
        <v>-9.6003858043174617</v>
      </c>
    </row>
    <row r="9974" spans="1:2">
      <c r="A9974">
        <v>9973</v>
      </c>
      <c r="B9974" s="13">
        <v>-11.674706519836752</v>
      </c>
    </row>
    <row r="9975" spans="1:2">
      <c r="A9975">
        <v>9974</v>
      </c>
      <c r="B9975" s="13">
        <v>-3.4520072562068211</v>
      </c>
    </row>
    <row r="9976" spans="1:2">
      <c r="A9976">
        <v>9975</v>
      </c>
      <c r="B9976" s="13">
        <v>-7.1387817801238764</v>
      </c>
    </row>
    <row r="9977" spans="1:2">
      <c r="A9977">
        <v>9976</v>
      </c>
      <c r="B9977" s="13">
        <v>-4.1611550833698372</v>
      </c>
    </row>
    <row r="9978" spans="1:2">
      <c r="A9978">
        <v>9977</v>
      </c>
      <c r="B9978" s="13">
        <v>-7.0207929629902752</v>
      </c>
    </row>
    <row r="9979" spans="1:2">
      <c r="A9979">
        <v>9978</v>
      </c>
      <c r="B9979" s="13">
        <v>-7.9331551091012766</v>
      </c>
    </row>
    <row r="9980" spans="1:2">
      <c r="A9980">
        <v>9979</v>
      </c>
      <c r="B9980" s="13">
        <v>-9.8314927992258738</v>
      </c>
    </row>
    <row r="9981" spans="1:2">
      <c r="A9981">
        <v>9980</v>
      </c>
      <c r="B9981" s="13">
        <v>-7.9808829284854985</v>
      </c>
    </row>
    <row r="9982" spans="1:2">
      <c r="A9982">
        <v>9981</v>
      </c>
      <c r="B9982" s="13">
        <v>-15.952118256324249</v>
      </c>
    </row>
    <row r="9983" spans="1:2">
      <c r="A9983">
        <v>9982</v>
      </c>
      <c r="B9983" s="13">
        <v>-9.411044819009021</v>
      </c>
    </row>
    <row r="9984" spans="1:2">
      <c r="A9984">
        <v>9983</v>
      </c>
      <c r="B9984" s="13">
        <v>-6.1514885879902224</v>
      </c>
    </row>
    <row r="9985" spans="1:2">
      <c r="A9985">
        <v>9984</v>
      </c>
      <c r="B9985" s="13">
        <v>-10.275488596054474</v>
      </c>
    </row>
    <row r="9986" spans="1:2">
      <c r="A9986">
        <v>9985</v>
      </c>
      <c r="B9986" s="13">
        <v>-9.2187953261344475</v>
      </c>
    </row>
    <row r="9987" spans="1:2">
      <c r="A9987">
        <v>9986</v>
      </c>
      <c r="B9987" s="13">
        <v>-10.237617046049396</v>
      </c>
    </row>
    <row r="9988" spans="1:2">
      <c r="A9988">
        <v>9987</v>
      </c>
      <c r="B9988" s="13">
        <v>-8.3933490316987758</v>
      </c>
    </row>
    <row r="9989" spans="1:2">
      <c r="A9989">
        <v>9988</v>
      </c>
      <c r="B9989" s="13">
        <v>-6.2008445480862511</v>
      </c>
    </row>
    <row r="9990" spans="1:2">
      <c r="A9990">
        <v>9989</v>
      </c>
      <c r="B9990" s="13">
        <v>-6.4589870716189122</v>
      </c>
    </row>
    <row r="9991" spans="1:2">
      <c r="A9991">
        <v>9990</v>
      </c>
      <c r="B9991" s="13">
        <v>-10.15178095111227</v>
      </c>
    </row>
    <row r="9992" spans="1:2">
      <c r="A9992">
        <v>9991</v>
      </c>
      <c r="B9992" s="13">
        <v>-4.9211579874216431</v>
      </c>
    </row>
    <row r="9993" spans="1:2">
      <c r="A9993">
        <v>9992</v>
      </c>
      <c r="B9993" s="13">
        <v>-8.7521318716841652</v>
      </c>
    </row>
    <row r="9994" spans="1:2">
      <c r="A9994">
        <v>9993</v>
      </c>
      <c r="B9994" s="13">
        <v>-7.451204511056897</v>
      </c>
    </row>
    <row r="9995" spans="1:2">
      <c r="A9995">
        <v>9994</v>
      </c>
      <c r="B9995" s="13">
        <v>-13.630019097820213</v>
      </c>
    </row>
    <row r="9996" spans="1:2">
      <c r="A9996">
        <v>9995</v>
      </c>
      <c r="B9996" s="13">
        <v>-6.9020993442013658</v>
      </c>
    </row>
    <row r="9997" spans="1:2">
      <c r="A9997">
        <v>9996</v>
      </c>
      <c r="B9997" s="13">
        <v>-9.4068146757096578</v>
      </c>
    </row>
    <row r="9998" spans="1:2">
      <c r="A9998">
        <v>9997</v>
      </c>
      <c r="B9998" s="13">
        <v>-8.9270066190401369</v>
      </c>
    </row>
    <row r="9999" spans="1:2">
      <c r="A9999">
        <v>9998</v>
      </c>
      <c r="B9999" s="13">
        <v>-4.785143586722957</v>
      </c>
    </row>
    <row r="10000" spans="1:2">
      <c r="A10000">
        <v>9999</v>
      </c>
      <c r="B10000" s="13">
        <v>-7.8152868478428621</v>
      </c>
    </row>
    <row r="10001" spans="1:2">
      <c r="A10001">
        <v>10000</v>
      </c>
      <c r="B10001" s="13">
        <v>-11.096521823415314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3DB0D-F935-4433-81EC-83476C55AB9C}">
  <sheetPr>
    <tabColor theme="9" tint="0.39997558519241921"/>
    <pageSetUpPr fitToPage="1"/>
  </sheetPr>
  <dimension ref="A1:H10001"/>
  <sheetViews>
    <sheetView workbookViewId="0">
      <selection activeCell="C1" sqref="C1"/>
    </sheetView>
  </sheetViews>
  <sheetFormatPr baseColWidth="10" defaultColWidth="8.83203125" defaultRowHeight="16"/>
  <cols>
    <col min="1" max="1" width="5.83203125" bestFit="1" customWidth="1"/>
    <col min="2" max="2" width="16.6640625" bestFit="1" customWidth="1"/>
    <col min="4" max="4" width="21.1640625" bestFit="1" customWidth="1"/>
    <col min="6" max="6" width="21.5" bestFit="1" customWidth="1"/>
  </cols>
  <sheetData>
    <row r="1" spans="1:8">
      <c r="A1" s="95" t="s">
        <v>2049</v>
      </c>
      <c r="B1" s="96" t="s">
        <v>2021</v>
      </c>
      <c r="D1" t="s">
        <v>2050</v>
      </c>
      <c r="H1" t="s">
        <v>2061</v>
      </c>
    </row>
    <row r="2" spans="1:8">
      <c r="A2">
        <v>1</v>
      </c>
      <c r="B2" s="13">
        <v>1.461386572919521</v>
      </c>
      <c r="H2" t="s">
        <v>2062</v>
      </c>
    </row>
    <row r="3" spans="1:8">
      <c r="A3">
        <v>2</v>
      </c>
      <c r="B3" s="13">
        <v>-2.4821024109181078</v>
      </c>
      <c r="D3" s="97" t="s">
        <v>2051</v>
      </c>
      <c r="E3" s="97"/>
      <c r="F3" s="98">
        <v>43535</v>
      </c>
      <c r="H3" t="s">
        <v>2063</v>
      </c>
    </row>
    <row r="4" spans="1:8">
      <c r="A4">
        <v>3</v>
      </c>
      <c r="B4" s="13">
        <v>-9.0024460670557183</v>
      </c>
      <c r="D4" s="97" t="s">
        <v>2052</v>
      </c>
      <c r="E4" s="97"/>
      <c r="F4" s="99">
        <v>0.47949074074074072</v>
      </c>
      <c r="H4" t="s">
        <v>2064</v>
      </c>
    </row>
    <row r="5" spans="1:8">
      <c r="A5">
        <v>4</v>
      </c>
      <c r="B5" s="13">
        <v>-5.770046223815295</v>
      </c>
      <c r="D5" s="97"/>
      <c r="E5" s="97"/>
      <c r="F5" s="97"/>
    </row>
    <row r="6" spans="1:8">
      <c r="A6">
        <v>5</v>
      </c>
      <c r="B6" s="13">
        <v>-5.8113716682367267</v>
      </c>
      <c r="D6" s="97" t="s">
        <v>2053</v>
      </c>
      <c r="E6" s="97"/>
      <c r="F6" s="97" t="s">
        <v>2054</v>
      </c>
    </row>
    <row r="7" spans="1:8">
      <c r="A7">
        <v>6</v>
      </c>
      <c r="B7" s="13">
        <v>-8.1731950597040903</v>
      </c>
      <c r="D7" s="97"/>
      <c r="E7" s="97"/>
      <c r="F7" s="97"/>
    </row>
    <row r="8" spans="1:8">
      <c r="A8">
        <v>7</v>
      </c>
      <c r="B8" s="13">
        <v>-3.9523868604680787</v>
      </c>
      <c r="D8" s="97" t="s">
        <v>2055</v>
      </c>
      <c r="E8" s="97"/>
      <c r="F8" s="97">
        <v>10000</v>
      </c>
    </row>
    <row r="9" spans="1:8">
      <c r="A9">
        <v>8</v>
      </c>
      <c r="B9" s="13">
        <v>-7.7515038720820701</v>
      </c>
      <c r="D9" s="97" t="s">
        <v>2056</v>
      </c>
      <c r="E9" s="97"/>
      <c r="F9" s="97">
        <v>992060592</v>
      </c>
    </row>
    <row r="10" spans="1:8">
      <c r="A10">
        <v>9</v>
      </c>
      <c r="B10" s="13">
        <v>-2.4582700543333083</v>
      </c>
      <c r="D10" s="97"/>
      <c r="E10" s="97"/>
      <c r="F10" s="97"/>
    </row>
    <row r="11" spans="1:8">
      <c r="A11">
        <v>10</v>
      </c>
      <c r="B11" s="13">
        <v>-5.6324057757271309</v>
      </c>
      <c r="D11" s="97" t="s">
        <v>2057</v>
      </c>
      <c r="E11" s="97"/>
      <c r="F11" s="97" t="s">
        <v>2058</v>
      </c>
    </row>
    <row r="12" spans="1:8">
      <c r="A12">
        <v>11</v>
      </c>
      <c r="B12" s="13">
        <v>-9.1676461996912373</v>
      </c>
      <c r="D12" s="97" t="s">
        <v>2059</v>
      </c>
      <c r="E12" s="97"/>
      <c r="F12" s="97" t="s">
        <v>2086</v>
      </c>
    </row>
    <row r="13" spans="1:8">
      <c r="A13">
        <v>12</v>
      </c>
      <c r="B13" s="13">
        <v>-2.3979459440998436</v>
      </c>
      <c r="D13" s="97" t="s">
        <v>2060</v>
      </c>
      <c r="E13" s="97"/>
      <c r="F13" s="97" t="s">
        <v>2021</v>
      </c>
    </row>
    <row r="14" spans="1:8">
      <c r="A14">
        <v>13</v>
      </c>
      <c r="B14" s="13">
        <v>-4.9802850382247525</v>
      </c>
      <c r="D14" s="97"/>
      <c r="E14" s="97"/>
      <c r="F14" s="97"/>
    </row>
    <row r="15" spans="1:8">
      <c r="A15">
        <v>14</v>
      </c>
      <c r="B15" s="13">
        <v>-5.4751312171459938</v>
      </c>
      <c r="D15" s="97"/>
      <c r="E15" s="97"/>
      <c r="F15" s="97"/>
    </row>
    <row r="16" spans="1:8">
      <c r="A16">
        <v>15</v>
      </c>
      <c r="B16" s="13">
        <v>-7.4734141710670494</v>
      </c>
    </row>
    <row r="17" spans="1:2">
      <c r="A17">
        <v>16</v>
      </c>
      <c r="B17" s="13">
        <v>-8.9051656130473997</v>
      </c>
    </row>
    <row r="18" spans="1:2">
      <c r="A18">
        <v>17</v>
      </c>
      <c r="B18" s="13">
        <v>-3.3769749595837824</v>
      </c>
    </row>
    <row r="19" spans="1:2">
      <c r="A19">
        <v>18</v>
      </c>
      <c r="B19" s="13">
        <v>-6.3250636501341333</v>
      </c>
    </row>
    <row r="20" spans="1:2">
      <c r="A20">
        <v>19</v>
      </c>
      <c r="B20" s="13">
        <v>-4.8009819762228449</v>
      </c>
    </row>
    <row r="21" spans="1:2">
      <c r="A21">
        <v>20</v>
      </c>
      <c r="B21" s="13">
        <v>-2.8765846448028984</v>
      </c>
    </row>
    <row r="22" spans="1:2">
      <c r="A22">
        <v>21</v>
      </c>
      <c r="B22" s="13">
        <v>-7.3412571369382045</v>
      </c>
    </row>
    <row r="23" spans="1:2">
      <c r="A23">
        <v>22</v>
      </c>
      <c r="B23" s="13">
        <v>-9.3114864999230278</v>
      </c>
    </row>
    <row r="24" spans="1:2">
      <c r="A24">
        <v>23</v>
      </c>
      <c r="B24" s="13">
        <v>-6.2824176482554952</v>
      </c>
    </row>
    <row r="25" spans="1:2">
      <c r="A25">
        <v>24</v>
      </c>
      <c r="B25" s="13">
        <v>-4.5045083324821409</v>
      </c>
    </row>
    <row r="26" spans="1:2">
      <c r="A26">
        <v>25</v>
      </c>
      <c r="B26" s="13">
        <v>-2.5667548169916632</v>
      </c>
    </row>
    <row r="27" spans="1:2">
      <c r="A27">
        <v>26</v>
      </c>
      <c r="B27" s="13">
        <v>-12.53759958422812</v>
      </c>
    </row>
    <row r="28" spans="1:2">
      <c r="A28">
        <v>27</v>
      </c>
      <c r="B28" s="13">
        <v>-6.1378926107552427</v>
      </c>
    </row>
    <row r="29" spans="1:2">
      <c r="A29">
        <v>28</v>
      </c>
      <c r="B29" s="13">
        <v>-3.5506627808639228</v>
      </c>
    </row>
    <row r="30" spans="1:2">
      <c r="A30">
        <v>29</v>
      </c>
      <c r="B30" s="13">
        <v>-6.4335124006329689</v>
      </c>
    </row>
    <row r="31" spans="1:2">
      <c r="A31">
        <v>30</v>
      </c>
      <c r="B31" s="13">
        <v>-5.3835878874911707</v>
      </c>
    </row>
    <row r="32" spans="1:2">
      <c r="A32">
        <v>31</v>
      </c>
      <c r="B32" s="13">
        <v>-3.9931292169361217</v>
      </c>
    </row>
    <row r="33" spans="1:2">
      <c r="A33">
        <v>32</v>
      </c>
      <c r="B33" s="13">
        <v>-2.7733534502144011</v>
      </c>
    </row>
    <row r="34" spans="1:2">
      <c r="A34">
        <v>33</v>
      </c>
      <c r="B34" s="13">
        <v>-5.0681778065460676</v>
      </c>
    </row>
    <row r="35" spans="1:2">
      <c r="A35">
        <v>34</v>
      </c>
      <c r="B35" s="13">
        <v>-4.5089302187433908</v>
      </c>
    </row>
    <row r="36" spans="1:2">
      <c r="A36">
        <v>35</v>
      </c>
      <c r="B36" s="13">
        <v>-5.3162999784809593</v>
      </c>
    </row>
    <row r="37" spans="1:2">
      <c r="A37">
        <v>36</v>
      </c>
      <c r="B37" s="13">
        <v>-9.222676592455807</v>
      </c>
    </row>
    <row r="38" spans="1:2">
      <c r="A38">
        <v>37</v>
      </c>
      <c r="B38" s="13">
        <v>-6.4448977582540543</v>
      </c>
    </row>
    <row r="39" spans="1:2">
      <c r="A39">
        <v>38</v>
      </c>
      <c r="B39" s="13">
        <v>-5.2983008893636327</v>
      </c>
    </row>
    <row r="40" spans="1:2">
      <c r="A40">
        <v>39</v>
      </c>
      <c r="B40" s="13">
        <v>-6.2108536338785756</v>
      </c>
    </row>
    <row r="41" spans="1:2">
      <c r="A41">
        <v>40</v>
      </c>
      <c r="B41" s="13">
        <v>-7.3584144737123989</v>
      </c>
    </row>
    <row r="42" spans="1:2">
      <c r="A42">
        <v>41</v>
      </c>
      <c r="B42" s="13">
        <v>-1.3841008156095567</v>
      </c>
    </row>
    <row r="43" spans="1:2">
      <c r="A43">
        <v>42</v>
      </c>
      <c r="B43" s="13">
        <v>-6.0506969278214076</v>
      </c>
    </row>
    <row r="44" spans="1:2">
      <c r="A44">
        <v>43</v>
      </c>
      <c r="B44" s="13">
        <v>-11.454339026126508</v>
      </c>
    </row>
    <row r="45" spans="1:2">
      <c r="A45">
        <v>44</v>
      </c>
      <c r="B45" s="13">
        <v>-3.6191949623565667</v>
      </c>
    </row>
    <row r="46" spans="1:2">
      <c r="A46">
        <v>45</v>
      </c>
      <c r="B46" s="13">
        <v>-4.8840435214273743</v>
      </c>
    </row>
    <row r="47" spans="1:2">
      <c r="A47">
        <v>46</v>
      </c>
      <c r="B47" s="13">
        <v>-7.1948173930613564</v>
      </c>
    </row>
    <row r="48" spans="1:2">
      <c r="A48">
        <v>47</v>
      </c>
      <c r="B48" s="13">
        <v>-3.330642434365819</v>
      </c>
    </row>
    <row r="49" spans="1:2">
      <c r="A49">
        <v>48</v>
      </c>
      <c r="B49" s="13">
        <v>-2.500184147428735</v>
      </c>
    </row>
    <row r="50" spans="1:2">
      <c r="A50">
        <v>49</v>
      </c>
      <c r="B50" s="13">
        <v>-1.9093247391222377</v>
      </c>
    </row>
    <row r="51" spans="1:2">
      <c r="A51">
        <v>50</v>
      </c>
      <c r="B51" s="13">
        <v>-4.6306526374796162</v>
      </c>
    </row>
    <row r="52" spans="1:2">
      <c r="A52">
        <v>51</v>
      </c>
      <c r="B52" s="13">
        <v>-3.7942236159593818</v>
      </c>
    </row>
    <row r="53" spans="1:2">
      <c r="A53">
        <v>52</v>
      </c>
      <c r="B53" s="13">
        <v>-6.571393369034352</v>
      </c>
    </row>
    <row r="54" spans="1:2">
      <c r="A54">
        <v>53</v>
      </c>
      <c r="B54" s="13">
        <v>-5.4786931408580823</v>
      </c>
    </row>
    <row r="55" spans="1:2">
      <c r="A55">
        <v>54</v>
      </c>
      <c r="B55" s="13">
        <v>-4.8941997207447381</v>
      </c>
    </row>
    <row r="56" spans="1:2">
      <c r="A56">
        <v>55</v>
      </c>
      <c r="B56" s="13">
        <v>-7.2806544075788917</v>
      </c>
    </row>
    <row r="57" spans="1:2">
      <c r="A57">
        <v>56</v>
      </c>
      <c r="B57" s="13">
        <v>-9.9091664099025731</v>
      </c>
    </row>
    <row r="58" spans="1:2">
      <c r="A58">
        <v>57</v>
      </c>
      <c r="B58" s="13">
        <v>-2.2370964208487982</v>
      </c>
    </row>
    <row r="59" spans="1:2">
      <c r="A59">
        <v>58</v>
      </c>
      <c r="B59" s="13">
        <v>-0.55610639384785288</v>
      </c>
    </row>
    <row r="60" spans="1:2">
      <c r="A60">
        <v>59</v>
      </c>
      <c r="B60" s="13">
        <v>-4.3660615326030436</v>
      </c>
    </row>
    <row r="61" spans="1:2">
      <c r="A61">
        <v>60</v>
      </c>
      <c r="B61" s="13">
        <v>-7.6333192299864239</v>
      </c>
    </row>
    <row r="62" spans="1:2">
      <c r="A62">
        <v>61</v>
      </c>
      <c r="B62" s="13">
        <v>-2.8006631001565259</v>
      </c>
    </row>
    <row r="63" spans="1:2">
      <c r="A63">
        <v>62</v>
      </c>
      <c r="B63" s="13">
        <v>-6.694247441645147</v>
      </c>
    </row>
    <row r="64" spans="1:2">
      <c r="A64">
        <v>63</v>
      </c>
      <c r="B64" s="13">
        <v>-4.990319908759477</v>
      </c>
    </row>
    <row r="65" spans="1:2">
      <c r="A65">
        <v>64</v>
      </c>
      <c r="B65" s="13">
        <v>-6.1567979472815022</v>
      </c>
    </row>
    <row r="66" spans="1:2">
      <c r="A66">
        <v>65</v>
      </c>
      <c r="B66" s="13">
        <v>1.107118840410946</v>
      </c>
    </row>
    <row r="67" spans="1:2">
      <c r="A67">
        <v>66</v>
      </c>
      <c r="B67" s="13">
        <v>-3.7642780529195448</v>
      </c>
    </row>
    <row r="68" spans="1:2">
      <c r="A68">
        <v>67</v>
      </c>
      <c r="B68" s="13">
        <v>-2.5925445922306865</v>
      </c>
    </row>
    <row r="69" spans="1:2">
      <c r="A69">
        <v>68</v>
      </c>
      <c r="B69" s="13">
        <v>-5.3956623753508772</v>
      </c>
    </row>
    <row r="70" spans="1:2">
      <c r="A70">
        <v>69</v>
      </c>
      <c r="B70" s="13">
        <v>-0.38465949752254786</v>
      </c>
    </row>
    <row r="71" spans="1:2">
      <c r="A71">
        <v>70</v>
      </c>
      <c r="B71" s="13">
        <v>-6.2428985932002599</v>
      </c>
    </row>
    <row r="72" spans="1:2">
      <c r="A72">
        <v>71</v>
      </c>
      <c r="B72" s="13">
        <v>-3.4595181439976974</v>
      </c>
    </row>
    <row r="73" spans="1:2">
      <c r="A73">
        <v>72</v>
      </c>
      <c r="B73" s="13">
        <v>-4.2978115861266026</v>
      </c>
    </row>
    <row r="74" spans="1:2">
      <c r="A74">
        <v>73</v>
      </c>
      <c r="B74" s="13">
        <v>-9.4992470515252592</v>
      </c>
    </row>
    <row r="75" spans="1:2">
      <c r="A75">
        <v>74</v>
      </c>
      <c r="B75" s="13">
        <v>-1.1714907789531006</v>
      </c>
    </row>
    <row r="76" spans="1:2">
      <c r="A76">
        <v>75</v>
      </c>
      <c r="B76" s="13">
        <v>-8.0141142249846435</v>
      </c>
    </row>
    <row r="77" spans="1:2">
      <c r="A77">
        <v>76</v>
      </c>
      <c r="B77" s="13">
        <v>-5.324986944904369</v>
      </c>
    </row>
    <row r="78" spans="1:2">
      <c r="A78">
        <v>77</v>
      </c>
      <c r="B78" s="13">
        <v>1.1746915873666668</v>
      </c>
    </row>
    <row r="79" spans="1:2">
      <c r="A79">
        <v>78</v>
      </c>
      <c r="B79" s="13">
        <v>-5.1664341759873906</v>
      </c>
    </row>
    <row r="80" spans="1:2">
      <c r="A80">
        <v>79</v>
      </c>
      <c r="B80" s="13">
        <v>-2.7910863553588556</v>
      </c>
    </row>
    <row r="81" spans="1:2">
      <c r="A81">
        <v>80</v>
      </c>
      <c r="B81" s="13">
        <v>-6.819957958154343</v>
      </c>
    </row>
    <row r="82" spans="1:2">
      <c r="A82">
        <v>81</v>
      </c>
      <c r="B82" s="13">
        <v>-8.8982817948605621</v>
      </c>
    </row>
    <row r="83" spans="1:2">
      <c r="A83">
        <v>82</v>
      </c>
      <c r="B83" s="13">
        <v>-7.5351390204722515</v>
      </c>
    </row>
    <row r="84" spans="1:2">
      <c r="A84">
        <v>83</v>
      </c>
      <c r="B84" s="13">
        <v>-5.271066751763799</v>
      </c>
    </row>
    <row r="85" spans="1:2">
      <c r="A85">
        <v>84</v>
      </c>
      <c r="B85" s="13">
        <v>-3.0733723906026129</v>
      </c>
    </row>
    <row r="86" spans="1:2">
      <c r="A86">
        <v>85</v>
      </c>
      <c r="B86" s="13">
        <v>-6.9258218700128165</v>
      </c>
    </row>
    <row r="87" spans="1:2">
      <c r="A87">
        <v>86</v>
      </c>
      <c r="B87" s="13">
        <v>-5.969946445807123</v>
      </c>
    </row>
    <row r="88" spans="1:2">
      <c r="A88">
        <v>87</v>
      </c>
      <c r="B88" s="13">
        <v>-5.4932939998624635</v>
      </c>
    </row>
    <row r="89" spans="1:2">
      <c r="A89">
        <v>88</v>
      </c>
      <c r="B89" s="13">
        <v>-4.2533945699964635</v>
      </c>
    </row>
    <row r="90" spans="1:2">
      <c r="A90">
        <v>89</v>
      </c>
      <c r="B90" s="13">
        <v>-4.071522929721227</v>
      </c>
    </row>
    <row r="91" spans="1:2">
      <c r="A91">
        <v>90</v>
      </c>
      <c r="B91" s="13">
        <v>-5.0176097375742499</v>
      </c>
    </row>
    <row r="92" spans="1:2">
      <c r="A92">
        <v>91</v>
      </c>
      <c r="B92" s="13">
        <v>-2.147787291637528</v>
      </c>
    </row>
    <row r="93" spans="1:2">
      <c r="A93">
        <v>92</v>
      </c>
      <c r="B93" s="13">
        <v>-5.5078537675116719</v>
      </c>
    </row>
    <row r="94" spans="1:2">
      <c r="A94">
        <v>93</v>
      </c>
      <c r="B94" s="13">
        <v>-5.6262415006827169</v>
      </c>
    </row>
    <row r="95" spans="1:2">
      <c r="A95">
        <v>94</v>
      </c>
      <c r="B95" s="13">
        <v>-3.5586064348544433</v>
      </c>
    </row>
    <row r="96" spans="1:2">
      <c r="A96">
        <v>95</v>
      </c>
      <c r="B96" s="13">
        <v>-7.0124698317866043</v>
      </c>
    </row>
    <row r="97" spans="1:2">
      <c r="A97">
        <v>96</v>
      </c>
      <c r="B97" s="13">
        <v>-7.9113106748149109</v>
      </c>
    </row>
    <row r="98" spans="1:2">
      <c r="A98">
        <v>97</v>
      </c>
      <c r="B98" s="13">
        <v>-6.8853163482005684</v>
      </c>
    </row>
    <row r="99" spans="1:2">
      <c r="A99">
        <v>98</v>
      </c>
      <c r="B99" s="13">
        <v>-5.0646985997764977</v>
      </c>
    </row>
    <row r="100" spans="1:2">
      <c r="A100">
        <v>99</v>
      </c>
      <c r="B100" s="13">
        <v>-4.0152336862423477</v>
      </c>
    </row>
    <row r="101" spans="1:2">
      <c r="A101">
        <v>100</v>
      </c>
      <c r="B101" s="13">
        <v>-11.971083878261149</v>
      </c>
    </row>
    <row r="102" spans="1:2">
      <c r="A102">
        <v>101</v>
      </c>
      <c r="B102" s="13">
        <v>-3.551718152530269</v>
      </c>
    </row>
    <row r="103" spans="1:2">
      <c r="A103">
        <v>102</v>
      </c>
      <c r="B103" s="13">
        <v>-5.8851823561192331</v>
      </c>
    </row>
    <row r="104" spans="1:2">
      <c r="A104">
        <v>103</v>
      </c>
      <c r="B104" s="13">
        <v>-9.3278554510916987</v>
      </c>
    </row>
    <row r="105" spans="1:2">
      <c r="A105">
        <v>104</v>
      </c>
      <c r="B105" s="13">
        <v>-4.3971845149630457</v>
      </c>
    </row>
    <row r="106" spans="1:2">
      <c r="A106">
        <v>105</v>
      </c>
      <c r="B106" s="13">
        <v>-5.8761477667692468</v>
      </c>
    </row>
    <row r="107" spans="1:2">
      <c r="A107">
        <v>106</v>
      </c>
      <c r="B107" s="13">
        <v>-2.2129907550295496</v>
      </c>
    </row>
    <row r="108" spans="1:2">
      <c r="A108">
        <v>107</v>
      </c>
      <c r="B108" s="13">
        <v>-4.6690720955878318</v>
      </c>
    </row>
    <row r="109" spans="1:2">
      <c r="A109">
        <v>108</v>
      </c>
      <c r="B109" s="13">
        <v>-7.4516355524397442</v>
      </c>
    </row>
    <row r="110" spans="1:2">
      <c r="A110">
        <v>109</v>
      </c>
      <c r="B110" s="13">
        <v>-3.7216194254335697</v>
      </c>
    </row>
    <row r="111" spans="1:2">
      <c r="A111">
        <v>110</v>
      </c>
      <c r="B111" s="13">
        <v>-5.7282228451453125</v>
      </c>
    </row>
    <row r="112" spans="1:2">
      <c r="A112">
        <v>111</v>
      </c>
      <c r="B112" s="13">
        <v>-6.9488200684433723</v>
      </c>
    </row>
    <row r="113" spans="1:2">
      <c r="A113">
        <v>112</v>
      </c>
      <c r="B113" s="13">
        <v>-7.4994686116330529</v>
      </c>
    </row>
    <row r="114" spans="1:2">
      <c r="A114">
        <v>113</v>
      </c>
      <c r="B114" s="13">
        <v>-11.020491083144895</v>
      </c>
    </row>
    <row r="115" spans="1:2">
      <c r="A115">
        <v>114</v>
      </c>
      <c r="B115" s="13">
        <v>-5.5860317677919706</v>
      </c>
    </row>
    <row r="116" spans="1:2">
      <c r="A116">
        <v>115</v>
      </c>
      <c r="B116" s="13">
        <v>0.40393598870295383</v>
      </c>
    </row>
    <row r="117" spans="1:2">
      <c r="A117">
        <v>116</v>
      </c>
      <c r="B117" s="13">
        <v>-3.6964813372874255</v>
      </c>
    </row>
    <row r="118" spans="1:2">
      <c r="A118">
        <v>117</v>
      </c>
      <c r="B118" s="13">
        <v>-6.4152113104786528</v>
      </c>
    </row>
    <row r="119" spans="1:2">
      <c r="A119">
        <v>118</v>
      </c>
      <c r="B119" s="13">
        <v>-4.6273813488701068</v>
      </c>
    </row>
    <row r="120" spans="1:2">
      <c r="A120">
        <v>119</v>
      </c>
      <c r="B120" s="13">
        <v>-0.77164988394176381</v>
      </c>
    </row>
    <row r="121" spans="1:2">
      <c r="A121">
        <v>120</v>
      </c>
      <c r="B121" s="13">
        <v>-7.9143385035398968</v>
      </c>
    </row>
    <row r="122" spans="1:2">
      <c r="A122">
        <v>121</v>
      </c>
      <c r="B122" s="13">
        <v>-6.9221711326549116</v>
      </c>
    </row>
    <row r="123" spans="1:2">
      <c r="A123">
        <v>122</v>
      </c>
      <c r="B123" s="13">
        <v>-5.0501998077453134</v>
      </c>
    </row>
    <row r="124" spans="1:2">
      <c r="A124">
        <v>123</v>
      </c>
      <c r="B124" s="13">
        <v>-5.1041008367337231</v>
      </c>
    </row>
    <row r="125" spans="1:2">
      <c r="A125">
        <v>124</v>
      </c>
      <c r="B125" s="13">
        <v>-6.7515397826262893</v>
      </c>
    </row>
    <row r="126" spans="1:2">
      <c r="A126">
        <v>125</v>
      </c>
      <c r="B126" s="13">
        <v>-5.8679576244631457</v>
      </c>
    </row>
    <row r="127" spans="1:2">
      <c r="A127">
        <v>126</v>
      </c>
      <c r="B127" s="13">
        <v>-7.2106550742331841</v>
      </c>
    </row>
    <row r="128" spans="1:2">
      <c r="A128">
        <v>127</v>
      </c>
      <c r="B128" s="13">
        <v>-3.6647403351024459</v>
      </c>
    </row>
    <row r="129" spans="1:2">
      <c r="A129">
        <v>128</v>
      </c>
      <c r="B129" s="13">
        <v>-6.0156109682800887</v>
      </c>
    </row>
    <row r="130" spans="1:2">
      <c r="A130">
        <v>129</v>
      </c>
      <c r="B130" s="13">
        <v>-3.5849471352701974</v>
      </c>
    </row>
    <row r="131" spans="1:2">
      <c r="A131">
        <v>130</v>
      </c>
      <c r="B131" s="13">
        <v>-10.351779471542747</v>
      </c>
    </row>
    <row r="132" spans="1:2">
      <c r="A132">
        <v>131</v>
      </c>
      <c r="B132" s="13">
        <v>-6.3149657045368137</v>
      </c>
    </row>
    <row r="133" spans="1:2">
      <c r="A133">
        <v>132</v>
      </c>
      <c r="B133" s="13">
        <v>-9.2500350766709722</v>
      </c>
    </row>
    <row r="134" spans="1:2">
      <c r="A134">
        <v>133</v>
      </c>
      <c r="B134" s="13">
        <v>3.3348162289836558E-2</v>
      </c>
    </row>
    <row r="135" spans="1:2">
      <c r="A135">
        <v>134</v>
      </c>
      <c r="B135" s="13">
        <v>-2.9712972968170819</v>
      </c>
    </row>
    <row r="136" spans="1:2">
      <c r="A136">
        <v>135</v>
      </c>
      <c r="B136" s="13">
        <v>-4.6846052050096691</v>
      </c>
    </row>
    <row r="137" spans="1:2">
      <c r="A137">
        <v>136</v>
      </c>
      <c r="B137" s="13">
        <v>-8.0244024893727897</v>
      </c>
    </row>
    <row r="138" spans="1:2">
      <c r="A138">
        <v>137</v>
      </c>
      <c r="B138" s="13">
        <v>-3.3394818902462182</v>
      </c>
    </row>
    <row r="139" spans="1:2">
      <c r="A139">
        <v>138</v>
      </c>
      <c r="B139" s="13">
        <v>-5.4390949134355431</v>
      </c>
    </row>
    <row r="140" spans="1:2">
      <c r="A140">
        <v>139</v>
      </c>
      <c r="B140" s="13">
        <v>-4.8940252676598535</v>
      </c>
    </row>
    <row r="141" spans="1:2">
      <c r="A141">
        <v>140</v>
      </c>
      <c r="B141" s="13">
        <v>-5.8536429109082668</v>
      </c>
    </row>
    <row r="142" spans="1:2">
      <c r="A142">
        <v>141</v>
      </c>
      <c r="B142" s="13">
        <v>-6.368070344828074</v>
      </c>
    </row>
    <row r="143" spans="1:2">
      <c r="A143">
        <v>142</v>
      </c>
      <c r="B143" s="13">
        <v>-5.9280930524200679</v>
      </c>
    </row>
    <row r="144" spans="1:2">
      <c r="A144">
        <v>143</v>
      </c>
      <c r="B144" s="13">
        <v>-5.3376234041660382</v>
      </c>
    </row>
    <row r="145" spans="1:2">
      <c r="A145">
        <v>144</v>
      </c>
      <c r="B145" s="13">
        <v>-3.1165695542826453</v>
      </c>
    </row>
    <row r="146" spans="1:2">
      <c r="A146">
        <v>145</v>
      </c>
      <c r="B146" s="13">
        <v>-7.6737883638172235</v>
      </c>
    </row>
    <row r="147" spans="1:2">
      <c r="A147">
        <v>146</v>
      </c>
      <c r="B147" s="13">
        <v>-5.6513957518932703</v>
      </c>
    </row>
    <row r="148" spans="1:2">
      <c r="A148">
        <v>147</v>
      </c>
      <c r="B148" s="13">
        <v>-3.9632881941289573</v>
      </c>
    </row>
    <row r="149" spans="1:2">
      <c r="A149">
        <v>148</v>
      </c>
      <c r="B149" s="13">
        <v>-4.2333592059310021</v>
      </c>
    </row>
    <row r="150" spans="1:2">
      <c r="A150">
        <v>149</v>
      </c>
      <c r="B150" s="13">
        <v>-5.5151382990377593</v>
      </c>
    </row>
    <row r="151" spans="1:2">
      <c r="A151">
        <v>150</v>
      </c>
      <c r="B151" s="13">
        <v>-3.34536209746057</v>
      </c>
    </row>
    <row r="152" spans="1:2">
      <c r="A152">
        <v>151</v>
      </c>
      <c r="B152" s="13">
        <v>-7.2093765630779387</v>
      </c>
    </row>
    <row r="153" spans="1:2">
      <c r="A153">
        <v>152</v>
      </c>
      <c r="B153" s="13">
        <v>-5.746453418947481</v>
      </c>
    </row>
    <row r="154" spans="1:2">
      <c r="A154">
        <v>153</v>
      </c>
      <c r="B154" s="13">
        <v>-9.0818419800328414</v>
      </c>
    </row>
    <row r="155" spans="1:2">
      <c r="A155">
        <v>154</v>
      </c>
      <c r="B155" s="13">
        <v>-5.1009347875361124</v>
      </c>
    </row>
    <row r="156" spans="1:2">
      <c r="A156">
        <v>155</v>
      </c>
      <c r="B156" s="13">
        <v>-4.4768289892757656</v>
      </c>
    </row>
    <row r="157" spans="1:2">
      <c r="A157">
        <v>156</v>
      </c>
      <c r="B157" s="13">
        <v>-2.8999038314331296</v>
      </c>
    </row>
    <row r="158" spans="1:2">
      <c r="A158">
        <v>157</v>
      </c>
      <c r="B158" s="13">
        <v>-4.7897495168735666</v>
      </c>
    </row>
    <row r="159" spans="1:2">
      <c r="A159">
        <v>158</v>
      </c>
      <c r="B159" s="13">
        <v>-2.0287862759505937</v>
      </c>
    </row>
    <row r="160" spans="1:2">
      <c r="A160">
        <v>159</v>
      </c>
      <c r="B160" s="13">
        <v>-7.9015932933909294</v>
      </c>
    </row>
    <row r="161" spans="1:2">
      <c r="A161">
        <v>160</v>
      </c>
      <c r="B161" s="13">
        <v>-9.2202251080765549</v>
      </c>
    </row>
    <row r="162" spans="1:2">
      <c r="A162">
        <v>161</v>
      </c>
      <c r="B162" s="13">
        <v>-6.4155138055486001</v>
      </c>
    </row>
    <row r="163" spans="1:2">
      <c r="A163">
        <v>162</v>
      </c>
      <c r="B163" s="13">
        <v>-3.8233111411200329</v>
      </c>
    </row>
    <row r="164" spans="1:2">
      <c r="A164">
        <v>163</v>
      </c>
      <c r="B164" s="13">
        <v>-6.7230029453929552</v>
      </c>
    </row>
    <row r="165" spans="1:2">
      <c r="A165">
        <v>164</v>
      </c>
      <c r="B165" s="13">
        <v>-6.9410136769131148</v>
      </c>
    </row>
    <row r="166" spans="1:2">
      <c r="A166">
        <v>165</v>
      </c>
      <c r="B166" s="13">
        <v>-6.6669614702728239</v>
      </c>
    </row>
    <row r="167" spans="1:2">
      <c r="A167">
        <v>166</v>
      </c>
      <c r="B167" s="13">
        <v>-2.4410772703902617</v>
      </c>
    </row>
    <row r="168" spans="1:2">
      <c r="A168">
        <v>167</v>
      </c>
      <c r="B168" s="13">
        <v>-2.1804902605370073</v>
      </c>
    </row>
    <row r="169" spans="1:2">
      <c r="A169">
        <v>168</v>
      </c>
      <c r="B169" s="13">
        <v>-9.9593128075976125</v>
      </c>
    </row>
    <row r="170" spans="1:2">
      <c r="A170">
        <v>169</v>
      </c>
      <c r="B170" s="13">
        <v>-4.8878055241975913</v>
      </c>
    </row>
    <row r="171" spans="1:2">
      <c r="A171">
        <v>170</v>
      </c>
      <c r="B171" s="13">
        <v>-0.3111264283118495</v>
      </c>
    </row>
    <row r="172" spans="1:2">
      <c r="A172">
        <v>171</v>
      </c>
      <c r="B172" s="13">
        <v>-5.4159274939557323</v>
      </c>
    </row>
    <row r="173" spans="1:2">
      <c r="A173">
        <v>172</v>
      </c>
      <c r="B173" s="13">
        <v>-3.6022572052302637</v>
      </c>
    </row>
    <row r="174" spans="1:2">
      <c r="A174">
        <v>173</v>
      </c>
      <c r="B174" s="13">
        <v>-6.1571749862872318</v>
      </c>
    </row>
    <row r="175" spans="1:2">
      <c r="A175">
        <v>174</v>
      </c>
      <c r="B175" s="13">
        <v>-5.889103557038303</v>
      </c>
    </row>
    <row r="176" spans="1:2">
      <c r="A176">
        <v>175</v>
      </c>
      <c r="B176" s="13">
        <v>-5.9935564316430456</v>
      </c>
    </row>
    <row r="177" spans="1:2">
      <c r="A177">
        <v>176</v>
      </c>
      <c r="B177" s="13">
        <v>-5.0255518795456906</v>
      </c>
    </row>
    <row r="178" spans="1:2">
      <c r="A178">
        <v>177</v>
      </c>
      <c r="B178" s="13">
        <v>-8.6189456953606456</v>
      </c>
    </row>
    <row r="179" spans="1:2">
      <c r="A179">
        <v>178</v>
      </c>
      <c r="B179" s="13">
        <v>-4.385355751614104</v>
      </c>
    </row>
    <row r="180" spans="1:2">
      <c r="A180">
        <v>179</v>
      </c>
      <c r="B180" s="13">
        <v>-6.8210415528824413</v>
      </c>
    </row>
    <row r="181" spans="1:2">
      <c r="A181">
        <v>180</v>
      </c>
      <c r="B181" s="13">
        <v>-2.3727733226448011</v>
      </c>
    </row>
    <row r="182" spans="1:2">
      <c r="A182">
        <v>181</v>
      </c>
      <c r="B182" s="13">
        <v>-2.0333838902067671</v>
      </c>
    </row>
    <row r="183" spans="1:2">
      <c r="A183">
        <v>182</v>
      </c>
      <c r="B183" s="13">
        <v>-3.6424118780199781</v>
      </c>
    </row>
    <row r="184" spans="1:2">
      <c r="A184">
        <v>183</v>
      </c>
      <c r="B184" s="13">
        <v>-6.9149404976969686</v>
      </c>
    </row>
    <row r="185" spans="1:2">
      <c r="A185">
        <v>184</v>
      </c>
      <c r="B185" s="13">
        <v>-11.170981875269364</v>
      </c>
    </row>
    <row r="186" spans="1:2">
      <c r="A186">
        <v>185</v>
      </c>
      <c r="B186" s="13">
        <v>-8.8830328709777042</v>
      </c>
    </row>
    <row r="187" spans="1:2">
      <c r="A187">
        <v>186</v>
      </c>
      <c r="B187" s="13">
        <v>-3.5791256745740889</v>
      </c>
    </row>
    <row r="188" spans="1:2">
      <c r="A188">
        <v>187</v>
      </c>
      <c r="B188" s="13">
        <v>-3.3642776404415611</v>
      </c>
    </row>
    <row r="189" spans="1:2">
      <c r="A189">
        <v>188</v>
      </c>
      <c r="B189" s="13">
        <v>-6.9592761475256673</v>
      </c>
    </row>
    <row r="190" spans="1:2">
      <c r="A190">
        <v>189</v>
      </c>
      <c r="B190" s="13">
        <v>-1.9246784783093198</v>
      </c>
    </row>
    <row r="191" spans="1:2">
      <c r="A191">
        <v>190</v>
      </c>
      <c r="B191" s="13">
        <v>-4.8730369959696596</v>
      </c>
    </row>
    <row r="192" spans="1:2">
      <c r="A192">
        <v>191</v>
      </c>
      <c r="B192" s="13">
        <v>-6.0275996698993346</v>
      </c>
    </row>
    <row r="193" spans="1:2">
      <c r="A193">
        <v>192</v>
      </c>
      <c r="B193" s="13">
        <v>-4.1426129062142154</v>
      </c>
    </row>
    <row r="194" spans="1:2">
      <c r="A194">
        <v>193</v>
      </c>
      <c r="B194" s="13">
        <v>-4.7370312427736438</v>
      </c>
    </row>
    <row r="195" spans="1:2">
      <c r="A195">
        <v>194</v>
      </c>
      <c r="B195" s="13">
        <v>-6.2998991540527705</v>
      </c>
    </row>
    <row r="196" spans="1:2">
      <c r="A196">
        <v>195</v>
      </c>
      <c r="B196" s="13">
        <v>-3.1222216025962313</v>
      </c>
    </row>
    <row r="197" spans="1:2">
      <c r="A197">
        <v>196</v>
      </c>
      <c r="B197" s="13">
        <v>-2.7819993422640708</v>
      </c>
    </row>
    <row r="198" spans="1:2">
      <c r="A198">
        <v>197</v>
      </c>
      <c r="B198" s="13">
        <v>-2.1981861273534409</v>
      </c>
    </row>
    <row r="199" spans="1:2">
      <c r="A199">
        <v>198</v>
      </c>
      <c r="B199" s="13">
        <v>-5.8750175686662969</v>
      </c>
    </row>
    <row r="200" spans="1:2">
      <c r="A200">
        <v>199</v>
      </c>
      <c r="B200" s="13">
        <v>-6.5422748317198494</v>
      </c>
    </row>
    <row r="201" spans="1:2">
      <c r="A201">
        <v>200</v>
      </c>
      <c r="B201" s="13">
        <v>0.22460109918117846</v>
      </c>
    </row>
    <row r="202" spans="1:2">
      <c r="A202">
        <v>201</v>
      </c>
      <c r="B202" s="13">
        <v>-5.0321611233506358</v>
      </c>
    </row>
    <row r="203" spans="1:2">
      <c r="A203">
        <v>202</v>
      </c>
      <c r="B203" s="13">
        <v>-5.8490515706929376</v>
      </c>
    </row>
    <row r="204" spans="1:2">
      <c r="A204">
        <v>203</v>
      </c>
      <c r="B204" s="13">
        <v>-4.148732092843626</v>
      </c>
    </row>
    <row r="205" spans="1:2">
      <c r="A205">
        <v>204</v>
      </c>
      <c r="B205" s="13">
        <v>-3.8043787509348568</v>
      </c>
    </row>
    <row r="206" spans="1:2">
      <c r="A206">
        <v>205</v>
      </c>
      <c r="B206" s="13">
        <v>-3.7442595458169787</v>
      </c>
    </row>
    <row r="207" spans="1:2">
      <c r="A207">
        <v>206</v>
      </c>
      <c r="B207" s="13">
        <v>-3.0570931234859602</v>
      </c>
    </row>
    <row r="208" spans="1:2">
      <c r="A208">
        <v>207</v>
      </c>
      <c r="B208" s="13">
        <v>-10.628350861172168</v>
      </c>
    </row>
    <row r="209" spans="1:2">
      <c r="A209">
        <v>208</v>
      </c>
      <c r="B209" s="13">
        <v>-6.2910890884235204</v>
      </c>
    </row>
    <row r="210" spans="1:2">
      <c r="A210">
        <v>209</v>
      </c>
      <c r="B210" s="13">
        <v>-8.0899274183521577</v>
      </c>
    </row>
    <row r="211" spans="1:2">
      <c r="A211">
        <v>210</v>
      </c>
      <c r="B211" s="13">
        <v>-4.8878569232821576</v>
      </c>
    </row>
    <row r="212" spans="1:2">
      <c r="A212">
        <v>211</v>
      </c>
      <c r="B212" s="13">
        <v>-5.6321432672231904</v>
      </c>
    </row>
    <row r="213" spans="1:2">
      <c r="A213">
        <v>212</v>
      </c>
      <c r="B213" s="13">
        <v>-1.4599234899649132</v>
      </c>
    </row>
    <row r="214" spans="1:2">
      <c r="A214">
        <v>213</v>
      </c>
      <c r="B214" s="13">
        <v>-8.0943292416180217</v>
      </c>
    </row>
    <row r="215" spans="1:2">
      <c r="A215">
        <v>214</v>
      </c>
      <c r="B215" s="13">
        <v>-5.5278615708769383</v>
      </c>
    </row>
    <row r="216" spans="1:2">
      <c r="A216">
        <v>215</v>
      </c>
      <c r="B216" s="13">
        <v>-3.8118781574589065</v>
      </c>
    </row>
    <row r="217" spans="1:2">
      <c r="A217">
        <v>216</v>
      </c>
      <c r="B217" s="13">
        <v>-6.025592918267491</v>
      </c>
    </row>
    <row r="218" spans="1:2">
      <c r="A218">
        <v>217</v>
      </c>
      <c r="B218" s="13">
        <v>-4.0175846863524054</v>
      </c>
    </row>
    <row r="219" spans="1:2">
      <c r="A219">
        <v>218</v>
      </c>
      <c r="B219" s="13">
        <v>-4.12857088454383</v>
      </c>
    </row>
    <row r="220" spans="1:2">
      <c r="A220">
        <v>219</v>
      </c>
      <c r="B220" s="13">
        <v>-2.9377073312867452</v>
      </c>
    </row>
    <row r="221" spans="1:2">
      <c r="A221">
        <v>220</v>
      </c>
      <c r="B221" s="13">
        <v>-5.2469374363400023</v>
      </c>
    </row>
    <row r="222" spans="1:2">
      <c r="A222">
        <v>221</v>
      </c>
      <c r="B222" s="13">
        <v>-0.88302257639295634</v>
      </c>
    </row>
    <row r="223" spans="1:2">
      <c r="A223">
        <v>222</v>
      </c>
      <c r="B223" s="13">
        <v>-6.6851957427740007</v>
      </c>
    </row>
    <row r="224" spans="1:2">
      <c r="A224">
        <v>223</v>
      </c>
      <c r="B224" s="13">
        <v>-3.8714054074430932</v>
      </c>
    </row>
    <row r="225" spans="1:2">
      <c r="A225">
        <v>224</v>
      </c>
      <c r="B225" s="13">
        <v>-7.49913786821452</v>
      </c>
    </row>
    <row r="226" spans="1:2">
      <c r="A226">
        <v>225</v>
      </c>
      <c r="B226" s="13">
        <v>-1.1331215378257478</v>
      </c>
    </row>
    <row r="227" spans="1:2">
      <c r="A227">
        <v>226</v>
      </c>
      <c r="B227" s="13">
        <v>-1.5313169474360768</v>
      </c>
    </row>
    <row r="228" spans="1:2">
      <c r="A228">
        <v>227</v>
      </c>
      <c r="B228" s="13">
        <v>-5.3552212514640134</v>
      </c>
    </row>
    <row r="229" spans="1:2">
      <c r="A229">
        <v>228</v>
      </c>
      <c r="B229" s="13">
        <v>1.2751049534632914</v>
      </c>
    </row>
    <row r="230" spans="1:2">
      <c r="A230">
        <v>229</v>
      </c>
      <c r="B230" s="13">
        <v>-9.9403750465664569</v>
      </c>
    </row>
    <row r="231" spans="1:2">
      <c r="A231">
        <v>230</v>
      </c>
      <c r="B231" s="13">
        <v>-6.0355891358825797</v>
      </c>
    </row>
    <row r="232" spans="1:2">
      <c r="A232">
        <v>231</v>
      </c>
      <c r="B232" s="13">
        <v>-8.950490465916781</v>
      </c>
    </row>
    <row r="233" spans="1:2">
      <c r="A233">
        <v>232</v>
      </c>
      <c r="B233" s="13">
        <v>-3.562397757268851</v>
      </c>
    </row>
    <row r="234" spans="1:2">
      <c r="A234">
        <v>233</v>
      </c>
      <c r="B234" s="13">
        <v>1.1382755230376786</v>
      </c>
    </row>
    <row r="235" spans="1:2">
      <c r="A235">
        <v>234</v>
      </c>
      <c r="B235" s="13">
        <v>-8.0225644218529606</v>
      </c>
    </row>
    <row r="236" spans="1:2">
      <c r="A236">
        <v>235</v>
      </c>
      <c r="B236" s="13">
        <v>-5.7070934111748732</v>
      </c>
    </row>
    <row r="237" spans="1:2">
      <c r="A237">
        <v>236</v>
      </c>
      <c r="B237" s="13">
        <v>-0.99783704394449146</v>
      </c>
    </row>
    <row r="238" spans="1:2">
      <c r="A238">
        <v>237</v>
      </c>
      <c r="B238" s="13">
        <v>-6.6668882750429015</v>
      </c>
    </row>
    <row r="239" spans="1:2">
      <c r="A239">
        <v>238</v>
      </c>
      <c r="B239" s="13">
        <v>-1.9544332613471336</v>
      </c>
    </row>
    <row r="240" spans="1:2">
      <c r="A240">
        <v>239</v>
      </c>
      <c r="B240" s="13">
        <v>-5.6791477557159409</v>
      </c>
    </row>
    <row r="241" spans="1:2">
      <c r="A241">
        <v>240</v>
      </c>
      <c r="B241" s="13">
        <v>-8.5706342440630472</v>
      </c>
    </row>
    <row r="242" spans="1:2">
      <c r="A242">
        <v>241</v>
      </c>
      <c r="B242" s="13">
        <v>-7.9123711155976446</v>
      </c>
    </row>
    <row r="243" spans="1:2">
      <c r="A243">
        <v>242</v>
      </c>
      <c r="B243" s="13">
        <v>-5.4580358383915684</v>
      </c>
    </row>
    <row r="244" spans="1:2">
      <c r="A244">
        <v>243</v>
      </c>
      <c r="B244" s="13">
        <v>-8.5795577381456525</v>
      </c>
    </row>
    <row r="245" spans="1:2">
      <c r="A245">
        <v>244</v>
      </c>
      <c r="B245" s="13">
        <v>-4.1623327601365316</v>
      </c>
    </row>
    <row r="246" spans="1:2">
      <c r="A246">
        <v>245</v>
      </c>
      <c r="B246" s="13">
        <v>-2.0282050681214345</v>
      </c>
    </row>
    <row r="247" spans="1:2">
      <c r="A247">
        <v>246</v>
      </c>
      <c r="B247" s="13">
        <v>-8.7783033976235387</v>
      </c>
    </row>
    <row r="248" spans="1:2">
      <c r="A248">
        <v>247</v>
      </c>
      <c r="B248" s="13">
        <v>-5.5304122273022429</v>
      </c>
    </row>
    <row r="249" spans="1:2">
      <c r="A249">
        <v>248</v>
      </c>
      <c r="B249" s="13">
        <v>-4.9018508574541944</v>
      </c>
    </row>
    <row r="250" spans="1:2">
      <c r="A250">
        <v>249</v>
      </c>
      <c r="B250" s="13">
        <v>-4.9663227212358265</v>
      </c>
    </row>
    <row r="251" spans="1:2">
      <c r="A251">
        <v>250</v>
      </c>
      <c r="B251" s="13">
        <v>-6.4433183839786423</v>
      </c>
    </row>
    <row r="252" spans="1:2">
      <c r="A252">
        <v>251</v>
      </c>
      <c r="B252" s="13">
        <v>-1.0254603119531041</v>
      </c>
    </row>
    <row r="253" spans="1:2">
      <c r="A253">
        <v>252</v>
      </c>
      <c r="B253" s="13">
        <v>-4.119641887423505</v>
      </c>
    </row>
    <row r="254" spans="1:2">
      <c r="A254">
        <v>253</v>
      </c>
      <c r="B254" s="13">
        <v>-3.2473882914605294</v>
      </c>
    </row>
    <row r="255" spans="1:2">
      <c r="A255">
        <v>254</v>
      </c>
      <c r="B255" s="13">
        <v>-4.7295109832622284</v>
      </c>
    </row>
    <row r="256" spans="1:2">
      <c r="A256">
        <v>255</v>
      </c>
      <c r="B256" s="13">
        <v>-6.1636174009198239</v>
      </c>
    </row>
    <row r="257" spans="1:2">
      <c r="A257">
        <v>256</v>
      </c>
      <c r="B257" s="13">
        <v>-2.4187963831831687</v>
      </c>
    </row>
    <row r="258" spans="1:2">
      <c r="A258">
        <v>257</v>
      </c>
      <c r="B258" s="13">
        <v>-3.5523342470452177</v>
      </c>
    </row>
    <row r="259" spans="1:2">
      <c r="A259">
        <v>258</v>
      </c>
      <c r="B259" s="13">
        <v>-1.7758783267197453</v>
      </c>
    </row>
    <row r="260" spans="1:2">
      <c r="A260">
        <v>259</v>
      </c>
      <c r="B260" s="13">
        <v>-7.1177727007924076</v>
      </c>
    </row>
    <row r="261" spans="1:2">
      <c r="A261">
        <v>260</v>
      </c>
      <c r="B261" s="13">
        <v>-6.3311392122399885</v>
      </c>
    </row>
    <row r="262" spans="1:2">
      <c r="A262">
        <v>261</v>
      </c>
      <c r="B262" s="13">
        <v>-5.985126787230076</v>
      </c>
    </row>
    <row r="263" spans="1:2">
      <c r="A263">
        <v>262</v>
      </c>
      <c r="B263" s="13">
        <v>-4.3743763401691655</v>
      </c>
    </row>
    <row r="264" spans="1:2">
      <c r="A264">
        <v>263</v>
      </c>
      <c r="B264" s="13">
        <v>-8.171655300638923</v>
      </c>
    </row>
    <row r="265" spans="1:2">
      <c r="A265">
        <v>264</v>
      </c>
      <c r="B265" s="13">
        <v>-9.1042970009176276</v>
      </c>
    </row>
    <row r="266" spans="1:2">
      <c r="A266">
        <v>265</v>
      </c>
      <c r="B266" s="13">
        <v>-7.0303438799518094</v>
      </c>
    </row>
    <row r="267" spans="1:2">
      <c r="A267">
        <v>266</v>
      </c>
      <c r="B267" s="13">
        <v>-9.1033086847686313</v>
      </c>
    </row>
    <row r="268" spans="1:2">
      <c r="A268">
        <v>267</v>
      </c>
      <c r="B268" s="13">
        <v>-10.941041855972516</v>
      </c>
    </row>
    <row r="269" spans="1:2">
      <c r="A269">
        <v>268</v>
      </c>
      <c r="B269" s="13">
        <v>-0.28843762002695816</v>
      </c>
    </row>
    <row r="270" spans="1:2">
      <c r="A270">
        <v>269</v>
      </c>
      <c r="B270" s="13">
        <v>-7.7179946187644308</v>
      </c>
    </row>
    <row r="271" spans="1:2">
      <c r="A271">
        <v>270</v>
      </c>
      <c r="B271" s="13">
        <v>-5.2735127607342305</v>
      </c>
    </row>
    <row r="272" spans="1:2">
      <c r="A272">
        <v>271</v>
      </c>
      <c r="B272" s="13">
        <v>-5.6035171414660869</v>
      </c>
    </row>
    <row r="273" spans="1:2">
      <c r="A273">
        <v>272</v>
      </c>
      <c r="B273" s="13">
        <v>-8.9933734336782223</v>
      </c>
    </row>
    <row r="274" spans="1:2">
      <c r="A274">
        <v>273</v>
      </c>
      <c r="B274" s="13">
        <v>-5.951409299549538</v>
      </c>
    </row>
    <row r="275" spans="1:2">
      <c r="A275">
        <v>274</v>
      </c>
      <c r="B275" s="13">
        <v>-3.4360756401678145</v>
      </c>
    </row>
    <row r="276" spans="1:2">
      <c r="A276">
        <v>275</v>
      </c>
      <c r="B276" s="13">
        <v>-4.9122826058744007</v>
      </c>
    </row>
    <row r="277" spans="1:2">
      <c r="A277">
        <v>276</v>
      </c>
      <c r="B277" s="13">
        <v>-6.5330170847579225</v>
      </c>
    </row>
    <row r="278" spans="1:2">
      <c r="A278">
        <v>277</v>
      </c>
      <c r="B278" s="13">
        <v>-4.1594291226828313</v>
      </c>
    </row>
    <row r="279" spans="1:2">
      <c r="A279">
        <v>278</v>
      </c>
      <c r="B279" s="13">
        <v>-4.1211654289240673</v>
      </c>
    </row>
    <row r="280" spans="1:2">
      <c r="A280">
        <v>279</v>
      </c>
      <c r="B280" s="13">
        <v>-5.9162229222381395</v>
      </c>
    </row>
    <row r="281" spans="1:2">
      <c r="A281">
        <v>280</v>
      </c>
      <c r="B281" s="13">
        <v>-4.2215611764141814</v>
      </c>
    </row>
    <row r="282" spans="1:2">
      <c r="A282">
        <v>281</v>
      </c>
      <c r="B282" s="13">
        <v>-7.8865794065126904</v>
      </c>
    </row>
    <row r="283" spans="1:2">
      <c r="A283">
        <v>282</v>
      </c>
      <c r="B283" s="13">
        <v>-4.5347644000771528</v>
      </c>
    </row>
    <row r="284" spans="1:2">
      <c r="A284">
        <v>283</v>
      </c>
      <c r="B284" s="13">
        <v>-5.8775619539470743</v>
      </c>
    </row>
    <row r="285" spans="1:2">
      <c r="A285">
        <v>284</v>
      </c>
      <c r="B285" s="13">
        <v>-3.127648186060791</v>
      </c>
    </row>
    <row r="286" spans="1:2">
      <c r="A286">
        <v>285</v>
      </c>
      <c r="B286" s="13">
        <v>-5.2080235152399688</v>
      </c>
    </row>
    <row r="287" spans="1:2">
      <c r="A287">
        <v>286</v>
      </c>
      <c r="B287" s="13">
        <v>-7.8767722404086982</v>
      </c>
    </row>
    <row r="288" spans="1:2">
      <c r="A288">
        <v>287</v>
      </c>
      <c r="B288" s="13">
        <v>-10.771839753935833</v>
      </c>
    </row>
    <row r="289" spans="1:2">
      <c r="A289">
        <v>288</v>
      </c>
      <c r="B289" s="13">
        <v>-4.3490641210413363</v>
      </c>
    </row>
    <row r="290" spans="1:2">
      <c r="A290">
        <v>289</v>
      </c>
      <c r="B290" s="13">
        <v>-7.5251141894018945</v>
      </c>
    </row>
    <row r="291" spans="1:2">
      <c r="A291">
        <v>290</v>
      </c>
      <c r="B291" s="13">
        <v>-4.8451120177778835</v>
      </c>
    </row>
    <row r="292" spans="1:2">
      <c r="A292">
        <v>291</v>
      </c>
      <c r="B292" s="13">
        <v>-4.7197913479341205</v>
      </c>
    </row>
    <row r="293" spans="1:2">
      <c r="A293">
        <v>292</v>
      </c>
      <c r="B293" s="13">
        <v>-4.4211698018965091</v>
      </c>
    </row>
    <row r="294" spans="1:2">
      <c r="A294">
        <v>293</v>
      </c>
      <c r="B294" s="13">
        <v>-7.8157478496074075</v>
      </c>
    </row>
    <row r="295" spans="1:2">
      <c r="A295">
        <v>294</v>
      </c>
      <c r="B295" s="13">
        <v>-3.5382126562234806</v>
      </c>
    </row>
    <row r="296" spans="1:2">
      <c r="A296">
        <v>295</v>
      </c>
      <c r="B296" s="13">
        <v>-9.4919765368087976</v>
      </c>
    </row>
    <row r="297" spans="1:2">
      <c r="A297">
        <v>296</v>
      </c>
      <c r="B297" s="13">
        <v>-10.79667209440853</v>
      </c>
    </row>
    <row r="298" spans="1:2">
      <c r="A298">
        <v>297</v>
      </c>
      <c r="B298" s="13">
        <v>-7.4359199455133904</v>
      </c>
    </row>
    <row r="299" spans="1:2">
      <c r="A299">
        <v>298</v>
      </c>
      <c r="B299" s="13">
        <v>-0.24778936165851465</v>
      </c>
    </row>
    <row r="300" spans="1:2">
      <c r="A300">
        <v>299</v>
      </c>
      <c r="B300" s="13">
        <v>-7.672593985377393</v>
      </c>
    </row>
    <row r="301" spans="1:2">
      <c r="A301">
        <v>300</v>
      </c>
      <c r="B301" s="13">
        <v>-7.4065648218242144</v>
      </c>
    </row>
    <row r="302" spans="1:2">
      <c r="A302">
        <v>301</v>
      </c>
      <c r="B302" s="13">
        <v>-2.6509513014717063</v>
      </c>
    </row>
    <row r="303" spans="1:2">
      <c r="A303">
        <v>302</v>
      </c>
      <c r="B303" s="13">
        <v>-6.2111900781863643</v>
      </c>
    </row>
    <row r="304" spans="1:2">
      <c r="A304">
        <v>303</v>
      </c>
      <c r="B304" s="13">
        <v>-8.7805280918537925</v>
      </c>
    </row>
    <row r="305" spans="1:2">
      <c r="A305">
        <v>304</v>
      </c>
      <c r="B305" s="13">
        <v>-7.3952843979810474</v>
      </c>
    </row>
    <row r="306" spans="1:2">
      <c r="A306">
        <v>305</v>
      </c>
      <c r="B306" s="13">
        <v>-6.1583795549488798</v>
      </c>
    </row>
    <row r="307" spans="1:2">
      <c r="A307">
        <v>306</v>
      </c>
      <c r="B307" s="13">
        <v>-8.8691142304538584</v>
      </c>
    </row>
    <row r="308" spans="1:2">
      <c r="A308">
        <v>307</v>
      </c>
      <c r="B308" s="13">
        <v>-5.084560454896601</v>
      </c>
    </row>
    <row r="309" spans="1:2">
      <c r="A309">
        <v>308</v>
      </c>
      <c r="B309" s="13">
        <v>-2.9283453681845755</v>
      </c>
    </row>
    <row r="310" spans="1:2">
      <c r="A310">
        <v>309</v>
      </c>
      <c r="B310" s="13">
        <v>-6.9689204316257385</v>
      </c>
    </row>
    <row r="311" spans="1:2">
      <c r="A311">
        <v>310</v>
      </c>
      <c r="B311" s="13">
        <v>-9.4514729386136107</v>
      </c>
    </row>
    <row r="312" spans="1:2">
      <c r="A312">
        <v>311</v>
      </c>
      <c r="B312" s="13">
        <v>-5.5919428178299251</v>
      </c>
    </row>
    <row r="313" spans="1:2">
      <c r="A313">
        <v>312</v>
      </c>
      <c r="B313" s="13">
        <v>-2.2563536995846838</v>
      </c>
    </row>
    <row r="314" spans="1:2">
      <c r="A314">
        <v>313</v>
      </c>
      <c r="B314" s="13">
        <v>-0.94433230097240961</v>
      </c>
    </row>
    <row r="315" spans="1:2">
      <c r="A315">
        <v>314</v>
      </c>
      <c r="B315" s="13">
        <v>-4.3878651540356923</v>
      </c>
    </row>
    <row r="316" spans="1:2">
      <c r="A316">
        <v>315</v>
      </c>
      <c r="B316" s="13">
        <v>-4.2532202933615864</v>
      </c>
    </row>
    <row r="317" spans="1:2">
      <c r="A317">
        <v>316</v>
      </c>
      <c r="B317" s="13">
        <v>-10.207685111121306</v>
      </c>
    </row>
    <row r="318" spans="1:2">
      <c r="A318">
        <v>317</v>
      </c>
      <c r="B318" s="13">
        <v>-3.8498811179544465</v>
      </c>
    </row>
    <row r="319" spans="1:2">
      <c r="A319">
        <v>318</v>
      </c>
      <c r="B319" s="13">
        <v>-5.1989326844722639</v>
      </c>
    </row>
    <row r="320" spans="1:2">
      <c r="A320">
        <v>319</v>
      </c>
      <c r="B320" s="13">
        <v>-3.9784180704726171</v>
      </c>
    </row>
    <row r="321" spans="1:2">
      <c r="A321">
        <v>320</v>
      </c>
      <c r="B321" s="13">
        <v>-1.4243420269503586</v>
      </c>
    </row>
    <row r="322" spans="1:2">
      <c r="A322">
        <v>321</v>
      </c>
      <c r="B322" s="13">
        <v>-9.1881202030232458</v>
      </c>
    </row>
    <row r="323" spans="1:2">
      <c r="A323">
        <v>322</v>
      </c>
      <c r="B323" s="13">
        <v>-3.6161953871578869</v>
      </c>
    </row>
    <row r="324" spans="1:2">
      <c r="A324">
        <v>323</v>
      </c>
      <c r="B324" s="13">
        <v>-8.2745920077882822</v>
      </c>
    </row>
    <row r="325" spans="1:2">
      <c r="A325">
        <v>324</v>
      </c>
      <c r="B325" s="13">
        <v>-7.8322641252459135</v>
      </c>
    </row>
    <row r="326" spans="1:2">
      <c r="A326">
        <v>325</v>
      </c>
      <c r="B326" s="13">
        <v>-8.1211822308876371</v>
      </c>
    </row>
    <row r="327" spans="1:2">
      <c r="A327">
        <v>326</v>
      </c>
      <c r="B327" s="13">
        <v>-4.8824335816406723</v>
      </c>
    </row>
    <row r="328" spans="1:2">
      <c r="A328">
        <v>327</v>
      </c>
      <c r="B328" s="13">
        <v>-2.5802387118172856</v>
      </c>
    </row>
    <row r="329" spans="1:2">
      <c r="A329">
        <v>328</v>
      </c>
      <c r="B329" s="13">
        <v>-2.7152049260474995</v>
      </c>
    </row>
    <row r="330" spans="1:2">
      <c r="A330">
        <v>329</v>
      </c>
      <c r="B330" s="13">
        <v>-6.5293151877331601</v>
      </c>
    </row>
    <row r="331" spans="1:2">
      <c r="A331">
        <v>330</v>
      </c>
      <c r="B331" s="13">
        <v>-2.5267207809776844</v>
      </c>
    </row>
    <row r="332" spans="1:2">
      <c r="A332">
        <v>331</v>
      </c>
      <c r="B332" s="13">
        <v>1.9331231485180487</v>
      </c>
    </row>
    <row r="333" spans="1:2">
      <c r="A333">
        <v>332</v>
      </c>
      <c r="B333" s="13">
        <v>-7.0866040238111117</v>
      </c>
    </row>
    <row r="334" spans="1:2">
      <c r="A334">
        <v>333</v>
      </c>
      <c r="B334" s="13">
        <v>-5.4747199393795327</v>
      </c>
    </row>
    <row r="335" spans="1:2">
      <c r="A335">
        <v>334</v>
      </c>
      <c r="B335" s="13">
        <v>-2.1241832024191476</v>
      </c>
    </row>
    <row r="336" spans="1:2">
      <c r="A336">
        <v>335</v>
      </c>
      <c r="B336" s="13">
        <v>-5.4462343412293093</v>
      </c>
    </row>
    <row r="337" spans="1:2">
      <c r="A337">
        <v>336</v>
      </c>
      <c r="B337" s="13">
        <v>-4.1457981996367517</v>
      </c>
    </row>
    <row r="338" spans="1:2">
      <c r="A338">
        <v>337</v>
      </c>
      <c r="B338" s="13">
        <v>1.5687392933273419</v>
      </c>
    </row>
    <row r="339" spans="1:2">
      <c r="A339">
        <v>338</v>
      </c>
      <c r="B339" s="13">
        <v>-4.3743751487097313</v>
      </c>
    </row>
    <row r="340" spans="1:2">
      <c r="A340">
        <v>339</v>
      </c>
      <c r="B340" s="13">
        <v>-6.5147428953329012</v>
      </c>
    </row>
    <row r="341" spans="1:2">
      <c r="A341">
        <v>340</v>
      </c>
      <c r="B341" s="13">
        <v>-5.4689894640562642</v>
      </c>
    </row>
    <row r="342" spans="1:2">
      <c r="A342">
        <v>341</v>
      </c>
      <c r="B342" s="13">
        <v>-3.6327586490965729</v>
      </c>
    </row>
    <row r="343" spans="1:2">
      <c r="A343">
        <v>342</v>
      </c>
      <c r="B343" s="13">
        <v>-5.665844709894615</v>
      </c>
    </row>
    <row r="344" spans="1:2">
      <c r="A344">
        <v>343</v>
      </c>
      <c r="B344" s="13">
        <v>-5.1455776349605635</v>
      </c>
    </row>
    <row r="345" spans="1:2">
      <c r="A345">
        <v>344</v>
      </c>
      <c r="B345" s="13">
        <v>-0.73706527078560868</v>
      </c>
    </row>
    <row r="346" spans="1:2">
      <c r="A346">
        <v>345</v>
      </c>
      <c r="B346" s="13">
        <v>-6.8024537971711725</v>
      </c>
    </row>
    <row r="347" spans="1:2">
      <c r="A347">
        <v>346</v>
      </c>
      <c r="B347" s="13">
        <v>-5.4665264934803091</v>
      </c>
    </row>
    <row r="348" spans="1:2">
      <c r="A348">
        <v>347</v>
      </c>
      <c r="B348" s="13">
        <v>-4.1364207870289951</v>
      </c>
    </row>
    <row r="349" spans="1:2">
      <c r="A349">
        <v>348</v>
      </c>
      <c r="B349" s="13">
        <v>-9.4717815911153895</v>
      </c>
    </row>
    <row r="350" spans="1:2">
      <c r="A350">
        <v>349</v>
      </c>
      <c r="B350" s="13">
        <v>-10.518834075687488</v>
      </c>
    </row>
    <row r="351" spans="1:2">
      <c r="A351">
        <v>350</v>
      </c>
      <c r="B351" s="13">
        <v>-5.0342985898714749</v>
      </c>
    </row>
    <row r="352" spans="1:2">
      <c r="A352">
        <v>351</v>
      </c>
      <c r="B352" s="13">
        <v>-8.7341813917045528</v>
      </c>
    </row>
    <row r="353" spans="1:2">
      <c r="A353">
        <v>352</v>
      </c>
      <c r="B353" s="13">
        <v>-4.4519778749658361</v>
      </c>
    </row>
    <row r="354" spans="1:2">
      <c r="A354">
        <v>353</v>
      </c>
      <c r="B354" s="13">
        <v>-3.4462887475827295</v>
      </c>
    </row>
    <row r="355" spans="1:2">
      <c r="A355">
        <v>354</v>
      </c>
      <c r="B355" s="13">
        <v>-6.3997928639888597</v>
      </c>
    </row>
    <row r="356" spans="1:2">
      <c r="A356">
        <v>355</v>
      </c>
      <c r="B356" s="13">
        <v>-3.1767263770118084</v>
      </c>
    </row>
    <row r="357" spans="1:2">
      <c r="A357">
        <v>356</v>
      </c>
      <c r="B357" s="13">
        <v>-1.7646678037210661</v>
      </c>
    </row>
    <row r="358" spans="1:2">
      <c r="A358">
        <v>357</v>
      </c>
      <c r="B358" s="13">
        <v>-7.3760222953979557</v>
      </c>
    </row>
    <row r="359" spans="1:2">
      <c r="A359">
        <v>358</v>
      </c>
      <c r="B359" s="13">
        <v>-2.9022816796102893</v>
      </c>
    </row>
    <row r="360" spans="1:2">
      <c r="A360">
        <v>359</v>
      </c>
      <c r="B360" s="13">
        <v>-0.31546017699818929</v>
      </c>
    </row>
    <row r="361" spans="1:2">
      <c r="A361">
        <v>360</v>
      </c>
      <c r="B361" s="13">
        <v>-8.0001911832447146</v>
      </c>
    </row>
    <row r="362" spans="1:2">
      <c r="A362">
        <v>361</v>
      </c>
      <c r="B362" s="13">
        <v>-8.4999349882688868</v>
      </c>
    </row>
    <row r="363" spans="1:2">
      <c r="A363">
        <v>362</v>
      </c>
      <c r="B363" s="13">
        <v>-5.3748868196234056</v>
      </c>
    </row>
    <row r="364" spans="1:2">
      <c r="A364">
        <v>363</v>
      </c>
      <c r="B364" s="13">
        <v>-8.6838444765906431</v>
      </c>
    </row>
    <row r="365" spans="1:2">
      <c r="A365">
        <v>364</v>
      </c>
      <c r="B365" s="13">
        <v>-9.0567694490625836</v>
      </c>
    </row>
    <row r="366" spans="1:2">
      <c r="A366">
        <v>365</v>
      </c>
      <c r="B366" s="13">
        <v>-2.6004611363062189</v>
      </c>
    </row>
    <row r="367" spans="1:2">
      <c r="A367">
        <v>366</v>
      </c>
      <c r="B367" s="13">
        <v>-11.541525409796387</v>
      </c>
    </row>
    <row r="368" spans="1:2">
      <c r="A368">
        <v>367</v>
      </c>
      <c r="B368" s="13">
        <v>-2.8719118314465035</v>
      </c>
    </row>
    <row r="369" spans="1:2">
      <c r="A369">
        <v>368</v>
      </c>
      <c r="B369" s="13">
        <v>-4.9874525095959541</v>
      </c>
    </row>
    <row r="370" spans="1:2">
      <c r="A370">
        <v>369</v>
      </c>
      <c r="B370" s="13">
        <v>-3.376579044545001</v>
      </c>
    </row>
    <row r="371" spans="1:2">
      <c r="A371">
        <v>370</v>
      </c>
      <c r="B371" s="13">
        <v>-2.6037863758838902</v>
      </c>
    </row>
    <row r="372" spans="1:2">
      <c r="A372">
        <v>371</v>
      </c>
      <c r="B372" s="13">
        <v>-5.7266306810254477</v>
      </c>
    </row>
    <row r="373" spans="1:2">
      <c r="A373">
        <v>372</v>
      </c>
      <c r="B373" s="13">
        <v>-5.6216075038179785</v>
      </c>
    </row>
    <row r="374" spans="1:2">
      <c r="A374">
        <v>373</v>
      </c>
      <c r="B374" s="13">
        <v>-6.5906008781281384</v>
      </c>
    </row>
    <row r="375" spans="1:2">
      <c r="A375">
        <v>374</v>
      </c>
      <c r="B375" s="13">
        <v>-6.629110455382099</v>
      </c>
    </row>
    <row r="376" spans="1:2">
      <c r="A376">
        <v>375</v>
      </c>
      <c r="B376" s="13">
        <v>-4.0229863936207924</v>
      </c>
    </row>
    <row r="377" spans="1:2">
      <c r="A377">
        <v>376</v>
      </c>
      <c r="B377" s="13">
        <v>-6.0393129551351983</v>
      </c>
    </row>
    <row r="378" spans="1:2">
      <c r="A378">
        <v>377</v>
      </c>
      <c r="B378" s="13">
        <v>-9.6375642941246689</v>
      </c>
    </row>
    <row r="379" spans="1:2">
      <c r="A379">
        <v>378</v>
      </c>
      <c r="B379" s="13">
        <v>-6.1111829997731135</v>
      </c>
    </row>
    <row r="380" spans="1:2">
      <c r="A380">
        <v>379</v>
      </c>
      <c r="B380" s="13">
        <v>-5.4674653743413506</v>
      </c>
    </row>
    <row r="381" spans="1:2">
      <c r="A381">
        <v>380</v>
      </c>
      <c r="B381" s="13">
        <v>-5.4813580032707563</v>
      </c>
    </row>
    <row r="382" spans="1:2">
      <c r="A382">
        <v>381</v>
      </c>
      <c r="B382" s="13">
        <v>-6.242148763540782</v>
      </c>
    </row>
    <row r="383" spans="1:2">
      <c r="A383">
        <v>382</v>
      </c>
      <c r="B383" s="13">
        <v>-4.894622341488728</v>
      </c>
    </row>
    <row r="384" spans="1:2">
      <c r="A384">
        <v>383</v>
      </c>
      <c r="B384" s="13">
        <v>-4.7807291740918219</v>
      </c>
    </row>
    <row r="385" spans="1:2">
      <c r="A385">
        <v>384</v>
      </c>
      <c r="B385" s="13">
        <v>-3.9270004345852243</v>
      </c>
    </row>
    <row r="386" spans="1:2">
      <c r="A386">
        <v>385</v>
      </c>
      <c r="B386" s="13">
        <v>-4.9440078718400935</v>
      </c>
    </row>
    <row r="387" spans="1:2">
      <c r="A387">
        <v>386</v>
      </c>
      <c r="B387" s="13">
        <v>-5.8292458291129119</v>
      </c>
    </row>
    <row r="388" spans="1:2">
      <c r="A388">
        <v>387</v>
      </c>
      <c r="B388" s="13">
        <v>-2.5973745180786487</v>
      </c>
    </row>
    <row r="389" spans="1:2">
      <c r="A389">
        <v>388</v>
      </c>
      <c r="B389" s="13">
        <v>-4.3114484449446184</v>
      </c>
    </row>
    <row r="390" spans="1:2">
      <c r="A390">
        <v>389</v>
      </c>
      <c r="B390" s="13">
        <v>-3.1308297292211269</v>
      </c>
    </row>
    <row r="391" spans="1:2">
      <c r="A391">
        <v>390</v>
      </c>
      <c r="B391" s="13">
        <v>-2.6846590812402722</v>
      </c>
    </row>
    <row r="392" spans="1:2">
      <c r="A392">
        <v>391</v>
      </c>
      <c r="B392" s="13">
        <v>-1.2642871861308562</v>
      </c>
    </row>
    <row r="393" spans="1:2">
      <c r="A393">
        <v>392</v>
      </c>
      <c r="B393" s="13">
        <v>-4.2728012907246811</v>
      </c>
    </row>
    <row r="394" spans="1:2">
      <c r="A394">
        <v>393</v>
      </c>
      <c r="B394" s="13">
        <v>-6.196826487944028</v>
      </c>
    </row>
    <row r="395" spans="1:2">
      <c r="A395">
        <v>394</v>
      </c>
      <c r="B395" s="13">
        <v>-4.7334767844112466</v>
      </c>
    </row>
    <row r="396" spans="1:2">
      <c r="A396">
        <v>395</v>
      </c>
      <c r="B396" s="13">
        <v>-7.0345658669856332</v>
      </c>
    </row>
    <row r="397" spans="1:2">
      <c r="A397">
        <v>396</v>
      </c>
      <c r="B397" s="13">
        <v>-9.4451135143291278</v>
      </c>
    </row>
    <row r="398" spans="1:2">
      <c r="A398">
        <v>397</v>
      </c>
      <c r="B398" s="13">
        <v>0.7657476917697249</v>
      </c>
    </row>
    <row r="399" spans="1:2">
      <c r="A399">
        <v>398</v>
      </c>
      <c r="B399" s="13">
        <v>-7.2315031880481691</v>
      </c>
    </row>
    <row r="400" spans="1:2">
      <c r="A400">
        <v>399</v>
      </c>
      <c r="B400" s="13">
        <v>-8.8967791932902536</v>
      </c>
    </row>
    <row r="401" spans="1:2">
      <c r="A401">
        <v>400</v>
      </c>
      <c r="B401" s="13">
        <v>-4.3148407394914932</v>
      </c>
    </row>
    <row r="402" spans="1:2">
      <c r="A402">
        <v>401</v>
      </c>
      <c r="B402" s="13">
        <v>-6.9266452923195878</v>
      </c>
    </row>
    <row r="403" spans="1:2">
      <c r="A403">
        <v>402</v>
      </c>
      <c r="B403" s="13">
        <v>-6.9265629679300851</v>
      </c>
    </row>
    <row r="404" spans="1:2">
      <c r="A404">
        <v>403</v>
      </c>
      <c r="B404" s="13">
        <v>-4.3710960360451647</v>
      </c>
    </row>
    <row r="405" spans="1:2">
      <c r="A405">
        <v>404</v>
      </c>
      <c r="B405" s="13">
        <v>-8.4482291895077122</v>
      </c>
    </row>
    <row r="406" spans="1:2">
      <c r="A406">
        <v>405</v>
      </c>
      <c r="B406" s="13">
        <v>-6.6426635659726632</v>
      </c>
    </row>
    <row r="407" spans="1:2">
      <c r="A407">
        <v>406</v>
      </c>
      <c r="B407" s="13">
        <v>-5.2206065445628012</v>
      </c>
    </row>
    <row r="408" spans="1:2">
      <c r="A408">
        <v>407</v>
      </c>
      <c r="B408" s="13">
        <v>-2.853634957803608E-2</v>
      </c>
    </row>
    <row r="409" spans="1:2">
      <c r="A409">
        <v>408</v>
      </c>
      <c r="B409" s="13">
        <v>-5.3233751156991742</v>
      </c>
    </row>
    <row r="410" spans="1:2">
      <c r="A410">
        <v>409</v>
      </c>
      <c r="B410" s="13">
        <v>-6.6846282211917414</v>
      </c>
    </row>
    <row r="411" spans="1:2">
      <c r="A411">
        <v>410</v>
      </c>
      <c r="B411" s="13">
        <v>-8.0060183537186251</v>
      </c>
    </row>
    <row r="412" spans="1:2">
      <c r="A412">
        <v>411</v>
      </c>
      <c r="B412" s="13">
        <v>-2.5713839122903046</v>
      </c>
    </row>
    <row r="413" spans="1:2">
      <c r="A413">
        <v>412</v>
      </c>
      <c r="B413" s="13">
        <v>-2.6348392097920099</v>
      </c>
    </row>
    <row r="414" spans="1:2">
      <c r="A414">
        <v>413</v>
      </c>
      <c r="B414" s="13">
        <v>-8.314518021163348</v>
      </c>
    </row>
    <row r="415" spans="1:2">
      <c r="A415">
        <v>414</v>
      </c>
      <c r="B415" s="13">
        <v>-8.7305464322657436</v>
      </c>
    </row>
    <row r="416" spans="1:2">
      <c r="A416">
        <v>415</v>
      </c>
      <c r="B416" s="13">
        <v>-6.5166604883129917</v>
      </c>
    </row>
    <row r="417" spans="1:2">
      <c r="A417">
        <v>416</v>
      </c>
      <c r="B417" s="13">
        <v>-8.1775709059118959</v>
      </c>
    </row>
    <row r="418" spans="1:2">
      <c r="A418">
        <v>417</v>
      </c>
      <c r="B418" s="13">
        <v>-9.278174801926129</v>
      </c>
    </row>
    <row r="419" spans="1:2">
      <c r="A419">
        <v>418</v>
      </c>
      <c r="B419" s="13">
        <v>-6.356012531292639</v>
      </c>
    </row>
    <row r="420" spans="1:2">
      <c r="A420">
        <v>419</v>
      </c>
      <c r="B420" s="13">
        <v>-6.7343627007495526</v>
      </c>
    </row>
    <row r="421" spans="1:2">
      <c r="A421">
        <v>420</v>
      </c>
      <c r="B421" s="13">
        <v>-7.1656822246875942</v>
      </c>
    </row>
    <row r="422" spans="1:2">
      <c r="A422">
        <v>421</v>
      </c>
      <c r="B422" s="13">
        <v>-5.5703483204675015</v>
      </c>
    </row>
    <row r="423" spans="1:2">
      <c r="A423">
        <v>422</v>
      </c>
      <c r="B423" s="13">
        <v>-10.17317949053251</v>
      </c>
    </row>
    <row r="424" spans="1:2">
      <c r="A424">
        <v>423</v>
      </c>
      <c r="B424" s="13">
        <v>-6.0250407348359021</v>
      </c>
    </row>
    <row r="425" spans="1:2">
      <c r="A425">
        <v>424</v>
      </c>
      <c r="B425" s="13">
        <v>-2.2992977381080015</v>
      </c>
    </row>
    <row r="426" spans="1:2">
      <c r="A426">
        <v>425</v>
      </c>
      <c r="B426" s="13">
        <v>-7.5987990765703071</v>
      </c>
    </row>
    <row r="427" spans="1:2">
      <c r="A427">
        <v>426</v>
      </c>
      <c r="B427" s="13">
        <v>0.21245142462378688</v>
      </c>
    </row>
    <row r="428" spans="1:2">
      <c r="A428">
        <v>427</v>
      </c>
      <c r="B428" s="13">
        <v>-6.6360922019666608</v>
      </c>
    </row>
    <row r="429" spans="1:2">
      <c r="A429">
        <v>428</v>
      </c>
      <c r="B429" s="13">
        <v>-2.0691728882625209</v>
      </c>
    </row>
    <row r="430" spans="1:2">
      <c r="A430">
        <v>429</v>
      </c>
      <c r="B430" s="13">
        <v>-3.2267917972072238</v>
      </c>
    </row>
    <row r="431" spans="1:2">
      <c r="A431">
        <v>430</v>
      </c>
      <c r="B431" s="13">
        <v>-0.96373611957033201</v>
      </c>
    </row>
    <row r="432" spans="1:2">
      <c r="A432">
        <v>431</v>
      </c>
      <c r="B432" s="13">
        <v>-5.4485102256174223</v>
      </c>
    </row>
    <row r="433" spans="1:2">
      <c r="A433">
        <v>432</v>
      </c>
      <c r="B433" s="13">
        <v>-6.9184723028697164</v>
      </c>
    </row>
    <row r="434" spans="1:2">
      <c r="A434">
        <v>433</v>
      </c>
      <c r="B434" s="13">
        <v>-7.6910434862666479</v>
      </c>
    </row>
    <row r="435" spans="1:2">
      <c r="A435">
        <v>434</v>
      </c>
      <c r="B435" s="13">
        <v>-2.9444648947714156</v>
      </c>
    </row>
    <row r="436" spans="1:2">
      <c r="A436">
        <v>435</v>
      </c>
      <c r="B436" s="13">
        <v>-7.5552018517868165</v>
      </c>
    </row>
    <row r="437" spans="1:2">
      <c r="A437">
        <v>436</v>
      </c>
      <c r="B437" s="13">
        <v>-12.221649738933538</v>
      </c>
    </row>
    <row r="438" spans="1:2">
      <c r="A438">
        <v>437</v>
      </c>
      <c r="B438" s="13">
        <v>-3.6714199231868281</v>
      </c>
    </row>
    <row r="439" spans="1:2">
      <c r="A439">
        <v>438</v>
      </c>
      <c r="B439" s="13">
        <v>-5.4005586553207987</v>
      </c>
    </row>
    <row r="440" spans="1:2">
      <c r="A440">
        <v>439</v>
      </c>
      <c r="B440" s="13">
        <v>-5.1107116401199582</v>
      </c>
    </row>
    <row r="441" spans="1:2">
      <c r="A441">
        <v>440</v>
      </c>
      <c r="B441" s="13">
        <v>-3.5053465915947091</v>
      </c>
    </row>
    <row r="442" spans="1:2">
      <c r="A442">
        <v>441</v>
      </c>
      <c r="B442" s="13">
        <v>-2.0494566681000901</v>
      </c>
    </row>
    <row r="443" spans="1:2">
      <c r="A443">
        <v>442</v>
      </c>
      <c r="B443" s="13">
        <v>-7.2448732817329322</v>
      </c>
    </row>
    <row r="444" spans="1:2">
      <c r="A444">
        <v>443</v>
      </c>
      <c r="B444" s="13">
        <v>-5.2948340059165604</v>
      </c>
    </row>
    <row r="445" spans="1:2">
      <c r="A445">
        <v>444</v>
      </c>
      <c r="B445" s="13">
        <v>-6.7869997124142118</v>
      </c>
    </row>
    <row r="446" spans="1:2">
      <c r="A446">
        <v>445</v>
      </c>
      <c r="B446" s="13">
        <v>-7.2417665298767853</v>
      </c>
    </row>
    <row r="447" spans="1:2">
      <c r="A447">
        <v>446</v>
      </c>
      <c r="B447" s="13">
        <v>-5.0713064471176867</v>
      </c>
    </row>
    <row r="448" spans="1:2">
      <c r="A448">
        <v>447</v>
      </c>
      <c r="B448" s="13">
        <v>-1.822007011417732</v>
      </c>
    </row>
    <row r="449" spans="1:2">
      <c r="A449">
        <v>448</v>
      </c>
      <c r="B449" s="13">
        <v>-4.914575085286792</v>
      </c>
    </row>
    <row r="450" spans="1:2">
      <c r="A450">
        <v>449</v>
      </c>
      <c r="B450" s="13">
        <v>-3.1544973023597809</v>
      </c>
    </row>
    <row r="451" spans="1:2">
      <c r="A451">
        <v>450</v>
      </c>
      <c r="B451" s="13">
        <v>-3.8292801826001974</v>
      </c>
    </row>
    <row r="452" spans="1:2">
      <c r="A452">
        <v>451</v>
      </c>
      <c r="B452" s="13">
        <v>-3.5718715831408265</v>
      </c>
    </row>
    <row r="453" spans="1:2">
      <c r="A453">
        <v>452</v>
      </c>
      <c r="B453" s="13">
        <v>-3.3196951418296585</v>
      </c>
    </row>
    <row r="454" spans="1:2">
      <c r="A454">
        <v>453</v>
      </c>
      <c r="B454" s="13">
        <v>-4.478334577057085</v>
      </c>
    </row>
    <row r="455" spans="1:2">
      <c r="A455">
        <v>454</v>
      </c>
      <c r="B455" s="13">
        <v>-3.6582360948763464</v>
      </c>
    </row>
    <row r="456" spans="1:2">
      <c r="A456">
        <v>455</v>
      </c>
      <c r="B456" s="13">
        <v>-8.4993004404577395</v>
      </c>
    </row>
    <row r="457" spans="1:2">
      <c r="A457">
        <v>456</v>
      </c>
      <c r="B457" s="13">
        <v>-6.9563027232926604</v>
      </c>
    </row>
    <row r="458" spans="1:2">
      <c r="A458">
        <v>457</v>
      </c>
      <c r="B458" s="13">
        <v>-9.8747181084337434</v>
      </c>
    </row>
    <row r="459" spans="1:2">
      <c r="A459">
        <v>458</v>
      </c>
      <c r="B459" s="13">
        <v>-3.6593731427362006</v>
      </c>
    </row>
    <row r="460" spans="1:2">
      <c r="A460">
        <v>459</v>
      </c>
      <c r="B460" s="13">
        <v>-2.5436708064459861</v>
      </c>
    </row>
    <row r="461" spans="1:2">
      <c r="A461">
        <v>460</v>
      </c>
      <c r="B461" s="13">
        <v>-4.907741816744724</v>
      </c>
    </row>
    <row r="462" spans="1:2">
      <c r="A462">
        <v>461</v>
      </c>
      <c r="B462" s="13">
        <v>-4.9660680245033966</v>
      </c>
    </row>
    <row r="463" spans="1:2">
      <c r="A463">
        <v>462</v>
      </c>
      <c r="B463" s="13">
        <v>-7.8588475510950708</v>
      </c>
    </row>
    <row r="464" spans="1:2">
      <c r="A464">
        <v>463</v>
      </c>
      <c r="B464" s="13">
        <v>-5.5299557841761775</v>
      </c>
    </row>
    <row r="465" spans="1:2">
      <c r="A465">
        <v>464</v>
      </c>
      <c r="B465" s="13">
        <v>-10.862134158044377</v>
      </c>
    </row>
    <row r="466" spans="1:2">
      <c r="A466">
        <v>465</v>
      </c>
      <c r="B466" s="13">
        <v>-7.9502215691528679</v>
      </c>
    </row>
    <row r="467" spans="1:2">
      <c r="A467">
        <v>466</v>
      </c>
      <c r="B467" s="13">
        <v>-2.6461099873104073</v>
      </c>
    </row>
    <row r="468" spans="1:2">
      <c r="A468">
        <v>467</v>
      </c>
      <c r="B468" s="13">
        <v>-1.9814974032614792</v>
      </c>
    </row>
    <row r="469" spans="1:2">
      <c r="A469">
        <v>468</v>
      </c>
      <c r="B469" s="13">
        <v>-7.9281278669689925</v>
      </c>
    </row>
    <row r="470" spans="1:2">
      <c r="A470">
        <v>469</v>
      </c>
      <c r="B470" s="13">
        <v>-3.6405732266768878</v>
      </c>
    </row>
    <row r="471" spans="1:2">
      <c r="A471">
        <v>470</v>
      </c>
      <c r="B471" s="13">
        <v>-8.281537057292141</v>
      </c>
    </row>
    <row r="472" spans="1:2">
      <c r="A472">
        <v>471</v>
      </c>
      <c r="B472" s="13">
        <v>-8.2168289270860964</v>
      </c>
    </row>
    <row r="473" spans="1:2">
      <c r="A473">
        <v>472</v>
      </c>
      <c r="B473" s="13">
        <v>-9.4875446356402513</v>
      </c>
    </row>
    <row r="474" spans="1:2">
      <c r="A474">
        <v>473</v>
      </c>
      <c r="B474" s="13">
        <v>-3.6761797094187907</v>
      </c>
    </row>
    <row r="475" spans="1:2">
      <c r="A475">
        <v>474</v>
      </c>
      <c r="B475" s="13">
        <v>-4.8306254744736208</v>
      </c>
    </row>
    <row r="476" spans="1:2">
      <c r="A476">
        <v>475</v>
      </c>
      <c r="B476" s="13">
        <v>0.29074914226578791</v>
      </c>
    </row>
    <row r="477" spans="1:2">
      <c r="A477">
        <v>476</v>
      </c>
      <c r="B477" s="13">
        <v>-3.3416355256318622</v>
      </c>
    </row>
    <row r="478" spans="1:2">
      <c r="A478">
        <v>477</v>
      </c>
      <c r="B478" s="13">
        <v>-10.38271845261507</v>
      </c>
    </row>
    <row r="479" spans="1:2">
      <c r="A479">
        <v>478</v>
      </c>
      <c r="B479" s="13">
        <v>-4.3538438396159966</v>
      </c>
    </row>
    <row r="480" spans="1:2">
      <c r="A480">
        <v>479</v>
      </c>
      <c r="B480" s="13">
        <v>-5.432928342498303</v>
      </c>
    </row>
    <row r="481" spans="1:2">
      <c r="A481">
        <v>480</v>
      </c>
      <c r="B481" s="13">
        <v>-3.9574767647174243</v>
      </c>
    </row>
    <row r="482" spans="1:2">
      <c r="A482">
        <v>481</v>
      </c>
      <c r="B482" s="13">
        <v>-0.50434271853537382</v>
      </c>
    </row>
    <row r="483" spans="1:2">
      <c r="A483">
        <v>482</v>
      </c>
      <c r="B483" s="13">
        <v>-6.4229407700157264</v>
      </c>
    </row>
    <row r="484" spans="1:2">
      <c r="A484">
        <v>483</v>
      </c>
      <c r="B484" s="13">
        <v>-6.2829841783467266</v>
      </c>
    </row>
    <row r="485" spans="1:2">
      <c r="A485">
        <v>484</v>
      </c>
      <c r="B485" s="13">
        <v>-6.8782740469281656</v>
      </c>
    </row>
    <row r="486" spans="1:2">
      <c r="A486">
        <v>485</v>
      </c>
      <c r="B486" s="13">
        <v>-6.1461147117042669</v>
      </c>
    </row>
    <row r="487" spans="1:2">
      <c r="A487">
        <v>486</v>
      </c>
      <c r="B487" s="13">
        <v>-10.301668960708639</v>
      </c>
    </row>
    <row r="488" spans="1:2">
      <c r="A488">
        <v>487</v>
      </c>
      <c r="B488" s="13">
        <v>-3.1335932094084016</v>
      </c>
    </row>
    <row r="489" spans="1:2">
      <c r="A489">
        <v>488</v>
      </c>
      <c r="B489" s="13">
        <v>-10.262742294822429</v>
      </c>
    </row>
    <row r="490" spans="1:2">
      <c r="A490">
        <v>489</v>
      </c>
      <c r="B490" s="13">
        <v>-5.001342054798541</v>
      </c>
    </row>
    <row r="491" spans="1:2">
      <c r="A491">
        <v>490</v>
      </c>
      <c r="B491" s="13">
        <v>-1.0785033967905575</v>
      </c>
    </row>
    <row r="492" spans="1:2">
      <c r="A492">
        <v>491</v>
      </c>
      <c r="B492" s="13">
        <v>-3.8833657589593669</v>
      </c>
    </row>
    <row r="493" spans="1:2">
      <c r="A493">
        <v>492</v>
      </c>
      <c r="B493" s="13">
        <v>-3.660575298366032</v>
      </c>
    </row>
    <row r="494" spans="1:2">
      <c r="A494">
        <v>493</v>
      </c>
      <c r="B494" s="13">
        <v>-7.6674059659713345</v>
      </c>
    </row>
    <row r="495" spans="1:2">
      <c r="A495">
        <v>494</v>
      </c>
      <c r="B495" s="13">
        <v>-7.1215520616136025</v>
      </c>
    </row>
    <row r="496" spans="1:2">
      <c r="A496">
        <v>495</v>
      </c>
      <c r="B496" s="13">
        <v>-5.4205580674000391</v>
      </c>
    </row>
    <row r="497" spans="1:2">
      <c r="A497">
        <v>496</v>
      </c>
      <c r="B497" s="13">
        <v>-3.9178968535401992</v>
      </c>
    </row>
    <row r="498" spans="1:2">
      <c r="A498">
        <v>497</v>
      </c>
      <c r="B498" s="13">
        <v>-5.6742349629172377</v>
      </c>
    </row>
    <row r="499" spans="1:2">
      <c r="A499">
        <v>498</v>
      </c>
      <c r="B499" s="13">
        <v>-3.3258342901910889</v>
      </c>
    </row>
    <row r="500" spans="1:2">
      <c r="A500">
        <v>499</v>
      </c>
      <c r="B500" s="13">
        <v>-7.600897341472943</v>
      </c>
    </row>
    <row r="501" spans="1:2">
      <c r="A501">
        <v>500</v>
      </c>
      <c r="B501" s="13">
        <v>-8.7736156796278006</v>
      </c>
    </row>
    <row r="502" spans="1:2">
      <c r="A502">
        <v>501</v>
      </c>
      <c r="B502" s="13">
        <v>-4.950393662915598</v>
      </c>
    </row>
    <row r="503" spans="1:2">
      <c r="A503">
        <v>502</v>
      </c>
      <c r="B503" s="13">
        <v>-5.2861255653387307</v>
      </c>
    </row>
    <row r="504" spans="1:2">
      <c r="A504">
        <v>503</v>
      </c>
      <c r="B504" s="13">
        <v>-7.7930128853630531</v>
      </c>
    </row>
    <row r="505" spans="1:2">
      <c r="A505">
        <v>504</v>
      </c>
      <c r="B505" s="13">
        <v>-2.9654465661494016</v>
      </c>
    </row>
    <row r="506" spans="1:2">
      <c r="A506">
        <v>505</v>
      </c>
      <c r="B506" s="13">
        <v>-5.5529637925250226</v>
      </c>
    </row>
    <row r="507" spans="1:2">
      <c r="A507">
        <v>506</v>
      </c>
      <c r="B507" s="13">
        <v>-4.8160840560081937</v>
      </c>
    </row>
    <row r="508" spans="1:2">
      <c r="A508">
        <v>507</v>
      </c>
      <c r="B508" s="13">
        <v>-5.5065992301301625</v>
      </c>
    </row>
    <row r="509" spans="1:2">
      <c r="A509">
        <v>508</v>
      </c>
      <c r="B509" s="13">
        <v>-2.7390988872820974</v>
      </c>
    </row>
    <row r="510" spans="1:2">
      <c r="A510">
        <v>509</v>
      </c>
      <c r="B510" s="13">
        <v>-5.3448402599020834</v>
      </c>
    </row>
    <row r="511" spans="1:2">
      <c r="A511">
        <v>510</v>
      </c>
      <c r="B511" s="13">
        <v>-7.6264305259354259</v>
      </c>
    </row>
    <row r="512" spans="1:2">
      <c r="A512">
        <v>511</v>
      </c>
      <c r="B512" s="13">
        <v>-4.736215147268239</v>
      </c>
    </row>
    <row r="513" spans="1:2">
      <c r="A513">
        <v>512</v>
      </c>
      <c r="B513" s="13">
        <v>-3.8897152095436129</v>
      </c>
    </row>
    <row r="514" spans="1:2">
      <c r="A514">
        <v>513</v>
      </c>
      <c r="B514" s="13">
        <v>-4.1262509578176108</v>
      </c>
    </row>
    <row r="515" spans="1:2">
      <c r="A515">
        <v>514</v>
      </c>
      <c r="B515" s="13">
        <v>-5.6767189670623717</v>
      </c>
    </row>
    <row r="516" spans="1:2">
      <c r="A516">
        <v>515</v>
      </c>
      <c r="B516" s="13">
        <v>-9.8918944047009774</v>
      </c>
    </row>
    <row r="517" spans="1:2">
      <c r="A517">
        <v>516</v>
      </c>
      <c r="B517" s="13">
        <v>-1.34799595017621</v>
      </c>
    </row>
    <row r="518" spans="1:2">
      <c r="A518">
        <v>517</v>
      </c>
      <c r="B518" s="13">
        <v>-3.6979204252996909</v>
      </c>
    </row>
    <row r="519" spans="1:2">
      <c r="A519">
        <v>518</v>
      </c>
      <c r="B519" s="13">
        <v>-3.8397583856098225</v>
      </c>
    </row>
    <row r="520" spans="1:2">
      <c r="A520">
        <v>519</v>
      </c>
      <c r="B520" s="13">
        <v>-9.9368450865757705</v>
      </c>
    </row>
    <row r="521" spans="1:2">
      <c r="A521">
        <v>520</v>
      </c>
      <c r="B521" s="13">
        <v>-2.6756762076066938</v>
      </c>
    </row>
    <row r="522" spans="1:2">
      <c r="A522">
        <v>521</v>
      </c>
      <c r="B522" s="13">
        <v>-5.5939531105049101</v>
      </c>
    </row>
    <row r="523" spans="1:2">
      <c r="A523">
        <v>522</v>
      </c>
      <c r="B523" s="13">
        <v>-3.8494368265326568</v>
      </c>
    </row>
    <row r="524" spans="1:2">
      <c r="A524">
        <v>523</v>
      </c>
      <c r="B524" s="13">
        <v>-6.0468836349420894</v>
      </c>
    </row>
    <row r="525" spans="1:2">
      <c r="A525">
        <v>524</v>
      </c>
      <c r="B525" s="13">
        <v>-6.4309345198059935</v>
      </c>
    </row>
    <row r="526" spans="1:2">
      <c r="A526">
        <v>525</v>
      </c>
      <c r="B526" s="13">
        <v>-9.5306940962869753</v>
      </c>
    </row>
    <row r="527" spans="1:2">
      <c r="A527">
        <v>526</v>
      </c>
      <c r="B527" s="13">
        <v>-6.0571350930028602</v>
      </c>
    </row>
    <row r="528" spans="1:2">
      <c r="A528">
        <v>527</v>
      </c>
      <c r="B528" s="13">
        <v>-3.5564083358283458</v>
      </c>
    </row>
    <row r="529" spans="1:2">
      <c r="A529">
        <v>528</v>
      </c>
      <c r="B529" s="13">
        <v>-7.2475378286585066</v>
      </c>
    </row>
    <row r="530" spans="1:2">
      <c r="A530">
        <v>529</v>
      </c>
      <c r="B530" s="13">
        <v>-3.403283150254619</v>
      </c>
    </row>
    <row r="531" spans="1:2">
      <c r="A531">
        <v>530</v>
      </c>
      <c r="B531" s="13">
        <v>-6.5391696837573567</v>
      </c>
    </row>
    <row r="532" spans="1:2">
      <c r="A532">
        <v>531</v>
      </c>
      <c r="B532" s="13">
        <v>-5.4191765376581493</v>
      </c>
    </row>
    <row r="533" spans="1:2">
      <c r="A533">
        <v>532</v>
      </c>
      <c r="B533" s="13">
        <v>-0.29972019386667381</v>
      </c>
    </row>
    <row r="534" spans="1:2">
      <c r="A534">
        <v>533</v>
      </c>
      <c r="B534" s="13">
        <v>-5.7368125919116961</v>
      </c>
    </row>
    <row r="535" spans="1:2">
      <c r="A535">
        <v>534</v>
      </c>
      <c r="B535" s="13">
        <v>-2.2874033842750787</v>
      </c>
    </row>
    <row r="536" spans="1:2">
      <c r="A536">
        <v>535</v>
      </c>
      <c r="B536" s="13">
        <v>-10.247023071472144</v>
      </c>
    </row>
    <row r="537" spans="1:2">
      <c r="A537">
        <v>536</v>
      </c>
      <c r="B537" s="13">
        <v>-5.7976391938381635</v>
      </c>
    </row>
    <row r="538" spans="1:2">
      <c r="A538">
        <v>537</v>
      </c>
      <c r="B538" s="13">
        <v>-4.6567401720457688</v>
      </c>
    </row>
    <row r="539" spans="1:2">
      <c r="A539">
        <v>538</v>
      </c>
      <c r="B539" s="13">
        <v>-6.4390923181862147</v>
      </c>
    </row>
    <row r="540" spans="1:2">
      <c r="A540">
        <v>539</v>
      </c>
      <c r="B540" s="13">
        <v>-5.512941676316089</v>
      </c>
    </row>
    <row r="541" spans="1:2">
      <c r="A541">
        <v>540</v>
      </c>
      <c r="B541" s="13">
        <v>-2.6935767506620585</v>
      </c>
    </row>
    <row r="542" spans="1:2">
      <c r="A542">
        <v>541</v>
      </c>
      <c r="B542" s="13">
        <v>-7.7127015685376703</v>
      </c>
    </row>
    <row r="543" spans="1:2">
      <c r="A543">
        <v>542</v>
      </c>
      <c r="B543" s="13">
        <v>-5.9550812808184146</v>
      </c>
    </row>
    <row r="544" spans="1:2">
      <c r="A544">
        <v>543</v>
      </c>
      <c r="B544" s="13">
        <v>-1.0639689870758078</v>
      </c>
    </row>
    <row r="545" spans="1:2">
      <c r="A545">
        <v>544</v>
      </c>
      <c r="B545" s="13">
        <v>-4.2224873632972724</v>
      </c>
    </row>
    <row r="546" spans="1:2">
      <c r="A546">
        <v>545</v>
      </c>
      <c r="B546" s="13">
        <v>-4.314553059971014</v>
      </c>
    </row>
    <row r="547" spans="1:2">
      <c r="A547">
        <v>546</v>
      </c>
      <c r="B547" s="13">
        <v>-4.8875061367342312</v>
      </c>
    </row>
    <row r="548" spans="1:2">
      <c r="A548">
        <v>547</v>
      </c>
      <c r="B548" s="13">
        <v>-3.7063297418976675</v>
      </c>
    </row>
    <row r="549" spans="1:2">
      <c r="A549">
        <v>548</v>
      </c>
      <c r="B549" s="13">
        <v>-4.2015418563882614</v>
      </c>
    </row>
    <row r="550" spans="1:2">
      <c r="A550">
        <v>549</v>
      </c>
      <c r="B550" s="13">
        <v>-6.1815745372797499</v>
      </c>
    </row>
    <row r="551" spans="1:2">
      <c r="A551">
        <v>550</v>
      </c>
      <c r="B551" s="13">
        <v>-4.2990527695336826</v>
      </c>
    </row>
    <row r="552" spans="1:2">
      <c r="A552">
        <v>551</v>
      </c>
      <c r="B552" s="13">
        <v>-2.8337387348779646</v>
      </c>
    </row>
    <row r="553" spans="1:2">
      <c r="A553">
        <v>552</v>
      </c>
      <c r="B553" s="13">
        <v>-3.082959990772121</v>
      </c>
    </row>
    <row r="554" spans="1:2">
      <c r="A554">
        <v>553</v>
      </c>
      <c r="B554" s="13">
        <v>-5.4665553511434943</v>
      </c>
    </row>
    <row r="555" spans="1:2">
      <c r="A555">
        <v>554</v>
      </c>
      <c r="B555" s="13">
        <v>-3.6959645580360618</v>
      </c>
    </row>
    <row r="556" spans="1:2">
      <c r="A556">
        <v>555</v>
      </c>
      <c r="B556" s="13">
        <v>-6.8203694224325933</v>
      </c>
    </row>
    <row r="557" spans="1:2">
      <c r="A557">
        <v>556</v>
      </c>
      <c r="B557" s="13">
        <v>-4.4940222295338277</v>
      </c>
    </row>
    <row r="558" spans="1:2">
      <c r="A558">
        <v>557</v>
      </c>
      <c r="B558" s="13">
        <v>-4.5901651702879231</v>
      </c>
    </row>
    <row r="559" spans="1:2">
      <c r="A559">
        <v>558</v>
      </c>
      <c r="B559" s="13">
        <v>-4.7770566779099806</v>
      </c>
    </row>
    <row r="560" spans="1:2">
      <c r="A560">
        <v>559</v>
      </c>
      <c r="B560" s="13">
        <v>-9.6062712159176264</v>
      </c>
    </row>
    <row r="561" spans="1:2">
      <c r="A561">
        <v>560</v>
      </c>
      <c r="B561" s="13">
        <v>-6.9028616021495957</v>
      </c>
    </row>
    <row r="562" spans="1:2">
      <c r="A562">
        <v>561</v>
      </c>
      <c r="B562" s="13">
        <v>-1.9455781671025785</v>
      </c>
    </row>
    <row r="563" spans="1:2">
      <c r="A563">
        <v>562</v>
      </c>
      <c r="B563" s="13">
        <v>-6.2301339031474088</v>
      </c>
    </row>
    <row r="564" spans="1:2">
      <c r="A564">
        <v>563</v>
      </c>
      <c r="B564" s="13">
        <v>-1.7626708416320598</v>
      </c>
    </row>
    <row r="565" spans="1:2">
      <c r="A565">
        <v>564</v>
      </c>
      <c r="B565" s="13">
        <v>-10.591032061137865</v>
      </c>
    </row>
    <row r="566" spans="1:2">
      <c r="A566">
        <v>565</v>
      </c>
      <c r="B566" s="13">
        <v>-2.7718753347135485</v>
      </c>
    </row>
    <row r="567" spans="1:2">
      <c r="A567">
        <v>566</v>
      </c>
      <c r="B567" s="13">
        <v>0.15477756081147315</v>
      </c>
    </row>
    <row r="568" spans="1:2">
      <c r="A568">
        <v>567</v>
      </c>
      <c r="B568" s="13">
        <v>-0.40213218844641463</v>
      </c>
    </row>
    <row r="569" spans="1:2">
      <c r="A569">
        <v>568</v>
      </c>
      <c r="B569" s="13">
        <v>-7.5479830784075448</v>
      </c>
    </row>
    <row r="570" spans="1:2">
      <c r="A570">
        <v>569</v>
      </c>
      <c r="B570" s="13">
        <v>-10.60332461703214</v>
      </c>
    </row>
    <row r="571" spans="1:2">
      <c r="A571">
        <v>570</v>
      </c>
      <c r="B571" s="13">
        <v>-4.1175106121917304</v>
      </c>
    </row>
    <row r="572" spans="1:2">
      <c r="A572">
        <v>571</v>
      </c>
      <c r="B572" s="13">
        <v>-0.70090423575301009</v>
      </c>
    </row>
    <row r="573" spans="1:2">
      <c r="A573">
        <v>572</v>
      </c>
      <c r="B573" s="13">
        <v>-7.8931879858690133</v>
      </c>
    </row>
    <row r="574" spans="1:2">
      <c r="A574">
        <v>573</v>
      </c>
      <c r="B574" s="13">
        <v>-6.9177051857126006</v>
      </c>
    </row>
    <row r="575" spans="1:2">
      <c r="A575">
        <v>574</v>
      </c>
      <c r="B575" s="13">
        <v>-4.5579533698670449</v>
      </c>
    </row>
    <row r="576" spans="1:2">
      <c r="A576">
        <v>575</v>
      </c>
      <c r="B576" s="13">
        <v>-6.040805905849882</v>
      </c>
    </row>
    <row r="577" spans="1:2">
      <c r="A577">
        <v>576</v>
      </c>
      <c r="B577" s="13">
        <v>-3.3311289220186762</v>
      </c>
    </row>
    <row r="578" spans="1:2">
      <c r="A578">
        <v>577</v>
      </c>
      <c r="B578" s="13">
        <v>-4.6904078715161779</v>
      </c>
    </row>
    <row r="579" spans="1:2">
      <c r="A579">
        <v>578</v>
      </c>
      <c r="B579" s="13">
        <v>-2.8860227234879154</v>
      </c>
    </row>
    <row r="580" spans="1:2">
      <c r="A580">
        <v>579</v>
      </c>
      <c r="B580" s="13">
        <v>-10.631476004858298</v>
      </c>
    </row>
    <row r="581" spans="1:2">
      <c r="A581">
        <v>580</v>
      </c>
      <c r="B581" s="13">
        <v>-8.7433406144950041</v>
      </c>
    </row>
    <row r="582" spans="1:2">
      <c r="A582">
        <v>581</v>
      </c>
      <c r="B582" s="13">
        <v>-7.3878340469456756</v>
      </c>
    </row>
    <row r="583" spans="1:2">
      <c r="A583">
        <v>582</v>
      </c>
      <c r="B583" s="13">
        <v>-6.5587518097909623</v>
      </c>
    </row>
    <row r="584" spans="1:2">
      <c r="A584">
        <v>583</v>
      </c>
      <c r="B584" s="13">
        <v>-3.890963400713773</v>
      </c>
    </row>
    <row r="585" spans="1:2">
      <c r="A585">
        <v>584</v>
      </c>
      <c r="B585" s="13">
        <v>-6.1466593094756368</v>
      </c>
    </row>
    <row r="586" spans="1:2">
      <c r="A586">
        <v>585</v>
      </c>
      <c r="B586" s="13">
        <v>-2.9828216632685542</v>
      </c>
    </row>
    <row r="587" spans="1:2">
      <c r="A587">
        <v>586</v>
      </c>
      <c r="B587" s="13">
        <v>-4.1062856816202951</v>
      </c>
    </row>
    <row r="588" spans="1:2">
      <c r="A588">
        <v>587</v>
      </c>
      <c r="B588" s="13">
        <v>-5.3533381849621851</v>
      </c>
    </row>
    <row r="589" spans="1:2">
      <c r="A589">
        <v>588</v>
      </c>
      <c r="B589" s="13">
        <v>-8.0141478369172372</v>
      </c>
    </row>
    <row r="590" spans="1:2">
      <c r="A590">
        <v>589</v>
      </c>
      <c r="B590" s="13">
        <v>-6.4539553114657489</v>
      </c>
    </row>
    <row r="591" spans="1:2">
      <c r="A591">
        <v>590</v>
      </c>
      <c r="B591" s="13">
        <v>-3.297065806171716</v>
      </c>
    </row>
    <row r="592" spans="1:2">
      <c r="A592">
        <v>591</v>
      </c>
      <c r="B592" s="13">
        <v>-6.2468685247883702</v>
      </c>
    </row>
    <row r="593" spans="1:2">
      <c r="A593">
        <v>592</v>
      </c>
      <c r="B593" s="13">
        <v>-7.0379343212839602</v>
      </c>
    </row>
    <row r="594" spans="1:2">
      <c r="A594">
        <v>593</v>
      </c>
      <c r="B594" s="13">
        <v>-8.3574102787381133</v>
      </c>
    </row>
    <row r="595" spans="1:2">
      <c r="A595">
        <v>594</v>
      </c>
      <c r="B595" s="13">
        <v>0.2356790657944634</v>
      </c>
    </row>
    <row r="596" spans="1:2">
      <c r="A596">
        <v>595</v>
      </c>
      <c r="B596" s="13">
        <v>-8.1774138203909921</v>
      </c>
    </row>
    <row r="597" spans="1:2">
      <c r="A597">
        <v>596</v>
      </c>
      <c r="B597" s="13">
        <v>-4.8625274163361478</v>
      </c>
    </row>
    <row r="598" spans="1:2">
      <c r="A598">
        <v>597</v>
      </c>
      <c r="B598" s="13">
        <v>-8.5542587237148826</v>
      </c>
    </row>
    <row r="599" spans="1:2">
      <c r="A599">
        <v>598</v>
      </c>
      <c r="B599" s="13">
        <v>-4.8149276836856885</v>
      </c>
    </row>
    <row r="600" spans="1:2">
      <c r="A600">
        <v>599</v>
      </c>
      <c r="B600" s="13">
        <v>-7.060056139934626</v>
      </c>
    </row>
    <row r="601" spans="1:2">
      <c r="A601">
        <v>600</v>
      </c>
      <c r="B601" s="13">
        <v>-7.2518089187265167</v>
      </c>
    </row>
    <row r="602" spans="1:2">
      <c r="A602">
        <v>601</v>
      </c>
      <c r="B602" s="13">
        <v>-5.3348892906396603</v>
      </c>
    </row>
    <row r="603" spans="1:2">
      <c r="A603">
        <v>602</v>
      </c>
      <c r="B603" s="13">
        <v>-8.5499754992198209</v>
      </c>
    </row>
    <row r="604" spans="1:2">
      <c r="A604">
        <v>603</v>
      </c>
      <c r="B604" s="13">
        <v>-6.9718377250214534</v>
      </c>
    </row>
    <row r="605" spans="1:2">
      <c r="A605">
        <v>604</v>
      </c>
      <c r="B605" s="13">
        <v>-7.6949216492219925</v>
      </c>
    </row>
    <row r="606" spans="1:2">
      <c r="A606">
        <v>605</v>
      </c>
      <c r="B606" s="13">
        <v>-3.7160988306439995</v>
      </c>
    </row>
    <row r="607" spans="1:2">
      <c r="A607">
        <v>606</v>
      </c>
      <c r="B607" s="13">
        <v>-7.4758925297372558</v>
      </c>
    </row>
    <row r="608" spans="1:2">
      <c r="A608">
        <v>607</v>
      </c>
      <c r="B608" s="13">
        <v>-4.8970810907963589</v>
      </c>
    </row>
    <row r="609" spans="1:2">
      <c r="A609">
        <v>608</v>
      </c>
      <c r="B609" s="13">
        <v>-3.7771406269396781</v>
      </c>
    </row>
    <row r="610" spans="1:2">
      <c r="A610">
        <v>609</v>
      </c>
      <c r="B610" s="13">
        <v>-3.1656288700497077</v>
      </c>
    </row>
    <row r="611" spans="1:2">
      <c r="A611">
        <v>610</v>
      </c>
      <c r="B611" s="13">
        <v>-4.1681944353752538</v>
      </c>
    </row>
    <row r="612" spans="1:2">
      <c r="A612">
        <v>611</v>
      </c>
      <c r="B612" s="13">
        <v>-6.7714367852059185</v>
      </c>
    </row>
    <row r="613" spans="1:2">
      <c r="A613">
        <v>612</v>
      </c>
      <c r="B613" s="13">
        <v>-10.523269800522192</v>
      </c>
    </row>
    <row r="614" spans="1:2">
      <c r="A614">
        <v>613</v>
      </c>
      <c r="B614" s="13">
        <v>-2.1005714301312057</v>
      </c>
    </row>
    <row r="615" spans="1:2">
      <c r="A615">
        <v>614</v>
      </c>
      <c r="B615" s="13">
        <v>-3.9037184719229705</v>
      </c>
    </row>
    <row r="616" spans="1:2">
      <c r="A616">
        <v>615</v>
      </c>
      <c r="B616" s="13">
        <v>-3.6334326594642934</v>
      </c>
    </row>
    <row r="617" spans="1:2">
      <c r="A617">
        <v>616</v>
      </c>
      <c r="B617" s="13">
        <v>-8.5911409418717728</v>
      </c>
    </row>
    <row r="618" spans="1:2">
      <c r="A618">
        <v>617</v>
      </c>
      <c r="B618" s="13">
        <v>-4.3372451076504728</v>
      </c>
    </row>
    <row r="619" spans="1:2">
      <c r="A619">
        <v>618</v>
      </c>
      <c r="B619" s="13">
        <v>-7.3439424424169397</v>
      </c>
    </row>
    <row r="620" spans="1:2">
      <c r="A620">
        <v>619</v>
      </c>
      <c r="B620" s="13">
        <v>-7.8978483944909286</v>
      </c>
    </row>
    <row r="621" spans="1:2">
      <c r="A621">
        <v>620</v>
      </c>
      <c r="B621" s="13">
        <v>-6.7158081931106368</v>
      </c>
    </row>
    <row r="622" spans="1:2">
      <c r="A622">
        <v>621</v>
      </c>
      <c r="B622" s="13">
        <v>-2.7029360068845487</v>
      </c>
    </row>
    <row r="623" spans="1:2">
      <c r="A623">
        <v>622</v>
      </c>
      <c r="B623" s="13">
        <v>-7.9968629563674885</v>
      </c>
    </row>
    <row r="624" spans="1:2">
      <c r="A624">
        <v>623</v>
      </c>
      <c r="B624" s="13">
        <v>-9.8405128110635154</v>
      </c>
    </row>
    <row r="625" spans="1:2">
      <c r="A625">
        <v>624</v>
      </c>
      <c r="B625" s="13">
        <v>-10.168591687868584</v>
      </c>
    </row>
    <row r="626" spans="1:2">
      <c r="A626">
        <v>625</v>
      </c>
      <c r="B626" s="13">
        <v>-3.0601920017278905</v>
      </c>
    </row>
    <row r="627" spans="1:2">
      <c r="A627">
        <v>626</v>
      </c>
      <c r="B627" s="13">
        <v>-7.560093711849424</v>
      </c>
    </row>
    <row r="628" spans="1:2">
      <c r="A628">
        <v>627</v>
      </c>
      <c r="B628" s="13">
        <v>-5.0331374648880205</v>
      </c>
    </row>
    <row r="629" spans="1:2">
      <c r="A629">
        <v>628</v>
      </c>
      <c r="B629" s="13">
        <v>-9.191183028689462</v>
      </c>
    </row>
    <row r="630" spans="1:2">
      <c r="A630">
        <v>629</v>
      </c>
      <c r="B630" s="13">
        <v>-6.0403321741581486</v>
      </c>
    </row>
    <row r="631" spans="1:2">
      <c r="A631">
        <v>630</v>
      </c>
      <c r="B631" s="13">
        <v>-5.4005658089745738</v>
      </c>
    </row>
    <row r="632" spans="1:2">
      <c r="A632">
        <v>631</v>
      </c>
      <c r="B632" s="13">
        <v>-1.8890897131473701</v>
      </c>
    </row>
    <row r="633" spans="1:2">
      <c r="A633">
        <v>632</v>
      </c>
      <c r="B633" s="13">
        <v>-5.8376752640350702</v>
      </c>
    </row>
    <row r="634" spans="1:2">
      <c r="A634">
        <v>633</v>
      </c>
      <c r="B634" s="13">
        <v>-10.029255479294914</v>
      </c>
    </row>
    <row r="635" spans="1:2">
      <c r="A635">
        <v>634</v>
      </c>
      <c r="B635" s="13">
        <v>-1.1234870421285155</v>
      </c>
    </row>
    <row r="636" spans="1:2">
      <c r="A636">
        <v>635</v>
      </c>
      <c r="B636" s="13">
        <v>-4.0103082541926236</v>
      </c>
    </row>
    <row r="637" spans="1:2">
      <c r="A637">
        <v>636</v>
      </c>
      <c r="B637" s="13">
        <v>-3.676610452302906</v>
      </c>
    </row>
    <row r="638" spans="1:2">
      <c r="A638">
        <v>637</v>
      </c>
      <c r="B638" s="13">
        <v>-8.7070228810849954</v>
      </c>
    </row>
    <row r="639" spans="1:2">
      <c r="A639">
        <v>638</v>
      </c>
      <c r="B639" s="13">
        <v>-5.2048474542370657</v>
      </c>
    </row>
    <row r="640" spans="1:2">
      <c r="A640">
        <v>639</v>
      </c>
      <c r="B640" s="13">
        <v>-4.368108198426218</v>
      </c>
    </row>
    <row r="641" spans="1:2">
      <c r="A641">
        <v>640</v>
      </c>
      <c r="B641" s="13">
        <v>-6.7641736828551391</v>
      </c>
    </row>
    <row r="642" spans="1:2">
      <c r="A642">
        <v>641</v>
      </c>
      <c r="B642" s="13">
        <v>-4.6813060945802212</v>
      </c>
    </row>
    <row r="643" spans="1:2">
      <c r="A643">
        <v>642</v>
      </c>
      <c r="B643" s="13">
        <v>-1.1045220252756289</v>
      </c>
    </row>
    <row r="644" spans="1:2">
      <c r="A644">
        <v>643</v>
      </c>
      <c r="B644" s="13">
        <v>-4.3370038610311834</v>
      </c>
    </row>
    <row r="645" spans="1:2">
      <c r="A645">
        <v>644</v>
      </c>
      <c r="B645" s="13">
        <v>-7.1360379283866688</v>
      </c>
    </row>
    <row r="646" spans="1:2">
      <c r="A646">
        <v>645</v>
      </c>
      <c r="B646" s="13">
        <v>-4.8893813253849245</v>
      </c>
    </row>
    <row r="647" spans="1:2">
      <c r="A647">
        <v>646</v>
      </c>
      <c r="B647" s="13">
        <v>-2.6578963216512612</v>
      </c>
    </row>
    <row r="648" spans="1:2">
      <c r="A648">
        <v>647</v>
      </c>
      <c r="B648" s="13">
        <v>-7.4202455511691063</v>
      </c>
    </row>
    <row r="649" spans="1:2">
      <c r="A649">
        <v>648</v>
      </c>
      <c r="B649" s="13">
        <v>-2.5524550620553383</v>
      </c>
    </row>
    <row r="650" spans="1:2">
      <c r="A650">
        <v>649</v>
      </c>
      <c r="B650" s="13">
        <v>-5.7568540854404349</v>
      </c>
    </row>
    <row r="651" spans="1:2">
      <c r="A651">
        <v>650</v>
      </c>
      <c r="B651" s="13">
        <v>-3.9289695892063441</v>
      </c>
    </row>
    <row r="652" spans="1:2">
      <c r="A652">
        <v>651</v>
      </c>
      <c r="B652" s="13">
        <v>-2.7122919538629486</v>
      </c>
    </row>
    <row r="653" spans="1:2">
      <c r="A653">
        <v>652</v>
      </c>
      <c r="B653" s="13">
        <v>-4.8326542804150545</v>
      </c>
    </row>
    <row r="654" spans="1:2">
      <c r="A654">
        <v>653</v>
      </c>
      <c r="B654" s="13">
        <v>-8.9246673626629409</v>
      </c>
    </row>
    <row r="655" spans="1:2">
      <c r="A655">
        <v>654</v>
      </c>
      <c r="B655" s="13">
        <v>-6.4722327716984855</v>
      </c>
    </row>
    <row r="656" spans="1:2">
      <c r="A656">
        <v>655</v>
      </c>
      <c r="B656" s="13">
        <v>-3.2444381449726989</v>
      </c>
    </row>
    <row r="657" spans="1:2">
      <c r="A657">
        <v>656</v>
      </c>
      <c r="B657" s="13">
        <v>-4.2155419383326187</v>
      </c>
    </row>
    <row r="658" spans="1:2">
      <c r="A658">
        <v>657</v>
      </c>
      <c r="B658" s="13">
        <v>-6.5283071111591688</v>
      </c>
    </row>
    <row r="659" spans="1:2">
      <c r="A659">
        <v>658</v>
      </c>
      <c r="B659" s="13">
        <v>-4.0290239781349886</v>
      </c>
    </row>
    <row r="660" spans="1:2">
      <c r="A660">
        <v>659</v>
      </c>
      <c r="B660" s="13">
        <v>-5.1793927397668824</v>
      </c>
    </row>
    <row r="661" spans="1:2">
      <c r="A661">
        <v>660</v>
      </c>
      <c r="B661" s="13">
        <v>-6.9548643010144486</v>
      </c>
    </row>
    <row r="662" spans="1:2">
      <c r="A662">
        <v>661</v>
      </c>
      <c r="B662" s="13">
        <v>-4.6808467008407826</v>
      </c>
    </row>
    <row r="663" spans="1:2">
      <c r="A663">
        <v>662</v>
      </c>
      <c r="B663" s="13">
        <v>-6.4558123584712943</v>
      </c>
    </row>
    <row r="664" spans="1:2">
      <c r="A664">
        <v>663</v>
      </c>
      <c r="B664" s="13">
        <v>-1.6529781896354654</v>
      </c>
    </row>
    <row r="665" spans="1:2">
      <c r="A665">
        <v>664</v>
      </c>
      <c r="B665" s="13">
        <v>-3.806275786805299</v>
      </c>
    </row>
    <row r="666" spans="1:2">
      <c r="A666">
        <v>665</v>
      </c>
      <c r="B666" s="13">
        <v>-2.8526913004208385</v>
      </c>
    </row>
    <row r="667" spans="1:2">
      <c r="A667">
        <v>666</v>
      </c>
      <c r="B667" s="13">
        <v>-7.1190848055244071</v>
      </c>
    </row>
    <row r="668" spans="1:2">
      <c r="A668">
        <v>667</v>
      </c>
      <c r="B668" s="13">
        <v>-5.0836541483685043</v>
      </c>
    </row>
    <row r="669" spans="1:2">
      <c r="A669">
        <v>668</v>
      </c>
      <c r="B669" s="13">
        <v>-7.3129006932498735</v>
      </c>
    </row>
    <row r="670" spans="1:2">
      <c r="A670">
        <v>669</v>
      </c>
      <c r="B670" s="13">
        <v>-5.7756554580792523</v>
      </c>
    </row>
    <row r="671" spans="1:2">
      <c r="A671">
        <v>670</v>
      </c>
      <c r="B671" s="13">
        <v>-7.0580440984447312</v>
      </c>
    </row>
    <row r="672" spans="1:2">
      <c r="A672">
        <v>671</v>
      </c>
      <c r="B672" s="13">
        <v>-6.4769518689710273</v>
      </c>
    </row>
    <row r="673" spans="1:2">
      <c r="A673">
        <v>672</v>
      </c>
      <c r="B673" s="13">
        <v>-4.1036534641376141</v>
      </c>
    </row>
    <row r="674" spans="1:2">
      <c r="A674">
        <v>673</v>
      </c>
      <c r="B674" s="13">
        <v>-5.888338290416681</v>
      </c>
    </row>
    <row r="675" spans="1:2">
      <c r="A675">
        <v>674</v>
      </c>
      <c r="B675" s="13">
        <v>-5.5401497891195497</v>
      </c>
    </row>
    <row r="676" spans="1:2">
      <c r="A676">
        <v>675</v>
      </c>
      <c r="B676" s="13">
        <v>-6.9697636649096681</v>
      </c>
    </row>
    <row r="677" spans="1:2">
      <c r="A677">
        <v>676</v>
      </c>
      <c r="B677" s="13">
        <v>-2.4741681947763747</v>
      </c>
    </row>
    <row r="678" spans="1:2">
      <c r="A678">
        <v>677</v>
      </c>
      <c r="B678" s="13">
        <v>-5.1270120857779169</v>
      </c>
    </row>
    <row r="679" spans="1:2">
      <c r="A679">
        <v>678</v>
      </c>
      <c r="B679" s="13">
        <v>-3.8498129835102102</v>
      </c>
    </row>
    <row r="680" spans="1:2">
      <c r="A680">
        <v>679</v>
      </c>
      <c r="B680" s="13">
        <v>-4.7808718379117519</v>
      </c>
    </row>
    <row r="681" spans="1:2">
      <c r="A681">
        <v>680</v>
      </c>
      <c r="B681" s="13">
        <v>-7.9678826732092114</v>
      </c>
    </row>
    <row r="682" spans="1:2">
      <c r="A682">
        <v>681</v>
      </c>
      <c r="B682" s="13">
        <v>-2.6503441271552064</v>
      </c>
    </row>
    <row r="683" spans="1:2">
      <c r="A683">
        <v>682</v>
      </c>
      <c r="B683" s="13">
        <v>-5.6243343079042152</v>
      </c>
    </row>
    <row r="684" spans="1:2">
      <c r="A684">
        <v>683</v>
      </c>
      <c r="B684" s="13">
        <v>-0.98713463965079329</v>
      </c>
    </row>
    <row r="685" spans="1:2">
      <c r="A685">
        <v>684</v>
      </c>
      <c r="B685" s="13">
        <v>-9.0316125609070603</v>
      </c>
    </row>
    <row r="686" spans="1:2">
      <c r="A686">
        <v>685</v>
      </c>
      <c r="B686" s="13">
        <v>-4.6685936810168656</v>
      </c>
    </row>
    <row r="687" spans="1:2">
      <c r="A687">
        <v>686</v>
      </c>
      <c r="B687" s="13">
        <v>-7.1919100212531664</v>
      </c>
    </row>
    <row r="688" spans="1:2">
      <c r="A688">
        <v>687</v>
      </c>
      <c r="B688" s="13">
        <v>-6.6119449105744481</v>
      </c>
    </row>
    <row r="689" spans="1:2">
      <c r="A689">
        <v>688</v>
      </c>
      <c r="B689" s="13">
        <v>-7.4317753588294879</v>
      </c>
    </row>
    <row r="690" spans="1:2">
      <c r="A690">
        <v>689</v>
      </c>
      <c r="B690" s="13">
        <v>-5.7889035909118398</v>
      </c>
    </row>
    <row r="691" spans="1:2">
      <c r="A691">
        <v>690</v>
      </c>
      <c r="B691" s="13">
        <v>-4.0618803267710808</v>
      </c>
    </row>
    <row r="692" spans="1:2">
      <c r="A692">
        <v>691</v>
      </c>
      <c r="B692" s="13">
        <v>-3.3914860279380097</v>
      </c>
    </row>
    <row r="693" spans="1:2">
      <c r="A693">
        <v>692</v>
      </c>
      <c r="B693" s="13">
        <v>-5.5129253946271071</v>
      </c>
    </row>
    <row r="694" spans="1:2">
      <c r="A694">
        <v>693</v>
      </c>
      <c r="B694" s="13">
        <v>-8.0442925283732514</v>
      </c>
    </row>
    <row r="695" spans="1:2">
      <c r="A695">
        <v>694</v>
      </c>
      <c r="B695" s="13">
        <v>-3.6503376694392609</v>
      </c>
    </row>
    <row r="696" spans="1:2">
      <c r="A696">
        <v>695</v>
      </c>
      <c r="B696" s="13">
        <v>-1.7973196902743971</v>
      </c>
    </row>
    <row r="697" spans="1:2">
      <c r="A697">
        <v>696</v>
      </c>
      <c r="B697" s="13">
        <v>-7.3528877678916382</v>
      </c>
    </row>
    <row r="698" spans="1:2">
      <c r="A698">
        <v>697</v>
      </c>
      <c r="B698" s="13">
        <v>-4.7118847696664385</v>
      </c>
    </row>
    <row r="699" spans="1:2">
      <c r="A699">
        <v>698</v>
      </c>
      <c r="B699" s="13">
        <v>-7.0878572841616583</v>
      </c>
    </row>
    <row r="700" spans="1:2">
      <c r="A700">
        <v>699</v>
      </c>
      <c r="B700" s="13">
        <v>-4.556390105528946</v>
      </c>
    </row>
    <row r="701" spans="1:2">
      <c r="A701">
        <v>700</v>
      </c>
      <c r="B701" s="13">
        <v>-4.5330085989437121</v>
      </c>
    </row>
    <row r="702" spans="1:2">
      <c r="A702">
        <v>701</v>
      </c>
      <c r="B702" s="13">
        <v>-7.1164843443112469</v>
      </c>
    </row>
    <row r="703" spans="1:2">
      <c r="A703">
        <v>702</v>
      </c>
      <c r="B703" s="13">
        <v>-5.3886522565423229</v>
      </c>
    </row>
    <row r="704" spans="1:2">
      <c r="A704">
        <v>703</v>
      </c>
      <c r="B704" s="13">
        <v>-6.8294507338462962</v>
      </c>
    </row>
    <row r="705" spans="1:2">
      <c r="A705">
        <v>704</v>
      </c>
      <c r="B705" s="13">
        <v>-9.2130102914666221</v>
      </c>
    </row>
    <row r="706" spans="1:2">
      <c r="A706">
        <v>705</v>
      </c>
      <c r="B706" s="13">
        <v>-2.0127667932278226</v>
      </c>
    </row>
    <row r="707" spans="1:2">
      <c r="A707">
        <v>706</v>
      </c>
      <c r="B707" s="13">
        <v>-8.124631335056149</v>
      </c>
    </row>
    <row r="708" spans="1:2">
      <c r="A708">
        <v>707</v>
      </c>
      <c r="B708" s="13">
        <v>-2.8515993608058903</v>
      </c>
    </row>
    <row r="709" spans="1:2">
      <c r="A709">
        <v>708</v>
      </c>
      <c r="B709" s="13">
        <v>-5.1386176541021351</v>
      </c>
    </row>
    <row r="710" spans="1:2">
      <c r="A710">
        <v>709</v>
      </c>
      <c r="B710" s="13">
        <v>-5.9183936216371924</v>
      </c>
    </row>
    <row r="711" spans="1:2">
      <c r="A711">
        <v>710</v>
      </c>
      <c r="B711" s="13">
        <v>-2.0920311729639192</v>
      </c>
    </row>
    <row r="712" spans="1:2">
      <c r="A712">
        <v>711</v>
      </c>
      <c r="B712" s="13">
        <v>4.2305954711388321</v>
      </c>
    </row>
    <row r="713" spans="1:2">
      <c r="A713">
        <v>712</v>
      </c>
      <c r="B713" s="13">
        <v>-4.3477706617725476</v>
      </c>
    </row>
    <row r="714" spans="1:2">
      <c r="A714">
        <v>713</v>
      </c>
      <c r="B714" s="13">
        <v>-4.5748231646337496</v>
      </c>
    </row>
    <row r="715" spans="1:2">
      <c r="A715">
        <v>714</v>
      </c>
      <c r="B715" s="13">
        <v>-7.7280110912705862</v>
      </c>
    </row>
    <row r="716" spans="1:2">
      <c r="A716">
        <v>715</v>
      </c>
      <c r="B716" s="13">
        <v>-7.2240468171617449</v>
      </c>
    </row>
    <row r="717" spans="1:2">
      <c r="A717">
        <v>716</v>
      </c>
      <c r="B717" s="13">
        <v>-9.2290821759042654</v>
      </c>
    </row>
    <row r="718" spans="1:2">
      <c r="A718">
        <v>717</v>
      </c>
      <c r="B718" s="13">
        <v>-4.4953208711849504</v>
      </c>
    </row>
    <row r="719" spans="1:2">
      <c r="A719">
        <v>718</v>
      </c>
      <c r="B719" s="13">
        <v>-4.3547509642839577</v>
      </c>
    </row>
    <row r="720" spans="1:2">
      <c r="A720">
        <v>719</v>
      </c>
      <c r="B720" s="13">
        <v>-1.5038947164328564</v>
      </c>
    </row>
    <row r="721" spans="1:2">
      <c r="A721">
        <v>720</v>
      </c>
      <c r="B721" s="13">
        <v>-5.6797708642204121</v>
      </c>
    </row>
    <row r="722" spans="1:2">
      <c r="A722">
        <v>721</v>
      </c>
      <c r="B722" s="13">
        <v>-5.2507824365663875</v>
      </c>
    </row>
    <row r="723" spans="1:2">
      <c r="A723">
        <v>722</v>
      </c>
      <c r="B723" s="13">
        <v>-11.520148074598554</v>
      </c>
    </row>
    <row r="724" spans="1:2">
      <c r="A724">
        <v>723</v>
      </c>
      <c r="B724" s="13">
        <v>-5.813804419527731</v>
      </c>
    </row>
    <row r="725" spans="1:2">
      <c r="A725">
        <v>724</v>
      </c>
      <c r="B725" s="13">
        <v>-7.7329813197930735</v>
      </c>
    </row>
    <row r="726" spans="1:2">
      <c r="A726">
        <v>725</v>
      </c>
      <c r="B726" s="13">
        <v>-5.7376682863131085</v>
      </c>
    </row>
    <row r="727" spans="1:2">
      <c r="A727">
        <v>726</v>
      </c>
      <c r="B727" s="13">
        <v>-7.0848833237547986</v>
      </c>
    </row>
    <row r="728" spans="1:2">
      <c r="A728">
        <v>727</v>
      </c>
      <c r="B728" s="13">
        <v>-8.8758970438233966</v>
      </c>
    </row>
    <row r="729" spans="1:2">
      <c r="A729">
        <v>728</v>
      </c>
      <c r="B729" s="13">
        <v>-5.0948951654265029</v>
      </c>
    </row>
    <row r="730" spans="1:2">
      <c r="A730">
        <v>729</v>
      </c>
      <c r="B730" s="13">
        <v>-7.0506862527983003</v>
      </c>
    </row>
    <row r="731" spans="1:2">
      <c r="A731">
        <v>730</v>
      </c>
      <c r="B731" s="13">
        <v>-6.6394400038128696</v>
      </c>
    </row>
    <row r="732" spans="1:2">
      <c r="A732">
        <v>731</v>
      </c>
      <c r="B732" s="13">
        <v>-2.9652224968434036</v>
      </c>
    </row>
    <row r="733" spans="1:2">
      <c r="A733">
        <v>732</v>
      </c>
      <c r="B733" s="13">
        <v>-4.2063397468127839</v>
      </c>
    </row>
    <row r="734" spans="1:2">
      <c r="A734">
        <v>733</v>
      </c>
      <c r="B734" s="13">
        <v>-9.2863391528785844</v>
      </c>
    </row>
    <row r="735" spans="1:2">
      <c r="A735">
        <v>734</v>
      </c>
      <c r="B735" s="13">
        <v>-12.714172517114573</v>
      </c>
    </row>
    <row r="736" spans="1:2">
      <c r="A736">
        <v>735</v>
      </c>
      <c r="B736" s="13">
        <v>-4.6887596815037629</v>
      </c>
    </row>
    <row r="737" spans="1:2">
      <c r="A737">
        <v>736</v>
      </c>
      <c r="B737" s="13">
        <v>-8.8424307015531429</v>
      </c>
    </row>
    <row r="738" spans="1:2">
      <c r="A738">
        <v>737</v>
      </c>
      <c r="B738" s="13">
        <v>-7.536872758443141</v>
      </c>
    </row>
    <row r="739" spans="1:2">
      <c r="A739">
        <v>738</v>
      </c>
      <c r="B739" s="13">
        <v>-7.3661505184691904</v>
      </c>
    </row>
    <row r="740" spans="1:2">
      <c r="A740">
        <v>739</v>
      </c>
      <c r="B740" s="13">
        <v>-3.9551685965250805</v>
      </c>
    </row>
    <row r="741" spans="1:2">
      <c r="A741">
        <v>740</v>
      </c>
      <c r="B741" s="13">
        <v>-2.1263335492692046</v>
      </c>
    </row>
    <row r="742" spans="1:2">
      <c r="A742">
        <v>741</v>
      </c>
      <c r="B742" s="13">
        <v>-3.8520085719470103</v>
      </c>
    </row>
    <row r="743" spans="1:2">
      <c r="A743">
        <v>742</v>
      </c>
      <c r="B743" s="13">
        <v>-7.2502606995053238</v>
      </c>
    </row>
    <row r="744" spans="1:2">
      <c r="A744">
        <v>743</v>
      </c>
      <c r="B744" s="13">
        <v>-5.0251075935426366</v>
      </c>
    </row>
    <row r="745" spans="1:2">
      <c r="A745">
        <v>744</v>
      </c>
      <c r="B745" s="13">
        <v>-5.5978581186334271</v>
      </c>
    </row>
    <row r="746" spans="1:2">
      <c r="A746">
        <v>745</v>
      </c>
      <c r="B746" s="13">
        <v>-3.4796954704888496</v>
      </c>
    </row>
    <row r="747" spans="1:2">
      <c r="A747">
        <v>746</v>
      </c>
      <c r="B747" s="13">
        <v>-0.14322840052594626</v>
      </c>
    </row>
    <row r="748" spans="1:2">
      <c r="A748">
        <v>747</v>
      </c>
      <c r="B748" s="13">
        <v>-2.9980300096404022</v>
      </c>
    </row>
    <row r="749" spans="1:2">
      <c r="A749">
        <v>748</v>
      </c>
      <c r="B749" s="13">
        <v>-7.1729198777270513</v>
      </c>
    </row>
    <row r="750" spans="1:2">
      <c r="A750">
        <v>749</v>
      </c>
      <c r="B750" s="13">
        <v>-9.4151554436409555</v>
      </c>
    </row>
    <row r="751" spans="1:2">
      <c r="A751">
        <v>750</v>
      </c>
      <c r="B751" s="13">
        <v>-6.2458340684695095</v>
      </c>
    </row>
    <row r="752" spans="1:2">
      <c r="A752">
        <v>751</v>
      </c>
      <c r="B752" s="13">
        <v>-3.6870516004312499</v>
      </c>
    </row>
    <row r="753" spans="1:2">
      <c r="A753">
        <v>752</v>
      </c>
      <c r="B753" s="13">
        <v>-7.1181124101188589</v>
      </c>
    </row>
    <row r="754" spans="1:2">
      <c r="A754">
        <v>753</v>
      </c>
      <c r="B754" s="13">
        <v>-2.2989376191939512</v>
      </c>
    </row>
    <row r="755" spans="1:2">
      <c r="A755">
        <v>754</v>
      </c>
      <c r="B755" s="13">
        <v>-4.9760713190277333</v>
      </c>
    </row>
    <row r="756" spans="1:2">
      <c r="A756">
        <v>755</v>
      </c>
      <c r="B756" s="13">
        <v>-3.5143533936222262</v>
      </c>
    </row>
    <row r="757" spans="1:2">
      <c r="A757">
        <v>756</v>
      </c>
      <c r="B757" s="13">
        <v>-5.7090103938130872</v>
      </c>
    </row>
    <row r="758" spans="1:2">
      <c r="A758">
        <v>757</v>
      </c>
      <c r="B758" s="13">
        <v>-5.3879277443444007</v>
      </c>
    </row>
    <row r="759" spans="1:2">
      <c r="A759">
        <v>758</v>
      </c>
      <c r="B759" s="13">
        <v>7.2541584734989076E-2</v>
      </c>
    </row>
    <row r="760" spans="1:2">
      <c r="A760">
        <v>759</v>
      </c>
      <c r="B760" s="13">
        <v>-3.6325863055627887</v>
      </c>
    </row>
    <row r="761" spans="1:2">
      <c r="A761">
        <v>760</v>
      </c>
      <c r="B761" s="13">
        <v>-8.5578955684539224</v>
      </c>
    </row>
    <row r="762" spans="1:2">
      <c r="A762">
        <v>761</v>
      </c>
      <c r="B762" s="13">
        <v>-7.9873166804340787</v>
      </c>
    </row>
    <row r="763" spans="1:2">
      <c r="A763">
        <v>762</v>
      </c>
      <c r="B763" s="13">
        <v>-5.6703112052020161</v>
      </c>
    </row>
    <row r="764" spans="1:2">
      <c r="A764">
        <v>763</v>
      </c>
      <c r="B764" s="13">
        <v>-4.0527229370978715</v>
      </c>
    </row>
    <row r="765" spans="1:2">
      <c r="A765">
        <v>764</v>
      </c>
      <c r="B765" s="13">
        <v>-4.7764712830589223E-2</v>
      </c>
    </row>
    <row r="766" spans="1:2">
      <c r="A766">
        <v>765</v>
      </c>
      <c r="B766" s="13">
        <v>-4.5693556965635107</v>
      </c>
    </row>
    <row r="767" spans="1:2">
      <c r="A767">
        <v>766</v>
      </c>
      <c r="B767" s="13">
        <v>-4.6779363794174866</v>
      </c>
    </row>
    <row r="768" spans="1:2">
      <c r="A768">
        <v>767</v>
      </c>
      <c r="B768" s="13">
        <v>-2.6024052920974943</v>
      </c>
    </row>
    <row r="769" spans="1:2">
      <c r="A769">
        <v>768</v>
      </c>
      <c r="B769" s="13">
        <v>-3.2804267406254275</v>
      </c>
    </row>
    <row r="770" spans="1:2">
      <c r="A770">
        <v>769</v>
      </c>
      <c r="B770" s="13">
        <v>-7.8234676715739049</v>
      </c>
    </row>
    <row r="771" spans="1:2">
      <c r="A771">
        <v>770</v>
      </c>
      <c r="B771" s="13">
        <v>-6.6417946322692583</v>
      </c>
    </row>
    <row r="772" spans="1:2">
      <c r="A772">
        <v>771</v>
      </c>
      <c r="B772" s="13">
        <v>-4.9880048641542709</v>
      </c>
    </row>
    <row r="773" spans="1:2">
      <c r="A773">
        <v>772</v>
      </c>
      <c r="B773" s="13">
        <v>-6.9648714080627441</v>
      </c>
    </row>
    <row r="774" spans="1:2">
      <c r="A774">
        <v>773</v>
      </c>
      <c r="B774" s="13">
        <v>-5.4674728945739712</v>
      </c>
    </row>
    <row r="775" spans="1:2">
      <c r="A775">
        <v>774</v>
      </c>
      <c r="B775" s="13">
        <v>-3.5380259382058004</v>
      </c>
    </row>
    <row r="776" spans="1:2">
      <c r="A776">
        <v>775</v>
      </c>
      <c r="B776" s="13">
        <v>-3.4078846299338355</v>
      </c>
    </row>
    <row r="777" spans="1:2">
      <c r="A777">
        <v>776</v>
      </c>
      <c r="B777" s="13">
        <v>-5.8842804177500492</v>
      </c>
    </row>
    <row r="778" spans="1:2">
      <c r="A778">
        <v>777</v>
      </c>
      <c r="B778" s="13">
        <v>-10.058192693532554</v>
      </c>
    </row>
    <row r="779" spans="1:2">
      <c r="A779">
        <v>778</v>
      </c>
      <c r="B779" s="13">
        <v>-4.30374097276803</v>
      </c>
    </row>
    <row r="780" spans="1:2">
      <c r="A780">
        <v>779</v>
      </c>
      <c r="B780" s="13">
        <v>-6.6479595647442844</v>
      </c>
    </row>
    <row r="781" spans="1:2">
      <c r="A781">
        <v>780</v>
      </c>
      <c r="B781" s="13">
        <v>-5.4330968108510378</v>
      </c>
    </row>
    <row r="782" spans="1:2">
      <c r="A782">
        <v>781</v>
      </c>
      <c r="B782" s="13">
        <v>-5.1489597192421375</v>
      </c>
    </row>
    <row r="783" spans="1:2">
      <c r="A783">
        <v>782</v>
      </c>
      <c r="B783" s="13">
        <v>-3.7337737122024977</v>
      </c>
    </row>
    <row r="784" spans="1:2">
      <c r="A784">
        <v>783</v>
      </c>
      <c r="B784" s="13">
        <v>-5.044489715624044</v>
      </c>
    </row>
    <row r="785" spans="1:2">
      <c r="A785">
        <v>784</v>
      </c>
      <c r="B785" s="13">
        <v>-3.4836986922554107</v>
      </c>
    </row>
    <row r="786" spans="1:2">
      <c r="A786">
        <v>785</v>
      </c>
      <c r="B786" s="13">
        <v>-3.6922649840514401</v>
      </c>
    </row>
    <row r="787" spans="1:2">
      <c r="A787">
        <v>786</v>
      </c>
      <c r="B787" s="13">
        <v>-3.2704729201992109</v>
      </c>
    </row>
    <row r="788" spans="1:2">
      <c r="A788">
        <v>787</v>
      </c>
      <c r="B788" s="13">
        <v>-4.0829550618420019</v>
      </c>
    </row>
    <row r="789" spans="1:2">
      <c r="A789">
        <v>788</v>
      </c>
      <c r="B789" s="13">
        <v>-5.4323021438127608</v>
      </c>
    </row>
    <row r="790" spans="1:2">
      <c r="A790">
        <v>789</v>
      </c>
      <c r="B790" s="13">
        <v>-2.4486268511294567</v>
      </c>
    </row>
    <row r="791" spans="1:2">
      <c r="A791">
        <v>790</v>
      </c>
      <c r="B791" s="13">
        <v>-7.7601986364112063</v>
      </c>
    </row>
    <row r="792" spans="1:2">
      <c r="A792">
        <v>791</v>
      </c>
      <c r="B792" s="13">
        <v>-4.2896299277939267</v>
      </c>
    </row>
    <row r="793" spans="1:2">
      <c r="A793">
        <v>792</v>
      </c>
      <c r="B793" s="13">
        <v>-2.0101825887974667</v>
      </c>
    </row>
    <row r="794" spans="1:2">
      <c r="A794">
        <v>793</v>
      </c>
      <c r="B794" s="13">
        <v>1.5654916929771743</v>
      </c>
    </row>
    <row r="795" spans="1:2">
      <c r="A795">
        <v>794</v>
      </c>
      <c r="B795" s="13">
        <v>-6.6338312283851888</v>
      </c>
    </row>
    <row r="796" spans="1:2">
      <c r="A796">
        <v>795</v>
      </c>
      <c r="B796" s="13">
        <v>-5.5369864101402317</v>
      </c>
    </row>
    <row r="797" spans="1:2">
      <c r="A797">
        <v>796</v>
      </c>
      <c r="B797" s="13">
        <v>-12.405107887720524</v>
      </c>
    </row>
    <row r="798" spans="1:2">
      <c r="A798">
        <v>797</v>
      </c>
      <c r="B798" s="13">
        <v>-6.3536737091955722</v>
      </c>
    </row>
    <row r="799" spans="1:2">
      <c r="A799">
        <v>798</v>
      </c>
      <c r="B799" s="13">
        <v>-6.7362610470407649</v>
      </c>
    </row>
    <row r="800" spans="1:2">
      <c r="A800">
        <v>799</v>
      </c>
      <c r="B800" s="13">
        <v>-4.0257651491413569</v>
      </c>
    </row>
    <row r="801" spans="1:2">
      <c r="A801">
        <v>800</v>
      </c>
      <c r="B801" s="13">
        <v>-5.8900648635918156</v>
      </c>
    </row>
    <row r="802" spans="1:2">
      <c r="A802">
        <v>801</v>
      </c>
      <c r="B802" s="13">
        <v>-7.4211164146003901</v>
      </c>
    </row>
    <row r="803" spans="1:2">
      <c r="A803">
        <v>802</v>
      </c>
      <c r="B803" s="13">
        <v>-9.8478248752682074</v>
      </c>
    </row>
    <row r="804" spans="1:2">
      <c r="A804">
        <v>803</v>
      </c>
      <c r="B804" s="13">
        <v>-4.0779325409258567</v>
      </c>
    </row>
    <row r="805" spans="1:2">
      <c r="A805">
        <v>804</v>
      </c>
      <c r="B805" s="13">
        <v>-3.4673310936975978</v>
      </c>
    </row>
    <row r="806" spans="1:2">
      <c r="A806">
        <v>805</v>
      </c>
      <c r="B806" s="13">
        <v>-6.6500699644167964</v>
      </c>
    </row>
    <row r="807" spans="1:2">
      <c r="A807">
        <v>806</v>
      </c>
      <c r="B807" s="13">
        <v>-7.9913278358882742</v>
      </c>
    </row>
    <row r="808" spans="1:2">
      <c r="A808">
        <v>807</v>
      </c>
      <c r="B808" s="13">
        <v>-0.44229297964949993</v>
      </c>
    </row>
    <row r="809" spans="1:2">
      <c r="A809">
        <v>808</v>
      </c>
      <c r="B809" s="13">
        <v>-4.1151287004184232</v>
      </c>
    </row>
    <row r="810" spans="1:2">
      <c r="A810">
        <v>809</v>
      </c>
      <c r="B810" s="13">
        <v>-3.117145925072196</v>
      </c>
    </row>
    <row r="811" spans="1:2">
      <c r="A811">
        <v>810</v>
      </c>
      <c r="B811" s="13">
        <v>-4.5733773514080971</v>
      </c>
    </row>
    <row r="812" spans="1:2">
      <c r="A812">
        <v>811</v>
      </c>
      <c r="B812" s="13">
        <v>-7.4713184768671503</v>
      </c>
    </row>
    <row r="813" spans="1:2">
      <c r="A813">
        <v>812</v>
      </c>
      <c r="B813" s="13">
        <v>-8.0289446910218238</v>
      </c>
    </row>
    <row r="814" spans="1:2">
      <c r="A814">
        <v>813</v>
      </c>
      <c r="B814" s="13">
        <v>-1.4610448987071578</v>
      </c>
    </row>
    <row r="815" spans="1:2">
      <c r="A815">
        <v>814</v>
      </c>
      <c r="B815" s="13">
        <v>-7.1006696156556073</v>
      </c>
    </row>
    <row r="816" spans="1:2">
      <c r="A816">
        <v>815</v>
      </c>
      <c r="B816" s="13">
        <v>-1.5450802047828844</v>
      </c>
    </row>
    <row r="817" spans="1:2">
      <c r="A817">
        <v>816</v>
      </c>
      <c r="B817" s="13">
        <v>-5.8928505631493415</v>
      </c>
    </row>
    <row r="818" spans="1:2">
      <c r="A818">
        <v>817</v>
      </c>
      <c r="B818" s="13">
        <v>-8.5167545576521064</v>
      </c>
    </row>
    <row r="819" spans="1:2">
      <c r="A819">
        <v>818</v>
      </c>
      <c r="B819" s="13">
        <v>-5.1648531486208746</v>
      </c>
    </row>
    <row r="820" spans="1:2">
      <c r="A820">
        <v>819</v>
      </c>
      <c r="B820" s="13">
        <v>-5.3263061643776854</v>
      </c>
    </row>
    <row r="821" spans="1:2">
      <c r="A821">
        <v>820</v>
      </c>
      <c r="B821" s="13">
        <v>-5.3940740021678195</v>
      </c>
    </row>
    <row r="822" spans="1:2">
      <c r="A822">
        <v>821</v>
      </c>
      <c r="B822" s="13">
        <v>-7.2072208276016081</v>
      </c>
    </row>
    <row r="823" spans="1:2">
      <c r="A823">
        <v>822</v>
      </c>
      <c r="B823" s="13">
        <v>-3.2897909416125901</v>
      </c>
    </row>
    <row r="824" spans="1:2">
      <c r="A824">
        <v>823</v>
      </c>
      <c r="B824" s="13">
        <v>-3.8880328637448422</v>
      </c>
    </row>
    <row r="825" spans="1:2">
      <c r="A825">
        <v>824</v>
      </c>
      <c r="B825" s="13">
        <v>-5.9481277006980298</v>
      </c>
    </row>
    <row r="826" spans="1:2">
      <c r="A826">
        <v>825</v>
      </c>
      <c r="B826" s="13">
        <v>-8.1173114038708931</v>
      </c>
    </row>
    <row r="827" spans="1:2">
      <c r="A827">
        <v>826</v>
      </c>
      <c r="B827" s="13">
        <v>-6.916869668564475</v>
      </c>
    </row>
    <row r="828" spans="1:2">
      <c r="A828">
        <v>827</v>
      </c>
      <c r="B828" s="13">
        <v>-4.5342248400986689</v>
      </c>
    </row>
    <row r="829" spans="1:2">
      <c r="A829">
        <v>828</v>
      </c>
      <c r="B829" s="13">
        <v>-4.2660834060880886</v>
      </c>
    </row>
    <row r="830" spans="1:2">
      <c r="A830">
        <v>829</v>
      </c>
      <c r="B830" s="13">
        <v>-4.1827559703031296</v>
      </c>
    </row>
    <row r="831" spans="1:2">
      <c r="A831">
        <v>830</v>
      </c>
      <c r="B831" s="13">
        <v>0.33052407074898049</v>
      </c>
    </row>
    <row r="832" spans="1:2">
      <c r="A832">
        <v>831</v>
      </c>
      <c r="B832" s="13">
        <v>-4.4563360578144762</v>
      </c>
    </row>
    <row r="833" spans="1:2">
      <c r="A833">
        <v>832</v>
      </c>
      <c r="B833" s="13">
        <v>4.9023926932220929</v>
      </c>
    </row>
    <row r="834" spans="1:2">
      <c r="A834">
        <v>833</v>
      </c>
      <c r="B834" s="13">
        <v>-3.9863571129284385</v>
      </c>
    </row>
    <row r="835" spans="1:2">
      <c r="A835">
        <v>834</v>
      </c>
      <c r="B835" s="13">
        <v>-5.6828060613725988</v>
      </c>
    </row>
    <row r="836" spans="1:2">
      <c r="A836">
        <v>835</v>
      </c>
      <c r="B836" s="13">
        <v>-8.6193113970222814</v>
      </c>
    </row>
    <row r="837" spans="1:2">
      <c r="A837">
        <v>836</v>
      </c>
      <c r="B837" s="13">
        <v>-4.1891519823285339</v>
      </c>
    </row>
    <row r="838" spans="1:2">
      <c r="A838">
        <v>837</v>
      </c>
      <c r="B838" s="13">
        <v>-2.0962005914321522</v>
      </c>
    </row>
    <row r="839" spans="1:2">
      <c r="A839">
        <v>838</v>
      </c>
      <c r="B839" s="13">
        <v>-2.7293563709454185</v>
      </c>
    </row>
    <row r="840" spans="1:2">
      <c r="A840">
        <v>839</v>
      </c>
      <c r="B840" s="13">
        <v>1.6032130454249438</v>
      </c>
    </row>
    <row r="841" spans="1:2">
      <c r="A841">
        <v>840</v>
      </c>
      <c r="B841" s="13">
        <v>-3.0327341804877141</v>
      </c>
    </row>
    <row r="842" spans="1:2">
      <c r="A842">
        <v>841</v>
      </c>
      <c r="B842" s="13">
        <v>-4.4578871789734587</v>
      </c>
    </row>
    <row r="843" spans="1:2">
      <c r="A843">
        <v>842</v>
      </c>
      <c r="B843" s="13">
        <v>-3.0466321894110941</v>
      </c>
    </row>
    <row r="844" spans="1:2">
      <c r="A844">
        <v>843</v>
      </c>
      <c r="B844" s="13">
        <v>-11.13705025214553</v>
      </c>
    </row>
    <row r="845" spans="1:2">
      <c r="A845">
        <v>844</v>
      </c>
      <c r="B845" s="13">
        <v>-3.4221227551611033</v>
      </c>
    </row>
    <row r="846" spans="1:2">
      <c r="A846">
        <v>845</v>
      </c>
      <c r="B846" s="13">
        <v>-6.9659538087038317</v>
      </c>
    </row>
    <row r="847" spans="1:2">
      <c r="A847">
        <v>846</v>
      </c>
      <c r="B847" s="13">
        <v>-10.411289811940076</v>
      </c>
    </row>
    <row r="848" spans="1:2">
      <c r="A848">
        <v>847</v>
      </c>
      <c r="B848" s="13">
        <v>-7.4239879373358697</v>
      </c>
    </row>
    <row r="849" spans="1:2">
      <c r="A849">
        <v>848</v>
      </c>
      <c r="B849" s="13">
        <v>-2.4987849259282617</v>
      </c>
    </row>
    <row r="850" spans="1:2">
      <c r="A850">
        <v>849</v>
      </c>
      <c r="B850" s="13">
        <v>-8.3481105671791784</v>
      </c>
    </row>
    <row r="851" spans="1:2">
      <c r="A851">
        <v>850</v>
      </c>
      <c r="B851" s="13">
        <v>-5.7036465774281471</v>
      </c>
    </row>
    <row r="852" spans="1:2">
      <c r="A852">
        <v>851</v>
      </c>
      <c r="B852" s="13">
        <v>-2.2764143704023723</v>
      </c>
    </row>
    <row r="853" spans="1:2">
      <c r="A853">
        <v>852</v>
      </c>
      <c r="B853" s="13">
        <v>-5.2407289915688207</v>
      </c>
    </row>
    <row r="854" spans="1:2">
      <c r="A854">
        <v>853</v>
      </c>
      <c r="B854" s="13">
        <v>-6.6791913855779423</v>
      </c>
    </row>
    <row r="855" spans="1:2">
      <c r="A855">
        <v>854</v>
      </c>
      <c r="B855" s="13">
        <v>-0.49558372528619526</v>
      </c>
    </row>
    <row r="856" spans="1:2">
      <c r="A856">
        <v>855</v>
      </c>
      <c r="B856" s="13">
        <v>-5.8106102340307775</v>
      </c>
    </row>
    <row r="857" spans="1:2">
      <c r="A857">
        <v>856</v>
      </c>
      <c r="B857" s="13">
        <v>-2.8479608868605286</v>
      </c>
    </row>
    <row r="858" spans="1:2">
      <c r="A858">
        <v>857</v>
      </c>
      <c r="B858" s="13">
        <v>-6.16242510443809</v>
      </c>
    </row>
    <row r="859" spans="1:2">
      <c r="A859">
        <v>858</v>
      </c>
      <c r="B859" s="13">
        <v>-2.6850401302674909</v>
      </c>
    </row>
    <row r="860" spans="1:2">
      <c r="A860">
        <v>859</v>
      </c>
      <c r="B860" s="13">
        <v>-5.2411111275664499</v>
      </c>
    </row>
    <row r="861" spans="1:2">
      <c r="A861">
        <v>860</v>
      </c>
      <c r="B861" s="13">
        <v>-3.426443650654396</v>
      </c>
    </row>
    <row r="862" spans="1:2">
      <c r="A862">
        <v>861</v>
      </c>
      <c r="B862" s="13">
        <v>-5.7347100719419126</v>
      </c>
    </row>
    <row r="863" spans="1:2">
      <c r="A863">
        <v>862</v>
      </c>
      <c r="B863" s="13">
        <v>-2.2022264871047459</v>
      </c>
    </row>
    <row r="864" spans="1:2">
      <c r="A864">
        <v>863</v>
      </c>
      <c r="B864" s="13">
        <v>-9.7510568165844891</v>
      </c>
    </row>
    <row r="865" spans="1:2">
      <c r="A865">
        <v>864</v>
      </c>
      <c r="B865" s="13">
        <v>-6.2035674089643829</v>
      </c>
    </row>
    <row r="866" spans="1:2">
      <c r="A866">
        <v>865</v>
      </c>
      <c r="B866" s="13">
        <v>-2.959217067658642</v>
      </c>
    </row>
    <row r="867" spans="1:2">
      <c r="A867">
        <v>866</v>
      </c>
      <c r="B867" s="13">
        <v>-6.7305227768662386</v>
      </c>
    </row>
    <row r="868" spans="1:2">
      <c r="A868">
        <v>867</v>
      </c>
      <c r="B868" s="13">
        <v>-6.388908971184784</v>
      </c>
    </row>
    <row r="869" spans="1:2">
      <c r="A869">
        <v>868</v>
      </c>
      <c r="B869" s="13">
        <v>-5.0791028203920714</v>
      </c>
    </row>
    <row r="870" spans="1:2">
      <c r="A870">
        <v>869</v>
      </c>
      <c r="B870" s="13">
        <v>-1.5130907308859136</v>
      </c>
    </row>
    <row r="871" spans="1:2">
      <c r="A871">
        <v>870</v>
      </c>
      <c r="B871" s="13">
        <v>-3.7888502834211053</v>
      </c>
    </row>
    <row r="872" spans="1:2">
      <c r="A872">
        <v>871</v>
      </c>
      <c r="B872" s="13">
        <v>-0.63627744237069106</v>
      </c>
    </row>
    <row r="873" spans="1:2">
      <c r="A873">
        <v>872</v>
      </c>
      <c r="B873" s="13">
        <v>-7.6455997013902168</v>
      </c>
    </row>
    <row r="874" spans="1:2">
      <c r="A874">
        <v>873</v>
      </c>
      <c r="B874" s="13">
        <v>-6.5163925627163728</v>
      </c>
    </row>
    <row r="875" spans="1:2">
      <c r="A875">
        <v>874</v>
      </c>
      <c r="B875" s="13">
        <v>-2.6265602693018324</v>
      </c>
    </row>
    <row r="876" spans="1:2">
      <c r="A876">
        <v>875</v>
      </c>
      <c r="B876" s="13">
        <v>-7.9389272794130443</v>
      </c>
    </row>
    <row r="877" spans="1:2">
      <c r="A877">
        <v>876</v>
      </c>
      <c r="B877" s="13">
        <v>-7.3818350819124134</v>
      </c>
    </row>
    <row r="878" spans="1:2">
      <c r="A878">
        <v>877</v>
      </c>
      <c r="B878" s="13">
        <v>-4.8121868854327321</v>
      </c>
    </row>
    <row r="879" spans="1:2">
      <c r="A879">
        <v>878</v>
      </c>
      <c r="B879" s="13">
        <v>-8.0693505280252626</v>
      </c>
    </row>
    <row r="880" spans="1:2">
      <c r="A880">
        <v>879</v>
      </c>
      <c r="B880" s="13">
        <v>-3.4949255752640247</v>
      </c>
    </row>
    <row r="881" spans="1:2">
      <c r="A881">
        <v>880</v>
      </c>
      <c r="B881" s="13">
        <v>-3.5921404155847028</v>
      </c>
    </row>
    <row r="882" spans="1:2">
      <c r="A882">
        <v>881</v>
      </c>
      <c r="B882" s="13">
        <v>-3.7585798602274534</v>
      </c>
    </row>
    <row r="883" spans="1:2">
      <c r="A883">
        <v>882</v>
      </c>
      <c r="B883" s="13">
        <v>-1.6667198510737933</v>
      </c>
    </row>
    <row r="884" spans="1:2">
      <c r="A884">
        <v>883</v>
      </c>
      <c r="B884" s="13">
        <v>-3.311380825996026</v>
      </c>
    </row>
    <row r="885" spans="1:2">
      <c r="A885">
        <v>884</v>
      </c>
      <c r="B885" s="13">
        <v>-6.6867659562129385</v>
      </c>
    </row>
    <row r="886" spans="1:2">
      <c r="A886">
        <v>885</v>
      </c>
      <c r="B886" s="13">
        <v>-3.6733443994024988</v>
      </c>
    </row>
    <row r="887" spans="1:2">
      <c r="A887">
        <v>886</v>
      </c>
      <c r="B887" s="13">
        <v>-6.4790309304590377</v>
      </c>
    </row>
    <row r="888" spans="1:2">
      <c r="A888">
        <v>887</v>
      </c>
      <c r="B888" s="13">
        <v>-4.0755017080565814</v>
      </c>
    </row>
    <row r="889" spans="1:2">
      <c r="A889">
        <v>888</v>
      </c>
      <c r="B889" s="13">
        <v>-4.478057497205687</v>
      </c>
    </row>
    <row r="890" spans="1:2">
      <c r="A890">
        <v>889</v>
      </c>
      <c r="B890" s="13">
        <v>-4.9918042232297752</v>
      </c>
    </row>
    <row r="891" spans="1:2">
      <c r="A891">
        <v>890</v>
      </c>
      <c r="B891" s="13">
        <v>-5.8294158660602005</v>
      </c>
    </row>
    <row r="892" spans="1:2">
      <c r="A892">
        <v>891</v>
      </c>
      <c r="B892" s="13">
        <v>-7.5517851121482575</v>
      </c>
    </row>
    <row r="893" spans="1:2">
      <c r="A893">
        <v>892</v>
      </c>
      <c r="B893" s="13">
        <v>-7.1343475867589046</v>
      </c>
    </row>
    <row r="894" spans="1:2">
      <c r="A894">
        <v>893</v>
      </c>
      <c r="B894" s="13">
        <v>-3.9586935302528699</v>
      </c>
    </row>
    <row r="895" spans="1:2">
      <c r="A895">
        <v>894</v>
      </c>
      <c r="B895" s="13">
        <v>-6.1827879840670334</v>
      </c>
    </row>
    <row r="896" spans="1:2">
      <c r="A896">
        <v>895</v>
      </c>
      <c r="B896" s="13">
        <v>-2.2737898805943395</v>
      </c>
    </row>
    <row r="897" spans="1:2">
      <c r="A897">
        <v>896</v>
      </c>
      <c r="B897" s="13">
        <v>-13.282956633489176</v>
      </c>
    </row>
    <row r="898" spans="1:2">
      <c r="A898">
        <v>897</v>
      </c>
      <c r="B898" s="13">
        <v>-7.6320522195464147</v>
      </c>
    </row>
    <row r="899" spans="1:2">
      <c r="A899">
        <v>898</v>
      </c>
      <c r="B899" s="13">
        <v>-7.8605928272809029</v>
      </c>
    </row>
    <row r="900" spans="1:2">
      <c r="A900">
        <v>899</v>
      </c>
      <c r="B900" s="13">
        <v>-5.4919565210576291</v>
      </c>
    </row>
    <row r="901" spans="1:2">
      <c r="A901">
        <v>900</v>
      </c>
      <c r="B901" s="13">
        <v>-6.7240961549869338</v>
      </c>
    </row>
    <row r="902" spans="1:2">
      <c r="A902">
        <v>901</v>
      </c>
      <c r="B902" s="13">
        <v>-3.6408897349202709</v>
      </c>
    </row>
    <row r="903" spans="1:2">
      <c r="A903">
        <v>902</v>
      </c>
      <c r="B903" s="13">
        <v>0.38471610247037985</v>
      </c>
    </row>
    <row r="904" spans="1:2">
      <c r="A904">
        <v>903</v>
      </c>
      <c r="B904" s="13">
        <v>-6.3469533112173098</v>
      </c>
    </row>
    <row r="905" spans="1:2">
      <c r="A905">
        <v>904</v>
      </c>
      <c r="B905" s="13">
        <v>-10.226181079974118</v>
      </c>
    </row>
    <row r="906" spans="1:2">
      <c r="A906">
        <v>905</v>
      </c>
      <c r="B906" s="13">
        <v>-4.422671523752971</v>
      </c>
    </row>
    <row r="907" spans="1:2">
      <c r="A907">
        <v>906</v>
      </c>
      <c r="B907" s="13">
        <v>-11.314755034579804</v>
      </c>
    </row>
    <row r="908" spans="1:2">
      <c r="A908">
        <v>907</v>
      </c>
      <c r="B908" s="13">
        <v>-1.4730340877342694</v>
      </c>
    </row>
    <row r="909" spans="1:2">
      <c r="A909">
        <v>908</v>
      </c>
      <c r="B909" s="13">
        <v>-10.173247748722408</v>
      </c>
    </row>
    <row r="910" spans="1:2">
      <c r="A910">
        <v>909</v>
      </c>
      <c r="B910" s="13">
        <v>-8.4220432705621491</v>
      </c>
    </row>
    <row r="911" spans="1:2">
      <c r="A911">
        <v>910</v>
      </c>
      <c r="B911" s="13">
        <v>-3.7542476263074267</v>
      </c>
    </row>
    <row r="912" spans="1:2">
      <c r="A912">
        <v>911</v>
      </c>
      <c r="B912" s="13">
        <v>-5.2781401306921669</v>
      </c>
    </row>
    <row r="913" spans="1:2">
      <c r="A913">
        <v>912</v>
      </c>
      <c r="B913" s="13">
        <v>-3.5888406377009554</v>
      </c>
    </row>
    <row r="914" spans="1:2">
      <c r="A914">
        <v>913</v>
      </c>
      <c r="B914" s="13">
        <v>-7.7437025764084808</v>
      </c>
    </row>
    <row r="915" spans="1:2">
      <c r="A915">
        <v>914</v>
      </c>
      <c r="B915" s="13">
        <v>-7.8312473558248783</v>
      </c>
    </row>
    <row r="916" spans="1:2">
      <c r="A916">
        <v>915</v>
      </c>
      <c r="B916" s="13">
        <v>-5.1913799640272593</v>
      </c>
    </row>
    <row r="917" spans="1:2">
      <c r="A917">
        <v>916</v>
      </c>
      <c r="B917" s="13">
        <v>2.1614739571216899</v>
      </c>
    </row>
    <row r="918" spans="1:2">
      <c r="A918">
        <v>917</v>
      </c>
      <c r="B918" s="13">
        <v>-4.61215107213539</v>
      </c>
    </row>
    <row r="919" spans="1:2">
      <c r="A919">
        <v>918</v>
      </c>
      <c r="B919" s="13">
        <v>-7.0199251560468854</v>
      </c>
    </row>
    <row r="920" spans="1:2">
      <c r="A920">
        <v>919</v>
      </c>
      <c r="B920" s="13">
        <v>-7.9080785427757778</v>
      </c>
    </row>
    <row r="921" spans="1:2">
      <c r="A921">
        <v>920</v>
      </c>
      <c r="B921" s="13">
        <v>2.5404608534654307</v>
      </c>
    </row>
    <row r="922" spans="1:2">
      <c r="A922">
        <v>921</v>
      </c>
      <c r="B922" s="13">
        <v>-5.9515743153546792</v>
      </c>
    </row>
    <row r="923" spans="1:2">
      <c r="A923">
        <v>922</v>
      </c>
      <c r="B923" s="13">
        <v>-6.50567039046377</v>
      </c>
    </row>
    <row r="924" spans="1:2">
      <c r="A924">
        <v>923</v>
      </c>
      <c r="B924" s="13">
        <v>-4.5198470583867776</v>
      </c>
    </row>
    <row r="925" spans="1:2">
      <c r="A925">
        <v>924</v>
      </c>
      <c r="B925" s="13">
        <v>-4.6276484219179093</v>
      </c>
    </row>
    <row r="926" spans="1:2">
      <c r="A926">
        <v>925</v>
      </c>
      <c r="B926" s="13">
        <v>-1.4943741147165051</v>
      </c>
    </row>
    <row r="927" spans="1:2">
      <c r="A927">
        <v>926</v>
      </c>
      <c r="B927" s="13">
        <v>-1.6944787488400523</v>
      </c>
    </row>
    <row r="928" spans="1:2">
      <c r="A928">
        <v>927</v>
      </c>
      <c r="B928" s="13">
        <v>-8.0345400633086417</v>
      </c>
    </row>
    <row r="929" spans="1:2">
      <c r="A929">
        <v>928</v>
      </c>
      <c r="B929" s="13">
        <v>-3.3400320325081427</v>
      </c>
    </row>
    <row r="930" spans="1:2">
      <c r="A930">
        <v>929</v>
      </c>
      <c r="B930" s="13">
        <v>-2.7524063392036222</v>
      </c>
    </row>
    <row r="931" spans="1:2">
      <c r="A931">
        <v>930</v>
      </c>
      <c r="B931" s="13">
        <v>-5.8836013326161378</v>
      </c>
    </row>
    <row r="932" spans="1:2">
      <c r="A932">
        <v>931</v>
      </c>
      <c r="B932" s="13">
        <v>-1.6925967019020189</v>
      </c>
    </row>
    <row r="933" spans="1:2">
      <c r="A933">
        <v>932</v>
      </c>
      <c r="B933" s="13">
        <v>-3.8144140946524918</v>
      </c>
    </row>
    <row r="934" spans="1:2">
      <c r="A934">
        <v>933</v>
      </c>
      <c r="B934" s="13">
        <v>-4.5432290019965365</v>
      </c>
    </row>
    <row r="935" spans="1:2">
      <c r="A935">
        <v>934</v>
      </c>
      <c r="B935" s="13">
        <v>-3.9251541331340687</v>
      </c>
    </row>
    <row r="936" spans="1:2">
      <c r="A936">
        <v>935</v>
      </c>
      <c r="B936" s="13">
        <v>-9.1816800009856632</v>
      </c>
    </row>
    <row r="937" spans="1:2">
      <c r="A937">
        <v>936</v>
      </c>
      <c r="B937" s="13">
        <v>-9.7914406583190221</v>
      </c>
    </row>
    <row r="938" spans="1:2">
      <c r="A938">
        <v>937</v>
      </c>
      <c r="B938" s="13">
        <v>-2.7531403262548158</v>
      </c>
    </row>
    <row r="939" spans="1:2">
      <c r="A939">
        <v>938</v>
      </c>
      <c r="B939" s="13">
        <v>-3.5899698159803828</v>
      </c>
    </row>
    <row r="940" spans="1:2">
      <c r="A940">
        <v>939</v>
      </c>
      <c r="B940" s="13">
        <v>-4.2102655737913928</v>
      </c>
    </row>
    <row r="941" spans="1:2">
      <c r="A941">
        <v>940</v>
      </c>
      <c r="B941" s="13">
        <v>-5.7343919730905517</v>
      </c>
    </row>
    <row r="942" spans="1:2">
      <c r="A942">
        <v>941</v>
      </c>
      <c r="B942" s="13">
        <v>-7.9078267620811902</v>
      </c>
    </row>
    <row r="943" spans="1:2">
      <c r="A943">
        <v>942</v>
      </c>
      <c r="B943" s="13">
        <v>-5.6643590329932385</v>
      </c>
    </row>
    <row r="944" spans="1:2">
      <c r="A944">
        <v>943</v>
      </c>
      <c r="B944" s="13">
        <v>-4.6548305076755927</v>
      </c>
    </row>
    <row r="945" spans="1:2">
      <c r="A945">
        <v>944</v>
      </c>
      <c r="B945" s="13">
        <v>-5.1036429984153173</v>
      </c>
    </row>
    <row r="946" spans="1:2">
      <c r="A946">
        <v>945</v>
      </c>
      <c r="B946" s="13">
        <v>-7.7089087364548012</v>
      </c>
    </row>
    <row r="947" spans="1:2">
      <c r="A947">
        <v>946</v>
      </c>
      <c r="B947" s="13">
        <v>-4.2627295104670955</v>
      </c>
    </row>
    <row r="948" spans="1:2">
      <c r="A948">
        <v>947</v>
      </c>
      <c r="B948" s="13">
        <v>-4.3698074286664008</v>
      </c>
    </row>
    <row r="949" spans="1:2">
      <c r="A949">
        <v>948</v>
      </c>
      <c r="B949" s="13">
        <v>-7.9547201246665908</v>
      </c>
    </row>
    <row r="950" spans="1:2">
      <c r="A950">
        <v>949</v>
      </c>
      <c r="B950" s="13">
        <v>-7.2501477661540159</v>
      </c>
    </row>
    <row r="951" spans="1:2">
      <c r="A951">
        <v>950</v>
      </c>
      <c r="B951" s="13">
        <v>-0.77009335458180228</v>
      </c>
    </row>
    <row r="952" spans="1:2">
      <c r="A952">
        <v>951</v>
      </c>
      <c r="B952" s="13">
        <v>-2.7290754203330136</v>
      </c>
    </row>
    <row r="953" spans="1:2">
      <c r="A953">
        <v>952</v>
      </c>
      <c r="B953" s="13">
        <v>-8.2815561256445829</v>
      </c>
    </row>
    <row r="954" spans="1:2">
      <c r="A954">
        <v>953</v>
      </c>
      <c r="B954" s="13">
        <v>-8.9695705360130358</v>
      </c>
    </row>
    <row r="955" spans="1:2">
      <c r="A955">
        <v>954</v>
      </c>
      <c r="B955" s="13">
        <v>-11.789751121752442</v>
      </c>
    </row>
    <row r="956" spans="1:2">
      <c r="A956">
        <v>955</v>
      </c>
      <c r="B956" s="13">
        <v>-3.0610410548372911</v>
      </c>
    </row>
    <row r="957" spans="1:2">
      <c r="A957">
        <v>956</v>
      </c>
      <c r="B957" s="13">
        <v>-7.8522215345545359</v>
      </c>
    </row>
    <row r="958" spans="1:2">
      <c r="A958">
        <v>957</v>
      </c>
      <c r="B958" s="13">
        <v>-3.7833076179070071</v>
      </c>
    </row>
    <row r="959" spans="1:2">
      <c r="A959">
        <v>958</v>
      </c>
      <c r="B959" s="13">
        <v>-4.3290369002609017</v>
      </c>
    </row>
    <row r="960" spans="1:2">
      <c r="A960">
        <v>959</v>
      </c>
      <c r="B960" s="13">
        <v>-3.7508410192606925</v>
      </c>
    </row>
    <row r="961" spans="1:2">
      <c r="A961">
        <v>960</v>
      </c>
      <c r="B961" s="13">
        <v>-5.4076282835809284</v>
      </c>
    </row>
    <row r="962" spans="1:2">
      <c r="A962">
        <v>961</v>
      </c>
      <c r="B962" s="13">
        <v>-6.7278323873626249</v>
      </c>
    </row>
    <row r="963" spans="1:2">
      <c r="A963">
        <v>962</v>
      </c>
      <c r="B963" s="13">
        <v>-2.2434579672286303</v>
      </c>
    </row>
    <row r="964" spans="1:2">
      <c r="A964">
        <v>963</v>
      </c>
      <c r="B964" s="13">
        <v>-5.4985130421090682</v>
      </c>
    </row>
    <row r="965" spans="1:2">
      <c r="A965">
        <v>964</v>
      </c>
      <c r="B965" s="13">
        <v>-4.2490285194428346</v>
      </c>
    </row>
    <row r="966" spans="1:2">
      <c r="A966">
        <v>965</v>
      </c>
      <c r="B966" s="13">
        <v>-3.2816582990544796</v>
      </c>
    </row>
    <row r="967" spans="1:2">
      <c r="A967">
        <v>966</v>
      </c>
      <c r="B967" s="13">
        <v>-4.8659609052759478</v>
      </c>
    </row>
    <row r="968" spans="1:2">
      <c r="A968">
        <v>967</v>
      </c>
      <c r="B968" s="13">
        <v>-0.71388444021851594</v>
      </c>
    </row>
    <row r="969" spans="1:2">
      <c r="A969">
        <v>968</v>
      </c>
      <c r="B969" s="13">
        <v>-5.869707894417477</v>
      </c>
    </row>
    <row r="970" spans="1:2">
      <c r="A970">
        <v>969</v>
      </c>
      <c r="B970" s="13">
        <v>-5.4119805727178516</v>
      </c>
    </row>
    <row r="971" spans="1:2">
      <c r="A971">
        <v>970</v>
      </c>
      <c r="B971" s="13">
        <v>-3.0186584241041405</v>
      </c>
    </row>
    <row r="972" spans="1:2">
      <c r="A972">
        <v>971</v>
      </c>
      <c r="B972" s="13">
        <v>-5.6311445574327177</v>
      </c>
    </row>
    <row r="973" spans="1:2">
      <c r="A973">
        <v>972</v>
      </c>
      <c r="B973" s="13">
        <v>-5.5335116446088515</v>
      </c>
    </row>
    <row r="974" spans="1:2">
      <c r="A974">
        <v>973</v>
      </c>
      <c r="B974" s="13">
        <v>-5.8275715476425205</v>
      </c>
    </row>
    <row r="975" spans="1:2">
      <c r="A975">
        <v>974</v>
      </c>
      <c r="B975" s="13">
        <v>-2.9079529380631719</v>
      </c>
    </row>
    <row r="976" spans="1:2">
      <c r="A976">
        <v>975</v>
      </c>
      <c r="B976" s="13">
        <v>-8.9086448627644419</v>
      </c>
    </row>
    <row r="977" spans="1:2">
      <c r="A977">
        <v>976</v>
      </c>
      <c r="B977" s="13">
        <v>-0.9609244885767777</v>
      </c>
    </row>
    <row r="978" spans="1:2">
      <c r="A978">
        <v>977</v>
      </c>
      <c r="B978" s="13">
        <v>-1.571772748451995</v>
      </c>
    </row>
    <row r="979" spans="1:2">
      <c r="A979">
        <v>978</v>
      </c>
      <c r="B979" s="13">
        <v>-2.7602324353872123</v>
      </c>
    </row>
    <row r="980" spans="1:2">
      <c r="A980">
        <v>979</v>
      </c>
      <c r="B980" s="13">
        <v>-5.0628452510996516</v>
      </c>
    </row>
    <row r="981" spans="1:2">
      <c r="A981">
        <v>980</v>
      </c>
      <c r="B981" s="13">
        <v>-4.3118505003876049</v>
      </c>
    </row>
    <row r="982" spans="1:2">
      <c r="A982">
        <v>981</v>
      </c>
      <c r="B982" s="13">
        <v>-6.4569221277187951</v>
      </c>
    </row>
    <row r="983" spans="1:2">
      <c r="A983">
        <v>982</v>
      </c>
      <c r="B983" s="13">
        <v>-6.1187936086412975</v>
      </c>
    </row>
    <row r="984" spans="1:2">
      <c r="A984">
        <v>983</v>
      </c>
      <c r="B984" s="13">
        <v>-1.0847314885814323</v>
      </c>
    </row>
    <row r="985" spans="1:2">
      <c r="A985">
        <v>984</v>
      </c>
      <c r="B985" s="13">
        <v>-4.2087423703104365</v>
      </c>
    </row>
    <row r="986" spans="1:2">
      <c r="A986">
        <v>985</v>
      </c>
      <c r="B986" s="13">
        <v>-8.6271730397336608</v>
      </c>
    </row>
    <row r="987" spans="1:2">
      <c r="A987">
        <v>986</v>
      </c>
      <c r="B987" s="13">
        <v>-8.955701289452513</v>
      </c>
    </row>
    <row r="988" spans="1:2">
      <c r="A988">
        <v>987</v>
      </c>
      <c r="B988" s="13">
        <v>-8.4966541874382528</v>
      </c>
    </row>
    <row r="989" spans="1:2">
      <c r="A989">
        <v>988</v>
      </c>
      <c r="B989" s="13">
        <v>-7.9862743718996949</v>
      </c>
    </row>
    <row r="990" spans="1:2">
      <c r="A990">
        <v>989</v>
      </c>
      <c r="B990" s="13">
        <v>-5.4012361308246106</v>
      </c>
    </row>
    <row r="991" spans="1:2">
      <c r="A991">
        <v>990</v>
      </c>
      <c r="B991" s="13">
        <v>-6.3218346193907244</v>
      </c>
    </row>
    <row r="992" spans="1:2">
      <c r="A992">
        <v>991</v>
      </c>
      <c r="B992" s="13">
        <v>-10.118810727061703</v>
      </c>
    </row>
    <row r="993" spans="1:2">
      <c r="A993">
        <v>992</v>
      </c>
      <c r="B993" s="13">
        <v>-6.3227224547661685</v>
      </c>
    </row>
    <row r="994" spans="1:2">
      <c r="A994">
        <v>993</v>
      </c>
      <c r="B994" s="13">
        <v>-6.0426513176918712</v>
      </c>
    </row>
    <row r="995" spans="1:2">
      <c r="A995">
        <v>994</v>
      </c>
      <c r="B995" s="13">
        <v>-5.5149812556346642</v>
      </c>
    </row>
    <row r="996" spans="1:2">
      <c r="A996">
        <v>995</v>
      </c>
      <c r="B996" s="13">
        <v>-3.5596867559173089</v>
      </c>
    </row>
    <row r="997" spans="1:2">
      <c r="A997">
        <v>996</v>
      </c>
      <c r="B997" s="13">
        <v>-4.0643563711440631</v>
      </c>
    </row>
    <row r="998" spans="1:2">
      <c r="A998">
        <v>997</v>
      </c>
      <c r="B998" s="13">
        <v>-4.5232867244092327</v>
      </c>
    </row>
    <row r="999" spans="1:2">
      <c r="A999">
        <v>998</v>
      </c>
      <c r="B999" s="13">
        <v>-6.4937373487502379</v>
      </c>
    </row>
    <row r="1000" spans="1:2">
      <c r="A1000">
        <v>999</v>
      </c>
      <c r="B1000" s="13">
        <v>-4.5857464046926015</v>
      </c>
    </row>
    <row r="1001" spans="1:2">
      <c r="A1001">
        <v>1000</v>
      </c>
      <c r="B1001" s="13">
        <v>-10.009884766664978</v>
      </c>
    </row>
    <row r="1002" spans="1:2">
      <c r="A1002">
        <v>1001</v>
      </c>
      <c r="B1002" s="13">
        <v>-6.8568704149070134</v>
      </c>
    </row>
    <row r="1003" spans="1:2">
      <c r="A1003">
        <v>1002</v>
      </c>
      <c r="B1003" s="13">
        <v>-4.5954280781862638</v>
      </c>
    </row>
    <row r="1004" spans="1:2">
      <c r="A1004">
        <v>1003</v>
      </c>
      <c r="B1004" s="13">
        <v>-4.1668984505178388</v>
      </c>
    </row>
    <row r="1005" spans="1:2">
      <c r="A1005">
        <v>1004</v>
      </c>
      <c r="B1005" s="13">
        <v>-4.9987573277192299</v>
      </c>
    </row>
    <row r="1006" spans="1:2">
      <c r="A1006">
        <v>1005</v>
      </c>
      <c r="B1006" s="13">
        <v>-7.5342014667890531</v>
      </c>
    </row>
    <row r="1007" spans="1:2">
      <c r="A1007">
        <v>1006</v>
      </c>
      <c r="B1007" s="13">
        <v>-7.5942148711969981</v>
      </c>
    </row>
    <row r="1008" spans="1:2">
      <c r="A1008">
        <v>1007</v>
      </c>
      <c r="B1008" s="13">
        <v>-5.696719188329288</v>
      </c>
    </row>
    <row r="1009" spans="1:2">
      <c r="A1009">
        <v>1008</v>
      </c>
      <c r="B1009" s="13">
        <v>-2.048524600322192</v>
      </c>
    </row>
    <row r="1010" spans="1:2">
      <c r="A1010">
        <v>1009</v>
      </c>
      <c r="B1010" s="13">
        <v>-6.2840824347817996</v>
      </c>
    </row>
    <row r="1011" spans="1:2">
      <c r="A1011">
        <v>1010</v>
      </c>
      <c r="B1011" s="13">
        <v>-8.9923821790801828</v>
      </c>
    </row>
    <row r="1012" spans="1:2">
      <c r="A1012">
        <v>1011</v>
      </c>
      <c r="B1012" s="13">
        <v>-7.1804337322934444</v>
      </c>
    </row>
    <row r="1013" spans="1:2">
      <c r="A1013">
        <v>1012</v>
      </c>
      <c r="B1013" s="13">
        <v>-7.4444236870514642</v>
      </c>
    </row>
    <row r="1014" spans="1:2">
      <c r="A1014">
        <v>1013</v>
      </c>
      <c r="B1014" s="13">
        <v>-6.098772639038196</v>
      </c>
    </row>
    <row r="1015" spans="1:2">
      <c r="A1015">
        <v>1014</v>
      </c>
      <c r="B1015" s="13">
        <v>-3.7961264933998478</v>
      </c>
    </row>
    <row r="1016" spans="1:2">
      <c r="A1016">
        <v>1015</v>
      </c>
      <c r="B1016" s="13">
        <v>-7.8422026684353252</v>
      </c>
    </row>
    <row r="1017" spans="1:2">
      <c r="A1017">
        <v>1016</v>
      </c>
      <c r="B1017" s="13">
        <v>-5.253449230082806</v>
      </c>
    </row>
    <row r="1018" spans="1:2">
      <c r="A1018">
        <v>1017</v>
      </c>
      <c r="B1018" s="13">
        <v>-8.657972696081897</v>
      </c>
    </row>
    <row r="1019" spans="1:2">
      <c r="A1019">
        <v>1018</v>
      </c>
      <c r="B1019" s="13">
        <v>-5.4192755283941381</v>
      </c>
    </row>
    <row r="1020" spans="1:2">
      <c r="A1020">
        <v>1019</v>
      </c>
      <c r="B1020" s="13">
        <v>-5.7772436652132795</v>
      </c>
    </row>
    <row r="1021" spans="1:2">
      <c r="A1021">
        <v>1020</v>
      </c>
      <c r="B1021" s="13">
        <v>-4.2076843598998614</v>
      </c>
    </row>
    <row r="1022" spans="1:2">
      <c r="A1022">
        <v>1021</v>
      </c>
      <c r="B1022" s="13">
        <v>-5.3722162157421742</v>
      </c>
    </row>
    <row r="1023" spans="1:2">
      <c r="A1023">
        <v>1022</v>
      </c>
      <c r="B1023" s="13">
        <v>-6.514566120489663</v>
      </c>
    </row>
    <row r="1024" spans="1:2">
      <c r="A1024">
        <v>1023</v>
      </c>
      <c r="B1024" s="13">
        <v>-8.6238607263865621</v>
      </c>
    </row>
    <row r="1025" spans="1:2">
      <c r="A1025">
        <v>1024</v>
      </c>
      <c r="B1025" s="13">
        <v>-4.2672910281628891</v>
      </c>
    </row>
    <row r="1026" spans="1:2">
      <c r="A1026">
        <v>1025</v>
      </c>
      <c r="B1026" s="13">
        <v>0.21759917176447177</v>
      </c>
    </row>
    <row r="1027" spans="1:2">
      <c r="A1027">
        <v>1026</v>
      </c>
      <c r="B1027" s="13">
        <v>-6.6572729030774704</v>
      </c>
    </row>
    <row r="1028" spans="1:2">
      <c r="A1028">
        <v>1027</v>
      </c>
      <c r="B1028" s="13">
        <v>-2.9338408601039645</v>
      </c>
    </row>
    <row r="1029" spans="1:2">
      <c r="A1029">
        <v>1028</v>
      </c>
      <c r="B1029" s="13">
        <v>-5.8713544749655249</v>
      </c>
    </row>
    <row r="1030" spans="1:2">
      <c r="A1030">
        <v>1029</v>
      </c>
      <c r="B1030" s="13">
        <v>-5.81804124526432</v>
      </c>
    </row>
    <row r="1031" spans="1:2">
      <c r="A1031">
        <v>1030</v>
      </c>
      <c r="B1031" s="13">
        <v>-7.488784053921405</v>
      </c>
    </row>
    <row r="1032" spans="1:2">
      <c r="A1032">
        <v>1031</v>
      </c>
      <c r="B1032" s="13">
        <v>-8.3912292440280467</v>
      </c>
    </row>
    <row r="1033" spans="1:2">
      <c r="A1033">
        <v>1032</v>
      </c>
      <c r="B1033" s="13">
        <v>-7.4856324980605429</v>
      </c>
    </row>
    <row r="1034" spans="1:2">
      <c r="A1034">
        <v>1033</v>
      </c>
      <c r="B1034" s="13">
        <v>-0.97760700698030856</v>
      </c>
    </row>
    <row r="1035" spans="1:2">
      <c r="A1035">
        <v>1034</v>
      </c>
      <c r="B1035" s="13">
        <v>-8.4734525142378647</v>
      </c>
    </row>
    <row r="1036" spans="1:2">
      <c r="A1036">
        <v>1035</v>
      </c>
      <c r="B1036" s="13">
        <v>-4.1320511818563759</v>
      </c>
    </row>
    <row r="1037" spans="1:2">
      <c r="A1037">
        <v>1036</v>
      </c>
      <c r="B1037" s="13">
        <v>-2.2378214892018238</v>
      </c>
    </row>
    <row r="1038" spans="1:2">
      <c r="A1038">
        <v>1037</v>
      </c>
      <c r="B1038" s="13">
        <v>-6.8202599945366718</v>
      </c>
    </row>
    <row r="1039" spans="1:2">
      <c r="A1039">
        <v>1038</v>
      </c>
      <c r="B1039" s="13">
        <v>-6.0011112189236098</v>
      </c>
    </row>
    <row r="1040" spans="1:2">
      <c r="A1040">
        <v>1039</v>
      </c>
      <c r="B1040" s="13">
        <v>-9.4333483313110396</v>
      </c>
    </row>
    <row r="1041" spans="1:2">
      <c r="A1041">
        <v>1040</v>
      </c>
      <c r="B1041" s="13">
        <v>-6.4022961443442572</v>
      </c>
    </row>
    <row r="1042" spans="1:2">
      <c r="A1042">
        <v>1041</v>
      </c>
      <c r="B1042" s="13">
        <v>-5.9981717007178901</v>
      </c>
    </row>
    <row r="1043" spans="1:2">
      <c r="A1043">
        <v>1042</v>
      </c>
      <c r="B1043" s="13">
        <v>-0.91224095432576269</v>
      </c>
    </row>
    <row r="1044" spans="1:2">
      <c r="A1044">
        <v>1043</v>
      </c>
      <c r="B1044" s="13">
        <v>-12.58825549914833</v>
      </c>
    </row>
    <row r="1045" spans="1:2">
      <c r="A1045">
        <v>1044</v>
      </c>
      <c r="B1045" s="13">
        <v>-0.32550514699080224</v>
      </c>
    </row>
    <row r="1046" spans="1:2">
      <c r="A1046">
        <v>1045</v>
      </c>
      <c r="B1046" s="13">
        <v>-3.1970260204630003</v>
      </c>
    </row>
    <row r="1047" spans="1:2">
      <c r="A1047">
        <v>1046</v>
      </c>
      <c r="B1047" s="13">
        <v>-7.2302211584914824</v>
      </c>
    </row>
    <row r="1048" spans="1:2">
      <c r="A1048">
        <v>1047</v>
      </c>
      <c r="B1048" s="13">
        <v>-1.5189811419898827</v>
      </c>
    </row>
    <row r="1049" spans="1:2">
      <c r="A1049">
        <v>1048</v>
      </c>
      <c r="B1049" s="13">
        <v>-4.4582366307152688</v>
      </c>
    </row>
    <row r="1050" spans="1:2">
      <c r="A1050">
        <v>1049</v>
      </c>
      <c r="B1050" s="13">
        <v>-0.37715409001465466</v>
      </c>
    </row>
    <row r="1051" spans="1:2">
      <c r="A1051">
        <v>1050</v>
      </c>
      <c r="B1051" s="13">
        <v>-4.3720150032865863</v>
      </c>
    </row>
    <row r="1052" spans="1:2">
      <c r="A1052">
        <v>1051</v>
      </c>
      <c r="B1052" s="13">
        <v>-1.0660207452155859</v>
      </c>
    </row>
    <row r="1053" spans="1:2">
      <c r="A1053">
        <v>1052</v>
      </c>
      <c r="B1053" s="13">
        <v>-12.559075547938757</v>
      </c>
    </row>
    <row r="1054" spans="1:2">
      <c r="A1054">
        <v>1053</v>
      </c>
      <c r="B1054" s="13">
        <v>-3.3760101037410175</v>
      </c>
    </row>
    <row r="1055" spans="1:2">
      <c r="A1055">
        <v>1054</v>
      </c>
      <c r="B1055" s="13">
        <v>-4.7351709494459024</v>
      </c>
    </row>
    <row r="1056" spans="1:2">
      <c r="A1056">
        <v>1055</v>
      </c>
      <c r="B1056" s="13">
        <v>-5.4993054127833796</v>
      </c>
    </row>
    <row r="1057" spans="1:2">
      <c r="A1057">
        <v>1056</v>
      </c>
      <c r="B1057" s="13">
        <v>-5.9961766373244174</v>
      </c>
    </row>
    <row r="1058" spans="1:2">
      <c r="A1058">
        <v>1057</v>
      </c>
      <c r="B1058" s="13">
        <v>-5.4304629957931256</v>
      </c>
    </row>
    <row r="1059" spans="1:2">
      <c r="A1059">
        <v>1058</v>
      </c>
      <c r="B1059" s="13">
        <v>-5.2411110993424188</v>
      </c>
    </row>
    <row r="1060" spans="1:2">
      <c r="A1060">
        <v>1059</v>
      </c>
      <c r="B1060" s="13">
        <v>-4.8216537204848668</v>
      </c>
    </row>
    <row r="1061" spans="1:2">
      <c r="A1061">
        <v>1060</v>
      </c>
      <c r="B1061" s="13">
        <v>-4.571564103289222</v>
      </c>
    </row>
    <row r="1062" spans="1:2">
      <c r="A1062">
        <v>1061</v>
      </c>
      <c r="B1062" s="13">
        <v>-3.5054704234067264</v>
      </c>
    </row>
    <row r="1063" spans="1:2">
      <c r="A1063">
        <v>1062</v>
      </c>
      <c r="B1063" s="13">
        <v>-0.18126825593357418</v>
      </c>
    </row>
    <row r="1064" spans="1:2">
      <c r="A1064">
        <v>1063</v>
      </c>
      <c r="B1064" s="13">
        <v>1.1509990985470642</v>
      </c>
    </row>
    <row r="1065" spans="1:2">
      <c r="A1065">
        <v>1064</v>
      </c>
      <c r="B1065" s="13">
        <v>-6.5851559286536512</v>
      </c>
    </row>
    <row r="1066" spans="1:2">
      <c r="A1066">
        <v>1065</v>
      </c>
      <c r="B1066" s="13">
        <v>-5.0479555576230517</v>
      </c>
    </row>
    <row r="1067" spans="1:2">
      <c r="A1067">
        <v>1066</v>
      </c>
      <c r="B1067" s="13">
        <v>-3.0084898530650226</v>
      </c>
    </row>
    <row r="1068" spans="1:2">
      <c r="A1068">
        <v>1067</v>
      </c>
      <c r="B1068" s="13">
        <v>-5.8305413661334127</v>
      </c>
    </row>
    <row r="1069" spans="1:2">
      <c r="A1069">
        <v>1068</v>
      </c>
      <c r="B1069" s="13">
        <v>-4.899806162957101</v>
      </c>
    </row>
    <row r="1070" spans="1:2">
      <c r="A1070">
        <v>1069</v>
      </c>
      <c r="B1070" s="13">
        <v>-6.5169164778187145</v>
      </c>
    </row>
    <row r="1071" spans="1:2">
      <c r="A1071">
        <v>1070</v>
      </c>
      <c r="B1071" s="13">
        <v>-0.62674819132758552</v>
      </c>
    </row>
    <row r="1072" spans="1:2">
      <c r="A1072">
        <v>1071</v>
      </c>
      <c r="B1072" s="13">
        <v>-2.9381371167685781</v>
      </c>
    </row>
    <row r="1073" spans="1:2">
      <c r="A1073">
        <v>1072</v>
      </c>
      <c r="B1073" s="13">
        <v>-6.6719227260469713</v>
      </c>
    </row>
    <row r="1074" spans="1:2">
      <c r="A1074">
        <v>1073</v>
      </c>
      <c r="B1074" s="13">
        <v>0.20142397792996455</v>
      </c>
    </row>
    <row r="1075" spans="1:2">
      <c r="A1075">
        <v>1074</v>
      </c>
      <c r="B1075" s="13">
        <v>-5.8180589495118573</v>
      </c>
    </row>
    <row r="1076" spans="1:2">
      <c r="A1076">
        <v>1075</v>
      </c>
      <c r="B1076" s="13">
        <v>-9.2019615580107192</v>
      </c>
    </row>
    <row r="1077" spans="1:2">
      <c r="A1077">
        <v>1076</v>
      </c>
      <c r="B1077" s="13">
        <v>-6.9546817442339224</v>
      </c>
    </row>
    <row r="1078" spans="1:2">
      <c r="A1078">
        <v>1077</v>
      </c>
      <c r="B1078" s="13">
        <v>-3.7694268819743764</v>
      </c>
    </row>
    <row r="1079" spans="1:2">
      <c r="A1079">
        <v>1078</v>
      </c>
      <c r="B1079" s="13">
        <v>-4.1395045807369595</v>
      </c>
    </row>
    <row r="1080" spans="1:2">
      <c r="A1080">
        <v>1079</v>
      </c>
      <c r="B1080" s="13">
        <v>-8.7629164478312411</v>
      </c>
    </row>
    <row r="1081" spans="1:2">
      <c r="A1081">
        <v>1080</v>
      </c>
      <c r="B1081" s="13">
        <v>-11.029167583159104</v>
      </c>
    </row>
    <row r="1082" spans="1:2">
      <c r="A1082">
        <v>1081</v>
      </c>
      <c r="B1082" s="13">
        <v>-4.6982159282502609</v>
      </c>
    </row>
    <row r="1083" spans="1:2">
      <c r="A1083">
        <v>1082</v>
      </c>
      <c r="B1083" s="13">
        <v>-2.6907191078534827</v>
      </c>
    </row>
    <row r="1084" spans="1:2">
      <c r="A1084">
        <v>1083</v>
      </c>
      <c r="B1084" s="13">
        <v>-1.1265739735617357</v>
      </c>
    </row>
    <row r="1085" spans="1:2">
      <c r="A1085">
        <v>1084</v>
      </c>
      <c r="B1085" s="13">
        <v>-6.2557759022410844</v>
      </c>
    </row>
    <row r="1086" spans="1:2">
      <c r="A1086">
        <v>1085</v>
      </c>
      <c r="B1086" s="13">
        <v>-0.23051056931838249</v>
      </c>
    </row>
    <row r="1087" spans="1:2">
      <c r="A1087">
        <v>1086</v>
      </c>
      <c r="B1087" s="13">
        <v>-6.3844894593526975</v>
      </c>
    </row>
    <row r="1088" spans="1:2">
      <c r="A1088">
        <v>1087</v>
      </c>
      <c r="B1088" s="13">
        <v>2.1024288438324419</v>
      </c>
    </row>
    <row r="1089" spans="1:2">
      <c r="A1089">
        <v>1088</v>
      </c>
      <c r="B1089" s="13">
        <v>-3.0475060294962724</v>
      </c>
    </row>
    <row r="1090" spans="1:2">
      <c r="A1090">
        <v>1089</v>
      </c>
      <c r="B1090" s="13">
        <v>-6.4447651265802612</v>
      </c>
    </row>
    <row r="1091" spans="1:2">
      <c r="A1091">
        <v>1090</v>
      </c>
      <c r="B1091" s="13">
        <v>-4.8950729867551592</v>
      </c>
    </row>
    <row r="1092" spans="1:2">
      <c r="A1092">
        <v>1091</v>
      </c>
      <c r="B1092" s="13">
        <v>-11.805803322885936</v>
      </c>
    </row>
    <row r="1093" spans="1:2">
      <c r="A1093">
        <v>1092</v>
      </c>
      <c r="B1093" s="13">
        <v>-4.0237600820753388</v>
      </c>
    </row>
    <row r="1094" spans="1:2">
      <c r="A1094">
        <v>1093</v>
      </c>
      <c r="B1094" s="13">
        <v>-11.143413833624825</v>
      </c>
    </row>
    <row r="1095" spans="1:2">
      <c r="A1095">
        <v>1094</v>
      </c>
      <c r="B1095" s="13">
        <v>-5.9718278235242899</v>
      </c>
    </row>
    <row r="1096" spans="1:2">
      <c r="A1096">
        <v>1095</v>
      </c>
      <c r="B1096" s="13">
        <v>-8.2342770491648718</v>
      </c>
    </row>
    <row r="1097" spans="1:2">
      <c r="A1097">
        <v>1096</v>
      </c>
      <c r="B1097" s="13">
        <v>-3.4131540925969954</v>
      </c>
    </row>
    <row r="1098" spans="1:2">
      <c r="A1098">
        <v>1097</v>
      </c>
      <c r="B1098" s="13">
        <v>-8.0813020409013223</v>
      </c>
    </row>
    <row r="1099" spans="1:2">
      <c r="A1099">
        <v>1098</v>
      </c>
      <c r="B1099" s="13">
        <v>-4.0249604569768938</v>
      </c>
    </row>
    <row r="1100" spans="1:2">
      <c r="A1100">
        <v>1099</v>
      </c>
      <c r="B1100" s="13">
        <v>-7.64859144648032</v>
      </c>
    </row>
    <row r="1101" spans="1:2">
      <c r="A1101">
        <v>1100</v>
      </c>
      <c r="B1101" s="13">
        <v>-7.1557937724476748</v>
      </c>
    </row>
    <row r="1102" spans="1:2">
      <c r="A1102">
        <v>1101</v>
      </c>
      <c r="B1102" s="13">
        <v>-4.3328496696380601</v>
      </c>
    </row>
    <row r="1103" spans="1:2">
      <c r="A1103">
        <v>1102</v>
      </c>
      <c r="B1103" s="13">
        <v>-2.9557893053449975</v>
      </c>
    </row>
    <row r="1104" spans="1:2">
      <c r="A1104">
        <v>1103</v>
      </c>
      <c r="B1104" s="13">
        <v>-1.5929407763449914</v>
      </c>
    </row>
    <row r="1105" spans="1:2">
      <c r="A1105">
        <v>1104</v>
      </c>
      <c r="B1105" s="13">
        <v>-7.0919871845647444</v>
      </c>
    </row>
    <row r="1106" spans="1:2">
      <c r="A1106">
        <v>1105</v>
      </c>
      <c r="B1106" s="13">
        <v>-4.0924249671250976</v>
      </c>
    </row>
    <row r="1107" spans="1:2">
      <c r="A1107">
        <v>1106</v>
      </c>
      <c r="B1107" s="13">
        <v>-8.6583349434601011</v>
      </c>
    </row>
    <row r="1108" spans="1:2">
      <c r="A1108">
        <v>1107</v>
      </c>
      <c r="B1108" s="13">
        <v>-2.3051053227948834</v>
      </c>
    </row>
    <row r="1109" spans="1:2">
      <c r="A1109">
        <v>1108</v>
      </c>
      <c r="B1109" s="13">
        <v>-2.5163273193408093</v>
      </c>
    </row>
    <row r="1110" spans="1:2">
      <c r="A1110">
        <v>1109</v>
      </c>
      <c r="B1110" s="13">
        <v>-3.5633356409001449</v>
      </c>
    </row>
    <row r="1111" spans="1:2">
      <c r="A1111">
        <v>1110</v>
      </c>
      <c r="B1111" s="13">
        <v>-5.2100266022731798</v>
      </c>
    </row>
    <row r="1112" spans="1:2">
      <c r="A1112">
        <v>1111</v>
      </c>
      <c r="B1112" s="13">
        <v>-6.9793279367846246</v>
      </c>
    </row>
    <row r="1113" spans="1:2">
      <c r="A1113">
        <v>1112</v>
      </c>
      <c r="B1113" s="13">
        <v>-4.5563553989758869</v>
      </c>
    </row>
    <row r="1114" spans="1:2">
      <c r="A1114">
        <v>1113</v>
      </c>
      <c r="B1114" s="13">
        <v>-11.018856122106001</v>
      </c>
    </row>
    <row r="1115" spans="1:2">
      <c r="A1115">
        <v>1114</v>
      </c>
      <c r="B1115" s="13">
        <v>-9.358945671698212</v>
      </c>
    </row>
    <row r="1116" spans="1:2">
      <c r="A1116">
        <v>1115</v>
      </c>
      <c r="B1116" s="13">
        <v>-11.467893884256558</v>
      </c>
    </row>
    <row r="1117" spans="1:2">
      <c r="A1117">
        <v>1116</v>
      </c>
      <c r="B1117" s="13">
        <v>-9.3913545946509771</v>
      </c>
    </row>
    <row r="1118" spans="1:2">
      <c r="A1118">
        <v>1117</v>
      </c>
      <c r="B1118" s="13">
        <v>-7.9720978367719519</v>
      </c>
    </row>
    <row r="1119" spans="1:2">
      <c r="A1119">
        <v>1118</v>
      </c>
      <c r="B1119" s="13">
        <v>-4.8610120039693081</v>
      </c>
    </row>
    <row r="1120" spans="1:2">
      <c r="A1120">
        <v>1119</v>
      </c>
      <c r="B1120" s="13">
        <v>-2.1712679328144882</v>
      </c>
    </row>
    <row r="1121" spans="1:2">
      <c r="A1121">
        <v>1120</v>
      </c>
      <c r="B1121" s="13">
        <v>-1.9772802481226603</v>
      </c>
    </row>
    <row r="1122" spans="1:2">
      <c r="A1122">
        <v>1121</v>
      </c>
      <c r="B1122" s="13">
        <v>-8.6821024917091982</v>
      </c>
    </row>
    <row r="1123" spans="1:2">
      <c r="A1123">
        <v>1122</v>
      </c>
      <c r="B1123" s="13">
        <v>-8.5541204846733709</v>
      </c>
    </row>
    <row r="1124" spans="1:2">
      <c r="A1124">
        <v>1123</v>
      </c>
      <c r="B1124" s="13">
        <v>-8.7969276622600852</v>
      </c>
    </row>
    <row r="1125" spans="1:2">
      <c r="A1125">
        <v>1124</v>
      </c>
      <c r="B1125" s="13">
        <v>-8.8993668276075208</v>
      </c>
    </row>
    <row r="1126" spans="1:2">
      <c r="A1126">
        <v>1125</v>
      </c>
      <c r="B1126" s="13">
        <v>-10.651133770342412</v>
      </c>
    </row>
    <row r="1127" spans="1:2">
      <c r="A1127">
        <v>1126</v>
      </c>
      <c r="B1127" s="13">
        <v>-2.1328736537420077</v>
      </c>
    </row>
    <row r="1128" spans="1:2">
      <c r="A1128">
        <v>1127</v>
      </c>
      <c r="B1128" s="13">
        <v>-5.9385316865900002</v>
      </c>
    </row>
    <row r="1129" spans="1:2">
      <c r="A1129">
        <v>1128</v>
      </c>
      <c r="B1129" s="13">
        <v>-5.6898969649401634</v>
      </c>
    </row>
    <row r="1130" spans="1:2">
      <c r="A1130">
        <v>1129</v>
      </c>
      <c r="B1130" s="13">
        <v>-7.9886094983052933</v>
      </c>
    </row>
    <row r="1131" spans="1:2">
      <c r="A1131">
        <v>1130</v>
      </c>
      <c r="B1131" s="13">
        <v>-4.6509188406511921</v>
      </c>
    </row>
    <row r="1132" spans="1:2">
      <c r="A1132">
        <v>1131</v>
      </c>
      <c r="B1132" s="13">
        <v>-4.6706488350236839</v>
      </c>
    </row>
    <row r="1133" spans="1:2">
      <c r="A1133">
        <v>1132</v>
      </c>
      <c r="B1133" s="13">
        <v>-3.9854278517624055</v>
      </c>
    </row>
    <row r="1134" spans="1:2">
      <c r="A1134">
        <v>1133</v>
      </c>
      <c r="B1134" s="13">
        <v>-8.0625959475303421</v>
      </c>
    </row>
    <row r="1135" spans="1:2">
      <c r="A1135">
        <v>1134</v>
      </c>
      <c r="B1135" s="13">
        <v>-1.4562158137765826</v>
      </c>
    </row>
    <row r="1136" spans="1:2">
      <c r="A1136">
        <v>1135</v>
      </c>
      <c r="B1136" s="13">
        <v>-2.1486930711947982</v>
      </c>
    </row>
    <row r="1137" spans="1:2">
      <c r="A1137">
        <v>1136</v>
      </c>
      <c r="B1137" s="13">
        <v>-6.9970085695020687</v>
      </c>
    </row>
    <row r="1138" spans="1:2">
      <c r="A1138">
        <v>1137</v>
      </c>
      <c r="B1138" s="13">
        <v>-5.1107403404020229</v>
      </c>
    </row>
    <row r="1139" spans="1:2">
      <c r="A1139">
        <v>1138</v>
      </c>
      <c r="B1139" s="13">
        <v>-8.9277115836650633</v>
      </c>
    </row>
    <row r="1140" spans="1:2">
      <c r="A1140">
        <v>1139</v>
      </c>
      <c r="B1140" s="13">
        <v>-1.1702471584705365</v>
      </c>
    </row>
    <row r="1141" spans="1:2">
      <c r="A1141">
        <v>1140</v>
      </c>
      <c r="B1141" s="13">
        <v>-2.2929623850851515</v>
      </c>
    </row>
    <row r="1142" spans="1:2">
      <c r="A1142">
        <v>1141</v>
      </c>
      <c r="B1142" s="13">
        <v>-7.6606959951336586</v>
      </c>
    </row>
    <row r="1143" spans="1:2">
      <c r="A1143">
        <v>1142</v>
      </c>
      <c r="B1143" s="13">
        <v>-7.8446714394807104</v>
      </c>
    </row>
    <row r="1144" spans="1:2">
      <c r="A1144">
        <v>1143</v>
      </c>
      <c r="B1144" s="13">
        <v>-4.5604538952699265</v>
      </c>
    </row>
    <row r="1145" spans="1:2">
      <c r="A1145">
        <v>1144</v>
      </c>
      <c r="B1145" s="13">
        <v>-0.58016942493156143</v>
      </c>
    </row>
    <row r="1146" spans="1:2">
      <c r="A1146">
        <v>1145</v>
      </c>
      <c r="B1146" s="13">
        <v>-5.1587395431045664</v>
      </c>
    </row>
    <row r="1147" spans="1:2">
      <c r="A1147">
        <v>1146</v>
      </c>
      <c r="B1147" s="13">
        <v>-5.496586122640136</v>
      </c>
    </row>
    <row r="1148" spans="1:2">
      <c r="A1148">
        <v>1147</v>
      </c>
      <c r="B1148" s="13">
        <v>-3.1191109281281921</v>
      </c>
    </row>
    <row r="1149" spans="1:2">
      <c r="A1149">
        <v>1148</v>
      </c>
      <c r="B1149" s="13">
        <v>-5.3391966963235333</v>
      </c>
    </row>
    <row r="1150" spans="1:2">
      <c r="A1150">
        <v>1149</v>
      </c>
      <c r="B1150" s="13">
        <v>-5.9936862517980591</v>
      </c>
    </row>
    <row r="1151" spans="1:2">
      <c r="A1151">
        <v>1150</v>
      </c>
      <c r="B1151" s="13">
        <v>-3.8716582828742188</v>
      </c>
    </row>
    <row r="1152" spans="1:2">
      <c r="A1152">
        <v>1151</v>
      </c>
      <c r="B1152" s="13">
        <v>-7.7718953764228251</v>
      </c>
    </row>
    <row r="1153" spans="1:2">
      <c r="A1153">
        <v>1152</v>
      </c>
      <c r="B1153" s="13">
        <v>-5.4356357995404583</v>
      </c>
    </row>
    <row r="1154" spans="1:2">
      <c r="A1154">
        <v>1153</v>
      </c>
      <c r="B1154" s="13">
        <v>-8.5701586735007265</v>
      </c>
    </row>
    <row r="1155" spans="1:2">
      <c r="A1155">
        <v>1154</v>
      </c>
      <c r="B1155" s="13">
        <v>-6.8576974316917925</v>
      </c>
    </row>
    <row r="1156" spans="1:2">
      <c r="A1156">
        <v>1155</v>
      </c>
      <c r="B1156" s="13">
        <v>-4.3117102430589389</v>
      </c>
    </row>
    <row r="1157" spans="1:2">
      <c r="A1157">
        <v>1156</v>
      </c>
      <c r="B1157" s="13">
        <v>-5.9474684390023747</v>
      </c>
    </row>
    <row r="1158" spans="1:2">
      <c r="A1158">
        <v>1157</v>
      </c>
      <c r="B1158" s="13">
        <v>-2.5766935136076752</v>
      </c>
    </row>
    <row r="1159" spans="1:2">
      <c r="A1159">
        <v>1158</v>
      </c>
      <c r="B1159" s="13">
        <v>-8.4904412113780712</v>
      </c>
    </row>
    <row r="1160" spans="1:2">
      <c r="A1160">
        <v>1159</v>
      </c>
      <c r="B1160" s="13">
        <v>-7.3068160941826568</v>
      </c>
    </row>
    <row r="1161" spans="1:2">
      <c r="A1161">
        <v>1160</v>
      </c>
      <c r="B1161" s="13">
        <v>0.27416621271633351</v>
      </c>
    </row>
    <row r="1162" spans="1:2">
      <c r="A1162">
        <v>1161</v>
      </c>
      <c r="B1162" s="13">
        <v>-5.5925287109748512</v>
      </c>
    </row>
    <row r="1163" spans="1:2">
      <c r="A1163">
        <v>1162</v>
      </c>
      <c r="B1163" s="13">
        <v>-2.6126981812772505</v>
      </c>
    </row>
    <row r="1164" spans="1:2">
      <c r="A1164">
        <v>1163</v>
      </c>
      <c r="B1164" s="13">
        <v>-0.42376805955800634</v>
      </c>
    </row>
    <row r="1165" spans="1:2">
      <c r="A1165">
        <v>1164</v>
      </c>
      <c r="B1165" s="13">
        <v>-4.2704934341825096</v>
      </c>
    </row>
    <row r="1166" spans="1:2">
      <c r="A1166">
        <v>1165</v>
      </c>
      <c r="B1166" s="13">
        <v>-2.9417164217746605</v>
      </c>
    </row>
    <row r="1167" spans="1:2">
      <c r="A1167">
        <v>1166</v>
      </c>
      <c r="B1167" s="13">
        <v>-0.61864227304694519</v>
      </c>
    </row>
    <row r="1168" spans="1:2">
      <c r="A1168">
        <v>1167</v>
      </c>
      <c r="B1168" s="13">
        <v>-3.2241062832341219</v>
      </c>
    </row>
    <row r="1169" spans="1:2">
      <c r="A1169">
        <v>1168</v>
      </c>
      <c r="B1169" s="13">
        <v>-6.8252201211404282</v>
      </c>
    </row>
    <row r="1170" spans="1:2">
      <c r="A1170">
        <v>1169</v>
      </c>
      <c r="B1170" s="13">
        <v>-8.0828407036318755</v>
      </c>
    </row>
    <row r="1171" spans="1:2">
      <c r="A1171">
        <v>1170</v>
      </c>
      <c r="B1171" s="13">
        <v>-1.8038387910428333</v>
      </c>
    </row>
    <row r="1172" spans="1:2">
      <c r="A1172">
        <v>1171</v>
      </c>
      <c r="B1172" s="13">
        <v>1.6312851201139011</v>
      </c>
    </row>
    <row r="1173" spans="1:2">
      <c r="A1173">
        <v>1172</v>
      </c>
      <c r="B1173" s="13">
        <v>-3.2482762929506053</v>
      </c>
    </row>
    <row r="1174" spans="1:2">
      <c r="A1174">
        <v>1173</v>
      </c>
      <c r="B1174" s="13">
        <v>-7.7773841906406656</v>
      </c>
    </row>
    <row r="1175" spans="1:2">
      <c r="A1175">
        <v>1174</v>
      </c>
      <c r="B1175" s="13">
        <v>-2.8581035420257281</v>
      </c>
    </row>
    <row r="1176" spans="1:2">
      <c r="A1176">
        <v>1175</v>
      </c>
      <c r="B1176" s="13">
        <v>-2.7263701070112609</v>
      </c>
    </row>
    <row r="1177" spans="1:2">
      <c r="A1177">
        <v>1176</v>
      </c>
      <c r="B1177" s="13">
        <v>-8.0052210277534215</v>
      </c>
    </row>
    <row r="1178" spans="1:2">
      <c r="A1178">
        <v>1177</v>
      </c>
      <c r="B1178" s="13">
        <v>-11.863165322383606</v>
      </c>
    </row>
    <row r="1179" spans="1:2">
      <c r="A1179">
        <v>1178</v>
      </c>
      <c r="B1179" s="13">
        <v>-9.822193842398061</v>
      </c>
    </row>
    <row r="1180" spans="1:2">
      <c r="A1180">
        <v>1179</v>
      </c>
      <c r="B1180" s="13">
        <v>-5.6540658928536471</v>
      </c>
    </row>
    <row r="1181" spans="1:2">
      <c r="A1181">
        <v>1180</v>
      </c>
      <c r="B1181" s="13">
        <v>-9.1503719331902467</v>
      </c>
    </row>
    <row r="1182" spans="1:2">
      <c r="A1182">
        <v>1181</v>
      </c>
      <c r="B1182" s="13">
        <v>-4.470870990807513</v>
      </c>
    </row>
    <row r="1183" spans="1:2">
      <c r="A1183">
        <v>1182</v>
      </c>
      <c r="B1183" s="13">
        <v>-3.5642473771993024</v>
      </c>
    </row>
    <row r="1184" spans="1:2">
      <c r="A1184">
        <v>1183</v>
      </c>
      <c r="B1184" s="13">
        <v>-1.0997845836996507</v>
      </c>
    </row>
    <row r="1185" spans="1:2">
      <c r="A1185">
        <v>1184</v>
      </c>
      <c r="B1185" s="13">
        <v>-3.3755353128773264</v>
      </c>
    </row>
    <row r="1186" spans="1:2">
      <c r="A1186">
        <v>1185</v>
      </c>
      <c r="B1186" s="13">
        <v>-5.8548346651971217</v>
      </c>
    </row>
    <row r="1187" spans="1:2">
      <c r="A1187">
        <v>1186</v>
      </c>
      <c r="B1187" s="13">
        <v>-12.278486511703299</v>
      </c>
    </row>
    <row r="1188" spans="1:2">
      <c r="A1188">
        <v>1187</v>
      </c>
      <c r="B1188" s="13">
        <v>-5.7135063023692441</v>
      </c>
    </row>
    <row r="1189" spans="1:2">
      <c r="A1189">
        <v>1188</v>
      </c>
      <c r="B1189" s="13">
        <v>-6.1136275745182669</v>
      </c>
    </row>
    <row r="1190" spans="1:2">
      <c r="A1190">
        <v>1189</v>
      </c>
      <c r="B1190" s="13">
        <v>-7.2217323935919451</v>
      </c>
    </row>
    <row r="1191" spans="1:2">
      <c r="A1191">
        <v>1190</v>
      </c>
      <c r="B1191" s="13">
        <v>-3.7038479275721867</v>
      </c>
    </row>
    <row r="1192" spans="1:2">
      <c r="A1192">
        <v>1191</v>
      </c>
      <c r="B1192" s="13">
        <v>-6.0168703309369924</v>
      </c>
    </row>
    <row r="1193" spans="1:2">
      <c r="A1193">
        <v>1192</v>
      </c>
      <c r="B1193" s="13">
        <v>-10.47413217415064</v>
      </c>
    </row>
    <row r="1194" spans="1:2">
      <c r="A1194">
        <v>1193</v>
      </c>
      <c r="B1194" s="13">
        <v>-6.1171489337999203</v>
      </c>
    </row>
    <row r="1195" spans="1:2">
      <c r="A1195">
        <v>1194</v>
      </c>
      <c r="B1195" s="13">
        <v>-6.8278785688608998</v>
      </c>
    </row>
    <row r="1196" spans="1:2">
      <c r="A1196">
        <v>1195</v>
      </c>
      <c r="B1196" s="13">
        <v>-3.1013284292361938</v>
      </c>
    </row>
    <row r="1197" spans="1:2">
      <c r="A1197">
        <v>1196</v>
      </c>
      <c r="B1197" s="13">
        <v>-5.3460038964508518</v>
      </c>
    </row>
    <row r="1198" spans="1:2">
      <c r="A1198">
        <v>1197</v>
      </c>
      <c r="B1198" s="13">
        <v>-4.2605000475963815</v>
      </c>
    </row>
    <row r="1199" spans="1:2">
      <c r="A1199">
        <v>1198</v>
      </c>
      <c r="B1199" s="13">
        <v>-6.6892970285278706</v>
      </c>
    </row>
    <row r="1200" spans="1:2">
      <c r="A1200">
        <v>1199</v>
      </c>
      <c r="B1200" s="13">
        <v>-2.4320068711620428</v>
      </c>
    </row>
    <row r="1201" spans="1:2">
      <c r="A1201">
        <v>1200</v>
      </c>
      <c r="B1201" s="13">
        <v>-4.6577817826536849</v>
      </c>
    </row>
    <row r="1202" spans="1:2">
      <c r="A1202">
        <v>1201</v>
      </c>
      <c r="B1202" s="13">
        <v>-5.6953785587248733</v>
      </c>
    </row>
    <row r="1203" spans="1:2">
      <c r="A1203">
        <v>1202</v>
      </c>
      <c r="B1203" s="13">
        <v>-5.7439036193854509</v>
      </c>
    </row>
    <row r="1204" spans="1:2">
      <c r="A1204">
        <v>1203</v>
      </c>
      <c r="B1204" s="13">
        <v>-7.6212672882325396</v>
      </c>
    </row>
    <row r="1205" spans="1:2">
      <c r="A1205">
        <v>1204</v>
      </c>
      <c r="B1205" s="13">
        <v>-9.2183673196223648</v>
      </c>
    </row>
    <row r="1206" spans="1:2">
      <c r="A1206">
        <v>1205</v>
      </c>
      <c r="B1206" s="13">
        <v>-3.5787457744211602</v>
      </c>
    </row>
    <row r="1207" spans="1:2">
      <c r="A1207">
        <v>1206</v>
      </c>
      <c r="B1207" s="13">
        <v>-6.414553288343682</v>
      </c>
    </row>
    <row r="1208" spans="1:2">
      <c r="A1208">
        <v>1207</v>
      </c>
      <c r="B1208" s="13">
        <v>-6.8957185357876751</v>
      </c>
    </row>
    <row r="1209" spans="1:2">
      <c r="A1209">
        <v>1208</v>
      </c>
      <c r="B1209" s="13">
        <v>-8.7367545635989199</v>
      </c>
    </row>
    <row r="1210" spans="1:2">
      <c r="A1210">
        <v>1209</v>
      </c>
      <c r="B1210" s="13">
        <v>-6.7106825526963148</v>
      </c>
    </row>
    <row r="1211" spans="1:2">
      <c r="A1211">
        <v>1210</v>
      </c>
      <c r="B1211" s="13">
        <v>-6.0141985616277944</v>
      </c>
    </row>
    <row r="1212" spans="1:2">
      <c r="A1212">
        <v>1211</v>
      </c>
      <c r="B1212" s="13">
        <v>-6.0968278362230555</v>
      </c>
    </row>
    <row r="1213" spans="1:2">
      <c r="A1213">
        <v>1212</v>
      </c>
      <c r="B1213" s="13">
        <v>-0.28859472693846983</v>
      </c>
    </row>
    <row r="1214" spans="1:2">
      <c r="A1214">
        <v>1213</v>
      </c>
      <c r="B1214" s="13">
        <v>-1.6157058798173265</v>
      </c>
    </row>
    <row r="1215" spans="1:2">
      <c r="A1215">
        <v>1214</v>
      </c>
      <c r="B1215" s="13">
        <v>-4.4185719877048122</v>
      </c>
    </row>
    <row r="1216" spans="1:2">
      <c r="A1216">
        <v>1215</v>
      </c>
      <c r="B1216" s="13">
        <v>-6.8403275851463698</v>
      </c>
    </row>
    <row r="1217" spans="1:2">
      <c r="A1217">
        <v>1216</v>
      </c>
      <c r="B1217" s="13">
        <v>-5.2024474249691162</v>
      </c>
    </row>
    <row r="1218" spans="1:2">
      <c r="A1218">
        <v>1217</v>
      </c>
      <c r="B1218" s="13">
        <v>-4.0104819598658006</v>
      </c>
    </row>
    <row r="1219" spans="1:2">
      <c r="A1219">
        <v>1218</v>
      </c>
      <c r="B1219" s="13">
        <v>-7.4839484790904196</v>
      </c>
    </row>
    <row r="1220" spans="1:2">
      <c r="A1220">
        <v>1219</v>
      </c>
      <c r="B1220" s="13">
        <v>-5.8565228356696544</v>
      </c>
    </row>
    <row r="1221" spans="1:2">
      <c r="A1221">
        <v>1220</v>
      </c>
      <c r="B1221" s="13">
        <v>-6.7890266305894302</v>
      </c>
    </row>
    <row r="1222" spans="1:2">
      <c r="A1222">
        <v>1221</v>
      </c>
      <c r="B1222" s="13">
        <v>-8.1280970608079102</v>
      </c>
    </row>
    <row r="1223" spans="1:2">
      <c r="A1223">
        <v>1222</v>
      </c>
      <c r="B1223" s="13">
        <v>-9.1131144199453455</v>
      </c>
    </row>
    <row r="1224" spans="1:2">
      <c r="A1224">
        <v>1223</v>
      </c>
      <c r="B1224" s="13">
        <v>-5.7567807662094523</v>
      </c>
    </row>
    <row r="1225" spans="1:2">
      <c r="A1225">
        <v>1224</v>
      </c>
      <c r="B1225" s="13">
        <v>-2.5022140326771152</v>
      </c>
    </row>
    <row r="1226" spans="1:2">
      <c r="A1226">
        <v>1225</v>
      </c>
      <c r="B1226" s="13">
        <v>-5.3660310099861919</v>
      </c>
    </row>
    <row r="1227" spans="1:2">
      <c r="A1227">
        <v>1226</v>
      </c>
      <c r="B1227" s="13">
        <v>-4.3652004167690563</v>
      </c>
    </row>
    <row r="1228" spans="1:2">
      <c r="A1228">
        <v>1227</v>
      </c>
      <c r="B1228" s="13">
        <v>-2.629434260087181</v>
      </c>
    </row>
    <row r="1229" spans="1:2">
      <c r="A1229">
        <v>1228</v>
      </c>
      <c r="B1229" s="13">
        <v>-3.6124538673525017</v>
      </c>
    </row>
    <row r="1230" spans="1:2">
      <c r="A1230">
        <v>1229</v>
      </c>
      <c r="B1230" s="13">
        <v>-5.3245254101909376</v>
      </c>
    </row>
    <row r="1231" spans="1:2">
      <c r="A1231">
        <v>1230</v>
      </c>
      <c r="B1231" s="13">
        <v>-8.059750263915074</v>
      </c>
    </row>
    <row r="1232" spans="1:2">
      <c r="A1232">
        <v>1231</v>
      </c>
      <c r="B1232" s="13">
        <v>-0.97856463449874254</v>
      </c>
    </row>
    <row r="1233" spans="1:2">
      <c r="A1233">
        <v>1232</v>
      </c>
      <c r="B1233" s="13">
        <v>-1.0877145906574368</v>
      </c>
    </row>
    <row r="1234" spans="1:2">
      <c r="A1234">
        <v>1233</v>
      </c>
      <c r="B1234" s="13">
        <v>-5.3301676917780672</v>
      </c>
    </row>
    <row r="1235" spans="1:2">
      <c r="A1235">
        <v>1234</v>
      </c>
      <c r="B1235" s="13">
        <v>-2.0991978322567744</v>
      </c>
    </row>
    <row r="1236" spans="1:2">
      <c r="A1236">
        <v>1235</v>
      </c>
      <c r="B1236" s="13">
        <v>-9.8272293451546258</v>
      </c>
    </row>
    <row r="1237" spans="1:2">
      <c r="A1237">
        <v>1236</v>
      </c>
      <c r="B1237" s="13">
        <v>-10.329944207064033</v>
      </c>
    </row>
    <row r="1238" spans="1:2">
      <c r="A1238">
        <v>1237</v>
      </c>
      <c r="B1238" s="13">
        <v>-4.4995923502966422</v>
      </c>
    </row>
    <row r="1239" spans="1:2">
      <c r="A1239">
        <v>1238</v>
      </c>
      <c r="B1239" s="13">
        <v>-1.9450958034483325</v>
      </c>
    </row>
    <row r="1240" spans="1:2">
      <c r="A1240">
        <v>1239</v>
      </c>
      <c r="B1240" s="13">
        <v>-6.3879066075382083</v>
      </c>
    </row>
    <row r="1241" spans="1:2">
      <c r="A1241">
        <v>1240</v>
      </c>
      <c r="B1241" s="13">
        <v>-4.4999901393312109</v>
      </c>
    </row>
    <row r="1242" spans="1:2">
      <c r="A1242">
        <v>1241</v>
      </c>
      <c r="B1242" s="13">
        <v>-9.2615896240600364</v>
      </c>
    </row>
    <row r="1243" spans="1:2">
      <c r="A1243">
        <v>1242</v>
      </c>
      <c r="B1243" s="13">
        <v>-4.1203963294445227</v>
      </c>
    </row>
    <row r="1244" spans="1:2">
      <c r="A1244">
        <v>1243</v>
      </c>
      <c r="B1244" s="13">
        <v>-5.2679675244146456</v>
      </c>
    </row>
    <row r="1245" spans="1:2">
      <c r="A1245">
        <v>1244</v>
      </c>
      <c r="B1245" s="13">
        <v>-2.4188116944710756</v>
      </c>
    </row>
    <row r="1246" spans="1:2">
      <c r="A1246">
        <v>1245</v>
      </c>
      <c r="B1246" s="13">
        <v>-0.2666891828871269</v>
      </c>
    </row>
    <row r="1247" spans="1:2">
      <c r="A1247">
        <v>1246</v>
      </c>
      <c r="B1247" s="13">
        <v>-6.7514755478880488</v>
      </c>
    </row>
    <row r="1248" spans="1:2">
      <c r="A1248">
        <v>1247</v>
      </c>
      <c r="B1248" s="13">
        <v>-4.4745535689580844</v>
      </c>
    </row>
    <row r="1249" spans="1:2">
      <c r="A1249">
        <v>1248</v>
      </c>
      <c r="B1249" s="13">
        <v>-5.6419237128547568</v>
      </c>
    </row>
    <row r="1250" spans="1:2">
      <c r="A1250">
        <v>1249</v>
      </c>
      <c r="B1250" s="13">
        <v>-9.0408049186846338</v>
      </c>
    </row>
    <row r="1251" spans="1:2">
      <c r="A1251">
        <v>1250</v>
      </c>
      <c r="B1251" s="13">
        <v>-8.1265591499171013</v>
      </c>
    </row>
    <row r="1252" spans="1:2">
      <c r="A1252">
        <v>1251</v>
      </c>
      <c r="B1252" s="13">
        <v>-3.5624967357207771</v>
      </c>
    </row>
    <row r="1253" spans="1:2">
      <c r="A1253">
        <v>1252</v>
      </c>
      <c r="B1253" s="13">
        <v>-7.7596702491839729</v>
      </c>
    </row>
    <row r="1254" spans="1:2">
      <c r="A1254">
        <v>1253</v>
      </c>
      <c r="B1254" s="13">
        <v>-3.2990536867805913</v>
      </c>
    </row>
    <row r="1255" spans="1:2">
      <c r="A1255">
        <v>1254</v>
      </c>
      <c r="B1255" s="13">
        <v>-0.71236604633247869</v>
      </c>
    </row>
    <row r="1256" spans="1:2">
      <c r="A1256">
        <v>1255</v>
      </c>
      <c r="B1256" s="13">
        <v>-4.5132330721822322</v>
      </c>
    </row>
    <row r="1257" spans="1:2">
      <c r="A1257">
        <v>1256</v>
      </c>
      <c r="B1257" s="13">
        <v>-3.7094350415863468</v>
      </c>
    </row>
    <row r="1258" spans="1:2">
      <c r="A1258">
        <v>1257</v>
      </c>
      <c r="B1258" s="13">
        <v>-4.4769147539473062</v>
      </c>
    </row>
    <row r="1259" spans="1:2">
      <c r="A1259">
        <v>1258</v>
      </c>
      <c r="B1259" s="13">
        <v>-3.0254447195403662</v>
      </c>
    </row>
    <row r="1260" spans="1:2">
      <c r="A1260">
        <v>1259</v>
      </c>
      <c r="B1260" s="13">
        <v>-7.1662028017353379</v>
      </c>
    </row>
    <row r="1261" spans="1:2">
      <c r="A1261">
        <v>1260</v>
      </c>
      <c r="B1261" s="13">
        <v>-6.5198237277999658</v>
      </c>
    </row>
    <row r="1262" spans="1:2">
      <c r="A1262">
        <v>1261</v>
      </c>
      <c r="B1262" s="13">
        <v>-6.5830201001405833</v>
      </c>
    </row>
    <row r="1263" spans="1:2">
      <c r="A1263">
        <v>1262</v>
      </c>
      <c r="B1263" s="13">
        <v>-3.7567945006790548</v>
      </c>
    </row>
    <row r="1264" spans="1:2">
      <c r="A1264">
        <v>1263</v>
      </c>
      <c r="B1264" s="13">
        <v>-4.6083894084745838</v>
      </c>
    </row>
    <row r="1265" spans="1:2">
      <c r="A1265">
        <v>1264</v>
      </c>
      <c r="B1265" s="13">
        <v>-5.4950314172260644</v>
      </c>
    </row>
    <row r="1266" spans="1:2">
      <c r="A1266">
        <v>1265</v>
      </c>
      <c r="B1266" s="13">
        <v>-4.6431016725143301</v>
      </c>
    </row>
    <row r="1267" spans="1:2">
      <c r="A1267">
        <v>1266</v>
      </c>
      <c r="B1267" s="13">
        <v>-4.490955358532668</v>
      </c>
    </row>
    <row r="1268" spans="1:2">
      <c r="A1268">
        <v>1267</v>
      </c>
      <c r="B1268" s="13">
        <v>-6.4422699304842705</v>
      </c>
    </row>
    <row r="1269" spans="1:2">
      <c r="A1269">
        <v>1268</v>
      </c>
      <c r="B1269" s="13">
        <v>-2.2210195317330337</v>
      </c>
    </row>
    <row r="1270" spans="1:2">
      <c r="A1270">
        <v>1269</v>
      </c>
      <c r="B1270" s="13">
        <v>-3.6590500848016512</v>
      </c>
    </row>
    <row r="1271" spans="1:2">
      <c r="A1271">
        <v>1270</v>
      </c>
      <c r="B1271" s="13">
        <v>2.7007945261150601</v>
      </c>
    </row>
    <row r="1272" spans="1:2">
      <c r="A1272">
        <v>1271</v>
      </c>
      <c r="B1272" s="13">
        <v>-7.9895417801150703</v>
      </c>
    </row>
    <row r="1273" spans="1:2">
      <c r="A1273">
        <v>1272</v>
      </c>
      <c r="B1273" s="13">
        <v>-5.4414407589081142</v>
      </c>
    </row>
    <row r="1274" spans="1:2">
      <c r="A1274">
        <v>1273</v>
      </c>
      <c r="B1274" s="13">
        <v>-8.1104127636224543</v>
      </c>
    </row>
    <row r="1275" spans="1:2">
      <c r="A1275">
        <v>1274</v>
      </c>
      <c r="B1275" s="13">
        <v>-5.3099515427826223</v>
      </c>
    </row>
    <row r="1276" spans="1:2">
      <c r="A1276">
        <v>1275</v>
      </c>
      <c r="B1276" s="13">
        <v>-4.1646827315283286</v>
      </c>
    </row>
    <row r="1277" spans="1:2">
      <c r="A1277">
        <v>1276</v>
      </c>
      <c r="B1277" s="13">
        <v>-6.0447220435890889</v>
      </c>
    </row>
    <row r="1278" spans="1:2">
      <c r="A1278">
        <v>1277</v>
      </c>
      <c r="B1278" s="13">
        <v>0.15158406210935602</v>
      </c>
    </row>
    <row r="1279" spans="1:2">
      <c r="A1279">
        <v>1278</v>
      </c>
      <c r="B1279" s="13">
        <v>-6.9180894333805094</v>
      </c>
    </row>
    <row r="1280" spans="1:2">
      <c r="A1280">
        <v>1279</v>
      </c>
      <c r="B1280" s="13">
        <v>-8.1334947093003187</v>
      </c>
    </row>
    <row r="1281" spans="1:2">
      <c r="A1281">
        <v>1280</v>
      </c>
      <c r="B1281" s="13">
        <v>-6.7002190981120453</v>
      </c>
    </row>
    <row r="1282" spans="1:2">
      <c r="A1282">
        <v>1281</v>
      </c>
      <c r="B1282" s="13">
        <v>-10.35906148105369</v>
      </c>
    </row>
    <row r="1283" spans="1:2">
      <c r="A1283">
        <v>1282</v>
      </c>
      <c r="B1283" s="13">
        <v>-2.0796821066216409</v>
      </c>
    </row>
    <row r="1284" spans="1:2">
      <c r="A1284">
        <v>1283</v>
      </c>
      <c r="B1284" s="13">
        <v>-5.2381496614879213</v>
      </c>
    </row>
    <row r="1285" spans="1:2">
      <c r="A1285">
        <v>1284</v>
      </c>
      <c r="B1285" s="13">
        <v>-2.8688577462491951</v>
      </c>
    </row>
    <row r="1286" spans="1:2">
      <c r="A1286">
        <v>1285</v>
      </c>
      <c r="B1286" s="13">
        <v>-7.2564664336736717</v>
      </c>
    </row>
    <row r="1287" spans="1:2">
      <c r="A1287">
        <v>1286</v>
      </c>
      <c r="B1287" s="13">
        <v>-2.0610768565262569</v>
      </c>
    </row>
    <row r="1288" spans="1:2">
      <c r="A1288">
        <v>1287</v>
      </c>
      <c r="B1288" s="13">
        <v>-7.2165675218677841</v>
      </c>
    </row>
    <row r="1289" spans="1:2">
      <c r="A1289">
        <v>1288</v>
      </c>
      <c r="B1289" s="13">
        <v>-6.4500136737692673</v>
      </c>
    </row>
    <row r="1290" spans="1:2">
      <c r="A1290">
        <v>1289</v>
      </c>
      <c r="B1290" s="13">
        <v>-1.438981991722234</v>
      </c>
    </row>
    <row r="1291" spans="1:2">
      <c r="A1291">
        <v>1290</v>
      </c>
      <c r="B1291" s="13">
        <v>-1.7169334224175661</v>
      </c>
    </row>
    <row r="1292" spans="1:2">
      <c r="A1292">
        <v>1291</v>
      </c>
      <c r="B1292" s="13">
        <v>-1.4941688444118877</v>
      </c>
    </row>
    <row r="1293" spans="1:2">
      <c r="A1293">
        <v>1292</v>
      </c>
      <c r="B1293" s="13">
        <v>-11.299305320743564</v>
      </c>
    </row>
    <row r="1294" spans="1:2">
      <c r="A1294">
        <v>1293</v>
      </c>
      <c r="B1294" s="13">
        <v>-6.5425249408939443</v>
      </c>
    </row>
    <row r="1295" spans="1:2">
      <c r="A1295">
        <v>1294</v>
      </c>
      <c r="B1295" s="13">
        <v>-10.387583418891351</v>
      </c>
    </row>
    <row r="1296" spans="1:2">
      <c r="A1296">
        <v>1295</v>
      </c>
      <c r="B1296" s="13">
        <v>-3.8261017470800245</v>
      </c>
    </row>
    <row r="1297" spans="1:2">
      <c r="A1297">
        <v>1296</v>
      </c>
      <c r="B1297" s="13">
        <v>-7.8599965247827939</v>
      </c>
    </row>
    <row r="1298" spans="1:2">
      <c r="A1298">
        <v>1297</v>
      </c>
      <c r="B1298" s="13">
        <v>-7.3864482645337066</v>
      </c>
    </row>
    <row r="1299" spans="1:2">
      <c r="A1299">
        <v>1298</v>
      </c>
      <c r="B1299" s="13">
        <v>-6.6587836574049106</v>
      </c>
    </row>
    <row r="1300" spans="1:2">
      <c r="A1300">
        <v>1299</v>
      </c>
      <c r="B1300" s="13">
        <v>-5.8051121556201712</v>
      </c>
    </row>
    <row r="1301" spans="1:2">
      <c r="A1301">
        <v>1300</v>
      </c>
      <c r="B1301" s="13">
        <v>-6.4599165995043375</v>
      </c>
    </row>
    <row r="1302" spans="1:2">
      <c r="A1302">
        <v>1301</v>
      </c>
      <c r="B1302" s="13">
        <v>-6.7862964633448222</v>
      </c>
    </row>
    <row r="1303" spans="1:2">
      <c r="A1303">
        <v>1302</v>
      </c>
      <c r="B1303" s="13">
        <v>-4.4005689981531022</v>
      </c>
    </row>
    <row r="1304" spans="1:2">
      <c r="A1304">
        <v>1303</v>
      </c>
      <c r="B1304" s="13">
        <v>-7.3778117535768626</v>
      </c>
    </row>
    <row r="1305" spans="1:2">
      <c r="A1305">
        <v>1304</v>
      </c>
      <c r="B1305" s="13">
        <v>-7.8881344618336549</v>
      </c>
    </row>
    <row r="1306" spans="1:2">
      <c r="A1306">
        <v>1305</v>
      </c>
      <c r="B1306" s="13">
        <v>-6.6468787350949672</v>
      </c>
    </row>
    <row r="1307" spans="1:2">
      <c r="A1307">
        <v>1306</v>
      </c>
      <c r="B1307" s="13">
        <v>-3.9190796167410844</v>
      </c>
    </row>
    <row r="1308" spans="1:2">
      <c r="A1308">
        <v>1307</v>
      </c>
      <c r="B1308" s="13">
        <v>-5.9071601978774755</v>
      </c>
    </row>
    <row r="1309" spans="1:2">
      <c r="A1309">
        <v>1308</v>
      </c>
      <c r="B1309" s="13">
        <v>-5.0494392282283629</v>
      </c>
    </row>
    <row r="1310" spans="1:2">
      <c r="A1310">
        <v>1309</v>
      </c>
      <c r="B1310" s="13">
        <v>-10.660711551405123</v>
      </c>
    </row>
    <row r="1311" spans="1:2">
      <c r="A1311">
        <v>1310</v>
      </c>
      <c r="B1311" s="13">
        <v>-5.1816438670309353</v>
      </c>
    </row>
    <row r="1312" spans="1:2">
      <c r="A1312">
        <v>1311</v>
      </c>
      <c r="B1312" s="13">
        <v>-4.111617177526961</v>
      </c>
    </row>
    <row r="1313" spans="1:2">
      <c r="A1313">
        <v>1312</v>
      </c>
      <c r="B1313" s="13">
        <v>-4.5318979128917452</v>
      </c>
    </row>
    <row r="1314" spans="1:2">
      <c r="A1314">
        <v>1313</v>
      </c>
      <c r="B1314" s="13">
        <v>-4.0838824260436191</v>
      </c>
    </row>
    <row r="1315" spans="1:2">
      <c r="A1315">
        <v>1314</v>
      </c>
      <c r="B1315" s="13">
        <v>-7.2370882119961379</v>
      </c>
    </row>
    <row r="1316" spans="1:2">
      <c r="A1316">
        <v>1315</v>
      </c>
      <c r="B1316" s="13">
        <v>-10.470259425768223</v>
      </c>
    </row>
    <row r="1317" spans="1:2">
      <c r="A1317">
        <v>1316</v>
      </c>
      <c r="B1317" s="13">
        <v>-5.4176639952728864</v>
      </c>
    </row>
    <row r="1318" spans="1:2">
      <c r="A1318">
        <v>1317</v>
      </c>
      <c r="B1318" s="13">
        <v>-4.9742985314123018</v>
      </c>
    </row>
    <row r="1319" spans="1:2">
      <c r="A1319">
        <v>1318</v>
      </c>
      <c r="B1319" s="13">
        <v>-3.6000811355236362</v>
      </c>
    </row>
    <row r="1320" spans="1:2">
      <c r="A1320">
        <v>1319</v>
      </c>
      <c r="B1320" s="13">
        <v>-5.9319918955907296</v>
      </c>
    </row>
    <row r="1321" spans="1:2">
      <c r="A1321">
        <v>1320</v>
      </c>
      <c r="B1321" s="13">
        <v>-4.3648579175492799</v>
      </c>
    </row>
    <row r="1322" spans="1:2">
      <c r="A1322">
        <v>1321</v>
      </c>
      <c r="B1322" s="13">
        <v>-7.8677713725741629</v>
      </c>
    </row>
    <row r="1323" spans="1:2">
      <c r="A1323">
        <v>1322</v>
      </c>
      <c r="B1323" s="13">
        <v>-2.0388922737569417</v>
      </c>
    </row>
    <row r="1324" spans="1:2">
      <c r="A1324">
        <v>1323</v>
      </c>
      <c r="B1324" s="13">
        <v>-9.7146973803352683</v>
      </c>
    </row>
    <row r="1325" spans="1:2">
      <c r="A1325">
        <v>1324</v>
      </c>
      <c r="B1325" s="13">
        <v>-4.5895467070499505</v>
      </c>
    </row>
    <row r="1326" spans="1:2">
      <c r="A1326">
        <v>1325</v>
      </c>
      <c r="B1326" s="13">
        <v>-7.1694051355732782</v>
      </c>
    </row>
    <row r="1327" spans="1:2">
      <c r="A1327">
        <v>1326</v>
      </c>
      <c r="B1327" s="13">
        <v>-3.2712223042808968</v>
      </c>
    </row>
    <row r="1328" spans="1:2">
      <c r="A1328">
        <v>1327</v>
      </c>
      <c r="B1328" s="13">
        <v>-2.7132594115695494</v>
      </c>
    </row>
    <row r="1329" spans="1:2">
      <c r="A1329">
        <v>1328</v>
      </c>
      <c r="B1329" s="13">
        <v>-2.477401755423418</v>
      </c>
    </row>
    <row r="1330" spans="1:2">
      <c r="A1330">
        <v>1329</v>
      </c>
      <c r="B1330" s="13">
        <v>-6.2089223372080129</v>
      </c>
    </row>
    <row r="1331" spans="1:2">
      <c r="A1331">
        <v>1330</v>
      </c>
      <c r="B1331" s="13">
        <v>-7.1767486318148856</v>
      </c>
    </row>
    <row r="1332" spans="1:2">
      <c r="A1332">
        <v>1331</v>
      </c>
      <c r="B1332" s="13">
        <v>-5.8176314453155005</v>
      </c>
    </row>
    <row r="1333" spans="1:2">
      <c r="A1333">
        <v>1332</v>
      </c>
      <c r="B1333" s="13">
        <v>-4.153940014869141</v>
      </c>
    </row>
    <row r="1334" spans="1:2">
      <c r="A1334">
        <v>1333</v>
      </c>
      <c r="B1334" s="13">
        <v>-4.1996326333504559</v>
      </c>
    </row>
    <row r="1335" spans="1:2">
      <c r="A1335">
        <v>1334</v>
      </c>
      <c r="B1335" s="13">
        <v>-7.4211986222277977</v>
      </c>
    </row>
    <row r="1336" spans="1:2">
      <c r="A1336">
        <v>1335</v>
      </c>
      <c r="B1336" s="13">
        <v>-5.4034214214641745</v>
      </c>
    </row>
    <row r="1337" spans="1:2">
      <c r="A1337">
        <v>1336</v>
      </c>
      <c r="B1337" s="13">
        <v>-3.3398888944009877</v>
      </c>
    </row>
    <row r="1338" spans="1:2">
      <c r="A1338">
        <v>1337</v>
      </c>
      <c r="B1338" s="13">
        <v>-2.0099166783117499</v>
      </c>
    </row>
    <row r="1339" spans="1:2">
      <c r="A1339">
        <v>1338</v>
      </c>
      <c r="B1339" s="13">
        <v>-9.222030574786455</v>
      </c>
    </row>
    <row r="1340" spans="1:2">
      <c r="A1340">
        <v>1339</v>
      </c>
      <c r="B1340" s="13">
        <v>-5.8227758873853812</v>
      </c>
    </row>
    <row r="1341" spans="1:2">
      <c r="A1341">
        <v>1340</v>
      </c>
      <c r="B1341" s="13">
        <v>-4.2925327366878232</v>
      </c>
    </row>
    <row r="1342" spans="1:2">
      <c r="A1342">
        <v>1341</v>
      </c>
      <c r="B1342" s="13">
        <v>-7.6411251801852309</v>
      </c>
    </row>
    <row r="1343" spans="1:2">
      <c r="A1343">
        <v>1342</v>
      </c>
      <c r="B1343" s="13">
        <v>-2.9023358912320845</v>
      </c>
    </row>
    <row r="1344" spans="1:2">
      <c r="A1344">
        <v>1343</v>
      </c>
      <c r="B1344" s="13">
        <v>-5.5129041041816507</v>
      </c>
    </row>
    <row r="1345" spans="1:2">
      <c r="A1345">
        <v>1344</v>
      </c>
      <c r="B1345" s="13">
        <v>-1.6425137279685509</v>
      </c>
    </row>
    <row r="1346" spans="1:2">
      <c r="A1346">
        <v>1345</v>
      </c>
      <c r="B1346" s="13">
        <v>-2.2034060868394549</v>
      </c>
    </row>
    <row r="1347" spans="1:2">
      <c r="A1347">
        <v>1346</v>
      </c>
      <c r="B1347" s="13">
        <v>-6.6909690889385702</v>
      </c>
    </row>
    <row r="1348" spans="1:2">
      <c r="A1348">
        <v>1347</v>
      </c>
      <c r="B1348" s="13">
        <v>-6.3000047258478649</v>
      </c>
    </row>
    <row r="1349" spans="1:2">
      <c r="A1349">
        <v>1348</v>
      </c>
      <c r="B1349" s="13">
        <v>-5.6350153296757082</v>
      </c>
    </row>
    <row r="1350" spans="1:2">
      <c r="A1350">
        <v>1349</v>
      </c>
      <c r="B1350" s="13">
        <v>-5.4883087839184732</v>
      </c>
    </row>
    <row r="1351" spans="1:2">
      <c r="A1351">
        <v>1350</v>
      </c>
      <c r="B1351" s="13">
        <v>-7.2725461225666743</v>
      </c>
    </row>
    <row r="1352" spans="1:2">
      <c r="A1352">
        <v>1351</v>
      </c>
      <c r="B1352" s="13">
        <v>-7.5454099605793532</v>
      </c>
    </row>
    <row r="1353" spans="1:2">
      <c r="A1353">
        <v>1352</v>
      </c>
      <c r="B1353" s="13">
        <v>-6.97832856568062</v>
      </c>
    </row>
    <row r="1354" spans="1:2">
      <c r="A1354">
        <v>1353</v>
      </c>
      <c r="B1354" s="13">
        <v>-2.7229544791253288</v>
      </c>
    </row>
    <row r="1355" spans="1:2">
      <c r="A1355">
        <v>1354</v>
      </c>
      <c r="B1355" s="13">
        <v>-5.5046420046513163</v>
      </c>
    </row>
    <row r="1356" spans="1:2">
      <c r="A1356">
        <v>1355</v>
      </c>
      <c r="B1356" s="13">
        <v>-2.2941634541254587</v>
      </c>
    </row>
    <row r="1357" spans="1:2">
      <c r="A1357">
        <v>1356</v>
      </c>
      <c r="B1357" s="13">
        <v>-3.8841116735254393</v>
      </c>
    </row>
    <row r="1358" spans="1:2">
      <c r="A1358">
        <v>1357</v>
      </c>
      <c r="B1358" s="13">
        <v>-4.3097481089530199</v>
      </c>
    </row>
    <row r="1359" spans="1:2">
      <c r="A1359">
        <v>1358</v>
      </c>
      <c r="B1359" s="13">
        <v>-1.6196549088839212</v>
      </c>
    </row>
    <row r="1360" spans="1:2">
      <c r="A1360">
        <v>1359</v>
      </c>
      <c r="B1360" s="13">
        <v>-7.1477690420822793</v>
      </c>
    </row>
    <row r="1361" spans="1:2">
      <c r="A1361">
        <v>1360</v>
      </c>
      <c r="B1361" s="13">
        <v>-6.671184214568509</v>
      </c>
    </row>
    <row r="1362" spans="1:2">
      <c r="A1362">
        <v>1361</v>
      </c>
      <c r="B1362" s="13">
        <v>-6.7630178842565556</v>
      </c>
    </row>
    <row r="1363" spans="1:2">
      <c r="A1363">
        <v>1362</v>
      </c>
      <c r="B1363" s="13">
        <v>-5.2726407925281711</v>
      </c>
    </row>
    <row r="1364" spans="1:2">
      <c r="A1364">
        <v>1363</v>
      </c>
      <c r="B1364" s="13">
        <v>-3.0077631198446424</v>
      </c>
    </row>
    <row r="1365" spans="1:2">
      <c r="A1365">
        <v>1364</v>
      </c>
      <c r="B1365" s="13">
        <v>-2.316632944871825</v>
      </c>
    </row>
    <row r="1366" spans="1:2">
      <c r="A1366">
        <v>1365</v>
      </c>
      <c r="B1366" s="13">
        <v>-1.9790933073019532</v>
      </c>
    </row>
    <row r="1367" spans="1:2">
      <c r="A1367">
        <v>1366</v>
      </c>
      <c r="B1367" s="13">
        <v>-1.6160844618741497</v>
      </c>
    </row>
    <row r="1368" spans="1:2">
      <c r="A1368">
        <v>1367</v>
      </c>
      <c r="B1368" s="13">
        <v>-10.188187193709703</v>
      </c>
    </row>
    <row r="1369" spans="1:2">
      <c r="A1369">
        <v>1368</v>
      </c>
      <c r="B1369" s="13">
        <v>-10.014169145862448</v>
      </c>
    </row>
    <row r="1370" spans="1:2">
      <c r="A1370">
        <v>1369</v>
      </c>
      <c r="B1370" s="13">
        <v>-7.3335982031821692</v>
      </c>
    </row>
    <row r="1371" spans="1:2">
      <c r="A1371">
        <v>1370</v>
      </c>
      <c r="B1371" s="13">
        <v>-6.4307441852766241</v>
      </c>
    </row>
    <row r="1372" spans="1:2">
      <c r="A1372">
        <v>1371</v>
      </c>
      <c r="B1372" s="13">
        <v>-6.3983680198708743</v>
      </c>
    </row>
    <row r="1373" spans="1:2">
      <c r="A1373">
        <v>1372</v>
      </c>
      <c r="B1373" s="13">
        <v>-7.3629422047015725</v>
      </c>
    </row>
    <row r="1374" spans="1:2">
      <c r="A1374">
        <v>1373</v>
      </c>
      <c r="B1374" s="13">
        <v>-3.3057295439027268</v>
      </c>
    </row>
    <row r="1375" spans="1:2">
      <c r="A1375">
        <v>1374</v>
      </c>
      <c r="B1375" s="13">
        <v>-3.7981448581255286</v>
      </c>
    </row>
    <row r="1376" spans="1:2">
      <c r="A1376">
        <v>1375</v>
      </c>
      <c r="B1376" s="13">
        <v>-5.7445669903780248</v>
      </c>
    </row>
    <row r="1377" spans="1:2">
      <c r="A1377">
        <v>1376</v>
      </c>
      <c r="B1377" s="13">
        <v>-8.7666764482585435</v>
      </c>
    </row>
    <row r="1378" spans="1:2">
      <c r="A1378">
        <v>1377</v>
      </c>
      <c r="B1378" s="13">
        <v>-3.1588731311515112</v>
      </c>
    </row>
    <row r="1379" spans="1:2">
      <c r="A1379">
        <v>1378</v>
      </c>
      <c r="B1379" s="13">
        <v>-6.243476970385144</v>
      </c>
    </row>
    <row r="1380" spans="1:2">
      <c r="A1380">
        <v>1379</v>
      </c>
      <c r="B1380" s="13">
        <v>-3.9402769420168893</v>
      </c>
    </row>
    <row r="1381" spans="1:2">
      <c r="A1381">
        <v>1380</v>
      </c>
      <c r="B1381" s="13">
        <v>-5.3144808561829651</v>
      </c>
    </row>
    <row r="1382" spans="1:2">
      <c r="A1382">
        <v>1381</v>
      </c>
      <c r="B1382" s="13">
        <v>-2.4523324806349986</v>
      </c>
    </row>
    <row r="1383" spans="1:2">
      <c r="A1383">
        <v>1382</v>
      </c>
      <c r="B1383" s="13">
        <v>-8.3531497517165736</v>
      </c>
    </row>
    <row r="1384" spans="1:2">
      <c r="A1384">
        <v>1383</v>
      </c>
      <c r="B1384" s="13">
        <v>-1.1163253183200326</v>
      </c>
    </row>
    <row r="1385" spans="1:2">
      <c r="A1385">
        <v>1384</v>
      </c>
      <c r="B1385" s="13">
        <v>-4.046643813035864</v>
      </c>
    </row>
    <row r="1386" spans="1:2">
      <c r="A1386">
        <v>1385</v>
      </c>
      <c r="B1386" s="13">
        <v>-4.776732778481497</v>
      </c>
    </row>
    <row r="1387" spans="1:2">
      <c r="A1387">
        <v>1386</v>
      </c>
      <c r="B1387" s="13">
        <v>-1.9842260123230346</v>
      </c>
    </row>
    <row r="1388" spans="1:2">
      <c r="A1388">
        <v>1387</v>
      </c>
      <c r="B1388" s="13">
        <v>-3.5752448739577476</v>
      </c>
    </row>
    <row r="1389" spans="1:2">
      <c r="A1389">
        <v>1388</v>
      </c>
      <c r="B1389" s="13">
        <v>-2.5459303498027865</v>
      </c>
    </row>
    <row r="1390" spans="1:2">
      <c r="A1390">
        <v>1389</v>
      </c>
      <c r="B1390" s="13">
        <v>-4.3907294921880187</v>
      </c>
    </row>
    <row r="1391" spans="1:2">
      <c r="A1391">
        <v>1390</v>
      </c>
      <c r="B1391" s="13">
        <v>-1.1303361099355991</v>
      </c>
    </row>
    <row r="1392" spans="1:2">
      <c r="A1392">
        <v>1391</v>
      </c>
      <c r="B1392" s="13">
        <v>-7.0841289684664606</v>
      </c>
    </row>
    <row r="1393" spans="1:2">
      <c r="A1393">
        <v>1392</v>
      </c>
      <c r="B1393" s="13">
        <v>-3.8825777886333723</v>
      </c>
    </row>
    <row r="1394" spans="1:2">
      <c r="A1394">
        <v>1393</v>
      </c>
      <c r="B1394" s="13">
        <v>-7.8721579110808539</v>
      </c>
    </row>
    <row r="1395" spans="1:2">
      <c r="A1395">
        <v>1394</v>
      </c>
      <c r="B1395" s="13">
        <v>-6.6720554628713593</v>
      </c>
    </row>
    <row r="1396" spans="1:2">
      <c r="A1396">
        <v>1395</v>
      </c>
      <c r="B1396" s="13">
        <v>-1.8708150262377417</v>
      </c>
    </row>
    <row r="1397" spans="1:2">
      <c r="A1397">
        <v>1396</v>
      </c>
      <c r="B1397" s="13">
        <v>-3.7386071259215061</v>
      </c>
    </row>
    <row r="1398" spans="1:2">
      <c r="A1398">
        <v>1397</v>
      </c>
      <c r="B1398" s="13">
        <v>1.0480346035165973</v>
      </c>
    </row>
    <row r="1399" spans="1:2">
      <c r="A1399">
        <v>1398</v>
      </c>
      <c r="B1399" s="13">
        <v>-8.8351681655862286</v>
      </c>
    </row>
    <row r="1400" spans="1:2">
      <c r="A1400">
        <v>1399</v>
      </c>
      <c r="B1400" s="13">
        <v>-3.7188970127079015</v>
      </c>
    </row>
    <row r="1401" spans="1:2">
      <c r="A1401">
        <v>1400</v>
      </c>
      <c r="B1401" s="13">
        <v>-5.9054614816159798</v>
      </c>
    </row>
    <row r="1402" spans="1:2">
      <c r="A1402">
        <v>1401</v>
      </c>
      <c r="B1402" s="13">
        <v>-7.4925310810886092</v>
      </c>
    </row>
    <row r="1403" spans="1:2">
      <c r="A1403">
        <v>1402</v>
      </c>
      <c r="B1403" s="13">
        <v>-5.3240040153256158</v>
      </c>
    </row>
    <row r="1404" spans="1:2">
      <c r="A1404">
        <v>1403</v>
      </c>
      <c r="B1404" s="13">
        <v>-2.7136470056588529</v>
      </c>
    </row>
    <row r="1405" spans="1:2">
      <c r="A1405">
        <v>1404</v>
      </c>
      <c r="B1405" s="13">
        <v>-6.9452512514664004</v>
      </c>
    </row>
    <row r="1406" spans="1:2">
      <c r="A1406">
        <v>1405</v>
      </c>
      <c r="B1406" s="13">
        <v>-5.7129704474321148</v>
      </c>
    </row>
    <row r="1407" spans="1:2">
      <c r="A1407">
        <v>1406</v>
      </c>
      <c r="B1407" s="13">
        <v>-12.458408477145511</v>
      </c>
    </row>
    <row r="1408" spans="1:2">
      <c r="A1408">
        <v>1407</v>
      </c>
      <c r="B1408" s="13">
        <v>-7.6427505189356353</v>
      </c>
    </row>
    <row r="1409" spans="1:2">
      <c r="A1409">
        <v>1408</v>
      </c>
      <c r="B1409" s="13">
        <v>-10.289878005246718</v>
      </c>
    </row>
    <row r="1410" spans="1:2">
      <c r="A1410">
        <v>1409</v>
      </c>
      <c r="B1410" s="13">
        <v>-6.9353052536225448</v>
      </c>
    </row>
    <row r="1411" spans="1:2">
      <c r="A1411">
        <v>1410</v>
      </c>
      <c r="B1411" s="13">
        <v>-2.9655923066292682</v>
      </c>
    </row>
    <row r="1412" spans="1:2">
      <c r="A1412">
        <v>1411</v>
      </c>
      <c r="B1412" s="13">
        <v>-7.184779405416454</v>
      </c>
    </row>
    <row r="1413" spans="1:2">
      <c r="A1413">
        <v>1412</v>
      </c>
      <c r="B1413" s="13">
        <v>-6.7086561559254898</v>
      </c>
    </row>
    <row r="1414" spans="1:2">
      <c r="A1414">
        <v>1413</v>
      </c>
      <c r="B1414" s="13">
        <v>-8.0831112446387774</v>
      </c>
    </row>
    <row r="1415" spans="1:2">
      <c r="A1415">
        <v>1414</v>
      </c>
      <c r="B1415" s="13">
        <v>-4.3026036383300879</v>
      </c>
    </row>
    <row r="1416" spans="1:2">
      <c r="A1416">
        <v>1415</v>
      </c>
      <c r="B1416" s="13">
        <v>-7.7825557647146724</v>
      </c>
    </row>
    <row r="1417" spans="1:2">
      <c r="A1417">
        <v>1416</v>
      </c>
      <c r="B1417" s="13">
        <v>-6.500103213352272</v>
      </c>
    </row>
    <row r="1418" spans="1:2">
      <c r="A1418">
        <v>1417</v>
      </c>
      <c r="B1418" s="13">
        <v>-0.89177657536149479</v>
      </c>
    </row>
    <row r="1419" spans="1:2">
      <c r="A1419">
        <v>1418</v>
      </c>
      <c r="B1419" s="13">
        <v>-10.357853936362947</v>
      </c>
    </row>
    <row r="1420" spans="1:2">
      <c r="A1420">
        <v>1419</v>
      </c>
      <c r="B1420" s="13">
        <v>-1.590925245277983</v>
      </c>
    </row>
    <row r="1421" spans="1:2">
      <c r="A1421">
        <v>1420</v>
      </c>
      <c r="B1421" s="13">
        <v>-1.451383616961309</v>
      </c>
    </row>
    <row r="1422" spans="1:2">
      <c r="A1422">
        <v>1421</v>
      </c>
      <c r="B1422" s="13">
        <v>-6.9462136293367083</v>
      </c>
    </row>
    <row r="1423" spans="1:2">
      <c r="A1423">
        <v>1422</v>
      </c>
      <c r="B1423" s="13">
        <v>-4.1144242908490236</v>
      </c>
    </row>
    <row r="1424" spans="1:2">
      <c r="A1424">
        <v>1423</v>
      </c>
      <c r="B1424" s="13">
        <v>-5.7793727687711414</v>
      </c>
    </row>
    <row r="1425" spans="1:2">
      <c r="A1425">
        <v>1424</v>
      </c>
      <c r="B1425" s="13">
        <v>-4.3047804965523717</v>
      </c>
    </row>
    <row r="1426" spans="1:2">
      <c r="A1426">
        <v>1425</v>
      </c>
      <c r="B1426" s="13">
        <v>-6.0492753201431952</v>
      </c>
    </row>
    <row r="1427" spans="1:2">
      <c r="A1427">
        <v>1426</v>
      </c>
      <c r="B1427" s="13">
        <v>-6.026027311196402</v>
      </c>
    </row>
    <row r="1428" spans="1:2">
      <c r="A1428">
        <v>1427</v>
      </c>
      <c r="B1428" s="13">
        <v>0.35939569235017887</v>
      </c>
    </row>
    <row r="1429" spans="1:2">
      <c r="A1429">
        <v>1428</v>
      </c>
      <c r="B1429" s="13">
        <v>-4.3519852722526018</v>
      </c>
    </row>
    <row r="1430" spans="1:2">
      <c r="A1430">
        <v>1429</v>
      </c>
      <c r="B1430" s="13">
        <v>-6.959262906846619</v>
      </c>
    </row>
    <row r="1431" spans="1:2">
      <c r="A1431">
        <v>1430</v>
      </c>
      <c r="B1431" s="13">
        <v>-8.0825174017015904</v>
      </c>
    </row>
    <row r="1432" spans="1:2">
      <c r="A1432">
        <v>1431</v>
      </c>
      <c r="B1432" s="13">
        <v>-2.8732783974030252</v>
      </c>
    </row>
    <row r="1433" spans="1:2">
      <c r="A1433">
        <v>1432</v>
      </c>
      <c r="B1433" s="13">
        <v>-8.3836461895712606</v>
      </c>
    </row>
    <row r="1434" spans="1:2">
      <c r="A1434">
        <v>1433</v>
      </c>
      <c r="B1434" s="13">
        <v>-8.3439509816402335</v>
      </c>
    </row>
    <row r="1435" spans="1:2">
      <c r="A1435">
        <v>1434</v>
      </c>
      <c r="B1435" s="13">
        <v>-3.6491157338933449</v>
      </c>
    </row>
    <row r="1436" spans="1:2">
      <c r="A1436">
        <v>1435</v>
      </c>
      <c r="B1436" s="13">
        <v>-9.2490697465980229</v>
      </c>
    </row>
    <row r="1437" spans="1:2">
      <c r="A1437">
        <v>1436</v>
      </c>
      <c r="B1437" s="13">
        <v>-1.5543851653406811</v>
      </c>
    </row>
    <row r="1438" spans="1:2">
      <c r="A1438">
        <v>1437</v>
      </c>
      <c r="B1438" s="13">
        <v>-4.4615792712944033</v>
      </c>
    </row>
    <row r="1439" spans="1:2">
      <c r="A1439">
        <v>1438</v>
      </c>
      <c r="B1439" s="13">
        <v>-8.6258481130108819</v>
      </c>
    </row>
    <row r="1440" spans="1:2">
      <c r="A1440">
        <v>1439</v>
      </c>
      <c r="B1440" s="13">
        <v>-5.451011771167674</v>
      </c>
    </row>
    <row r="1441" spans="1:2">
      <c r="A1441">
        <v>1440</v>
      </c>
      <c r="B1441" s="13">
        <v>-3.7071266589107763</v>
      </c>
    </row>
    <row r="1442" spans="1:2">
      <c r="A1442">
        <v>1441</v>
      </c>
      <c r="B1442" s="13">
        <v>-6.5443938354664128</v>
      </c>
    </row>
    <row r="1443" spans="1:2">
      <c r="A1443">
        <v>1442</v>
      </c>
      <c r="B1443" s="13">
        <v>-4.9163156896068356</v>
      </c>
    </row>
    <row r="1444" spans="1:2">
      <c r="A1444">
        <v>1443</v>
      </c>
      <c r="B1444" s="13">
        <v>-8.2558234205207892</v>
      </c>
    </row>
    <row r="1445" spans="1:2">
      <c r="A1445">
        <v>1444</v>
      </c>
      <c r="B1445" s="13">
        <v>-11.078024973705324</v>
      </c>
    </row>
    <row r="1446" spans="1:2">
      <c r="A1446">
        <v>1445</v>
      </c>
      <c r="B1446" s="13">
        <v>-4.6885263794407761</v>
      </c>
    </row>
    <row r="1447" spans="1:2">
      <c r="A1447">
        <v>1446</v>
      </c>
      <c r="B1447" s="13">
        <v>-1.8537407027607888</v>
      </c>
    </row>
    <row r="1448" spans="1:2">
      <c r="A1448">
        <v>1447</v>
      </c>
      <c r="B1448" s="13">
        <v>-7.4324660759159391</v>
      </c>
    </row>
    <row r="1449" spans="1:2">
      <c r="A1449">
        <v>1448</v>
      </c>
      <c r="B1449" s="13">
        <v>-7.962353239561228</v>
      </c>
    </row>
    <row r="1450" spans="1:2">
      <c r="A1450">
        <v>1449</v>
      </c>
      <c r="B1450" s="13">
        <v>-6.8296666499945387</v>
      </c>
    </row>
    <row r="1451" spans="1:2">
      <c r="A1451">
        <v>1450</v>
      </c>
      <c r="B1451" s="13">
        <v>-7.8290362499475057</v>
      </c>
    </row>
    <row r="1452" spans="1:2">
      <c r="A1452">
        <v>1451</v>
      </c>
      <c r="B1452" s="13">
        <v>-3.0366504610809502</v>
      </c>
    </row>
    <row r="1453" spans="1:2">
      <c r="A1453">
        <v>1452</v>
      </c>
      <c r="B1453" s="13">
        <v>-7.1924557016611317</v>
      </c>
    </row>
    <row r="1454" spans="1:2">
      <c r="A1454">
        <v>1453</v>
      </c>
      <c r="B1454" s="13">
        <v>-3.508318575507456</v>
      </c>
    </row>
    <row r="1455" spans="1:2">
      <c r="A1455">
        <v>1454</v>
      </c>
      <c r="B1455" s="13">
        <v>-9.005223820142918</v>
      </c>
    </row>
    <row r="1456" spans="1:2">
      <c r="A1456">
        <v>1455</v>
      </c>
      <c r="B1456" s="13">
        <v>-4.429166255119541</v>
      </c>
    </row>
    <row r="1457" spans="1:2">
      <c r="A1457">
        <v>1456</v>
      </c>
      <c r="B1457" s="13">
        <v>1.460313710055428</v>
      </c>
    </row>
    <row r="1458" spans="1:2">
      <c r="A1458">
        <v>1457</v>
      </c>
      <c r="B1458" s="13">
        <v>-2.7579550694832013</v>
      </c>
    </row>
    <row r="1459" spans="1:2">
      <c r="A1459">
        <v>1458</v>
      </c>
      <c r="B1459" s="13">
        <v>-2.7464010568481383</v>
      </c>
    </row>
    <row r="1460" spans="1:2">
      <c r="A1460">
        <v>1459</v>
      </c>
      <c r="B1460" s="13">
        <v>-8.9273833472345903</v>
      </c>
    </row>
    <row r="1461" spans="1:2">
      <c r="A1461">
        <v>1460</v>
      </c>
      <c r="B1461" s="13">
        <v>-5.7254748541685938</v>
      </c>
    </row>
    <row r="1462" spans="1:2">
      <c r="A1462">
        <v>1461</v>
      </c>
      <c r="B1462" s="13">
        <v>-8.7886047529593281</v>
      </c>
    </row>
    <row r="1463" spans="1:2">
      <c r="A1463">
        <v>1462</v>
      </c>
      <c r="B1463" s="13">
        <v>-8.0442610119600939</v>
      </c>
    </row>
    <row r="1464" spans="1:2">
      <c r="A1464">
        <v>1463</v>
      </c>
      <c r="B1464" s="13">
        <v>-1.044971077349236</v>
      </c>
    </row>
    <row r="1465" spans="1:2">
      <c r="A1465">
        <v>1464</v>
      </c>
      <c r="B1465" s="13">
        <v>-7.1613779351048112</v>
      </c>
    </row>
    <row r="1466" spans="1:2">
      <c r="A1466">
        <v>1465</v>
      </c>
      <c r="B1466" s="13">
        <v>-4.8297507322821236</v>
      </c>
    </row>
    <row r="1467" spans="1:2">
      <c r="A1467">
        <v>1466</v>
      </c>
      <c r="B1467" s="13">
        <v>-1.7925821159961077</v>
      </c>
    </row>
    <row r="1468" spans="1:2">
      <c r="A1468">
        <v>1467</v>
      </c>
      <c r="B1468" s="13">
        <v>-11.266997887290119</v>
      </c>
    </row>
    <row r="1469" spans="1:2">
      <c r="A1469">
        <v>1468</v>
      </c>
      <c r="B1469" s="13">
        <v>-6.6075119489005409</v>
      </c>
    </row>
    <row r="1470" spans="1:2">
      <c r="A1470">
        <v>1469</v>
      </c>
      <c r="B1470" s="13">
        <v>-2.953468318717321</v>
      </c>
    </row>
    <row r="1471" spans="1:2">
      <c r="A1471">
        <v>1470</v>
      </c>
      <c r="B1471" s="13">
        <v>-2.4903206117308305</v>
      </c>
    </row>
    <row r="1472" spans="1:2">
      <c r="A1472">
        <v>1471</v>
      </c>
      <c r="B1472" s="13">
        <v>0.35800148362779904</v>
      </c>
    </row>
    <row r="1473" spans="1:2">
      <c r="A1473">
        <v>1472</v>
      </c>
      <c r="B1473" s="13">
        <v>-7.7844319121964096</v>
      </c>
    </row>
    <row r="1474" spans="1:2">
      <c r="A1474">
        <v>1473</v>
      </c>
      <c r="B1474" s="13">
        <v>-7.562970863918566</v>
      </c>
    </row>
    <row r="1475" spans="1:2">
      <c r="A1475">
        <v>1474</v>
      </c>
      <c r="B1475" s="13">
        <v>-3.395013493327022</v>
      </c>
    </row>
    <row r="1476" spans="1:2">
      <c r="A1476">
        <v>1475</v>
      </c>
      <c r="B1476" s="13">
        <v>-4.1973396138920434</v>
      </c>
    </row>
    <row r="1477" spans="1:2">
      <c r="A1477">
        <v>1476</v>
      </c>
      <c r="B1477" s="13">
        <v>-7.1030594025054707</v>
      </c>
    </row>
    <row r="1478" spans="1:2">
      <c r="A1478">
        <v>1477</v>
      </c>
      <c r="B1478" s="13">
        <v>-3.0916310352638923</v>
      </c>
    </row>
    <row r="1479" spans="1:2">
      <c r="A1479">
        <v>1478</v>
      </c>
      <c r="B1479" s="13">
        <v>-7.8023711227055799</v>
      </c>
    </row>
    <row r="1480" spans="1:2">
      <c r="A1480">
        <v>1479</v>
      </c>
      <c r="B1480" s="13">
        <v>-4.4859035331378134</v>
      </c>
    </row>
    <row r="1481" spans="1:2">
      <c r="A1481">
        <v>1480</v>
      </c>
      <c r="B1481" s="13">
        <v>-4.7634014518011902</v>
      </c>
    </row>
    <row r="1482" spans="1:2">
      <c r="A1482">
        <v>1481</v>
      </c>
      <c r="B1482" s="13">
        <v>-8.4465652983294639</v>
      </c>
    </row>
    <row r="1483" spans="1:2">
      <c r="A1483">
        <v>1482</v>
      </c>
      <c r="B1483" s="13">
        <v>-9.0586564766185447</v>
      </c>
    </row>
    <row r="1484" spans="1:2">
      <c r="A1484">
        <v>1483</v>
      </c>
      <c r="B1484" s="13">
        <v>-5.1995934592767608</v>
      </c>
    </row>
    <row r="1485" spans="1:2">
      <c r="A1485">
        <v>1484</v>
      </c>
      <c r="B1485" s="13">
        <v>-4.3082122882790834</v>
      </c>
    </row>
    <row r="1486" spans="1:2">
      <c r="A1486">
        <v>1485</v>
      </c>
      <c r="B1486" s="13">
        <v>-4.7786608117991181</v>
      </c>
    </row>
    <row r="1487" spans="1:2">
      <c r="A1487">
        <v>1486</v>
      </c>
      <c r="B1487" s="13">
        <v>-5.5809855891721325</v>
      </c>
    </row>
    <row r="1488" spans="1:2">
      <c r="A1488">
        <v>1487</v>
      </c>
      <c r="B1488" s="13">
        <v>-7.0177349516930949</v>
      </c>
    </row>
    <row r="1489" spans="1:2">
      <c r="A1489">
        <v>1488</v>
      </c>
      <c r="B1489" s="13">
        <v>-6.8126673426608093</v>
      </c>
    </row>
    <row r="1490" spans="1:2">
      <c r="A1490">
        <v>1489</v>
      </c>
      <c r="B1490" s="13">
        <v>-4.5536135558708404</v>
      </c>
    </row>
    <row r="1491" spans="1:2">
      <c r="A1491">
        <v>1490</v>
      </c>
      <c r="B1491" s="13">
        <v>-5.0484200380304181</v>
      </c>
    </row>
    <row r="1492" spans="1:2">
      <c r="A1492">
        <v>1491</v>
      </c>
      <c r="B1492" s="13">
        <v>-3.3354215178833453</v>
      </c>
    </row>
    <row r="1493" spans="1:2">
      <c r="A1493">
        <v>1492</v>
      </c>
      <c r="B1493" s="13">
        <v>-6.1036981705400573</v>
      </c>
    </row>
    <row r="1494" spans="1:2">
      <c r="A1494">
        <v>1493</v>
      </c>
      <c r="B1494" s="13">
        <v>-6.7408405735950847</v>
      </c>
    </row>
    <row r="1495" spans="1:2">
      <c r="A1495">
        <v>1494</v>
      </c>
      <c r="B1495" s="13">
        <v>-1.4849356078398972</v>
      </c>
    </row>
    <row r="1496" spans="1:2">
      <c r="A1496">
        <v>1495</v>
      </c>
      <c r="B1496" s="13">
        <v>-3.2227619881103311</v>
      </c>
    </row>
    <row r="1497" spans="1:2">
      <c r="A1497">
        <v>1496</v>
      </c>
      <c r="B1497" s="13">
        <v>-5.7242422488123825</v>
      </c>
    </row>
    <row r="1498" spans="1:2">
      <c r="A1498">
        <v>1497</v>
      </c>
      <c r="B1498" s="13">
        <v>-3.1254414037719753</v>
      </c>
    </row>
    <row r="1499" spans="1:2">
      <c r="A1499">
        <v>1498</v>
      </c>
      <c r="B1499" s="13">
        <v>-6.0960649938081417</v>
      </c>
    </row>
    <row r="1500" spans="1:2">
      <c r="A1500">
        <v>1499</v>
      </c>
      <c r="B1500" s="13">
        <v>-4.341721963073911</v>
      </c>
    </row>
    <row r="1501" spans="1:2">
      <c r="A1501">
        <v>1500</v>
      </c>
      <c r="B1501" s="13">
        <v>-4.1616659560620715</v>
      </c>
    </row>
    <row r="1502" spans="1:2">
      <c r="A1502">
        <v>1501</v>
      </c>
      <c r="B1502" s="13">
        <v>-3.9755164604823778</v>
      </c>
    </row>
    <row r="1503" spans="1:2">
      <c r="A1503">
        <v>1502</v>
      </c>
      <c r="B1503" s="13">
        <v>-4.5530179818527579</v>
      </c>
    </row>
    <row r="1504" spans="1:2">
      <c r="A1504">
        <v>1503</v>
      </c>
      <c r="B1504" s="13">
        <v>-9.6088306435479129</v>
      </c>
    </row>
    <row r="1505" spans="1:2">
      <c r="A1505">
        <v>1504</v>
      </c>
      <c r="B1505" s="13">
        <v>-0.69857351732999573</v>
      </c>
    </row>
    <row r="1506" spans="1:2">
      <c r="A1506">
        <v>1505</v>
      </c>
      <c r="B1506" s="13">
        <v>-11.641883706548308</v>
      </c>
    </row>
    <row r="1507" spans="1:2">
      <c r="A1507">
        <v>1506</v>
      </c>
      <c r="B1507" s="13">
        <v>-6.8814146891853465</v>
      </c>
    </row>
    <row r="1508" spans="1:2">
      <c r="A1508">
        <v>1507</v>
      </c>
      <c r="B1508" s="13">
        <v>-5.3294465670115496</v>
      </c>
    </row>
    <row r="1509" spans="1:2">
      <c r="A1509">
        <v>1508</v>
      </c>
      <c r="B1509" s="13">
        <v>-3.7676411795526707</v>
      </c>
    </row>
    <row r="1510" spans="1:2">
      <c r="A1510">
        <v>1509</v>
      </c>
      <c r="B1510" s="13">
        <v>-8.0945172830391705</v>
      </c>
    </row>
    <row r="1511" spans="1:2">
      <c r="A1511">
        <v>1510</v>
      </c>
      <c r="B1511" s="13">
        <v>-7.9751224634308882</v>
      </c>
    </row>
    <row r="1512" spans="1:2">
      <c r="A1512">
        <v>1511</v>
      </c>
      <c r="B1512" s="13">
        <v>-9.6443163948799171</v>
      </c>
    </row>
    <row r="1513" spans="1:2">
      <c r="A1513">
        <v>1512</v>
      </c>
      <c r="B1513" s="13">
        <v>-4.8277975889655558</v>
      </c>
    </row>
    <row r="1514" spans="1:2">
      <c r="A1514">
        <v>1513</v>
      </c>
      <c r="B1514" s="13">
        <v>-5.1451516967599709</v>
      </c>
    </row>
    <row r="1515" spans="1:2">
      <c r="A1515">
        <v>1514</v>
      </c>
      <c r="B1515" s="13">
        <v>-5.332147711886706</v>
      </c>
    </row>
    <row r="1516" spans="1:2">
      <c r="A1516">
        <v>1515</v>
      </c>
      <c r="B1516" s="13">
        <v>-6.7013373770133589</v>
      </c>
    </row>
    <row r="1517" spans="1:2">
      <c r="A1517">
        <v>1516</v>
      </c>
      <c r="B1517" s="13">
        <v>-6.988815254523999</v>
      </c>
    </row>
    <row r="1518" spans="1:2">
      <c r="A1518">
        <v>1517</v>
      </c>
      <c r="B1518" s="13">
        <v>-0.57035572961845926</v>
      </c>
    </row>
    <row r="1519" spans="1:2">
      <c r="A1519">
        <v>1518</v>
      </c>
      <c r="B1519" s="13">
        <v>-7.5300811473054203</v>
      </c>
    </row>
    <row r="1520" spans="1:2">
      <c r="A1520">
        <v>1519</v>
      </c>
      <c r="B1520" s="13">
        <v>-7.707348020907669</v>
      </c>
    </row>
    <row r="1521" spans="1:2">
      <c r="A1521">
        <v>1520</v>
      </c>
      <c r="B1521" s="13">
        <v>-5.4980953861880248</v>
      </c>
    </row>
    <row r="1522" spans="1:2">
      <c r="A1522">
        <v>1521</v>
      </c>
      <c r="B1522" s="13">
        <v>-1.2367226108410627</v>
      </c>
    </row>
    <row r="1523" spans="1:2">
      <c r="A1523">
        <v>1522</v>
      </c>
      <c r="B1523" s="13">
        <v>-5.9299320206228492</v>
      </c>
    </row>
    <row r="1524" spans="1:2">
      <c r="A1524">
        <v>1523</v>
      </c>
      <c r="B1524" s="13">
        <v>-2.8758691340322029</v>
      </c>
    </row>
    <row r="1525" spans="1:2">
      <c r="A1525">
        <v>1524</v>
      </c>
      <c r="B1525" s="13">
        <v>-5.3307386302580158</v>
      </c>
    </row>
    <row r="1526" spans="1:2">
      <c r="A1526">
        <v>1525</v>
      </c>
      <c r="B1526" s="13">
        <v>-5.8544619693852491</v>
      </c>
    </row>
    <row r="1527" spans="1:2">
      <c r="A1527">
        <v>1526</v>
      </c>
      <c r="B1527" s="13">
        <v>-5.6279688400852352</v>
      </c>
    </row>
    <row r="1528" spans="1:2">
      <c r="A1528">
        <v>1527</v>
      </c>
      <c r="B1528" s="13">
        <v>-4.4847179639683858</v>
      </c>
    </row>
    <row r="1529" spans="1:2">
      <c r="A1529">
        <v>1528</v>
      </c>
      <c r="B1529" s="13">
        <v>-5.7376092635569167</v>
      </c>
    </row>
    <row r="1530" spans="1:2">
      <c r="A1530">
        <v>1529</v>
      </c>
      <c r="B1530" s="13">
        <v>-3.9739997849236008</v>
      </c>
    </row>
    <row r="1531" spans="1:2">
      <c r="A1531">
        <v>1530</v>
      </c>
      <c r="B1531" s="13">
        <v>-3.9612275220642816</v>
      </c>
    </row>
    <row r="1532" spans="1:2">
      <c r="A1532">
        <v>1531</v>
      </c>
      <c r="B1532" s="13">
        <v>-6.1201159860471392</v>
      </c>
    </row>
    <row r="1533" spans="1:2">
      <c r="A1533">
        <v>1532</v>
      </c>
      <c r="B1533" s="13">
        <v>-6.0220709987752299</v>
      </c>
    </row>
    <row r="1534" spans="1:2">
      <c r="A1534">
        <v>1533</v>
      </c>
      <c r="B1534" s="13">
        <v>-6.7067641106415454</v>
      </c>
    </row>
    <row r="1535" spans="1:2">
      <c r="A1535">
        <v>1534</v>
      </c>
      <c r="B1535" s="13">
        <v>-4.8497829481624875</v>
      </c>
    </row>
    <row r="1536" spans="1:2">
      <c r="A1536">
        <v>1535</v>
      </c>
      <c r="B1536" s="13">
        <v>-5.7629438187807169</v>
      </c>
    </row>
    <row r="1537" spans="1:2">
      <c r="A1537">
        <v>1536</v>
      </c>
      <c r="B1537" s="13">
        <v>-6.9223302883839812</v>
      </c>
    </row>
    <row r="1538" spans="1:2">
      <c r="A1538">
        <v>1537</v>
      </c>
      <c r="B1538" s="13">
        <v>-8.3848268368043559</v>
      </c>
    </row>
    <row r="1539" spans="1:2">
      <c r="A1539">
        <v>1538</v>
      </c>
      <c r="B1539" s="13">
        <v>-1.5990301553638373</v>
      </c>
    </row>
    <row r="1540" spans="1:2">
      <c r="A1540">
        <v>1539</v>
      </c>
      <c r="B1540" s="13">
        <v>-3.6849487617497658</v>
      </c>
    </row>
    <row r="1541" spans="1:2">
      <c r="A1541">
        <v>1540</v>
      </c>
      <c r="B1541" s="13">
        <v>-4.5518148650102415</v>
      </c>
    </row>
    <row r="1542" spans="1:2">
      <c r="A1542">
        <v>1541</v>
      </c>
      <c r="B1542" s="13">
        <v>-7.8105320304930261</v>
      </c>
    </row>
    <row r="1543" spans="1:2">
      <c r="A1543">
        <v>1542</v>
      </c>
      <c r="B1543" s="13">
        <v>-5.1890513121395587</v>
      </c>
    </row>
    <row r="1544" spans="1:2">
      <c r="A1544">
        <v>1543</v>
      </c>
      <c r="B1544" s="13">
        <v>-5.0377374152983734</v>
      </c>
    </row>
    <row r="1545" spans="1:2">
      <c r="A1545">
        <v>1544</v>
      </c>
      <c r="B1545" s="13">
        <v>-4.5879130739901486</v>
      </c>
    </row>
    <row r="1546" spans="1:2">
      <c r="A1546">
        <v>1545</v>
      </c>
      <c r="B1546" s="13">
        <v>-6.2398843314355013</v>
      </c>
    </row>
    <row r="1547" spans="1:2">
      <c r="A1547">
        <v>1546</v>
      </c>
      <c r="B1547" s="13">
        <v>-5.8487090861095981</v>
      </c>
    </row>
    <row r="1548" spans="1:2">
      <c r="A1548">
        <v>1547</v>
      </c>
      <c r="B1548" s="13">
        <v>-6.5822804314030297</v>
      </c>
    </row>
    <row r="1549" spans="1:2">
      <c r="A1549">
        <v>1548</v>
      </c>
      <c r="B1549" s="13">
        <v>-1.6275517218456508</v>
      </c>
    </row>
    <row r="1550" spans="1:2">
      <c r="A1550">
        <v>1549</v>
      </c>
      <c r="B1550" s="13">
        <v>-6.5650440985452923</v>
      </c>
    </row>
    <row r="1551" spans="1:2">
      <c r="A1551">
        <v>1550</v>
      </c>
      <c r="B1551" s="13">
        <v>-2.9993114273183616</v>
      </c>
    </row>
    <row r="1552" spans="1:2">
      <c r="A1552">
        <v>1551</v>
      </c>
      <c r="B1552" s="13">
        <v>-7.7366007123726792</v>
      </c>
    </row>
    <row r="1553" spans="1:2">
      <c r="A1553">
        <v>1552</v>
      </c>
      <c r="B1553" s="13">
        <v>-8.1303144292728682</v>
      </c>
    </row>
    <row r="1554" spans="1:2">
      <c r="A1554">
        <v>1553</v>
      </c>
      <c r="B1554" s="13">
        <v>-7.7956799755252826</v>
      </c>
    </row>
    <row r="1555" spans="1:2">
      <c r="A1555">
        <v>1554</v>
      </c>
      <c r="B1555" s="13">
        <v>-6.9935214293619206</v>
      </c>
    </row>
    <row r="1556" spans="1:2">
      <c r="A1556">
        <v>1555</v>
      </c>
      <c r="B1556" s="13">
        <v>-4.3979369859321089</v>
      </c>
    </row>
    <row r="1557" spans="1:2">
      <c r="A1557">
        <v>1556</v>
      </c>
      <c r="B1557" s="13">
        <v>-3.9998238744869692</v>
      </c>
    </row>
    <row r="1558" spans="1:2">
      <c r="A1558">
        <v>1557</v>
      </c>
      <c r="B1558" s="13">
        <v>-0.81603150504815603</v>
      </c>
    </row>
    <row r="1559" spans="1:2">
      <c r="A1559">
        <v>1558</v>
      </c>
      <c r="B1559" s="13">
        <v>-2.4959222092737718</v>
      </c>
    </row>
    <row r="1560" spans="1:2">
      <c r="A1560">
        <v>1559</v>
      </c>
      <c r="B1560" s="13">
        <v>-9.0836271131808708</v>
      </c>
    </row>
    <row r="1561" spans="1:2">
      <c r="A1561">
        <v>1560</v>
      </c>
      <c r="B1561" s="13">
        <v>-6.0658095979576458</v>
      </c>
    </row>
    <row r="1562" spans="1:2">
      <c r="A1562">
        <v>1561</v>
      </c>
      <c r="B1562" s="13">
        <v>-6.0980276012715935</v>
      </c>
    </row>
    <row r="1563" spans="1:2">
      <c r="A1563">
        <v>1562</v>
      </c>
      <c r="B1563" s="13">
        <v>-3.5473629495738614</v>
      </c>
    </row>
    <row r="1564" spans="1:2">
      <c r="A1564">
        <v>1563</v>
      </c>
      <c r="B1564" s="13">
        <v>-4.9399930166282457</v>
      </c>
    </row>
    <row r="1565" spans="1:2">
      <c r="A1565">
        <v>1564</v>
      </c>
      <c r="B1565" s="13">
        <v>-4.966435601361046</v>
      </c>
    </row>
    <row r="1566" spans="1:2">
      <c r="A1566">
        <v>1565</v>
      </c>
      <c r="B1566" s="13">
        <v>-6.005340656498495</v>
      </c>
    </row>
    <row r="1567" spans="1:2">
      <c r="A1567">
        <v>1566</v>
      </c>
      <c r="B1567" s="13">
        <v>-4.6013211262058</v>
      </c>
    </row>
    <row r="1568" spans="1:2">
      <c r="A1568">
        <v>1567</v>
      </c>
      <c r="B1568" s="13">
        <v>0.23390905340977972</v>
      </c>
    </row>
    <row r="1569" spans="1:2">
      <c r="A1569">
        <v>1568</v>
      </c>
      <c r="B1569" s="13">
        <v>-3.2239676603382117</v>
      </c>
    </row>
    <row r="1570" spans="1:2">
      <c r="A1570">
        <v>1569</v>
      </c>
      <c r="B1570" s="13">
        <v>-5.7321720323783332</v>
      </c>
    </row>
    <row r="1571" spans="1:2">
      <c r="A1571">
        <v>1570</v>
      </c>
      <c r="B1571" s="13">
        <v>-4.3252114851335666</v>
      </c>
    </row>
    <row r="1572" spans="1:2">
      <c r="A1572">
        <v>1571</v>
      </c>
      <c r="B1572" s="13">
        <v>-6.4603152188317008</v>
      </c>
    </row>
    <row r="1573" spans="1:2">
      <c r="A1573">
        <v>1572</v>
      </c>
      <c r="B1573" s="13">
        <v>-6.2021763524217919</v>
      </c>
    </row>
    <row r="1574" spans="1:2">
      <c r="A1574">
        <v>1573</v>
      </c>
      <c r="B1574" s="13">
        <v>-8.1786822247635982</v>
      </c>
    </row>
    <row r="1575" spans="1:2">
      <c r="A1575">
        <v>1574</v>
      </c>
      <c r="B1575" s="13">
        <v>-10.583512118702091</v>
      </c>
    </row>
    <row r="1576" spans="1:2">
      <c r="A1576">
        <v>1575</v>
      </c>
      <c r="B1576" s="13">
        <v>-0.20066935901124278</v>
      </c>
    </row>
    <row r="1577" spans="1:2">
      <c r="A1577">
        <v>1576</v>
      </c>
      <c r="B1577" s="13">
        <v>-10.732333636377142</v>
      </c>
    </row>
    <row r="1578" spans="1:2">
      <c r="A1578">
        <v>1577</v>
      </c>
      <c r="B1578" s="13">
        <v>-3.980981996846165</v>
      </c>
    </row>
    <row r="1579" spans="1:2">
      <c r="A1579">
        <v>1578</v>
      </c>
      <c r="B1579" s="13">
        <v>-8.2032512960298707</v>
      </c>
    </row>
    <row r="1580" spans="1:2">
      <c r="A1580">
        <v>1579</v>
      </c>
      <c r="B1580" s="13">
        <v>-3.5543943878769704</v>
      </c>
    </row>
    <row r="1581" spans="1:2">
      <c r="A1581">
        <v>1580</v>
      </c>
      <c r="B1581" s="13">
        <v>-8.2327482340652516</v>
      </c>
    </row>
    <row r="1582" spans="1:2">
      <c r="A1582">
        <v>1581</v>
      </c>
      <c r="B1582" s="13">
        <v>-3.6349937019883258</v>
      </c>
    </row>
    <row r="1583" spans="1:2">
      <c r="A1583">
        <v>1582</v>
      </c>
      <c r="B1583" s="13">
        <v>-6.3902395785273924</v>
      </c>
    </row>
    <row r="1584" spans="1:2">
      <c r="A1584">
        <v>1583</v>
      </c>
      <c r="B1584" s="13">
        <v>-4.719319904772207</v>
      </c>
    </row>
    <row r="1585" spans="1:2">
      <c r="A1585">
        <v>1584</v>
      </c>
      <c r="B1585" s="13">
        <v>-3.5407307303450621</v>
      </c>
    </row>
    <row r="1586" spans="1:2">
      <c r="A1586">
        <v>1585</v>
      </c>
      <c r="B1586" s="13">
        <v>-3.8052611660917495</v>
      </c>
    </row>
    <row r="1587" spans="1:2">
      <c r="A1587">
        <v>1586</v>
      </c>
      <c r="B1587" s="13">
        <v>-4.5697026723866312</v>
      </c>
    </row>
    <row r="1588" spans="1:2">
      <c r="A1588">
        <v>1587</v>
      </c>
      <c r="B1588" s="13">
        <v>-6.0857466145400867</v>
      </c>
    </row>
    <row r="1589" spans="1:2">
      <c r="A1589">
        <v>1588</v>
      </c>
      <c r="B1589" s="13">
        <v>-2.0581836786064849</v>
      </c>
    </row>
    <row r="1590" spans="1:2">
      <c r="A1590">
        <v>1589</v>
      </c>
      <c r="B1590" s="13">
        <v>-10.021581215493818</v>
      </c>
    </row>
    <row r="1591" spans="1:2">
      <c r="A1591">
        <v>1590</v>
      </c>
      <c r="B1591" s="13">
        <v>-6.0080395859560731</v>
      </c>
    </row>
    <row r="1592" spans="1:2">
      <c r="A1592">
        <v>1591</v>
      </c>
      <c r="B1592" s="13">
        <v>-9.7315184852051289</v>
      </c>
    </row>
    <row r="1593" spans="1:2">
      <c r="A1593">
        <v>1592</v>
      </c>
      <c r="B1593" s="13">
        <v>-1.6251527381324353</v>
      </c>
    </row>
    <row r="1594" spans="1:2">
      <c r="A1594">
        <v>1593</v>
      </c>
      <c r="B1594" s="13">
        <v>-4.9283745517514106</v>
      </c>
    </row>
    <row r="1595" spans="1:2">
      <c r="A1595">
        <v>1594</v>
      </c>
      <c r="B1595" s="13">
        <v>-3.2416161527028868</v>
      </c>
    </row>
    <row r="1596" spans="1:2">
      <c r="A1596">
        <v>1595</v>
      </c>
      <c r="B1596" s="13">
        <v>-3.1868257517291574</v>
      </c>
    </row>
    <row r="1597" spans="1:2">
      <c r="A1597">
        <v>1596</v>
      </c>
      <c r="B1597" s="13">
        <v>-2.5162793281864704</v>
      </c>
    </row>
    <row r="1598" spans="1:2">
      <c r="A1598">
        <v>1597</v>
      </c>
      <c r="B1598" s="13">
        <v>-4.4563846413751458</v>
      </c>
    </row>
    <row r="1599" spans="1:2">
      <c r="A1599">
        <v>1598</v>
      </c>
      <c r="B1599" s="13">
        <v>-3.0357710459144007</v>
      </c>
    </row>
    <row r="1600" spans="1:2">
      <c r="A1600">
        <v>1599</v>
      </c>
      <c r="B1600" s="13">
        <v>-4.4798171136373357</v>
      </c>
    </row>
    <row r="1601" spans="1:2">
      <c r="A1601">
        <v>1600</v>
      </c>
      <c r="B1601" s="13">
        <v>-2.0097217379150329</v>
      </c>
    </row>
    <row r="1602" spans="1:2">
      <c r="A1602">
        <v>1601</v>
      </c>
      <c r="B1602" s="13">
        <v>-5.7517780387663349</v>
      </c>
    </row>
    <row r="1603" spans="1:2">
      <c r="A1603">
        <v>1602</v>
      </c>
      <c r="B1603" s="13">
        <v>-1.9260764453931452</v>
      </c>
    </row>
    <row r="1604" spans="1:2">
      <c r="A1604">
        <v>1603</v>
      </c>
      <c r="B1604" s="13">
        <v>-2.0488209478458002</v>
      </c>
    </row>
    <row r="1605" spans="1:2">
      <c r="A1605">
        <v>1604</v>
      </c>
      <c r="B1605" s="13">
        <v>-8.1843284181278957</v>
      </c>
    </row>
    <row r="1606" spans="1:2">
      <c r="A1606">
        <v>1605</v>
      </c>
      <c r="B1606" s="13">
        <v>-5.6069381881968905</v>
      </c>
    </row>
    <row r="1607" spans="1:2">
      <c r="A1607">
        <v>1606</v>
      </c>
      <c r="B1607" s="13">
        <v>-7.1755243792852825</v>
      </c>
    </row>
    <row r="1608" spans="1:2">
      <c r="A1608">
        <v>1607</v>
      </c>
      <c r="B1608" s="13">
        <v>-0.13118645375748997</v>
      </c>
    </row>
    <row r="1609" spans="1:2">
      <c r="A1609">
        <v>1608</v>
      </c>
      <c r="B1609" s="13">
        <v>-2.4920966025453102</v>
      </c>
    </row>
    <row r="1610" spans="1:2">
      <c r="A1610">
        <v>1609</v>
      </c>
      <c r="B1610" s="13">
        <v>-4.6208860873044042</v>
      </c>
    </row>
    <row r="1611" spans="1:2">
      <c r="A1611">
        <v>1610</v>
      </c>
      <c r="B1611" s="13">
        <v>-5.5639940780801869</v>
      </c>
    </row>
    <row r="1612" spans="1:2">
      <c r="A1612">
        <v>1611</v>
      </c>
      <c r="B1612" s="13">
        <v>-3.8758984257925388</v>
      </c>
    </row>
    <row r="1613" spans="1:2">
      <c r="A1613">
        <v>1612</v>
      </c>
      <c r="B1613" s="13">
        <v>-3.41704389029222</v>
      </c>
    </row>
    <row r="1614" spans="1:2">
      <c r="A1614">
        <v>1613</v>
      </c>
      <c r="B1614" s="13">
        <v>-3.3250366986732396</v>
      </c>
    </row>
    <row r="1615" spans="1:2">
      <c r="A1615">
        <v>1614</v>
      </c>
      <c r="B1615" s="13">
        <v>-2.8460235252526034</v>
      </c>
    </row>
    <row r="1616" spans="1:2">
      <c r="A1616">
        <v>1615</v>
      </c>
      <c r="B1616" s="13">
        <v>-7.2360150819477917</v>
      </c>
    </row>
    <row r="1617" spans="1:2">
      <c r="A1617">
        <v>1616</v>
      </c>
      <c r="B1617" s="13">
        <v>-2.6398675112408845</v>
      </c>
    </row>
    <row r="1618" spans="1:2">
      <c r="A1618">
        <v>1617</v>
      </c>
      <c r="B1618" s="13">
        <v>-7.9203550509990359</v>
      </c>
    </row>
    <row r="1619" spans="1:2">
      <c r="A1619">
        <v>1618</v>
      </c>
      <c r="B1619" s="13">
        <v>-7.8841195672437889</v>
      </c>
    </row>
    <row r="1620" spans="1:2">
      <c r="A1620">
        <v>1619</v>
      </c>
      <c r="B1620" s="13">
        <v>-9.9286456849875524</v>
      </c>
    </row>
    <row r="1621" spans="1:2">
      <c r="A1621">
        <v>1620</v>
      </c>
      <c r="B1621" s="13">
        <v>0.23688193070180352</v>
      </c>
    </row>
    <row r="1622" spans="1:2">
      <c r="A1622">
        <v>1621</v>
      </c>
      <c r="B1622" s="13">
        <v>-5.6094299744705172</v>
      </c>
    </row>
    <row r="1623" spans="1:2">
      <c r="A1623">
        <v>1622</v>
      </c>
      <c r="B1623" s="13">
        <v>-7.5432883422182684</v>
      </c>
    </row>
    <row r="1624" spans="1:2">
      <c r="A1624">
        <v>1623</v>
      </c>
      <c r="B1624" s="13">
        <v>-9.0136730401740159</v>
      </c>
    </row>
    <row r="1625" spans="1:2">
      <c r="A1625">
        <v>1624</v>
      </c>
      <c r="B1625" s="13">
        <v>-6.0664181973961124</v>
      </c>
    </row>
    <row r="1626" spans="1:2">
      <c r="A1626">
        <v>1625</v>
      </c>
      <c r="B1626" s="13">
        <v>-4.9567087299629167</v>
      </c>
    </row>
    <row r="1627" spans="1:2">
      <c r="A1627">
        <v>1626</v>
      </c>
      <c r="B1627" s="13">
        <v>-6.25626347738209</v>
      </c>
    </row>
    <row r="1628" spans="1:2">
      <c r="A1628">
        <v>1627</v>
      </c>
      <c r="B1628" s="13">
        <v>-4.6266329267872104</v>
      </c>
    </row>
    <row r="1629" spans="1:2">
      <c r="A1629">
        <v>1628</v>
      </c>
      <c r="B1629" s="13">
        <v>-6.6226046819682916</v>
      </c>
    </row>
    <row r="1630" spans="1:2">
      <c r="A1630">
        <v>1629</v>
      </c>
      <c r="B1630" s="13">
        <v>-0.28549953181063303</v>
      </c>
    </row>
    <row r="1631" spans="1:2">
      <c r="A1631">
        <v>1630</v>
      </c>
      <c r="B1631" s="13">
        <v>-5.4733355427721424</v>
      </c>
    </row>
    <row r="1632" spans="1:2">
      <c r="A1632">
        <v>1631</v>
      </c>
      <c r="B1632" s="13">
        <v>-5.6727739263023729</v>
      </c>
    </row>
    <row r="1633" spans="1:2">
      <c r="A1633">
        <v>1632</v>
      </c>
      <c r="B1633" s="13">
        <v>-4.7138643078179392</v>
      </c>
    </row>
    <row r="1634" spans="1:2">
      <c r="A1634">
        <v>1633</v>
      </c>
      <c r="B1634" s="13">
        <v>-5.0511748298372394</v>
      </c>
    </row>
    <row r="1635" spans="1:2">
      <c r="A1635">
        <v>1634</v>
      </c>
      <c r="B1635" s="13">
        <v>-5.2276672470192542</v>
      </c>
    </row>
    <row r="1636" spans="1:2">
      <c r="A1636">
        <v>1635</v>
      </c>
      <c r="B1636" s="13">
        <v>-6.8434828872353011</v>
      </c>
    </row>
    <row r="1637" spans="1:2">
      <c r="A1637">
        <v>1636</v>
      </c>
      <c r="B1637" s="13">
        <v>-9.1554383115808466</v>
      </c>
    </row>
    <row r="1638" spans="1:2">
      <c r="A1638">
        <v>1637</v>
      </c>
      <c r="B1638" s="13">
        <v>-2.425848870317985</v>
      </c>
    </row>
    <row r="1639" spans="1:2">
      <c r="A1639">
        <v>1638</v>
      </c>
      <c r="B1639" s="13">
        <v>-5.3331206497936652</v>
      </c>
    </row>
    <row r="1640" spans="1:2">
      <c r="A1640">
        <v>1639</v>
      </c>
      <c r="B1640" s="13">
        <v>-4.2163618662539974</v>
      </c>
    </row>
    <row r="1641" spans="1:2">
      <c r="A1641">
        <v>1640</v>
      </c>
      <c r="B1641" s="13">
        <v>-1.3637933009554852</v>
      </c>
    </row>
    <row r="1642" spans="1:2">
      <c r="A1642">
        <v>1641</v>
      </c>
      <c r="B1642" s="13">
        <v>-3.6499516451756326</v>
      </c>
    </row>
    <row r="1643" spans="1:2">
      <c r="A1643">
        <v>1642</v>
      </c>
      <c r="B1643" s="13">
        <v>-9.7670434936838966</v>
      </c>
    </row>
    <row r="1644" spans="1:2">
      <c r="A1644">
        <v>1643</v>
      </c>
      <c r="B1644" s="13">
        <v>-5.250315986873054</v>
      </c>
    </row>
    <row r="1645" spans="1:2">
      <c r="A1645">
        <v>1644</v>
      </c>
      <c r="B1645" s="13">
        <v>-6.0788173629487217</v>
      </c>
    </row>
    <row r="1646" spans="1:2">
      <c r="A1646">
        <v>1645</v>
      </c>
      <c r="B1646" s="13">
        <v>-5.255627155894425</v>
      </c>
    </row>
    <row r="1647" spans="1:2">
      <c r="A1647">
        <v>1646</v>
      </c>
      <c r="B1647" s="13">
        <v>-3.7766646197916676</v>
      </c>
    </row>
    <row r="1648" spans="1:2">
      <c r="A1648">
        <v>1647</v>
      </c>
      <c r="B1648" s="13">
        <v>-9.5202237928201221</v>
      </c>
    </row>
    <row r="1649" spans="1:2">
      <c r="A1649">
        <v>1648</v>
      </c>
      <c r="B1649" s="13">
        <v>-4.2377681175610018</v>
      </c>
    </row>
    <row r="1650" spans="1:2">
      <c r="A1650">
        <v>1649</v>
      </c>
      <c r="B1650" s="13">
        <v>-6.5468378320293574</v>
      </c>
    </row>
    <row r="1651" spans="1:2">
      <c r="A1651">
        <v>1650</v>
      </c>
      <c r="B1651" s="13">
        <v>-8.1014585606976173</v>
      </c>
    </row>
    <row r="1652" spans="1:2">
      <c r="A1652">
        <v>1651</v>
      </c>
      <c r="B1652" s="13">
        <v>-7.5815790869042221</v>
      </c>
    </row>
    <row r="1653" spans="1:2">
      <c r="A1653">
        <v>1652</v>
      </c>
      <c r="B1653" s="13">
        <v>-3.4485998028081539</v>
      </c>
    </row>
    <row r="1654" spans="1:2">
      <c r="A1654">
        <v>1653</v>
      </c>
      <c r="B1654" s="13">
        <v>-9.6322882232514448</v>
      </c>
    </row>
    <row r="1655" spans="1:2">
      <c r="A1655">
        <v>1654</v>
      </c>
      <c r="B1655" s="13">
        <v>-6.5376785077536157</v>
      </c>
    </row>
    <row r="1656" spans="1:2">
      <c r="A1656">
        <v>1655</v>
      </c>
      <c r="B1656" s="13">
        <v>-4.5752651861827607</v>
      </c>
    </row>
    <row r="1657" spans="1:2">
      <c r="A1657">
        <v>1656</v>
      </c>
      <c r="B1657" s="13">
        <v>-6.8468963910265686</v>
      </c>
    </row>
    <row r="1658" spans="1:2">
      <c r="A1658">
        <v>1657</v>
      </c>
      <c r="B1658" s="13">
        <v>-5.549262999047806</v>
      </c>
    </row>
    <row r="1659" spans="1:2">
      <c r="A1659">
        <v>1658</v>
      </c>
      <c r="B1659" s="13">
        <v>-9.5012792465401859</v>
      </c>
    </row>
    <row r="1660" spans="1:2">
      <c r="A1660">
        <v>1659</v>
      </c>
      <c r="B1660" s="13">
        <v>-5.3225131723351522</v>
      </c>
    </row>
    <row r="1661" spans="1:2">
      <c r="A1661">
        <v>1660</v>
      </c>
      <c r="B1661" s="13">
        <v>-3.7804393908260736</v>
      </c>
    </row>
    <row r="1662" spans="1:2">
      <c r="A1662">
        <v>1661</v>
      </c>
      <c r="B1662" s="13">
        <v>-7.0670798435042199</v>
      </c>
    </row>
    <row r="1663" spans="1:2">
      <c r="A1663">
        <v>1662</v>
      </c>
      <c r="B1663" s="13">
        <v>-8.098643581461598</v>
      </c>
    </row>
    <row r="1664" spans="1:2">
      <c r="A1664">
        <v>1663</v>
      </c>
      <c r="B1664" s="13">
        <v>-4.0488654397212178</v>
      </c>
    </row>
    <row r="1665" spans="1:2">
      <c r="A1665">
        <v>1664</v>
      </c>
      <c r="B1665" s="13">
        <v>-0.85515046164908637</v>
      </c>
    </row>
    <row r="1666" spans="1:2">
      <c r="A1666">
        <v>1665</v>
      </c>
      <c r="B1666" s="13">
        <v>-1.8831675967678538</v>
      </c>
    </row>
    <row r="1667" spans="1:2">
      <c r="A1667">
        <v>1666</v>
      </c>
      <c r="B1667" s="13">
        <v>-5.2032471210112137</v>
      </c>
    </row>
    <row r="1668" spans="1:2">
      <c r="A1668">
        <v>1667</v>
      </c>
      <c r="B1668" s="13">
        <v>-7.5269672817338744</v>
      </c>
    </row>
    <row r="1669" spans="1:2">
      <c r="A1669">
        <v>1668</v>
      </c>
      <c r="B1669" s="13">
        <v>-4.1249825525082988</v>
      </c>
    </row>
    <row r="1670" spans="1:2">
      <c r="A1670">
        <v>1669</v>
      </c>
      <c r="B1670" s="13">
        <v>-4.4240102199576805</v>
      </c>
    </row>
    <row r="1671" spans="1:2">
      <c r="A1671">
        <v>1670</v>
      </c>
      <c r="B1671" s="13">
        <v>-2.8096326881169249</v>
      </c>
    </row>
    <row r="1672" spans="1:2">
      <c r="A1672">
        <v>1671</v>
      </c>
      <c r="B1672" s="13">
        <v>-4.6267990049046679</v>
      </c>
    </row>
    <row r="1673" spans="1:2">
      <c r="A1673">
        <v>1672</v>
      </c>
      <c r="B1673" s="13">
        <v>-5.7961782080078299</v>
      </c>
    </row>
    <row r="1674" spans="1:2">
      <c r="A1674">
        <v>1673</v>
      </c>
      <c r="B1674" s="13">
        <v>-5.9388293344584477</v>
      </c>
    </row>
    <row r="1675" spans="1:2">
      <c r="A1675">
        <v>1674</v>
      </c>
      <c r="B1675" s="13">
        <v>-12.336987336945542</v>
      </c>
    </row>
    <row r="1676" spans="1:2">
      <c r="A1676">
        <v>1675</v>
      </c>
      <c r="B1676" s="13">
        <v>-0.89953913190141788</v>
      </c>
    </row>
    <row r="1677" spans="1:2">
      <c r="A1677">
        <v>1676</v>
      </c>
      <c r="B1677" s="13">
        <v>-3.0167836457848356</v>
      </c>
    </row>
    <row r="1678" spans="1:2">
      <c r="A1678">
        <v>1677</v>
      </c>
      <c r="B1678" s="13">
        <v>-6.1304080912918746</v>
      </c>
    </row>
    <row r="1679" spans="1:2">
      <c r="A1679">
        <v>1678</v>
      </c>
      <c r="B1679" s="13">
        <v>-4.7195149093322186</v>
      </c>
    </row>
    <row r="1680" spans="1:2">
      <c r="A1680">
        <v>1679</v>
      </c>
      <c r="B1680" s="13">
        <v>-7.9020109691865983</v>
      </c>
    </row>
    <row r="1681" spans="1:2">
      <c r="A1681">
        <v>1680</v>
      </c>
      <c r="B1681" s="13">
        <v>-7.9973383493395582</v>
      </c>
    </row>
    <row r="1682" spans="1:2">
      <c r="A1682">
        <v>1681</v>
      </c>
      <c r="B1682" s="13">
        <v>-3.4689824453734839</v>
      </c>
    </row>
    <row r="1683" spans="1:2">
      <c r="A1683">
        <v>1682</v>
      </c>
      <c r="B1683" s="13">
        <v>-1.9557814103275835</v>
      </c>
    </row>
    <row r="1684" spans="1:2">
      <c r="A1684">
        <v>1683</v>
      </c>
      <c r="B1684" s="13">
        <v>-8.3553304748486159</v>
      </c>
    </row>
    <row r="1685" spans="1:2">
      <c r="A1685">
        <v>1684</v>
      </c>
      <c r="B1685" s="13">
        <v>-7.2856234736429188</v>
      </c>
    </row>
    <row r="1686" spans="1:2">
      <c r="A1686">
        <v>1685</v>
      </c>
      <c r="B1686" s="13">
        <v>-4.3535825211455448</v>
      </c>
    </row>
    <row r="1687" spans="1:2">
      <c r="A1687">
        <v>1686</v>
      </c>
      <c r="B1687" s="13">
        <v>-6.377170698778114</v>
      </c>
    </row>
    <row r="1688" spans="1:2">
      <c r="A1688">
        <v>1687</v>
      </c>
      <c r="B1688" s="13">
        <v>-4.7490038697922436</v>
      </c>
    </row>
    <row r="1689" spans="1:2">
      <c r="A1689">
        <v>1688</v>
      </c>
      <c r="B1689" s="13">
        <v>-4.981829355091298</v>
      </c>
    </row>
    <row r="1690" spans="1:2">
      <c r="A1690">
        <v>1689</v>
      </c>
      <c r="B1690" s="13">
        <v>-5.6032195069190864</v>
      </c>
    </row>
    <row r="1691" spans="1:2">
      <c r="A1691">
        <v>1690</v>
      </c>
      <c r="B1691" s="13">
        <v>-4.1112786592578585</v>
      </c>
    </row>
    <row r="1692" spans="1:2">
      <c r="A1692">
        <v>1691</v>
      </c>
      <c r="B1692" s="13">
        <v>-6.0795724725855305</v>
      </c>
    </row>
    <row r="1693" spans="1:2">
      <c r="A1693">
        <v>1692</v>
      </c>
      <c r="B1693" s="13">
        <v>-3.7959684301087835</v>
      </c>
    </row>
    <row r="1694" spans="1:2">
      <c r="A1694">
        <v>1693</v>
      </c>
      <c r="B1694" s="13">
        <v>-12.648314706659891</v>
      </c>
    </row>
    <row r="1695" spans="1:2">
      <c r="A1695">
        <v>1694</v>
      </c>
      <c r="B1695" s="13">
        <v>-4.137143488018868</v>
      </c>
    </row>
    <row r="1696" spans="1:2">
      <c r="A1696">
        <v>1695</v>
      </c>
      <c r="B1696" s="13">
        <v>-2.3010509619705108</v>
      </c>
    </row>
    <row r="1697" spans="1:2">
      <c r="A1697">
        <v>1696</v>
      </c>
      <c r="B1697" s="13">
        <v>-0.46071275896704683</v>
      </c>
    </row>
    <row r="1698" spans="1:2">
      <c r="A1698">
        <v>1697</v>
      </c>
      <c r="B1698" s="13">
        <v>-10.991812123443315</v>
      </c>
    </row>
    <row r="1699" spans="1:2">
      <c r="A1699">
        <v>1698</v>
      </c>
      <c r="B1699" s="13">
        <v>-2.84232164466043</v>
      </c>
    </row>
    <row r="1700" spans="1:2">
      <c r="A1700">
        <v>1699</v>
      </c>
      <c r="B1700" s="13">
        <v>-7.1735067032358888</v>
      </c>
    </row>
    <row r="1701" spans="1:2">
      <c r="A1701">
        <v>1700</v>
      </c>
      <c r="B1701" s="13">
        <v>-12.433146969001397</v>
      </c>
    </row>
    <row r="1702" spans="1:2">
      <c r="A1702">
        <v>1701</v>
      </c>
      <c r="B1702" s="13">
        <v>-9.3234614620192318</v>
      </c>
    </row>
    <row r="1703" spans="1:2">
      <c r="A1703">
        <v>1702</v>
      </c>
      <c r="B1703" s="13">
        <v>-8.5015044426302513</v>
      </c>
    </row>
    <row r="1704" spans="1:2">
      <c r="A1704">
        <v>1703</v>
      </c>
      <c r="B1704" s="13">
        <v>-5.8618041134659897</v>
      </c>
    </row>
    <row r="1705" spans="1:2">
      <c r="A1705">
        <v>1704</v>
      </c>
      <c r="B1705" s="13">
        <v>-5.546346972459105</v>
      </c>
    </row>
    <row r="1706" spans="1:2">
      <c r="A1706">
        <v>1705</v>
      </c>
      <c r="B1706" s="13">
        <v>-7.3337292575619806</v>
      </c>
    </row>
    <row r="1707" spans="1:2">
      <c r="A1707">
        <v>1706</v>
      </c>
      <c r="B1707" s="13">
        <v>-8.883815451860686</v>
      </c>
    </row>
    <row r="1708" spans="1:2">
      <c r="A1708">
        <v>1707</v>
      </c>
      <c r="B1708" s="13">
        <v>-4.2317567386867365</v>
      </c>
    </row>
    <row r="1709" spans="1:2">
      <c r="A1709">
        <v>1708</v>
      </c>
      <c r="B1709" s="13">
        <v>-10.131001831282052</v>
      </c>
    </row>
    <row r="1710" spans="1:2">
      <c r="A1710">
        <v>1709</v>
      </c>
      <c r="B1710" s="13">
        <v>-1.6777993420167117</v>
      </c>
    </row>
    <row r="1711" spans="1:2">
      <c r="A1711">
        <v>1710</v>
      </c>
      <c r="B1711" s="13">
        <v>-1.960553308174307</v>
      </c>
    </row>
    <row r="1712" spans="1:2">
      <c r="A1712">
        <v>1711</v>
      </c>
      <c r="B1712" s="13">
        <v>-0.51088385514935464</v>
      </c>
    </row>
    <row r="1713" spans="1:2">
      <c r="A1713">
        <v>1712</v>
      </c>
      <c r="B1713" s="13">
        <v>-3.2570986924338041</v>
      </c>
    </row>
    <row r="1714" spans="1:2">
      <c r="A1714">
        <v>1713</v>
      </c>
      <c r="B1714" s="13">
        <v>-6.2762973593887343</v>
      </c>
    </row>
    <row r="1715" spans="1:2">
      <c r="A1715">
        <v>1714</v>
      </c>
      <c r="B1715" s="13">
        <v>-5.6740839328015387</v>
      </c>
    </row>
    <row r="1716" spans="1:2">
      <c r="A1716">
        <v>1715</v>
      </c>
      <c r="B1716" s="13">
        <v>-7.8726797041660852</v>
      </c>
    </row>
    <row r="1717" spans="1:2">
      <c r="A1717">
        <v>1716</v>
      </c>
      <c r="B1717" s="13">
        <v>-6.947457741087943</v>
      </c>
    </row>
    <row r="1718" spans="1:2">
      <c r="A1718">
        <v>1717</v>
      </c>
      <c r="B1718" s="13">
        <v>-1.2454101293357405</v>
      </c>
    </row>
    <row r="1719" spans="1:2">
      <c r="A1719">
        <v>1718</v>
      </c>
      <c r="B1719" s="13">
        <v>-4.6770693530559573</v>
      </c>
    </row>
    <row r="1720" spans="1:2">
      <c r="A1720">
        <v>1719</v>
      </c>
      <c r="B1720" s="13">
        <v>-5.3279295690995552</v>
      </c>
    </row>
    <row r="1721" spans="1:2">
      <c r="A1721">
        <v>1720</v>
      </c>
      <c r="B1721" s="13">
        <v>-8.4128264051278201</v>
      </c>
    </row>
    <row r="1722" spans="1:2">
      <c r="A1722">
        <v>1721</v>
      </c>
      <c r="B1722" s="13">
        <v>-7.146087083664292</v>
      </c>
    </row>
    <row r="1723" spans="1:2">
      <c r="A1723">
        <v>1722</v>
      </c>
      <c r="B1723" s="13">
        <v>0.94023553375401758</v>
      </c>
    </row>
    <row r="1724" spans="1:2">
      <c r="A1724">
        <v>1723</v>
      </c>
      <c r="B1724" s="13">
        <v>-7.0770427979078256</v>
      </c>
    </row>
    <row r="1725" spans="1:2">
      <c r="A1725">
        <v>1724</v>
      </c>
      <c r="B1725" s="13">
        <v>-2.9005874158737681</v>
      </c>
    </row>
    <row r="1726" spans="1:2">
      <c r="A1726">
        <v>1725</v>
      </c>
      <c r="B1726" s="13">
        <v>-3.9582959097241983</v>
      </c>
    </row>
    <row r="1727" spans="1:2">
      <c r="A1727">
        <v>1726</v>
      </c>
      <c r="B1727" s="13">
        <v>-5.9956344046050525</v>
      </c>
    </row>
    <row r="1728" spans="1:2">
      <c r="A1728">
        <v>1727</v>
      </c>
      <c r="B1728" s="13">
        <v>-5.9660011870328979</v>
      </c>
    </row>
    <row r="1729" spans="1:2">
      <c r="A1729">
        <v>1728</v>
      </c>
      <c r="B1729" s="13">
        <v>-8.7514828089704011</v>
      </c>
    </row>
    <row r="1730" spans="1:2">
      <c r="A1730">
        <v>1729</v>
      </c>
      <c r="B1730" s="13">
        <v>-3.7937602254883909</v>
      </c>
    </row>
    <row r="1731" spans="1:2">
      <c r="A1731">
        <v>1730</v>
      </c>
      <c r="B1731" s="13">
        <v>-3.8223077967986727</v>
      </c>
    </row>
    <row r="1732" spans="1:2">
      <c r="A1732">
        <v>1731</v>
      </c>
      <c r="B1732" s="13">
        <v>-5.9914020750715116</v>
      </c>
    </row>
    <row r="1733" spans="1:2">
      <c r="A1733">
        <v>1732</v>
      </c>
      <c r="B1733" s="13">
        <v>-1.9132202257400244</v>
      </c>
    </row>
    <row r="1734" spans="1:2">
      <c r="A1734">
        <v>1733</v>
      </c>
      <c r="B1734" s="13">
        <v>-10.327563745647062</v>
      </c>
    </row>
    <row r="1735" spans="1:2">
      <c r="A1735">
        <v>1734</v>
      </c>
      <c r="B1735" s="13">
        <v>-1.9522613158960638</v>
      </c>
    </row>
    <row r="1736" spans="1:2">
      <c r="A1736">
        <v>1735</v>
      </c>
      <c r="B1736" s="13">
        <v>-6.0759898595741113</v>
      </c>
    </row>
    <row r="1737" spans="1:2">
      <c r="A1737">
        <v>1736</v>
      </c>
      <c r="B1737" s="13">
        <v>-3.1696097240732768</v>
      </c>
    </row>
    <row r="1738" spans="1:2">
      <c r="A1738">
        <v>1737</v>
      </c>
      <c r="B1738" s="13">
        <v>-9.364013098619024</v>
      </c>
    </row>
    <row r="1739" spans="1:2">
      <c r="A1739">
        <v>1738</v>
      </c>
      <c r="B1739" s="13">
        <v>-8.9917314542221494</v>
      </c>
    </row>
    <row r="1740" spans="1:2">
      <c r="A1740">
        <v>1739</v>
      </c>
      <c r="B1740" s="13">
        <v>-3.3760992585096963</v>
      </c>
    </row>
    <row r="1741" spans="1:2">
      <c r="A1741">
        <v>1740</v>
      </c>
      <c r="B1741" s="13">
        <v>-8.4928691824852507</v>
      </c>
    </row>
    <row r="1742" spans="1:2">
      <c r="A1742">
        <v>1741</v>
      </c>
      <c r="B1742" s="13">
        <v>-8.8914376525705308</v>
      </c>
    </row>
    <row r="1743" spans="1:2">
      <c r="A1743">
        <v>1742</v>
      </c>
      <c r="B1743" s="13">
        <v>-2.7159684410421407</v>
      </c>
    </row>
    <row r="1744" spans="1:2">
      <c r="A1744">
        <v>1743</v>
      </c>
      <c r="B1744" s="13">
        <v>-2.1435805709484437</v>
      </c>
    </row>
    <row r="1745" spans="1:2">
      <c r="A1745">
        <v>1744</v>
      </c>
      <c r="B1745" s="13">
        <v>-6.5417956413564484</v>
      </c>
    </row>
    <row r="1746" spans="1:2">
      <c r="A1746">
        <v>1745</v>
      </c>
      <c r="B1746" s="13">
        <v>-3.047531869465347</v>
      </c>
    </row>
    <row r="1747" spans="1:2">
      <c r="A1747">
        <v>1746</v>
      </c>
      <c r="B1747" s="13">
        <v>-4.2063264342357822</v>
      </c>
    </row>
    <row r="1748" spans="1:2">
      <c r="A1748">
        <v>1747</v>
      </c>
      <c r="B1748" s="13">
        <v>-6.574450669051048</v>
      </c>
    </row>
    <row r="1749" spans="1:2">
      <c r="A1749">
        <v>1748</v>
      </c>
      <c r="B1749" s="13">
        <v>-2.9709829313321245</v>
      </c>
    </row>
    <row r="1750" spans="1:2">
      <c r="A1750">
        <v>1749</v>
      </c>
      <c r="B1750" s="13">
        <v>-4.8157956336969843</v>
      </c>
    </row>
    <row r="1751" spans="1:2">
      <c r="A1751">
        <v>1750</v>
      </c>
      <c r="B1751" s="13">
        <v>-5.3068592559782752</v>
      </c>
    </row>
    <row r="1752" spans="1:2">
      <c r="A1752">
        <v>1751</v>
      </c>
      <c r="B1752" s="13">
        <v>-5.13657325335606</v>
      </c>
    </row>
    <row r="1753" spans="1:2">
      <c r="A1753">
        <v>1752</v>
      </c>
      <c r="B1753" s="13">
        <v>-6.9006597582189846</v>
      </c>
    </row>
    <row r="1754" spans="1:2">
      <c r="A1754">
        <v>1753</v>
      </c>
      <c r="B1754" s="13">
        <v>-5.8044434507341007</v>
      </c>
    </row>
    <row r="1755" spans="1:2">
      <c r="A1755">
        <v>1754</v>
      </c>
      <c r="B1755" s="13">
        <v>-7.126729069981165</v>
      </c>
    </row>
    <row r="1756" spans="1:2">
      <c r="A1756">
        <v>1755</v>
      </c>
      <c r="B1756" s="13">
        <v>-0.60238770051065116</v>
      </c>
    </row>
    <row r="1757" spans="1:2">
      <c r="A1757">
        <v>1756</v>
      </c>
      <c r="B1757" s="13">
        <v>-6.8838476338594097</v>
      </c>
    </row>
    <row r="1758" spans="1:2">
      <c r="A1758">
        <v>1757</v>
      </c>
      <c r="B1758" s="13">
        <v>-7.2153430555376872</v>
      </c>
    </row>
    <row r="1759" spans="1:2">
      <c r="A1759">
        <v>1758</v>
      </c>
      <c r="B1759" s="13">
        <v>-5.9600911481462706</v>
      </c>
    </row>
    <row r="1760" spans="1:2">
      <c r="A1760">
        <v>1759</v>
      </c>
      <c r="B1760" s="13">
        <v>-4.5049084779163193</v>
      </c>
    </row>
    <row r="1761" spans="1:2">
      <c r="A1761">
        <v>1760</v>
      </c>
      <c r="B1761" s="13">
        <v>-7.8869931005171638</v>
      </c>
    </row>
    <row r="1762" spans="1:2">
      <c r="A1762">
        <v>1761</v>
      </c>
      <c r="B1762" s="13">
        <v>-8.865999526145881</v>
      </c>
    </row>
    <row r="1763" spans="1:2">
      <c r="A1763">
        <v>1762</v>
      </c>
      <c r="B1763" s="13">
        <v>-1.5295810738301239</v>
      </c>
    </row>
    <row r="1764" spans="1:2">
      <c r="A1764">
        <v>1763</v>
      </c>
      <c r="B1764" s="13">
        <v>-8.6740023390341303</v>
      </c>
    </row>
    <row r="1765" spans="1:2">
      <c r="A1765">
        <v>1764</v>
      </c>
      <c r="B1765" s="13">
        <v>-5.9955189033250447</v>
      </c>
    </row>
    <row r="1766" spans="1:2">
      <c r="A1766">
        <v>1765</v>
      </c>
      <c r="B1766" s="13">
        <v>0.25958338654885876</v>
      </c>
    </row>
    <row r="1767" spans="1:2">
      <c r="A1767">
        <v>1766</v>
      </c>
      <c r="B1767" s="13">
        <v>-3.7761755747984131</v>
      </c>
    </row>
    <row r="1768" spans="1:2">
      <c r="A1768">
        <v>1767</v>
      </c>
      <c r="B1768" s="13">
        <v>-5.2505717836533075</v>
      </c>
    </row>
    <row r="1769" spans="1:2">
      <c r="A1769">
        <v>1768</v>
      </c>
      <c r="B1769" s="13">
        <v>-3.2416273674847065</v>
      </c>
    </row>
    <row r="1770" spans="1:2">
      <c r="A1770">
        <v>1769</v>
      </c>
      <c r="B1770" s="13">
        <v>-4.8418481920795218</v>
      </c>
    </row>
    <row r="1771" spans="1:2">
      <c r="A1771">
        <v>1770</v>
      </c>
      <c r="B1771" s="13">
        <v>-0.88769014580935401</v>
      </c>
    </row>
    <row r="1772" spans="1:2">
      <c r="A1772">
        <v>1771</v>
      </c>
      <c r="B1772" s="13">
        <v>-2.0789946769423886</v>
      </c>
    </row>
    <row r="1773" spans="1:2">
      <c r="A1773">
        <v>1772</v>
      </c>
      <c r="B1773" s="13">
        <v>-1.2811398186077922</v>
      </c>
    </row>
    <row r="1774" spans="1:2">
      <c r="A1774">
        <v>1773</v>
      </c>
      <c r="B1774" s="13">
        <v>-2.8930297558799003</v>
      </c>
    </row>
    <row r="1775" spans="1:2">
      <c r="A1775">
        <v>1774</v>
      </c>
      <c r="B1775" s="13">
        <v>-6.3812972403369859</v>
      </c>
    </row>
    <row r="1776" spans="1:2">
      <c r="A1776">
        <v>1775</v>
      </c>
      <c r="B1776" s="13">
        <v>-5.7047479337063089</v>
      </c>
    </row>
    <row r="1777" spans="1:2">
      <c r="A1777">
        <v>1776</v>
      </c>
      <c r="B1777" s="13">
        <v>-8.552274973779264</v>
      </c>
    </row>
    <row r="1778" spans="1:2">
      <c r="A1778">
        <v>1777</v>
      </c>
      <c r="B1778" s="13">
        <v>-2.6246522666751884</v>
      </c>
    </row>
    <row r="1779" spans="1:2">
      <c r="A1779">
        <v>1778</v>
      </c>
      <c r="B1779" s="13">
        <v>-2.6662100663448829</v>
      </c>
    </row>
    <row r="1780" spans="1:2">
      <c r="A1780">
        <v>1779</v>
      </c>
      <c r="B1780" s="13">
        <v>-8.9016344740268121</v>
      </c>
    </row>
    <row r="1781" spans="1:2">
      <c r="A1781">
        <v>1780</v>
      </c>
      <c r="B1781" s="13">
        <v>-3.247910430391185</v>
      </c>
    </row>
    <row r="1782" spans="1:2">
      <c r="A1782">
        <v>1781</v>
      </c>
      <c r="B1782" s="13">
        <v>-10.240441939789321</v>
      </c>
    </row>
    <row r="1783" spans="1:2">
      <c r="A1783">
        <v>1782</v>
      </c>
      <c r="B1783" s="13">
        <v>-7.230352694024079</v>
      </c>
    </row>
    <row r="1784" spans="1:2">
      <c r="A1784">
        <v>1783</v>
      </c>
      <c r="B1784" s="13">
        <v>-7.1104885320652524</v>
      </c>
    </row>
    <row r="1785" spans="1:2">
      <c r="A1785">
        <v>1784</v>
      </c>
      <c r="B1785" s="13">
        <v>-4.5033292212006772</v>
      </c>
    </row>
    <row r="1786" spans="1:2">
      <c r="A1786">
        <v>1785</v>
      </c>
      <c r="B1786" s="13">
        <v>-4.2720951782500602</v>
      </c>
    </row>
    <row r="1787" spans="1:2">
      <c r="A1787">
        <v>1786</v>
      </c>
      <c r="B1787" s="13">
        <v>-2.2170893729302734</v>
      </c>
    </row>
    <row r="1788" spans="1:2">
      <c r="A1788">
        <v>1787</v>
      </c>
      <c r="B1788" s="13">
        <v>-7.5370882294250245</v>
      </c>
    </row>
    <row r="1789" spans="1:2">
      <c r="A1789">
        <v>1788</v>
      </c>
      <c r="B1789" s="13">
        <v>-3.1705648496879344</v>
      </c>
    </row>
    <row r="1790" spans="1:2">
      <c r="A1790">
        <v>1789</v>
      </c>
      <c r="B1790" s="13">
        <v>-6.3189051921861799</v>
      </c>
    </row>
    <row r="1791" spans="1:2">
      <c r="A1791">
        <v>1790</v>
      </c>
      <c r="B1791" s="13">
        <v>-10.416598110788543</v>
      </c>
    </row>
    <row r="1792" spans="1:2">
      <c r="A1792">
        <v>1791</v>
      </c>
      <c r="B1792" s="13">
        <v>-7.6533189947236462</v>
      </c>
    </row>
    <row r="1793" spans="1:2">
      <c r="A1793">
        <v>1792</v>
      </c>
      <c r="B1793" s="13">
        <v>-4.2473070906931181</v>
      </c>
    </row>
    <row r="1794" spans="1:2">
      <c r="A1794">
        <v>1793</v>
      </c>
      <c r="B1794" s="13">
        <v>-4.7043560720043311</v>
      </c>
    </row>
    <row r="1795" spans="1:2">
      <c r="A1795">
        <v>1794</v>
      </c>
      <c r="B1795" s="13">
        <v>-0.96431006956720189</v>
      </c>
    </row>
    <row r="1796" spans="1:2">
      <c r="A1796">
        <v>1795</v>
      </c>
      <c r="B1796" s="13">
        <v>-1.5568212204907397</v>
      </c>
    </row>
    <row r="1797" spans="1:2">
      <c r="A1797">
        <v>1796</v>
      </c>
      <c r="B1797" s="13">
        <v>-6.5820463863629701</v>
      </c>
    </row>
    <row r="1798" spans="1:2">
      <c r="A1798">
        <v>1797</v>
      </c>
      <c r="B1798" s="13">
        <v>-2.7079780111729979</v>
      </c>
    </row>
    <row r="1799" spans="1:2">
      <c r="A1799">
        <v>1798</v>
      </c>
      <c r="B1799" s="13">
        <v>-1.499308605356406</v>
      </c>
    </row>
    <row r="1800" spans="1:2">
      <c r="A1800">
        <v>1799</v>
      </c>
      <c r="B1800" s="13">
        <v>2.4980866393563176E-2</v>
      </c>
    </row>
    <row r="1801" spans="1:2">
      <c r="A1801">
        <v>1800</v>
      </c>
      <c r="B1801" s="13">
        <v>-7.8388644804703134</v>
      </c>
    </row>
    <row r="1802" spans="1:2">
      <c r="A1802">
        <v>1801</v>
      </c>
      <c r="B1802" s="13">
        <v>-9.0544289888213587</v>
      </c>
    </row>
    <row r="1803" spans="1:2">
      <c r="A1803">
        <v>1802</v>
      </c>
      <c r="B1803" s="13">
        <v>-5.2099857697019587</v>
      </c>
    </row>
    <row r="1804" spans="1:2">
      <c r="A1804">
        <v>1803</v>
      </c>
      <c r="B1804" s="13">
        <v>0.61280600006858499</v>
      </c>
    </row>
    <row r="1805" spans="1:2">
      <c r="A1805">
        <v>1804</v>
      </c>
      <c r="B1805" s="13">
        <v>-8.6736092826878135</v>
      </c>
    </row>
    <row r="1806" spans="1:2">
      <c r="A1806">
        <v>1805</v>
      </c>
      <c r="B1806" s="13">
        <v>-1.1674061397606452</v>
      </c>
    </row>
    <row r="1807" spans="1:2">
      <c r="A1807">
        <v>1806</v>
      </c>
      <c r="B1807" s="13">
        <v>-8.1754338850809649</v>
      </c>
    </row>
    <row r="1808" spans="1:2">
      <c r="A1808">
        <v>1807</v>
      </c>
      <c r="B1808" s="13">
        <v>-7.3492843048442964</v>
      </c>
    </row>
    <row r="1809" spans="1:2">
      <c r="A1809">
        <v>1808</v>
      </c>
      <c r="B1809" s="13">
        <v>-2.32722903271388</v>
      </c>
    </row>
    <row r="1810" spans="1:2">
      <c r="A1810">
        <v>1809</v>
      </c>
      <c r="B1810" s="13">
        <v>-1.6869468540422949</v>
      </c>
    </row>
    <row r="1811" spans="1:2">
      <c r="A1811">
        <v>1810</v>
      </c>
      <c r="B1811" s="13">
        <v>-5.2914105905298987</v>
      </c>
    </row>
    <row r="1812" spans="1:2">
      <c r="A1812">
        <v>1811</v>
      </c>
      <c r="B1812" s="13">
        <v>-6.34903758092684</v>
      </c>
    </row>
    <row r="1813" spans="1:2">
      <c r="A1813">
        <v>1812</v>
      </c>
      <c r="B1813" s="13">
        <v>-3.1890237316374503</v>
      </c>
    </row>
    <row r="1814" spans="1:2">
      <c r="A1814">
        <v>1813</v>
      </c>
      <c r="B1814" s="13">
        <v>-10.925717215697716</v>
      </c>
    </row>
    <row r="1815" spans="1:2">
      <c r="A1815">
        <v>1814</v>
      </c>
      <c r="B1815" s="13">
        <v>-4.1263951081149166</v>
      </c>
    </row>
    <row r="1816" spans="1:2">
      <c r="A1816">
        <v>1815</v>
      </c>
      <c r="B1816" s="13">
        <v>-6.9113588398709842</v>
      </c>
    </row>
    <row r="1817" spans="1:2">
      <c r="A1817">
        <v>1816</v>
      </c>
      <c r="B1817" s="13">
        <v>-4.8686617525986549</v>
      </c>
    </row>
    <row r="1818" spans="1:2">
      <c r="A1818">
        <v>1817</v>
      </c>
      <c r="B1818" s="13">
        <v>-0.75148641512016057</v>
      </c>
    </row>
    <row r="1819" spans="1:2">
      <c r="A1819">
        <v>1818</v>
      </c>
      <c r="B1819" s="13">
        <v>-4.0429795180721131</v>
      </c>
    </row>
    <row r="1820" spans="1:2">
      <c r="A1820">
        <v>1819</v>
      </c>
      <c r="B1820" s="13">
        <v>-3.7566701398609972</v>
      </c>
    </row>
    <row r="1821" spans="1:2">
      <c r="A1821">
        <v>1820</v>
      </c>
      <c r="B1821" s="13">
        <v>-3.9767535669928509</v>
      </c>
    </row>
    <row r="1822" spans="1:2">
      <c r="A1822">
        <v>1821</v>
      </c>
      <c r="B1822" s="13">
        <v>-10.246183194769971</v>
      </c>
    </row>
    <row r="1823" spans="1:2">
      <c r="A1823">
        <v>1822</v>
      </c>
      <c r="B1823" s="13">
        <v>-2.2237191978822235</v>
      </c>
    </row>
    <row r="1824" spans="1:2">
      <c r="A1824">
        <v>1823</v>
      </c>
      <c r="B1824" s="13">
        <v>-6.1993653659722572</v>
      </c>
    </row>
    <row r="1825" spans="1:2">
      <c r="A1825">
        <v>1824</v>
      </c>
      <c r="B1825" s="13">
        <v>-8.6598342908113413</v>
      </c>
    </row>
    <row r="1826" spans="1:2">
      <c r="A1826">
        <v>1825</v>
      </c>
      <c r="B1826" s="13">
        <v>-7.5136200874992305</v>
      </c>
    </row>
    <row r="1827" spans="1:2">
      <c r="A1827">
        <v>1826</v>
      </c>
      <c r="B1827" s="13">
        <v>-8.3182799035503585</v>
      </c>
    </row>
    <row r="1828" spans="1:2">
      <c r="A1828">
        <v>1827</v>
      </c>
      <c r="B1828" s="13">
        <v>-5.6263916757223935</v>
      </c>
    </row>
    <row r="1829" spans="1:2">
      <c r="A1829">
        <v>1828</v>
      </c>
      <c r="B1829" s="13">
        <v>-0.45777230430326826</v>
      </c>
    </row>
    <row r="1830" spans="1:2">
      <c r="A1830">
        <v>1829</v>
      </c>
      <c r="B1830" s="13">
        <v>-3.4840471200452336</v>
      </c>
    </row>
    <row r="1831" spans="1:2">
      <c r="A1831">
        <v>1830</v>
      </c>
      <c r="B1831" s="13">
        <v>-4.1056873549720558</v>
      </c>
    </row>
    <row r="1832" spans="1:2">
      <c r="A1832">
        <v>1831</v>
      </c>
      <c r="B1832" s="13">
        <v>-1.6106389827353782</v>
      </c>
    </row>
    <row r="1833" spans="1:2">
      <c r="A1833">
        <v>1832</v>
      </c>
      <c r="B1833" s="13">
        <v>-7.7698846097725776</v>
      </c>
    </row>
    <row r="1834" spans="1:2">
      <c r="A1834">
        <v>1833</v>
      </c>
      <c r="B1834" s="13">
        <v>-5.511479836323419</v>
      </c>
    </row>
    <row r="1835" spans="1:2">
      <c r="A1835">
        <v>1834</v>
      </c>
      <c r="B1835" s="13">
        <v>-5.1434132805369686</v>
      </c>
    </row>
    <row r="1836" spans="1:2">
      <c r="A1836">
        <v>1835</v>
      </c>
      <c r="B1836" s="13">
        <v>-8.7916197961781659</v>
      </c>
    </row>
    <row r="1837" spans="1:2">
      <c r="A1837">
        <v>1836</v>
      </c>
      <c r="B1837" s="13">
        <v>-5.1916473822490392</v>
      </c>
    </row>
    <row r="1838" spans="1:2">
      <c r="A1838">
        <v>1837</v>
      </c>
      <c r="B1838" s="13">
        <v>-4.3052609467058032</v>
      </c>
    </row>
    <row r="1839" spans="1:2">
      <c r="A1839">
        <v>1838</v>
      </c>
      <c r="B1839" s="13">
        <v>-3.9023330850182036</v>
      </c>
    </row>
    <row r="1840" spans="1:2">
      <c r="A1840">
        <v>1839</v>
      </c>
      <c r="B1840" s="13">
        <v>-0.65445342251342131</v>
      </c>
    </row>
    <row r="1841" spans="1:2">
      <c r="A1841">
        <v>1840</v>
      </c>
      <c r="B1841" s="13">
        <v>-7.6663798093264077</v>
      </c>
    </row>
    <row r="1842" spans="1:2">
      <c r="A1842">
        <v>1841</v>
      </c>
      <c r="B1842" s="13">
        <v>-8.4792240689950766</v>
      </c>
    </row>
    <row r="1843" spans="1:2">
      <c r="A1843">
        <v>1842</v>
      </c>
      <c r="B1843" s="13">
        <v>-3.2156299312922716</v>
      </c>
    </row>
    <row r="1844" spans="1:2">
      <c r="A1844">
        <v>1843</v>
      </c>
      <c r="B1844" s="13">
        <v>-2.849707197052056</v>
      </c>
    </row>
    <row r="1845" spans="1:2">
      <c r="A1845">
        <v>1844</v>
      </c>
      <c r="B1845" s="13">
        <v>-3.2245156049045525</v>
      </c>
    </row>
    <row r="1846" spans="1:2">
      <c r="A1846">
        <v>1845</v>
      </c>
      <c r="B1846" s="13">
        <v>-5.7345771846605613</v>
      </c>
    </row>
    <row r="1847" spans="1:2">
      <c r="A1847">
        <v>1846</v>
      </c>
      <c r="B1847" s="13">
        <v>-5.0762200061486338</v>
      </c>
    </row>
    <row r="1848" spans="1:2">
      <c r="A1848">
        <v>1847</v>
      </c>
      <c r="B1848" s="13">
        <v>-7.0520895049150933</v>
      </c>
    </row>
    <row r="1849" spans="1:2">
      <c r="A1849">
        <v>1848</v>
      </c>
      <c r="B1849" s="13">
        <v>-3.5008762489098477</v>
      </c>
    </row>
    <row r="1850" spans="1:2">
      <c r="A1850">
        <v>1849</v>
      </c>
      <c r="B1850" s="13">
        <v>-0.69386203071851393</v>
      </c>
    </row>
    <row r="1851" spans="1:2">
      <c r="A1851">
        <v>1850</v>
      </c>
      <c r="B1851" s="13">
        <v>-3.597524663746912</v>
      </c>
    </row>
    <row r="1852" spans="1:2">
      <c r="A1852">
        <v>1851</v>
      </c>
      <c r="B1852" s="13">
        <v>-4.7382025289618808</v>
      </c>
    </row>
    <row r="1853" spans="1:2">
      <c r="A1853">
        <v>1852</v>
      </c>
      <c r="B1853" s="13">
        <v>-2.1402115514316558</v>
      </c>
    </row>
    <row r="1854" spans="1:2">
      <c r="A1854">
        <v>1853</v>
      </c>
      <c r="B1854" s="13">
        <v>-6.6059518786902567</v>
      </c>
    </row>
    <row r="1855" spans="1:2">
      <c r="A1855">
        <v>1854</v>
      </c>
      <c r="B1855" s="13">
        <v>-5.8351791496385035</v>
      </c>
    </row>
    <row r="1856" spans="1:2">
      <c r="A1856">
        <v>1855</v>
      </c>
      <c r="B1856" s="13">
        <v>-8.6804578496598133</v>
      </c>
    </row>
    <row r="1857" spans="1:2">
      <c r="A1857">
        <v>1856</v>
      </c>
      <c r="B1857" s="13">
        <v>-7.1071481900102453</v>
      </c>
    </row>
    <row r="1858" spans="1:2">
      <c r="A1858">
        <v>1857</v>
      </c>
      <c r="B1858" s="13">
        <v>-4.7240608556884407</v>
      </c>
    </row>
    <row r="1859" spans="1:2">
      <c r="A1859">
        <v>1858</v>
      </c>
      <c r="B1859" s="13">
        <v>-3.7909777094794497</v>
      </c>
    </row>
    <row r="1860" spans="1:2">
      <c r="A1860">
        <v>1859</v>
      </c>
      <c r="B1860" s="13">
        <v>-11.228978932200237</v>
      </c>
    </row>
    <row r="1861" spans="1:2">
      <c r="A1861">
        <v>1860</v>
      </c>
      <c r="B1861" s="13">
        <v>-6.0422342520610668</v>
      </c>
    </row>
    <row r="1862" spans="1:2">
      <c r="A1862">
        <v>1861</v>
      </c>
      <c r="B1862" s="13">
        <v>-6.6511088311419533</v>
      </c>
    </row>
    <row r="1863" spans="1:2">
      <c r="A1863">
        <v>1862</v>
      </c>
      <c r="B1863" s="13">
        <v>-7.2185609442150485</v>
      </c>
    </row>
    <row r="1864" spans="1:2">
      <c r="A1864">
        <v>1863</v>
      </c>
      <c r="B1864" s="13">
        <v>0.66997769069445279</v>
      </c>
    </row>
    <row r="1865" spans="1:2">
      <c r="A1865">
        <v>1864</v>
      </c>
      <c r="B1865" s="13">
        <v>-1.175731167842071</v>
      </c>
    </row>
    <row r="1866" spans="1:2">
      <c r="A1866">
        <v>1865</v>
      </c>
      <c r="B1866" s="13">
        <v>-6.1430859567004159</v>
      </c>
    </row>
    <row r="1867" spans="1:2">
      <c r="A1867">
        <v>1866</v>
      </c>
      <c r="B1867" s="13">
        <v>-8.8909150508853116</v>
      </c>
    </row>
    <row r="1868" spans="1:2">
      <c r="A1868">
        <v>1867</v>
      </c>
      <c r="B1868" s="13">
        <v>-5.5983014653271823</v>
      </c>
    </row>
    <row r="1869" spans="1:2">
      <c r="A1869">
        <v>1868</v>
      </c>
      <c r="B1869" s="13">
        <v>-2.1029519722723506</v>
      </c>
    </row>
    <row r="1870" spans="1:2">
      <c r="A1870">
        <v>1869</v>
      </c>
      <c r="B1870" s="13">
        <v>-9.7044491112006632</v>
      </c>
    </row>
    <row r="1871" spans="1:2">
      <c r="A1871">
        <v>1870</v>
      </c>
      <c r="B1871" s="13">
        <v>-2.0604987409819859</v>
      </c>
    </row>
    <row r="1872" spans="1:2">
      <c r="A1872">
        <v>1871</v>
      </c>
      <c r="B1872" s="13">
        <v>-5.4988557963332694</v>
      </c>
    </row>
    <row r="1873" spans="1:2">
      <c r="A1873">
        <v>1872</v>
      </c>
      <c r="B1873" s="13">
        <v>-4.01551801653107</v>
      </c>
    </row>
    <row r="1874" spans="1:2">
      <c r="A1874">
        <v>1873</v>
      </c>
      <c r="B1874" s="13">
        <v>-4.9334774713978327</v>
      </c>
    </row>
    <row r="1875" spans="1:2">
      <c r="A1875">
        <v>1874</v>
      </c>
      <c r="B1875" s="13">
        <v>-5.6379768463515241</v>
      </c>
    </row>
    <row r="1876" spans="1:2">
      <c r="A1876">
        <v>1875</v>
      </c>
      <c r="B1876" s="13">
        <v>-4.8600250792761761</v>
      </c>
    </row>
    <row r="1877" spans="1:2">
      <c r="A1877">
        <v>1876</v>
      </c>
      <c r="B1877" s="13">
        <v>-5.0046247366229082</v>
      </c>
    </row>
    <row r="1878" spans="1:2">
      <c r="A1878">
        <v>1877</v>
      </c>
      <c r="B1878" s="13">
        <v>-4.434506288759807</v>
      </c>
    </row>
    <row r="1879" spans="1:2">
      <c r="A1879">
        <v>1878</v>
      </c>
      <c r="B1879" s="13">
        <v>-0.54380223759286905</v>
      </c>
    </row>
    <row r="1880" spans="1:2">
      <c r="A1880">
        <v>1879</v>
      </c>
      <c r="B1880" s="13">
        <v>-7.9909767917057684</v>
      </c>
    </row>
    <row r="1881" spans="1:2">
      <c r="A1881">
        <v>1880</v>
      </c>
      <c r="B1881" s="13">
        <v>-3.7942303419473946</v>
      </c>
    </row>
    <row r="1882" spans="1:2">
      <c r="A1882">
        <v>1881</v>
      </c>
      <c r="B1882" s="13">
        <v>-7.9172176060834341</v>
      </c>
    </row>
    <row r="1883" spans="1:2">
      <c r="A1883">
        <v>1882</v>
      </c>
      <c r="B1883" s="13">
        <v>-7.9822670309807098</v>
      </c>
    </row>
    <row r="1884" spans="1:2">
      <c r="A1884">
        <v>1883</v>
      </c>
      <c r="B1884" s="13">
        <v>1.9294857103756711</v>
      </c>
    </row>
    <row r="1885" spans="1:2">
      <c r="A1885">
        <v>1884</v>
      </c>
      <c r="B1885" s="13">
        <v>-8.130788761908514</v>
      </c>
    </row>
    <row r="1886" spans="1:2">
      <c r="A1886">
        <v>1885</v>
      </c>
      <c r="B1886" s="13">
        <v>-3.3955724858983913</v>
      </c>
    </row>
    <row r="1887" spans="1:2">
      <c r="A1887">
        <v>1886</v>
      </c>
      <c r="B1887" s="13">
        <v>-6.9142917943423692</v>
      </c>
    </row>
    <row r="1888" spans="1:2">
      <c r="A1888">
        <v>1887</v>
      </c>
      <c r="B1888" s="13">
        <v>-3.3989729524744767</v>
      </c>
    </row>
    <row r="1889" spans="1:2">
      <c r="A1889">
        <v>1888</v>
      </c>
      <c r="B1889" s="13">
        <v>-3.9196807860689695</v>
      </c>
    </row>
    <row r="1890" spans="1:2">
      <c r="A1890">
        <v>1889</v>
      </c>
      <c r="B1890" s="13">
        <v>-4.2248722842670752</v>
      </c>
    </row>
    <row r="1891" spans="1:2">
      <c r="A1891">
        <v>1890</v>
      </c>
      <c r="B1891" s="13">
        <v>1.5818262999017105</v>
      </c>
    </row>
    <row r="1892" spans="1:2">
      <c r="A1892">
        <v>1891</v>
      </c>
      <c r="B1892" s="13">
        <v>-1.6902772517924947</v>
      </c>
    </row>
    <row r="1893" spans="1:2">
      <c r="A1893">
        <v>1892</v>
      </c>
      <c r="B1893" s="13">
        <v>-3.5425680902863754</v>
      </c>
    </row>
    <row r="1894" spans="1:2">
      <c r="A1894">
        <v>1893</v>
      </c>
      <c r="B1894" s="13">
        <v>-5.8313538558343314</v>
      </c>
    </row>
    <row r="1895" spans="1:2">
      <c r="A1895">
        <v>1894</v>
      </c>
      <c r="B1895" s="13">
        <v>-2.9800776984132802</v>
      </c>
    </row>
    <row r="1896" spans="1:2">
      <c r="A1896">
        <v>1895</v>
      </c>
      <c r="B1896" s="13">
        <v>-8.3549364458855919</v>
      </c>
    </row>
    <row r="1897" spans="1:2">
      <c r="A1897">
        <v>1896</v>
      </c>
      <c r="B1897" s="13">
        <v>-7.9270801104706816</v>
      </c>
    </row>
    <row r="1898" spans="1:2">
      <c r="A1898">
        <v>1897</v>
      </c>
      <c r="B1898" s="13">
        <v>-3.8999288498289677</v>
      </c>
    </row>
    <row r="1899" spans="1:2">
      <c r="A1899">
        <v>1898</v>
      </c>
      <c r="B1899" s="13">
        <v>-7.3544856513586199</v>
      </c>
    </row>
    <row r="1900" spans="1:2">
      <c r="A1900">
        <v>1899</v>
      </c>
      <c r="B1900" s="13">
        <v>-2.7358138050764826</v>
      </c>
    </row>
    <row r="1901" spans="1:2">
      <c r="A1901">
        <v>1900</v>
      </c>
      <c r="B1901" s="13">
        <v>-5.1802718818469762</v>
      </c>
    </row>
    <row r="1902" spans="1:2">
      <c r="A1902">
        <v>1901</v>
      </c>
      <c r="B1902" s="13">
        <v>-6.4949121796346265</v>
      </c>
    </row>
    <row r="1903" spans="1:2">
      <c r="A1903">
        <v>1902</v>
      </c>
      <c r="B1903" s="13">
        <v>-5.9410360862211418</v>
      </c>
    </row>
    <row r="1904" spans="1:2">
      <c r="A1904">
        <v>1903</v>
      </c>
      <c r="B1904" s="13">
        <v>-3.0541177160455524</v>
      </c>
    </row>
    <row r="1905" spans="1:2">
      <c r="A1905">
        <v>1904</v>
      </c>
      <c r="B1905" s="13">
        <v>-2.9733334955653881</v>
      </c>
    </row>
    <row r="1906" spans="1:2">
      <c r="A1906">
        <v>1905</v>
      </c>
      <c r="B1906" s="13">
        <v>-4.1722915609693478</v>
      </c>
    </row>
    <row r="1907" spans="1:2">
      <c r="A1907">
        <v>1906</v>
      </c>
      <c r="B1907" s="13">
        <v>-2.4498235762626517</v>
      </c>
    </row>
    <row r="1908" spans="1:2">
      <c r="A1908">
        <v>1907</v>
      </c>
      <c r="B1908" s="13">
        <v>-3.5466126145996255</v>
      </c>
    </row>
    <row r="1909" spans="1:2">
      <c r="A1909">
        <v>1908</v>
      </c>
      <c r="B1909" s="13">
        <v>-0.44799851899576315</v>
      </c>
    </row>
    <row r="1910" spans="1:2">
      <c r="A1910">
        <v>1909</v>
      </c>
      <c r="B1910" s="13">
        <v>-7.2938733427569566</v>
      </c>
    </row>
    <row r="1911" spans="1:2">
      <c r="A1911">
        <v>1910</v>
      </c>
      <c r="B1911" s="13">
        <v>-5.8149311800692667</v>
      </c>
    </row>
    <row r="1912" spans="1:2">
      <c r="A1912">
        <v>1911</v>
      </c>
      <c r="B1912" s="13">
        <v>-6.2440935274225424</v>
      </c>
    </row>
    <row r="1913" spans="1:2">
      <c r="A1913">
        <v>1912</v>
      </c>
      <c r="B1913" s="13">
        <v>-10.661938862216831</v>
      </c>
    </row>
    <row r="1914" spans="1:2">
      <c r="A1914">
        <v>1913</v>
      </c>
      <c r="B1914" s="13">
        <v>-7.7086238147816069</v>
      </c>
    </row>
    <row r="1915" spans="1:2">
      <c r="A1915">
        <v>1914</v>
      </c>
      <c r="B1915" s="13">
        <v>-5.2414204030481475</v>
      </c>
    </row>
    <row r="1916" spans="1:2">
      <c r="A1916">
        <v>1915</v>
      </c>
      <c r="B1916" s="13">
        <v>-4.135403129709303</v>
      </c>
    </row>
    <row r="1917" spans="1:2">
      <c r="A1917">
        <v>1916</v>
      </c>
      <c r="B1917" s="13">
        <v>-6.5596477857942332</v>
      </c>
    </row>
    <row r="1918" spans="1:2">
      <c r="A1918">
        <v>1917</v>
      </c>
      <c r="B1918" s="13">
        <v>-7.1081459175742028</v>
      </c>
    </row>
    <row r="1919" spans="1:2">
      <c r="A1919">
        <v>1918</v>
      </c>
      <c r="B1919" s="13">
        <v>-7.2650707908040975</v>
      </c>
    </row>
    <row r="1920" spans="1:2">
      <c r="A1920">
        <v>1919</v>
      </c>
      <c r="B1920" s="13">
        <v>-4.7141094791573774</v>
      </c>
    </row>
    <row r="1921" spans="1:2">
      <c r="A1921">
        <v>1920</v>
      </c>
      <c r="B1921" s="13">
        <v>-1.3367646310117149</v>
      </c>
    </row>
    <row r="1922" spans="1:2">
      <c r="A1922">
        <v>1921</v>
      </c>
      <c r="B1922" s="13">
        <v>-3.2565410317020236</v>
      </c>
    </row>
    <row r="1923" spans="1:2">
      <c r="A1923">
        <v>1922</v>
      </c>
      <c r="B1923" s="13">
        <v>-8.7765764179015076</v>
      </c>
    </row>
    <row r="1924" spans="1:2">
      <c r="A1924">
        <v>1923</v>
      </c>
      <c r="B1924" s="13">
        <v>-13.125792785623903</v>
      </c>
    </row>
    <row r="1925" spans="1:2">
      <c r="A1925">
        <v>1924</v>
      </c>
      <c r="B1925" s="13">
        <v>-10.472826542832129</v>
      </c>
    </row>
    <row r="1926" spans="1:2">
      <c r="A1926">
        <v>1925</v>
      </c>
      <c r="B1926" s="13">
        <v>-4.5861031465974245</v>
      </c>
    </row>
    <row r="1927" spans="1:2">
      <c r="A1927">
        <v>1926</v>
      </c>
      <c r="B1927" s="13">
        <v>-6.3276309808865951</v>
      </c>
    </row>
    <row r="1928" spans="1:2">
      <c r="A1928">
        <v>1927</v>
      </c>
      <c r="B1928" s="13">
        <v>-10.508942824027143</v>
      </c>
    </row>
    <row r="1929" spans="1:2">
      <c r="A1929">
        <v>1928</v>
      </c>
      <c r="B1929" s="13">
        <v>-6.533206619760958</v>
      </c>
    </row>
    <row r="1930" spans="1:2">
      <c r="A1930">
        <v>1929</v>
      </c>
      <c r="B1930" s="13">
        <v>-3.4144543026180747</v>
      </c>
    </row>
    <row r="1931" spans="1:2">
      <c r="A1931">
        <v>1930</v>
      </c>
      <c r="B1931" s="13">
        <v>-5.8063128123741938</v>
      </c>
    </row>
    <row r="1932" spans="1:2">
      <c r="A1932">
        <v>1931</v>
      </c>
      <c r="B1932" s="13">
        <v>-5.8243736805039656</v>
      </c>
    </row>
    <row r="1933" spans="1:2">
      <c r="A1933">
        <v>1932</v>
      </c>
      <c r="B1933" s="13">
        <v>-6.9886663279376231</v>
      </c>
    </row>
    <row r="1934" spans="1:2">
      <c r="A1934">
        <v>1933</v>
      </c>
      <c r="B1934" s="13">
        <v>-4.7151617708091811</v>
      </c>
    </row>
    <row r="1935" spans="1:2">
      <c r="A1935">
        <v>1934</v>
      </c>
      <c r="B1935" s="13">
        <v>-6.7294363286854004</v>
      </c>
    </row>
    <row r="1936" spans="1:2">
      <c r="A1936">
        <v>1935</v>
      </c>
      <c r="B1936" s="13">
        <v>1.1546387039934278</v>
      </c>
    </row>
    <row r="1937" spans="1:2">
      <c r="A1937">
        <v>1936</v>
      </c>
      <c r="B1937" s="13">
        <v>-2.7317378537871044</v>
      </c>
    </row>
    <row r="1938" spans="1:2">
      <c r="A1938">
        <v>1937</v>
      </c>
      <c r="B1938" s="13">
        <v>-3.4300597673070334</v>
      </c>
    </row>
    <row r="1939" spans="1:2">
      <c r="A1939">
        <v>1938</v>
      </c>
      <c r="B1939" s="13">
        <v>-2.1082180103225858</v>
      </c>
    </row>
    <row r="1940" spans="1:2">
      <c r="A1940">
        <v>1939</v>
      </c>
      <c r="B1940" s="13">
        <v>-3.9992349322006744</v>
      </c>
    </row>
    <row r="1941" spans="1:2">
      <c r="A1941">
        <v>1940</v>
      </c>
      <c r="B1941" s="13">
        <v>-4.911297242462263</v>
      </c>
    </row>
    <row r="1942" spans="1:2">
      <c r="A1942">
        <v>1941</v>
      </c>
      <c r="B1942" s="13">
        <v>-4.968362894084942</v>
      </c>
    </row>
    <row r="1943" spans="1:2">
      <c r="A1943">
        <v>1942</v>
      </c>
      <c r="B1943" s="13">
        <v>-3.5775396879077959</v>
      </c>
    </row>
    <row r="1944" spans="1:2">
      <c r="A1944">
        <v>1943</v>
      </c>
      <c r="B1944" s="13">
        <v>-5.9582291524937405</v>
      </c>
    </row>
    <row r="1945" spans="1:2">
      <c r="A1945">
        <v>1944</v>
      </c>
      <c r="B1945" s="13">
        <v>-9.1122841328115065</v>
      </c>
    </row>
    <row r="1946" spans="1:2">
      <c r="A1946">
        <v>1945</v>
      </c>
      <c r="B1946" s="13">
        <v>-4.8011181853863265</v>
      </c>
    </row>
    <row r="1947" spans="1:2">
      <c r="A1947">
        <v>1946</v>
      </c>
      <c r="B1947" s="13">
        <v>-8.7319328889000296</v>
      </c>
    </row>
    <row r="1948" spans="1:2">
      <c r="A1948">
        <v>1947</v>
      </c>
      <c r="B1948" s="13">
        <v>-3.2015452568473242</v>
      </c>
    </row>
    <row r="1949" spans="1:2">
      <c r="A1949">
        <v>1948</v>
      </c>
      <c r="B1949" s="13">
        <v>-4.5927856272933214</v>
      </c>
    </row>
    <row r="1950" spans="1:2">
      <c r="A1950">
        <v>1949</v>
      </c>
      <c r="B1950" s="13">
        <v>-3.3732287120828444</v>
      </c>
    </row>
    <row r="1951" spans="1:2">
      <c r="A1951">
        <v>1950</v>
      </c>
      <c r="B1951" s="13">
        <v>-3.5674085848497947E-2</v>
      </c>
    </row>
    <row r="1952" spans="1:2">
      <c r="A1952">
        <v>1951</v>
      </c>
      <c r="B1952" s="13">
        <v>-2.6662619839869843</v>
      </c>
    </row>
    <row r="1953" spans="1:2">
      <c r="A1953">
        <v>1952</v>
      </c>
      <c r="B1953" s="13">
        <v>-9.7640061264075868</v>
      </c>
    </row>
    <row r="1954" spans="1:2">
      <c r="A1954">
        <v>1953</v>
      </c>
      <c r="B1954" s="13">
        <v>-5.1117702416579061</v>
      </c>
    </row>
    <row r="1955" spans="1:2">
      <c r="A1955">
        <v>1954</v>
      </c>
      <c r="B1955" s="13">
        <v>-9.0232047682725938</v>
      </c>
    </row>
    <row r="1956" spans="1:2">
      <c r="A1956">
        <v>1955</v>
      </c>
      <c r="B1956" s="13">
        <v>-4.3031814036634222</v>
      </c>
    </row>
    <row r="1957" spans="1:2">
      <c r="A1957">
        <v>1956</v>
      </c>
      <c r="B1957" s="13">
        <v>-6.1745736702673968</v>
      </c>
    </row>
    <row r="1958" spans="1:2">
      <c r="A1958">
        <v>1957</v>
      </c>
      <c r="B1958" s="13">
        <v>-6.1433627896644207</v>
      </c>
    </row>
    <row r="1959" spans="1:2">
      <c r="A1959">
        <v>1958</v>
      </c>
      <c r="B1959" s="13">
        <v>-6.2290033893600638</v>
      </c>
    </row>
    <row r="1960" spans="1:2">
      <c r="A1960">
        <v>1959</v>
      </c>
      <c r="B1960" s="13">
        <v>-5.1813254327877987</v>
      </c>
    </row>
    <row r="1961" spans="1:2">
      <c r="A1961">
        <v>1960</v>
      </c>
      <c r="B1961" s="13">
        <v>-1.4710716896414875</v>
      </c>
    </row>
    <row r="1962" spans="1:2">
      <c r="A1962">
        <v>1961</v>
      </c>
      <c r="B1962" s="13">
        <v>-5.8667381481473697</v>
      </c>
    </row>
    <row r="1963" spans="1:2">
      <c r="A1963">
        <v>1962</v>
      </c>
      <c r="B1963" s="13">
        <v>-7.7957741037396113</v>
      </c>
    </row>
    <row r="1964" spans="1:2">
      <c r="A1964">
        <v>1963</v>
      </c>
      <c r="B1964" s="13">
        <v>-2.2059722590734077</v>
      </c>
    </row>
    <row r="1965" spans="1:2">
      <c r="A1965">
        <v>1964</v>
      </c>
      <c r="B1965" s="13">
        <v>-6.2446220773744585</v>
      </c>
    </row>
    <row r="1966" spans="1:2">
      <c r="A1966">
        <v>1965</v>
      </c>
      <c r="B1966" s="13">
        <v>-8.2652809334097679</v>
      </c>
    </row>
    <row r="1967" spans="1:2">
      <c r="A1967">
        <v>1966</v>
      </c>
      <c r="B1967" s="13">
        <v>-6.9331376878801887</v>
      </c>
    </row>
    <row r="1968" spans="1:2">
      <c r="A1968">
        <v>1967</v>
      </c>
      <c r="B1968" s="13">
        <v>1.3211029152267815</v>
      </c>
    </row>
    <row r="1969" spans="1:2">
      <c r="A1969">
        <v>1968</v>
      </c>
      <c r="B1969" s="13">
        <v>-6.2188367860604172</v>
      </c>
    </row>
    <row r="1970" spans="1:2">
      <c r="A1970">
        <v>1969</v>
      </c>
      <c r="B1970" s="13">
        <v>-7.7670093772177076</v>
      </c>
    </row>
    <row r="1971" spans="1:2">
      <c r="A1971">
        <v>1970</v>
      </c>
      <c r="B1971" s="13">
        <v>-6.0304048552968883</v>
      </c>
    </row>
    <row r="1972" spans="1:2">
      <c r="A1972">
        <v>1971</v>
      </c>
      <c r="B1972" s="13">
        <v>-5.2877687754196723</v>
      </c>
    </row>
    <row r="1973" spans="1:2">
      <c r="A1973">
        <v>1972</v>
      </c>
      <c r="B1973" s="13">
        <v>-6.5155311078770008</v>
      </c>
    </row>
    <row r="1974" spans="1:2">
      <c r="A1974">
        <v>1973</v>
      </c>
      <c r="B1974" s="13">
        <v>-3.1049983081174837</v>
      </c>
    </row>
    <row r="1975" spans="1:2">
      <c r="A1975">
        <v>1974</v>
      </c>
      <c r="B1975" s="13">
        <v>-5.3911213559343549</v>
      </c>
    </row>
    <row r="1976" spans="1:2">
      <c r="A1976">
        <v>1975</v>
      </c>
      <c r="B1976" s="13">
        <v>-6.3883119039230056</v>
      </c>
    </row>
    <row r="1977" spans="1:2">
      <c r="A1977">
        <v>1976</v>
      </c>
      <c r="B1977" s="13">
        <v>-0.15288089749667755</v>
      </c>
    </row>
    <row r="1978" spans="1:2">
      <c r="A1978">
        <v>1977</v>
      </c>
      <c r="B1978" s="13">
        <v>-4.940029779329044</v>
      </c>
    </row>
    <row r="1979" spans="1:2">
      <c r="A1979">
        <v>1978</v>
      </c>
      <c r="B1979" s="13">
        <v>-6.5167321878691054</v>
      </c>
    </row>
    <row r="1980" spans="1:2">
      <c r="A1980">
        <v>1979</v>
      </c>
      <c r="B1980" s="13">
        <v>-6.4920146012638833</v>
      </c>
    </row>
    <row r="1981" spans="1:2">
      <c r="A1981">
        <v>1980</v>
      </c>
      <c r="B1981" s="13">
        <v>-6.1003238273753766</v>
      </c>
    </row>
    <row r="1982" spans="1:2">
      <c r="A1982">
        <v>1981</v>
      </c>
      <c r="B1982" s="13">
        <v>-4.7668645609474467</v>
      </c>
    </row>
    <row r="1983" spans="1:2">
      <c r="A1983">
        <v>1982</v>
      </c>
      <c r="B1983" s="13">
        <v>-4.299110367012303</v>
      </c>
    </row>
    <row r="1984" spans="1:2">
      <c r="A1984">
        <v>1983</v>
      </c>
      <c r="B1984" s="13">
        <v>-4.5398272402428468</v>
      </c>
    </row>
    <row r="1985" spans="1:2">
      <c r="A1985">
        <v>1984</v>
      </c>
      <c r="B1985" s="13">
        <v>-5.3301154496106751</v>
      </c>
    </row>
    <row r="1986" spans="1:2">
      <c r="A1986">
        <v>1985</v>
      </c>
      <c r="B1986" s="13">
        <v>-7.0125949384638089</v>
      </c>
    </row>
    <row r="1987" spans="1:2">
      <c r="A1987">
        <v>1986</v>
      </c>
      <c r="B1987" s="13">
        <v>-5.7392941026333766</v>
      </c>
    </row>
    <row r="1988" spans="1:2">
      <c r="A1988">
        <v>1987</v>
      </c>
      <c r="B1988" s="13">
        <v>-1.9419460282458914</v>
      </c>
    </row>
    <row r="1989" spans="1:2">
      <c r="A1989">
        <v>1988</v>
      </c>
      <c r="B1989" s="13">
        <v>-4.0372685888462385</v>
      </c>
    </row>
    <row r="1990" spans="1:2">
      <c r="A1990">
        <v>1989</v>
      </c>
      <c r="B1990" s="13">
        <v>-0.31991466354551706</v>
      </c>
    </row>
    <row r="1991" spans="1:2">
      <c r="A1991">
        <v>1990</v>
      </c>
      <c r="B1991" s="13">
        <v>-3.0168003385326041</v>
      </c>
    </row>
    <row r="1992" spans="1:2">
      <c r="A1992">
        <v>1991</v>
      </c>
      <c r="B1992" s="13">
        <v>-5.2340365487485414</v>
      </c>
    </row>
    <row r="1993" spans="1:2">
      <c r="A1993">
        <v>1992</v>
      </c>
      <c r="B1993" s="13">
        <v>-9.0637708811859993E-2</v>
      </c>
    </row>
    <row r="1994" spans="1:2">
      <c r="A1994">
        <v>1993</v>
      </c>
      <c r="B1994" s="13">
        <v>-6.858331781963388</v>
      </c>
    </row>
    <row r="1995" spans="1:2">
      <c r="A1995">
        <v>1994</v>
      </c>
      <c r="B1995" s="13">
        <v>-1.7269478539759586</v>
      </c>
    </row>
    <row r="1996" spans="1:2">
      <c r="A1996">
        <v>1995</v>
      </c>
      <c r="B1996" s="13">
        <v>-8.5130989704408488</v>
      </c>
    </row>
    <row r="1997" spans="1:2">
      <c r="A1997">
        <v>1996</v>
      </c>
      <c r="B1997" s="13">
        <v>-2.1552805628285832</v>
      </c>
    </row>
    <row r="1998" spans="1:2">
      <c r="A1998">
        <v>1997</v>
      </c>
      <c r="B1998" s="13">
        <v>-5.0694364166852699</v>
      </c>
    </row>
    <row r="1999" spans="1:2">
      <c r="A1999">
        <v>1998</v>
      </c>
      <c r="B1999" s="13">
        <v>-9.9306086929775539</v>
      </c>
    </row>
    <row r="2000" spans="1:2">
      <c r="A2000">
        <v>1999</v>
      </c>
      <c r="B2000" s="13">
        <v>-3.352410858899181</v>
      </c>
    </row>
    <row r="2001" spans="1:2">
      <c r="A2001">
        <v>2000</v>
      </c>
      <c r="B2001" s="13">
        <v>-7.9118809838277429</v>
      </c>
    </row>
    <row r="2002" spans="1:2">
      <c r="A2002">
        <v>2001</v>
      </c>
      <c r="B2002" s="13">
        <v>-3.2627197563772272</v>
      </c>
    </row>
    <row r="2003" spans="1:2">
      <c r="A2003">
        <v>2002</v>
      </c>
      <c r="B2003" s="13">
        <v>-10.883882527734517</v>
      </c>
    </row>
    <row r="2004" spans="1:2">
      <c r="A2004">
        <v>2003</v>
      </c>
      <c r="B2004" s="13">
        <v>-3.871901379110946</v>
      </c>
    </row>
    <row r="2005" spans="1:2">
      <c r="A2005">
        <v>2004</v>
      </c>
      <c r="B2005" s="13">
        <v>-2.6368267852849057</v>
      </c>
    </row>
    <row r="2006" spans="1:2">
      <c r="A2006">
        <v>2005</v>
      </c>
      <c r="B2006" s="13">
        <v>-5.3109127377790344</v>
      </c>
    </row>
    <row r="2007" spans="1:2">
      <c r="A2007">
        <v>2006</v>
      </c>
      <c r="B2007" s="13">
        <v>-7.0643984659627002</v>
      </c>
    </row>
    <row r="2008" spans="1:2">
      <c r="A2008">
        <v>2007</v>
      </c>
      <c r="B2008" s="13">
        <v>-7.2696316754224366</v>
      </c>
    </row>
    <row r="2009" spans="1:2">
      <c r="A2009">
        <v>2008</v>
      </c>
      <c r="B2009" s="13">
        <v>-5.3609897375595654</v>
      </c>
    </row>
    <row r="2010" spans="1:2">
      <c r="A2010">
        <v>2009</v>
      </c>
      <c r="B2010" s="13">
        <v>-0.92278754934623419</v>
      </c>
    </row>
    <row r="2011" spans="1:2">
      <c r="A2011">
        <v>2010</v>
      </c>
      <c r="B2011" s="13">
        <v>-6.2755852474368847</v>
      </c>
    </row>
    <row r="2012" spans="1:2">
      <c r="A2012">
        <v>2011</v>
      </c>
      <c r="B2012" s="13">
        <v>-6.5440978900934885</v>
      </c>
    </row>
    <row r="2013" spans="1:2">
      <c r="A2013">
        <v>2012</v>
      </c>
      <c r="B2013" s="13">
        <v>-9.4940239899487704</v>
      </c>
    </row>
    <row r="2014" spans="1:2">
      <c r="A2014">
        <v>2013</v>
      </c>
      <c r="B2014" s="13">
        <v>-5.9232783404094169</v>
      </c>
    </row>
    <row r="2015" spans="1:2">
      <c r="A2015">
        <v>2014</v>
      </c>
      <c r="B2015" s="13">
        <v>-3.4406265724459297</v>
      </c>
    </row>
    <row r="2016" spans="1:2">
      <c r="A2016">
        <v>2015</v>
      </c>
      <c r="B2016" s="13">
        <v>-7.1886814405666595</v>
      </c>
    </row>
    <row r="2017" spans="1:2">
      <c r="A2017">
        <v>2016</v>
      </c>
      <c r="B2017" s="13">
        <v>-7.7170974050568963</v>
      </c>
    </row>
    <row r="2018" spans="1:2">
      <c r="A2018">
        <v>2017</v>
      </c>
      <c r="B2018" s="13">
        <v>-2.3842354171223201</v>
      </c>
    </row>
    <row r="2019" spans="1:2">
      <c r="A2019">
        <v>2018</v>
      </c>
      <c r="B2019" s="13">
        <v>0.56848114077793488</v>
      </c>
    </row>
    <row r="2020" spans="1:2">
      <c r="A2020">
        <v>2019</v>
      </c>
      <c r="B2020" s="13">
        <v>-1.8251160741700609</v>
      </c>
    </row>
    <row r="2021" spans="1:2">
      <c r="A2021">
        <v>2020</v>
      </c>
      <c r="B2021" s="13">
        <v>-7.8918737944340895</v>
      </c>
    </row>
    <row r="2022" spans="1:2">
      <c r="A2022">
        <v>2021</v>
      </c>
      <c r="B2022" s="13">
        <v>-5.9370064009018613</v>
      </c>
    </row>
    <row r="2023" spans="1:2">
      <c r="A2023">
        <v>2022</v>
      </c>
      <c r="B2023" s="13">
        <v>-6.6481611720705382</v>
      </c>
    </row>
    <row r="2024" spans="1:2">
      <c r="A2024">
        <v>2023</v>
      </c>
      <c r="B2024" s="13">
        <v>-8.6956116792548972</v>
      </c>
    </row>
    <row r="2025" spans="1:2">
      <c r="A2025">
        <v>2024</v>
      </c>
      <c r="B2025" s="13">
        <v>-4.3592822621375893</v>
      </c>
    </row>
    <row r="2026" spans="1:2">
      <c r="A2026">
        <v>2025</v>
      </c>
      <c r="B2026" s="13">
        <v>-5.9304277931426981</v>
      </c>
    </row>
    <row r="2027" spans="1:2">
      <c r="A2027">
        <v>2026</v>
      </c>
      <c r="B2027" s="13">
        <v>-0.94208391374450473</v>
      </c>
    </row>
    <row r="2028" spans="1:2">
      <c r="A2028">
        <v>2027</v>
      </c>
      <c r="B2028" s="13">
        <v>-6.7142172297145208</v>
      </c>
    </row>
    <row r="2029" spans="1:2">
      <c r="A2029">
        <v>2028</v>
      </c>
      <c r="B2029" s="13">
        <v>-3.8040945856248625</v>
      </c>
    </row>
    <row r="2030" spans="1:2">
      <c r="A2030">
        <v>2029</v>
      </c>
      <c r="B2030" s="13">
        <v>-0.99119621332976837</v>
      </c>
    </row>
    <row r="2031" spans="1:2">
      <c r="A2031">
        <v>2030</v>
      </c>
      <c r="B2031" s="13">
        <v>-8.5926279249777071</v>
      </c>
    </row>
    <row r="2032" spans="1:2">
      <c r="A2032">
        <v>2031</v>
      </c>
      <c r="B2032" s="13">
        <v>-8.6988694113221907</v>
      </c>
    </row>
    <row r="2033" spans="1:2">
      <c r="A2033">
        <v>2032</v>
      </c>
      <c r="B2033" s="13">
        <v>-2.7261639608152017</v>
      </c>
    </row>
    <row r="2034" spans="1:2">
      <c r="A2034">
        <v>2033</v>
      </c>
      <c r="B2034" s="13">
        <v>-1.5168247293521757</v>
      </c>
    </row>
    <row r="2035" spans="1:2">
      <c r="A2035">
        <v>2034</v>
      </c>
      <c r="B2035" s="13">
        <v>-7.3763055814248339</v>
      </c>
    </row>
    <row r="2036" spans="1:2">
      <c r="A2036">
        <v>2035</v>
      </c>
      <c r="B2036" s="13">
        <v>-6.3655508174575237</v>
      </c>
    </row>
    <row r="2037" spans="1:2">
      <c r="A2037">
        <v>2036</v>
      </c>
      <c r="B2037" s="13">
        <v>-6.9395614325023072</v>
      </c>
    </row>
    <row r="2038" spans="1:2">
      <c r="A2038">
        <v>2037</v>
      </c>
      <c r="B2038" s="13">
        <v>-3.6714940608003372</v>
      </c>
    </row>
    <row r="2039" spans="1:2">
      <c r="A2039">
        <v>2038</v>
      </c>
      <c r="B2039" s="13">
        <v>-8.829694311427323</v>
      </c>
    </row>
    <row r="2040" spans="1:2">
      <c r="A2040">
        <v>2039</v>
      </c>
      <c r="B2040" s="13">
        <v>-8.8793445449278838</v>
      </c>
    </row>
    <row r="2041" spans="1:2">
      <c r="A2041">
        <v>2040</v>
      </c>
      <c r="B2041" s="13">
        <v>-5.423255649111133</v>
      </c>
    </row>
    <row r="2042" spans="1:2">
      <c r="A2042">
        <v>2041</v>
      </c>
      <c r="B2042" s="13">
        <v>-6.9417628888649716</v>
      </c>
    </row>
    <row r="2043" spans="1:2">
      <c r="A2043">
        <v>2042</v>
      </c>
      <c r="B2043" s="13">
        <v>-3.1231427972233163</v>
      </c>
    </row>
    <row r="2044" spans="1:2">
      <c r="A2044">
        <v>2043</v>
      </c>
      <c r="B2044" s="13">
        <v>-2.8639067456996883</v>
      </c>
    </row>
    <row r="2045" spans="1:2">
      <c r="A2045">
        <v>2044</v>
      </c>
      <c r="B2045" s="13">
        <v>-5.0052316740956417</v>
      </c>
    </row>
    <row r="2046" spans="1:2">
      <c r="A2046">
        <v>2045</v>
      </c>
      <c r="B2046" s="13">
        <v>-3.1375840414767318</v>
      </c>
    </row>
    <row r="2047" spans="1:2">
      <c r="A2047">
        <v>2046</v>
      </c>
      <c r="B2047" s="13">
        <v>-3.6933548009784647</v>
      </c>
    </row>
    <row r="2048" spans="1:2">
      <c r="A2048">
        <v>2047</v>
      </c>
      <c r="B2048" s="13">
        <v>-9.6832532905678121</v>
      </c>
    </row>
    <row r="2049" spans="1:2">
      <c r="A2049">
        <v>2048</v>
      </c>
      <c r="B2049" s="13">
        <v>-8.1048814574668278</v>
      </c>
    </row>
    <row r="2050" spans="1:2">
      <c r="A2050">
        <v>2049</v>
      </c>
      <c r="B2050" s="13">
        <v>-1.5942100367703418</v>
      </c>
    </row>
    <row r="2051" spans="1:2">
      <c r="A2051">
        <v>2050</v>
      </c>
      <c r="B2051" s="13">
        <v>-5.0648773240074068</v>
      </c>
    </row>
    <row r="2052" spans="1:2">
      <c r="A2052">
        <v>2051</v>
      </c>
      <c r="B2052" s="13">
        <v>-8.525345794497067</v>
      </c>
    </row>
    <row r="2053" spans="1:2">
      <c r="A2053">
        <v>2052</v>
      </c>
      <c r="B2053" s="13">
        <v>-5.9262143269200456</v>
      </c>
    </row>
    <row r="2054" spans="1:2">
      <c r="A2054">
        <v>2053</v>
      </c>
      <c r="B2054" s="13">
        <v>-5.676445034809559</v>
      </c>
    </row>
    <row r="2055" spans="1:2">
      <c r="A2055">
        <v>2054</v>
      </c>
      <c r="B2055" s="13">
        <v>-2.3700514696193968</v>
      </c>
    </row>
    <row r="2056" spans="1:2">
      <c r="A2056">
        <v>2055</v>
      </c>
      <c r="B2056" s="13">
        <v>-3.7341494127449653</v>
      </c>
    </row>
    <row r="2057" spans="1:2">
      <c r="A2057">
        <v>2056</v>
      </c>
      <c r="B2057" s="13">
        <v>-5.7003159828141641</v>
      </c>
    </row>
    <row r="2058" spans="1:2">
      <c r="A2058">
        <v>2057</v>
      </c>
      <c r="B2058" s="13">
        <v>-5.9160275294473665</v>
      </c>
    </row>
    <row r="2059" spans="1:2">
      <c r="A2059">
        <v>2058</v>
      </c>
      <c r="B2059" s="13">
        <v>-7.507340825373543</v>
      </c>
    </row>
    <row r="2060" spans="1:2">
      <c r="A2060">
        <v>2059</v>
      </c>
      <c r="B2060" s="13">
        <v>-4.5752501236959171</v>
      </c>
    </row>
    <row r="2061" spans="1:2">
      <c r="A2061">
        <v>2060</v>
      </c>
      <c r="B2061" s="13">
        <v>-3.7578734647028247</v>
      </c>
    </row>
    <row r="2062" spans="1:2">
      <c r="A2062">
        <v>2061</v>
      </c>
      <c r="B2062" s="13">
        <v>-5.3547237481355374</v>
      </c>
    </row>
    <row r="2063" spans="1:2">
      <c r="A2063">
        <v>2062</v>
      </c>
      <c r="B2063" s="13">
        <v>-4.1668851969680398</v>
      </c>
    </row>
    <row r="2064" spans="1:2">
      <c r="A2064">
        <v>2063</v>
      </c>
      <c r="B2064" s="13">
        <v>-5.2748726739880869</v>
      </c>
    </row>
    <row r="2065" spans="1:2">
      <c r="A2065">
        <v>2064</v>
      </c>
      <c r="B2065" s="13">
        <v>-1.5623740655903648</v>
      </c>
    </row>
    <row r="2066" spans="1:2">
      <c r="A2066">
        <v>2065</v>
      </c>
      <c r="B2066" s="13">
        <v>-4.7434502925159476</v>
      </c>
    </row>
    <row r="2067" spans="1:2">
      <c r="A2067">
        <v>2066</v>
      </c>
      <c r="B2067" s="13">
        <v>-5.5199202828826106</v>
      </c>
    </row>
    <row r="2068" spans="1:2">
      <c r="A2068">
        <v>2067</v>
      </c>
      <c r="B2068" s="13">
        <v>-5.4225330877918188</v>
      </c>
    </row>
    <row r="2069" spans="1:2">
      <c r="A2069">
        <v>2068</v>
      </c>
      <c r="B2069" s="13">
        <v>-4.9830299118533912</v>
      </c>
    </row>
    <row r="2070" spans="1:2">
      <c r="A2070">
        <v>2069</v>
      </c>
      <c r="B2070" s="13">
        <v>-0.81877179921530674</v>
      </c>
    </row>
    <row r="2071" spans="1:2">
      <c r="A2071">
        <v>2070</v>
      </c>
      <c r="B2071" s="13">
        <v>-5.0049473901654187</v>
      </c>
    </row>
    <row r="2072" spans="1:2">
      <c r="A2072">
        <v>2071</v>
      </c>
      <c r="B2072" s="13">
        <v>-2.3725449679709292</v>
      </c>
    </row>
    <row r="2073" spans="1:2">
      <c r="A2073">
        <v>2072</v>
      </c>
      <c r="B2073" s="13">
        <v>-5.3706302240639259</v>
      </c>
    </row>
    <row r="2074" spans="1:2">
      <c r="A2074">
        <v>2073</v>
      </c>
      <c r="B2074" s="13">
        <v>-5.3347215152491474</v>
      </c>
    </row>
    <row r="2075" spans="1:2">
      <c r="A2075">
        <v>2074</v>
      </c>
      <c r="B2075" s="13">
        <v>-3.5706855272956011</v>
      </c>
    </row>
    <row r="2076" spans="1:2">
      <c r="A2076">
        <v>2075</v>
      </c>
      <c r="B2076" s="13">
        <v>-3.9435384486565392</v>
      </c>
    </row>
    <row r="2077" spans="1:2">
      <c r="A2077">
        <v>2076</v>
      </c>
      <c r="B2077" s="13">
        <v>-5.402701490676372</v>
      </c>
    </row>
    <row r="2078" spans="1:2">
      <c r="A2078">
        <v>2077</v>
      </c>
      <c r="B2078" s="13">
        <v>-3.5342370047488485</v>
      </c>
    </row>
    <row r="2079" spans="1:2">
      <c r="A2079">
        <v>2078</v>
      </c>
      <c r="B2079" s="13">
        <v>-8.7177747897599644</v>
      </c>
    </row>
    <row r="2080" spans="1:2">
      <c r="A2080">
        <v>2079</v>
      </c>
      <c r="B2080" s="13">
        <v>-3.5959481075356043</v>
      </c>
    </row>
    <row r="2081" spans="1:2">
      <c r="A2081">
        <v>2080</v>
      </c>
      <c r="B2081" s="13">
        <v>-5.237895802601412</v>
      </c>
    </row>
    <row r="2082" spans="1:2">
      <c r="A2082">
        <v>2081</v>
      </c>
      <c r="B2082" s="13">
        <v>-5.4553518768277884</v>
      </c>
    </row>
    <row r="2083" spans="1:2">
      <c r="A2083">
        <v>2082</v>
      </c>
      <c r="B2083" s="13">
        <v>-4.0327968171559512</v>
      </c>
    </row>
    <row r="2084" spans="1:2">
      <c r="A2084">
        <v>2083</v>
      </c>
      <c r="B2084" s="13">
        <v>-8.1355656574808162</v>
      </c>
    </row>
    <row r="2085" spans="1:2">
      <c r="A2085">
        <v>2084</v>
      </c>
      <c r="B2085" s="13">
        <v>-5.2366677009613865</v>
      </c>
    </row>
    <row r="2086" spans="1:2">
      <c r="A2086">
        <v>2085</v>
      </c>
      <c r="B2086" s="13">
        <v>-7.2983944641965968</v>
      </c>
    </row>
    <row r="2087" spans="1:2">
      <c r="A2087">
        <v>2086</v>
      </c>
      <c r="B2087" s="13">
        <v>-4.1287070254895522</v>
      </c>
    </row>
    <row r="2088" spans="1:2">
      <c r="A2088">
        <v>2087</v>
      </c>
      <c r="B2088" s="13">
        <v>-6.9215279573121578</v>
      </c>
    </row>
    <row r="2089" spans="1:2">
      <c r="A2089">
        <v>2088</v>
      </c>
      <c r="B2089" s="13">
        <v>-6.8335788317615336</v>
      </c>
    </row>
    <row r="2090" spans="1:2">
      <c r="A2090">
        <v>2089</v>
      </c>
      <c r="B2090" s="13">
        <v>-9.2862893056591638</v>
      </c>
    </row>
    <row r="2091" spans="1:2">
      <c r="A2091">
        <v>2090</v>
      </c>
      <c r="B2091" s="13">
        <v>-5.197541914103625</v>
      </c>
    </row>
    <row r="2092" spans="1:2">
      <c r="A2092">
        <v>2091</v>
      </c>
      <c r="B2092" s="13">
        <v>-7.5890380277739657</v>
      </c>
    </row>
    <row r="2093" spans="1:2">
      <c r="A2093">
        <v>2092</v>
      </c>
      <c r="B2093" s="13">
        <v>-9.1197959683054499</v>
      </c>
    </row>
    <row r="2094" spans="1:2">
      <c r="A2094">
        <v>2093</v>
      </c>
      <c r="B2094" s="13">
        <v>-6.8897300899655205</v>
      </c>
    </row>
    <row r="2095" spans="1:2">
      <c r="A2095">
        <v>2094</v>
      </c>
      <c r="B2095" s="13">
        <v>-4.128710007144031</v>
      </c>
    </row>
    <row r="2096" spans="1:2">
      <c r="A2096">
        <v>2095</v>
      </c>
      <c r="B2096" s="13">
        <v>-8.2652353165939925</v>
      </c>
    </row>
    <row r="2097" spans="1:2">
      <c r="A2097">
        <v>2096</v>
      </c>
      <c r="B2097" s="13">
        <v>-7.0496085337745571</v>
      </c>
    </row>
    <row r="2098" spans="1:2">
      <c r="A2098">
        <v>2097</v>
      </c>
      <c r="B2098" s="13">
        <v>-9.5167789453812635</v>
      </c>
    </row>
    <row r="2099" spans="1:2">
      <c r="A2099">
        <v>2098</v>
      </c>
      <c r="B2099" s="13">
        <v>-5.5720318239562046</v>
      </c>
    </row>
    <row r="2100" spans="1:2">
      <c r="A2100">
        <v>2099</v>
      </c>
      <c r="B2100" s="13">
        <v>-7.3976998957358928</v>
      </c>
    </row>
    <row r="2101" spans="1:2">
      <c r="A2101">
        <v>2100</v>
      </c>
      <c r="B2101" s="13">
        <v>-3.8988091311118764</v>
      </c>
    </row>
    <row r="2102" spans="1:2">
      <c r="A2102">
        <v>2101</v>
      </c>
      <c r="B2102" s="13">
        <v>-6.6526716763433038</v>
      </c>
    </row>
    <row r="2103" spans="1:2">
      <c r="A2103">
        <v>2102</v>
      </c>
      <c r="B2103" s="13">
        <v>-5.6685558555007187</v>
      </c>
    </row>
    <row r="2104" spans="1:2">
      <c r="A2104">
        <v>2103</v>
      </c>
      <c r="B2104" s="13">
        <v>-6.3157139017164443</v>
      </c>
    </row>
    <row r="2105" spans="1:2">
      <c r="A2105">
        <v>2104</v>
      </c>
      <c r="B2105" s="13">
        <v>-7.1079316056437731</v>
      </c>
    </row>
    <row r="2106" spans="1:2">
      <c r="A2106">
        <v>2105</v>
      </c>
      <c r="B2106" s="13">
        <v>-2.8473308690857189</v>
      </c>
    </row>
    <row r="2107" spans="1:2">
      <c r="A2107">
        <v>2106</v>
      </c>
      <c r="B2107" s="13">
        <v>-12.07530479714806</v>
      </c>
    </row>
    <row r="2108" spans="1:2">
      <c r="A2108">
        <v>2107</v>
      </c>
      <c r="B2108" s="13">
        <v>-6.2696379880027111</v>
      </c>
    </row>
    <row r="2109" spans="1:2">
      <c r="A2109">
        <v>2108</v>
      </c>
      <c r="B2109" s="13">
        <v>-3.4340738979944065</v>
      </c>
    </row>
    <row r="2110" spans="1:2">
      <c r="A2110">
        <v>2109</v>
      </c>
      <c r="B2110" s="13">
        <v>-5.944211528560257</v>
      </c>
    </row>
    <row r="2111" spans="1:2">
      <c r="A2111">
        <v>2110</v>
      </c>
      <c r="B2111" s="13">
        <v>-7.4612030193993251</v>
      </c>
    </row>
    <row r="2112" spans="1:2">
      <c r="A2112">
        <v>2111</v>
      </c>
      <c r="B2112" s="13">
        <v>-6.2082625077496107</v>
      </c>
    </row>
    <row r="2113" spans="1:2">
      <c r="A2113">
        <v>2112</v>
      </c>
      <c r="B2113" s="13">
        <v>-6.4241713729514371</v>
      </c>
    </row>
    <row r="2114" spans="1:2">
      <c r="A2114">
        <v>2113</v>
      </c>
      <c r="B2114" s="13">
        <v>-0.38436047294399955</v>
      </c>
    </row>
    <row r="2115" spans="1:2">
      <c r="A2115">
        <v>2114</v>
      </c>
      <c r="B2115" s="13">
        <v>-2.7164537933108255</v>
      </c>
    </row>
    <row r="2116" spans="1:2">
      <c r="A2116">
        <v>2115</v>
      </c>
      <c r="B2116" s="13">
        <v>-2.9056882276763947</v>
      </c>
    </row>
    <row r="2117" spans="1:2">
      <c r="A2117">
        <v>2116</v>
      </c>
      <c r="B2117" s="13">
        <v>7.2128923344408402E-2</v>
      </c>
    </row>
    <row r="2118" spans="1:2">
      <c r="A2118">
        <v>2117</v>
      </c>
      <c r="B2118" s="13">
        <v>-7.3226767711727279</v>
      </c>
    </row>
    <row r="2119" spans="1:2">
      <c r="A2119">
        <v>2118</v>
      </c>
      <c r="B2119" s="13">
        <v>-1.6449101163654307</v>
      </c>
    </row>
    <row r="2120" spans="1:2">
      <c r="A2120">
        <v>2119</v>
      </c>
      <c r="B2120" s="13">
        <v>-8.1378699827839647</v>
      </c>
    </row>
    <row r="2121" spans="1:2">
      <c r="A2121">
        <v>2120</v>
      </c>
      <c r="B2121" s="13">
        <v>-1.3172329391242712</v>
      </c>
    </row>
    <row r="2122" spans="1:2">
      <c r="A2122">
        <v>2121</v>
      </c>
      <c r="B2122" s="13">
        <v>-12.921753600280514</v>
      </c>
    </row>
    <row r="2123" spans="1:2">
      <c r="A2123">
        <v>2122</v>
      </c>
      <c r="B2123" s="13">
        <v>-5.0781077937805401</v>
      </c>
    </row>
    <row r="2124" spans="1:2">
      <c r="A2124">
        <v>2123</v>
      </c>
      <c r="B2124" s="13">
        <v>-5.5294732493857639</v>
      </c>
    </row>
    <row r="2125" spans="1:2">
      <c r="A2125">
        <v>2124</v>
      </c>
      <c r="B2125" s="13">
        <v>-3.2033275987148904</v>
      </c>
    </row>
    <row r="2126" spans="1:2">
      <c r="A2126">
        <v>2125</v>
      </c>
      <c r="B2126" s="13">
        <v>-0.4522887442985451</v>
      </c>
    </row>
    <row r="2127" spans="1:2">
      <c r="A2127">
        <v>2126</v>
      </c>
      <c r="B2127" s="13">
        <v>-5.0893274797586363</v>
      </c>
    </row>
    <row r="2128" spans="1:2">
      <c r="A2128">
        <v>2127</v>
      </c>
      <c r="B2128" s="13">
        <v>-7.8110122537042139</v>
      </c>
    </row>
    <row r="2129" spans="1:2">
      <c r="A2129">
        <v>2128</v>
      </c>
      <c r="B2129" s="13">
        <v>-7.9799135234113709</v>
      </c>
    </row>
    <row r="2130" spans="1:2">
      <c r="A2130">
        <v>2129</v>
      </c>
      <c r="B2130" s="13">
        <v>-3.3015572330273284</v>
      </c>
    </row>
    <row r="2131" spans="1:2">
      <c r="A2131">
        <v>2130</v>
      </c>
      <c r="B2131" s="13">
        <v>-6.3453685723664064</v>
      </c>
    </row>
    <row r="2132" spans="1:2">
      <c r="A2132">
        <v>2131</v>
      </c>
      <c r="B2132" s="13">
        <v>-3.0892086132081951</v>
      </c>
    </row>
    <row r="2133" spans="1:2">
      <c r="A2133">
        <v>2132</v>
      </c>
      <c r="B2133" s="13">
        <v>-11.435373661991004</v>
      </c>
    </row>
    <row r="2134" spans="1:2">
      <c r="A2134">
        <v>2133</v>
      </c>
      <c r="B2134" s="13">
        <v>-3.8781829559519445</v>
      </c>
    </row>
    <row r="2135" spans="1:2">
      <c r="A2135">
        <v>2134</v>
      </c>
      <c r="B2135" s="13">
        <v>-5.3405409486088802</v>
      </c>
    </row>
    <row r="2136" spans="1:2">
      <c r="A2136">
        <v>2135</v>
      </c>
      <c r="B2136" s="13">
        <v>-5.7215404729357768</v>
      </c>
    </row>
    <row r="2137" spans="1:2">
      <c r="A2137">
        <v>2136</v>
      </c>
      <c r="B2137" s="13">
        <v>-4.9748872273826112</v>
      </c>
    </row>
    <row r="2138" spans="1:2">
      <c r="A2138">
        <v>2137</v>
      </c>
      <c r="B2138" s="13">
        <v>-7.2630749076792265</v>
      </c>
    </row>
    <row r="2139" spans="1:2">
      <c r="A2139">
        <v>2138</v>
      </c>
      <c r="B2139" s="13">
        <v>-2.604184193623404</v>
      </c>
    </row>
    <row r="2140" spans="1:2">
      <c r="A2140">
        <v>2139</v>
      </c>
      <c r="B2140" s="13">
        <v>-3.6679949127209448</v>
      </c>
    </row>
    <row r="2141" spans="1:2">
      <c r="A2141">
        <v>2140</v>
      </c>
      <c r="B2141" s="13">
        <v>-6.0746321285011851</v>
      </c>
    </row>
    <row r="2142" spans="1:2">
      <c r="A2142">
        <v>2141</v>
      </c>
      <c r="B2142" s="13">
        <v>-7.7217792175173354</v>
      </c>
    </row>
    <row r="2143" spans="1:2">
      <c r="A2143">
        <v>2142</v>
      </c>
      <c r="B2143" s="13">
        <v>-4.9386695309460267</v>
      </c>
    </row>
    <row r="2144" spans="1:2">
      <c r="A2144">
        <v>2143</v>
      </c>
      <c r="B2144" s="13">
        <v>-3.6911468864061296</v>
      </c>
    </row>
    <row r="2145" spans="1:2">
      <c r="A2145">
        <v>2144</v>
      </c>
      <c r="B2145" s="13">
        <v>-7.6855429905817605</v>
      </c>
    </row>
    <row r="2146" spans="1:2">
      <c r="A2146">
        <v>2145</v>
      </c>
      <c r="B2146" s="13">
        <v>-7.3324797230562853</v>
      </c>
    </row>
    <row r="2147" spans="1:2">
      <c r="A2147">
        <v>2146</v>
      </c>
      <c r="B2147" s="13">
        <v>-4.886570671739487</v>
      </c>
    </row>
    <row r="2148" spans="1:2">
      <c r="A2148">
        <v>2147</v>
      </c>
      <c r="B2148" s="13">
        <v>-5.0726309913611383</v>
      </c>
    </row>
    <row r="2149" spans="1:2">
      <c r="A2149">
        <v>2148</v>
      </c>
      <c r="B2149" s="13">
        <v>-2.2435758369341716</v>
      </c>
    </row>
    <row r="2150" spans="1:2">
      <c r="A2150">
        <v>2149</v>
      </c>
      <c r="B2150" s="13">
        <v>-3.4375226581071985</v>
      </c>
    </row>
    <row r="2151" spans="1:2">
      <c r="A2151">
        <v>2150</v>
      </c>
      <c r="B2151" s="13">
        <v>-3.8591443611625635</v>
      </c>
    </row>
    <row r="2152" spans="1:2">
      <c r="A2152">
        <v>2151</v>
      </c>
      <c r="B2152" s="13">
        <v>-3.4415372095169809</v>
      </c>
    </row>
    <row r="2153" spans="1:2">
      <c r="A2153">
        <v>2152</v>
      </c>
      <c r="B2153" s="13">
        <v>-6.0151629172787935</v>
      </c>
    </row>
    <row r="2154" spans="1:2">
      <c r="A2154">
        <v>2153</v>
      </c>
      <c r="B2154" s="13">
        <v>-5.5296004231286116</v>
      </c>
    </row>
    <row r="2155" spans="1:2">
      <c r="A2155">
        <v>2154</v>
      </c>
      <c r="B2155" s="13">
        <v>-4.5010943095579607</v>
      </c>
    </row>
    <row r="2156" spans="1:2">
      <c r="A2156">
        <v>2155</v>
      </c>
      <c r="B2156" s="13">
        <v>-13.010576937219385</v>
      </c>
    </row>
    <row r="2157" spans="1:2">
      <c r="A2157">
        <v>2156</v>
      </c>
      <c r="B2157" s="13">
        <v>-3.4294382677756703</v>
      </c>
    </row>
    <row r="2158" spans="1:2">
      <c r="A2158">
        <v>2157</v>
      </c>
      <c r="B2158" s="13">
        <v>-5.9317434702687839</v>
      </c>
    </row>
    <row r="2159" spans="1:2">
      <c r="A2159">
        <v>2158</v>
      </c>
      <c r="B2159" s="13">
        <v>-4.121097722275187</v>
      </c>
    </row>
    <row r="2160" spans="1:2">
      <c r="A2160">
        <v>2159</v>
      </c>
      <c r="B2160" s="13">
        <v>-4.3549744981688683</v>
      </c>
    </row>
    <row r="2161" spans="1:2">
      <c r="A2161">
        <v>2160</v>
      </c>
      <c r="B2161" s="13">
        <v>-3.4762949433433241</v>
      </c>
    </row>
    <row r="2162" spans="1:2">
      <c r="A2162">
        <v>2161</v>
      </c>
      <c r="B2162" s="13">
        <v>-3.2115747709585887</v>
      </c>
    </row>
    <row r="2163" spans="1:2">
      <c r="A2163">
        <v>2162</v>
      </c>
      <c r="B2163" s="13">
        <v>-5.3339012455575805</v>
      </c>
    </row>
    <row r="2164" spans="1:2">
      <c r="A2164">
        <v>2163</v>
      </c>
      <c r="B2164" s="13">
        <v>-6.5036632721268033</v>
      </c>
    </row>
    <row r="2165" spans="1:2">
      <c r="A2165">
        <v>2164</v>
      </c>
      <c r="B2165" s="13">
        <v>-3.5786280063247013</v>
      </c>
    </row>
    <row r="2166" spans="1:2">
      <c r="A2166">
        <v>2165</v>
      </c>
      <c r="B2166" s="13">
        <v>-3.2024608576674334</v>
      </c>
    </row>
    <row r="2167" spans="1:2">
      <c r="A2167">
        <v>2166</v>
      </c>
      <c r="B2167" s="13">
        <v>-3.2850134607575017</v>
      </c>
    </row>
    <row r="2168" spans="1:2">
      <c r="A2168">
        <v>2167</v>
      </c>
      <c r="B2168" s="13">
        <v>-7.524140445537693</v>
      </c>
    </row>
    <row r="2169" spans="1:2">
      <c r="A2169">
        <v>2168</v>
      </c>
      <c r="B2169" s="13">
        <v>-5.0854977533843808</v>
      </c>
    </row>
    <row r="2170" spans="1:2">
      <c r="A2170">
        <v>2169</v>
      </c>
      <c r="B2170" s="13">
        <v>1.8169195982583048</v>
      </c>
    </row>
    <row r="2171" spans="1:2">
      <c r="A2171">
        <v>2170</v>
      </c>
      <c r="B2171" s="13">
        <v>-3.7414855981672068</v>
      </c>
    </row>
    <row r="2172" spans="1:2">
      <c r="A2172">
        <v>2171</v>
      </c>
      <c r="B2172" s="13">
        <v>-0.38788043849991838</v>
      </c>
    </row>
    <row r="2173" spans="1:2">
      <c r="A2173">
        <v>2172</v>
      </c>
      <c r="B2173" s="13">
        <v>1.4447112063871439</v>
      </c>
    </row>
    <row r="2174" spans="1:2">
      <c r="A2174">
        <v>2173</v>
      </c>
      <c r="B2174" s="13">
        <v>-0.77829840170004994</v>
      </c>
    </row>
    <row r="2175" spans="1:2">
      <c r="A2175">
        <v>2174</v>
      </c>
      <c r="B2175" s="13">
        <v>-8.6060778413426124</v>
      </c>
    </row>
    <row r="2176" spans="1:2">
      <c r="A2176">
        <v>2175</v>
      </c>
      <c r="B2176" s="13">
        <v>-0.65177459308556973</v>
      </c>
    </row>
    <row r="2177" spans="1:2">
      <c r="A2177">
        <v>2176</v>
      </c>
      <c r="B2177" s="13">
        <v>-5.492347433945012</v>
      </c>
    </row>
    <row r="2178" spans="1:2">
      <c r="A2178">
        <v>2177</v>
      </c>
      <c r="B2178" s="13">
        <v>-5.4070679786592208</v>
      </c>
    </row>
    <row r="2179" spans="1:2">
      <c r="A2179">
        <v>2178</v>
      </c>
      <c r="B2179" s="13">
        <v>-4.9937822964303908</v>
      </c>
    </row>
    <row r="2180" spans="1:2">
      <c r="A2180">
        <v>2179</v>
      </c>
      <c r="B2180" s="13">
        <v>-3.1443184221833227</v>
      </c>
    </row>
    <row r="2181" spans="1:2">
      <c r="A2181">
        <v>2180</v>
      </c>
      <c r="B2181" s="13">
        <v>-4.05923216966504</v>
      </c>
    </row>
    <row r="2182" spans="1:2">
      <c r="A2182">
        <v>2181</v>
      </c>
      <c r="B2182" s="13">
        <v>-3.0514149313315699</v>
      </c>
    </row>
    <row r="2183" spans="1:2">
      <c r="A2183">
        <v>2182</v>
      </c>
      <c r="B2183" s="13">
        <v>-3.7034259582800462</v>
      </c>
    </row>
    <row r="2184" spans="1:2">
      <c r="A2184">
        <v>2183</v>
      </c>
      <c r="B2184" s="13">
        <v>-1.1009705423126586</v>
      </c>
    </row>
    <row r="2185" spans="1:2">
      <c r="A2185">
        <v>2184</v>
      </c>
      <c r="B2185" s="13">
        <v>-5.7832318868344474</v>
      </c>
    </row>
    <row r="2186" spans="1:2">
      <c r="A2186">
        <v>2185</v>
      </c>
      <c r="B2186" s="13">
        <v>-3.2731825775366965</v>
      </c>
    </row>
    <row r="2187" spans="1:2">
      <c r="A2187">
        <v>2186</v>
      </c>
      <c r="B2187" s="13">
        <v>-10.67447779817152</v>
      </c>
    </row>
    <row r="2188" spans="1:2">
      <c r="A2188">
        <v>2187</v>
      </c>
      <c r="B2188" s="13">
        <v>-4.5791770950301425</v>
      </c>
    </row>
    <row r="2189" spans="1:2">
      <c r="A2189">
        <v>2188</v>
      </c>
      <c r="B2189" s="13">
        <v>-4.6597165848520481</v>
      </c>
    </row>
    <row r="2190" spans="1:2">
      <c r="A2190">
        <v>2189</v>
      </c>
      <c r="B2190" s="13">
        <v>-5.8487158853738128</v>
      </c>
    </row>
    <row r="2191" spans="1:2">
      <c r="A2191">
        <v>2190</v>
      </c>
      <c r="B2191" s="13">
        <v>-4.7994943469227795</v>
      </c>
    </row>
    <row r="2192" spans="1:2">
      <c r="A2192">
        <v>2191</v>
      </c>
      <c r="B2192" s="13">
        <v>-7.9014611891215036</v>
      </c>
    </row>
    <row r="2193" spans="1:2">
      <c r="A2193">
        <v>2192</v>
      </c>
      <c r="B2193" s="13">
        <v>-4.470131597930993</v>
      </c>
    </row>
    <row r="2194" spans="1:2">
      <c r="A2194">
        <v>2193</v>
      </c>
      <c r="B2194" s="13">
        <v>-7.0959971004764091</v>
      </c>
    </row>
    <row r="2195" spans="1:2">
      <c r="A2195">
        <v>2194</v>
      </c>
      <c r="B2195" s="13">
        <v>-3.9263270007123601</v>
      </c>
    </row>
    <row r="2196" spans="1:2">
      <c r="A2196">
        <v>2195</v>
      </c>
      <c r="B2196" s="13">
        <v>-3.615478038587383</v>
      </c>
    </row>
    <row r="2197" spans="1:2">
      <c r="A2197">
        <v>2196</v>
      </c>
      <c r="B2197" s="13">
        <v>-9.001790926726029</v>
      </c>
    </row>
    <row r="2198" spans="1:2">
      <c r="A2198">
        <v>2197</v>
      </c>
      <c r="B2198" s="13">
        <v>-7.4640449274327398</v>
      </c>
    </row>
    <row r="2199" spans="1:2">
      <c r="A2199">
        <v>2198</v>
      </c>
      <c r="B2199" s="13">
        <v>-7.1684003110263701</v>
      </c>
    </row>
    <row r="2200" spans="1:2">
      <c r="A2200">
        <v>2199</v>
      </c>
      <c r="B2200" s="13">
        <v>-7.0137341659563512</v>
      </c>
    </row>
    <row r="2201" spans="1:2">
      <c r="A2201">
        <v>2200</v>
      </c>
      <c r="B2201" s="13">
        <v>-7.6718672382424247</v>
      </c>
    </row>
    <row r="2202" spans="1:2">
      <c r="A2202">
        <v>2201</v>
      </c>
      <c r="B2202" s="13">
        <v>-7.159326268289937</v>
      </c>
    </row>
    <row r="2203" spans="1:2">
      <c r="A2203">
        <v>2202</v>
      </c>
      <c r="B2203" s="13">
        <v>-11.13862079845658</v>
      </c>
    </row>
    <row r="2204" spans="1:2">
      <c r="A2204">
        <v>2203</v>
      </c>
      <c r="B2204" s="13">
        <v>-4.9502421931190144</v>
      </c>
    </row>
    <row r="2205" spans="1:2">
      <c r="A2205">
        <v>2204</v>
      </c>
      <c r="B2205" s="13">
        <v>-7.0565200983105685</v>
      </c>
    </row>
    <row r="2206" spans="1:2">
      <c r="A2206">
        <v>2205</v>
      </c>
      <c r="B2206" s="13">
        <v>-4.7043902649670182</v>
      </c>
    </row>
    <row r="2207" spans="1:2">
      <c r="A2207">
        <v>2206</v>
      </c>
      <c r="B2207" s="13">
        <v>-3.0034284934953432</v>
      </c>
    </row>
    <row r="2208" spans="1:2">
      <c r="A2208">
        <v>2207</v>
      </c>
      <c r="B2208" s="13">
        <v>-6.0681076160744842</v>
      </c>
    </row>
    <row r="2209" spans="1:2">
      <c r="A2209">
        <v>2208</v>
      </c>
      <c r="B2209" s="13">
        <v>-4.2434355266529842</v>
      </c>
    </row>
    <row r="2210" spans="1:2">
      <c r="A2210">
        <v>2209</v>
      </c>
      <c r="B2210" s="13">
        <v>-5.1167705172044231</v>
      </c>
    </row>
    <row r="2211" spans="1:2">
      <c r="A2211">
        <v>2210</v>
      </c>
      <c r="B2211" s="13">
        <v>-4.0689655223771908</v>
      </c>
    </row>
    <row r="2212" spans="1:2">
      <c r="A2212">
        <v>2211</v>
      </c>
      <c r="B2212" s="13">
        <v>-9.3066857367530726</v>
      </c>
    </row>
    <row r="2213" spans="1:2">
      <c r="A2213">
        <v>2212</v>
      </c>
      <c r="B2213" s="13">
        <v>-1.9197612622179272</v>
      </c>
    </row>
    <row r="2214" spans="1:2">
      <c r="A2214">
        <v>2213</v>
      </c>
      <c r="B2214" s="13">
        <v>-3.4373228758918932</v>
      </c>
    </row>
    <row r="2215" spans="1:2">
      <c r="A2215">
        <v>2214</v>
      </c>
      <c r="B2215" s="13">
        <v>-7.4535468296298433</v>
      </c>
    </row>
    <row r="2216" spans="1:2">
      <c r="A2216">
        <v>2215</v>
      </c>
      <c r="B2216" s="13">
        <v>-7.4856847163409777</v>
      </c>
    </row>
    <row r="2217" spans="1:2">
      <c r="A2217">
        <v>2216</v>
      </c>
      <c r="B2217" s="13">
        <v>-7.2719351524293332</v>
      </c>
    </row>
    <row r="2218" spans="1:2">
      <c r="A2218">
        <v>2217</v>
      </c>
      <c r="B2218" s="13">
        <v>-3.1816073359104662</v>
      </c>
    </row>
    <row r="2219" spans="1:2">
      <c r="A2219">
        <v>2218</v>
      </c>
      <c r="B2219" s="13">
        <v>-4.8916453890169898</v>
      </c>
    </row>
    <row r="2220" spans="1:2">
      <c r="A2220">
        <v>2219</v>
      </c>
      <c r="B2220" s="13">
        <v>-9.0662164828227141</v>
      </c>
    </row>
    <row r="2221" spans="1:2">
      <c r="A2221">
        <v>2220</v>
      </c>
      <c r="B2221" s="13">
        <v>-4.7980926364593124</v>
      </c>
    </row>
    <row r="2222" spans="1:2">
      <c r="A2222">
        <v>2221</v>
      </c>
      <c r="B2222" s="13">
        <v>-9.0046052899131368</v>
      </c>
    </row>
    <row r="2223" spans="1:2">
      <c r="A2223">
        <v>2222</v>
      </c>
      <c r="B2223" s="13">
        <v>-2.2140405529370946</v>
      </c>
    </row>
    <row r="2224" spans="1:2">
      <c r="A2224">
        <v>2223</v>
      </c>
      <c r="B2224" s="13">
        <v>-8.3084092565311476</v>
      </c>
    </row>
    <row r="2225" spans="1:2">
      <c r="A2225">
        <v>2224</v>
      </c>
      <c r="B2225" s="13">
        <v>-8.8736005122728212</v>
      </c>
    </row>
    <row r="2226" spans="1:2">
      <c r="A2226">
        <v>2225</v>
      </c>
      <c r="B2226" s="13">
        <v>-2.6782330197754214</v>
      </c>
    </row>
    <row r="2227" spans="1:2">
      <c r="A2227">
        <v>2226</v>
      </c>
      <c r="B2227" s="13">
        <v>-8.8565353717823214</v>
      </c>
    </row>
    <row r="2228" spans="1:2">
      <c r="A2228">
        <v>2227</v>
      </c>
      <c r="B2228" s="13">
        <v>-5.7804196438605215</v>
      </c>
    </row>
    <row r="2229" spans="1:2">
      <c r="A2229">
        <v>2228</v>
      </c>
      <c r="B2229" s="13">
        <v>-7.1883305846739631</v>
      </c>
    </row>
    <row r="2230" spans="1:2">
      <c r="A2230">
        <v>2229</v>
      </c>
      <c r="B2230" s="13">
        <v>-7.5670561175476294</v>
      </c>
    </row>
    <row r="2231" spans="1:2">
      <c r="A2231">
        <v>2230</v>
      </c>
      <c r="B2231" s="13">
        <v>-6.438553567648797</v>
      </c>
    </row>
    <row r="2232" spans="1:2">
      <c r="A2232">
        <v>2231</v>
      </c>
      <c r="B2232" s="13">
        <v>-5.9464948396761654</v>
      </c>
    </row>
    <row r="2233" spans="1:2">
      <c r="A2233">
        <v>2232</v>
      </c>
      <c r="B2233" s="13">
        <v>-2.5638425878748428</v>
      </c>
    </row>
    <row r="2234" spans="1:2">
      <c r="A2234">
        <v>2233</v>
      </c>
      <c r="B2234" s="13">
        <v>-5.1389283178693939</v>
      </c>
    </row>
    <row r="2235" spans="1:2">
      <c r="A2235">
        <v>2234</v>
      </c>
      <c r="B2235" s="13">
        <v>-5.678102447687424</v>
      </c>
    </row>
    <row r="2236" spans="1:2">
      <c r="A2236">
        <v>2235</v>
      </c>
      <c r="B2236" s="13">
        <v>-7.3140895109862196</v>
      </c>
    </row>
    <row r="2237" spans="1:2">
      <c r="A2237">
        <v>2236</v>
      </c>
      <c r="B2237" s="13">
        <v>-5.5442845923554804</v>
      </c>
    </row>
    <row r="2238" spans="1:2">
      <c r="A2238">
        <v>2237</v>
      </c>
      <c r="B2238" s="13">
        <v>-5.1115857346740512</v>
      </c>
    </row>
    <row r="2239" spans="1:2">
      <c r="A2239">
        <v>2238</v>
      </c>
      <c r="B2239" s="13">
        <v>-3.3100066050978461</v>
      </c>
    </row>
    <row r="2240" spans="1:2">
      <c r="A2240">
        <v>2239</v>
      </c>
      <c r="B2240" s="13">
        <v>-8.4549213667825374</v>
      </c>
    </row>
    <row r="2241" spans="1:2">
      <c r="A2241">
        <v>2240</v>
      </c>
      <c r="B2241" s="13">
        <v>-6.4655247222738961</v>
      </c>
    </row>
    <row r="2242" spans="1:2">
      <c r="A2242">
        <v>2241</v>
      </c>
      <c r="B2242" s="13">
        <v>-8.2563846062446409</v>
      </c>
    </row>
    <row r="2243" spans="1:2">
      <c r="A2243">
        <v>2242</v>
      </c>
      <c r="B2243" s="13">
        <v>-2.6754422274040102</v>
      </c>
    </row>
    <row r="2244" spans="1:2">
      <c r="A2244">
        <v>2243</v>
      </c>
      <c r="B2244" s="13">
        <v>1.9452027290897105</v>
      </c>
    </row>
    <row r="2245" spans="1:2">
      <c r="A2245">
        <v>2244</v>
      </c>
      <c r="B2245" s="13">
        <v>-3.9340467548142013</v>
      </c>
    </row>
    <row r="2246" spans="1:2">
      <c r="A2246">
        <v>2245</v>
      </c>
      <c r="B2246" s="13">
        <v>-6.4911821696010374</v>
      </c>
    </row>
    <row r="2247" spans="1:2">
      <c r="A2247">
        <v>2246</v>
      </c>
      <c r="B2247" s="13">
        <v>-5.2028743758226339</v>
      </c>
    </row>
    <row r="2248" spans="1:2">
      <c r="A2248">
        <v>2247</v>
      </c>
      <c r="B2248" s="13">
        <v>-6.3765189368627171</v>
      </c>
    </row>
    <row r="2249" spans="1:2">
      <c r="A2249">
        <v>2248</v>
      </c>
      <c r="B2249" s="13">
        <v>-5.2371659652040634</v>
      </c>
    </row>
    <row r="2250" spans="1:2">
      <c r="A2250">
        <v>2249</v>
      </c>
      <c r="B2250" s="13">
        <v>-5.4940549381986585</v>
      </c>
    </row>
    <row r="2251" spans="1:2">
      <c r="A2251">
        <v>2250</v>
      </c>
      <c r="B2251" s="13">
        <v>-5.2405220840126638</v>
      </c>
    </row>
    <row r="2252" spans="1:2">
      <c r="A2252">
        <v>2251</v>
      </c>
      <c r="B2252" s="13">
        <v>0.51005826572657675</v>
      </c>
    </row>
    <row r="2253" spans="1:2">
      <c r="A2253">
        <v>2252</v>
      </c>
      <c r="B2253" s="13">
        <v>-6.74388501356845</v>
      </c>
    </row>
    <row r="2254" spans="1:2">
      <c r="A2254">
        <v>2253</v>
      </c>
      <c r="B2254" s="13">
        <v>-2.3818184293122302</v>
      </c>
    </row>
    <row r="2255" spans="1:2">
      <c r="A2255">
        <v>2254</v>
      </c>
      <c r="B2255" s="13">
        <v>-6.5475214103014174</v>
      </c>
    </row>
    <row r="2256" spans="1:2">
      <c r="A2256">
        <v>2255</v>
      </c>
      <c r="B2256" s="13">
        <v>-4.8288240321315294</v>
      </c>
    </row>
    <row r="2257" spans="1:2">
      <c r="A2257">
        <v>2256</v>
      </c>
      <c r="B2257" s="13">
        <v>-3.8523940414934139</v>
      </c>
    </row>
    <row r="2258" spans="1:2">
      <c r="A2258">
        <v>2257</v>
      </c>
      <c r="B2258" s="13">
        <v>-6.1483033258373432</v>
      </c>
    </row>
    <row r="2259" spans="1:2">
      <c r="A2259">
        <v>2258</v>
      </c>
      <c r="B2259" s="13">
        <v>-14.270488205762199</v>
      </c>
    </row>
    <row r="2260" spans="1:2">
      <c r="A2260">
        <v>2259</v>
      </c>
      <c r="B2260" s="13">
        <v>-7.649652445976705</v>
      </c>
    </row>
    <row r="2261" spans="1:2">
      <c r="A2261">
        <v>2260</v>
      </c>
      <c r="B2261" s="13">
        <v>-0.69603622273164101</v>
      </c>
    </row>
    <row r="2262" spans="1:2">
      <c r="A2262">
        <v>2261</v>
      </c>
      <c r="B2262" s="13">
        <v>-11.568564816772598</v>
      </c>
    </row>
    <row r="2263" spans="1:2">
      <c r="A2263">
        <v>2262</v>
      </c>
      <c r="B2263" s="13">
        <v>-9.5764891013874571</v>
      </c>
    </row>
    <row r="2264" spans="1:2">
      <c r="A2264">
        <v>2263</v>
      </c>
      <c r="B2264" s="13">
        <v>-8.8070581314436929</v>
      </c>
    </row>
    <row r="2265" spans="1:2">
      <c r="A2265">
        <v>2264</v>
      </c>
      <c r="B2265" s="13">
        <v>0.91932642441599355</v>
      </c>
    </row>
    <row r="2266" spans="1:2">
      <c r="A2266">
        <v>2265</v>
      </c>
      <c r="B2266" s="13">
        <v>-8.0929097887118875</v>
      </c>
    </row>
    <row r="2267" spans="1:2">
      <c r="A2267">
        <v>2266</v>
      </c>
      <c r="B2267" s="13">
        <v>-0.33888321955782924</v>
      </c>
    </row>
    <row r="2268" spans="1:2">
      <c r="A2268">
        <v>2267</v>
      </c>
      <c r="B2268" s="13">
        <v>-2.6199359994000937</v>
      </c>
    </row>
    <row r="2269" spans="1:2">
      <c r="A2269">
        <v>2268</v>
      </c>
      <c r="B2269" s="13">
        <v>-5.3583650110603722</v>
      </c>
    </row>
    <row r="2270" spans="1:2">
      <c r="A2270">
        <v>2269</v>
      </c>
      <c r="B2270" s="13">
        <v>-5.2494376175629798</v>
      </c>
    </row>
    <row r="2271" spans="1:2">
      <c r="A2271">
        <v>2270</v>
      </c>
      <c r="B2271" s="13">
        <v>-5.0409894715484622</v>
      </c>
    </row>
    <row r="2272" spans="1:2">
      <c r="A2272">
        <v>2271</v>
      </c>
      <c r="B2272" s="13">
        <v>-5.2365693082246523</v>
      </c>
    </row>
    <row r="2273" spans="1:2">
      <c r="A2273">
        <v>2272</v>
      </c>
      <c r="B2273" s="13">
        <v>-3.2256116153932832</v>
      </c>
    </row>
    <row r="2274" spans="1:2">
      <c r="A2274">
        <v>2273</v>
      </c>
      <c r="B2274" s="13">
        <v>-5.5854197627702717</v>
      </c>
    </row>
    <row r="2275" spans="1:2">
      <c r="A2275">
        <v>2274</v>
      </c>
      <c r="B2275" s="13">
        <v>-4.8114973896138249</v>
      </c>
    </row>
    <row r="2276" spans="1:2">
      <c r="A2276">
        <v>2275</v>
      </c>
      <c r="B2276" s="13">
        <v>0.57322556720702278</v>
      </c>
    </row>
    <row r="2277" spans="1:2">
      <c r="A2277">
        <v>2276</v>
      </c>
      <c r="B2277" s="13">
        <v>-2.4879126233987092</v>
      </c>
    </row>
    <row r="2278" spans="1:2">
      <c r="A2278">
        <v>2277</v>
      </c>
      <c r="B2278" s="13">
        <v>-6.2506073824419497</v>
      </c>
    </row>
    <row r="2279" spans="1:2">
      <c r="A2279">
        <v>2278</v>
      </c>
      <c r="B2279" s="13">
        <v>-8.109510186333889</v>
      </c>
    </row>
    <row r="2280" spans="1:2">
      <c r="A2280">
        <v>2279</v>
      </c>
      <c r="B2280" s="13">
        <v>-1.6629087517244934</v>
      </c>
    </row>
    <row r="2281" spans="1:2">
      <c r="A2281">
        <v>2280</v>
      </c>
      <c r="B2281" s="13">
        <v>-5.4158196603384088</v>
      </c>
    </row>
    <row r="2282" spans="1:2">
      <c r="A2282">
        <v>2281</v>
      </c>
      <c r="B2282" s="13">
        <v>-6.5059528136306959</v>
      </c>
    </row>
    <row r="2283" spans="1:2">
      <c r="A2283">
        <v>2282</v>
      </c>
      <c r="B2283" s="13">
        <v>-2.3534732846001787</v>
      </c>
    </row>
    <row r="2284" spans="1:2">
      <c r="A2284">
        <v>2283</v>
      </c>
      <c r="B2284" s="13">
        <v>-3.491694479136715</v>
      </c>
    </row>
    <row r="2285" spans="1:2">
      <c r="A2285">
        <v>2284</v>
      </c>
      <c r="B2285" s="13">
        <v>-6.4266729530693656</v>
      </c>
    </row>
    <row r="2286" spans="1:2">
      <c r="A2286">
        <v>2285</v>
      </c>
      <c r="B2286" s="13">
        <v>-3.3389272132275156</v>
      </c>
    </row>
    <row r="2287" spans="1:2">
      <c r="A2287">
        <v>2286</v>
      </c>
      <c r="B2287" s="13">
        <v>-5.8525570187861966</v>
      </c>
    </row>
    <row r="2288" spans="1:2">
      <c r="A2288">
        <v>2287</v>
      </c>
      <c r="B2288" s="13">
        <v>-4.7433128707117014</v>
      </c>
    </row>
    <row r="2289" spans="1:2">
      <c r="A2289">
        <v>2288</v>
      </c>
      <c r="B2289" s="13">
        <v>-6.9186622250324712</v>
      </c>
    </row>
    <row r="2290" spans="1:2">
      <c r="A2290">
        <v>2289</v>
      </c>
      <c r="B2290" s="13">
        <v>-4.4401124818022408</v>
      </c>
    </row>
    <row r="2291" spans="1:2">
      <c r="A2291">
        <v>2290</v>
      </c>
      <c r="B2291" s="13">
        <v>-9.1083587421428636</v>
      </c>
    </row>
    <row r="2292" spans="1:2">
      <c r="A2292">
        <v>2291</v>
      </c>
      <c r="B2292" s="13">
        <v>-6.886094262169375</v>
      </c>
    </row>
    <row r="2293" spans="1:2">
      <c r="A2293">
        <v>2292</v>
      </c>
      <c r="B2293" s="13">
        <v>-9.8371385948798657</v>
      </c>
    </row>
    <row r="2294" spans="1:2">
      <c r="A2294">
        <v>2293</v>
      </c>
      <c r="B2294" s="13">
        <v>-6.6811413223290064</v>
      </c>
    </row>
    <row r="2295" spans="1:2">
      <c r="A2295">
        <v>2294</v>
      </c>
      <c r="B2295" s="13">
        <v>-4.0146305056845</v>
      </c>
    </row>
    <row r="2296" spans="1:2">
      <c r="A2296">
        <v>2295</v>
      </c>
      <c r="B2296" s="13">
        <v>-0.39705959160668025</v>
      </c>
    </row>
    <row r="2297" spans="1:2">
      <c r="A2297">
        <v>2296</v>
      </c>
      <c r="B2297" s="13">
        <v>-4.0485499036664399</v>
      </c>
    </row>
    <row r="2298" spans="1:2">
      <c r="A2298">
        <v>2297</v>
      </c>
      <c r="B2298" s="13">
        <v>-4.0778530553925574</v>
      </c>
    </row>
    <row r="2299" spans="1:2">
      <c r="A2299">
        <v>2298</v>
      </c>
      <c r="B2299" s="13">
        <v>-4.2875916990514957</v>
      </c>
    </row>
    <row r="2300" spans="1:2">
      <c r="A2300">
        <v>2299</v>
      </c>
      <c r="B2300" s="13">
        <v>-3.9960721017441698</v>
      </c>
    </row>
    <row r="2301" spans="1:2">
      <c r="A2301">
        <v>2300</v>
      </c>
      <c r="B2301" s="13">
        <v>-5.3324643197598114</v>
      </c>
    </row>
    <row r="2302" spans="1:2">
      <c r="A2302">
        <v>2301</v>
      </c>
      <c r="B2302" s="13">
        <v>-7.490501291383314</v>
      </c>
    </row>
    <row r="2303" spans="1:2">
      <c r="A2303">
        <v>2302</v>
      </c>
      <c r="B2303" s="13">
        <v>-7.9448981497473614</v>
      </c>
    </row>
    <row r="2304" spans="1:2">
      <c r="A2304">
        <v>2303</v>
      </c>
      <c r="B2304" s="13">
        <v>2.016946078078262</v>
      </c>
    </row>
    <row r="2305" spans="1:2">
      <c r="A2305">
        <v>2304</v>
      </c>
      <c r="B2305" s="13">
        <v>-6.6070917009831449</v>
      </c>
    </row>
    <row r="2306" spans="1:2">
      <c r="A2306">
        <v>2305</v>
      </c>
      <c r="B2306" s="13">
        <v>-1.6632287412498239</v>
      </c>
    </row>
    <row r="2307" spans="1:2">
      <c r="A2307">
        <v>2306</v>
      </c>
      <c r="B2307" s="13">
        <v>-7.8981321076759867</v>
      </c>
    </row>
    <row r="2308" spans="1:2">
      <c r="A2308">
        <v>2307</v>
      </c>
      <c r="B2308" s="13">
        <v>-7.0479362736224473</v>
      </c>
    </row>
    <row r="2309" spans="1:2">
      <c r="A2309">
        <v>2308</v>
      </c>
      <c r="B2309" s="13">
        <v>8.9984594494763329E-2</v>
      </c>
    </row>
    <row r="2310" spans="1:2">
      <c r="A2310">
        <v>2309</v>
      </c>
      <c r="B2310" s="13">
        <v>-5.5975287099170039</v>
      </c>
    </row>
    <row r="2311" spans="1:2">
      <c r="A2311">
        <v>2310</v>
      </c>
      <c r="B2311" s="13">
        <v>-6.7793201975765669</v>
      </c>
    </row>
    <row r="2312" spans="1:2">
      <c r="A2312">
        <v>2311</v>
      </c>
      <c r="B2312" s="13">
        <v>-9.0071559919107873</v>
      </c>
    </row>
    <row r="2313" spans="1:2">
      <c r="A2313">
        <v>2312</v>
      </c>
      <c r="B2313" s="13">
        <v>-7.4080844586258348</v>
      </c>
    </row>
    <row r="2314" spans="1:2">
      <c r="A2314">
        <v>2313</v>
      </c>
      <c r="B2314" s="13">
        <v>-5.2380269093019782</v>
      </c>
    </row>
    <row r="2315" spans="1:2">
      <c r="A2315">
        <v>2314</v>
      </c>
      <c r="B2315" s="13">
        <v>-7.8234419634698691</v>
      </c>
    </row>
    <row r="2316" spans="1:2">
      <c r="A2316">
        <v>2315</v>
      </c>
      <c r="B2316" s="13">
        <v>-9.6271670321482166</v>
      </c>
    </row>
    <row r="2317" spans="1:2">
      <c r="A2317">
        <v>2316</v>
      </c>
      <c r="B2317" s="13">
        <v>-5.6373435513672456</v>
      </c>
    </row>
    <row r="2318" spans="1:2">
      <c r="A2318">
        <v>2317</v>
      </c>
      <c r="B2318" s="13">
        <v>-5.2338466586807817</v>
      </c>
    </row>
    <row r="2319" spans="1:2">
      <c r="A2319">
        <v>2318</v>
      </c>
      <c r="B2319" s="13">
        <v>-4.2210649255370791</v>
      </c>
    </row>
    <row r="2320" spans="1:2">
      <c r="A2320">
        <v>2319</v>
      </c>
      <c r="B2320" s="13">
        <v>-4.5174584045072077</v>
      </c>
    </row>
    <row r="2321" spans="1:2">
      <c r="A2321">
        <v>2320</v>
      </c>
      <c r="B2321" s="13">
        <v>-4.9916221329656789</v>
      </c>
    </row>
    <row r="2322" spans="1:2">
      <c r="A2322">
        <v>2321</v>
      </c>
      <c r="B2322" s="13">
        <v>-6.6498883882691926</v>
      </c>
    </row>
    <row r="2323" spans="1:2">
      <c r="A2323">
        <v>2322</v>
      </c>
      <c r="B2323" s="13">
        <v>-0.48682057487149322</v>
      </c>
    </row>
    <row r="2324" spans="1:2">
      <c r="A2324">
        <v>2323</v>
      </c>
      <c r="B2324" s="13">
        <v>-8.0439942721625179</v>
      </c>
    </row>
    <row r="2325" spans="1:2">
      <c r="A2325">
        <v>2324</v>
      </c>
      <c r="B2325" s="13">
        <v>-9.9390673124697031</v>
      </c>
    </row>
    <row r="2326" spans="1:2">
      <c r="A2326">
        <v>2325</v>
      </c>
      <c r="B2326" s="13">
        <v>-6.6769080097351328</v>
      </c>
    </row>
    <row r="2327" spans="1:2">
      <c r="A2327">
        <v>2326</v>
      </c>
      <c r="B2327" s="13">
        <v>-4.9870474976939425</v>
      </c>
    </row>
    <row r="2328" spans="1:2">
      <c r="A2328">
        <v>2327</v>
      </c>
      <c r="B2328" s="13">
        <v>-4.8505809636507076</v>
      </c>
    </row>
    <row r="2329" spans="1:2">
      <c r="A2329">
        <v>2328</v>
      </c>
      <c r="B2329" s="13">
        <v>-6.6858904144621034E-2</v>
      </c>
    </row>
    <row r="2330" spans="1:2">
      <c r="A2330">
        <v>2329</v>
      </c>
      <c r="B2330" s="13">
        <v>-6.6165639286177749</v>
      </c>
    </row>
    <row r="2331" spans="1:2">
      <c r="A2331">
        <v>2330</v>
      </c>
      <c r="B2331" s="13">
        <v>-8.5750029834959811</v>
      </c>
    </row>
    <row r="2332" spans="1:2">
      <c r="A2332">
        <v>2331</v>
      </c>
      <c r="B2332" s="13">
        <v>-6.1986364898721176</v>
      </c>
    </row>
    <row r="2333" spans="1:2">
      <c r="A2333">
        <v>2332</v>
      </c>
      <c r="B2333" s="13">
        <v>-7.8653050224199221</v>
      </c>
    </row>
    <row r="2334" spans="1:2">
      <c r="A2334">
        <v>2333</v>
      </c>
      <c r="B2334" s="13">
        <v>-3.4613248592604262</v>
      </c>
    </row>
    <row r="2335" spans="1:2">
      <c r="A2335">
        <v>2334</v>
      </c>
      <c r="B2335" s="13">
        <v>-3.3652400089781369</v>
      </c>
    </row>
    <row r="2336" spans="1:2">
      <c r="A2336">
        <v>2335</v>
      </c>
      <c r="B2336" s="13">
        <v>-1.9698140901718848</v>
      </c>
    </row>
    <row r="2337" spans="1:2">
      <c r="A2337">
        <v>2336</v>
      </c>
      <c r="B2337" s="13">
        <v>-7.800427412040257</v>
      </c>
    </row>
    <row r="2338" spans="1:2">
      <c r="A2338">
        <v>2337</v>
      </c>
      <c r="B2338" s="13">
        <v>-8.0809974281542214</v>
      </c>
    </row>
    <row r="2339" spans="1:2">
      <c r="A2339">
        <v>2338</v>
      </c>
      <c r="B2339" s="13">
        <v>-7.4975570252760617</v>
      </c>
    </row>
    <row r="2340" spans="1:2">
      <c r="A2340">
        <v>2339</v>
      </c>
      <c r="B2340" s="13">
        <v>-3.9672414580628907</v>
      </c>
    </row>
    <row r="2341" spans="1:2">
      <c r="A2341">
        <v>2340</v>
      </c>
      <c r="B2341" s="13">
        <v>-9.6036391321813461</v>
      </c>
    </row>
    <row r="2342" spans="1:2">
      <c r="A2342">
        <v>2341</v>
      </c>
      <c r="B2342" s="13">
        <v>-2.4756214894886539</v>
      </c>
    </row>
    <row r="2343" spans="1:2">
      <c r="A2343">
        <v>2342</v>
      </c>
      <c r="B2343" s="13">
        <v>-0.6557439062891578</v>
      </c>
    </row>
    <row r="2344" spans="1:2">
      <c r="A2344">
        <v>2343</v>
      </c>
      <c r="B2344" s="13">
        <v>-8.819256122599354</v>
      </c>
    </row>
    <row r="2345" spans="1:2">
      <c r="A2345">
        <v>2344</v>
      </c>
      <c r="B2345" s="13">
        <v>-6.6321927591485235</v>
      </c>
    </row>
    <row r="2346" spans="1:2">
      <c r="A2346">
        <v>2345</v>
      </c>
      <c r="B2346" s="13">
        <v>-5.228937536778127</v>
      </c>
    </row>
    <row r="2347" spans="1:2">
      <c r="A2347">
        <v>2346</v>
      </c>
      <c r="B2347" s="13">
        <v>-4.4405246033936869</v>
      </c>
    </row>
    <row r="2348" spans="1:2">
      <c r="A2348">
        <v>2347</v>
      </c>
      <c r="B2348" s="13">
        <v>-3.2953072171859961</v>
      </c>
    </row>
    <row r="2349" spans="1:2">
      <c r="A2349">
        <v>2348</v>
      </c>
      <c r="B2349" s="13">
        <v>-6.3987633727959254</v>
      </c>
    </row>
    <row r="2350" spans="1:2">
      <c r="A2350">
        <v>2349</v>
      </c>
      <c r="B2350" s="13">
        <v>-3.6233093045757689</v>
      </c>
    </row>
    <row r="2351" spans="1:2">
      <c r="A2351">
        <v>2350</v>
      </c>
      <c r="B2351" s="13">
        <v>-6.6499896946056856</v>
      </c>
    </row>
    <row r="2352" spans="1:2">
      <c r="A2352">
        <v>2351</v>
      </c>
      <c r="B2352" s="13">
        <v>-6.7380155456771114</v>
      </c>
    </row>
    <row r="2353" spans="1:2">
      <c r="A2353">
        <v>2352</v>
      </c>
      <c r="B2353" s="13">
        <v>-1.2282253733841688</v>
      </c>
    </row>
    <row r="2354" spans="1:2">
      <c r="A2354">
        <v>2353</v>
      </c>
      <c r="B2354" s="13">
        <v>-9.8193573473356501</v>
      </c>
    </row>
    <row r="2355" spans="1:2">
      <c r="A2355">
        <v>2354</v>
      </c>
      <c r="B2355" s="13">
        <v>-7.5464467426219262</v>
      </c>
    </row>
    <row r="2356" spans="1:2">
      <c r="A2356">
        <v>2355</v>
      </c>
      <c r="B2356" s="13">
        <v>-2.2873253554812378</v>
      </c>
    </row>
    <row r="2357" spans="1:2">
      <c r="A2357">
        <v>2356</v>
      </c>
      <c r="B2357" s="13">
        <v>-12.350342537988722</v>
      </c>
    </row>
    <row r="2358" spans="1:2">
      <c r="A2358">
        <v>2357</v>
      </c>
      <c r="B2358" s="13">
        <v>-6.893259859913111</v>
      </c>
    </row>
    <row r="2359" spans="1:2">
      <c r="A2359">
        <v>2358</v>
      </c>
      <c r="B2359" s="13">
        <v>-4.3109617014837074</v>
      </c>
    </row>
    <row r="2360" spans="1:2">
      <c r="A2360">
        <v>2359</v>
      </c>
      <c r="B2360" s="13">
        <v>-4.4026931819011983</v>
      </c>
    </row>
    <row r="2361" spans="1:2">
      <c r="A2361">
        <v>2360</v>
      </c>
      <c r="B2361" s="13">
        <v>-4.9580108765421755</v>
      </c>
    </row>
    <row r="2362" spans="1:2">
      <c r="A2362">
        <v>2361</v>
      </c>
      <c r="B2362" s="13">
        <v>0.52812011239368828</v>
      </c>
    </row>
    <row r="2363" spans="1:2">
      <c r="A2363">
        <v>2362</v>
      </c>
      <c r="B2363" s="13">
        <v>-1.0546990706429473</v>
      </c>
    </row>
    <row r="2364" spans="1:2">
      <c r="A2364">
        <v>2363</v>
      </c>
      <c r="B2364" s="13">
        <v>-8.7728623685225671</v>
      </c>
    </row>
    <row r="2365" spans="1:2">
      <c r="A2365">
        <v>2364</v>
      </c>
      <c r="B2365" s="13">
        <v>-4.9790622920495284</v>
      </c>
    </row>
    <row r="2366" spans="1:2">
      <c r="A2366">
        <v>2365</v>
      </c>
      <c r="B2366" s="13">
        <v>-6.9545577767015674</v>
      </c>
    </row>
    <row r="2367" spans="1:2">
      <c r="A2367">
        <v>2366</v>
      </c>
      <c r="B2367" s="13">
        <v>-7.9312163979048798</v>
      </c>
    </row>
    <row r="2368" spans="1:2">
      <c r="A2368">
        <v>2367</v>
      </c>
      <c r="B2368" s="13">
        <v>-3.7933154691485278</v>
      </c>
    </row>
    <row r="2369" spans="1:2">
      <c r="A2369">
        <v>2368</v>
      </c>
      <c r="B2369" s="13">
        <v>-7.9230791160350824</v>
      </c>
    </row>
    <row r="2370" spans="1:2">
      <c r="A2370">
        <v>2369</v>
      </c>
      <c r="B2370" s="13">
        <v>-4.2104868031752627</v>
      </c>
    </row>
    <row r="2371" spans="1:2">
      <c r="A2371">
        <v>2370</v>
      </c>
      <c r="B2371" s="13">
        <v>-4.5754206905188788</v>
      </c>
    </row>
    <row r="2372" spans="1:2">
      <c r="A2372">
        <v>2371</v>
      </c>
      <c r="B2372" s="13">
        <v>-4.7216886294943903</v>
      </c>
    </row>
    <row r="2373" spans="1:2">
      <c r="A2373">
        <v>2372</v>
      </c>
      <c r="B2373" s="13">
        <v>-6.4189439567912574</v>
      </c>
    </row>
    <row r="2374" spans="1:2">
      <c r="A2374">
        <v>2373</v>
      </c>
      <c r="B2374" s="13">
        <v>-7.882835106760151</v>
      </c>
    </row>
    <row r="2375" spans="1:2">
      <c r="A2375">
        <v>2374</v>
      </c>
      <c r="B2375" s="13">
        <v>-2.9590514365465124</v>
      </c>
    </row>
    <row r="2376" spans="1:2">
      <c r="A2376">
        <v>2375</v>
      </c>
      <c r="B2376" s="13">
        <v>1.5071069119656646</v>
      </c>
    </row>
    <row r="2377" spans="1:2">
      <c r="A2377">
        <v>2376</v>
      </c>
      <c r="B2377" s="13">
        <v>-8.2339235931824657</v>
      </c>
    </row>
    <row r="2378" spans="1:2">
      <c r="A2378">
        <v>2377</v>
      </c>
      <c r="B2378" s="13">
        <v>-4.139789131678179</v>
      </c>
    </row>
    <row r="2379" spans="1:2">
      <c r="A2379">
        <v>2378</v>
      </c>
      <c r="B2379" s="13">
        <v>-6.3534862668811307</v>
      </c>
    </row>
    <row r="2380" spans="1:2">
      <c r="A2380">
        <v>2379</v>
      </c>
      <c r="B2380" s="13">
        <v>-2.8883786129213509</v>
      </c>
    </row>
    <row r="2381" spans="1:2">
      <c r="A2381">
        <v>2380</v>
      </c>
      <c r="B2381" s="13">
        <v>-5.0504843119020402</v>
      </c>
    </row>
    <row r="2382" spans="1:2">
      <c r="A2382">
        <v>2381</v>
      </c>
      <c r="B2382" s="13">
        <v>-3.3232665090489122</v>
      </c>
    </row>
    <row r="2383" spans="1:2">
      <c r="A2383">
        <v>2382</v>
      </c>
      <c r="B2383" s="13">
        <v>-6.8352815144309611</v>
      </c>
    </row>
    <row r="2384" spans="1:2">
      <c r="A2384">
        <v>2383</v>
      </c>
      <c r="B2384" s="13">
        <v>-2.6620055434430792</v>
      </c>
    </row>
    <row r="2385" spans="1:2">
      <c r="A2385">
        <v>2384</v>
      </c>
      <c r="B2385" s="13">
        <v>-4.9030345718223005</v>
      </c>
    </row>
    <row r="2386" spans="1:2">
      <c r="A2386">
        <v>2385</v>
      </c>
      <c r="B2386" s="13">
        <v>-5.5030569548997529E-2</v>
      </c>
    </row>
    <row r="2387" spans="1:2">
      <c r="A2387">
        <v>2386</v>
      </c>
      <c r="B2387" s="13">
        <v>-4.8152608689793999</v>
      </c>
    </row>
    <row r="2388" spans="1:2">
      <c r="A2388">
        <v>2387</v>
      </c>
      <c r="B2388" s="13">
        <v>-4.011301430840212</v>
      </c>
    </row>
    <row r="2389" spans="1:2">
      <c r="A2389">
        <v>2388</v>
      </c>
      <c r="B2389" s="13">
        <v>-3.5114903378212134</v>
      </c>
    </row>
    <row r="2390" spans="1:2">
      <c r="A2390">
        <v>2389</v>
      </c>
      <c r="B2390" s="13">
        <v>-3.5166802539665465</v>
      </c>
    </row>
    <row r="2391" spans="1:2">
      <c r="A2391">
        <v>2390</v>
      </c>
      <c r="B2391" s="13">
        <v>-0.20882150089512802</v>
      </c>
    </row>
    <row r="2392" spans="1:2">
      <c r="A2392">
        <v>2391</v>
      </c>
      <c r="B2392" s="13">
        <v>-3.9938457479463243</v>
      </c>
    </row>
    <row r="2393" spans="1:2">
      <c r="A2393">
        <v>2392</v>
      </c>
      <c r="B2393" s="13">
        <v>-7.8392118124519463</v>
      </c>
    </row>
    <row r="2394" spans="1:2">
      <c r="A2394">
        <v>2393</v>
      </c>
      <c r="B2394" s="13">
        <v>-5.0224539872723932</v>
      </c>
    </row>
    <row r="2395" spans="1:2">
      <c r="A2395">
        <v>2394</v>
      </c>
      <c r="B2395" s="13">
        <v>-3.5329868892623217</v>
      </c>
    </row>
    <row r="2396" spans="1:2">
      <c r="A2396">
        <v>2395</v>
      </c>
      <c r="B2396" s="13">
        <v>-9.3858303553878102</v>
      </c>
    </row>
    <row r="2397" spans="1:2">
      <c r="A2397">
        <v>2396</v>
      </c>
      <c r="B2397" s="13">
        <v>-5.4404617071184251</v>
      </c>
    </row>
    <row r="2398" spans="1:2">
      <c r="A2398">
        <v>2397</v>
      </c>
      <c r="B2398" s="13">
        <v>-2.1533816813876721</v>
      </c>
    </row>
    <row r="2399" spans="1:2">
      <c r="A2399">
        <v>2398</v>
      </c>
      <c r="B2399" s="13">
        <v>-5.536470832032232</v>
      </c>
    </row>
    <row r="2400" spans="1:2">
      <c r="A2400">
        <v>2399</v>
      </c>
      <c r="B2400" s="13">
        <v>-7.2379918315918435</v>
      </c>
    </row>
    <row r="2401" spans="1:2">
      <c r="A2401">
        <v>2400</v>
      </c>
      <c r="B2401" s="13">
        <v>-12.883938404329593</v>
      </c>
    </row>
    <row r="2402" spans="1:2">
      <c r="A2402">
        <v>2401</v>
      </c>
      <c r="B2402" s="13">
        <v>-4.1072067144220972</v>
      </c>
    </row>
    <row r="2403" spans="1:2">
      <c r="A2403">
        <v>2402</v>
      </c>
      <c r="B2403" s="13">
        <v>-3.5000585999667497</v>
      </c>
    </row>
    <row r="2404" spans="1:2">
      <c r="A2404">
        <v>2403</v>
      </c>
      <c r="B2404" s="13">
        <v>-6.1622614071456132</v>
      </c>
    </row>
    <row r="2405" spans="1:2">
      <c r="A2405">
        <v>2404</v>
      </c>
      <c r="B2405" s="13">
        <v>-3.9548826623098696</v>
      </c>
    </row>
    <row r="2406" spans="1:2">
      <c r="A2406">
        <v>2405</v>
      </c>
      <c r="B2406" s="13">
        <v>-5.1035493038770596</v>
      </c>
    </row>
    <row r="2407" spans="1:2">
      <c r="A2407">
        <v>2406</v>
      </c>
      <c r="B2407" s="13">
        <v>-5.9293188846999128</v>
      </c>
    </row>
    <row r="2408" spans="1:2">
      <c r="A2408">
        <v>2407</v>
      </c>
      <c r="B2408" s="13">
        <v>-4.0570831957589535</v>
      </c>
    </row>
    <row r="2409" spans="1:2">
      <c r="A2409">
        <v>2408</v>
      </c>
      <c r="B2409" s="13">
        <v>-5.2031118267263317</v>
      </c>
    </row>
    <row r="2410" spans="1:2">
      <c r="A2410">
        <v>2409</v>
      </c>
      <c r="B2410" s="13">
        <v>-3.8063046808678318</v>
      </c>
    </row>
    <row r="2411" spans="1:2">
      <c r="A2411">
        <v>2410</v>
      </c>
      <c r="B2411" s="13">
        <v>-5.7029383426034919</v>
      </c>
    </row>
    <row r="2412" spans="1:2">
      <c r="A2412">
        <v>2411</v>
      </c>
      <c r="B2412" s="13">
        <v>-6.5982573822775761</v>
      </c>
    </row>
    <row r="2413" spans="1:2">
      <c r="A2413">
        <v>2412</v>
      </c>
      <c r="B2413" s="13">
        <v>-7.1765286869070888</v>
      </c>
    </row>
    <row r="2414" spans="1:2">
      <c r="A2414">
        <v>2413</v>
      </c>
      <c r="B2414" s="13">
        <v>-8.6537697090370589</v>
      </c>
    </row>
    <row r="2415" spans="1:2">
      <c r="A2415">
        <v>2414</v>
      </c>
      <c r="B2415" s="13">
        <v>-6.6960442923930952</v>
      </c>
    </row>
    <row r="2416" spans="1:2">
      <c r="A2416">
        <v>2415</v>
      </c>
      <c r="B2416" s="13">
        <v>-3.6883316069846055</v>
      </c>
    </row>
    <row r="2417" spans="1:2">
      <c r="A2417">
        <v>2416</v>
      </c>
      <c r="B2417" s="13">
        <v>-2.8996705678131636</v>
      </c>
    </row>
    <row r="2418" spans="1:2">
      <c r="A2418">
        <v>2417</v>
      </c>
      <c r="B2418" s="13">
        <v>-1.3030162941849432</v>
      </c>
    </row>
    <row r="2419" spans="1:2">
      <c r="A2419">
        <v>2418</v>
      </c>
      <c r="B2419" s="13">
        <v>-3.3624477595647102</v>
      </c>
    </row>
    <row r="2420" spans="1:2">
      <c r="A2420">
        <v>2419</v>
      </c>
      <c r="B2420" s="13">
        <v>-6.6111161248380732</v>
      </c>
    </row>
    <row r="2421" spans="1:2">
      <c r="A2421">
        <v>2420</v>
      </c>
      <c r="B2421" s="13">
        <v>-6.4260526068100008</v>
      </c>
    </row>
    <row r="2422" spans="1:2">
      <c r="A2422">
        <v>2421</v>
      </c>
      <c r="B2422" s="13">
        <v>-2.2663605934842304</v>
      </c>
    </row>
    <row r="2423" spans="1:2">
      <c r="A2423">
        <v>2422</v>
      </c>
      <c r="B2423" s="13">
        <v>-2.3343672240294744</v>
      </c>
    </row>
    <row r="2424" spans="1:2">
      <c r="A2424">
        <v>2423</v>
      </c>
      <c r="B2424" s="13">
        <v>-2.6007069309541779</v>
      </c>
    </row>
    <row r="2425" spans="1:2">
      <c r="A2425">
        <v>2424</v>
      </c>
      <c r="B2425" s="13">
        <v>-6.8328412267135796</v>
      </c>
    </row>
    <row r="2426" spans="1:2">
      <c r="A2426">
        <v>2425</v>
      </c>
      <c r="B2426" s="13">
        <v>-6.6136516325910479</v>
      </c>
    </row>
    <row r="2427" spans="1:2">
      <c r="A2427">
        <v>2426</v>
      </c>
      <c r="B2427" s="13">
        <v>-4.5605932114834484</v>
      </c>
    </row>
    <row r="2428" spans="1:2">
      <c r="A2428">
        <v>2427</v>
      </c>
      <c r="B2428" s="13">
        <v>0.65569903324578183</v>
      </c>
    </row>
    <row r="2429" spans="1:2">
      <c r="A2429">
        <v>2428</v>
      </c>
      <c r="B2429" s="13">
        <v>-6.2651768693538692</v>
      </c>
    </row>
    <row r="2430" spans="1:2">
      <c r="A2430">
        <v>2429</v>
      </c>
      <c r="B2430" s="13">
        <v>-5.3603586838867709</v>
      </c>
    </row>
    <row r="2431" spans="1:2">
      <c r="A2431">
        <v>2430</v>
      </c>
      <c r="B2431" s="13">
        <v>-3.3555707265790122</v>
      </c>
    </row>
    <row r="2432" spans="1:2">
      <c r="A2432">
        <v>2431</v>
      </c>
      <c r="B2432" s="13">
        <v>-2.7804252018614042</v>
      </c>
    </row>
    <row r="2433" spans="1:2">
      <c r="A2433">
        <v>2432</v>
      </c>
      <c r="B2433" s="13">
        <v>2.8511393765317061</v>
      </c>
    </row>
    <row r="2434" spans="1:2">
      <c r="A2434">
        <v>2433</v>
      </c>
      <c r="B2434" s="13">
        <v>-4.2609780008613933</v>
      </c>
    </row>
    <row r="2435" spans="1:2">
      <c r="A2435">
        <v>2434</v>
      </c>
      <c r="B2435" s="13">
        <v>-3.765898524577552</v>
      </c>
    </row>
    <row r="2436" spans="1:2">
      <c r="A2436">
        <v>2435</v>
      </c>
      <c r="B2436" s="13">
        <v>-7.6189541995704531</v>
      </c>
    </row>
    <row r="2437" spans="1:2">
      <c r="A2437">
        <v>2436</v>
      </c>
      <c r="B2437" s="13">
        <v>-3.4902251262664361</v>
      </c>
    </row>
    <row r="2438" spans="1:2">
      <c r="A2438">
        <v>2437</v>
      </c>
      <c r="B2438" s="13">
        <v>-4.5397308016584299</v>
      </c>
    </row>
    <row r="2439" spans="1:2">
      <c r="A2439">
        <v>2438</v>
      </c>
      <c r="B2439" s="13">
        <v>-10.300739953412595</v>
      </c>
    </row>
    <row r="2440" spans="1:2">
      <c r="A2440">
        <v>2439</v>
      </c>
      <c r="B2440" s="13">
        <v>-9.2816665158603957</v>
      </c>
    </row>
    <row r="2441" spans="1:2">
      <c r="A2441">
        <v>2440</v>
      </c>
      <c r="B2441" s="13">
        <v>-4.1231934143311602</v>
      </c>
    </row>
    <row r="2442" spans="1:2">
      <c r="A2442">
        <v>2441</v>
      </c>
      <c r="B2442" s="13">
        <v>-1.2163251155804575</v>
      </c>
    </row>
    <row r="2443" spans="1:2">
      <c r="A2443">
        <v>2442</v>
      </c>
      <c r="B2443" s="13">
        <v>-4.601000990546285</v>
      </c>
    </row>
    <row r="2444" spans="1:2">
      <c r="A2444">
        <v>2443</v>
      </c>
      <c r="B2444" s="13">
        <v>-3.0927876697722745</v>
      </c>
    </row>
    <row r="2445" spans="1:2">
      <c r="A2445">
        <v>2444</v>
      </c>
      <c r="B2445" s="13">
        <v>-4.9851692659443181</v>
      </c>
    </row>
    <row r="2446" spans="1:2">
      <c r="A2446">
        <v>2445</v>
      </c>
      <c r="B2446" s="13">
        <v>-0.91287264600269846</v>
      </c>
    </row>
    <row r="2447" spans="1:2">
      <c r="A2447">
        <v>2446</v>
      </c>
      <c r="B2447" s="13">
        <v>-3.0190418014925289</v>
      </c>
    </row>
    <row r="2448" spans="1:2">
      <c r="A2448">
        <v>2447</v>
      </c>
      <c r="B2448" s="13">
        <v>-4.7683140935198756</v>
      </c>
    </row>
    <row r="2449" spans="1:2">
      <c r="A2449">
        <v>2448</v>
      </c>
      <c r="B2449" s="13">
        <v>-6.5749219006094419</v>
      </c>
    </row>
    <row r="2450" spans="1:2">
      <c r="A2450">
        <v>2449</v>
      </c>
      <c r="B2450" s="13">
        <v>-6.0384561581307166</v>
      </c>
    </row>
    <row r="2451" spans="1:2">
      <c r="A2451">
        <v>2450</v>
      </c>
      <c r="B2451" s="13">
        <v>-7.3420547682850668</v>
      </c>
    </row>
    <row r="2452" spans="1:2">
      <c r="A2452">
        <v>2451</v>
      </c>
      <c r="B2452" s="13">
        <v>-6.9229336609391163</v>
      </c>
    </row>
    <row r="2453" spans="1:2">
      <c r="A2453">
        <v>2452</v>
      </c>
      <c r="B2453" s="13">
        <v>-3.7532618861474902</v>
      </c>
    </row>
    <row r="2454" spans="1:2">
      <c r="A2454">
        <v>2453</v>
      </c>
      <c r="B2454" s="13">
        <v>-3.9879268936746159</v>
      </c>
    </row>
    <row r="2455" spans="1:2">
      <c r="A2455">
        <v>2454</v>
      </c>
      <c r="B2455" s="13">
        <v>-2.7108706599394519</v>
      </c>
    </row>
    <row r="2456" spans="1:2">
      <c r="A2456">
        <v>2455</v>
      </c>
      <c r="B2456" s="13">
        <v>-5.9288017768165586</v>
      </c>
    </row>
    <row r="2457" spans="1:2">
      <c r="A2457">
        <v>2456</v>
      </c>
      <c r="B2457" s="13">
        <v>-5.8387854404398638</v>
      </c>
    </row>
    <row r="2458" spans="1:2">
      <c r="A2458">
        <v>2457</v>
      </c>
      <c r="B2458" s="13">
        <v>-4.3411680718661438</v>
      </c>
    </row>
    <row r="2459" spans="1:2">
      <c r="A2459">
        <v>2458</v>
      </c>
      <c r="B2459" s="13">
        <v>-7.3372206785091301</v>
      </c>
    </row>
    <row r="2460" spans="1:2">
      <c r="A2460">
        <v>2459</v>
      </c>
      <c r="B2460" s="13">
        <v>-7.1249951165701892</v>
      </c>
    </row>
    <row r="2461" spans="1:2">
      <c r="A2461">
        <v>2460</v>
      </c>
      <c r="B2461" s="13">
        <v>-2.5007747293006246</v>
      </c>
    </row>
    <row r="2462" spans="1:2">
      <c r="A2462">
        <v>2461</v>
      </c>
      <c r="B2462" s="13">
        <v>-7.3397502082106492</v>
      </c>
    </row>
    <row r="2463" spans="1:2">
      <c r="A2463">
        <v>2462</v>
      </c>
      <c r="B2463" s="13">
        <v>-5.0998909159385102</v>
      </c>
    </row>
    <row r="2464" spans="1:2">
      <c r="A2464">
        <v>2463</v>
      </c>
      <c r="B2464" s="13">
        <v>-8.124618461318958</v>
      </c>
    </row>
    <row r="2465" spans="1:2">
      <c r="A2465">
        <v>2464</v>
      </c>
      <c r="B2465" s="13">
        <v>-5.7981094166077991</v>
      </c>
    </row>
    <row r="2466" spans="1:2">
      <c r="A2466">
        <v>2465</v>
      </c>
      <c r="B2466" s="13">
        <v>-4.0250565498683386</v>
      </c>
    </row>
    <row r="2467" spans="1:2">
      <c r="A2467">
        <v>2466</v>
      </c>
      <c r="B2467" s="13">
        <v>-1.2516797105935968</v>
      </c>
    </row>
    <row r="2468" spans="1:2">
      <c r="A2468">
        <v>2467</v>
      </c>
      <c r="B2468" s="13">
        <v>-2.8809506158473557</v>
      </c>
    </row>
    <row r="2469" spans="1:2">
      <c r="A2469">
        <v>2468</v>
      </c>
      <c r="B2469" s="13">
        <v>-1.3408813895597216</v>
      </c>
    </row>
    <row r="2470" spans="1:2">
      <c r="A2470">
        <v>2469</v>
      </c>
      <c r="B2470" s="13">
        <v>-7.5238437076474574</v>
      </c>
    </row>
    <row r="2471" spans="1:2">
      <c r="A2471">
        <v>2470</v>
      </c>
      <c r="B2471" s="13">
        <v>-1.6181225118394971</v>
      </c>
    </row>
    <row r="2472" spans="1:2">
      <c r="A2472">
        <v>2471</v>
      </c>
      <c r="B2472" s="13">
        <v>-4.05761288286363</v>
      </c>
    </row>
    <row r="2473" spans="1:2">
      <c r="A2473">
        <v>2472</v>
      </c>
      <c r="B2473" s="13">
        <v>-5.8133139282142325</v>
      </c>
    </row>
    <row r="2474" spans="1:2">
      <c r="A2474">
        <v>2473</v>
      </c>
      <c r="B2474" s="13">
        <v>-10.696065995215916</v>
      </c>
    </row>
    <row r="2475" spans="1:2">
      <c r="A2475">
        <v>2474</v>
      </c>
      <c r="B2475" s="13">
        <v>-1.5560343509142551</v>
      </c>
    </row>
    <row r="2476" spans="1:2">
      <c r="A2476">
        <v>2475</v>
      </c>
      <c r="B2476" s="13">
        <v>-7.6982040583517328</v>
      </c>
    </row>
    <row r="2477" spans="1:2">
      <c r="A2477">
        <v>2476</v>
      </c>
      <c r="B2477" s="13">
        <v>-1.9339868711777266</v>
      </c>
    </row>
    <row r="2478" spans="1:2">
      <c r="A2478">
        <v>2477</v>
      </c>
      <c r="B2478" s="13">
        <v>-2.9482243638558812</v>
      </c>
    </row>
    <row r="2479" spans="1:2">
      <c r="A2479">
        <v>2478</v>
      </c>
      <c r="B2479" s="13">
        <v>-9.2200252309131443</v>
      </c>
    </row>
    <row r="2480" spans="1:2">
      <c r="A2480">
        <v>2479</v>
      </c>
      <c r="B2480" s="13">
        <v>-6.1740842427901885</v>
      </c>
    </row>
    <row r="2481" spans="1:2">
      <c r="A2481">
        <v>2480</v>
      </c>
      <c r="B2481" s="13">
        <v>-2.8591603821596001</v>
      </c>
    </row>
    <row r="2482" spans="1:2">
      <c r="A2482">
        <v>2481</v>
      </c>
      <c r="B2482" s="13">
        <v>-3.8526757938537832</v>
      </c>
    </row>
    <row r="2483" spans="1:2">
      <c r="A2483">
        <v>2482</v>
      </c>
      <c r="B2483" s="13">
        <v>-2.4769903347823758</v>
      </c>
    </row>
    <row r="2484" spans="1:2">
      <c r="A2484">
        <v>2483</v>
      </c>
      <c r="B2484" s="13">
        <v>-5.0525218755728343</v>
      </c>
    </row>
    <row r="2485" spans="1:2">
      <c r="A2485">
        <v>2484</v>
      </c>
      <c r="B2485" s="13">
        <v>-5.8662506930292011</v>
      </c>
    </row>
    <row r="2486" spans="1:2">
      <c r="A2486">
        <v>2485</v>
      </c>
      <c r="B2486" s="13">
        <v>-2.3169122688915587</v>
      </c>
    </row>
    <row r="2487" spans="1:2">
      <c r="A2487">
        <v>2486</v>
      </c>
      <c r="B2487" s="13">
        <v>-5.8785671676056204</v>
      </c>
    </row>
    <row r="2488" spans="1:2">
      <c r="A2488">
        <v>2487</v>
      </c>
      <c r="B2488" s="13">
        <v>-5.6932064964543176</v>
      </c>
    </row>
    <row r="2489" spans="1:2">
      <c r="A2489">
        <v>2488</v>
      </c>
      <c r="B2489" s="13">
        <v>-1.3290294819061499</v>
      </c>
    </row>
    <row r="2490" spans="1:2">
      <c r="A2490">
        <v>2489</v>
      </c>
      <c r="B2490" s="13">
        <v>-2.3191707860193445</v>
      </c>
    </row>
    <row r="2491" spans="1:2">
      <c r="A2491">
        <v>2490</v>
      </c>
      <c r="B2491" s="13">
        <v>-9.4772741532503328</v>
      </c>
    </row>
    <row r="2492" spans="1:2">
      <c r="A2492">
        <v>2491</v>
      </c>
      <c r="B2492" s="13">
        <v>-11.065305016550711</v>
      </c>
    </row>
    <row r="2493" spans="1:2">
      <c r="A2493">
        <v>2492</v>
      </c>
      <c r="B2493" s="13">
        <v>-2.0839267628259188</v>
      </c>
    </row>
    <row r="2494" spans="1:2">
      <c r="A2494">
        <v>2493</v>
      </c>
      <c r="B2494" s="13">
        <v>-1.6825717643861371</v>
      </c>
    </row>
    <row r="2495" spans="1:2">
      <c r="A2495">
        <v>2494</v>
      </c>
      <c r="B2495" s="13">
        <v>-5.463704139768728</v>
      </c>
    </row>
    <row r="2496" spans="1:2">
      <c r="A2496">
        <v>2495</v>
      </c>
      <c r="B2496" s="13">
        <v>-6.3146427976153117</v>
      </c>
    </row>
    <row r="2497" spans="1:2">
      <c r="A2497">
        <v>2496</v>
      </c>
      <c r="B2497" s="13">
        <v>-3.4280257730636716</v>
      </c>
    </row>
    <row r="2498" spans="1:2">
      <c r="A2498">
        <v>2497</v>
      </c>
      <c r="B2498" s="13">
        <v>-5.5090378741406241</v>
      </c>
    </row>
    <row r="2499" spans="1:2">
      <c r="A2499">
        <v>2498</v>
      </c>
      <c r="B2499" s="13">
        <v>-6.9450647221932291</v>
      </c>
    </row>
    <row r="2500" spans="1:2">
      <c r="A2500">
        <v>2499</v>
      </c>
      <c r="B2500" s="13">
        <v>-4.9882687800559786</v>
      </c>
    </row>
    <row r="2501" spans="1:2">
      <c r="A2501">
        <v>2500</v>
      </c>
      <c r="B2501" s="13">
        <v>-6.170802157004089</v>
      </c>
    </row>
    <row r="2502" spans="1:2">
      <c r="A2502">
        <v>2501</v>
      </c>
      <c r="B2502" s="13">
        <v>-6.2639346515360543</v>
      </c>
    </row>
    <row r="2503" spans="1:2">
      <c r="A2503">
        <v>2502</v>
      </c>
      <c r="B2503" s="13">
        <v>-5.5401390143727616</v>
      </c>
    </row>
    <row r="2504" spans="1:2">
      <c r="A2504">
        <v>2503</v>
      </c>
      <c r="B2504" s="13">
        <v>-3.9864477797866416</v>
      </c>
    </row>
    <row r="2505" spans="1:2">
      <c r="A2505">
        <v>2504</v>
      </c>
      <c r="B2505" s="13">
        <v>-9.1681787652559148</v>
      </c>
    </row>
    <row r="2506" spans="1:2">
      <c r="A2506">
        <v>2505</v>
      </c>
      <c r="B2506" s="13">
        <v>-3.1175025378568018</v>
      </c>
    </row>
    <row r="2507" spans="1:2">
      <c r="A2507">
        <v>2506</v>
      </c>
      <c r="B2507" s="13">
        <v>-0.69478137234593629</v>
      </c>
    </row>
    <row r="2508" spans="1:2">
      <c r="A2508">
        <v>2507</v>
      </c>
      <c r="B2508" s="13">
        <v>-2.4803905163584123</v>
      </c>
    </row>
    <row r="2509" spans="1:2">
      <c r="A2509">
        <v>2508</v>
      </c>
      <c r="B2509" s="13">
        <v>-8.2251015425823137</v>
      </c>
    </row>
    <row r="2510" spans="1:2">
      <c r="A2510">
        <v>2509</v>
      </c>
      <c r="B2510" s="13">
        <v>-5.7573884377522297</v>
      </c>
    </row>
    <row r="2511" spans="1:2">
      <c r="A2511">
        <v>2510</v>
      </c>
      <c r="B2511" s="13">
        <v>-2.5268428417489863</v>
      </c>
    </row>
    <row r="2512" spans="1:2">
      <c r="A2512">
        <v>2511</v>
      </c>
      <c r="B2512" s="13">
        <v>-8.0246226609146749</v>
      </c>
    </row>
    <row r="2513" spans="1:2">
      <c r="A2513">
        <v>2512</v>
      </c>
      <c r="B2513" s="13">
        <v>-6.2506081093515098</v>
      </c>
    </row>
    <row r="2514" spans="1:2">
      <c r="A2514">
        <v>2513</v>
      </c>
      <c r="B2514" s="13">
        <v>-4.3365282860624568</v>
      </c>
    </row>
    <row r="2515" spans="1:2">
      <c r="A2515">
        <v>2514</v>
      </c>
      <c r="B2515" s="13">
        <v>-3.7210894083132042</v>
      </c>
    </row>
    <row r="2516" spans="1:2">
      <c r="A2516">
        <v>2515</v>
      </c>
      <c r="B2516" s="13">
        <v>-7.9818044327361681</v>
      </c>
    </row>
    <row r="2517" spans="1:2">
      <c r="A2517">
        <v>2516</v>
      </c>
      <c r="B2517" s="13">
        <v>0.17158659062150047</v>
      </c>
    </row>
    <row r="2518" spans="1:2">
      <c r="A2518">
        <v>2517</v>
      </c>
      <c r="B2518" s="13">
        <v>-4.4223906735785308</v>
      </c>
    </row>
    <row r="2519" spans="1:2">
      <c r="A2519">
        <v>2518</v>
      </c>
      <c r="B2519" s="13">
        <v>-5.4200779631413321</v>
      </c>
    </row>
    <row r="2520" spans="1:2">
      <c r="A2520">
        <v>2519</v>
      </c>
      <c r="B2520" s="13">
        <v>-4.5777585873424043</v>
      </c>
    </row>
    <row r="2521" spans="1:2">
      <c r="A2521">
        <v>2520</v>
      </c>
      <c r="B2521" s="13">
        <v>-3.9933672201490111</v>
      </c>
    </row>
    <row r="2522" spans="1:2">
      <c r="A2522">
        <v>2521</v>
      </c>
      <c r="B2522" s="13">
        <v>-2.2197852290098505</v>
      </c>
    </row>
    <row r="2523" spans="1:2">
      <c r="A2523">
        <v>2522</v>
      </c>
      <c r="B2523" s="13">
        <v>-5.26302655050202</v>
      </c>
    </row>
    <row r="2524" spans="1:2">
      <c r="A2524">
        <v>2523</v>
      </c>
      <c r="B2524" s="13">
        <v>-4.991064623905535</v>
      </c>
    </row>
    <row r="2525" spans="1:2">
      <c r="A2525">
        <v>2524</v>
      </c>
      <c r="B2525" s="13">
        <v>-9.7788979410753019</v>
      </c>
    </row>
    <row r="2526" spans="1:2">
      <c r="A2526">
        <v>2525</v>
      </c>
      <c r="B2526" s="13">
        <v>-7.0001166063157632</v>
      </c>
    </row>
    <row r="2527" spans="1:2">
      <c r="A2527">
        <v>2526</v>
      </c>
      <c r="B2527" s="13">
        <v>-6.7719878902537642</v>
      </c>
    </row>
    <row r="2528" spans="1:2">
      <c r="A2528">
        <v>2527</v>
      </c>
      <c r="B2528" s="13">
        <v>-6.3470190578822203</v>
      </c>
    </row>
    <row r="2529" spans="1:2">
      <c r="A2529">
        <v>2528</v>
      </c>
      <c r="B2529" s="13">
        <v>-6.4064149895834941</v>
      </c>
    </row>
    <row r="2530" spans="1:2">
      <c r="A2530">
        <v>2529</v>
      </c>
      <c r="B2530" s="13">
        <v>-2.148408517096863</v>
      </c>
    </row>
    <row r="2531" spans="1:2">
      <c r="A2531">
        <v>2530</v>
      </c>
      <c r="B2531" s="13">
        <v>-6.46299280120164</v>
      </c>
    </row>
    <row r="2532" spans="1:2">
      <c r="A2532">
        <v>2531</v>
      </c>
      <c r="B2532" s="13">
        <v>-5.065969088121081</v>
      </c>
    </row>
    <row r="2533" spans="1:2">
      <c r="A2533">
        <v>2532</v>
      </c>
      <c r="B2533" s="13">
        <v>-1.2907619532338297</v>
      </c>
    </row>
    <row r="2534" spans="1:2">
      <c r="A2534">
        <v>2533</v>
      </c>
      <c r="B2534" s="13">
        <v>-2.8522411348771324</v>
      </c>
    </row>
    <row r="2535" spans="1:2">
      <c r="A2535">
        <v>2534</v>
      </c>
      <c r="B2535" s="13">
        <v>-1.3501599097333854</v>
      </c>
    </row>
    <row r="2536" spans="1:2">
      <c r="A2536">
        <v>2535</v>
      </c>
      <c r="B2536" s="13">
        <v>-4.2757281346057274</v>
      </c>
    </row>
    <row r="2537" spans="1:2">
      <c r="A2537">
        <v>2536</v>
      </c>
      <c r="B2537" s="13">
        <v>-6.4419400015858432</v>
      </c>
    </row>
    <row r="2538" spans="1:2">
      <c r="A2538">
        <v>2537</v>
      </c>
      <c r="B2538" s="13">
        <v>-3.6645002615268965</v>
      </c>
    </row>
    <row r="2539" spans="1:2">
      <c r="A2539">
        <v>2538</v>
      </c>
      <c r="B2539" s="13">
        <v>-3.4587776879475993</v>
      </c>
    </row>
    <row r="2540" spans="1:2">
      <c r="A2540">
        <v>2539</v>
      </c>
      <c r="B2540" s="13">
        <v>-3.198414430655792</v>
      </c>
    </row>
    <row r="2541" spans="1:2">
      <c r="A2541">
        <v>2540</v>
      </c>
      <c r="B2541" s="13">
        <v>-4.5932714763972049</v>
      </c>
    </row>
    <row r="2542" spans="1:2">
      <c r="A2542">
        <v>2541</v>
      </c>
      <c r="B2542" s="13">
        <v>-6.9917379186663666</v>
      </c>
    </row>
    <row r="2543" spans="1:2">
      <c r="A2543">
        <v>2542</v>
      </c>
      <c r="B2543" s="13">
        <v>-4.7943023516773327</v>
      </c>
    </row>
    <row r="2544" spans="1:2">
      <c r="A2544">
        <v>2543</v>
      </c>
      <c r="B2544" s="13">
        <v>-5.5523219955644967</v>
      </c>
    </row>
    <row r="2545" spans="1:2">
      <c r="A2545">
        <v>2544</v>
      </c>
      <c r="B2545" s="13">
        <v>-6.3020969785477767</v>
      </c>
    </row>
    <row r="2546" spans="1:2">
      <c r="A2546">
        <v>2545</v>
      </c>
      <c r="B2546" s="13">
        <v>-5.8559130746525092</v>
      </c>
    </row>
    <row r="2547" spans="1:2">
      <c r="A2547">
        <v>2546</v>
      </c>
      <c r="B2547" s="13">
        <v>-8.0432744399733451</v>
      </c>
    </row>
    <row r="2548" spans="1:2">
      <c r="A2548">
        <v>2547</v>
      </c>
      <c r="B2548" s="13">
        <v>-1.4501951919878511</v>
      </c>
    </row>
    <row r="2549" spans="1:2">
      <c r="A2549">
        <v>2548</v>
      </c>
      <c r="B2549" s="13">
        <v>-8.7571019593637143</v>
      </c>
    </row>
    <row r="2550" spans="1:2">
      <c r="A2550">
        <v>2549</v>
      </c>
      <c r="B2550" s="13">
        <v>-7.8170054704641894</v>
      </c>
    </row>
    <row r="2551" spans="1:2">
      <c r="A2551">
        <v>2550</v>
      </c>
      <c r="B2551" s="13">
        <v>-5.9574269576395134</v>
      </c>
    </row>
    <row r="2552" spans="1:2">
      <c r="A2552">
        <v>2551</v>
      </c>
      <c r="B2552" s="13">
        <v>-0.46143482028782046</v>
      </c>
    </row>
    <row r="2553" spans="1:2">
      <c r="A2553">
        <v>2552</v>
      </c>
      <c r="B2553" s="13">
        <v>-4.4290065480416434</v>
      </c>
    </row>
    <row r="2554" spans="1:2">
      <c r="A2554">
        <v>2553</v>
      </c>
      <c r="B2554" s="13">
        <v>-3.4516279156695813</v>
      </c>
    </row>
    <row r="2555" spans="1:2">
      <c r="A2555">
        <v>2554</v>
      </c>
      <c r="B2555" s="13">
        <v>-2.2788731597567966</v>
      </c>
    </row>
    <row r="2556" spans="1:2">
      <c r="A2556">
        <v>2555</v>
      </c>
      <c r="B2556" s="13">
        <v>-2.4820165536523757</v>
      </c>
    </row>
    <row r="2557" spans="1:2">
      <c r="A2557">
        <v>2556</v>
      </c>
      <c r="B2557" s="13">
        <v>-3.8608774119536289</v>
      </c>
    </row>
    <row r="2558" spans="1:2">
      <c r="A2558">
        <v>2557</v>
      </c>
      <c r="B2558" s="13">
        <v>-5.4035864120298411</v>
      </c>
    </row>
    <row r="2559" spans="1:2">
      <c r="A2559">
        <v>2558</v>
      </c>
      <c r="B2559" s="13">
        <v>-5.0472774839467887</v>
      </c>
    </row>
    <row r="2560" spans="1:2">
      <c r="A2560">
        <v>2559</v>
      </c>
      <c r="B2560" s="13">
        <v>-3.9737315276016614</v>
      </c>
    </row>
    <row r="2561" spans="1:2">
      <c r="A2561">
        <v>2560</v>
      </c>
      <c r="B2561" s="13">
        <v>-8.7817405204015593</v>
      </c>
    </row>
    <row r="2562" spans="1:2">
      <c r="A2562">
        <v>2561</v>
      </c>
      <c r="B2562" s="13">
        <v>-2.9832716216445307</v>
      </c>
    </row>
    <row r="2563" spans="1:2">
      <c r="A2563">
        <v>2562</v>
      </c>
      <c r="B2563" s="13">
        <v>-6.7101106587941564</v>
      </c>
    </row>
    <row r="2564" spans="1:2">
      <c r="A2564">
        <v>2563</v>
      </c>
      <c r="B2564" s="13">
        <v>-8.2546840932334806</v>
      </c>
    </row>
    <row r="2565" spans="1:2">
      <c r="A2565">
        <v>2564</v>
      </c>
      <c r="B2565" s="13">
        <v>-4.0136839285749444</v>
      </c>
    </row>
    <row r="2566" spans="1:2">
      <c r="A2566">
        <v>2565</v>
      </c>
      <c r="B2566" s="13">
        <v>-3.318987477884829</v>
      </c>
    </row>
    <row r="2567" spans="1:2">
      <c r="A2567">
        <v>2566</v>
      </c>
      <c r="B2567" s="13">
        <v>-3.4656309889657417</v>
      </c>
    </row>
    <row r="2568" spans="1:2">
      <c r="A2568">
        <v>2567</v>
      </c>
      <c r="B2568" s="13">
        <v>-3.1232204470980744</v>
      </c>
    </row>
    <row r="2569" spans="1:2">
      <c r="A2569">
        <v>2568</v>
      </c>
      <c r="B2569" s="13">
        <v>-4.2214693187964016</v>
      </c>
    </row>
    <row r="2570" spans="1:2">
      <c r="A2570">
        <v>2569</v>
      </c>
      <c r="B2570" s="13">
        <v>-5.3010082170268316</v>
      </c>
    </row>
    <row r="2571" spans="1:2">
      <c r="A2571">
        <v>2570</v>
      </c>
      <c r="B2571" s="13">
        <v>-8.6309728837806432</v>
      </c>
    </row>
    <row r="2572" spans="1:2">
      <c r="A2572">
        <v>2571</v>
      </c>
      <c r="B2572" s="13">
        <v>-5.1116968686751427</v>
      </c>
    </row>
    <row r="2573" spans="1:2">
      <c r="A2573">
        <v>2572</v>
      </c>
      <c r="B2573" s="13">
        <v>-3.596114531104559</v>
      </c>
    </row>
    <row r="2574" spans="1:2">
      <c r="A2574">
        <v>2573</v>
      </c>
      <c r="B2574" s="13">
        <v>-3.1390452787603547</v>
      </c>
    </row>
    <row r="2575" spans="1:2">
      <c r="A2575">
        <v>2574</v>
      </c>
      <c r="B2575" s="13">
        <v>-4.182062531372627</v>
      </c>
    </row>
    <row r="2576" spans="1:2">
      <c r="A2576">
        <v>2575</v>
      </c>
      <c r="B2576" s="13">
        <v>-5.7675750643424415</v>
      </c>
    </row>
    <row r="2577" spans="1:2">
      <c r="A2577">
        <v>2576</v>
      </c>
      <c r="B2577" s="13">
        <v>-3.0047665980234273</v>
      </c>
    </row>
    <row r="2578" spans="1:2">
      <c r="A2578">
        <v>2577</v>
      </c>
      <c r="B2578" s="13">
        <v>-2.9217372923084737</v>
      </c>
    </row>
    <row r="2579" spans="1:2">
      <c r="A2579">
        <v>2578</v>
      </c>
      <c r="B2579" s="13">
        <v>-5.5527640168561971</v>
      </c>
    </row>
    <row r="2580" spans="1:2">
      <c r="A2580">
        <v>2579</v>
      </c>
      <c r="B2580" s="13">
        <v>-10.115792035734067</v>
      </c>
    </row>
    <row r="2581" spans="1:2">
      <c r="A2581">
        <v>2580</v>
      </c>
      <c r="B2581" s="13">
        <v>-4.2454011536929981</v>
      </c>
    </row>
    <row r="2582" spans="1:2">
      <c r="A2582">
        <v>2581</v>
      </c>
      <c r="B2582" s="13">
        <v>-10.175627658237548</v>
      </c>
    </row>
    <row r="2583" spans="1:2">
      <c r="A2583">
        <v>2582</v>
      </c>
      <c r="B2583" s="13">
        <v>-7.3870076514843337</v>
      </c>
    </row>
    <row r="2584" spans="1:2">
      <c r="A2584">
        <v>2583</v>
      </c>
      <c r="B2584" s="13">
        <v>-8.8501510732362867</v>
      </c>
    </row>
    <row r="2585" spans="1:2">
      <c r="A2585">
        <v>2584</v>
      </c>
      <c r="B2585" s="13">
        <v>-5.700564788019749</v>
      </c>
    </row>
    <row r="2586" spans="1:2">
      <c r="A2586">
        <v>2585</v>
      </c>
      <c r="B2586" s="13">
        <v>-6.4315217719004609</v>
      </c>
    </row>
    <row r="2587" spans="1:2">
      <c r="A2587">
        <v>2586</v>
      </c>
      <c r="B2587" s="13">
        <v>-8.0721487991205088</v>
      </c>
    </row>
    <row r="2588" spans="1:2">
      <c r="A2588">
        <v>2587</v>
      </c>
      <c r="B2588" s="13">
        <v>-1.8174585710303239</v>
      </c>
    </row>
    <row r="2589" spans="1:2">
      <c r="A2589">
        <v>2588</v>
      </c>
      <c r="B2589" s="13">
        <v>-3.3773219851114717</v>
      </c>
    </row>
    <row r="2590" spans="1:2">
      <c r="A2590">
        <v>2589</v>
      </c>
      <c r="B2590" s="13">
        <v>-5.5996797697694385</v>
      </c>
    </row>
    <row r="2591" spans="1:2">
      <c r="A2591">
        <v>2590</v>
      </c>
      <c r="B2591" s="13">
        <v>-4.8352435081819651</v>
      </c>
    </row>
    <row r="2592" spans="1:2">
      <c r="A2592">
        <v>2591</v>
      </c>
      <c r="B2592" s="13">
        <v>-5.0080724317825815</v>
      </c>
    </row>
    <row r="2593" spans="1:2">
      <c r="A2593">
        <v>2592</v>
      </c>
      <c r="B2593" s="13">
        <v>-7.7073244006368284</v>
      </c>
    </row>
    <row r="2594" spans="1:2">
      <c r="A2594">
        <v>2593</v>
      </c>
      <c r="B2594" s="13">
        <v>-8.7019268938438152</v>
      </c>
    </row>
    <row r="2595" spans="1:2">
      <c r="A2595">
        <v>2594</v>
      </c>
      <c r="B2595" s="13">
        <v>-2.2002616433478543</v>
      </c>
    </row>
    <row r="2596" spans="1:2">
      <c r="A2596">
        <v>2595</v>
      </c>
      <c r="B2596" s="13">
        <v>-3.6316703583393846</v>
      </c>
    </row>
    <row r="2597" spans="1:2">
      <c r="A2597">
        <v>2596</v>
      </c>
      <c r="B2597" s="13">
        <v>-4.6435264696220777</v>
      </c>
    </row>
    <row r="2598" spans="1:2">
      <c r="A2598">
        <v>2597</v>
      </c>
      <c r="B2598" s="13">
        <v>-10.011267991283109</v>
      </c>
    </row>
    <row r="2599" spans="1:2">
      <c r="A2599">
        <v>2598</v>
      </c>
      <c r="B2599" s="13">
        <v>-8.3527119050745515</v>
      </c>
    </row>
    <row r="2600" spans="1:2">
      <c r="A2600">
        <v>2599</v>
      </c>
      <c r="B2600" s="13">
        <v>1.4852870850422415</v>
      </c>
    </row>
    <row r="2601" spans="1:2">
      <c r="A2601">
        <v>2600</v>
      </c>
      <c r="B2601" s="13">
        <v>0.29208740701777308</v>
      </c>
    </row>
    <row r="2602" spans="1:2">
      <c r="A2602">
        <v>2601</v>
      </c>
      <c r="B2602" s="13">
        <v>-5.702459699314546</v>
      </c>
    </row>
    <row r="2603" spans="1:2">
      <c r="A2603">
        <v>2602</v>
      </c>
      <c r="B2603" s="13">
        <v>-10.185869118334592</v>
      </c>
    </row>
    <row r="2604" spans="1:2">
      <c r="A2604">
        <v>2603</v>
      </c>
      <c r="B2604" s="13">
        <v>-6.8650209089775798</v>
      </c>
    </row>
    <row r="2605" spans="1:2">
      <c r="A2605">
        <v>2604</v>
      </c>
      <c r="B2605" s="13">
        <v>-8.1780520612057845</v>
      </c>
    </row>
    <row r="2606" spans="1:2">
      <c r="A2606">
        <v>2605</v>
      </c>
      <c r="B2606" s="13">
        <v>-10.344814874596693</v>
      </c>
    </row>
    <row r="2607" spans="1:2">
      <c r="A2607">
        <v>2606</v>
      </c>
      <c r="B2607" s="13">
        <v>-4.284875218731492</v>
      </c>
    </row>
    <row r="2608" spans="1:2">
      <c r="A2608">
        <v>2607</v>
      </c>
      <c r="B2608" s="13">
        <v>-8.8662041817755348</v>
      </c>
    </row>
    <row r="2609" spans="1:2">
      <c r="A2609">
        <v>2608</v>
      </c>
      <c r="B2609" s="13">
        <v>-4.3667541969577526</v>
      </c>
    </row>
    <row r="2610" spans="1:2">
      <c r="A2610">
        <v>2609</v>
      </c>
      <c r="B2610" s="13">
        <v>-4.9600939240510487</v>
      </c>
    </row>
    <row r="2611" spans="1:2">
      <c r="A2611">
        <v>2610</v>
      </c>
      <c r="B2611" s="13">
        <v>-4.0725980738257705</v>
      </c>
    </row>
    <row r="2612" spans="1:2">
      <c r="A2612">
        <v>2611</v>
      </c>
      <c r="B2612" s="13">
        <v>-5.5609305092198165</v>
      </c>
    </row>
    <row r="2613" spans="1:2">
      <c r="A2613">
        <v>2612</v>
      </c>
      <c r="B2613" s="13">
        <v>-4.5775746626369767</v>
      </c>
    </row>
    <row r="2614" spans="1:2">
      <c r="A2614">
        <v>2613</v>
      </c>
      <c r="B2614" s="13">
        <v>-4.4248523044881782</v>
      </c>
    </row>
    <row r="2615" spans="1:2">
      <c r="A2615">
        <v>2614</v>
      </c>
      <c r="B2615" s="13">
        <v>-4.1330832613076458</v>
      </c>
    </row>
    <row r="2616" spans="1:2">
      <c r="A2616">
        <v>2615</v>
      </c>
      <c r="B2616" s="13">
        <v>-9.3864005703384201</v>
      </c>
    </row>
    <row r="2617" spans="1:2">
      <c r="A2617">
        <v>2616</v>
      </c>
      <c r="B2617" s="13">
        <v>-4.2643751378942243</v>
      </c>
    </row>
    <row r="2618" spans="1:2">
      <c r="A2618">
        <v>2617</v>
      </c>
      <c r="B2618" s="13">
        <v>-6.3581210814107969</v>
      </c>
    </row>
    <row r="2619" spans="1:2">
      <c r="A2619">
        <v>2618</v>
      </c>
      <c r="B2619" s="13">
        <v>-10.651519407055419</v>
      </c>
    </row>
    <row r="2620" spans="1:2">
      <c r="A2620">
        <v>2619</v>
      </c>
      <c r="B2620" s="13">
        <v>-7.3500373292180035</v>
      </c>
    </row>
    <row r="2621" spans="1:2">
      <c r="A2621">
        <v>2620</v>
      </c>
      <c r="B2621" s="13">
        <v>-8.8125284504419739</v>
      </c>
    </row>
    <row r="2622" spans="1:2">
      <c r="A2622">
        <v>2621</v>
      </c>
      <c r="B2622" s="13">
        <v>-7.5107027902704742</v>
      </c>
    </row>
    <row r="2623" spans="1:2">
      <c r="A2623">
        <v>2622</v>
      </c>
      <c r="B2623" s="13">
        <v>-6.4743174631314133</v>
      </c>
    </row>
    <row r="2624" spans="1:2">
      <c r="A2624">
        <v>2623</v>
      </c>
      <c r="B2624" s="13">
        <v>-2.2820652229858749</v>
      </c>
    </row>
    <row r="2625" spans="1:2">
      <c r="A2625">
        <v>2624</v>
      </c>
      <c r="B2625" s="13">
        <v>-2.4554226271880997</v>
      </c>
    </row>
    <row r="2626" spans="1:2">
      <c r="A2626">
        <v>2625</v>
      </c>
      <c r="B2626" s="13">
        <v>-5.8653565471804034</v>
      </c>
    </row>
    <row r="2627" spans="1:2">
      <c r="A2627">
        <v>2626</v>
      </c>
      <c r="B2627" s="13">
        <v>-5.772959471710128</v>
      </c>
    </row>
    <row r="2628" spans="1:2">
      <c r="A2628">
        <v>2627</v>
      </c>
      <c r="B2628" s="13">
        <v>-5.3063025419641754</v>
      </c>
    </row>
    <row r="2629" spans="1:2">
      <c r="A2629">
        <v>2628</v>
      </c>
      <c r="B2629" s="13">
        <v>-7.2456804868023399</v>
      </c>
    </row>
    <row r="2630" spans="1:2">
      <c r="A2630">
        <v>2629</v>
      </c>
      <c r="B2630" s="13">
        <v>-5.5042215842340418</v>
      </c>
    </row>
    <row r="2631" spans="1:2">
      <c r="A2631">
        <v>2630</v>
      </c>
      <c r="B2631" s="13">
        <v>-2.7668669040478826</v>
      </c>
    </row>
    <row r="2632" spans="1:2">
      <c r="A2632">
        <v>2631</v>
      </c>
      <c r="B2632" s="13">
        <v>-5.2368413193038812</v>
      </c>
    </row>
    <row r="2633" spans="1:2">
      <c r="A2633">
        <v>2632</v>
      </c>
      <c r="B2633" s="13">
        <v>-3.7106609469015273</v>
      </c>
    </row>
    <row r="2634" spans="1:2">
      <c r="A2634">
        <v>2633</v>
      </c>
      <c r="B2634" s="13">
        <v>-7.7005448465554416</v>
      </c>
    </row>
    <row r="2635" spans="1:2">
      <c r="A2635">
        <v>2634</v>
      </c>
      <c r="B2635" s="13">
        <v>-4.4133668774510557</v>
      </c>
    </row>
    <row r="2636" spans="1:2">
      <c r="A2636">
        <v>2635</v>
      </c>
      <c r="B2636" s="13">
        <v>-1.6273925811690513</v>
      </c>
    </row>
    <row r="2637" spans="1:2">
      <c r="A2637">
        <v>2636</v>
      </c>
      <c r="B2637" s="13">
        <v>-8.5463566625438201</v>
      </c>
    </row>
    <row r="2638" spans="1:2">
      <c r="A2638">
        <v>2637</v>
      </c>
      <c r="B2638" s="13">
        <v>-4.8825323150854629</v>
      </c>
    </row>
    <row r="2639" spans="1:2">
      <c r="A2639">
        <v>2638</v>
      </c>
      <c r="B2639" s="13">
        <v>-5.2373273423715148</v>
      </c>
    </row>
    <row r="2640" spans="1:2">
      <c r="A2640">
        <v>2639</v>
      </c>
      <c r="B2640" s="13">
        <v>-1.6874633507687797</v>
      </c>
    </row>
    <row r="2641" spans="1:2">
      <c r="A2641">
        <v>2640</v>
      </c>
      <c r="B2641" s="13">
        <v>-3.7859082306057306</v>
      </c>
    </row>
    <row r="2642" spans="1:2">
      <c r="A2642">
        <v>2641</v>
      </c>
      <c r="B2642" s="13">
        <v>-7.0332253512867018</v>
      </c>
    </row>
    <row r="2643" spans="1:2">
      <c r="A2643">
        <v>2642</v>
      </c>
      <c r="B2643" s="13">
        <v>-7.2855094364367758</v>
      </c>
    </row>
    <row r="2644" spans="1:2">
      <c r="A2644">
        <v>2643</v>
      </c>
      <c r="B2644" s="13">
        <v>-5.8863198947917663</v>
      </c>
    </row>
    <row r="2645" spans="1:2">
      <c r="A2645">
        <v>2644</v>
      </c>
      <c r="B2645" s="13">
        <v>-4.4324414255340558</v>
      </c>
    </row>
    <row r="2646" spans="1:2">
      <c r="A2646">
        <v>2645</v>
      </c>
      <c r="B2646" s="13">
        <v>-5.6006454525592746</v>
      </c>
    </row>
    <row r="2647" spans="1:2">
      <c r="A2647">
        <v>2646</v>
      </c>
      <c r="B2647" s="13">
        <v>-0.60043200385790307</v>
      </c>
    </row>
    <row r="2648" spans="1:2">
      <c r="A2648">
        <v>2647</v>
      </c>
      <c r="B2648" s="13">
        <v>-3.8474999181449268</v>
      </c>
    </row>
    <row r="2649" spans="1:2">
      <c r="A2649">
        <v>2648</v>
      </c>
      <c r="B2649" s="13">
        <v>-5.2671733055157706</v>
      </c>
    </row>
    <row r="2650" spans="1:2">
      <c r="A2650">
        <v>2649</v>
      </c>
      <c r="B2650" s="13">
        <v>-4.9603222744716398</v>
      </c>
    </row>
    <row r="2651" spans="1:2">
      <c r="A2651">
        <v>2650</v>
      </c>
      <c r="B2651" s="13">
        <v>-4.328974246835557</v>
      </c>
    </row>
    <row r="2652" spans="1:2">
      <c r="A2652">
        <v>2651</v>
      </c>
      <c r="B2652" s="13">
        <v>-5.6027040369601417</v>
      </c>
    </row>
    <row r="2653" spans="1:2">
      <c r="A2653">
        <v>2652</v>
      </c>
      <c r="B2653" s="13">
        <v>-1.1255840950758609</v>
      </c>
    </row>
    <row r="2654" spans="1:2">
      <c r="A2654">
        <v>2653</v>
      </c>
      <c r="B2654" s="13">
        <v>-5.8893300198073923</v>
      </c>
    </row>
    <row r="2655" spans="1:2">
      <c r="A2655">
        <v>2654</v>
      </c>
      <c r="B2655" s="13">
        <v>-4.5594101515114733</v>
      </c>
    </row>
    <row r="2656" spans="1:2">
      <c r="A2656">
        <v>2655</v>
      </c>
      <c r="B2656" s="13">
        <v>-5.4317418051350757</v>
      </c>
    </row>
    <row r="2657" spans="1:2">
      <c r="A2657">
        <v>2656</v>
      </c>
      <c r="B2657" s="13">
        <v>-4.447232353262347</v>
      </c>
    </row>
    <row r="2658" spans="1:2">
      <c r="A2658">
        <v>2657</v>
      </c>
      <c r="B2658" s="13">
        <v>-6.3289884348948044</v>
      </c>
    </row>
    <row r="2659" spans="1:2">
      <c r="A2659">
        <v>2658</v>
      </c>
      <c r="B2659" s="13">
        <v>-2.1124823352005304</v>
      </c>
    </row>
    <row r="2660" spans="1:2">
      <c r="A2660">
        <v>2659</v>
      </c>
      <c r="B2660" s="13">
        <v>-5.4624191735862615</v>
      </c>
    </row>
    <row r="2661" spans="1:2">
      <c r="A2661">
        <v>2660</v>
      </c>
      <c r="B2661" s="13">
        <v>-3.5262037211819957</v>
      </c>
    </row>
    <row r="2662" spans="1:2">
      <c r="A2662">
        <v>2661</v>
      </c>
      <c r="B2662" s="13">
        <v>-8.3762233567782935</v>
      </c>
    </row>
    <row r="2663" spans="1:2">
      <c r="A2663">
        <v>2662</v>
      </c>
      <c r="B2663" s="13">
        <v>-4.9645614984134827</v>
      </c>
    </row>
    <row r="2664" spans="1:2">
      <c r="A2664">
        <v>2663</v>
      </c>
      <c r="B2664" s="13">
        <v>-4.3266845878558291</v>
      </c>
    </row>
    <row r="2665" spans="1:2">
      <c r="A2665">
        <v>2664</v>
      </c>
      <c r="B2665" s="13">
        <v>-9.4727106166753785</v>
      </c>
    </row>
    <row r="2666" spans="1:2">
      <c r="A2666">
        <v>2665</v>
      </c>
      <c r="B2666" s="13">
        <v>-2.059974386033427</v>
      </c>
    </row>
    <row r="2667" spans="1:2">
      <c r="A2667">
        <v>2666</v>
      </c>
      <c r="B2667" s="13">
        <v>-3.1333248455533891</v>
      </c>
    </row>
    <row r="2668" spans="1:2">
      <c r="A2668">
        <v>2667</v>
      </c>
      <c r="B2668" s="13">
        <v>-8.2294715658926805</v>
      </c>
    </row>
    <row r="2669" spans="1:2">
      <c r="A2669">
        <v>2668</v>
      </c>
      <c r="B2669" s="13">
        <v>-3.7127015223354713</v>
      </c>
    </row>
    <row r="2670" spans="1:2">
      <c r="A2670">
        <v>2669</v>
      </c>
      <c r="B2670" s="13">
        <v>-5.508807411821846</v>
      </c>
    </row>
    <row r="2671" spans="1:2">
      <c r="A2671">
        <v>2670</v>
      </c>
      <c r="B2671" s="13">
        <v>-3.6769226267250823</v>
      </c>
    </row>
    <row r="2672" spans="1:2">
      <c r="A2672">
        <v>2671</v>
      </c>
      <c r="B2672" s="13">
        <v>-6.1928881111357947</v>
      </c>
    </row>
    <row r="2673" spans="1:2">
      <c r="A2673">
        <v>2672</v>
      </c>
      <c r="B2673" s="13">
        <v>-2.8090672173282432</v>
      </c>
    </row>
    <row r="2674" spans="1:2">
      <c r="A2674">
        <v>2673</v>
      </c>
      <c r="B2674" s="13">
        <v>-2.6740340989585158</v>
      </c>
    </row>
    <row r="2675" spans="1:2">
      <c r="A2675">
        <v>2674</v>
      </c>
      <c r="B2675" s="13">
        <v>-4.6070188841549156</v>
      </c>
    </row>
    <row r="2676" spans="1:2">
      <c r="A2676">
        <v>2675</v>
      </c>
      <c r="B2676" s="13">
        <v>-4.8799710786507644</v>
      </c>
    </row>
    <row r="2677" spans="1:2">
      <c r="A2677">
        <v>2676</v>
      </c>
      <c r="B2677" s="13">
        <v>-4.5214493400950913</v>
      </c>
    </row>
    <row r="2678" spans="1:2">
      <c r="A2678">
        <v>2677</v>
      </c>
      <c r="B2678" s="13">
        <v>-1.6094257759948083</v>
      </c>
    </row>
    <row r="2679" spans="1:2">
      <c r="A2679">
        <v>2678</v>
      </c>
      <c r="B2679" s="13">
        <v>-8.6473263681710009</v>
      </c>
    </row>
    <row r="2680" spans="1:2">
      <c r="A2680">
        <v>2679</v>
      </c>
      <c r="B2680" s="13">
        <v>0.3366637386790155</v>
      </c>
    </row>
    <row r="2681" spans="1:2">
      <c r="A2681">
        <v>2680</v>
      </c>
      <c r="B2681" s="13">
        <v>-5.3364270769420683</v>
      </c>
    </row>
    <row r="2682" spans="1:2">
      <c r="A2682">
        <v>2681</v>
      </c>
      <c r="B2682" s="13">
        <v>-5.4937365167932031</v>
      </c>
    </row>
    <row r="2683" spans="1:2">
      <c r="A2683">
        <v>2682</v>
      </c>
      <c r="B2683" s="13">
        <v>-2.7914047143093095</v>
      </c>
    </row>
    <row r="2684" spans="1:2">
      <c r="A2684">
        <v>2683</v>
      </c>
      <c r="B2684" s="13">
        <v>-7.9025235056312173</v>
      </c>
    </row>
    <row r="2685" spans="1:2">
      <c r="A2685">
        <v>2684</v>
      </c>
      <c r="B2685" s="13">
        <v>-4.2278880604018747</v>
      </c>
    </row>
    <row r="2686" spans="1:2">
      <c r="A2686">
        <v>2685</v>
      </c>
      <c r="B2686" s="13">
        <v>-3.5742098088056578</v>
      </c>
    </row>
    <row r="2687" spans="1:2">
      <c r="A2687">
        <v>2686</v>
      </c>
      <c r="B2687" s="13">
        <v>-5.4678919610250016</v>
      </c>
    </row>
    <row r="2688" spans="1:2">
      <c r="A2688">
        <v>2687</v>
      </c>
      <c r="B2688" s="13">
        <v>-8.0419410882114697</v>
      </c>
    </row>
    <row r="2689" spans="1:2">
      <c r="A2689">
        <v>2688</v>
      </c>
      <c r="B2689" s="13">
        <v>-4.6145963443334006</v>
      </c>
    </row>
    <row r="2690" spans="1:2">
      <c r="A2690">
        <v>2689</v>
      </c>
      <c r="B2690" s="13">
        <v>-6.6570773045068812</v>
      </c>
    </row>
    <row r="2691" spans="1:2">
      <c r="A2691">
        <v>2690</v>
      </c>
      <c r="B2691" s="13">
        <v>-7.9412446507729895</v>
      </c>
    </row>
    <row r="2692" spans="1:2">
      <c r="A2692">
        <v>2691</v>
      </c>
      <c r="B2692" s="13">
        <v>-3.0353693521741443</v>
      </c>
    </row>
    <row r="2693" spans="1:2">
      <c r="A2693">
        <v>2692</v>
      </c>
      <c r="B2693" s="13">
        <v>-2.2279853154240472</v>
      </c>
    </row>
    <row r="2694" spans="1:2">
      <c r="A2694">
        <v>2693</v>
      </c>
      <c r="B2694" s="13">
        <v>-7.9408598567923203</v>
      </c>
    </row>
    <row r="2695" spans="1:2">
      <c r="A2695">
        <v>2694</v>
      </c>
      <c r="B2695" s="13">
        <v>-4.9722386029216175</v>
      </c>
    </row>
    <row r="2696" spans="1:2">
      <c r="A2696">
        <v>2695</v>
      </c>
      <c r="B2696" s="13">
        <v>-6.9496695915232323</v>
      </c>
    </row>
    <row r="2697" spans="1:2">
      <c r="A2697">
        <v>2696</v>
      </c>
      <c r="B2697" s="13">
        <v>-4.5536700877729821</v>
      </c>
    </row>
    <row r="2698" spans="1:2">
      <c r="A2698">
        <v>2697</v>
      </c>
      <c r="B2698" s="13">
        <v>-8.700746926729046</v>
      </c>
    </row>
    <row r="2699" spans="1:2">
      <c r="A2699">
        <v>2698</v>
      </c>
      <c r="B2699" s="13">
        <v>-6.3162681575584072</v>
      </c>
    </row>
    <row r="2700" spans="1:2">
      <c r="A2700">
        <v>2699</v>
      </c>
      <c r="B2700" s="13">
        <v>-1.7945050826763369</v>
      </c>
    </row>
    <row r="2701" spans="1:2">
      <c r="A2701">
        <v>2700</v>
      </c>
      <c r="B2701" s="13">
        <v>-3.1892112589602513</v>
      </c>
    </row>
    <row r="2702" spans="1:2">
      <c r="A2702">
        <v>2701</v>
      </c>
      <c r="B2702" s="13">
        <v>-6.9957041233260764</v>
      </c>
    </row>
    <row r="2703" spans="1:2">
      <c r="A2703">
        <v>2702</v>
      </c>
      <c r="B2703" s="13">
        <v>-7.9856592325152418</v>
      </c>
    </row>
    <row r="2704" spans="1:2">
      <c r="A2704">
        <v>2703</v>
      </c>
      <c r="B2704" s="13">
        <v>-3.4424657790263895</v>
      </c>
    </row>
    <row r="2705" spans="1:2">
      <c r="A2705">
        <v>2704</v>
      </c>
      <c r="B2705" s="13">
        <v>-6.3272539477458087</v>
      </c>
    </row>
    <row r="2706" spans="1:2">
      <c r="A2706">
        <v>2705</v>
      </c>
      <c r="B2706" s="13">
        <v>-8.7066780246589666</v>
      </c>
    </row>
    <row r="2707" spans="1:2">
      <c r="A2707">
        <v>2706</v>
      </c>
      <c r="B2707" s="13">
        <v>-6.7743336781047834</v>
      </c>
    </row>
    <row r="2708" spans="1:2">
      <c r="A2708">
        <v>2707</v>
      </c>
      <c r="B2708" s="13">
        <v>-5.9228410456808751</v>
      </c>
    </row>
    <row r="2709" spans="1:2">
      <c r="A2709">
        <v>2708</v>
      </c>
      <c r="B2709" s="13">
        <v>-3.3469412451819602</v>
      </c>
    </row>
    <row r="2710" spans="1:2">
      <c r="A2710">
        <v>2709</v>
      </c>
      <c r="B2710" s="13">
        <v>-4.6710851565268392</v>
      </c>
    </row>
    <row r="2711" spans="1:2">
      <c r="A2711">
        <v>2710</v>
      </c>
      <c r="B2711" s="13">
        <v>-6.6545065764097906</v>
      </c>
    </row>
    <row r="2712" spans="1:2">
      <c r="A2712">
        <v>2711</v>
      </c>
      <c r="B2712" s="13">
        <v>-3.9867318113199874</v>
      </c>
    </row>
    <row r="2713" spans="1:2">
      <c r="A2713">
        <v>2712</v>
      </c>
      <c r="B2713" s="13">
        <v>-3.8943020079869939</v>
      </c>
    </row>
    <row r="2714" spans="1:2">
      <c r="A2714">
        <v>2713</v>
      </c>
      <c r="B2714" s="13">
        <v>-5.8589983198054636</v>
      </c>
    </row>
    <row r="2715" spans="1:2">
      <c r="A2715">
        <v>2714</v>
      </c>
      <c r="B2715" s="13">
        <v>-0.46859504351267495</v>
      </c>
    </row>
    <row r="2716" spans="1:2">
      <c r="A2716">
        <v>2715</v>
      </c>
      <c r="B2716" s="13">
        <v>-4.09300957274725</v>
      </c>
    </row>
    <row r="2717" spans="1:2">
      <c r="A2717">
        <v>2716</v>
      </c>
      <c r="B2717" s="13">
        <v>-2.319793453952598</v>
      </c>
    </row>
    <row r="2718" spans="1:2">
      <c r="A2718">
        <v>2717</v>
      </c>
      <c r="B2718" s="13">
        <v>-0.88729222947608721</v>
      </c>
    </row>
    <row r="2719" spans="1:2">
      <c r="A2719">
        <v>2718</v>
      </c>
      <c r="B2719" s="13">
        <v>-5.7866359119004143</v>
      </c>
    </row>
    <row r="2720" spans="1:2">
      <c r="A2720">
        <v>2719</v>
      </c>
      <c r="B2720" s="13">
        <v>-5.2870390193010151</v>
      </c>
    </row>
    <row r="2721" spans="1:2">
      <c r="A2721">
        <v>2720</v>
      </c>
      <c r="B2721" s="13">
        <v>-4.6075937209148705</v>
      </c>
    </row>
    <row r="2722" spans="1:2">
      <c r="A2722">
        <v>2721</v>
      </c>
      <c r="B2722" s="13">
        <v>-4.3840217939800974</v>
      </c>
    </row>
    <row r="2723" spans="1:2">
      <c r="A2723">
        <v>2722</v>
      </c>
      <c r="B2723" s="13">
        <v>-7.2993159463506805</v>
      </c>
    </row>
    <row r="2724" spans="1:2">
      <c r="A2724">
        <v>2723</v>
      </c>
      <c r="B2724" s="13">
        <v>-6.496571511840223</v>
      </c>
    </row>
    <row r="2725" spans="1:2">
      <c r="A2725">
        <v>2724</v>
      </c>
      <c r="B2725" s="13">
        <v>-7.9912214100415335</v>
      </c>
    </row>
    <row r="2726" spans="1:2">
      <c r="A2726">
        <v>2725</v>
      </c>
      <c r="B2726" s="13">
        <v>-1.7130353208959566</v>
      </c>
    </row>
    <row r="2727" spans="1:2">
      <c r="A2727">
        <v>2726</v>
      </c>
      <c r="B2727" s="13">
        <v>-7.7861874655211585</v>
      </c>
    </row>
    <row r="2728" spans="1:2">
      <c r="A2728">
        <v>2727</v>
      </c>
      <c r="B2728" s="13">
        <v>-2.1955438235359588</v>
      </c>
    </row>
    <row r="2729" spans="1:2">
      <c r="A2729">
        <v>2728</v>
      </c>
      <c r="B2729" s="13">
        <v>-4.9685614675421546</v>
      </c>
    </row>
    <row r="2730" spans="1:2">
      <c r="A2730">
        <v>2729</v>
      </c>
      <c r="B2730" s="13">
        <v>-6.9071073632956663</v>
      </c>
    </row>
    <row r="2731" spans="1:2">
      <c r="A2731">
        <v>2730</v>
      </c>
      <c r="B2731" s="13">
        <v>-1.6489032775574028</v>
      </c>
    </row>
    <row r="2732" spans="1:2">
      <c r="A2732">
        <v>2731</v>
      </c>
      <c r="B2732" s="13">
        <v>-3.473571616131871</v>
      </c>
    </row>
    <row r="2733" spans="1:2">
      <c r="A2733">
        <v>2732</v>
      </c>
      <c r="B2733" s="13">
        <v>-6.7802173681516367</v>
      </c>
    </row>
    <row r="2734" spans="1:2">
      <c r="A2734">
        <v>2733</v>
      </c>
      <c r="B2734" s="13">
        <v>-5.124138409907613</v>
      </c>
    </row>
    <row r="2735" spans="1:2">
      <c r="A2735">
        <v>2734</v>
      </c>
      <c r="B2735" s="13">
        <v>-5.6998141546252947</v>
      </c>
    </row>
    <row r="2736" spans="1:2">
      <c r="A2736">
        <v>2735</v>
      </c>
      <c r="B2736" s="13">
        <v>-7.9144239543549437</v>
      </c>
    </row>
    <row r="2737" spans="1:2">
      <c r="A2737">
        <v>2736</v>
      </c>
      <c r="B2737" s="13">
        <v>-5.9963256085079211</v>
      </c>
    </row>
    <row r="2738" spans="1:2">
      <c r="A2738">
        <v>2737</v>
      </c>
      <c r="B2738" s="13">
        <v>-8.6334796188046248</v>
      </c>
    </row>
    <row r="2739" spans="1:2">
      <c r="A2739">
        <v>2738</v>
      </c>
      <c r="B2739" s="13">
        <v>-4.4602792492580789</v>
      </c>
    </row>
    <row r="2740" spans="1:2">
      <c r="A2740">
        <v>2739</v>
      </c>
      <c r="B2740" s="13">
        <v>-3.7334588800912689</v>
      </c>
    </row>
    <row r="2741" spans="1:2">
      <c r="A2741">
        <v>2740</v>
      </c>
      <c r="B2741" s="13">
        <v>-2.7948145201872907</v>
      </c>
    </row>
    <row r="2742" spans="1:2">
      <c r="A2742">
        <v>2741</v>
      </c>
      <c r="B2742" s="13">
        <v>-5.4705266511107205</v>
      </c>
    </row>
    <row r="2743" spans="1:2">
      <c r="A2743">
        <v>2742</v>
      </c>
      <c r="B2743" s="13">
        <v>0.50800640338770131</v>
      </c>
    </row>
    <row r="2744" spans="1:2">
      <c r="A2744">
        <v>2743</v>
      </c>
      <c r="B2744" s="13">
        <v>-4.2338680285075405</v>
      </c>
    </row>
    <row r="2745" spans="1:2">
      <c r="A2745">
        <v>2744</v>
      </c>
      <c r="B2745" s="13">
        <v>-5.6451862908522124</v>
      </c>
    </row>
    <row r="2746" spans="1:2">
      <c r="A2746">
        <v>2745</v>
      </c>
      <c r="B2746" s="13">
        <v>-7.510349085965693</v>
      </c>
    </row>
    <row r="2747" spans="1:2">
      <c r="A2747">
        <v>2746</v>
      </c>
      <c r="B2747" s="13">
        <v>-6.1842967533841975</v>
      </c>
    </row>
    <row r="2748" spans="1:2">
      <c r="A2748">
        <v>2747</v>
      </c>
      <c r="B2748" s="13">
        <v>-6.5388532522039347</v>
      </c>
    </row>
    <row r="2749" spans="1:2">
      <c r="A2749">
        <v>2748</v>
      </c>
      <c r="B2749" s="13">
        <v>-5.9923249843881532</v>
      </c>
    </row>
    <row r="2750" spans="1:2">
      <c r="A2750">
        <v>2749</v>
      </c>
      <c r="B2750" s="13">
        <v>-5.7800906908754603</v>
      </c>
    </row>
    <row r="2751" spans="1:2">
      <c r="A2751">
        <v>2750</v>
      </c>
      <c r="B2751" s="13">
        <v>-2.2840217842099357</v>
      </c>
    </row>
    <row r="2752" spans="1:2">
      <c r="A2752">
        <v>2751</v>
      </c>
      <c r="B2752" s="13">
        <v>-7.2866329053203582</v>
      </c>
    </row>
    <row r="2753" spans="1:2">
      <c r="A2753">
        <v>2752</v>
      </c>
      <c r="B2753" s="13">
        <v>-11.622776354448842</v>
      </c>
    </row>
    <row r="2754" spans="1:2">
      <c r="A2754">
        <v>2753</v>
      </c>
      <c r="B2754" s="13">
        <v>-5.3204954455034343</v>
      </c>
    </row>
    <row r="2755" spans="1:2">
      <c r="A2755">
        <v>2754</v>
      </c>
      <c r="B2755" s="13">
        <v>-3.4540674482195439</v>
      </c>
    </row>
    <row r="2756" spans="1:2">
      <c r="A2756">
        <v>2755</v>
      </c>
      <c r="B2756" s="13">
        <v>-4.3354955952478011</v>
      </c>
    </row>
    <row r="2757" spans="1:2">
      <c r="A2757">
        <v>2756</v>
      </c>
      <c r="B2757" s="13">
        <v>-4.4156881134322745</v>
      </c>
    </row>
    <row r="2758" spans="1:2">
      <c r="A2758">
        <v>2757</v>
      </c>
      <c r="B2758" s="13">
        <v>-5.8032333319166902</v>
      </c>
    </row>
    <row r="2759" spans="1:2">
      <c r="A2759">
        <v>2758</v>
      </c>
      <c r="B2759" s="13">
        <v>-6.1053846953584987</v>
      </c>
    </row>
    <row r="2760" spans="1:2">
      <c r="A2760">
        <v>2759</v>
      </c>
      <c r="B2760" s="13">
        <v>-6.1587794770185855</v>
      </c>
    </row>
    <row r="2761" spans="1:2">
      <c r="A2761">
        <v>2760</v>
      </c>
      <c r="B2761" s="13">
        <v>-7.5604048828905839</v>
      </c>
    </row>
    <row r="2762" spans="1:2">
      <c r="A2762">
        <v>2761</v>
      </c>
      <c r="B2762" s="13">
        <v>-8.8220175252973707</v>
      </c>
    </row>
    <row r="2763" spans="1:2">
      <c r="A2763">
        <v>2762</v>
      </c>
      <c r="B2763" s="13">
        <v>-3.5935911179365942</v>
      </c>
    </row>
    <row r="2764" spans="1:2">
      <c r="A2764">
        <v>2763</v>
      </c>
      <c r="B2764" s="13">
        <v>-5.1133831123839242</v>
      </c>
    </row>
    <row r="2765" spans="1:2">
      <c r="A2765">
        <v>2764</v>
      </c>
      <c r="B2765" s="13">
        <v>-5.9914724936610826</v>
      </c>
    </row>
    <row r="2766" spans="1:2">
      <c r="A2766">
        <v>2765</v>
      </c>
      <c r="B2766" s="13">
        <v>-3.823088486758242</v>
      </c>
    </row>
    <row r="2767" spans="1:2">
      <c r="A2767">
        <v>2766</v>
      </c>
      <c r="B2767" s="13">
        <v>-3.7917364646684857</v>
      </c>
    </row>
    <row r="2768" spans="1:2">
      <c r="A2768">
        <v>2767</v>
      </c>
      <c r="B2768" s="13">
        <v>-6.8883281167339288</v>
      </c>
    </row>
    <row r="2769" spans="1:2">
      <c r="A2769">
        <v>2768</v>
      </c>
      <c r="B2769" s="13">
        <v>-2.5114213447654148</v>
      </c>
    </row>
    <row r="2770" spans="1:2">
      <c r="A2770">
        <v>2769</v>
      </c>
      <c r="B2770" s="13">
        <v>-6.4839446838840313</v>
      </c>
    </row>
    <row r="2771" spans="1:2">
      <c r="A2771">
        <v>2770</v>
      </c>
      <c r="B2771" s="13">
        <v>-0.94972080647630353</v>
      </c>
    </row>
    <row r="2772" spans="1:2">
      <c r="A2772">
        <v>2771</v>
      </c>
      <c r="B2772" s="13">
        <v>-8.0089726238292087</v>
      </c>
    </row>
    <row r="2773" spans="1:2">
      <c r="A2773">
        <v>2772</v>
      </c>
      <c r="B2773" s="13">
        <v>-5.9063714019415645</v>
      </c>
    </row>
    <row r="2774" spans="1:2">
      <c r="A2774">
        <v>2773</v>
      </c>
      <c r="B2774" s="13">
        <v>-3.6922825912551858</v>
      </c>
    </row>
    <row r="2775" spans="1:2">
      <c r="A2775">
        <v>2774</v>
      </c>
      <c r="B2775" s="13">
        <v>-6.2613360395033251</v>
      </c>
    </row>
    <row r="2776" spans="1:2">
      <c r="A2776">
        <v>2775</v>
      </c>
      <c r="B2776" s="13">
        <v>-8.3772543195893032</v>
      </c>
    </row>
    <row r="2777" spans="1:2">
      <c r="A2777">
        <v>2776</v>
      </c>
      <c r="B2777" s="13">
        <v>-5.2578407985701254</v>
      </c>
    </row>
    <row r="2778" spans="1:2">
      <c r="A2778">
        <v>2777</v>
      </c>
      <c r="B2778" s="13">
        <v>-3.8897620932162731</v>
      </c>
    </row>
    <row r="2779" spans="1:2">
      <c r="A2779">
        <v>2778</v>
      </c>
      <c r="B2779" s="13">
        <v>-9.7999748051491693</v>
      </c>
    </row>
    <row r="2780" spans="1:2">
      <c r="A2780">
        <v>2779</v>
      </c>
      <c r="B2780" s="13">
        <v>-2.4533791663410267</v>
      </c>
    </row>
    <row r="2781" spans="1:2">
      <c r="A2781">
        <v>2780</v>
      </c>
      <c r="B2781" s="13">
        <v>-7.2366321813038894</v>
      </c>
    </row>
    <row r="2782" spans="1:2">
      <c r="A2782">
        <v>2781</v>
      </c>
      <c r="B2782" s="13">
        <v>-4.7562817075830948</v>
      </c>
    </row>
    <row r="2783" spans="1:2">
      <c r="A2783">
        <v>2782</v>
      </c>
      <c r="B2783" s="13">
        <v>-8.8064602541253887</v>
      </c>
    </row>
    <row r="2784" spans="1:2">
      <c r="A2784">
        <v>2783</v>
      </c>
      <c r="B2784" s="13">
        <v>-9.0636272175896195</v>
      </c>
    </row>
    <row r="2785" spans="1:2">
      <c r="A2785">
        <v>2784</v>
      </c>
      <c r="B2785" s="13">
        <v>-4.3635955573005063</v>
      </c>
    </row>
    <row r="2786" spans="1:2">
      <c r="A2786">
        <v>2785</v>
      </c>
      <c r="B2786" s="13">
        <v>-7.8976302182129681</v>
      </c>
    </row>
    <row r="2787" spans="1:2">
      <c r="A2787">
        <v>2786</v>
      </c>
      <c r="B2787" s="13">
        <v>-5.1704492074681117</v>
      </c>
    </row>
    <row r="2788" spans="1:2">
      <c r="A2788">
        <v>2787</v>
      </c>
      <c r="B2788" s="13">
        <v>-7.5825902368511802</v>
      </c>
    </row>
    <row r="2789" spans="1:2">
      <c r="A2789">
        <v>2788</v>
      </c>
      <c r="B2789" s="13">
        <v>-4.3305416499964569</v>
      </c>
    </row>
    <row r="2790" spans="1:2">
      <c r="A2790">
        <v>2789</v>
      </c>
      <c r="B2790" s="13">
        <v>-6.0378942053460216</v>
      </c>
    </row>
    <row r="2791" spans="1:2">
      <c r="A2791">
        <v>2790</v>
      </c>
      <c r="B2791" s="13">
        <v>-2.5747058772610658</v>
      </c>
    </row>
    <row r="2792" spans="1:2">
      <c r="A2792">
        <v>2791</v>
      </c>
      <c r="B2792" s="13">
        <v>-3.372187866668118</v>
      </c>
    </row>
    <row r="2793" spans="1:2">
      <c r="A2793">
        <v>2792</v>
      </c>
      <c r="B2793" s="13">
        <v>-3.2859382568669986</v>
      </c>
    </row>
    <row r="2794" spans="1:2">
      <c r="A2794">
        <v>2793</v>
      </c>
      <c r="B2794" s="13">
        <v>-4.9192782451928876</v>
      </c>
    </row>
    <row r="2795" spans="1:2">
      <c r="A2795">
        <v>2794</v>
      </c>
      <c r="B2795" s="13">
        <v>-4.967132985307356</v>
      </c>
    </row>
    <row r="2796" spans="1:2">
      <c r="A2796">
        <v>2795</v>
      </c>
      <c r="B2796" s="13">
        <v>-3.6550340588793011</v>
      </c>
    </row>
    <row r="2797" spans="1:2">
      <c r="A2797">
        <v>2796</v>
      </c>
      <c r="B2797" s="13">
        <v>-5.5387143179374876</v>
      </c>
    </row>
    <row r="2798" spans="1:2">
      <c r="A2798">
        <v>2797</v>
      </c>
      <c r="B2798" s="13">
        <v>-2.6512436838810349</v>
      </c>
    </row>
    <row r="2799" spans="1:2">
      <c r="A2799">
        <v>2798</v>
      </c>
      <c r="B2799" s="13">
        <v>-8.3174824068957829</v>
      </c>
    </row>
    <row r="2800" spans="1:2">
      <c r="A2800">
        <v>2799</v>
      </c>
      <c r="B2800" s="13">
        <v>-3.8698991540555037</v>
      </c>
    </row>
    <row r="2801" spans="1:2">
      <c r="A2801">
        <v>2800</v>
      </c>
      <c r="B2801" s="13">
        <v>-7.8548986086683739</v>
      </c>
    </row>
    <row r="2802" spans="1:2">
      <c r="A2802">
        <v>2801</v>
      </c>
      <c r="B2802" s="13">
        <v>-9.1576971966704832</v>
      </c>
    </row>
    <row r="2803" spans="1:2">
      <c r="A2803">
        <v>2802</v>
      </c>
      <c r="B2803" s="13">
        <v>-4.5252674651491622</v>
      </c>
    </row>
    <row r="2804" spans="1:2">
      <c r="A2804">
        <v>2803</v>
      </c>
      <c r="B2804" s="13">
        <v>-8.1219240359445504</v>
      </c>
    </row>
    <row r="2805" spans="1:2">
      <c r="A2805">
        <v>2804</v>
      </c>
      <c r="B2805" s="13">
        <v>-6.6755476831195359</v>
      </c>
    </row>
    <row r="2806" spans="1:2">
      <c r="A2806">
        <v>2805</v>
      </c>
      <c r="B2806" s="13">
        <v>-7.6883775498445281</v>
      </c>
    </row>
    <row r="2807" spans="1:2">
      <c r="A2807">
        <v>2806</v>
      </c>
      <c r="B2807" s="13">
        <v>-3.7582700005293233</v>
      </c>
    </row>
    <row r="2808" spans="1:2">
      <c r="A2808">
        <v>2807</v>
      </c>
      <c r="B2808" s="13">
        <v>-2.32471423861264</v>
      </c>
    </row>
    <row r="2809" spans="1:2">
      <c r="A2809">
        <v>2808</v>
      </c>
      <c r="B2809" s="13">
        <v>-3.5805780737721071</v>
      </c>
    </row>
    <row r="2810" spans="1:2">
      <c r="A2810">
        <v>2809</v>
      </c>
      <c r="B2810" s="13">
        <v>2.712306900851869</v>
      </c>
    </row>
    <row r="2811" spans="1:2">
      <c r="A2811">
        <v>2810</v>
      </c>
      <c r="B2811" s="13">
        <v>-6.7036984805492814</v>
      </c>
    </row>
    <row r="2812" spans="1:2">
      <c r="A2812">
        <v>2811</v>
      </c>
      <c r="B2812" s="13">
        <v>-5.5147960245206074</v>
      </c>
    </row>
    <row r="2813" spans="1:2">
      <c r="A2813">
        <v>2812</v>
      </c>
      <c r="B2813" s="13">
        <v>-5.9545373920573557</v>
      </c>
    </row>
    <row r="2814" spans="1:2">
      <c r="A2814">
        <v>2813</v>
      </c>
      <c r="B2814" s="13">
        <v>-8.3756796711200536</v>
      </c>
    </row>
    <row r="2815" spans="1:2">
      <c r="A2815">
        <v>2814</v>
      </c>
      <c r="B2815" s="13">
        <v>-6.5853917904382158</v>
      </c>
    </row>
    <row r="2816" spans="1:2">
      <c r="A2816">
        <v>2815</v>
      </c>
      <c r="B2816" s="13">
        <v>-5.0745250305308094</v>
      </c>
    </row>
    <row r="2817" spans="1:2">
      <c r="A2817">
        <v>2816</v>
      </c>
      <c r="B2817" s="13">
        <v>-4.3075504663095305</v>
      </c>
    </row>
    <row r="2818" spans="1:2">
      <c r="A2818">
        <v>2817</v>
      </c>
      <c r="B2818" s="13">
        <v>-3.8960688930570657</v>
      </c>
    </row>
    <row r="2819" spans="1:2">
      <c r="A2819">
        <v>2818</v>
      </c>
      <c r="B2819" s="13">
        <v>-6.6731530001467849</v>
      </c>
    </row>
    <row r="2820" spans="1:2">
      <c r="A2820">
        <v>2819</v>
      </c>
      <c r="B2820" s="13">
        <v>-2.0696435911670261</v>
      </c>
    </row>
    <row r="2821" spans="1:2">
      <c r="A2821">
        <v>2820</v>
      </c>
      <c r="B2821" s="13">
        <v>-5.2022553253041943</v>
      </c>
    </row>
    <row r="2822" spans="1:2">
      <c r="A2822">
        <v>2821</v>
      </c>
      <c r="B2822" s="13">
        <v>-5.8151441072087993</v>
      </c>
    </row>
    <row r="2823" spans="1:2">
      <c r="A2823">
        <v>2822</v>
      </c>
      <c r="B2823" s="13">
        <v>-4.952834948864469</v>
      </c>
    </row>
    <row r="2824" spans="1:2">
      <c r="A2824">
        <v>2823</v>
      </c>
      <c r="B2824" s="13">
        <v>-5.7783191307231769</v>
      </c>
    </row>
    <row r="2825" spans="1:2">
      <c r="A2825">
        <v>2824</v>
      </c>
      <c r="B2825" s="13">
        <v>-5.4722887645916085</v>
      </c>
    </row>
    <row r="2826" spans="1:2">
      <c r="A2826">
        <v>2825</v>
      </c>
      <c r="B2826" s="13">
        <v>-7.7777091139959316</v>
      </c>
    </row>
    <row r="2827" spans="1:2">
      <c r="A2827">
        <v>2826</v>
      </c>
      <c r="B2827" s="13">
        <v>-5.3295604053302181</v>
      </c>
    </row>
    <row r="2828" spans="1:2">
      <c r="A2828">
        <v>2827</v>
      </c>
      <c r="B2828" s="13">
        <v>-4.3959612265200843</v>
      </c>
    </row>
    <row r="2829" spans="1:2">
      <c r="A2829">
        <v>2828</v>
      </c>
      <c r="B2829" s="13">
        <v>-8.9222315814374618</v>
      </c>
    </row>
    <row r="2830" spans="1:2">
      <c r="A2830">
        <v>2829</v>
      </c>
      <c r="B2830" s="13">
        <v>-5.370702987891331</v>
      </c>
    </row>
    <row r="2831" spans="1:2">
      <c r="A2831">
        <v>2830</v>
      </c>
      <c r="B2831" s="13">
        <v>-8.2235376657106602</v>
      </c>
    </row>
    <row r="2832" spans="1:2">
      <c r="A2832">
        <v>2831</v>
      </c>
      <c r="B2832" s="13">
        <v>-5.7396497452719997</v>
      </c>
    </row>
    <row r="2833" spans="1:2">
      <c r="A2833">
        <v>2832</v>
      </c>
      <c r="B2833" s="13">
        <v>-9.1538748523904232</v>
      </c>
    </row>
    <row r="2834" spans="1:2">
      <c r="A2834">
        <v>2833</v>
      </c>
      <c r="B2834" s="13">
        <v>-1.9087316311192251</v>
      </c>
    </row>
    <row r="2835" spans="1:2">
      <c r="A2835">
        <v>2834</v>
      </c>
      <c r="B2835" s="13">
        <v>-1.5475258200310478</v>
      </c>
    </row>
    <row r="2836" spans="1:2">
      <c r="A2836">
        <v>2835</v>
      </c>
      <c r="B2836" s="13">
        <v>-4.0281045405115332</v>
      </c>
    </row>
    <row r="2837" spans="1:2">
      <c r="A2837">
        <v>2836</v>
      </c>
      <c r="B2837" s="13">
        <v>-3.3847530859232697</v>
      </c>
    </row>
    <row r="2838" spans="1:2">
      <c r="A2838">
        <v>2837</v>
      </c>
      <c r="B2838" s="13">
        <v>-4.6263091204344269</v>
      </c>
    </row>
    <row r="2839" spans="1:2">
      <c r="A2839">
        <v>2838</v>
      </c>
      <c r="B2839" s="13">
        <v>-7.7427789189466187</v>
      </c>
    </row>
    <row r="2840" spans="1:2">
      <c r="A2840">
        <v>2839</v>
      </c>
      <c r="B2840" s="13">
        <v>-3.4246973249349333</v>
      </c>
    </row>
    <row r="2841" spans="1:2">
      <c r="A2841">
        <v>2840</v>
      </c>
      <c r="B2841" s="13">
        <v>0.46901578444713954</v>
      </c>
    </row>
    <row r="2842" spans="1:2">
      <c r="A2842">
        <v>2841</v>
      </c>
      <c r="B2842" s="13">
        <v>-5.3872292229412011</v>
      </c>
    </row>
    <row r="2843" spans="1:2">
      <c r="A2843">
        <v>2842</v>
      </c>
      <c r="B2843" s="13">
        <v>-5.3090542498451141</v>
      </c>
    </row>
    <row r="2844" spans="1:2">
      <c r="A2844">
        <v>2843</v>
      </c>
      <c r="B2844" s="13">
        <v>-4.8276959599515568</v>
      </c>
    </row>
    <row r="2845" spans="1:2">
      <c r="A2845">
        <v>2844</v>
      </c>
      <c r="B2845" s="13">
        <v>-3.4236339127525239</v>
      </c>
    </row>
    <row r="2846" spans="1:2">
      <c r="A2846">
        <v>2845</v>
      </c>
      <c r="B2846" s="13">
        <v>-4.7312156585951302</v>
      </c>
    </row>
    <row r="2847" spans="1:2">
      <c r="A2847">
        <v>2846</v>
      </c>
      <c r="B2847" s="13">
        <v>-4.6203338232560371</v>
      </c>
    </row>
    <row r="2848" spans="1:2">
      <c r="A2848">
        <v>2847</v>
      </c>
      <c r="B2848" s="13">
        <v>-12.39288642582593</v>
      </c>
    </row>
    <row r="2849" spans="1:2">
      <c r="A2849">
        <v>2848</v>
      </c>
      <c r="B2849" s="13">
        <v>-8.3387093927590072</v>
      </c>
    </row>
    <row r="2850" spans="1:2">
      <c r="A2850">
        <v>2849</v>
      </c>
      <c r="B2850" s="13">
        <v>-0.94806281550106031</v>
      </c>
    </row>
    <row r="2851" spans="1:2">
      <c r="A2851">
        <v>2850</v>
      </c>
      <c r="B2851" s="13">
        <v>-2.3604424574952061</v>
      </c>
    </row>
    <row r="2852" spans="1:2">
      <c r="A2852">
        <v>2851</v>
      </c>
      <c r="B2852" s="13">
        <v>-3.1512673788786212</v>
      </c>
    </row>
    <row r="2853" spans="1:2">
      <c r="A2853">
        <v>2852</v>
      </c>
      <c r="B2853" s="13">
        <v>-7.2060372019457883</v>
      </c>
    </row>
    <row r="2854" spans="1:2">
      <c r="A2854">
        <v>2853</v>
      </c>
      <c r="B2854" s="13">
        <v>-6.4758484205187443</v>
      </c>
    </row>
    <row r="2855" spans="1:2">
      <c r="A2855">
        <v>2854</v>
      </c>
      <c r="B2855" s="13">
        <v>-7.1422116335804464</v>
      </c>
    </row>
    <row r="2856" spans="1:2">
      <c r="A2856">
        <v>2855</v>
      </c>
      <c r="B2856" s="13">
        <v>-6.7615274119325033</v>
      </c>
    </row>
    <row r="2857" spans="1:2">
      <c r="A2857">
        <v>2856</v>
      </c>
      <c r="B2857" s="13">
        <v>-8.8824485606564565</v>
      </c>
    </row>
    <row r="2858" spans="1:2">
      <c r="A2858">
        <v>2857</v>
      </c>
      <c r="B2858" s="13">
        <v>-11.738079218365616</v>
      </c>
    </row>
    <row r="2859" spans="1:2">
      <c r="A2859">
        <v>2858</v>
      </c>
      <c r="B2859" s="13">
        <v>-4.5011711043226503</v>
      </c>
    </row>
    <row r="2860" spans="1:2">
      <c r="A2860">
        <v>2859</v>
      </c>
      <c r="B2860" s="13">
        <v>-6.9176134327295093</v>
      </c>
    </row>
    <row r="2861" spans="1:2">
      <c r="A2861">
        <v>2860</v>
      </c>
      <c r="B2861" s="13">
        <v>-2.1887235253197641</v>
      </c>
    </row>
    <row r="2862" spans="1:2">
      <c r="A2862">
        <v>2861</v>
      </c>
      <c r="B2862" s="13">
        <v>-2.4121029479110323</v>
      </c>
    </row>
    <row r="2863" spans="1:2">
      <c r="A2863">
        <v>2862</v>
      </c>
      <c r="B2863" s="13">
        <v>-3.1583041528615987</v>
      </c>
    </row>
    <row r="2864" spans="1:2">
      <c r="A2864">
        <v>2863</v>
      </c>
      <c r="B2864" s="13">
        <v>-6.2584557315271265</v>
      </c>
    </row>
    <row r="2865" spans="1:2">
      <c r="A2865">
        <v>2864</v>
      </c>
      <c r="B2865" s="13">
        <v>-10.204057050540968</v>
      </c>
    </row>
    <row r="2866" spans="1:2">
      <c r="A2866">
        <v>2865</v>
      </c>
      <c r="B2866" s="13">
        <v>-9.8340280171379444</v>
      </c>
    </row>
    <row r="2867" spans="1:2">
      <c r="A2867">
        <v>2866</v>
      </c>
      <c r="B2867" s="13">
        <v>-3.8899780517034723</v>
      </c>
    </row>
    <row r="2868" spans="1:2">
      <c r="A2868">
        <v>2867</v>
      </c>
      <c r="B2868" s="13">
        <v>-6.7716394802535218</v>
      </c>
    </row>
    <row r="2869" spans="1:2">
      <c r="A2869">
        <v>2868</v>
      </c>
      <c r="B2869" s="13">
        <v>-1.3965421544128955</v>
      </c>
    </row>
    <row r="2870" spans="1:2">
      <c r="A2870">
        <v>2869</v>
      </c>
      <c r="B2870" s="13">
        <v>-9.8465495191168877</v>
      </c>
    </row>
    <row r="2871" spans="1:2">
      <c r="A2871">
        <v>2870</v>
      </c>
      <c r="B2871" s="13">
        <v>-5.6685878813213675</v>
      </c>
    </row>
    <row r="2872" spans="1:2">
      <c r="A2872">
        <v>2871</v>
      </c>
      <c r="B2872" s="13">
        <v>-7.9639490517523921</v>
      </c>
    </row>
    <row r="2873" spans="1:2">
      <c r="A2873">
        <v>2872</v>
      </c>
      <c r="B2873" s="13">
        <v>-3.9150864371732141</v>
      </c>
    </row>
    <row r="2874" spans="1:2">
      <c r="A2874">
        <v>2873</v>
      </c>
      <c r="B2874" s="13">
        <v>-5.8406176784389645</v>
      </c>
    </row>
    <row r="2875" spans="1:2">
      <c r="A2875">
        <v>2874</v>
      </c>
      <c r="B2875" s="13">
        <v>-7.0638071948369383</v>
      </c>
    </row>
    <row r="2876" spans="1:2">
      <c r="A2876">
        <v>2875</v>
      </c>
      <c r="B2876" s="13">
        <v>0.24835079463371293</v>
      </c>
    </row>
    <row r="2877" spans="1:2">
      <c r="A2877">
        <v>2876</v>
      </c>
      <c r="B2877" s="13">
        <v>-7.0893241514068794</v>
      </c>
    </row>
    <row r="2878" spans="1:2">
      <c r="A2878">
        <v>2877</v>
      </c>
      <c r="B2878" s="13">
        <v>-3.4530834977896334</v>
      </c>
    </row>
    <row r="2879" spans="1:2">
      <c r="A2879">
        <v>2878</v>
      </c>
      <c r="B2879" s="13">
        <v>-2.3602877509653406</v>
      </c>
    </row>
    <row r="2880" spans="1:2">
      <c r="A2880">
        <v>2879</v>
      </c>
      <c r="B2880" s="13">
        <v>-4.571529830176555</v>
      </c>
    </row>
    <row r="2881" spans="1:2">
      <c r="A2881">
        <v>2880</v>
      </c>
      <c r="B2881" s="13">
        <v>-5.3820457210800212</v>
      </c>
    </row>
    <row r="2882" spans="1:2">
      <c r="A2882">
        <v>2881</v>
      </c>
      <c r="B2882" s="13">
        <v>-9.6024269822744408</v>
      </c>
    </row>
    <row r="2883" spans="1:2">
      <c r="A2883">
        <v>2882</v>
      </c>
      <c r="B2883" s="13">
        <v>-5.085698119648276</v>
      </c>
    </row>
    <row r="2884" spans="1:2">
      <c r="A2884">
        <v>2883</v>
      </c>
      <c r="B2884" s="13">
        <v>-2.0757577142075379</v>
      </c>
    </row>
    <row r="2885" spans="1:2">
      <c r="A2885">
        <v>2884</v>
      </c>
      <c r="B2885" s="13">
        <v>-5.5296314339825781</v>
      </c>
    </row>
    <row r="2886" spans="1:2">
      <c r="A2886">
        <v>2885</v>
      </c>
      <c r="B2886" s="13">
        <v>-8.6487684246305676</v>
      </c>
    </row>
    <row r="2887" spans="1:2">
      <c r="A2887">
        <v>2886</v>
      </c>
      <c r="B2887" s="13">
        <v>-3.1660289239553103</v>
      </c>
    </row>
    <row r="2888" spans="1:2">
      <c r="A2888">
        <v>2887</v>
      </c>
      <c r="B2888" s="13">
        <v>-7.3634822519969685</v>
      </c>
    </row>
    <row r="2889" spans="1:2">
      <c r="A2889">
        <v>2888</v>
      </c>
      <c r="B2889" s="13">
        <v>-4.601157613537926</v>
      </c>
    </row>
    <row r="2890" spans="1:2">
      <c r="A2890">
        <v>2889</v>
      </c>
      <c r="B2890" s="13">
        <v>-3.3345082985871395</v>
      </c>
    </row>
    <row r="2891" spans="1:2">
      <c r="A2891">
        <v>2890</v>
      </c>
      <c r="B2891" s="13">
        <v>-2.268281145895668</v>
      </c>
    </row>
    <row r="2892" spans="1:2">
      <c r="A2892">
        <v>2891</v>
      </c>
      <c r="B2892" s="13">
        <v>-6.9868756966408023</v>
      </c>
    </row>
    <row r="2893" spans="1:2">
      <c r="A2893">
        <v>2892</v>
      </c>
      <c r="B2893" s="13">
        <v>-0.80702097673801387</v>
      </c>
    </row>
    <row r="2894" spans="1:2">
      <c r="A2894">
        <v>2893</v>
      </c>
      <c r="B2894" s="13">
        <v>-0.81007275731826145</v>
      </c>
    </row>
    <row r="2895" spans="1:2">
      <c r="A2895">
        <v>2894</v>
      </c>
      <c r="B2895" s="13">
        <v>-6.6217068307432596</v>
      </c>
    </row>
    <row r="2896" spans="1:2">
      <c r="A2896">
        <v>2895</v>
      </c>
      <c r="B2896" s="13">
        <v>-10.661865238310208</v>
      </c>
    </row>
    <row r="2897" spans="1:2">
      <c r="A2897">
        <v>2896</v>
      </c>
      <c r="B2897" s="13">
        <v>-7.1163380014231183</v>
      </c>
    </row>
    <row r="2898" spans="1:2">
      <c r="A2898">
        <v>2897</v>
      </c>
      <c r="B2898" s="13">
        <v>-5.798237007473344</v>
      </c>
    </row>
    <row r="2899" spans="1:2">
      <c r="A2899">
        <v>2898</v>
      </c>
      <c r="B2899" s="13">
        <v>-7.5317286344123859</v>
      </c>
    </row>
    <row r="2900" spans="1:2">
      <c r="A2900">
        <v>2899</v>
      </c>
      <c r="B2900" s="13">
        <v>-10.598181670635709</v>
      </c>
    </row>
    <row r="2901" spans="1:2">
      <c r="A2901">
        <v>2900</v>
      </c>
      <c r="B2901" s="13">
        <v>-3.6426426760572728</v>
      </c>
    </row>
    <row r="2902" spans="1:2">
      <c r="A2902">
        <v>2901</v>
      </c>
      <c r="B2902" s="13">
        <v>-2.1272554676489448</v>
      </c>
    </row>
    <row r="2903" spans="1:2">
      <c r="A2903">
        <v>2902</v>
      </c>
      <c r="B2903" s="13">
        <v>-4.328217460017334</v>
      </c>
    </row>
    <row r="2904" spans="1:2">
      <c r="A2904">
        <v>2903</v>
      </c>
      <c r="B2904" s="13">
        <v>-5.2429170084243664</v>
      </c>
    </row>
    <row r="2905" spans="1:2">
      <c r="A2905">
        <v>2904</v>
      </c>
      <c r="B2905" s="13">
        <v>-7.1320786588776981</v>
      </c>
    </row>
    <row r="2906" spans="1:2">
      <c r="A2906">
        <v>2905</v>
      </c>
      <c r="B2906" s="13">
        <v>-8.4154409407864268</v>
      </c>
    </row>
    <row r="2907" spans="1:2">
      <c r="A2907">
        <v>2906</v>
      </c>
      <c r="B2907" s="13">
        <v>-9.041700187459794</v>
      </c>
    </row>
    <row r="2908" spans="1:2">
      <c r="A2908">
        <v>2907</v>
      </c>
      <c r="B2908" s="13">
        <v>-4.267485571058323</v>
      </c>
    </row>
    <row r="2909" spans="1:2">
      <c r="A2909">
        <v>2908</v>
      </c>
      <c r="B2909" s="13">
        <v>-9.491295608684382</v>
      </c>
    </row>
    <row r="2910" spans="1:2">
      <c r="A2910">
        <v>2909</v>
      </c>
      <c r="B2910" s="13">
        <v>-5.3710711890615332</v>
      </c>
    </row>
    <row r="2911" spans="1:2">
      <c r="A2911">
        <v>2910</v>
      </c>
      <c r="B2911" s="13">
        <v>-1.7514704664703655</v>
      </c>
    </row>
    <row r="2912" spans="1:2">
      <c r="A2912">
        <v>2911</v>
      </c>
      <c r="B2912" s="13">
        <v>-5.9051056912064617</v>
      </c>
    </row>
    <row r="2913" spans="1:2">
      <c r="A2913">
        <v>2912</v>
      </c>
      <c r="B2913" s="13">
        <v>-9.0707855760316836</v>
      </c>
    </row>
    <row r="2914" spans="1:2">
      <c r="A2914">
        <v>2913</v>
      </c>
      <c r="B2914" s="13">
        <v>-7.795101641079845</v>
      </c>
    </row>
    <row r="2915" spans="1:2">
      <c r="A2915">
        <v>2914</v>
      </c>
      <c r="B2915" s="13">
        <v>-6.2393381767978422</v>
      </c>
    </row>
    <row r="2916" spans="1:2">
      <c r="A2916">
        <v>2915</v>
      </c>
      <c r="B2916" s="13">
        <v>-6.2718318635985302</v>
      </c>
    </row>
    <row r="2917" spans="1:2">
      <c r="A2917">
        <v>2916</v>
      </c>
      <c r="B2917" s="13">
        <v>-4.8314543071234342</v>
      </c>
    </row>
    <row r="2918" spans="1:2">
      <c r="A2918">
        <v>2917</v>
      </c>
      <c r="B2918" s="13">
        <v>-4.3281884639940484</v>
      </c>
    </row>
    <row r="2919" spans="1:2">
      <c r="A2919">
        <v>2918</v>
      </c>
      <c r="B2919" s="13">
        <v>-6.5364156172616124</v>
      </c>
    </row>
    <row r="2920" spans="1:2">
      <c r="A2920">
        <v>2919</v>
      </c>
      <c r="B2920" s="13">
        <v>-5.2071712727414896</v>
      </c>
    </row>
    <row r="2921" spans="1:2">
      <c r="A2921">
        <v>2920</v>
      </c>
      <c r="B2921" s="13">
        <v>-8.4097918469198323</v>
      </c>
    </row>
    <row r="2922" spans="1:2">
      <c r="A2922">
        <v>2921</v>
      </c>
      <c r="B2922" s="13">
        <v>-7.7291210546911655</v>
      </c>
    </row>
    <row r="2923" spans="1:2">
      <c r="A2923">
        <v>2922</v>
      </c>
      <c r="B2923" s="13">
        <v>-2.9874490420166975</v>
      </c>
    </row>
    <row r="2924" spans="1:2">
      <c r="A2924">
        <v>2923</v>
      </c>
      <c r="B2924" s="13">
        <v>-5.4866143052404945</v>
      </c>
    </row>
    <row r="2925" spans="1:2">
      <c r="A2925">
        <v>2924</v>
      </c>
      <c r="B2925" s="13">
        <v>-6.4657454008084247</v>
      </c>
    </row>
    <row r="2926" spans="1:2">
      <c r="A2926">
        <v>2925</v>
      </c>
      <c r="B2926" s="13">
        <v>-2.1712512046704973</v>
      </c>
    </row>
    <row r="2927" spans="1:2">
      <c r="A2927">
        <v>2926</v>
      </c>
      <c r="B2927" s="13">
        <v>-7.002705350130447</v>
      </c>
    </row>
    <row r="2928" spans="1:2">
      <c r="A2928">
        <v>2927</v>
      </c>
      <c r="B2928" s="13">
        <v>-4.0652597019248109</v>
      </c>
    </row>
    <row r="2929" spans="1:2">
      <c r="A2929">
        <v>2928</v>
      </c>
      <c r="B2929" s="13">
        <v>-9.6820699989747645</v>
      </c>
    </row>
    <row r="2930" spans="1:2">
      <c r="A2930">
        <v>2929</v>
      </c>
      <c r="B2930" s="13">
        <v>-4.0718649853595306</v>
      </c>
    </row>
    <row r="2931" spans="1:2">
      <c r="A2931">
        <v>2930</v>
      </c>
      <c r="B2931" s="13">
        <v>-9.4824250491322779</v>
      </c>
    </row>
    <row r="2932" spans="1:2">
      <c r="A2932">
        <v>2931</v>
      </c>
      <c r="B2932" s="13">
        <v>-3.9904669763226233</v>
      </c>
    </row>
    <row r="2933" spans="1:2">
      <c r="A2933">
        <v>2932</v>
      </c>
      <c r="B2933" s="13">
        <v>-3.6248499597920758</v>
      </c>
    </row>
    <row r="2934" spans="1:2">
      <c r="A2934">
        <v>2933</v>
      </c>
      <c r="B2934" s="13">
        <v>-5.5101098421297836</v>
      </c>
    </row>
    <row r="2935" spans="1:2">
      <c r="A2935">
        <v>2934</v>
      </c>
      <c r="B2935" s="13">
        <v>-1.2148264491920744</v>
      </c>
    </row>
    <row r="2936" spans="1:2">
      <c r="A2936">
        <v>2935</v>
      </c>
      <c r="B2936" s="13">
        <v>-11.778763918978321</v>
      </c>
    </row>
    <row r="2937" spans="1:2">
      <c r="A2937">
        <v>2936</v>
      </c>
      <c r="B2937" s="13">
        <v>-1.3053360858674452</v>
      </c>
    </row>
    <row r="2938" spans="1:2">
      <c r="A2938">
        <v>2937</v>
      </c>
      <c r="B2938" s="13">
        <v>-3.4594596727737752</v>
      </c>
    </row>
    <row r="2939" spans="1:2">
      <c r="A2939">
        <v>2938</v>
      </c>
      <c r="B2939" s="13">
        <v>-9.3798836263262668</v>
      </c>
    </row>
    <row r="2940" spans="1:2">
      <c r="A2940">
        <v>2939</v>
      </c>
      <c r="B2940" s="13">
        <v>-4.2066407465930107</v>
      </c>
    </row>
    <row r="2941" spans="1:2">
      <c r="A2941">
        <v>2940</v>
      </c>
      <c r="B2941" s="13">
        <v>-8.0218262759227379</v>
      </c>
    </row>
    <row r="2942" spans="1:2">
      <c r="A2942">
        <v>2941</v>
      </c>
      <c r="B2942" s="13">
        <v>2.7932868825198756</v>
      </c>
    </row>
    <row r="2943" spans="1:2">
      <c r="A2943">
        <v>2942</v>
      </c>
      <c r="B2943" s="13">
        <v>-5.5221193680130787</v>
      </c>
    </row>
    <row r="2944" spans="1:2">
      <c r="A2944">
        <v>2943</v>
      </c>
      <c r="B2944" s="13">
        <v>-2.7811938246836796</v>
      </c>
    </row>
    <row r="2945" spans="1:2">
      <c r="A2945">
        <v>2944</v>
      </c>
      <c r="B2945" s="13">
        <v>-4.0526024152111555</v>
      </c>
    </row>
    <row r="2946" spans="1:2">
      <c r="A2946">
        <v>2945</v>
      </c>
      <c r="B2946" s="13">
        <v>-5.0350041673549564</v>
      </c>
    </row>
    <row r="2947" spans="1:2">
      <c r="A2947">
        <v>2946</v>
      </c>
      <c r="B2947" s="13">
        <v>-6.5803364046965651</v>
      </c>
    </row>
    <row r="2948" spans="1:2">
      <c r="A2948">
        <v>2947</v>
      </c>
      <c r="B2948" s="13">
        <v>-5.2472468849489298</v>
      </c>
    </row>
    <row r="2949" spans="1:2">
      <c r="A2949">
        <v>2948</v>
      </c>
      <c r="B2949" s="13">
        <v>-10.584281993727192</v>
      </c>
    </row>
    <row r="2950" spans="1:2">
      <c r="A2950">
        <v>2949</v>
      </c>
      <c r="B2950" s="13">
        <v>-2.3615973062414537</v>
      </c>
    </row>
    <row r="2951" spans="1:2">
      <c r="A2951">
        <v>2950</v>
      </c>
      <c r="B2951" s="13">
        <v>-3.791628332720355</v>
      </c>
    </row>
    <row r="2952" spans="1:2">
      <c r="A2952">
        <v>2951</v>
      </c>
      <c r="B2952" s="13">
        <v>-9.9084991331789869</v>
      </c>
    </row>
    <row r="2953" spans="1:2">
      <c r="A2953">
        <v>2952</v>
      </c>
      <c r="B2953" s="13">
        <v>-1.8976474139054682</v>
      </c>
    </row>
    <row r="2954" spans="1:2">
      <c r="A2954">
        <v>2953</v>
      </c>
      <c r="B2954" s="13">
        <v>-3.5643437933012359</v>
      </c>
    </row>
    <row r="2955" spans="1:2">
      <c r="A2955">
        <v>2954</v>
      </c>
      <c r="B2955" s="13">
        <v>-6.5306711809536075</v>
      </c>
    </row>
    <row r="2956" spans="1:2">
      <c r="A2956">
        <v>2955</v>
      </c>
      <c r="B2956" s="13">
        <v>-4.1163827740716723</v>
      </c>
    </row>
    <row r="2957" spans="1:2">
      <c r="A2957">
        <v>2956</v>
      </c>
      <c r="B2957" s="13">
        <v>-9.0003292893870483</v>
      </c>
    </row>
    <row r="2958" spans="1:2">
      <c r="A2958">
        <v>2957</v>
      </c>
      <c r="B2958" s="13">
        <v>-2.4169902019706644</v>
      </c>
    </row>
    <row r="2959" spans="1:2">
      <c r="A2959">
        <v>2958</v>
      </c>
      <c r="B2959" s="13">
        <v>-11.722315857576111</v>
      </c>
    </row>
    <row r="2960" spans="1:2">
      <c r="A2960">
        <v>2959</v>
      </c>
      <c r="B2960" s="13">
        <v>-5.7531397236745399</v>
      </c>
    </row>
    <row r="2961" spans="1:2">
      <c r="A2961">
        <v>2960</v>
      </c>
      <c r="B2961" s="13">
        <v>-3.1051439914561949</v>
      </c>
    </row>
    <row r="2962" spans="1:2">
      <c r="A2962">
        <v>2961</v>
      </c>
      <c r="B2962" s="13">
        <v>-2.4946034307235827</v>
      </c>
    </row>
    <row r="2963" spans="1:2">
      <c r="A2963">
        <v>2962</v>
      </c>
      <c r="B2963" s="13">
        <v>-6.9837906410862249</v>
      </c>
    </row>
    <row r="2964" spans="1:2">
      <c r="A2964">
        <v>2963</v>
      </c>
      <c r="B2964" s="13">
        <v>-5.0537945518729677</v>
      </c>
    </row>
    <row r="2965" spans="1:2">
      <c r="A2965">
        <v>2964</v>
      </c>
      <c r="B2965" s="13">
        <v>-4.3024583192007464</v>
      </c>
    </row>
    <row r="2966" spans="1:2">
      <c r="A2966">
        <v>2965</v>
      </c>
      <c r="B2966" s="13">
        <v>-8.7960634561853563</v>
      </c>
    </row>
    <row r="2967" spans="1:2">
      <c r="A2967">
        <v>2966</v>
      </c>
      <c r="B2967" s="13">
        <v>-6.1959628937751328</v>
      </c>
    </row>
    <row r="2968" spans="1:2">
      <c r="A2968">
        <v>2967</v>
      </c>
      <c r="B2968" s="13">
        <v>-6.3392533435953737</v>
      </c>
    </row>
    <row r="2969" spans="1:2">
      <c r="A2969">
        <v>2968</v>
      </c>
      <c r="B2969" s="13">
        <v>-1.9807962723939063</v>
      </c>
    </row>
    <row r="2970" spans="1:2">
      <c r="A2970">
        <v>2969</v>
      </c>
      <c r="B2970" s="13">
        <v>-9.4939588431804385</v>
      </c>
    </row>
    <row r="2971" spans="1:2">
      <c r="A2971">
        <v>2970</v>
      </c>
      <c r="B2971" s="13">
        <v>-6.8622888399195778</v>
      </c>
    </row>
    <row r="2972" spans="1:2">
      <c r="A2972">
        <v>2971</v>
      </c>
      <c r="B2972" s="13">
        <v>-8.5321372243349138</v>
      </c>
    </row>
    <row r="2973" spans="1:2">
      <c r="A2973">
        <v>2972</v>
      </c>
      <c r="B2973" s="13">
        <v>-4.9453032134979518</v>
      </c>
    </row>
    <row r="2974" spans="1:2">
      <c r="A2974">
        <v>2973</v>
      </c>
      <c r="B2974" s="13">
        <v>2.8730128741549019</v>
      </c>
    </row>
    <row r="2975" spans="1:2">
      <c r="A2975">
        <v>2974</v>
      </c>
      <c r="B2975" s="13">
        <v>-3.4741154590372885</v>
      </c>
    </row>
    <row r="2976" spans="1:2">
      <c r="A2976">
        <v>2975</v>
      </c>
      <c r="B2976" s="13">
        <v>-4.2875286437893143</v>
      </c>
    </row>
    <row r="2977" spans="1:2">
      <c r="A2977">
        <v>2976</v>
      </c>
      <c r="B2977" s="13">
        <v>-9.6067167519106729</v>
      </c>
    </row>
    <row r="2978" spans="1:2">
      <c r="A2978">
        <v>2977</v>
      </c>
      <c r="B2978" s="13">
        <v>-3.0396502988073943</v>
      </c>
    </row>
    <row r="2979" spans="1:2">
      <c r="A2979">
        <v>2978</v>
      </c>
      <c r="B2979" s="13">
        <v>-5.0999732893969325</v>
      </c>
    </row>
    <row r="2980" spans="1:2">
      <c r="A2980">
        <v>2979</v>
      </c>
      <c r="B2980" s="13">
        <v>-7.407164712989327</v>
      </c>
    </row>
    <row r="2981" spans="1:2">
      <c r="A2981">
        <v>2980</v>
      </c>
      <c r="B2981" s="13">
        <v>-3.2527834044090169</v>
      </c>
    </row>
    <row r="2982" spans="1:2">
      <c r="A2982">
        <v>2981</v>
      </c>
      <c r="B2982" s="13">
        <v>-4.7861559022605862</v>
      </c>
    </row>
    <row r="2983" spans="1:2">
      <c r="A2983">
        <v>2982</v>
      </c>
      <c r="B2983" s="13">
        <v>-5.8797244791303651</v>
      </c>
    </row>
    <row r="2984" spans="1:2">
      <c r="A2984">
        <v>2983</v>
      </c>
      <c r="B2984" s="13">
        <v>-6.5426611784007189</v>
      </c>
    </row>
    <row r="2985" spans="1:2">
      <c r="A2985">
        <v>2984</v>
      </c>
      <c r="B2985" s="13">
        <v>-8.8450100144347914</v>
      </c>
    </row>
    <row r="2986" spans="1:2">
      <c r="A2986">
        <v>2985</v>
      </c>
      <c r="B2986" s="13">
        <v>-5.2509282040203171</v>
      </c>
    </row>
    <row r="2987" spans="1:2">
      <c r="A2987">
        <v>2986</v>
      </c>
      <c r="B2987" s="13">
        <v>-8.4289908879258153</v>
      </c>
    </row>
    <row r="2988" spans="1:2">
      <c r="A2988">
        <v>2987</v>
      </c>
      <c r="B2988" s="13">
        <v>-5.9688118564734616</v>
      </c>
    </row>
    <row r="2989" spans="1:2">
      <c r="A2989">
        <v>2988</v>
      </c>
      <c r="B2989" s="13">
        <v>-5.6615851047165293</v>
      </c>
    </row>
    <row r="2990" spans="1:2">
      <c r="A2990">
        <v>2989</v>
      </c>
      <c r="B2990" s="13">
        <v>-10.469199445486412</v>
      </c>
    </row>
    <row r="2991" spans="1:2">
      <c r="A2991">
        <v>2990</v>
      </c>
      <c r="B2991" s="13">
        <v>-3.775087279025541</v>
      </c>
    </row>
    <row r="2992" spans="1:2">
      <c r="A2992">
        <v>2991</v>
      </c>
      <c r="B2992" s="13">
        <v>-4.8765331261251079</v>
      </c>
    </row>
    <row r="2993" spans="1:2">
      <c r="A2993">
        <v>2992</v>
      </c>
      <c r="B2993" s="13">
        <v>-6.820682146250939</v>
      </c>
    </row>
    <row r="2994" spans="1:2">
      <c r="A2994">
        <v>2993</v>
      </c>
      <c r="B2994" s="13">
        <v>-4.8802322986146187</v>
      </c>
    </row>
    <row r="2995" spans="1:2">
      <c r="A2995">
        <v>2994</v>
      </c>
      <c r="B2995" s="13">
        <v>-3.1510368756481295</v>
      </c>
    </row>
    <row r="2996" spans="1:2">
      <c r="A2996">
        <v>2995</v>
      </c>
      <c r="B2996" s="13">
        <v>-6.2732515406963429</v>
      </c>
    </row>
    <row r="2997" spans="1:2">
      <c r="A2997">
        <v>2996</v>
      </c>
      <c r="B2997" s="13">
        <v>-5.5220514420365099</v>
      </c>
    </row>
    <row r="2998" spans="1:2">
      <c r="A2998">
        <v>2997</v>
      </c>
      <c r="B2998" s="13">
        <v>-6.9421550024665573</v>
      </c>
    </row>
    <row r="2999" spans="1:2">
      <c r="A2999">
        <v>2998</v>
      </c>
      <c r="B2999" s="13">
        <v>-5.8180382805455988</v>
      </c>
    </row>
    <row r="3000" spans="1:2">
      <c r="A3000">
        <v>2999</v>
      </c>
      <c r="B3000" s="13">
        <v>-5.1609586676986998</v>
      </c>
    </row>
    <row r="3001" spans="1:2">
      <c r="A3001">
        <v>3000</v>
      </c>
      <c r="B3001" s="13">
        <v>-1.7519427125333431</v>
      </c>
    </row>
    <row r="3002" spans="1:2">
      <c r="A3002">
        <v>3001</v>
      </c>
      <c r="B3002" s="13">
        <v>-4.6748425814699557</v>
      </c>
    </row>
    <row r="3003" spans="1:2">
      <c r="A3003">
        <v>3002</v>
      </c>
      <c r="B3003" s="13">
        <v>-4.3517500331440973</v>
      </c>
    </row>
    <row r="3004" spans="1:2">
      <c r="A3004">
        <v>3003</v>
      </c>
      <c r="B3004" s="13">
        <v>-0.87180676821890857</v>
      </c>
    </row>
    <row r="3005" spans="1:2">
      <c r="A3005">
        <v>3004</v>
      </c>
      <c r="B3005" s="13">
        <v>-2.8029938669706267</v>
      </c>
    </row>
    <row r="3006" spans="1:2">
      <c r="A3006">
        <v>3005</v>
      </c>
      <c r="B3006" s="13">
        <v>-3.3127002642752217</v>
      </c>
    </row>
    <row r="3007" spans="1:2">
      <c r="A3007">
        <v>3006</v>
      </c>
      <c r="B3007" s="13">
        <v>-0.62060901671129343</v>
      </c>
    </row>
    <row r="3008" spans="1:2">
      <c r="A3008">
        <v>3007</v>
      </c>
      <c r="B3008" s="13">
        <v>-5.324549200078156</v>
      </c>
    </row>
    <row r="3009" spans="1:2">
      <c r="A3009">
        <v>3008</v>
      </c>
      <c r="B3009" s="13">
        <v>-4.3091404375389697</v>
      </c>
    </row>
    <row r="3010" spans="1:2">
      <c r="A3010">
        <v>3009</v>
      </c>
      <c r="B3010" s="13">
        <v>-1.1803684254294633</v>
      </c>
    </row>
    <row r="3011" spans="1:2">
      <c r="A3011">
        <v>3010</v>
      </c>
      <c r="B3011" s="13">
        <v>-4.7265542737679533</v>
      </c>
    </row>
    <row r="3012" spans="1:2">
      <c r="A3012">
        <v>3011</v>
      </c>
      <c r="B3012" s="13">
        <v>-5.2039395687825367</v>
      </c>
    </row>
    <row r="3013" spans="1:2">
      <c r="A3013">
        <v>3012</v>
      </c>
      <c r="B3013" s="13">
        <v>-4.7401484867291792</v>
      </c>
    </row>
    <row r="3014" spans="1:2">
      <c r="A3014">
        <v>3013</v>
      </c>
      <c r="B3014" s="13">
        <v>-5.3863129556568223</v>
      </c>
    </row>
    <row r="3015" spans="1:2">
      <c r="A3015">
        <v>3014</v>
      </c>
      <c r="B3015" s="13">
        <v>-5.366308396903726</v>
      </c>
    </row>
    <row r="3016" spans="1:2">
      <c r="A3016">
        <v>3015</v>
      </c>
      <c r="B3016" s="13">
        <v>-0.27231233186750958</v>
      </c>
    </row>
    <row r="3017" spans="1:2">
      <c r="A3017">
        <v>3016</v>
      </c>
      <c r="B3017" s="13">
        <v>0.24930045692909822</v>
      </c>
    </row>
    <row r="3018" spans="1:2">
      <c r="A3018">
        <v>3017</v>
      </c>
      <c r="B3018" s="13">
        <v>-5.7424347940975942</v>
      </c>
    </row>
    <row r="3019" spans="1:2">
      <c r="A3019">
        <v>3018</v>
      </c>
      <c r="B3019" s="13">
        <v>-5.2147258272031198</v>
      </c>
    </row>
    <row r="3020" spans="1:2">
      <c r="A3020">
        <v>3019</v>
      </c>
      <c r="B3020" s="13">
        <v>-7.2477233763006224</v>
      </c>
    </row>
    <row r="3021" spans="1:2">
      <c r="A3021">
        <v>3020</v>
      </c>
      <c r="B3021" s="13">
        <v>-7.6759782116976867</v>
      </c>
    </row>
    <row r="3022" spans="1:2">
      <c r="A3022">
        <v>3021</v>
      </c>
      <c r="B3022" s="13">
        <v>-3.5541194745938336</v>
      </c>
    </row>
    <row r="3023" spans="1:2">
      <c r="A3023">
        <v>3022</v>
      </c>
      <c r="B3023" s="13">
        <v>-3.0617340793832071</v>
      </c>
    </row>
    <row r="3024" spans="1:2">
      <c r="A3024">
        <v>3023</v>
      </c>
      <c r="B3024" s="13">
        <v>-8.4154493791113669</v>
      </c>
    </row>
    <row r="3025" spans="1:2">
      <c r="A3025">
        <v>3024</v>
      </c>
      <c r="B3025" s="13">
        <v>-1.9305544895305284</v>
      </c>
    </row>
    <row r="3026" spans="1:2">
      <c r="A3026">
        <v>3025</v>
      </c>
      <c r="B3026" s="13">
        <v>-8.098801919940728</v>
      </c>
    </row>
    <row r="3027" spans="1:2">
      <c r="A3027">
        <v>3026</v>
      </c>
      <c r="B3027" s="13">
        <v>-3.4601034378119513</v>
      </c>
    </row>
    <row r="3028" spans="1:2">
      <c r="A3028">
        <v>3027</v>
      </c>
      <c r="B3028" s="13">
        <v>-0.27175328596191722</v>
      </c>
    </row>
    <row r="3029" spans="1:2">
      <c r="A3029">
        <v>3028</v>
      </c>
      <c r="B3029" s="13">
        <v>-7.8994395426629254</v>
      </c>
    </row>
    <row r="3030" spans="1:2">
      <c r="A3030">
        <v>3029</v>
      </c>
      <c r="B3030" s="13">
        <v>-3.9980132376638959</v>
      </c>
    </row>
    <row r="3031" spans="1:2">
      <c r="A3031">
        <v>3030</v>
      </c>
      <c r="B3031" s="13">
        <v>-4.7143910967391873</v>
      </c>
    </row>
    <row r="3032" spans="1:2">
      <c r="A3032">
        <v>3031</v>
      </c>
      <c r="B3032" s="13">
        <v>-6.6443892970609735</v>
      </c>
    </row>
    <row r="3033" spans="1:2">
      <c r="A3033">
        <v>3032</v>
      </c>
      <c r="B3033" s="13">
        <v>-3.799196918885126</v>
      </c>
    </row>
    <row r="3034" spans="1:2">
      <c r="A3034">
        <v>3033</v>
      </c>
      <c r="B3034" s="13">
        <v>-4.1216576125093454</v>
      </c>
    </row>
    <row r="3035" spans="1:2">
      <c r="A3035">
        <v>3034</v>
      </c>
      <c r="B3035" s="13">
        <v>-6.4131787386644357</v>
      </c>
    </row>
    <row r="3036" spans="1:2">
      <c r="A3036">
        <v>3035</v>
      </c>
      <c r="B3036" s="13">
        <v>-4.4737415226060477</v>
      </c>
    </row>
    <row r="3037" spans="1:2">
      <c r="A3037">
        <v>3036</v>
      </c>
      <c r="B3037" s="13">
        <v>-8.7893753056468871</v>
      </c>
    </row>
    <row r="3038" spans="1:2">
      <c r="A3038">
        <v>3037</v>
      </c>
      <c r="B3038" s="13">
        <v>-3.7381507817769219</v>
      </c>
    </row>
    <row r="3039" spans="1:2">
      <c r="A3039">
        <v>3038</v>
      </c>
      <c r="B3039" s="13">
        <v>-6.5256212171575418</v>
      </c>
    </row>
    <row r="3040" spans="1:2">
      <c r="A3040">
        <v>3039</v>
      </c>
      <c r="B3040" s="13">
        <v>-2.8686883954784772</v>
      </c>
    </row>
    <row r="3041" spans="1:2">
      <c r="A3041">
        <v>3040</v>
      </c>
      <c r="B3041" s="13">
        <v>-6.3191806482049042</v>
      </c>
    </row>
    <row r="3042" spans="1:2">
      <c r="A3042">
        <v>3041</v>
      </c>
      <c r="B3042" s="13">
        <v>-4.6051515617368626</v>
      </c>
    </row>
    <row r="3043" spans="1:2">
      <c r="A3043">
        <v>3042</v>
      </c>
      <c r="B3043" s="13">
        <v>-6.261635597946003</v>
      </c>
    </row>
    <row r="3044" spans="1:2">
      <c r="A3044">
        <v>3043</v>
      </c>
      <c r="B3044" s="13">
        <v>-6.1669599720485895</v>
      </c>
    </row>
    <row r="3045" spans="1:2">
      <c r="A3045">
        <v>3044</v>
      </c>
      <c r="B3045" s="13">
        <v>-8.1920006542599069</v>
      </c>
    </row>
    <row r="3046" spans="1:2">
      <c r="A3046">
        <v>3045</v>
      </c>
      <c r="B3046" s="13">
        <v>-8.8192657978306457</v>
      </c>
    </row>
    <row r="3047" spans="1:2">
      <c r="A3047">
        <v>3046</v>
      </c>
      <c r="B3047" s="13">
        <v>-8.8754075584377663</v>
      </c>
    </row>
    <row r="3048" spans="1:2">
      <c r="A3048">
        <v>3047</v>
      </c>
      <c r="B3048" s="13">
        <v>-5.4163726675468675</v>
      </c>
    </row>
    <row r="3049" spans="1:2">
      <c r="A3049">
        <v>3048</v>
      </c>
      <c r="B3049" s="13">
        <v>1.4411448457940892</v>
      </c>
    </row>
    <row r="3050" spans="1:2">
      <c r="A3050">
        <v>3049</v>
      </c>
      <c r="B3050" s="13">
        <v>-6.6930478625919969</v>
      </c>
    </row>
    <row r="3051" spans="1:2">
      <c r="A3051">
        <v>3050</v>
      </c>
      <c r="B3051" s="13">
        <v>-5.8682446545779499</v>
      </c>
    </row>
    <row r="3052" spans="1:2">
      <c r="A3052">
        <v>3051</v>
      </c>
      <c r="B3052" s="13">
        <v>-7.3006150316950658</v>
      </c>
    </row>
    <row r="3053" spans="1:2">
      <c r="A3053">
        <v>3052</v>
      </c>
      <c r="B3053" s="13">
        <v>-6.9004517916909736</v>
      </c>
    </row>
    <row r="3054" spans="1:2">
      <c r="A3054">
        <v>3053</v>
      </c>
      <c r="B3054" s="13">
        <v>-6.2803912272282592</v>
      </c>
    </row>
    <row r="3055" spans="1:2">
      <c r="A3055">
        <v>3054</v>
      </c>
      <c r="B3055" s="13">
        <v>-6.2927831361086586</v>
      </c>
    </row>
    <row r="3056" spans="1:2">
      <c r="A3056">
        <v>3055</v>
      </c>
      <c r="B3056" s="13">
        <v>-6.0586710582912664</v>
      </c>
    </row>
    <row r="3057" spans="1:2">
      <c r="A3057">
        <v>3056</v>
      </c>
      <c r="B3057" s="13">
        <v>-5.0580097995637257</v>
      </c>
    </row>
    <row r="3058" spans="1:2">
      <c r="A3058">
        <v>3057</v>
      </c>
      <c r="B3058" s="13">
        <v>-3.4437338200275964</v>
      </c>
    </row>
    <row r="3059" spans="1:2">
      <c r="A3059">
        <v>3058</v>
      </c>
      <c r="B3059" s="13">
        <v>2.1616600944361144</v>
      </c>
    </row>
    <row r="3060" spans="1:2">
      <c r="A3060">
        <v>3059</v>
      </c>
      <c r="B3060" s="13">
        <v>-10.298109107861125</v>
      </c>
    </row>
    <row r="3061" spans="1:2">
      <c r="A3061">
        <v>3060</v>
      </c>
      <c r="B3061" s="13">
        <v>-10.208815788068911</v>
      </c>
    </row>
    <row r="3062" spans="1:2">
      <c r="A3062">
        <v>3061</v>
      </c>
      <c r="B3062" s="13">
        <v>-5.080719930899483</v>
      </c>
    </row>
    <row r="3063" spans="1:2">
      <c r="A3063">
        <v>3062</v>
      </c>
      <c r="B3063" s="13">
        <v>-8.7450301386707814</v>
      </c>
    </row>
    <row r="3064" spans="1:2">
      <c r="A3064">
        <v>3063</v>
      </c>
      <c r="B3064" s="13">
        <v>-4.3173317784781249</v>
      </c>
    </row>
    <row r="3065" spans="1:2">
      <c r="A3065">
        <v>3064</v>
      </c>
      <c r="B3065" s="13">
        <v>-6.5308190052368724</v>
      </c>
    </row>
    <row r="3066" spans="1:2">
      <c r="A3066">
        <v>3065</v>
      </c>
      <c r="B3066" s="13">
        <v>-0.42334454141092065</v>
      </c>
    </row>
    <row r="3067" spans="1:2">
      <c r="A3067">
        <v>3066</v>
      </c>
      <c r="B3067" s="13">
        <v>-5.9130687774581769</v>
      </c>
    </row>
    <row r="3068" spans="1:2">
      <c r="A3068">
        <v>3067</v>
      </c>
      <c r="B3068" s="13">
        <v>-5.7366392507224404</v>
      </c>
    </row>
    <row r="3069" spans="1:2">
      <c r="A3069">
        <v>3068</v>
      </c>
      <c r="B3069" s="13">
        <v>-7.3086079976329641</v>
      </c>
    </row>
    <row r="3070" spans="1:2">
      <c r="A3070">
        <v>3069</v>
      </c>
      <c r="B3070" s="13">
        <v>-4.5699595558148998</v>
      </c>
    </row>
    <row r="3071" spans="1:2">
      <c r="A3071">
        <v>3070</v>
      </c>
      <c r="B3071" s="13">
        <v>-8.9979778364609153</v>
      </c>
    </row>
    <row r="3072" spans="1:2">
      <c r="A3072">
        <v>3071</v>
      </c>
      <c r="B3072" s="13">
        <v>-5.7306777408705925</v>
      </c>
    </row>
    <row r="3073" spans="1:2">
      <c r="A3073">
        <v>3072</v>
      </c>
      <c r="B3073" s="13">
        <v>-1.9683926867506936</v>
      </c>
    </row>
    <row r="3074" spans="1:2">
      <c r="A3074">
        <v>3073</v>
      </c>
      <c r="B3074" s="13">
        <v>-5.1470462006079112</v>
      </c>
    </row>
    <row r="3075" spans="1:2">
      <c r="A3075">
        <v>3074</v>
      </c>
      <c r="B3075" s="13">
        <v>-3.3863885280320694</v>
      </c>
    </row>
    <row r="3076" spans="1:2">
      <c r="A3076">
        <v>3075</v>
      </c>
      <c r="B3076" s="13">
        <v>-7.1276372432031465</v>
      </c>
    </row>
    <row r="3077" spans="1:2">
      <c r="A3077">
        <v>3076</v>
      </c>
      <c r="B3077" s="13">
        <v>-6.5302918464830508</v>
      </c>
    </row>
    <row r="3078" spans="1:2">
      <c r="A3078">
        <v>3077</v>
      </c>
      <c r="B3078" s="13">
        <v>-5.7096005709527411</v>
      </c>
    </row>
    <row r="3079" spans="1:2">
      <c r="A3079">
        <v>3078</v>
      </c>
      <c r="B3079" s="13">
        <v>-10.407376865677559</v>
      </c>
    </row>
    <row r="3080" spans="1:2">
      <c r="A3080">
        <v>3079</v>
      </c>
      <c r="B3080" s="13">
        <v>-1.6698774430428167</v>
      </c>
    </row>
    <row r="3081" spans="1:2">
      <c r="A3081">
        <v>3080</v>
      </c>
      <c r="B3081" s="13">
        <v>-4.9165386280605317</v>
      </c>
    </row>
    <row r="3082" spans="1:2">
      <c r="A3082">
        <v>3081</v>
      </c>
      <c r="B3082" s="13">
        <v>-5.8231028458820706</v>
      </c>
    </row>
    <row r="3083" spans="1:2">
      <c r="A3083">
        <v>3082</v>
      </c>
      <c r="B3083" s="13">
        <v>-1.863637262693997</v>
      </c>
    </row>
    <row r="3084" spans="1:2">
      <c r="A3084">
        <v>3083</v>
      </c>
      <c r="B3084" s="13">
        <v>-3.6315942798788696</v>
      </c>
    </row>
    <row r="3085" spans="1:2">
      <c r="A3085">
        <v>3084</v>
      </c>
      <c r="B3085" s="13">
        <v>-6.8397355869695824</v>
      </c>
    </row>
    <row r="3086" spans="1:2">
      <c r="A3086">
        <v>3085</v>
      </c>
      <c r="B3086" s="13">
        <v>-1.6224822747527012</v>
      </c>
    </row>
    <row r="3087" spans="1:2">
      <c r="A3087">
        <v>3086</v>
      </c>
      <c r="B3087" s="13">
        <v>-2.059768229864305</v>
      </c>
    </row>
    <row r="3088" spans="1:2">
      <c r="A3088">
        <v>3087</v>
      </c>
      <c r="B3088" s="13">
        <v>-2.0106511000232938</v>
      </c>
    </row>
    <row r="3089" spans="1:2">
      <c r="A3089">
        <v>3088</v>
      </c>
      <c r="B3089" s="13">
        <v>-9.27429717909129</v>
      </c>
    </row>
    <row r="3090" spans="1:2">
      <c r="A3090">
        <v>3089</v>
      </c>
      <c r="B3090" s="13">
        <v>-0.26033551045503944</v>
      </c>
    </row>
    <row r="3091" spans="1:2">
      <c r="A3091">
        <v>3090</v>
      </c>
      <c r="B3091" s="13">
        <v>-7.9731625638400256</v>
      </c>
    </row>
    <row r="3092" spans="1:2">
      <c r="A3092">
        <v>3091</v>
      </c>
      <c r="B3092" s="13">
        <v>-2.9258693812264491</v>
      </c>
    </row>
    <row r="3093" spans="1:2">
      <c r="A3093">
        <v>3092</v>
      </c>
      <c r="B3093" s="13">
        <v>-7.7081691312923217</v>
      </c>
    </row>
    <row r="3094" spans="1:2">
      <c r="A3094">
        <v>3093</v>
      </c>
      <c r="B3094" s="13">
        <v>-8.1693687740405885</v>
      </c>
    </row>
    <row r="3095" spans="1:2">
      <c r="A3095">
        <v>3094</v>
      </c>
      <c r="B3095" s="13">
        <v>-7.9430704699601602</v>
      </c>
    </row>
    <row r="3096" spans="1:2">
      <c r="A3096">
        <v>3095</v>
      </c>
      <c r="B3096" s="13">
        <v>-5.5355371011370158</v>
      </c>
    </row>
    <row r="3097" spans="1:2">
      <c r="A3097">
        <v>3096</v>
      </c>
      <c r="B3097" s="13">
        <v>-9.29611133156072</v>
      </c>
    </row>
    <row r="3098" spans="1:2">
      <c r="A3098">
        <v>3097</v>
      </c>
      <c r="B3098" s="13">
        <v>-9.463829297583997</v>
      </c>
    </row>
    <row r="3099" spans="1:2">
      <c r="A3099">
        <v>3098</v>
      </c>
      <c r="B3099" s="13">
        <v>-3.148711480915277</v>
      </c>
    </row>
    <row r="3100" spans="1:2">
      <c r="A3100">
        <v>3099</v>
      </c>
      <c r="B3100" s="13">
        <v>-6.6562335284950596</v>
      </c>
    </row>
    <row r="3101" spans="1:2">
      <c r="A3101">
        <v>3100</v>
      </c>
      <c r="B3101" s="13">
        <v>-5.5451189003515191</v>
      </c>
    </row>
    <row r="3102" spans="1:2">
      <c r="A3102">
        <v>3101</v>
      </c>
      <c r="B3102" s="13">
        <v>-7.036851601574881</v>
      </c>
    </row>
    <row r="3103" spans="1:2">
      <c r="A3103">
        <v>3102</v>
      </c>
      <c r="B3103" s="13">
        <v>-3.5509931259131315</v>
      </c>
    </row>
    <row r="3104" spans="1:2">
      <c r="A3104">
        <v>3103</v>
      </c>
      <c r="B3104" s="13">
        <v>-6.0485008794632273</v>
      </c>
    </row>
    <row r="3105" spans="1:2">
      <c r="A3105">
        <v>3104</v>
      </c>
      <c r="B3105" s="13">
        <v>-6.2275104156602206</v>
      </c>
    </row>
    <row r="3106" spans="1:2">
      <c r="A3106">
        <v>3105</v>
      </c>
      <c r="B3106" s="13">
        <v>-7.1738795222096865</v>
      </c>
    </row>
    <row r="3107" spans="1:2">
      <c r="A3107">
        <v>3106</v>
      </c>
      <c r="B3107" s="13">
        <v>-6.4153877824027177</v>
      </c>
    </row>
    <row r="3108" spans="1:2">
      <c r="A3108">
        <v>3107</v>
      </c>
      <c r="B3108" s="13">
        <v>-5.6208149220697443</v>
      </c>
    </row>
    <row r="3109" spans="1:2">
      <c r="A3109">
        <v>3108</v>
      </c>
      <c r="B3109" s="13">
        <v>-8.369073255031255</v>
      </c>
    </row>
    <row r="3110" spans="1:2">
      <c r="A3110">
        <v>3109</v>
      </c>
      <c r="B3110" s="13">
        <v>-5.1221333414350312</v>
      </c>
    </row>
    <row r="3111" spans="1:2">
      <c r="A3111">
        <v>3110</v>
      </c>
      <c r="B3111" s="13">
        <v>-4.7211770581191042</v>
      </c>
    </row>
    <row r="3112" spans="1:2">
      <c r="A3112">
        <v>3111</v>
      </c>
      <c r="B3112" s="13">
        <v>-0.42378783269126796</v>
      </c>
    </row>
    <row r="3113" spans="1:2">
      <c r="A3113">
        <v>3112</v>
      </c>
      <c r="B3113" s="13">
        <v>-3.4750562493690129</v>
      </c>
    </row>
    <row r="3114" spans="1:2">
      <c r="A3114">
        <v>3113</v>
      </c>
      <c r="B3114" s="13">
        <v>-2.1386516162168387</v>
      </c>
    </row>
    <row r="3115" spans="1:2">
      <c r="A3115">
        <v>3114</v>
      </c>
      <c r="B3115" s="13">
        <v>-2.7932314644503466</v>
      </c>
    </row>
    <row r="3116" spans="1:2">
      <c r="A3116">
        <v>3115</v>
      </c>
      <c r="B3116" s="13">
        <v>-1.7245351207925701</v>
      </c>
    </row>
    <row r="3117" spans="1:2">
      <c r="A3117">
        <v>3116</v>
      </c>
      <c r="B3117" s="13">
        <v>-4.8034616009399418</v>
      </c>
    </row>
    <row r="3118" spans="1:2">
      <c r="A3118">
        <v>3117</v>
      </c>
      <c r="B3118" s="13">
        <v>-9.0626082665094625</v>
      </c>
    </row>
    <row r="3119" spans="1:2">
      <c r="A3119">
        <v>3118</v>
      </c>
      <c r="B3119" s="13">
        <v>-2.6999787855266058</v>
      </c>
    </row>
    <row r="3120" spans="1:2">
      <c r="A3120">
        <v>3119</v>
      </c>
      <c r="B3120" s="13">
        <v>-8.7131021948185818</v>
      </c>
    </row>
    <row r="3121" spans="1:2">
      <c r="A3121">
        <v>3120</v>
      </c>
      <c r="B3121" s="13">
        <v>-8.5889292419382297</v>
      </c>
    </row>
    <row r="3122" spans="1:2">
      <c r="A3122">
        <v>3121</v>
      </c>
      <c r="B3122" s="13">
        <v>-3.4568740446292443</v>
      </c>
    </row>
    <row r="3123" spans="1:2">
      <c r="A3123">
        <v>3122</v>
      </c>
      <c r="B3123" s="13">
        <v>-4.4827511726799019</v>
      </c>
    </row>
    <row r="3124" spans="1:2">
      <c r="A3124">
        <v>3123</v>
      </c>
      <c r="B3124" s="13">
        <v>-3.7653775993390215</v>
      </c>
    </row>
    <row r="3125" spans="1:2">
      <c r="A3125">
        <v>3124</v>
      </c>
      <c r="B3125" s="13">
        <v>-7.0362145204818312</v>
      </c>
    </row>
    <row r="3126" spans="1:2">
      <c r="A3126">
        <v>3125</v>
      </c>
      <c r="B3126" s="13">
        <v>-7.1729182186802767</v>
      </c>
    </row>
    <row r="3127" spans="1:2">
      <c r="A3127">
        <v>3126</v>
      </c>
      <c r="B3127" s="13">
        <v>-10.515370252199375</v>
      </c>
    </row>
    <row r="3128" spans="1:2">
      <c r="A3128">
        <v>3127</v>
      </c>
      <c r="B3128" s="13">
        <v>-6.8139190668400644</v>
      </c>
    </row>
    <row r="3129" spans="1:2">
      <c r="A3129">
        <v>3128</v>
      </c>
      <c r="B3129" s="13">
        <v>-3.3851176384866393</v>
      </c>
    </row>
    <row r="3130" spans="1:2">
      <c r="A3130">
        <v>3129</v>
      </c>
      <c r="B3130" s="13">
        <v>-4.9867424856263085</v>
      </c>
    </row>
    <row r="3131" spans="1:2">
      <c r="A3131">
        <v>3130</v>
      </c>
      <c r="B3131" s="13">
        <v>-2.2439244371033138</v>
      </c>
    </row>
    <row r="3132" spans="1:2">
      <c r="A3132">
        <v>3131</v>
      </c>
      <c r="B3132" s="13">
        <v>-4.6688414224045465</v>
      </c>
    </row>
    <row r="3133" spans="1:2">
      <c r="A3133">
        <v>3132</v>
      </c>
      <c r="B3133" s="13">
        <v>-8.4140922612767675</v>
      </c>
    </row>
    <row r="3134" spans="1:2">
      <c r="A3134">
        <v>3133</v>
      </c>
      <c r="B3134" s="13">
        <v>-11.212230683041291</v>
      </c>
    </row>
    <row r="3135" spans="1:2">
      <c r="A3135">
        <v>3134</v>
      </c>
      <c r="B3135" s="13">
        <v>-3.7328787651631634</v>
      </c>
    </row>
    <row r="3136" spans="1:2">
      <c r="A3136">
        <v>3135</v>
      </c>
      <c r="B3136" s="13">
        <v>-7.3596872672848965</v>
      </c>
    </row>
    <row r="3137" spans="1:2">
      <c r="A3137">
        <v>3136</v>
      </c>
      <c r="B3137" s="13">
        <v>-1.1047101055725495</v>
      </c>
    </row>
    <row r="3138" spans="1:2">
      <c r="A3138">
        <v>3137</v>
      </c>
      <c r="B3138" s="13">
        <v>-4.6830125174315729</v>
      </c>
    </row>
    <row r="3139" spans="1:2">
      <c r="A3139">
        <v>3138</v>
      </c>
      <c r="B3139" s="13">
        <v>-6.5919065377096926</v>
      </c>
    </row>
    <row r="3140" spans="1:2">
      <c r="A3140">
        <v>3139</v>
      </c>
      <c r="B3140" s="13">
        <v>-3.4588946304649899</v>
      </c>
    </row>
    <row r="3141" spans="1:2">
      <c r="A3141">
        <v>3140</v>
      </c>
      <c r="B3141" s="13">
        <v>-8.7415441485047953</v>
      </c>
    </row>
    <row r="3142" spans="1:2">
      <c r="A3142">
        <v>3141</v>
      </c>
      <c r="B3142" s="13">
        <v>-8.8145821846912575</v>
      </c>
    </row>
    <row r="3143" spans="1:2">
      <c r="A3143">
        <v>3142</v>
      </c>
      <c r="B3143" s="13">
        <v>-10.367296099042488</v>
      </c>
    </row>
    <row r="3144" spans="1:2">
      <c r="A3144">
        <v>3143</v>
      </c>
      <c r="B3144" s="13">
        <v>-7.9796236449565434</v>
      </c>
    </row>
    <row r="3145" spans="1:2">
      <c r="A3145">
        <v>3144</v>
      </c>
      <c r="B3145" s="13">
        <v>-4.5793035384700325</v>
      </c>
    </row>
    <row r="3146" spans="1:2">
      <c r="A3146">
        <v>3145</v>
      </c>
      <c r="B3146" s="13">
        <v>-0.6867489262162374</v>
      </c>
    </row>
    <row r="3147" spans="1:2">
      <c r="A3147">
        <v>3146</v>
      </c>
      <c r="B3147" s="13">
        <v>-0.88707452815916188</v>
      </c>
    </row>
    <row r="3148" spans="1:2">
      <c r="A3148">
        <v>3147</v>
      </c>
      <c r="B3148" s="13">
        <v>-8.643872489760895</v>
      </c>
    </row>
    <row r="3149" spans="1:2">
      <c r="A3149">
        <v>3148</v>
      </c>
      <c r="B3149" s="13">
        <v>-8.2238384143525671</v>
      </c>
    </row>
    <row r="3150" spans="1:2">
      <c r="A3150">
        <v>3149</v>
      </c>
      <c r="B3150" s="13">
        <v>-3.7303834044440793</v>
      </c>
    </row>
    <row r="3151" spans="1:2">
      <c r="A3151">
        <v>3150</v>
      </c>
      <c r="B3151" s="13">
        <v>-8.3861019224665494</v>
      </c>
    </row>
    <row r="3152" spans="1:2">
      <c r="A3152">
        <v>3151</v>
      </c>
      <c r="B3152" s="13">
        <v>-9.0014532124753082</v>
      </c>
    </row>
    <row r="3153" spans="1:2">
      <c r="A3153">
        <v>3152</v>
      </c>
      <c r="B3153" s="13">
        <v>0.55537884840151108</v>
      </c>
    </row>
    <row r="3154" spans="1:2">
      <c r="A3154">
        <v>3153</v>
      </c>
      <c r="B3154" s="13">
        <v>-7.8836733690451348</v>
      </c>
    </row>
    <row r="3155" spans="1:2">
      <c r="A3155">
        <v>3154</v>
      </c>
      <c r="B3155" s="13">
        <v>-5.7298401188192107</v>
      </c>
    </row>
    <row r="3156" spans="1:2">
      <c r="A3156">
        <v>3155</v>
      </c>
      <c r="B3156" s="13">
        <v>-0.57119428669975625</v>
      </c>
    </row>
    <row r="3157" spans="1:2">
      <c r="A3157">
        <v>3156</v>
      </c>
      <c r="B3157" s="13">
        <v>-12.130900451716391</v>
      </c>
    </row>
    <row r="3158" spans="1:2">
      <c r="A3158">
        <v>3157</v>
      </c>
      <c r="B3158" s="13">
        <v>-5.2988671839004526</v>
      </c>
    </row>
    <row r="3159" spans="1:2">
      <c r="A3159">
        <v>3158</v>
      </c>
      <c r="B3159" s="13">
        <v>-4.7672558130404861</v>
      </c>
    </row>
    <row r="3160" spans="1:2">
      <c r="A3160">
        <v>3159</v>
      </c>
      <c r="B3160" s="13">
        <v>-2.6202384191234165</v>
      </c>
    </row>
    <row r="3161" spans="1:2">
      <c r="A3161">
        <v>3160</v>
      </c>
      <c r="B3161" s="13">
        <v>0.6483144659487734</v>
      </c>
    </row>
    <row r="3162" spans="1:2">
      <c r="A3162">
        <v>3161</v>
      </c>
      <c r="B3162" s="13">
        <v>-7.1982446790122072</v>
      </c>
    </row>
    <row r="3163" spans="1:2">
      <c r="A3163">
        <v>3162</v>
      </c>
      <c r="B3163" s="13">
        <v>-7.490145846350539</v>
      </c>
    </row>
    <row r="3164" spans="1:2">
      <c r="A3164">
        <v>3163</v>
      </c>
      <c r="B3164" s="13">
        <v>-6.0047816434984194</v>
      </c>
    </row>
    <row r="3165" spans="1:2">
      <c r="A3165">
        <v>3164</v>
      </c>
      <c r="B3165" s="13">
        <v>-2.1433527622986079</v>
      </c>
    </row>
    <row r="3166" spans="1:2">
      <c r="A3166">
        <v>3165</v>
      </c>
      <c r="B3166" s="13">
        <v>-1.8035846345467941</v>
      </c>
    </row>
    <row r="3167" spans="1:2">
      <c r="A3167">
        <v>3166</v>
      </c>
      <c r="B3167" s="13">
        <v>-5.5997537231335341</v>
      </c>
    </row>
    <row r="3168" spans="1:2">
      <c r="A3168">
        <v>3167</v>
      </c>
      <c r="B3168" s="13">
        <v>-9.7590572352705021</v>
      </c>
    </row>
    <row r="3169" spans="1:2">
      <c r="A3169">
        <v>3168</v>
      </c>
      <c r="B3169" s="13">
        <v>-5.0386591471772659</v>
      </c>
    </row>
    <row r="3170" spans="1:2">
      <c r="A3170">
        <v>3169</v>
      </c>
      <c r="B3170" s="13">
        <v>-3.2492488700993625</v>
      </c>
    </row>
    <row r="3171" spans="1:2">
      <c r="A3171">
        <v>3170</v>
      </c>
      <c r="B3171" s="13">
        <v>-4.8272908518456701</v>
      </c>
    </row>
    <row r="3172" spans="1:2">
      <c r="A3172">
        <v>3171</v>
      </c>
      <c r="B3172" s="13">
        <v>-5.7837408624480915</v>
      </c>
    </row>
    <row r="3173" spans="1:2">
      <c r="A3173">
        <v>3172</v>
      </c>
      <c r="B3173" s="13">
        <v>-7.4405296548159878</v>
      </c>
    </row>
    <row r="3174" spans="1:2">
      <c r="A3174">
        <v>3173</v>
      </c>
      <c r="B3174" s="13">
        <v>-4.8713753213152282</v>
      </c>
    </row>
    <row r="3175" spans="1:2">
      <c r="A3175">
        <v>3174</v>
      </c>
      <c r="B3175" s="13">
        <v>-6.2440684806409337</v>
      </c>
    </row>
    <row r="3176" spans="1:2">
      <c r="A3176">
        <v>3175</v>
      </c>
      <c r="B3176" s="13">
        <v>-5.7952892018312792</v>
      </c>
    </row>
    <row r="3177" spans="1:2">
      <c r="A3177">
        <v>3176</v>
      </c>
      <c r="B3177" s="13">
        <v>-2.203060659308266</v>
      </c>
    </row>
    <row r="3178" spans="1:2">
      <c r="A3178">
        <v>3177</v>
      </c>
      <c r="B3178" s="13">
        <v>-8.0981318215990381</v>
      </c>
    </row>
    <row r="3179" spans="1:2">
      <c r="A3179">
        <v>3178</v>
      </c>
      <c r="B3179" s="13">
        <v>-7.4512166359290477</v>
      </c>
    </row>
    <row r="3180" spans="1:2">
      <c r="A3180">
        <v>3179</v>
      </c>
      <c r="B3180" s="13">
        <v>-6.3788348522383522</v>
      </c>
    </row>
    <row r="3181" spans="1:2">
      <c r="A3181">
        <v>3180</v>
      </c>
      <c r="B3181" s="13">
        <v>-5.8519985961513159</v>
      </c>
    </row>
    <row r="3182" spans="1:2">
      <c r="A3182">
        <v>3181</v>
      </c>
      <c r="B3182" s="13">
        <v>-4.2868851416028315</v>
      </c>
    </row>
    <row r="3183" spans="1:2">
      <c r="A3183">
        <v>3182</v>
      </c>
      <c r="B3183" s="13">
        <v>-3.594492737404595</v>
      </c>
    </row>
    <row r="3184" spans="1:2">
      <c r="A3184">
        <v>3183</v>
      </c>
      <c r="B3184" s="13">
        <v>-7.8201584836638158</v>
      </c>
    </row>
    <row r="3185" spans="1:2">
      <c r="A3185">
        <v>3184</v>
      </c>
      <c r="B3185" s="13">
        <v>-5.8533715037068594</v>
      </c>
    </row>
    <row r="3186" spans="1:2">
      <c r="A3186">
        <v>3185</v>
      </c>
      <c r="B3186" s="13">
        <v>-1.801627828844085</v>
      </c>
    </row>
    <row r="3187" spans="1:2">
      <c r="A3187">
        <v>3186</v>
      </c>
      <c r="B3187" s="13">
        <v>-5.5884119135317132</v>
      </c>
    </row>
    <row r="3188" spans="1:2">
      <c r="A3188">
        <v>3187</v>
      </c>
      <c r="B3188" s="13">
        <v>-4.6759619527476453</v>
      </c>
    </row>
    <row r="3189" spans="1:2">
      <c r="A3189">
        <v>3188</v>
      </c>
      <c r="B3189" s="13">
        <v>-0.32256028240148932</v>
      </c>
    </row>
    <row r="3190" spans="1:2">
      <c r="A3190">
        <v>3189</v>
      </c>
      <c r="B3190" s="13">
        <v>-8.0451092267794984</v>
      </c>
    </row>
    <row r="3191" spans="1:2">
      <c r="A3191">
        <v>3190</v>
      </c>
      <c r="B3191" s="13">
        <v>-3.1802473754119744E-2</v>
      </c>
    </row>
    <row r="3192" spans="1:2">
      <c r="A3192">
        <v>3191</v>
      </c>
      <c r="B3192" s="13">
        <v>-3.0788702611376086</v>
      </c>
    </row>
    <row r="3193" spans="1:2">
      <c r="A3193">
        <v>3192</v>
      </c>
      <c r="B3193" s="13">
        <v>-7.9806505974083564</v>
      </c>
    </row>
    <row r="3194" spans="1:2">
      <c r="A3194">
        <v>3193</v>
      </c>
      <c r="B3194" s="13">
        <v>-1.2714221730990467</v>
      </c>
    </row>
    <row r="3195" spans="1:2">
      <c r="A3195">
        <v>3194</v>
      </c>
      <c r="B3195" s="13">
        <v>-2.5571385753279277</v>
      </c>
    </row>
    <row r="3196" spans="1:2">
      <c r="A3196">
        <v>3195</v>
      </c>
      <c r="B3196" s="13">
        <v>-2.2532300868343751</v>
      </c>
    </row>
    <row r="3197" spans="1:2">
      <c r="A3197">
        <v>3196</v>
      </c>
      <c r="B3197" s="13">
        <v>-3.0605072947717673</v>
      </c>
    </row>
    <row r="3198" spans="1:2">
      <c r="A3198">
        <v>3197</v>
      </c>
      <c r="B3198" s="13">
        <v>-3.5913774449033129</v>
      </c>
    </row>
    <row r="3199" spans="1:2">
      <c r="A3199">
        <v>3198</v>
      </c>
      <c r="B3199" s="13">
        <v>-3.1993911196683293</v>
      </c>
    </row>
    <row r="3200" spans="1:2">
      <c r="A3200">
        <v>3199</v>
      </c>
      <c r="B3200" s="13">
        <v>-3.1132000856185034</v>
      </c>
    </row>
    <row r="3201" spans="1:2">
      <c r="A3201">
        <v>3200</v>
      </c>
      <c r="B3201" s="13">
        <v>-4.9319025645841741</v>
      </c>
    </row>
    <row r="3202" spans="1:2">
      <c r="A3202">
        <v>3201</v>
      </c>
      <c r="B3202" s="13">
        <v>-3.4368602396046399</v>
      </c>
    </row>
    <row r="3203" spans="1:2">
      <c r="A3203">
        <v>3202</v>
      </c>
      <c r="B3203" s="13">
        <v>-6.4477727370095694</v>
      </c>
    </row>
    <row r="3204" spans="1:2">
      <c r="A3204">
        <v>3203</v>
      </c>
      <c r="B3204" s="13">
        <v>-0.84504595827425943</v>
      </c>
    </row>
    <row r="3205" spans="1:2">
      <c r="A3205">
        <v>3204</v>
      </c>
      <c r="B3205" s="13">
        <v>-7.5693436107810408</v>
      </c>
    </row>
    <row r="3206" spans="1:2">
      <c r="A3206">
        <v>3205</v>
      </c>
      <c r="B3206" s="13">
        <v>-1.6343890673142194</v>
      </c>
    </row>
    <row r="3207" spans="1:2">
      <c r="A3207">
        <v>3206</v>
      </c>
      <c r="B3207" s="13">
        <v>-1.7082516891223496</v>
      </c>
    </row>
    <row r="3208" spans="1:2">
      <c r="A3208">
        <v>3207</v>
      </c>
      <c r="B3208" s="13">
        <v>-4.3792127090088364</v>
      </c>
    </row>
    <row r="3209" spans="1:2">
      <c r="A3209">
        <v>3208</v>
      </c>
      <c r="B3209" s="13">
        <v>-2.2529850005417362</v>
      </c>
    </row>
    <row r="3210" spans="1:2">
      <c r="A3210">
        <v>3209</v>
      </c>
      <c r="B3210" s="13">
        <v>-4.9126338430887015</v>
      </c>
    </row>
    <row r="3211" spans="1:2">
      <c r="A3211">
        <v>3210</v>
      </c>
      <c r="B3211" s="13">
        <v>-8.093002571914985</v>
      </c>
    </row>
    <row r="3212" spans="1:2">
      <c r="A3212">
        <v>3211</v>
      </c>
      <c r="B3212" s="13">
        <v>-3.9089106362674806</v>
      </c>
    </row>
    <row r="3213" spans="1:2">
      <c r="A3213">
        <v>3212</v>
      </c>
      <c r="B3213" s="13">
        <v>-7.2184600895715709</v>
      </c>
    </row>
    <row r="3214" spans="1:2">
      <c r="A3214">
        <v>3213</v>
      </c>
      <c r="B3214" s="13">
        <v>-6.4456533241483775</v>
      </c>
    </row>
    <row r="3215" spans="1:2">
      <c r="A3215">
        <v>3214</v>
      </c>
      <c r="B3215" s="13">
        <v>-4.1262885197096386</v>
      </c>
    </row>
    <row r="3216" spans="1:2">
      <c r="A3216">
        <v>3215</v>
      </c>
      <c r="B3216" s="13">
        <v>-8.6026260160723602</v>
      </c>
    </row>
    <row r="3217" spans="1:2">
      <c r="A3217">
        <v>3216</v>
      </c>
      <c r="B3217" s="13">
        <v>-5.7829514515670546</v>
      </c>
    </row>
    <row r="3218" spans="1:2">
      <c r="A3218">
        <v>3217</v>
      </c>
      <c r="B3218" s="13">
        <v>-10.432636768367622</v>
      </c>
    </row>
    <row r="3219" spans="1:2">
      <c r="A3219">
        <v>3218</v>
      </c>
      <c r="B3219" s="13">
        <v>-6.4439169681622399</v>
      </c>
    </row>
    <row r="3220" spans="1:2">
      <c r="A3220">
        <v>3219</v>
      </c>
      <c r="B3220" s="13">
        <v>-4.7165204975638346</v>
      </c>
    </row>
    <row r="3221" spans="1:2">
      <c r="A3221">
        <v>3220</v>
      </c>
      <c r="B3221" s="13">
        <v>-6.5247936793993535</v>
      </c>
    </row>
    <row r="3222" spans="1:2">
      <c r="A3222">
        <v>3221</v>
      </c>
      <c r="B3222" s="13">
        <v>-4.8037886350565584</v>
      </c>
    </row>
    <row r="3223" spans="1:2">
      <c r="A3223">
        <v>3222</v>
      </c>
      <c r="B3223" s="13">
        <v>-4.8054916838600716</v>
      </c>
    </row>
    <row r="3224" spans="1:2">
      <c r="A3224">
        <v>3223</v>
      </c>
      <c r="B3224" s="13">
        <v>-4.5263202666822249</v>
      </c>
    </row>
    <row r="3225" spans="1:2">
      <c r="A3225">
        <v>3224</v>
      </c>
      <c r="B3225" s="13">
        <v>-7.8617252634952415</v>
      </c>
    </row>
    <row r="3226" spans="1:2">
      <c r="A3226">
        <v>3225</v>
      </c>
      <c r="B3226" s="13">
        <v>-11.563165372014042</v>
      </c>
    </row>
    <row r="3227" spans="1:2">
      <c r="A3227">
        <v>3226</v>
      </c>
      <c r="B3227" s="13">
        <v>-4.2781348962550725</v>
      </c>
    </row>
    <row r="3228" spans="1:2">
      <c r="A3228">
        <v>3227</v>
      </c>
      <c r="B3228" s="13">
        <v>-4.1052866900817291</v>
      </c>
    </row>
    <row r="3229" spans="1:2">
      <c r="A3229">
        <v>3228</v>
      </c>
      <c r="B3229" s="13">
        <v>-1.8149526143267878</v>
      </c>
    </row>
    <row r="3230" spans="1:2">
      <c r="A3230">
        <v>3229</v>
      </c>
      <c r="B3230" s="13">
        <v>-5.4961083003779025</v>
      </c>
    </row>
    <row r="3231" spans="1:2">
      <c r="A3231">
        <v>3230</v>
      </c>
      <c r="B3231" s="13">
        <v>-3.2991451619386511</v>
      </c>
    </row>
    <row r="3232" spans="1:2">
      <c r="A3232">
        <v>3231</v>
      </c>
      <c r="B3232" s="13">
        <v>-7.2042859835211059</v>
      </c>
    </row>
    <row r="3233" spans="1:2">
      <c r="A3233">
        <v>3232</v>
      </c>
      <c r="B3233" s="13">
        <v>-11.254693987551949</v>
      </c>
    </row>
    <row r="3234" spans="1:2">
      <c r="A3234">
        <v>3233</v>
      </c>
      <c r="B3234" s="13">
        <v>-7.7196520805365951</v>
      </c>
    </row>
    <row r="3235" spans="1:2">
      <c r="A3235">
        <v>3234</v>
      </c>
      <c r="B3235" s="13">
        <v>-5.377079896963477</v>
      </c>
    </row>
    <row r="3236" spans="1:2">
      <c r="A3236">
        <v>3235</v>
      </c>
      <c r="B3236" s="13">
        <v>-5.8410423640070093</v>
      </c>
    </row>
    <row r="3237" spans="1:2">
      <c r="A3237">
        <v>3236</v>
      </c>
      <c r="B3237" s="13">
        <v>-3.971652987853791</v>
      </c>
    </row>
    <row r="3238" spans="1:2">
      <c r="A3238">
        <v>3237</v>
      </c>
      <c r="B3238" s="13">
        <v>-5.1397872865374561</v>
      </c>
    </row>
    <row r="3239" spans="1:2">
      <c r="A3239">
        <v>3238</v>
      </c>
      <c r="B3239" s="13">
        <v>-1.0394692947319459</v>
      </c>
    </row>
    <row r="3240" spans="1:2">
      <c r="A3240">
        <v>3239</v>
      </c>
      <c r="B3240" s="13">
        <v>-6.7767496899110222</v>
      </c>
    </row>
    <row r="3241" spans="1:2">
      <c r="A3241">
        <v>3240</v>
      </c>
      <c r="B3241" s="13">
        <v>-5.0556687601630967</v>
      </c>
    </row>
    <row r="3242" spans="1:2">
      <c r="A3242">
        <v>3241</v>
      </c>
      <c r="B3242" s="13">
        <v>-0.44956245373011122</v>
      </c>
    </row>
    <row r="3243" spans="1:2">
      <c r="A3243">
        <v>3242</v>
      </c>
      <c r="B3243" s="13">
        <v>1.8153552978957981</v>
      </c>
    </row>
    <row r="3244" spans="1:2">
      <c r="A3244">
        <v>3243</v>
      </c>
      <c r="B3244" s="13">
        <v>-3.7997582519311464</v>
      </c>
    </row>
    <row r="3245" spans="1:2">
      <c r="A3245">
        <v>3244</v>
      </c>
      <c r="B3245" s="13">
        <v>-2.7271365816358744</v>
      </c>
    </row>
    <row r="3246" spans="1:2">
      <c r="A3246">
        <v>3245</v>
      </c>
      <c r="B3246" s="13">
        <v>-0.63237283214552797</v>
      </c>
    </row>
    <row r="3247" spans="1:2">
      <c r="A3247">
        <v>3246</v>
      </c>
      <c r="B3247" s="13">
        <v>-1.6437175345057524</v>
      </c>
    </row>
    <row r="3248" spans="1:2">
      <c r="A3248">
        <v>3247</v>
      </c>
      <c r="B3248" s="13">
        <v>-3.6624693631605889</v>
      </c>
    </row>
    <row r="3249" spans="1:2">
      <c r="A3249">
        <v>3248</v>
      </c>
      <c r="B3249" s="13">
        <v>-4.2798218536573103</v>
      </c>
    </row>
    <row r="3250" spans="1:2">
      <c r="A3250">
        <v>3249</v>
      </c>
      <c r="B3250" s="13">
        <v>-3.3441238175126968</v>
      </c>
    </row>
    <row r="3251" spans="1:2">
      <c r="A3251">
        <v>3250</v>
      </c>
      <c r="B3251" s="13">
        <v>-3.8534831856063287</v>
      </c>
    </row>
    <row r="3252" spans="1:2">
      <c r="A3252">
        <v>3251</v>
      </c>
      <c r="B3252" s="13">
        <v>-4.920302601492498</v>
      </c>
    </row>
    <row r="3253" spans="1:2">
      <c r="A3253">
        <v>3252</v>
      </c>
      <c r="B3253" s="13">
        <v>-5.1411476469691371</v>
      </c>
    </row>
    <row r="3254" spans="1:2">
      <c r="A3254">
        <v>3253</v>
      </c>
      <c r="B3254" s="13">
        <v>-3.4637131026993027</v>
      </c>
    </row>
    <row r="3255" spans="1:2">
      <c r="A3255">
        <v>3254</v>
      </c>
      <c r="B3255" s="13">
        <v>-1.6886056509371219</v>
      </c>
    </row>
    <row r="3256" spans="1:2">
      <c r="A3256">
        <v>3255</v>
      </c>
      <c r="B3256" s="13">
        <v>-6.7373312045434774</v>
      </c>
    </row>
    <row r="3257" spans="1:2">
      <c r="A3257">
        <v>3256</v>
      </c>
      <c r="B3257" s="13">
        <v>-2.1309593760562837</v>
      </c>
    </row>
    <row r="3258" spans="1:2">
      <c r="A3258">
        <v>3257</v>
      </c>
      <c r="B3258" s="13">
        <v>-3.7654862948907577</v>
      </c>
    </row>
    <row r="3259" spans="1:2">
      <c r="A3259">
        <v>3258</v>
      </c>
      <c r="B3259" s="13">
        <v>-4.5045962758348885</v>
      </c>
    </row>
    <row r="3260" spans="1:2">
      <c r="A3260">
        <v>3259</v>
      </c>
      <c r="B3260" s="13">
        <v>-1.7737465619258932</v>
      </c>
    </row>
    <row r="3261" spans="1:2">
      <c r="A3261">
        <v>3260</v>
      </c>
      <c r="B3261" s="13">
        <v>-4.7022351392806385</v>
      </c>
    </row>
    <row r="3262" spans="1:2">
      <c r="A3262">
        <v>3261</v>
      </c>
      <c r="B3262" s="13">
        <v>-5.6610772966769369</v>
      </c>
    </row>
    <row r="3263" spans="1:2">
      <c r="A3263">
        <v>3262</v>
      </c>
      <c r="B3263" s="13">
        <v>-3.9628222947490608</v>
      </c>
    </row>
    <row r="3264" spans="1:2">
      <c r="A3264">
        <v>3263</v>
      </c>
      <c r="B3264" s="13">
        <v>-3.8976629505384861</v>
      </c>
    </row>
    <row r="3265" spans="1:2">
      <c r="A3265">
        <v>3264</v>
      </c>
      <c r="B3265" s="13">
        <v>-7.2220974314629096</v>
      </c>
    </row>
    <row r="3266" spans="1:2">
      <c r="A3266">
        <v>3265</v>
      </c>
      <c r="B3266" s="13">
        <v>-3.1952684414975705</v>
      </c>
    </row>
    <row r="3267" spans="1:2">
      <c r="A3267">
        <v>3266</v>
      </c>
      <c r="B3267" s="13">
        <v>-4.0104154101701521</v>
      </c>
    </row>
    <row r="3268" spans="1:2">
      <c r="A3268">
        <v>3267</v>
      </c>
      <c r="B3268" s="13">
        <v>-4.7297614163176513</v>
      </c>
    </row>
    <row r="3269" spans="1:2">
      <c r="A3269">
        <v>3268</v>
      </c>
      <c r="B3269" s="13">
        <v>-7.1545199597625668</v>
      </c>
    </row>
    <row r="3270" spans="1:2">
      <c r="A3270">
        <v>3269</v>
      </c>
      <c r="B3270" s="13">
        <v>-4.3211630128212724</v>
      </c>
    </row>
    <row r="3271" spans="1:2">
      <c r="A3271">
        <v>3270</v>
      </c>
      <c r="B3271" s="13">
        <v>-8.077847939586551</v>
      </c>
    </row>
    <row r="3272" spans="1:2">
      <c r="A3272">
        <v>3271</v>
      </c>
      <c r="B3272" s="13">
        <v>-3.2792258638423002</v>
      </c>
    </row>
    <row r="3273" spans="1:2">
      <c r="A3273">
        <v>3272</v>
      </c>
      <c r="B3273" s="13">
        <v>-6.6580414019343834</v>
      </c>
    </row>
    <row r="3274" spans="1:2">
      <c r="A3274">
        <v>3273</v>
      </c>
      <c r="B3274" s="13">
        <v>-5.64993298472488</v>
      </c>
    </row>
    <row r="3275" spans="1:2">
      <c r="A3275">
        <v>3274</v>
      </c>
      <c r="B3275" s="13">
        <v>-5.2121486398278254</v>
      </c>
    </row>
    <row r="3276" spans="1:2">
      <c r="A3276">
        <v>3275</v>
      </c>
      <c r="B3276" s="13">
        <v>-7.9568582692354095</v>
      </c>
    </row>
    <row r="3277" spans="1:2">
      <c r="A3277">
        <v>3276</v>
      </c>
      <c r="B3277" s="13">
        <v>-5.0763567990634479</v>
      </c>
    </row>
    <row r="3278" spans="1:2">
      <c r="A3278">
        <v>3277</v>
      </c>
      <c r="B3278" s="13">
        <v>-5.6030295928439591</v>
      </c>
    </row>
    <row r="3279" spans="1:2">
      <c r="A3279">
        <v>3278</v>
      </c>
      <c r="B3279" s="13">
        <v>-5.2251413132865547</v>
      </c>
    </row>
    <row r="3280" spans="1:2">
      <c r="A3280">
        <v>3279</v>
      </c>
      <c r="B3280" s="13">
        <v>-6.4394271072407623</v>
      </c>
    </row>
    <row r="3281" spans="1:2">
      <c r="A3281">
        <v>3280</v>
      </c>
      <c r="B3281" s="13">
        <v>-5.1734820092523623</v>
      </c>
    </row>
    <row r="3282" spans="1:2">
      <c r="A3282">
        <v>3281</v>
      </c>
      <c r="B3282" s="13">
        <v>-0.23381710685471366</v>
      </c>
    </row>
    <row r="3283" spans="1:2">
      <c r="A3283">
        <v>3282</v>
      </c>
      <c r="B3283" s="13">
        <v>-5.3528539012621357</v>
      </c>
    </row>
    <row r="3284" spans="1:2">
      <c r="A3284">
        <v>3283</v>
      </c>
      <c r="B3284" s="13">
        <v>-7.76863033289942</v>
      </c>
    </row>
    <row r="3285" spans="1:2">
      <c r="A3285">
        <v>3284</v>
      </c>
      <c r="B3285" s="13">
        <v>-5.5507504341843656</v>
      </c>
    </row>
    <row r="3286" spans="1:2">
      <c r="A3286">
        <v>3285</v>
      </c>
      <c r="B3286" s="13">
        <v>-6.4829161730350235E-2</v>
      </c>
    </row>
    <row r="3287" spans="1:2">
      <c r="A3287">
        <v>3286</v>
      </c>
      <c r="B3287" s="13">
        <v>-5.0263318490680282</v>
      </c>
    </row>
    <row r="3288" spans="1:2">
      <c r="A3288">
        <v>3287</v>
      </c>
      <c r="B3288" s="13">
        <v>-3.0963716669988441</v>
      </c>
    </row>
    <row r="3289" spans="1:2">
      <c r="A3289">
        <v>3288</v>
      </c>
      <c r="B3289" s="13">
        <v>-1.3933626975004136</v>
      </c>
    </row>
    <row r="3290" spans="1:2">
      <c r="A3290">
        <v>3289</v>
      </c>
      <c r="B3290" s="13">
        <v>-6.1838766035881747</v>
      </c>
    </row>
    <row r="3291" spans="1:2">
      <c r="A3291">
        <v>3290</v>
      </c>
      <c r="B3291" s="13">
        <v>-5.0586585539347757</v>
      </c>
    </row>
    <row r="3292" spans="1:2">
      <c r="A3292">
        <v>3291</v>
      </c>
      <c r="B3292" s="13">
        <v>-3.4846234996784995</v>
      </c>
    </row>
    <row r="3293" spans="1:2">
      <c r="A3293">
        <v>3292</v>
      </c>
      <c r="B3293" s="13">
        <v>-3.3394747093255925</v>
      </c>
    </row>
    <row r="3294" spans="1:2">
      <c r="A3294">
        <v>3293</v>
      </c>
      <c r="B3294" s="13">
        <v>-9.3818399566148258</v>
      </c>
    </row>
    <row r="3295" spans="1:2">
      <c r="A3295">
        <v>3294</v>
      </c>
      <c r="B3295" s="13">
        <v>-5.7437087129102986</v>
      </c>
    </row>
    <row r="3296" spans="1:2">
      <c r="A3296">
        <v>3295</v>
      </c>
      <c r="B3296" s="13">
        <v>-9.7889734039242615</v>
      </c>
    </row>
    <row r="3297" spans="1:2">
      <c r="A3297">
        <v>3296</v>
      </c>
      <c r="B3297" s="13">
        <v>2.4440322926921936</v>
      </c>
    </row>
    <row r="3298" spans="1:2">
      <c r="A3298">
        <v>3297</v>
      </c>
      <c r="B3298" s="13">
        <v>-2.7805586505063333</v>
      </c>
    </row>
    <row r="3299" spans="1:2">
      <c r="A3299">
        <v>3298</v>
      </c>
      <c r="B3299" s="13">
        <v>-8.5445547665551604</v>
      </c>
    </row>
    <row r="3300" spans="1:2">
      <c r="A3300">
        <v>3299</v>
      </c>
      <c r="B3300" s="13">
        <v>-6.9181023353898699</v>
      </c>
    </row>
    <row r="3301" spans="1:2">
      <c r="A3301">
        <v>3300</v>
      </c>
      <c r="B3301" s="13">
        <v>-3.4483099407156077</v>
      </c>
    </row>
    <row r="3302" spans="1:2">
      <c r="A3302">
        <v>3301</v>
      </c>
      <c r="B3302" s="13">
        <v>-6.436931753992897</v>
      </c>
    </row>
    <row r="3303" spans="1:2">
      <c r="A3303">
        <v>3302</v>
      </c>
      <c r="B3303" s="13">
        <v>-9.6576938186999168</v>
      </c>
    </row>
    <row r="3304" spans="1:2">
      <c r="A3304">
        <v>3303</v>
      </c>
      <c r="B3304" s="13">
        <v>-6.6727389076405448</v>
      </c>
    </row>
    <row r="3305" spans="1:2">
      <c r="A3305">
        <v>3304</v>
      </c>
      <c r="B3305" s="13">
        <v>-1.4296605228736667</v>
      </c>
    </row>
    <row r="3306" spans="1:2">
      <c r="A3306">
        <v>3305</v>
      </c>
      <c r="B3306" s="13">
        <v>-6.2170798071236488</v>
      </c>
    </row>
    <row r="3307" spans="1:2">
      <c r="A3307">
        <v>3306</v>
      </c>
      <c r="B3307" s="13">
        <v>-8.1915015018274442</v>
      </c>
    </row>
    <row r="3308" spans="1:2">
      <c r="A3308">
        <v>3307</v>
      </c>
      <c r="B3308" s="13">
        <v>-12.241789505846304</v>
      </c>
    </row>
    <row r="3309" spans="1:2">
      <c r="A3309">
        <v>3308</v>
      </c>
      <c r="B3309" s="13">
        <v>-2.8316139828789493</v>
      </c>
    </row>
    <row r="3310" spans="1:2">
      <c r="A3310">
        <v>3309</v>
      </c>
      <c r="B3310" s="13">
        <v>-7.2810101399779601</v>
      </c>
    </row>
    <row r="3311" spans="1:2">
      <c r="A3311">
        <v>3310</v>
      </c>
      <c r="B3311" s="13">
        <v>-4.650509126722854</v>
      </c>
    </row>
    <row r="3312" spans="1:2">
      <c r="A3312">
        <v>3311</v>
      </c>
      <c r="B3312" s="13">
        <v>-7.2832940282140504</v>
      </c>
    </row>
    <row r="3313" spans="1:2">
      <c r="A3313">
        <v>3312</v>
      </c>
      <c r="B3313" s="13">
        <v>-7.5428645854107623</v>
      </c>
    </row>
    <row r="3314" spans="1:2">
      <c r="A3314">
        <v>3313</v>
      </c>
      <c r="B3314" s="13">
        <v>-8.3122708818371951</v>
      </c>
    </row>
    <row r="3315" spans="1:2">
      <c r="A3315">
        <v>3314</v>
      </c>
      <c r="B3315" s="13">
        <v>-2.2726022709922149</v>
      </c>
    </row>
    <row r="3316" spans="1:2">
      <c r="A3316">
        <v>3315</v>
      </c>
      <c r="B3316" s="13">
        <v>-5.0561435684916241</v>
      </c>
    </row>
    <row r="3317" spans="1:2">
      <c r="A3317">
        <v>3316</v>
      </c>
      <c r="B3317" s="13">
        <v>-6.1140580208017523</v>
      </c>
    </row>
    <row r="3318" spans="1:2">
      <c r="A3318">
        <v>3317</v>
      </c>
      <c r="B3318" s="13">
        <v>-4.6145483277689285</v>
      </c>
    </row>
    <row r="3319" spans="1:2">
      <c r="A3319">
        <v>3318</v>
      </c>
      <c r="B3319" s="13">
        <v>-4.750299913289119</v>
      </c>
    </row>
    <row r="3320" spans="1:2">
      <c r="A3320">
        <v>3319</v>
      </c>
      <c r="B3320" s="13">
        <v>-1.0020709421540375</v>
      </c>
    </row>
    <row r="3321" spans="1:2">
      <c r="A3321">
        <v>3320</v>
      </c>
      <c r="B3321" s="13">
        <v>-3.9297379775837729</v>
      </c>
    </row>
    <row r="3322" spans="1:2">
      <c r="A3322">
        <v>3321</v>
      </c>
      <c r="B3322" s="13">
        <v>-5.6912744067782466</v>
      </c>
    </row>
    <row r="3323" spans="1:2">
      <c r="A3323">
        <v>3322</v>
      </c>
      <c r="B3323" s="13">
        <v>-6.7641547125657571</v>
      </c>
    </row>
    <row r="3324" spans="1:2">
      <c r="A3324">
        <v>3323</v>
      </c>
      <c r="B3324" s="13">
        <v>-8.3097621127084498</v>
      </c>
    </row>
    <row r="3325" spans="1:2">
      <c r="A3325">
        <v>3324</v>
      </c>
      <c r="B3325" s="13">
        <v>-4.9621488981857453</v>
      </c>
    </row>
    <row r="3326" spans="1:2">
      <c r="A3326">
        <v>3325</v>
      </c>
      <c r="B3326" s="13">
        <v>-4.0106242192027164</v>
      </c>
    </row>
    <row r="3327" spans="1:2">
      <c r="A3327">
        <v>3326</v>
      </c>
      <c r="B3327" s="13">
        <v>-7.3371358844339127</v>
      </c>
    </row>
    <row r="3328" spans="1:2">
      <c r="A3328">
        <v>3327</v>
      </c>
      <c r="B3328" s="13">
        <v>-9.2172556034939319</v>
      </c>
    </row>
    <row r="3329" spans="1:2">
      <c r="A3329">
        <v>3328</v>
      </c>
      <c r="B3329" s="13">
        <v>-5.2451773909264992</v>
      </c>
    </row>
    <row r="3330" spans="1:2">
      <c r="A3330">
        <v>3329</v>
      </c>
      <c r="B3330" s="13">
        <v>-6.1888477120909258</v>
      </c>
    </row>
    <row r="3331" spans="1:2">
      <c r="A3331">
        <v>3330</v>
      </c>
      <c r="B3331" s="13">
        <v>-3.2049227064502395</v>
      </c>
    </row>
    <row r="3332" spans="1:2">
      <c r="A3332">
        <v>3331</v>
      </c>
      <c r="B3332" s="13">
        <v>-5.3423341852274531</v>
      </c>
    </row>
    <row r="3333" spans="1:2">
      <c r="A3333">
        <v>3332</v>
      </c>
      <c r="B3333" s="13">
        <v>-8.2638979918892428</v>
      </c>
    </row>
    <row r="3334" spans="1:2">
      <c r="A3334">
        <v>3333</v>
      </c>
      <c r="B3334" s="13">
        <v>-5.09488956021191</v>
      </c>
    </row>
    <row r="3335" spans="1:2">
      <c r="A3335">
        <v>3334</v>
      </c>
      <c r="B3335" s="13">
        <v>-11.04059400523025</v>
      </c>
    </row>
    <row r="3336" spans="1:2">
      <c r="A3336">
        <v>3335</v>
      </c>
      <c r="B3336" s="13">
        <v>-5.8633727864445673</v>
      </c>
    </row>
    <row r="3337" spans="1:2">
      <c r="A3337">
        <v>3336</v>
      </c>
      <c r="B3337" s="13">
        <v>-6.7277551064081935</v>
      </c>
    </row>
    <row r="3338" spans="1:2">
      <c r="A3338">
        <v>3337</v>
      </c>
      <c r="B3338" s="13">
        <v>-3.2982611946641756</v>
      </c>
    </row>
    <row r="3339" spans="1:2">
      <c r="A3339">
        <v>3338</v>
      </c>
      <c r="B3339" s="13">
        <v>-4.38569621102973</v>
      </c>
    </row>
    <row r="3340" spans="1:2">
      <c r="A3340">
        <v>3339</v>
      </c>
      <c r="B3340" s="13">
        <v>-7.5690682484151655</v>
      </c>
    </row>
    <row r="3341" spans="1:2">
      <c r="A3341">
        <v>3340</v>
      </c>
      <c r="B3341" s="13">
        <v>-5.4924938028144314</v>
      </c>
    </row>
    <row r="3342" spans="1:2">
      <c r="A3342">
        <v>3341</v>
      </c>
      <c r="B3342" s="13">
        <v>0.48966252695303147</v>
      </c>
    </row>
    <row r="3343" spans="1:2">
      <c r="A3343">
        <v>3342</v>
      </c>
      <c r="B3343" s="13">
        <v>-4.2314170137682581</v>
      </c>
    </row>
    <row r="3344" spans="1:2">
      <c r="A3344">
        <v>3343</v>
      </c>
      <c r="B3344" s="13">
        <v>-1.3435580796576028</v>
      </c>
    </row>
    <row r="3345" spans="1:2">
      <c r="A3345">
        <v>3344</v>
      </c>
      <c r="B3345" s="13">
        <v>-3.929300596809695</v>
      </c>
    </row>
    <row r="3346" spans="1:2">
      <c r="A3346">
        <v>3345</v>
      </c>
      <c r="B3346" s="13">
        <v>-4.0924135612531618</v>
      </c>
    </row>
    <row r="3347" spans="1:2">
      <c r="A3347">
        <v>3346</v>
      </c>
      <c r="B3347" s="13">
        <v>-6.3427041520620948</v>
      </c>
    </row>
    <row r="3348" spans="1:2">
      <c r="A3348">
        <v>3347</v>
      </c>
      <c r="B3348" s="13">
        <v>-7.3025675789218178</v>
      </c>
    </row>
    <row r="3349" spans="1:2">
      <c r="A3349">
        <v>3348</v>
      </c>
      <c r="B3349" s="13">
        <v>-5.8921003288224885</v>
      </c>
    </row>
    <row r="3350" spans="1:2">
      <c r="A3350">
        <v>3349</v>
      </c>
      <c r="B3350" s="13">
        <v>-9.3643864969205559</v>
      </c>
    </row>
    <row r="3351" spans="1:2">
      <c r="A3351">
        <v>3350</v>
      </c>
      <c r="B3351" s="13">
        <v>-8.6879822385821015</v>
      </c>
    </row>
    <row r="3352" spans="1:2">
      <c r="A3352">
        <v>3351</v>
      </c>
      <c r="B3352" s="13">
        <v>0.37951197393186509</v>
      </c>
    </row>
    <row r="3353" spans="1:2">
      <c r="A3353">
        <v>3352</v>
      </c>
      <c r="B3353" s="13">
        <v>-3.7361084800198081</v>
      </c>
    </row>
    <row r="3354" spans="1:2">
      <c r="A3354">
        <v>3353</v>
      </c>
      <c r="B3354" s="13">
        <v>-4.2649072995007211</v>
      </c>
    </row>
    <row r="3355" spans="1:2">
      <c r="A3355">
        <v>3354</v>
      </c>
      <c r="B3355" s="13">
        <v>-1.3638499607522094</v>
      </c>
    </row>
    <row r="3356" spans="1:2">
      <c r="A3356">
        <v>3355</v>
      </c>
      <c r="B3356" s="13">
        <v>-7.3591531064228404</v>
      </c>
    </row>
    <row r="3357" spans="1:2">
      <c r="A3357">
        <v>3356</v>
      </c>
      <c r="B3357" s="13">
        <v>-4.4933827756009572</v>
      </c>
    </row>
    <row r="3358" spans="1:2">
      <c r="A3358">
        <v>3357</v>
      </c>
      <c r="B3358" s="13">
        <v>-7.722514899862662</v>
      </c>
    </row>
    <row r="3359" spans="1:2">
      <c r="A3359">
        <v>3358</v>
      </c>
      <c r="B3359" s="13">
        <v>-1.6113296898067091</v>
      </c>
    </row>
    <row r="3360" spans="1:2">
      <c r="A3360">
        <v>3359</v>
      </c>
      <c r="B3360" s="13">
        <v>-3.4998453455384873</v>
      </c>
    </row>
    <row r="3361" spans="1:2">
      <c r="A3361">
        <v>3360</v>
      </c>
      <c r="B3361" s="13">
        <v>-8.9106859504058828</v>
      </c>
    </row>
    <row r="3362" spans="1:2">
      <c r="A3362">
        <v>3361</v>
      </c>
      <c r="B3362" s="13">
        <v>-4.7043075921008564</v>
      </c>
    </row>
    <row r="3363" spans="1:2">
      <c r="A3363">
        <v>3362</v>
      </c>
      <c r="B3363" s="13">
        <v>-8.2878088412024429</v>
      </c>
    </row>
    <row r="3364" spans="1:2">
      <c r="A3364">
        <v>3363</v>
      </c>
      <c r="B3364" s="13">
        <v>-5.3476580183931155</v>
      </c>
    </row>
    <row r="3365" spans="1:2">
      <c r="A3365">
        <v>3364</v>
      </c>
      <c r="B3365" s="13">
        <v>-4.7992040736089834</v>
      </c>
    </row>
    <row r="3366" spans="1:2">
      <c r="A3366">
        <v>3365</v>
      </c>
      <c r="B3366" s="13">
        <v>-7.5804395621318141</v>
      </c>
    </row>
    <row r="3367" spans="1:2">
      <c r="A3367">
        <v>3366</v>
      </c>
      <c r="B3367" s="13">
        <v>-4.043924712088061</v>
      </c>
    </row>
    <row r="3368" spans="1:2">
      <c r="A3368">
        <v>3367</v>
      </c>
      <c r="B3368" s="13">
        <v>-4.2950143154019518</v>
      </c>
    </row>
    <row r="3369" spans="1:2">
      <c r="A3369">
        <v>3368</v>
      </c>
      <c r="B3369" s="13">
        <v>-9.7528431298931615</v>
      </c>
    </row>
    <row r="3370" spans="1:2">
      <c r="A3370">
        <v>3369</v>
      </c>
      <c r="B3370" s="13">
        <v>-4.2987316458147973</v>
      </c>
    </row>
    <row r="3371" spans="1:2">
      <c r="A3371">
        <v>3370</v>
      </c>
      <c r="B3371" s="13">
        <v>-6.8935429103608534</v>
      </c>
    </row>
    <row r="3372" spans="1:2">
      <c r="A3372">
        <v>3371</v>
      </c>
      <c r="B3372" s="13">
        <v>-5.035788357939345</v>
      </c>
    </row>
    <row r="3373" spans="1:2">
      <c r="A3373">
        <v>3372</v>
      </c>
      <c r="B3373" s="13">
        <v>-3.4249739267797126</v>
      </c>
    </row>
    <row r="3374" spans="1:2">
      <c r="A3374">
        <v>3373</v>
      </c>
      <c r="B3374" s="13">
        <v>-8.1226165353604198</v>
      </c>
    </row>
    <row r="3375" spans="1:2">
      <c r="A3375">
        <v>3374</v>
      </c>
      <c r="B3375" s="13">
        <v>-7.2445916280788829</v>
      </c>
    </row>
    <row r="3376" spans="1:2">
      <c r="A3376">
        <v>3375</v>
      </c>
      <c r="B3376" s="13">
        <v>-6.4471866844899939</v>
      </c>
    </row>
    <row r="3377" spans="1:2">
      <c r="A3377">
        <v>3376</v>
      </c>
      <c r="B3377" s="13">
        <v>-2.0110207627877341</v>
      </c>
    </row>
    <row r="3378" spans="1:2">
      <c r="A3378">
        <v>3377</v>
      </c>
      <c r="B3378" s="13">
        <v>-3.5690691656371416</v>
      </c>
    </row>
    <row r="3379" spans="1:2">
      <c r="A3379">
        <v>3378</v>
      </c>
      <c r="B3379" s="13">
        <v>-7.1199313630925474</v>
      </c>
    </row>
    <row r="3380" spans="1:2">
      <c r="A3380">
        <v>3379</v>
      </c>
      <c r="B3380" s="13">
        <v>-6.085003155481119</v>
      </c>
    </row>
    <row r="3381" spans="1:2">
      <c r="A3381">
        <v>3380</v>
      </c>
      <c r="B3381" s="13">
        <v>-6.474625851899674</v>
      </c>
    </row>
    <row r="3382" spans="1:2">
      <c r="A3382">
        <v>3381</v>
      </c>
      <c r="B3382" s="13">
        <v>-5.1510841747025795</v>
      </c>
    </row>
    <row r="3383" spans="1:2">
      <c r="A3383">
        <v>3382</v>
      </c>
      <c r="B3383" s="13">
        <v>-2.0691240715050512</v>
      </c>
    </row>
    <row r="3384" spans="1:2">
      <c r="A3384">
        <v>3383</v>
      </c>
      <c r="B3384" s="13">
        <v>-5.8177806504751093</v>
      </c>
    </row>
    <row r="3385" spans="1:2">
      <c r="A3385">
        <v>3384</v>
      </c>
      <c r="B3385" s="13">
        <v>-5.08596751067663</v>
      </c>
    </row>
    <row r="3386" spans="1:2">
      <c r="A3386">
        <v>3385</v>
      </c>
      <c r="B3386" s="13">
        <v>-5.2498152691338849</v>
      </c>
    </row>
    <row r="3387" spans="1:2">
      <c r="A3387">
        <v>3386</v>
      </c>
      <c r="B3387" s="13">
        <v>-4.8108459393596466</v>
      </c>
    </row>
    <row r="3388" spans="1:2">
      <c r="A3388">
        <v>3387</v>
      </c>
      <c r="B3388" s="13">
        <v>-6.4142803922714196</v>
      </c>
    </row>
    <row r="3389" spans="1:2">
      <c r="A3389">
        <v>3388</v>
      </c>
      <c r="B3389" s="13">
        <v>-4.9440880704948773</v>
      </c>
    </row>
    <row r="3390" spans="1:2">
      <c r="A3390">
        <v>3389</v>
      </c>
      <c r="B3390" s="13">
        <v>-3.0387293143489149</v>
      </c>
    </row>
    <row r="3391" spans="1:2">
      <c r="A3391">
        <v>3390</v>
      </c>
      <c r="B3391" s="13">
        <v>-7.323379738603891</v>
      </c>
    </row>
    <row r="3392" spans="1:2">
      <c r="A3392">
        <v>3391</v>
      </c>
      <c r="B3392" s="13">
        <v>-7.6023685008309752</v>
      </c>
    </row>
    <row r="3393" spans="1:2">
      <c r="A3393">
        <v>3392</v>
      </c>
      <c r="B3393" s="13">
        <v>-3.0726384217274885</v>
      </c>
    </row>
    <row r="3394" spans="1:2">
      <c r="A3394">
        <v>3393</v>
      </c>
      <c r="B3394" s="13">
        <v>-4.8641346983191376</v>
      </c>
    </row>
    <row r="3395" spans="1:2">
      <c r="A3395">
        <v>3394</v>
      </c>
      <c r="B3395" s="13">
        <v>-7.4847678621804619</v>
      </c>
    </row>
    <row r="3396" spans="1:2">
      <c r="A3396">
        <v>3395</v>
      </c>
      <c r="B3396" s="13">
        <v>-5.7441704010645909</v>
      </c>
    </row>
    <row r="3397" spans="1:2">
      <c r="A3397">
        <v>3396</v>
      </c>
      <c r="B3397" s="13">
        <v>-3.7793874284190117</v>
      </c>
    </row>
    <row r="3398" spans="1:2">
      <c r="A3398">
        <v>3397</v>
      </c>
      <c r="B3398" s="13">
        <v>-4.8202975477788756</v>
      </c>
    </row>
    <row r="3399" spans="1:2">
      <c r="A3399">
        <v>3398</v>
      </c>
      <c r="B3399" s="13">
        <v>-3.6766636384458256</v>
      </c>
    </row>
    <row r="3400" spans="1:2">
      <c r="A3400">
        <v>3399</v>
      </c>
      <c r="B3400" s="13">
        <v>-9.0000667309324225</v>
      </c>
    </row>
    <row r="3401" spans="1:2">
      <c r="A3401">
        <v>3400</v>
      </c>
      <c r="B3401" s="13">
        <v>-3.5282257767116847</v>
      </c>
    </row>
    <row r="3402" spans="1:2">
      <c r="A3402">
        <v>3401</v>
      </c>
      <c r="B3402" s="13">
        <v>-5.6871092800901799</v>
      </c>
    </row>
    <row r="3403" spans="1:2">
      <c r="A3403">
        <v>3402</v>
      </c>
      <c r="B3403" s="13">
        <v>-9.1507058511819075</v>
      </c>
    </row>
    <row r="3404" spans="1:2">
      <c r="A3404">
        <v>3403</v>
      </c>
      <c r="B3404" s="13">
        <v>-4.8511189618941364</v>
      </c>
    </row>
    <row r="3405" spans="1:2">
      <c r="A3405">
        <v>3404</v>
      </c>
      <c r="B3405" s="13">
        <v>-4.4970450380444458</v>
      </c>
    </row>
    <row r="3406" spans="1:2">
      <c r="A3406">
        <v>3405</v>
      </c>
      <c r="B3406" s="13">
        <v>-5.8970879289679203</v>
      </c>
    </row>
    <row r="3407" spans="1:2">
      <c r="A3407">
        <v>3406</v>
      </c>
      <c r="B3407" s="13">
        <v>-7.1193553566244905</v>
      </c>
    </row>
    <row r="3408" spans="1:2">
      <c r="A3408">
        <v>3407</v>
      </c>
      <c r="B3408" s="13">
        <v>-1.9320966219425453</v>
      </c>
    </row>
    <row r="3409" spans="1:2">
      <c r="A3409">
        <v>3408</v>
      </c>
      <c r="B3409" s="13">
        <v>-7.2156520818418919</v>
      </c>
    </row>
    <row r="3410" spans="1:2">
      <c r="A3410">
        <v>3409</v>
      </c>
      <c r="B3410" s="13">
        <v>-5.1924003999579886</v>
      </c>
    </row>
    <row r="3411" spans="1:2">
      <c r="A3411">
        <v>3410</v>
      </c>
      <c r="B3411" s="13">
        <v>-5.2153949153575025</v>
      </c>
    </row>
    <row r="3412" spans="1:2">
      <c r="A3412">
        <v>3411</v>
      </c>
      <c r="B3412" s="13">
        <v>-5.7580348555449685</v>
      </c>
    </row>
    <row r="3413" spans="1:2">
      <c r="A3413">
        <v>3412</v>
      </c>
      <c r="B3413" s="13">
        <v>-7.6515234619884041</v>
      </c>
    </row>
    <row r="3414" spans="1:2">
      <c r="A3414">
        <v>3413</v>
      </c>
      <c r="B3414" s="13">
        <v>-3.2516728495804004</v>
      </c>
    </row>
    <row r="3415" spans="1:2">
      <c r="A3415">
        <v>3414</v>
      </c>
      <c r="B3415" s="13">
        <v>-5.0472860196338365</v>
      </c>
    </row>
    <row r="3416" spans="1:2">
      <c r="A3416">
        <v>3415</v>
      </c>
      <c r="B3416" s="13">
        <v>-3.3955848926045022</v>
      </c>
    </row>
    <row r="3417" spans="1:2">
      <c r="A3417">
        <v>3416</v>
      </c>
      <c r="B3417" s="13">
        <v>-8.44043456942177</v>
      </c>
    </row>
    <row r="3418" spans="1:2">
      <c r="A3418">
        <v>3417</v>
      </c>
      <c r="B3418" s="13">
        <v>-6.8039762421566454</v>
      </c>
    </row>
    <row r="3419" spans="1:2">
      <c r="A3419">
        <v>3418</v>
      </c>
      <c r="B3419" s="13">
        <v>-7.9512623740963928</v>
      </c>
    </row>
    <row r="3420" spans="1:2">
      <c r="A3420">
        <v>3419</v>
      </c>
      <c r="B3420" s="13">
        <v>-6.401252813710661</v>
      </c>
    </row>
    <row r="3421" spans="1:2">
      <c r="A3421">
        <v>3420</v>
      </c>
      <c r="B3421" s="13">
        <v>-2.5374516357063319</v>
      </c>
    </row>
    <row r="3422" spans="1:2">
      <c r="A3422">
        <v>3421</v>
      </c>
      <c r="B3422" s="13">
        <v>-5.6827841273724227</v>
      </c>
    </row>
    <row r="3423" spans="1:2">
      <c r="A3423">
        <v>3422</v>
      </c>
      <c r="B3423" s="13">
        <v>-7.0542977344701967</v>
      </c>
    </row>
    <row r="3424" spans="1:2">
      <c r="A3424">
        <v>3423</v>
      </c>
      <c r="B3424" s="13">
        <v>-5.9135860994571532</v>
      </c>
    </row>
    <row r="3425" spans="1:2">
      <c r="A3425">
        <v>3424</v>
      </c>
      <c r="B3425" s="13">
        <v>-5.5598922420666348</v>
      </c>
    </row>
    <row r="3426" spans="1:2">
      <c r="A3426">
        <v>3425</v>
      </c>
      <c r="B3426" s="13">
        <v>-6.4855869740886627</v>
      </c>
    </row>
    <row r="3427" spans="1:2">
      <c r="A3427">
        <v>3426</v>
      </c>
      <c r="B3427" s="13">
        <v>-6.069478948653372</v>
      </c>
    </row>
    <row r="3428" spans="1:2">
      <c r="A3428">
        <v>3427</v>
      </c>
      <c r="B3428" s="13">
        <v>-7.2945478720499777</v>
      </c>
    </row>
    <row r="3429" spans="1:2">
      <c r="A3429">
        <v>3428</v>
      </c>
      <c r="B3429" s="13">
        <v>-5.3868250756423883</v>
      </c>
    </row>
    <row r="3430" spans="1:2">
      <c r="A3430">
        <v>3429</v>
      </c>
      <c r="B3430" s="13">
        <v>-0.58748254837407821</v>
      </c>
    </row>
    <row r="3431" spans="1:2">
      <c r="A3431">
        <v>3430</v>
      </c>
      <c r="B3431" s="13">
        <v>-4.1182893299057843</v>
      </c>
    </row>
    <row r="3432" spans="1:2">
      <c r="A3432">
        <v>3431</v>
      </c>
      <c r="B3432" s="13">
        <v>-4.473080868157437</v>
      </c>
    </row>
    <row r="3433" spans="1:2">
      <c r="A3433">
        <v>3432</v>
      </c>
      <c r="B3433" s="13">
        <v>-5.8719077094740166</v>
      </c>
    </row>
    <row r="3434" spans="1:2">
      <c r="A3434">
        <v>3433</v>
      </c>
      <c r="B3434" s="13">
        <v>-4.8039753425659288</v>
      </c>
    </row>
    <row r="3435" spans="1:2">
      <c r="A3435">
        <v>3434</v>
      </c>
      <c r="B3435" s="13">
        <v>-3.8350646236394903</v>
      </c>
    </row>
    <row r="3436" spans="1:2">
      <c r="A3436">
        <v>3435</v>
      </c>
      <c r="B3436" s="13">
        <v>-3.8415886255548464</v>
      </c>
    </row>
    <row r="3437" spans="1:2">
      <c r="A3437">
        <v>3436</v>
      </c>
      <c r="B3437" s="13">
        <v>-6.4030828029894842</v>
      </c>
    </row>
    <row r="3438" spans="1:2">
      <c r="A3438">
        <v>3437</v>
      </c>
      <c r="B3438" s="13">
        <v>-12.012687956045475</v>
      </c>
    </row>
    <row r="3439" spans="1:2">
      <c r="A3439">
        <v>3438</v>
      </c>
      <c r="B3439" s="13">
        <v>-5.1054828091934521</v>
      </c>
    </row>
    <row r="3440" spans="1:2">
      <c r="A3440">
        <v>3439</v>
      </c>
      <c r="B3440" s="13">
        <v>-7.2110975397467509</v>
      </c>
    </row>
    <row r="3441" spans="1:2">
      <c r="A3441">
        <v>3440</v>
      </c>
      <c r="B3441" s="13">
        <v>-11.160399784132458</v>
      </c>
    </row>
    <row r="3442" spans="1:2">
      <c r="A3442">
        <v>3441</v>
      </c>
      <c r="B3442" s="13">
        <v>-2.9325762510776539</v>
      </c>
    </row>
    <row r="3443" spans="1:2">
      <c r="A3443">
        <v>3442</v>
      </c>
      <c r="B3443" s="13">
        <v>-2.8530933589654164</v>
      </c>
    </row>
    <row r="3444" spans="1:2">
      <c r="A3444">
        <v>3443</v>
      </c>
      <c r="B3444" s="13">
        <v>-6.7373032295041595</v>
      </c>
    </row>
    <row r="3445" spans="1:2">
      <c r="A3445">
        <v>3444</v>
      </c>
      <c r="B3445" s="13">
        <v>-5.5933628773089463</v>
      </c>
    </row>
    <row r="3446" spans="1:2">
      <c r="A3446">
        <v>3445</v>
      </c>
      <c r="B3446" s="13">
        <v>-7.28514896053239</v>
      </c>
    </row>
    <row r="3447" spans="1:2">
      <c r="A3447">
        <v>3446</v>
      </c>
      <c r="B3447" s="13">
        <v>-6.3983457037591887</v>
      </c>
    </row>
    <row r="3448" spans="1:2">
      <c r="A3448">
        <v>3447</v>
      </c>
      <c r="B3448" s="13">
        <v>-1.9475377971821635</v>
      </c>
    </row>
    <row r="3449" spans="1:2">
      <c r="A3449">
        <v>3448</v>
      </c>
      <c r="B3449" s="13">
        <v>-6.2644775237771109</v>
      </c>
    </row>
    <row r="3450" spans="1:2">
      <c r="A3450">
        <v>3449</v>
      </c>
      <c r="B3450" s="13">
        <v>-3.0843815765697489</v>
      </c>
    </row>
    <row r="3451" spans="1:2">
      <c r="A3451">
        <v>3450</v>
      </c>
      <c r="B3451" s="13">
        <v>-4.0491538973637899</v>
      </c>
    </row>
    <row r="3452" spans="1:2">
      <c r="A3452">
        <v>3451</v>
      </c>
      <c r="B3452" s="13">
        <v>-4.1194612352164555</v>
      </c>
    </row>
    <row r="3453" spans="1:2">
      <c r="A3453">
        <v>3452</v>
      </c>
      <c r="B3453" s="13">
        <v>-7.0323312133236708</v>
      </c>
    </row>
    <row r="3454" spans="1:2">
      <c r="A3454">
        <v>3453</v>
      </c>
      <c r="B3454" s="13">
        <v>-4.3676988945243744</v>
      </c>
    </row>
    <row r="3455" spans="1:2">
      <c r="A3455">
        <v>3454</v>
      </c>
      <c r="B3455" s="13">
        <v>-5.8248197453447794</v>
      </c>
    </row>
    <row r="3456" spans="1:2">
      <c r="A3456">
        <v>3455</v>
      </c>
      <c r="B3456" s="13">
        <v>-8.70644535199445</v>
      </c>
    </row>
    <row r="3457" spans="1:2">
      <c r="A3457">
        <v>3456</v>
      </c>
      <c r="B3457" s="13">
        <v>-10.109879075967907</v>
      </c>
    </row>
    <row r="3458" spans="1:2">
      <c r="A3458">
        <v>3457</v>
      </c>
      <c r="B3458" s="13">
        <v>-0.88773168019662052</v>
      </c>
    </row>
    <row r="3459" spans="1:2">
      <c r="A3459">
        <v>3458</v>
      </c>
      <c r="B3459" s="13">
        <v>-4.2262105161439862</v>
      </c>
    </row>
    <row r="3460" spans="1:2">
      <c r="A3460">
        <v>3459</v>
      </c>
      <c r="B3460" s="13">
        <v>-2.3211859981349314</v>
      </c>
    </row>
    <row r="3461" spans="1:2">
      <c r="A3461">
        <v>3460</v>
      </c>
      <c r="B3461" s="13">
        <v>-7.7160148547135234</v>
      </c>
    </row>
    <row r="3462" spans="1:2">
      <c r="A3462">
        <v>3461</v>
      </c>
      <c r="B3462" s="13">
        <v>-9.5127076995719317</v>
      </c>
    </row>
    <row r="3463" spans="1:2">
      <c r="A3463">
        <v>3462</v>
      </c>
      <c r="B3463" s="13">
        <v>-7.2421214153746343</v>
      </c>
    </row>
    <row r="3464" spans="1:2">
      <c r="A3464">
        <v>3463</v>
      </c>
      <c r="B3464" s="13">
        <v>-5.9048522596768906</v>
      </c>
    </row>
    <row r="3465" spans="1:2">
      <c r="A3465">
        <v>3464</v>
      </c>
      <c r="B3465" s="13">
        <v>-6.0868815991733314</v>
      </c>
    </row>
    <row r="3466" spans="1:2">
      <c r="A3466">
        <v>3465</v>
      </c>
      <c r="B3466" s="13">
        <v>-5.3411375938877592</v>
      </c>
    </row>
    <row r="3467" spans="1:2">
      <c r="A3467">
        <v>3466</v>
      </c>
      <c r="B3467" s="13">
        <v>-4.1333027596826062</v>
      </c>
    </row>
    <row r="3468" spans="1:2">
      <c r="A3468">
        <v>3467</v>
      </c>
      <c r="B3468" s="13">
        <v>-2.3245722957256203</v>
      </c>
    </row>
    <row r="3469" spans="1:2">
      <c r="A3469">
        <v>3468</v>
      </c>
      <c r="B3469" s="13">
        <v>-2.669409769201176</v>
      </c>
    </row>
    <row r="3470" spans="1:2">
      <c r="A3470">
        <v>3469</v>
      </c>
      <c r="B3470" s="13">
        <v>-6.4533862015671692</v>
      </c>
    </row>
    <row r="3471" spans="1:2">
      <c r="A3471">
        <v>3470</v>
      </c>
      <c r="B3471" s="13">
        <v>-4.9017647903049459</v>
      </c>
    </row>
    <row r="3472" spans="1:2">
      <c r="A3472">
        <v>3471</v>
      </c>
      <c r="B3472" s="13">
        <v>-4.1525765201551987</v>
      </c>
    </row>
    <row r="3473" spans="1:2">
      <c r="A3473">
        <v>3472</v>
      </c>
      <c r="B3473" s="13">
        <v>-7.4926052237930385</v>
      </c>
    </row>
    <row r="3474" spans="1:2">
      <c r="A3474">
        <v>3473</v>
      </c>
      <c r="B3474" s="13">
        <v>-1.4114912199041174</v>
      </c>
    </row>
    <row r="3475" spans="1:2">
      <c r="A3475">
        <v>3474</v>
      </c>
      <c r="B3475" s="13">
        <v>-3.9653779635495057</v>
      </c>
    </row>
    <row r="3476" spans="1:2">
      <c r="A3476">
        <v>3475</v>
      </c>
      <c r="B3476" s="13">
        <v>-8.7451257969462564</v>
      </c>
    </row>
    <row r="3477" spans="1:2">
      <c r="A3477">
        <v>3476</v>
      </c>
      <c r="B3477" s="13">
        <v>-8.2626918563964953</v>
      </c>
    </row>
    <row r="3478" spans="1:2">
      <c r="A3478">
        <v>3477</v>
      </c>
      <c r="B3478" s="13">
        <v>-4.4636343311728996</v>
      </c>
    </row>
    <row r="3479" spans="1:2">
      <c r="A3479">
        <v>3478</v>
      </c>
      <c r="B3479" s="13">
        <v>-4.6318115533245008</v>
      </c>
    </row>
    <row r="3480" spans="1:2">
      <c r="A3480">
        <v>3479</v>
      </c>
      <c r="B3480" s="13">
        <v>-5.0604317834649075</v>
      </c>
    </row>
    <row r="3481" spans="1:2">
      <c r="A3481">
        <v>3480</v>
      </c>
      <c r="B3481" s="13">
        <v>-3.8113793699060117</v>
      </c>
    </row>
    <row r="3482" spans="1:2">
      <c r="A3482">
        <v>3481</v>
      </c>
      <c r="B3482" s="13">
        <v>-3.0343502206971795</v>
      </c>
    </row>
    <row r="3483" spans="1:2">
      <c r="A3483">
        <v>3482</v>
      </c>
      <c r="B3483" s="13">
        <v>-6.2842147815616389</v>
      </c>
    </row>
    <row r="3484" spans="1:2">
      <c r="A3484">
        <v>3483</v>
      </c>
      <c r="B3484" s="13">
        <v>-5.0209360239806022</v>
      </c>
    </row>
    <row r="3485" spans="1:2">
      <c r="A3485">
        <v>3484</v>
      </c>
      <c r="B3485" s="13">
        <v>-3.6485939055433003</v>
      </c>
    </row>
    <row r="3486" spans="1:2">
      <c r="A3486">
        <v>3485</v>
      </c>
      <c r="B3486" s="13">
        <v>-6.3950907368974113</v>
      </c>
    </row>
    <row r="3487" spans="1:2">
      <c r="A3487">
        <v>3486</v>
      </c>
      <c r="B3487" s="13">
        <v>-8.6865259347418693</v>
      </c>
    </row>
    <row r="3488" spans="1:2">
      <c r="A3488">
        <v>3487</v>
      </c>
      <c r="B3488" s="13">
        <v>-7.0710999867056294</v>
      </c>
    </row>
    <row r="3489" spans="1:2">
      <c r="A3489">
        <v>3488</v>
      </c>
      <c r="B3489" s="13">
        <v>-4.0998333184234399</v>
      </c>
    </row>
    <row r="3490" spans="1:2">
      <c r="A3490">
        <v>3489</v>
      </c>
      <c r="B3490" s="13">
        <v>-4.933606135959093</v>
      </c>
    </row>
    <row r="3491" spans="1:2">
      <c r="A3491">
        <v>3490</v>
      </c>
      <c r="B3491" s="13">
        <v>-5.080461675471617</v>
      </c>
    </row>
    <row r="3492" spans="1:2">
      <c r="A3492">
        <v>3491</v>
      </c>
      <c r="B3492" s="13">
        <v>-4.4293882993813591</v>
      </c>
    </row>
    <row r="3493" spans="1:2">
      <c r="A3493">
        <v>3492</v>
      </c>
      <c r="B3493" s="13">
        <v>-2.8479314267461393</v>
      </c>
    </row>
    <row r="3494" spans="1:2">
      <c r="A3494">
        <v>3493</v>
      </c>
      <c r="B3494" s="13">
        <v>-3.4889264737649028E-2</v>
      </c>
    </row>
    <row r="3495" spans="1:2">
      <c r="A3495">
        <v>3494</v>
      </c>
      <c r="B3495" s="13">
        <v>-4.7430210834490261</v>
      </c>
    </row>
    <row r="3496" spans="1:2">
      <c r="A3496">
        <v>3495</v>
      </c>
      <c r="B3496" s="13">
        <v>-2.7564900510288615</v>
      </c>
    </row>
    <row r="3497" spans="1:2">
      <c r="A3497">
        <v>3496</v>
      </c>
      <c r="B3497" s="13">
        <v>-7.371854816608721</v>
      </c>
    </row>
    <row r="3498" spans="1:2">
      <c r="A3498">
        <v>3497</v>
      </c>
      <c r="B3498" s="13">
        <v>-5.9263083696210339</v>
      </c>
    </row>
    <row r="3499" spans="1:2">
      <c r="A3499">
        <v>3498</v>
      </c>
      <c r="B3499" s="13">
        <v>-4.7787662911965878</v>
      </c>
    </row>
    <row r="3500" spans="1:2">
      <c r="A3500">
        <v>3499</v>
      </c>
      <c r="B3500" s="13">
        <v>-3.721724141026582</v>
      </c>
    </row>
    <row r="3501" spans="1:2">
      <c r="A3501">
        <v>3500</v>
      </c>
      <c r="B3501" s="13">
        <v>-5.5651840312877363</v>
      </c>
    </row>
    <row r="3502" spans="1:2">
      <c r="A3502">
        <v>3501</v>
      </c>
      <c r="B3502" s="13">
        <v>-5.8321561098181958</v>
      </c>
    </row>
    <row r="3503" spans="1:2">
      <c r="A3503">
        <v>3502</v>
      </c>
      <c r="B3503" s="13">
        <v>-6.5541859822946984</v>
      </c>
    </row>
    <row r="3504" spans="1:2">
      <c r="A3504">
        <v>3503</v>
      </c>
      <c r="B3504" s="13">
        <v>-5.2997848026047478</v>
      </c>
    </row>
    <row r="3505" spans="1:2">
      <c r="A3505">
        <v>3504</v>
      </c>
      <c r="B3505" s="13">
        <v>-5.7800808782324005</v>
      </c>
    </row>
    <row r="3506" spans="1:2">
      <c r="A3506">
        <v>3505</v>
      </c>
      <c r="B3506" s="13">
        <v>-3.6079199220590916</v>
      </c>
    </row>
    <row r="3507" spans="1:2">
      <c r="A3507">
        <v>3506</v>
      </c>
      <c r="B3507" s="13">
        <v>-8.1277145442236112</v>
      </c>
    </row>
    <row r="3508" spans="1:2">
      <c r="A3508">
        <v>3507</v>
      </c>
      <c r="B3508" s="13">
        <v>-7.7674553981634871</v>
      </c>
    </row>
    <row r="3509" spans="1:2">
      <c r="A3509">
        <v>3508</v>
      </c>
      <c r="B3509" s="13">
        <v>-8.8620791111807673</v>
      </c>
    </row>
    <row r="3510" spans="1:2">
      <c r="A3510">
        <v>3509</v>
      </c>
      <c r="B3510" s="13">
        <v>-5.6281752038790325</v>
      </c>
    </row>
    <row r="3511" spans="1:2">
      <c r="A3511">
        <v>3510</v>
      </c>
      <c r="B3511" s="13">
        <v>-7.5974458670448319</v>
      </c>
    </row>
    <row r="3512" spans="1:2">
      <c r="A3512">
        <v>3511</v>
      </c>
      <c r="B3512" s="13">
        <v>-0.79897509100741437</v>
      </c>
    </row>
    <row r="3513" spans="1:2">
      <c r="A3513">
        <v>3512</v>
      </c>
      <c r="B3513" s="13">
        <v>-13.454279602729034</v>
      </c>
    </row>
    <row r="3514" spans="1:2">
      <c r="A3514">
        <v>3513</v>
      </c>
      <c r="B3514" s="13">
        <v>-6.961857745635406</v>
      </c>
    </row>
    <row r="3515" spans="1:2">
      <c r="A3515">
        <v>3514</v>
      </c>
      <c r="B3515" s="13">
        <v>-8.5485794820636176</v>
      </c>
    </row>
    <row r="3516" spans="1:2">
      <c r="A3516">
        <v>3515</v>
      </c>
      <c r="B3516" s="13">
        <v>-3.1698203552304003</v>
      </c>
    </row>
    <row r="3517" spans="1:2">
      <c r="A3517">
        <v>3516</v>
      </c>
      <c r="B3517" s="13">
        <v>-9.0296051065702727</v>
      </c>
    </row>
    <row r="3518" spans="1:2">
      <c r="A3518">
        <v>3517</v>
      </c>
      <c r="B3518" s="13">
        <v>-11.053913359038891</v>
      </c>
    </row>
    <row r="3519" spans="1:2">
      <c r="A3519">
        <v>3518</v>
      </c>
      <c r="B3519" s="13">
        <v>-2.8018882764522632</v>
      </c>
    </row>
    <row r="3520" spans="1:2">
      <c r="A3520">
        <v>3519</v>
      </c>
      <c r="B3520" s="13">
        <v>-4.6486048449858002</v>
      </c>
    </row>
    <row r="3521" spans="1:2">
      <c r="A3521">
        <v>3520</v>
      </c>
      <c r="B3521" s="13">
        <v>-7.4386396924844602</v>
      </c>
    </row>
    <row r="3522" spans="1:2">
      <c r="A3522">
        <v>3521</v>
      </c>
      <c r="B3522" s="13">
        <v>-3.5045831170538668</v>
      </c>
    </row>
    <row r="3523" spans="1:2">
      <c r="A3523">
        <v>3522</v>
      </c>
      <c r="B3523" s="13">
        <v>-7.889865888089024</v>
      </c>
    </row>
    <row r="3524" spans="1:2">
      <c r="A3524">
        <v>3523</v>
      </c>
      <c r="B3524" s="13">
        <v>-7.5996980121172761</v>
      </c>
    </row>
    <row r="3525" spans="1:2">
      <c r="A3525">
        <v>3524</v>
      </c>
      <c r="B3525" s="13">
        <v>-10.071704504743968</v>
      </c>
    </row>
    <row r="3526" spans="1:2">
      <c r="A3526">
        <v>3525</v>
      </c>
      <c r="B3526" s="13">
        <v>-6.7303947448892769</v>
      </c>
    </row>
    <row r="3527" spans="1:2">
      <c r="A3527">
        <v>3526</v>
      </c>
      <c r="B3527" s="13">
        <v>-6.2092448231353217</v>
      </c>
    </row>
    <row r="3528" spans="1:2">
      <c r="A3528">
        <v>3527</v>
      </c>
      <c r="B3528" s="13">
        <v>-5.0517763648969938</v>
      </c>
    </row>
    <row r="3529" spans="1:2">
      <c r="A3529">
        <v>3528</v>
      </c>
      <c r="B3529" s="13">
        <v>-2.8219212110325209</v>
      </c>
    </row>
    <row r="3530" spans="1:2">
      <c r="A3530">
        <v>3529</v>
      </c>
      <c r="B3530" s="13">
        <v>-3.4918818217364835</v>
      </c>
    </row>
    <row r="3531" spans="1:2">
      <c r="A3531">
        <v>3530</v>
      </c>
      <c r="B3531" s="13">
        <v>-5.5834848783293616</v>
      </c>
    </row>
    <row r="3532" spans="1:2">
      <c r="A3532">
        <v>3531</v>
      </c>
      <c r="B3532" s="13">
        <v>-11.130220051760789</v>
      </c>
    </row>
    <row r="3533" spans="1:2">
      <c r="A3533">
        <v>3532</v>
      </c>
      <c r="B3533" s="13">
        <v>-6.7839696029702248</v>
      </c>
    </row>
    <row r="3534" spans="1:2">
      <c r="A3534">
        <v>3533</v>
      </c>
      <c r="B3534" s="13">
        <v>-5.5590050085279623</v>
      </c>
    </row>
    <row r="3535" spans="1:2">
      <c r="A3535">
        <v>3534</v>
      </c>
      <c r="B3535" s="13">
        <v>-5.6166476956828628</v>
      </c>
    </row>
    <row r="3536" spans="1:2">
      <c r="A3536">
        <v>3535</v>
      </c>
      <c r="B3536" s="13">
        <v>-9.2402858165881625</v>
      </c>
    </row>
    <row r="3537" spans="1:2">
      <c r="A3537">
        <v>3536</v>
      </c>
      <c r="B3537" s="13">
        <v>-5.7836897885115084</v>
      </c>
    </row>
    <row r="3538" spans="1:2">
      <c r="A3538">
        <v>3537</v>
      </c>
      <c r="B3538" s="13">
        <v>-3.5999521227822062</v>
      </c>
    </row>
    <row r="3539" spans="1:2">
      <c r="A3539">
        <v>3538</v>
      </c>
      <c r="B3539" s="13">
        <v>-3.2214430286223923</v>
      </c>
    </row>
    <row r="3540" spans="1:2">
      <c r="A3540">
        <v>3539</v>
      </c>
      <c r="B3540" s="13">
        <v>-6.9247739642710142</v>
      </c>
    </row>
    <row r="3541" spans="1:2">
      <c r="A3541">
        <v>3540</v>
      </c>
      <c r="B3541" s="13">
        <v>-4.2490863777188892</v>
      </c>
    </row>
    <row r="3542" spans="1:2">
      <c r="A3542">
        <v>3541</v>
      </c>
      <c r="B3542" s="13">
        <v>-1.4797928286922781</v>
      </c>
    </row>
    <row r="3543" spans="1:2">
      <c r="A3543">
        <v>3542</v>
      </c>
      <c r="B3543" s="13">
        <v>-5.5374101879816733</v>
      </c>
    </row>
    <row r="3544" spans="1:2">
      <c r="A3544">
        <v>3543</v>
      </c>
      <c r="B3544" s="13">
        <v>-3.9833642834968126</v>
      </c>
    </row>
    <row r="3545" spans="1:2">
      <c r="A3545">
        <v>3544</v>
      </c>
      <c r="B3545" s="13">
        <v>-3.8956172232410751</v>
      </c>
    </row>
    <row r="3546" spans="1:2">
      <c r="A3546">
        <v>3545</v>
      </c>
      <c r="B3546" s="13">
        <v>-4.819179400739606</v>
      </c>
    </row>
    <row r="3547" spans="1:2">
      <c r="A3547">
        <v>3546</v>
      </c>
      <c r="B3547" s="13">
        <v>0.69660383264387016</v>
      </c>
    </row>
    <row r="3548" spans="1:2">
      <c r="A3548">
        <v>3547</v>
      </c>
      <c r="B3548" s="13">
        <v>-5.2752224108150418</v>
      </c>
    </row>
    <row r="3549" spans="1:2">
      <c r="A3549">
        <v>3548</v>
      </c>
      <c r="B3549" s="13">
        <v>-6.172142381510036</v>
      </c>
    </row>
    <row r="3550" spans="1:2">
      <c r="A3550">
        <v>3549</v>
      </c>
      <c r="B3550" s="13">
        <v>-5.2458471066296735</v>
      </c>
    </row>
    <row r="3551" spans="1:2">
      <c r="A3551">
        <v>3550</v>
      </c>
      <c r="B3551" s="13">
        <v>-2.6468382563905464</v>
      </c>
    </row>
    <row r="3552" spans="1:2">
      <c r="A3552">
        <v>3551</v>
      </c>
      <c r="B3552" s="13">
        <v>-13.440137319370937</v>
      </c>
    </row>
    <row r="3553" spans="1:2">
      <c r="A3553">
        <v>3552</v>
      </c>
      <c r="B3553" s="13">
        <v>-6.743578122745995</v>
      </c>
    </row>
    <row r="3554" spans="1:2">
      <c r="A3554">
        <v>3553</v>
      </c>
      <c r="B3554" s="13">
        <v>-7.677987688083066</v>
      </c>
    </row>
    <row r="3555" spans="1:2">
      <c r="A3555">
        <v>3554</v>
      </c>
      <c r="B3555" s="13">
        <v>-9.5786337967029223</v>
      </c>
    </row>
    <row r="3556" spans="1:2">
      <c r="A3556">
        <v>3555</v>
      </c>
      <c r="B3556" s="13">
        <v>-3.918978034006404</v>
      </c>
    </row>
    <row r="3557" spans="1:2">
      <c r="A3557">
        <v>3556</v>
      </c>
      <c r="B3557" s="13">
        <v>-3.1231697004453771</v>
      </c>
    </row>
    <row r="3558" spans="1:2">
      <c r="A3558">
        <v>3557</v>
      </c>
      <c r="B3558" s="13">
        <v>-4.668452821991921</v>
      </c>
    </row>
    <row r="3559" spans="1:2">
      <c r="A3559">
        <v>3558</v>
      </c>
      <c r="B3559" s="13">
        <v>-6.9005089256250995</v>
      </c>
    </row>
    <row r="3560" spans="1:2">
      <c r="A3560">
        <v>3559</v>
      </c>
      <c r="B3560" s="13">
        <v>-6.8301097643560107</v>
      </c>
    </row>
    <row r="3561" spans="1:2">
      <c r="A3561">
        <v>3560</v>
      </c>
      <c r="B3561" s="13">
        <v>-9.13280253374095</v>
      </c>
    </row>
    <row r="3562" spans="1:2">
      <c r="A3562">
        <v>3561</v>
      </c>
      <c r="B3562" s="13">
        <v>-3.0778983411473746</v>
      </c>
    </row>
    <row r="3563" spans="1:2">
      <c r="A3563">
        <v>3562</v>
      </c>
      <c r="B3563" s="13">
        <v>-4.2673423447956322</v>
      </c>
    </row>
    <row r="3564" spans="1:2">
      <c r="A3564">
        <v>3563</v>
      </c>
      <c r="B3564" s="13">
        <v>-7.240032544880397</v>
      </c>
    </row>
    <row r="3565" spans="1:2">
      <c r="A3565">
        <v>3564</v>
      </c>
      <c r="B3565" s="13">
        <v>-10.688662411274919</v>
      </c>
    </row>
    <row r="3566" spans="1:2">
      <c r="A3566">
        <v>3565</v>
      </c>
      <c r="B3566" s="13">
        <v>-4.4176267065370931</v>
      </c>
    </row>
    <row r="3567" spans="1:2">
      <c r="A3567">
        <v>3566</v>
      </c>
      <c r="B3567" s="13">
        <v>-0.80434945567858718</v>
      </c>
    </row>
    <row r="3568" spans="1:2">
      <c r="A3568">
        <v>3567</v>
      </c>
      <c r="B3568" s="13">
        <v>-5.7822590537960732</v>
      </c>
    </row>
    <row r="3569" spans="1:2">
      <c r="A3569">
        <v>3568</v>
      </c>
      <c r="B3569" s="13">
        <v>-6.9724675414399915</v>
      </c>
    </row>
    <row r="3570" spans="1:2">
      <c r="A3570">
        <v>3569</v>
      </c>
      <c r="B3570" s="13">
        <v>-3.396854079832706</v>
      </c>
    </row>
    <row r="3571" spans="1:2">
      <c r="A3571">
        <v>3570</v>
      </c>
      <c r="B3571" s="13">
        <v>-2.7296735056331336</v>
      </c>
    </row>
    <row r="3572" spans="1:2">
      <c r="A3572">
        <v>3571</v>
      </c>
      <c r="B3572" s="13">
        <v>-1.8035605137206636</v>
      </c>
    </row>
    <row r="3573" spans="1:2">
      <c r="A3573">
        <v>3572</v>
      </c>
      <c r="B3573" s="13">
        <v>-1.1210566086265075</v>
      </c>
    </row>
    <row r="3574" spans="1:2">
      <c r="A3574">
        <v>3573</v>
      </c>
      <c r="B3574" s="13">
        <v>-2.7062260376330269</v>
      </c>
    </row>
    <row r="3575" spans="1:2">
      <c r="A3575">
        <v>3574</v>
      </c>
      <c r="B3575" s="13">
        <v>-7.1678183621323122</v>
      </c>
    </row>
    <row r="3576" spans="1:2">
      <c r="A3576">
        <v>3575</v>
      </c>
      <c r="B3576" s="13">
        <v>-5.3794394262898599</v>
      </c>
    </row>
    <row r="3577" spans="1:2">
      <c r="A3577">
        <v>3576</v>
      </c>
      <c r="B3577" s="13">
        <v>-0.9093065238609136</v>
      </c>
    </row>
    <row r="3578" spans="1:2">
      <c r="A3578">
        <v>3577</v>
      </c>
      <c r="B3578" s="13">
        <v>-2.0932482651623001</v>
      </c>
    </row>
    <row r="3579" spans="1:2">
      <c r="A3579">
        <v>3578</v>
      </c>
      <c r="B3579" s="13">
        <v>-3.4014887422409923</v>
      </c>
    </row>
    <row r="3580" spans="1:2">
      <c r="A3580">
        <v>3579</v>
      </c>
      <c r="B3580" s="13">
        <v>-6.1397046391032708</v>
      </c>
    </row>
    <row r="3581" spans="1:2">
      <c r="A3581">
        <v>3580</v>
      </c>
      <c r="B3581" s="13">
        <v>-3.1131480896742807</v>
      </c>
    </row>
    <row r="3582" spans="1:2">
      <c r="A3582">
        <v>3581</v>
      </c>
      <c r="B3582" s="13">
        <v>-3.5847237188971515</v>
      </c>
    </row>
    <row r="3583" spans="1:2">
      <c r="A3583">
        <v>3582</v>
      </c>
      <c r="B3583" s="13">
        <v>-8.6688686223215718</v>
      </c>
    </row>
    <row r="3584" spans="1:2">
      <c r="A3584">
        <v>3583</v>
      </c>
      <c r="B3584" s="13">
        <v>-3.742265490792605</v>
      </c>
    </row>
    <row r="3585" spans="1:2">
      <c r="A3585">
        <v>3584</v>
      </c>
      <c r="B3585" s="13">
        <v>-0.73708325271414965</v>
      </c>
    </row>
    <row r="3586" spans="1:2">
      <c r="A3586">
        <v>3585</v>
      </c>
      <c r="B3586" s="13">
        <v>-3.370422803096917</v>
      </c>
    </row>
    <row r="3587" spans="1:2">
      <c r="A3587">
        <v>3586</v>
      </c>
      <c r="B3587" s="13">
        <v>-9.0301112006916959</v>
      </c>
    </row>
    <row r="3588" spans="1:2">
      <c r="A3588">
        <v>3587</v>
      </c>
      <c r="B3588" s="13">
        <v>1.1798639403570155</v>
      </c>
    </row>
    <row r="3589" spans="1:2">
      <c r="A3589">
        <v>3588</v>
      </c>
      <c r="B3589" s="13">
        <v>-2.8941227348124645</v>
      </c>
    </row>
    <row r="3590" spans="1:2">
      <c r="A3590">
        <v>3589</v>
      </c>
      <c r="B3590" s="13">
        <v>-9.6599683593600982</v>
      </c>
    </row>
    <row r="3591" spans="1:2">
      <c r="A3591">
        <v>3590</v>
      </c>
      <c r="B3591" s="13">
        <v>-4.1900135344078056</v>
      </c>
    </row>
    <row r="3592" spans="1:2">
      <c r="A3592">
        <v>3591</v>
      </c>
      <c r="B3592" s="13">
        <v>-3.8151340478013189</v>
      </c>
    </row>
    <row r="3593" spans="1:2">
      <c r="A3593">
        <v>3592</v>
      </c>
      <c r="B3593" s="13">
        <v>-1.4659142692763978</v>
      </c>
    </row>
    <row r="3594" spans="1:2">
      <c r="A3594">
        <v>3593</v>
      </c>
      <c r="B3594" s="13">
        <v>-7.1616696887861275</v>
      </c>
    </row>
    <row r="3595" spans="1:2">
      <c r="A3595">
        <v>3594</v>
      </c>
      <c r="B3595" s="13">
        <v>-7.8069672615036385</v>
      </c>
    </row>
    <row r="3596" spans="1:2">
      <c r="A3596">
        <v>3595</v>
      </c>
      <c r="B3596" s="13">
        <v>-3.8481332161185362</v>
      </c>
    </row>
    <row r="3597" spans="1:2">
      <c r="A3597">
        <v>3596</v>
      </c>
      <c r="B3597" s="13">
        <v>-3.5661349742312387</v>
      </c>
    </row>
    <row r="3598" spans="1:2">
      <c r="A3598">
        <v>3597</v>
      </c>
      <c r="B3598" s="13">
        <v>-5.8396823681111849</v>
      </c>
    </row>
    <row r="3599" spans="1:2">
      <c r="A3599">
        <v>3598</v>
      </c>
      <c r="B3599" s="13">
        <v>-4.7981617169887452</v>
      </c>
    </row>
    <row r="3600" spans="1:2">
      <c r="A3600">
        <v>3599</v>
      </c>
      <c r="B3600" s="13">
        <v>-5.9095601333185268</v>
      </c>
    </row>
    <row r="3601" spans="1:2">
      <c r="A3601">
        <v>3600</v>
      </c>
      <c r="B3601" s="13">
        <v>-5.7856506518017756</v>
      </c>
    </row>
    <row r="3602" spans="1:2">
      <c r="A3602">
        <v>3601</v>
      </c>
      <c r="B3602" s="13">
        <v>-1.0999289927717959</v>
      </c>
    </row>
    <row r="3603" spans="1:2">
      <c r="A3603">
        <v>3602</v>
      </c>
      <c r="B3603" s="13">
        <v>-9.5900561183561557</v>
      </c>
    </row>
    <row r="3604" spans="1:2">
      <c r="A3604">
        <v>3603</v>
      </c>
      <c r="B3604" s="13">
        <v>-5.8782856177417289</v>
      </c>
    </row>
    <row r="3605" spans="1:2">
      <c r="A3605">
        <v>3604</v>
      </c>
      <c r="B3605" s="13">
        <v>-5.5453689656091143</v>
      </c>
    </row>
    <row r="3606" spans="1:2">
      <c r="A3606">
        <v>3605</v>
      </c>
      <c r="B3606" s="13">
        <v>-6.9596930389040388</v>
      </c>
    </row>
    <row r="3607" spans="1:2">
      <c r="A3607">
        <v>3606</v>
      </c>
      <c r="B3607" s="13">
        <v>-4.452440959853333</v>
      </c>
    </row>
    <row r="3608" spans="1:2">
      <c r="A3608">
        <v>3607</v>
      </c>
      <c r="B3608" s="13">
        <v>-6.8042708785307768</v>
      </c>
    </row>
    <row r="3609" spans="1:2">
      <c r="A3609">
        <v>3608</v>
      </c>
      <c r="B3609" s="13">
        <v>-3.5644078098604584</v>
      </c>
    </row>
    <row r="3610" spans="1:2">
      <c r="A3610">
        <v>3609</v>
      </c>
      <c r="B3610" s="13">
        <v>-4.0702477718908137</v>
      </c>
    </row>
    <row r="3611" spans="1:2">
      <c r="A3611">
        <v>3610</v>
      </c>
      <c r="B3611" s="13">
        <v>-7.4211338913871829</v>
      </c>
    </row>
    <row r="3612" spans="1:2">
      <c r="A3612">
        <v>3611</v>
      </c>
      <c r="B3612" s="13">
        <v>-7.6119284710877571</v>
      </c>
    </row>
    <row r="3613" spans="1:2">
      <c r="A3613">
        <v>3612</v>
      </c>
      <c r="B3613" s="13">
        <v>-6.290935964617236</v>
      </c>
    </row>
    <row r="3614" spans="1:2">
      <c r="A3614">
        <v>3613</v>
      </c>
      <c r="B3614" s="13">
        <v>-5.0114610204947363</v>
      </c>
    </row>
    <row r="3615" spans="1:2">
      <c r="A3615">
        <v>3614</v>
      </c>
      <c r="B3615" s="13">
        <v>-1.0544333421367902E-2</v>
      </c>
    </row>
    <row r="3616" spans="1:2">
      <c r="A3616">
        <v>3615</v>
      </c>
      <c r="B3616" s="13">
        <v>-4.0481680931527571</v>
      </c>
    </row>
    <row r="3617" spans="1:2">
      <c r="A3617">
        <v>3616</v>
      </c>
      <c r="B3617" s="13">
        <v>-6.4084100491568678</v>
      </c>
    </row>
    <row r="3618" spans="1:2">
      <c r="A3618">
        <v>3617</v>
      </c>
      <c r="B3618" s="13">
        <v>-1.8950732242335366</v>
      </c>
    </row>
    <row r="3619" spans="1:2">
      <c r="A3619">
        <v>3618</v>
      </c>
      <c r="B3619" s="13">
        <v>-8.1868546988798894</v>
      </c>
    </row>
    <row r="3620" spans="1:2">
      <c r="A3620">
        <v>3619</v>
      </c>
      <c r="B3620" s="13">
        <v>-5.3249037352947202</v>
      </c>
    </row>
    <row r="3621" spans="1:2">
      <c r="A3621">
        <v>3620</v>
      </c>
      <c r="B3621" s="13">
        <v>-6.230366361862508</v>
      </c>
    </row>
    <row r="3622" spans="1:2">
      <c r="A3622">
        <v>3621</v>
      </c>
      <c r="B3622" s="13">
        <v>-10.054387274654035</v>
      </c>
    </row>
    <row r="3623" spans="1:2">
      <c r="A3623">
        <v>3622</v>
      </c>
      <c r="B3623" s="13">
        <v>-9.7239169650871453</v>
      </c>
    </row>
    <row r="3624" spans="1:2">
      <c r="A3624">
        <v>3623</v>
      </c>
      <c r="B3624" s="13">
        <v>-7.0391706801951077</v>
      </c>
    </row>
    <row r="3625" spans="1:2">
      <c r="A3625">
        <v>3624</v>
      </c>
      <c r="B3625" s="13">
        <v>-1.0387861706987658</v>
      </c>
    </row>
    <row r="3626" spans="1:2">
      <c r="A3626">
        <v>3625</v>
      </c>
      <c r="B3626" s="13">
        <v>-1.534317552901826E-2</v>
      </c>
    </row>
    <row r="3627" spans="1:2">
      <c r="A3627">
        <v>3626</v>
      </c>
      <c r="B3627" s="13">
        <v>-5.8688763182686037</v>
      </c>
    </row>
    <row r="3628" spans="1:2">
      <c r="A3628">
        <v>3627</v>
      </c>
      <c r="B3628" s="13">
        <v>-7.8185379471640868</v>
      </c>
    </row>
    <row r="3629" spans="1:2">
      <c r="A3629">
        <v>3628</v>
      </c>
      <c r="B3629" s="13">
        <v>-5.8541359445422509</v>
      </c>
    </row>
    <row r="3630" spans="1:2">
      <c r="A3630">
        <v>3629</v>
      </c>
      <c r="B3630" s="13">
        <v>-3.7830179678187159</v>
      </c>
    </row>
    <row r="3631" spans="1:2">
      <c r="A3631">
        <v>3630</v>
      </c>
      <c r="B3631" s="13">
        <v>-3.5032532951618167</v>
      </c>
    </row>
    <row r="3632" spans="1:2">
      <c r="A3632">
        <v>3631</v>
      </c>
      <c r="B3632" s="13">
        <v>-6.1562935660840692</v>
      </c>
    </row>
    <row r="3633" spans="1:2">
      <c r="A3633">
        <v>3632</v>
      </c>
      <c r="B3633" s="13">
        <v>-6.5509147127260743</v>
      </c>
    </row>
    <row r="3634" spans="1:2">
      <c r="A3634">
        <v>3633</v>
      </c>
      <c r="B3634" s="13">
        <v>-7.1766362321367607</v>
      </c>
    </row>
    <row r="3635" spans="1:2">
      <c r="A3635">
        <v>3634</v>
      </c>
      <c r="B3635" s="13">
        <v>-9.642459376445558</v>
      </c>
    </row>
    <row r="3636" spans="1:2">
      <c r="A3636">
        <v>3635</v>
      </c>
      <c r="B3636" s="13">
        <v>-4.6717751245608667</v>
      </c>
    </row>
    <row r="3637" spans="1:2">
      <c r="A3637">
        <v>3636</v>
      </c>
      <c r="B3637" s="13">
        <v>-7.9737476101516416</v>
      </c>
    </row>
    <row r="3638" spans="1:2">
      <c r="A3638">
        <v>3637</v>
      </c>
      <c r="B3638" s="13">
        <v>-7.863043690248281</v>
      </c>
    </row>
    <row r="3639" spans="1:2">
      <c r="A3639">
        <v>3638</v>
      </c>
      <c r="B3639" s="13">
        <v>-0.15145743099520217</v>
      </c>
    </row>
    <row r="3640" spans="1:2">
      <c r="A3640">
        <v>3639</v>
      </c>
      <c r="B3640" s="13">
        <v>-6.4819348840420759</v>
      </c>
    </row>
    <row r="3641" spans="1:2">
      <c r="A3641">
        <v>3640</v>
      </c>
      <c r="B3641" s="13">
        <v>-2.9279223432212858</v>
      </c>
    </row>
    <row r="3642" spans="1:2">
      <c r="A3642">
        <v>3641</v>
      </c>
      <c r="B3642" s="13">
        <v>-8.1658553145063042</v>
      </c>
    </row>
    <row r="3643" spans="1:2">
      <c r="A3643">
        <v>3642</v>
      </c>
      <c r="B3643" s="13">
        <v>-5.7400941534439784</v>
      </c>
    </row>
    <row r="3644" spans="1:2">
      <c r="A3644">
        <v>3643</v>
      </c>
      <c r="B3644" s="13">
        <v>-2.5804591091313451</v>
      </c>
    </row>
    <row r="3645" spans="1:2">
      <c r="A3645">
        <v>3644</v>
      </c>
      <c r="B3645" s="13">
        <v>-10.053872017981</v>
      </c>
    </row>
    <row r="3646" spans="1:2">
      <c r="A3646">
        <v>3645</v>
      </c>
      <c r="B3646" s="13">
        <v>1.0463764346722864</v>
      </c>
    </row>
    <row r="3647" spans="1:2">
      <c r="A3647">
        <v>3646</v>
      </c>
      <c r="B3647" s="13">
        <v>-12.837053152746755</v>
      </c>
    </row>
    <row r="3648" spans="1:2">
      <c r="A3648">
        <v>3647</v>
      </c>
      <c r="B3648" s="13">
        <v>-5.8775502959289128</v>
      </c>
    </row>
    <row r="3649" spans="1:2">
      <c r="A3649">
        <v>3648</v>
      </c>
      <c r="B3649" s="13">
        <v>-7.2048261300867598</v>
      </c>
    </row>
    <row r="3650" spans="1:2">
      <c r="A3650">
        <v>3649</v>
      </c>
      <c r="B3650" s="13">
        <v>-7.4632568531811589</v>
      </c>
    </row>
    <row r="3651" spans="1:2">
      <c r="A3651">
        <v>3650</v>
      </c>
      <c r="B3651" s="13">
        <v>-6.555885845695796</v>
      </c>
    </row>
    <row r="3652" spans="1:2">
      <c r="A3652">
        <v>3651</v>
      </c>
      <c r="B3652" s="13">
        <v>-5.9097288124493845</v>
      </c>
    </row>
    <row r="3653" spans="1:2">
      <c r="A3653">
        <v>3652</v>
      </c>
      <c r="B3653" s="13">
        <v>-3.0987324097467397</v>
      </c>
    </row>
    <row r="3654" spans="1:2">
      <c r="A3654">
        <v>3653</v>
      </c>
      <c r="B3654" s="13">
        <v>-5.1101016530296866</v>
      </c>
    </row>
    <row r="3655" spans="1:2">
      <c r="A3655">
        <v>3654</v>
      </c>
      <c r="B3655" s="13">
        <v>-10.043911415907493</v>
      </c>
    </row>
    <row r="3656" spans="1:2">
      <c r="A3656">
        <v>3655</v>
      </c>
      <c r="B3656" s="13">
        <v>-7.2635908661268962</v>
      </c>
    </row>
    <row r="3657" spans="1:2">
      <c r="A3657">
        <v>3656</v>
      </c>
      <c r="B3657" s="13">
        <v>-7.3157397564685258</v>
      </c>
    </row>
    <row r="3658" spans="1:2">
      <c r="A3658">
        <v>3657</v>
      </c>
      <c r="B3658" s="13">
        <v>-4.6520101656653052</v>
      </c>
    </row>
    <row r="3659" spans="1:2">
      <c r="A3659">
        <v>3658</v>
      </c>
      <c r="B3659" s="13">
        <v>-7.6191303816960643</v>
      </c>
    </row>
    <row r="3660" spans="1:2">
      <c r="A3660">
        <v>3659</v>
      </c>
      <c r="B3660" s="13">
        <v>-5.0211705322199105</v>
      </c>
    </row>
    <row r="3661" spans="1:2">
      <c r="A3661">
        <v>3660</v>
      </c>
      <c r="B3661" s="13">
        <v>-4.1939261694108128</v>
      </c>
    </row>
    <row r="3662" spans="1:2">
      <c r="A3662">
        <v>3661</v>
      </c>
      <c r="B3662" s="13">
        <v>-4.3302894080611987</v>
      </c>
    </row>
    <row r="3663" spans="1:2">
      <c r="A3663">
        <v>3662</v>
      </c>
      <c r="B3663" s="13">
        <v>-6.4136191430226352</v>
      </c>
    </row>
    <row r="3664" spans="1:2">
      <c r="A3664">
        <v>3663</v>
      </c>
      <c r="B3664" s="13">
        <v>-2.6297738336228149</v>
      </c>
    </row>
    <row r="3665" spans="1:2">
      <c r="A3665">
        <v>3664</v>
      </c>
      <c r="B3665" s="13">
        <v>-2.0721969133246865</v>
      </c>
    </row>
    <row r="3666" spans="1:2">
      <c r="A3666">
        <v>3665</v>
      </c>
      <c r="B3666" s="13">
        <v>-7.4010228533790929</v>
      </c>
    </row>
    <row r="3667" spans="1:2">
      <c r="A3667">
        <v>3666</v>
      </c>
      <c r="B3667" s="13">
        <v>-2.0731404364088211</v>
      </c>
    </row>
    <row r="3668" spans="1:2">
      <c r="A3668">
        <v>3667</v>
      </c>
      <c r="B3668" s="13">
        <v>-3.7503991385481377</v>
      </c>
    </row>
    <row r="3669" spans="1:2">
      <c r="A3669">
        <v>3668</v>
      </c>
      <c r="B3669" s="13">
        <v>0.10800118098062834</v>
      </c>
    </row>
    <row r="3670" spans="1:2">
      <c r="A3670">
        <v>3669</v>
      </c>
      <c r="B3670" s="13">
        <v>-0.7085882308520518</v>
      </c>
    </row>
    <row r="3671" spans="1:2">
      <c r="A3671">
        <v>3670</v>
      </c>
      <c r="B3671" s="13">
        <v>-0.92867172359562222</v>
      </c>
    </row>
    <row r="3672" spans="1:2">
      <c r="A3672">
        <v>3671</v>
      </c>
      <c r="B3672" s="13">
        <v>-4.3456194029752613</v>
      </c>
    </row>
    <row r="3673" spans="1:2">
      <c r="A3673">
        <v>3672</v>
      </c>
      <c r="B3673" s="13">
        <v>-8.7402982136128458</v>
      </c>
    </row>
    <row r="3674" spans="1:2">
      <c r="A3674">
        <v>3673</v>
      </c>
      <c r="B3674" s="13">
        <v>-2.0797617212072583</v>
      </c>
    </row>
    <row r="3675" spans="1:2">
      <c r="A3675">
        <v>3674</v>
      </c>
      <c r="B3675" s="13">
        <v>-4.6024382062720584</v>
      </c>
    </row>
    <row r="3676" spans="1:2">
      <c r="A3676">
        <v>3675</v>
      </c>
      <c r="B3676" s="13">
        <v>-9.0759562145807511</v>
      </c>
    </row>
    <row r="3677" spans="1:2">
      <c r="A3677">
        <v>3676</v>
      </c>
      <c r="B3677" s="13">
        <v>-3.1101257650675365</v>
      </c>
    </row>
    <row r="3678" spans="1:2">
      <c r="A3678">
        <v>3677</v>
      </c>
      <c r="B3678" s="13">
        <v>-1.8203428817612342</v>
      </c>
    </row>
    <row r="3679" spans="1:2">
      <c r="A3679">
        <v>3678</v>
      </c>
      <c r="B3679" s="13">
        <v>-3.1071589760473981</v>
      </c>
    </row>
    <row r="3680" spans="1:2">
      <c r="A3680">
        <v>3679</v>
      </c>
      <c r="B3680" s="13">
        <v>-7.2686663055855956</v>
      </c>
    </row>
    <row r="3681" spans="1:2">
      <c r="A3681">
        <v>3680</v>
      </c>
      <c r="B3681" s="13">
        <v>-6.5625322960167267</v>
      </c>
    </row>
    <row r="3682" spans="1:2">
      <c r="A3682">
        <v>3681</v>
      </c>
      <c r="B3682" s="13">
        <v>-6.5984285628879338</v>
      </c>
    </row>
    <row r="3683" spans="1:2">
      <c r="A3683">
        <v>3682</v>
      </c>
      <c r="B3683" s="13">
        <v>-6.6394564262982581</v>
      </c>
    </row>
    <row r="3684" spans="1:2">
      <c r="A3684">
        <v>3683</v>
      </c>
      <c r="B3684" s="13">
        <v>-7.2601679514079169</v>
      </c>
    </row>
    <row r="3685" spans="1:2">
      <c r="A3685">
        <v>3684</v>
      </c>
      <c r="B3685" s="13">
        <v>-6.6236426736554037</v>
      </c>
    </row>
    <row r="3686" spans="1:2">
      <c r="A3686">
        <v>3685</v>
      </c>
      <c r="B3686" s="13">
        <v>1.232583510458926</v>
      </c>
    </row>
    <row r="3687" spans="1:2">
      <c r="A3687">
        <v>3686</v>
      </c>
      <c r="B3687" s="13">
        <v>-8.1880261731879287</v>
      </c>
    </row>
    <row r="3688" spans="1:2">
      <c r="A3688">
        <v>3687</v>
      </c>
      <c r="B3688" s="13">
        <v>-9.167375596088073</v>
      </c>
    </row>
    <row r="3689" spans="1:2">
      <c r="A3689">
        <v>3688</v>
      </c>
      <c r="B3689" s="13">
        <v>-2.8815271231443367</v>
      </c>
    </row>
    <row r="3690" spans="1:2">
      <c r="A3690">
        <v>3689</v>
      </c>
      <c r="B3690" s="13">
        <v>-2.5995488438385128</v>
      </c>
    </row>
    <row r="3691" spans="1:2">
      <c r="A3691">
        <v>3690</v>
      </c>
      <c r="B3691" s="13">
        <v>-8.84803043107698</v>
      </c>
    </row>
    <row r="3692" spans="1:2">
      <c r="A3692">
        <v>3691</v>
      </c>
      <c r="B3692" s="13">
        <v>-4.0372962864776518</v>
      </c>
    </row>
    <row r="3693" spans="1:2">
      <c r="A3693">
        <v>3692</v>
      </c>
      <c r="B3693" s="13">
        <v>-3.8112409574596851</v>
      </c>
    </row>
    <row r="3694" spans="1:2">
      <c r="A3694">
        <v>3693</v>
      </c>
      <c r="B3694" s="13">
        <v>-5.0234872060568199</v>
      </c>
    </row>
    <row r="3695" spans="1:2">
      <c r="A3695">
        <v>3694</v>
      </c>
      <c r="B3695" s="13">
        <v>-5.7025201163571326</v>
      </c>
    </row>
    <row r="3696" spans="1:2">
      <c r="A3696">
        <v>3695</v>
      </c>
      <c r="B3696" s="13">
        <v>-3.390401993791309</v>
      </c>
    </row>
    <row r="3697" spans="1:2">
      <c r="A3697">
        <v>3696</v>
      </c>
      <c r="B3697" s="13">
        <v>-3.5525739655386568</v>
      </c>
    </row>
    <row r="3698" spans="1:2">
      <c r="A3698">
        <v>3697</v>
      </c>
      <c r="B3698" s="13">
        <v>-3.7094022809286984</v>
      </c>
    </row>
    <row r="3699" spans="1:2">
      <c r="A3699">
        <v>3698</v>
      </c>
      <c r="B3699" s="13">
        <v>-4.9567399759817405</v>
      </c>
    </row>
    <row r="3700" spans="1:2">
      <c r="A3700">
        <v>3699</v>
      </c>
      <c r="B3700" s="13">
        <v>-2.8947977269889651</v>
      </c>
    </row>
    <row r="3701" spans="1:2">
      <c r="A3701">
        <v>3700</v>
      </c>
      <c r="B3701" s="13">
        <v>-4.7922285993382507</v>
      </c>
    </row>
    <row r="3702" spans="1:2">
      <c r="A3702">
        <v>3701</v>
      </c>
      <c r="B3702" s="13">
        <v>-5.8960621415647356</v>
      </c>
    </row>
    <row r="3703" spans="1:2">
      <c r="A3703">
        <v>3702</v>
      </c>
      <c r="B3703" s="13">
        <v>-4.6339768511660564</v>
      </c>
    </row>
    <row r="3704" spans="1:2">
      <c r="A3704">
        <v>3703</v>
      </c>
      <c r="B3704" s="13">
        <v>-0.77373042359736499</v>
      </c>
    </row>
    <row r="3705" spans="1:2">
      <c r="A3705">
        <v>3704</v>
      </c>
      <c r="B3705" s="13">
        <v>-3.7233277645480309</v>
      </c>
    </row>
    <row r="3706" spans="1:2">
      <c r="A3706">
        <v>3705</v>
      </c>
      <c r="B3706" s="13">
        <v>-0.36979152108470215</v>
      </c>
    </row>
    <row r="3707" spans="1:2">
      <c r="A3707">
        <v>3706</v>
      </c>
      <c r="B3707" s="13">
        <v>-7.5123387889154749</v>
      </c>
    </row>
    <row r="3708" spans="1:2">
      <c r="A3708">
        <v>3707</v>
      </c>
      <c r="B3708" s="13">
        <v>-6.2268728808009461</v>
      </c>
    </row>
    <row r="3709" spans="1:2">
      <c r="A3709">
        <v>3708</v>
      </c>
      <c r="B3709" s="13">
        <v>-4.9885866230007654</v>
      </c>
    </row>
    <row r="3710" spans="1:2">
      <c r="A3710">
        <v>3709</v>
      </c>
      <c r="B3710" s="13">
        <v>-3.1558814234376871</v>
      </c>
    </row>
    <row r="3711" spans="1:2">
      <c r="A3711">
        <v>3710</v>
      </c>
      <c r="B3711" s="13">
        <v>-4.6873392669501781</v>
      </c>
    </row>
    <row r="3712" spans="1:2">
      <c r="A3712">
        <v>3711</v>
      </c>
      <c r="B3712" s="13">
        <v>-6.3888968288300596</v>
      </c>
    </row>
    <row r="3713" spans="1:2">
      <c r="A3713">
        <v>3712</v>
      </c>
      <c r="B3713" s="13">
        <v>-0.70277437341561055</v>
      </c>
    </row>
    <row r="3714" spans="1:2">
      <c r="A3714">
        <v>3713</v>
      </c>
      <c r="B3714" s="13">
        <v>-3.4779080690766442</v>
      </c>
    </row>
    <row r="3715" spans="1:2">
      <c r="A3715">
        <v>3714</v>
      </c>
      <c r="B3715" s="13">
        <v>-6.7018516333597447</v>
      </c>
    </row>
    <row r="3716" spans="1:2">
      <c r="A3716">
        <v>3715</v>
      </c>
      <c r="B3716" s="13">
        <v>-8.3522982767006333</v>
      </c>
    </row>
    <row r="3717" spans="1:2">
      <c r="A3717">
        <v>3716</v>
      </c>
      <c r="B3717" s="13">
        <v>-7.1209685458563969</v>
      </c>
    </row>
    <row r="3718" spans="1:2">
      <c r="A3718">
        <v>3717</v>
      </c>
      <c r="B3718" s="13">
        <v>-5.3555786355447328</v>
      </c>
    </row>
    <row r="3719" spans="1:2">
      <c r="A3719">
        <v>3718</v>
      </c>
      <c r="B3719" s="13">
        <v>-0.9774533627941151</v>
      </c>
    </row>
    <row r="3720" spans="1:2">
      <c r="A3720">
        <v>3719</v>
      </c>
      <c r="B3720" s="13">
        <v>-6.0777331645013515</v>
      </c>
    </row>
    <row r="3721" spans="1:2">
      <c r="A3721">
        <v>3720</v>
      </c>
      <c r="B3721" s="13">
        <v>-3.9427830752350879</v>
      </c>
    </row>
    <row r="3722" spans="1:2">
      <c r="A3722">
        <v>3721</v>
      </c>
      <c r="B3722" s="13">
        <v>-5.7174674939102417</v>
      </c>
    </row>
    <row r="3723" spans="1:2">
      <c r="A3723">
        <v>3722</v>
      </c>
      <c r="B3723" s="13">
        <v>1.1956017380725565</v>
      </c>
    </row>
    <row r="3724" spans="1:2">
      <c r="A3724">
        <v>3723</v>
      </c>
      <c r="B3724" s="13">
        <v>-6.7437371391054795</v>
      </c>
    </row>
    <row r="3725" spans="1:2">
      <c r="A3725">
        <v>3724</v>
      </c>
      <c r="B3725" s="13">
        <v>-0.53266756539104076</v>
      </c>
    </row>
    <row r="3726" spans="1:2">
      <c r="A3726">
        <v>3725</v>
      </c>
      <c r="B3726" s="13">
        <v>-3.2380197382702964</v>
      </c>
    </row>
    <row r="3727" spans="1:2">
      <c r="A3727">
        <v>3726</v>
      </c>
      <c r="B3727" s="13">
        <v>-2.436450011943426</v>
      </c>
    </row>
    <row r="3728" spans="1:2">
      <c r="A3728">
        <v>3727</v>
      </c>
      <c r="B3728" s="13">
        <v>-7.4183637648001284</v>
      </c>
    </row>
    <row r="3729" spans="1:2">
      <c r="A3729">
        <v>3728</v>
      </c>
      <c r="B3729" s="13">
        <v>-2.5407970266213153</v>
      </c>
    </row>
    <row r="3730" spans="1:2">
      <c r="A3730">
        <v>3729</v>
      </c>
      <c r="B3730" s="13">
        <v>-4.3500667848972645</v>
      </c>
    </row>
    <row r="3731" spans="1:2">
      <c r="A3731">
        <v>3730</v>
      </c>
      <c r="B3731" s="13">
        <v>-0.8477853149424508</v>
      </c>
    </row>
    <row r="3732" spans="1:2">
      <c r="A3732">
        <v>3731</v>
      </c>
      <c r="B3732" s="13">
        <v>-7.2405651528674237</v>
      </c>
    </row>
    <row r="3733" spans="1:2">
      <c r="A3733">
        <v>3732</v>
      </c>
      <c r="B3733" s="13">
        <v>-5.293061672370686</v>
      </c>
    </row>
    <row r="3734" spans="1:2">
      <c r="A3734">
        <v>3733</v>
      </c>
      <c r="B3734" s="13">
        <v>-3.3207030120496919</v>
      </c>
    </row>
    <row r="3735" spans="1:2">
      <c r="A3735">
        <v>3734</v>
      </c>
      <c r="B3735" s="13">
        <v>-3.7105296914292034</v>
      </c>
    </row>
    <row r="3736" spans="1:2">
      <c r="A3736">
        <v>3735</v>
      </c>
      <c r="B3736" s="13">
        <v>-4.6773679127628354</v>
      </c>
    </row>
    <row r="3737" spans="1:2">
      <c r="A3737">
        <v>3736</v>
      </c>
      <c r="B3737" s="13">
        <v>-5.6740552775458122</v>
      </c>
    </row>
    <row r="3738" spans="1:2">
      <c r="A3738">
        <v>3737</v>
      </c>
      <c r="B3738" s="13">
        <v>-1.9701098026751327</v>
      </c>
    </row>
    <row r="3739" spans="1:2">
      <c r="A3739">
        <v>3738</v>
      </c>
      <c r="B3739" s="13">
        <v>-7.3013420265786282</v>
      </c>
    </row>
    <row r="3740" spans="1:2">
      <c r="A3740">
        <v>3739</v>
      </c>
      <c r="B3740" s="13">
        <v>-5.7695655157675638</v>
      </c>
    </row>
    <row r="3741" spans="1:2">
      <c r="A3741">
        <v>3740</v>
      </c>
      <c r="B3741" s="13">
        <v>-5.4949119047725166</v>
      </c>
    </row>
    <row r="3742" spans="1:2">
      <c r="A3742">
        <v>3741</v>
      </c>
      <c r="B3742" s="13">
        <v>-3.64413752001074</v>
      </c>
    </row>
    <row r="3743" spans="1:2">
      <c r="A3743">
        <v>3742</v>
      </c>
      <c r="B3743" s="13">
        <v>-6.5212155903557703</v>
      </c>
    </row>
    <row r="3744" spans="1:2">
      <c r="A3744">
        <v>3743</v>
      </c>
      <c r="B3744" s="13">
        <v>-4.3790160191828695</v>
      </c>
    </row>
    <row r="3745" spans="1:2">
      <c r="A3745">
        <v>3744</v>
      </c>
      <c r="B3745" s="13">
        <v>-4.5906367090277502</v>
      </c>
    </row>
    <row r="3746" spans="1:2">
      <c r="A3746">
        <v>3745</v>
      </c>
      <c r="B3746" s="13">
        <v>-6.8002111443565836</v>
      </c>
    </row>
    <row r="3747" spans="1:2">
      <c r="A3747">
        <v>3746</v>
      </c>
      <c r="B3747" s="13">
        <v>-4.3493002698785279</v>
      </c>
    </row>
    <row r="3748" spans="1:2">
      <c r="A3748">
        <v>3747</v>
      </c>
      <c r="B3748" s="13">
        <v>2.0169478136136254</v>
      </c>
    </row>
    <row r="3749" spans="1:2">
      <c r="A3749">
        <v>3748</v>
      </c>
      <c r="B3749" s="13">
        <v>-8.7755756141635164</v>
      </c>
    </row>
    <row r="3750" spans="1:2">
      <c r="A3750">
        <v>3749</v>
      </c>
      <c r="B3750" s="13">
        <v>-6.4281130895458922</v>
      </c>
    </row>
    <row r="3751" spans="1:2">
      <c r="A3751">
        <v>3750</v>
      </c>
      <c r="B3751" s="13">
        <v>-9.7298042363041812</v>
      </c>
    </row>
    <row r="3752" spans="1:2">
      <c r="A3752">
        <v>3751</v>
      </c>
      <c r="B3752" s="13">
        <v>-9.7440748394267516</v>
      </c>
    </row>
    <row r="3753" spans="1:2">
      <c r="A3753">
        <v>3752</v>
      </c>
      <c r="B3753" s="13">
        <v>-1.2300346050725699</v>
      </c>
    </row>
    <row r="3754" spans="1:2">
      <c r="A3754">
        <v>3753</v>
      </c>
      <c r="B3754" s="13">
        <v>-4.518791461705792</v>
      </c>
    </row>
    <row r="3755" spans="1:2">
      <c r="A3755">
        <v>3754</v>
      </c>
      <c r="B3755" s="13">
        <v>-8.3226980802429118</v>
      </c>
    </row>
    <row r="3756" spans="1:2">
      <c r="A3756">
        <v>3755</v>
      </c>
      <c r="B3756" s="13">
        <v>-4.767354411316127</v>
      </c>
    </row>
    <row r="3757" spans="1:2">
      <c r="A3757">
        <v>3756</v>
      </c>
      <c r="B3757" s="13">
        <v>-3.5743796099172935</v>
      </c>
    </row>
    <row r="3758" spans="1:2">
      <c r="A3758">
        <v>3757</v>
      </c>
      <c r="B3758" s="13">
        <v>-4.8990270962229507</v>
      </c>
    </row>
    <row r="3759" spans="1:2">
      <c r="A3759">
        <v>3758</v>
      </c>
      <c r="B3759" s="13">
        <v>-6.241009924533186</v>
      </c>
    </row>
    <row r="3760" spans="1:2">
      <c r="A3760">
        <v>3759</v>
      </c>
      <c r="B3760" s="13">
        <v>-2.3403870812382488</v>
      </c>
    </row>
    <row r="3761" spans="1:2">
      <c r="A3761">
        <v>3760</v>
      </c>
      <c r="B3761" s="13">
        <v>-6.6074055461878167</v>
      </c>
    </row>
    <row r="3762" spans="1:2">
      <c r="A3762">
        <v>3761</v>
      </c>
      <c r="B3762" s="13">
        <v>-7.907434623649543</v>
      </c>
    </row>
    <row r="3763" spans="1:2">
      <c r="A3763">
        <v>3762</v>
      </c>
      <c r="B3763" s="13">
        <v>1.7240751154316851</v>
      </c>
    </row>
    <row r="3764" spans="1:2">
      <c r="A3764">
        <v>3763</v>
      </c>
      <c r="B3764" s="13">
        <v>-6.9312638442564865</v>
      </c>
    </row>
    <row r="3765" spans="1:2">
      <c r="A3765">
        <v>3764</v>
      </c>
      <c r="B3765" s="13">
        <v>-5.1101904716479085</v>
      </c>
    </row>
    <row r="3766" spans="1:2">
      <c r="A3766">
        <v>3765</v>
      </c>
      <c r="B3766" s="13">
        <v>-4.5588201210495312</v>
      </c>
    </row>
    <row r="3767" spans="1:2">
      <c r="A3767">
        <v>3766</v>
      </c>
      <c r="B3767" s="13">
        <v>-6.5808992349242077</v>
      </c>
    </row>
    <row r="3768" spans="1:2">
      <c r="A3768">
        <v>3767</v>
      </c>
      <c r="B3768" s="13">
        <v>-4.3792858861354684</v>
      </c>
    </row>
    <row r="3769" spans="1:2">
      <c r="A3769">
        <v>3768</v>
      </c>
      <c r="B3769" s="13">
        <v>-11.09757995088153</v>
      </c>
    </row>
    <row r="3770" spans="1:2">
      <c r="A3770">
        <v>3769</v>
      </c>
      <c r="B3770" s="13">
        <v>-8.050981251651411</v>
      </c>
    </row>
    <row r="3771" spans="1:2">
      <c r="A3771">
        <v>3770</v>
      </c>
      <c r="B3771" s="13">
        <v>-6.1168971398287599</v>
      </c>
    </row>
    <row r="3772" spans="1:2">
      <c r="A3772">
        <v>3771</v>
      </c>
      <c r="B3772" s="13">
        <v>-4.2434748527028319</v>
      </c>
    </row>
    <row r="3773" spans="1:2">
      <c r="A3773">
        <v>3772</v>
      </c>
      <c r="B3773" s="13">
        <v>-4.8585081604725362</v>
      </c>
    </row>
    <row r="3774" spans="1:2">
      <c r="A3774">
        <v>3773</v>
      </c>
      <c r="B3774" s="13">
        <v>-3.4424682883725959</v>
      </c>
    </row>
    <row r="3775" spans="1:2">
      <c r="A3775">
        <v>3774</v>
      </c>
      <c r="B3775" s="13">
        <v>-6.6118301395820405</v>
      </c>
    </row>
    <row r="3776" spans="1:2">
      <c r="A3776">
        <v>3775</v>
      </c>
      <c r="B3776" s="13">
        <v>-2.3824477791227738</v>
      </c>
    </row>
    <row r="3777" spans="1:2">
      <c r="A3777">
        <v>3776</v>
      </c>
      <c r="B3777" s="13">
        <v>-4.7590138551799752</v>
      </c>
    </row>
    <row r="3778" spans="1:2">
      <c r="A3778">
        <v>3777</v>
      </c>
      <c r="B3778" s="13">
        <v>-3.0717390132324289</v>
      </c>
    </row>
    <row r="3779" spans="1:2">
      <c r="A3779">
        <v>3778</v>
      </c>
      <c r="B3779" s="13">
        <v>-9.6086670594476455</v>
      </c>
    </row>
    <row r="3780" spans="1:2">
      <c r="A3780">
        <v>3779</v>
      </c>
      <c r="B3780" s="13">
        <v>-2.3615544098075039</v>
      </c>
    </row>
    <row r="3781" spans="1:2">
      <c r="A3781">
        <v>3780</v>
      </c>
      <c r="B3781" s="13">
        <v>-0.83310689895434309</v>
      </c>
    </row>
    <row r="3782" spans="1:2">
      <c r="A3782">
        <v>3781</v>
      </c>
      <c r="B3782" s="13">
        <v>-4.2197262284622994</v>
      </c>
    </row>
    <row r="3783" spans="1:2">
      <c r="A3783">
        <v>3782</v>
      </c>
      <c r="B3783" s="13">
        <v>-9.4571031486429202</v>
      </c>
    </row>
    <row r="3784" spans="1:2">
      <c r="A3784">
        <v>3783</v>
      </c>
      <c r="B3784" s="13">
        <v>-4.4493150090404505</v>
      </c>
    </row>
    <row r="3785" spans="1:2">
      <c r="A3785">
        <v>3784</v>
      </c>
      <c r="B3785" s="13">
        <v>-4.7006513587712817</v>
      </c>
    </row>
    <row r="3786" spans="1:2">
      <c r="A3786">
        <v>3785</v>
      </c>
      <c r="B3786" s="13">
        <v>-3.9005969902924975</v>
      </c>
    </row>
    <row r="3787" spans="1:2">
      <c r="A3787">
        <v>3786</v>
      </c>
      <c r="B3787" s="13">
        <v>-6.0990038840436718</v>
      </c>
    </row>
    <row r="3788" spans="1:2">
      <c r="A3788">
        <v>3787</v>
      </c>
      <c r="B3788" s="13">
        <v>-6.9164857083122975</v>
      </c>
    </row>
    <row r="3789" spans="1:2">
      <c r="A3789">
        <v>3788</v>
      </c>
      <c r="B3789" s="13">
        <v>-8.0045898074478625</v>
      </c>
    </row>
    <row r="3790" spans="1:2">
      <c r="A3790">
        <v>3789</v>
      </c>
      <c r="B3790" s="13">
        <v>-2.7463560001441021</v>
      </c>
    </row>
    <row r="3791" spans="1:2">
      <c r="A3791">
        <v>3790</v>
      </c>
      <c r="B3791" s="13">
        <v>-5.9945412773647693</v>
      </c>
    </row>
    <row r="3792" spans="1:2">
      <c r="A3792">
        <v>3791</v>
      </c>
      <c r="B3792" s="13">
        <v>-6.8433477923539723</v>
      </c>
    </row>
    <row r="3793" spans="1:2">
      <c r="A3793">
        <v>3792</v>
      </c>
      <c r="B3793" s="13">
        <v>-4.0156920466339514</v>
      </c>
    </row>
    <row r="3794" spans="1:2">
      <c r="A3794">
        <v>3793</v>
      </c>
      <c r="B3794" s="13">
        <v>-6.1681537418069423</v>
      </c>
    </row>
    <row r="3795" spans="1:2">
      <c r="A3795">
        <v>3794</v>
      </c>
      <c r="B3795" s="13">
        <v>-3.3037059205394526</v>
      </c>
    </row>
    <row r="3796" spans="1:2">
      <c r="A3796">
        <v>3795</v>
      </c>
      <c r="B3796" s="13">
        <v>-2.5695213562079524</v>
      </c>
    </row>
    <row r="3797" spans="1:2">
      <c r="A3797">
        <v>3796</v>
      </c>
      <c r="B3797" s="13">
        <v>-5.5825755053459964</v>
      </c>
    </row>
    <row r="3798" spans="1:2">
      <c r="A3798">
        <v>3797</v>
      </c>
      <c r="B3798" s="13">
        <v>-5.2988913250188219</v>
      </c>
    </row>
    <row r="3799" spans="1:2">
      <c r="A3799">
        <v>3798</v>
      </c>
      <c r="B3799" s="13">
        <v>-0.87766892304718702</v>
      </c>
    </row>
    <row r="3800" spans="1:2">
      <c r="A3800">
        <v>3799</v>
      </c>
      <c r="B3800" s="13">
        <v>-10.006007558157473</v>
      </c>
    </row>
    <row r="3801" spans="1:2">
      <c r="A3801">
        <v>3800</v>
      </c>
      <c r="B3801" s="13">
        <v>-8.1536296632783021</v>
      </c>
    </row>
    <row r="3802" spans="1:2">
      <c r="A3802">
        <v>3801</v>
      </c>
      <c r="B3802" s="13">
        <v>-6.1257428197816024</v>
      </c>
    </row>
    <row r="3803" spans="1:2">
      <c r="A3803">
        <v>3802</v>
      </c>
      <c r="B3803" s="13">
        <v>-4.9566719630809768</v>
      </c>
    </row>
    <row r="3804" spans="1:2">
      <c r="A3804">
        <v>3803</v>
      </c>
      <c r="B3804" s="13">
        <v>-7.8312193197759541</v>
      </c>
    </row>
    <row r="3805" spans="1:2">
      <c r="A3805">
        <v>3804</v>
      </c>
      <c r="B3805" s="13">
        <v>-4.4884120910932657</v>
      </c>
    </row>
    <row r="3806" spans="1:2">
      <c r="A3806">
        <v>3805</v>
      </c>
      <c r="B3806" s="13">
        <v>-5.2500810148730395</v>
      </c>
    </row>
    <row r="3807" spans="1:2">
      <c r="A3807">
        <v>3806</v>
      </c>
      <c r="B3807" s="13">
        <v>-5.8509899505945713</v>
      </c>
    </row>
    <row r="3808" spans="1:2">
      <c r="A3808">
        <v>3807</v>
      </c>
      <c r="B3808" s="13">
        <v>-3.8916944488724861</v>
      </c>
    </row>
    <row r="3809" spans="1:2">
      <c r="A3809">
        <v>3808</v>
      </c>
      <c r="B3809" s="13">
        <v>-4.6076170011911062</v>
      </c>
    </row>
    <row r="3810" spans="1:2">
      <c r="A3810">
        <v>3809</v>
      </c>
      <c r="B3810" s="13">
        <v>-4.3279322017404649</v>
      </c>
    </row>
    <row r="3811" spans="1:2">
      <c r="A3811">
        <v>3810</v>
      </c>
      <c r="B3811" s="13">
        <v>-7.8193880218056524</v>
      </c>
    </row>
    <row r="3812" spans="1:2">
      <c r="A3812">
        <v>3811</v>
      </c>
      <c r="B3812" s="13">
        <v>-2.287173520687233</v>
      </c>
    </row>
    <row r="3813" spans="1:2">
      <c r="A3813">
        <v>3812</v>
      </c>
      <c r="B3813" s="13">
        <v>-3.6023560642249084</v>
      </c>
    </row>
    <row r="3814" spans="1:2">
      <c r="A3814">
        <v>3813</v>
      </c>
      <c r="B3814" s="13">
        <v>-1.4819991039339317</v>
      </c>
    </row>
    <row r="3815" spans="1:2">
      <c r="A3815">
        <v>3814</v>
      </c>
      <c r="B3815" s="13">
        <v>-1.5389343516629777</v>
      </c>
    </row>
    <row r="3816" spans="1:2">
      <c r="A3816">
        <v>3815</v>
      </c>
      <c r="B3816" s="13">
        <v>-9.339205910600171</v>
      </c>
    </row>
    <row r="3817" spans="1:2">
      <c r="A3817">
        <v>3816</v>
      </c>
      <c r="B3817" s="13">
        <v>-12.600047830203202</v>
      </c>
    </row>
    <row r="3818" spans="1:2">
      <c r="A3818">
        <v>3817</v>
      </c>
      <c r="B3818" s="13">
        <v>-5.5129112365158068</v>
      </c>
    </row>
    <row r="3819" spans="1:2">
      <c r="A3819">
        <v>3818</v>
      </c>
      <c r="B3819" s="13">
        <v>-4.1836759261425902</v>
      </c>
    </row>
    <row r="3820" spans="1:2">
      <c r="A3820">
        <v>3819</v>
      </c>
      <c r="B3820" s="13">
        <v>-0.48142449093517709</v>
      </c>
    </row>
    <row r="3821" spans="1:2">
      <c r="A3821">
        <v>3820</v>
      </c>
      <c r="B3821" s="13">
        <v>-1.9206688591815719</v>
      </c>
    </row>
    <row r="3822" spans="1:2">
      <c r="A3822">
        <v>3821</v>
      </c>
      <c r="B3822" s="13">
        <v>-4.396207914302332</v>
      </c>
    </row>
    <row r="3823" spans="1:2">
      <c r="A3823">
        <v>3822</v>
      </c>
      <c r="B3823" s="13">
        <v>-5.5311105127771603</v>
      </c>
    </row>
    <row r="3824" spans="1:2">
      <c r="A3824">
        <v>3823</v>
      </c>
      <c r="B3824" s="13">
        <v>-5.5637966631249585</v>
      </c>
    </row>
    <row r="3825" spans="1:2">
      <c r="A3825">
        <v>3824</v>
      </c>
      <c r="B3825" s="13">
        <v>-8.0373787705763799</v>
      </c>
    </row>
    <row r="3826" spans="1:2">
      <c r="A3826">
        <v>3825</v>
      </c>
      <c r="B3826" s="13">
        <v>-7.1650403859565674</v>
      </c>
    </row>
    <row r="3827" spans="1:2">
      <c r="A3827">
        <v>3826</v>
      </c>
      <c r="B3827" s="13">
        <v>-4.8157179810473005</v>
      </c>
    </row>
    <row r="3828" spans="1:2">
      <c r="A3828">
        <v>3827</v>
      </c>
      <c r="B3828" s="13">
        <v>-4.7207570673189601</v>
      </c>
    </row>
    <row r="3829" spans="1:2">
      <c r="A3829">
        <v>3828</v>
      </c>
      <c r="B3829" s="13">
        <v>-5.9788843126157492</v>
      </c>
    </row>
    <row r="3830" spans="1:2">
      <c r="A3830">
        <v>3829</v>
      </c>
      <c r="B3830" s="13">
        <v>-6.8400645127083619</v>
      </c>
    </row>
    <row r="3831" spans="1:2">
      <c r="A3831">
        <v>3830</v>
      </c>
      <c r="B3831" s="13">
        <v>-3.13075458385467</v>
      </c>
    </row>
    <row r="3832" spans="1:2">
      <c r="A3832">
        <v>3831</v>
      </c>
      <c r="B3832" s="13">
        <v>-6.942104187904973</v>
      </c>
    </row>
    <row r="3833" spans="1:2">
      <c r="A3833">
        <v>3832</v>
      </c>
      <c r="B3833" s="13">
        <v>-1.7483714418997542</v>
      </c>
    </row>
    <row r="3834" spans="1:2">
      <c r="A3834">
        <v>3833</v>
      </c>
      <c r="B3834" s="13">
        <v>-11.361438989518321</v>
      </c>
    </row>
    <row r="3835" spans="1:2">
      <c r="A3835">
        <v>3834</v>
      </c>
      <c r="B3835" s="13">
        <v>-6.1178183500523495</v>
      </c>
    </row>
    <row r="3836" spans="1:2">
      <c r="A3836">
        <v>3835</v>
      </c>
      <c r="B3836" s="13">
        <v>-4.2259093016312121</v>
      </c>
    </row>
    <row r="3837" spans="1:2">
      <c r="A3837">
        <v>3836</v>
      </c>
      <c r="B3837" s="13">
        <v>-6.2331502557959473</v>
      </c>
    </row>
    <row r="3838" spans="1:2">
      <c r="A3838">
        <v>3837</v>
      </c>
      <c r="B3838" s="13">
        <v>-4.6024573024736766</v>
      </c>
    </row>
    <row r="3839" spans="1:2">
      <c r="A3839">
        <v>3838</v>
      </c>
      <c r="B3839" s="13">
        <v>-4.0616268283556076</v>
      </c>
    </row>
    <row r="3840" spans="1:2">
      <c r="A3840">
        <v>3839</v>
      </c>
      <c r="B3840" s="13">
        <v>-7.6125275634775011</v>
      </c>
    </row>
    <row r="3841" spans="1:2">
      <c r="A3841">
        <v>3840</v>
      </c>
      <c r="B3841" s="13">
        <v>-8.5679472869473567</v>
      </c>
    </row>
    <row r="3842" spans="1:2">
      <c r="A3842">
        <v>3841</v>
      </c>
      <c r="B3842" s="13">
        <v>-6.6954885872493977</v>
      </c>
    </row>
    <row r="3843" spans="1:2">
      <c r="A3843">
        <v>3842</v>
      </c>
      <c r="B3843" s="13">
        <v>-3.5647316849902606</v>
      </c>
    </row>
    <row r="3844" spans="1:2">
      <c r="A3844">
        <v>3843</v>
      </c>
      <c r="B3844" s="13">
        <v>-3.2218783959688251</v>
      </c>
    </row>
    <row r="3845" spans="1:2">
      <c r="A3845">
        <v>3844</v>
      </c>
      <c r="B3845" s="13">
        <v>-3.5118690071117302</v>
      </c>
    </row>
    <row r="3846" spans="1:2">
      <c r="A3846">
        <v>3845</v>
      </c>
      <c r="B3846" s="13">
        <v>-2.4735498276217358</v>
      </c>
    </row>
    <row r="3847" spans="1:2">
      <c r="A3847">
        <v>3846</v>
      </c>
      <c r="B3847" s="13">
        <v>5.5406026598424162E-2</v>
      </c>
    </row>
    <row r="3848" spans="1:2">
      <c r="A3848">
        <v>3847</v>
      </c>
      <c r="B3848" s="13">
        <v>-4.9877819771689555</v>
      </c>
    </row>
    <row r="3849" spans="1:2">
      <c r="A3849">
        <v>3848</v>
      </c>
      <c r="B3849" s="13">
        <v>-10.35570002938613</v>
      </c>
    </row>
    <row r="3850" spans="1:2">
      <c r="A3850">
        <v>3849</v>
      </c>
      <c r="B3850" s="13">
        <v>-5.37663605621686</v>
      </c>
    </row>
    <row r="3851" spans="1:2">
      <c r="A3851">
        <v>3850</v>
      </c>
      <c r="B3851" s="13">
        <v>-12.174853771682361</v>
      </c>
    </row>
    <row r="3852" spans="1:2">
      <c r="A3852">
        <v>3851</v>
      </c>
      <c r="B3852" s="13">
        <v>-7.5210163376215045</v>
      </c>
    </row>
    <row r="3853" spans="1:2">
      <c r="A3853">
        <v>3852</v>
      </c>
      <c r="B3853" s="13">
        <v>-5.6347238399612003</v>
      </c>
    </row>
    <row r="3854" spans="1:2">
      <c r="A3854">
        <v>3853</v>
      </c>
      <c r="B3854" s="13">
        <v>-2.6234635886194781</v>
      </c>
    </row>
    <row r="3855" spans="1:2">
      <c r="A3855">
        <v>3854</v>
      </c>
      <c r="B3855" s="13">
        <v>-1.7106297475950933</v>
      </c>
    </row>
    <row r="3856" spans="1:2">
      <c r="A3856">
        <v>3855</v>
      </c>
      <c r="B3856" s="13">
        <v>-4.6466193533306468</v>
      </c>
    </row>
    <row r="3857" spans="1:2">
      <c r="A3857">
        <v>3856</v>
      </c>
      <c r="B3857" s="13">
        <v>-6.181024227093908</v>
      </c>
    </row>
    <row r="3858" spans="1:2">
      <c r="A3858">
        <v>3857</v>
      </c>
      <c r="B3858" s="13">
        <v>-0.53572049967373692</v>
      </c>
    </row>
    <row r="3859" spans="1:2">
      <c r="A3859">
        <v>3858</v>
      </c>
      <c r="B3859" s="13">
        <v>-6.7065234361338515</v>
      </c>
    </row>
    <row r="3860" spans="1:2">
      <c r="A3860">
        <v>3859</v>
      </c>
      <c r="B3860" s="13">
        <v>-8.1615886032151668</v>
      </c>
    </row>
    <row r="3861" spans="1:2">
      <c r="A3861">
        <v>3860</v>
      </c>
      <c r="B3861" s="13">
        <v>-6.3780113319522158</v>
      </c>
    </row>
    <row r="3862" spans="1:2">
      <c r="A3862">
        <v>3861</v>
      </c>
      <c r="B3862" s="13">
        <v>-5.7083284501109111</v>
      </c>
    </row>
    <row r="3863" spans="1:2">
      <c r="A3863">
        <v>3862</v>
      </c>
      <c r="B3863" s="13">
        <v>-6.6049786020445547</v>
      </c>
    </row>
    <row r="3864" spans="1:2">
      <c r="A3864">
        <v>3863</v>
      </c>
      <c r="B3864" s="13">
        <v>-7.4753803506746674</v>
      </c>
    </row>
    <row r="3865" spans="1:2">
      <c r="A3865">
        <v>3864</v>
      </c>
      <c r="B3865" s="13">
        <v>-3.0699607423357902</v>
      </c>
    </row>
    <row r="3866" spans="1:2">
      <c r="A3866">
        <v>3865</v>
      </c>
      <c r="B3866" s="13">
        <v>-7.0883623223581669</v>
      </c>
    </row>
    <row r="3867" spans="1:2">
      <c r="A3867">
        <v>3866</v>
      </c>
      <c r="B3867" s="13">
        <v>-2.9751255720507004</v>
      </c>
    </row>
    <row r="3868" spans="1:2">
      <c r="A3868">
        <v>3867</v>
      </c>
      <c r="B3868" s="13">
        <v>-6.6365024250436084</v>
      </c>
    </row>
    <row r="3869" spans="1:2">
      <c r="A3869">
        <v>3868</v>
      </c>
      <c r="B3869" s="13">
        <v>-4.2347734539100061</v>
      </c>
    </row>
    <row r="3870" spans="1:2">
      <c r="A3870">
        <v>3869</v>
      </c>
      <c r="B3870" s="13">
        <v>-4.6137081478734476</v>
      </c>
    </row>
    <row r="3871" spans="1:2">
      <c r="A3871">
        <v>3870</v>
      </c>
      <c r="B3871" s="13">
        <v>-3.0547207069172284</v>
      </c>
    </row>
    <row r="3872" spans="1:2">
      <c r="A3872">
        <v>3871</v>
      </c>
      <c r="B3872" s="13">
        <v>-5.3441075985446531</v>
      </c>
    </row>
    <row r="3873" spans="1:2">
      <c r="A3873">
        <v>3872</v>
      </c>
      <c r="B3873" s="13">
        <v>-10.683497743853762</v>
      </c>
    </row>
    <row r="3874" spans="1:2">
      <c r="A3874">
        <v>3873</v>
      </c>
      <c r="B3874" s="13">
        <v>-9.7040314757730926</v>
      </c>
    </row>
    <row r="3875" spans="1:2">
      <c r="A3875">
        <v>3874</v>
      </c>
      <c r="B3875" s="13">
        <v>-5.7216392886122565</v>
      </c>
    </row>
    <row r="3876" spans="1:2">
      <c r="A3876">
        <v>3875</v>
      </c>
      <c r="B3876" s="13">
        <v>0.47924509272769372</v>
      </c>
    </row>
    <row r="3877" spans="1:2">
      <c r="A3877">
        <v>3876</v>
      </c>
      <c r="B3877" s="13">
        <v>-1.9416366971153527</v>
      </c>
    </row>
    <row r="3878" spans="1:2">
      <c r="A3878">
        <v>3877</v>
      </c>
      <c r="B3878" s="13">
        <v>-9.0740537598147846</v>
      </c>
    </row>
    <row r="3879" spans="1:2">
      <c r="A3879">
        <v>3878</v>
      </c>
      <c r="B3879" s="13">
        <v>-7.7470975212753395</v>
      </c>
    </row>
    <row r="3880" spans="1:2">
      <c r="A3880">
        <v>3879</v>
      </c>
      <c r="B3880" s="13">
        <v>-6.5799601417535847</v>
      </c>
    </row>
    <row r="3881" spans="1:2">
      <c r="A3881">
        <v>3880</v>
      </c>
      <c r="B3881" s="13">
        <v>-3.0562062023120098</v>
      </c>
    </row>
    <row r="3882" spans="1:2">
      <c r="A3882">
        <v>3881</v>
      </c>
      <c r="B3882" s="13">
        <v>-6.5855500508655149</v>
      </c>
    </row>
    <row r="3883" spans="1:2">
      <c r="A3883">
        <v>3882</v>
      </c>
      <c r="B3883" s="13">
        <v>-6.4805198101720185</v>
      </c>
    </row>
    <row r="3884" spans="1:2">
      <c r="A3884">
        <v>3883</v>
      </c>
      <c r="B3884" s="13">
        <v>0.67381041837272082</v>
      </c>
    </row>
    <row r="3885" spans="1:2">
      <c r="A3885">
        <v>3884</v>
      </c>
      <c r="B3885" s="13">
        <v>-5.8629571177437168</v>
      </c>
    </row>
    <row r="3886" spans="1:2">
      <c r="A3886">
        <v>3885</v>
      </c>
      <c r="B3886" s="13">
        <v>-7.1691883453849519</v>
      </c>
    </row>
    <row r="3887" spans="1:2">
      <c r="A3887">
        <v>3886</v>
      </c>
      <c r="B3887" s="13">
        <v>-6.2448875767599867</v>
      </c>
    </row>
    <row r="3888" spans="1:2">
      <c r="A3888">
        <v>3887</v>
      </c>
      <c r="B3888" s="13">
        <v>-1.3137892891059459</v>
      </c>
    </row>
    <row r="3889" spans="1:2">
      <c r="A3889">
        <v>3888</v>
      </c>
      <c r="B3889" s="13">
        <v>-2.8025291552982736</v>
      </c>
    </row>
    <row r="3890" spans="1:2">
      <c r="A3890">
        <v>3889</v>
      </c>
      <c r="B3890" s="13">
        <v>-4.6818822702030101</v>
      </c>
    </row>
    <row r="3891" spans="1:2">
      <c r="A3891">
        <v>3890</v>
      </c>
      <c r="B3891" s="13">
        <v>-7.1727848666299607</v>
      </c>
    </row>
    <row r="3892" spans="1:2">
      <c r="A3892">
        <v>3891</v>
      </c>
      <c r="B3892" s="13">
        <v>-6.1494466456222288</v>
      </c>
    </row>
    <row r="3893" spans="1:2">
      <c r="A3893">
        <v>3892</v>
      </c>
      <c r="B3893" s="13">
        <v>-4.1848261811028573</v>
      </c>
    </row>
    <row r="3894" spans="1:2">
      <c r="A3894">
        <v>3893</v>
      </c>
      <c r="B3894" s="13">
        <v>-5.7383197010262661</v>
      </c>
    </row>
    <row r="3895" spans="1:2">
      <c r="A3895">
        <v>3894</v>
      </c>
      <c r="B3895" s="13">
        <v>-2.0307477755910943</v>
      </c>
    </row>
    <row r="3896" spans="1:2">
      <c r="A3896">
        <v>3895</v>
      </c>
      <c r="B3896" s="13">
        <v>-3.8172572288396509</v>
      </c>
    </row>
    <row r="3897" spans="1:2">
      <c r="A3897">
        <v>3896</v>
      </c>
      <c r="B3897" s="13">
        <v>-5.0963767310788066</v>
      </c>
    </row>
    <row r="3898" spans="1:2">
      <c r="A3898">
        <v>3897</v>
      </c>
      <c r="B3898" s="13">
        <v>-2.2493744763139443</v>
      </c>
    </row>
    <row r="3899" spans="1:2">
      <c r="A3899">
        <v>3898</v>
      </c>
      <c r="B3899" s="13">
        <v>-7.5762874079952169</v>
      </c>
    </row>
    <row r="3900" spans="1:2">
      <c r="A3900">
        <v>3899</v>
      </c>
      <c r="B3900" s="13">
        <v>-4.0361260219679966</v>
      </c>
    </row>
    <row r="3901" spans="1:2">
      <c r="A3901">
        <v>3900</v>
      </c>
      <c r="B3901" s="13">
        <v>-6.7600039207393703</v>
      </c>
    </row>
    <row r="3902" spans="1:2">
      <c r="A3902">
        <v>3901</v>
      </c>
      <c r="B3902" s="13">
        <v>-3.8725400312871878</v>
      </c>
    </row>
    <row r="3903" spans="1:2">
      <c r="A3903">
        <v>3902</v>
      </c>
      <c r="B3903" s="13">
        <v>-4.9463864512594427</v>
      </c>
    </row>
    <row r="3904" spans="1:2">
      <c r="A3904">
        <v>3903</v>
      </c>
      <c r="B3904" s="13">
        <v>-3.1791996691437561</v>
      </c>
    </row>
    <row r="3905" spans="1:2">
      <c r="A3905">
        <v>3904</v>
      </c>
      <c r="B3905" s="13">
        <v>-5.5813632314546497</v>
      </c>
    </row>
    <row r="3906" spans="1:2">
      <c r="A3906">
        <v>3905</v>
      </c>
      <c r="B3906" s="13">
        <v>-6.1155134877552388</v>
      </c>
    </row>
    <row r="3907" spans="1:2">
      <c r="A3907">
        <v>3906</v>
      </c>
      <c r="B3907" s="13">
        <v>-6.3663683336161663</v>
      </c>
    </row>
    <row r="3908" spans="1:2">
      <c r="A3908">
        <v>3907</v>
      </c>
      <c r="B3908" s="13">
        <v>-1.0268375868502937</v>
      </c>
    </row>
    <row r="3909" spans="1:2">
      <c r="A3909">
        <v>3908</v>
      </c>
      <c r="B3909" s="13">
        <v>-8.2131013973618483</v>
      </c>
    </row>
    <row r="3910" spans="1:2">
      <c r="A3910">
        <v>3909</v>
      </c>
      <c r="B3910" s="13">
        <v>-5.2450735893826854</v>
      </c>
    </row>
    <row r="3911" spans="1:2">
      <c r="A3911">
        <v>3910</v>
      </c>
      <c r="B3911" s="13">
        <v>-5.5232893228500473</v>
      </c>
    </row>
    <row r="3912" spans="1:2">
      <c r="A3912">
        <v>3911</v>
      </c>
      <c r="B3912" s="13">
        <v>0.32756146955080079</v>
      </c>
    </row>
    <row r="3913" spans="1:2">
      <c r="A3913">
        <v>3912</v>
      </c>
      <c r="B3913" s="13">
        <v>-4.9183777412350942</v>
      </c>
    </row>
    <row r="3914" spans="1:2">
      <c r="A3914">
        <v>3913</v>
      </c>
      <c r="B3914" s="13">
        <v>-6.1359600224408553</v>
      </c>
    </row>
    <row r="3915" spans="1:2">
      <c r="A3915">
        <v>3914</v>
      </c>
      <c r="B3915" s="13">
        <v>-1.7167128824318882</v>
      </c>
    </row>
    <row r="3916" spans="1:2">
      <c r="A3916">
        <v>3915</v>
      </c>
      <c r="B3916" s="13">
        <v>-6.3113341942365695</v>
      </c>
    </row>
    <row r="3917" spans="1:2">
      <c r="A3917">
        <v>3916</v>
      </c>
      <c r="B3917" s="13">
        <v>-0.93085768206810937</v>
      </c>
    </row>
    <row r="3918" spans="1:2">
      <c r="A3918">
        <v>3917</v>
      </c>
      <c r="B3918" s="13">
        <v>-6.9911323970328478</v>
      </c>
    </row>
    <row r="3919" spans="1:2">
      <c r="A3919">
        <v>3918</v>
      </c>
      <c r="B3919" s="13">
        <v>-7.4573143524825198</v>
      </c>
    </row>
    <row r="3920" spans="1:2">
      <c r="A3920">
        <v>3919</v>
      </c>
      <c r="B3920" s="13">
        <v>-5.1268497087119282</v>
      </c>
    </row>
    <row r="3921" spans="1:2">
      <c r="A3921">
        <v>3920</v>
      </c>
      <c r="B3921" s="13">
        <v>-6.7782324548914197</v>
      </c>
    </row>
    <row r="3922" spans="1:2">
      <c r="A3922">
        <v>3921</v>
      </c>
      <c r="B3922" s="13">
        <v>-6.2091932582827223</v>
      </c>
    </row>
    <row r="3923" spans="1:2">
      <c r="A3923">
        <v>3922</v>
      </c>
      <c r="B3923" s="13">
        <v>-2.6685547822611522</v>
      </c>
    </row>
    <row r="3924" spans="1:2">
      <c r="A3924">
        <v>3923</v>
      </c>
      <c r="B3924" s="13">
        <v>-5.8017485242210798</v>
      </c>
    </row>
    <row r="3925" spans="1:2">
      <c r="A3925">
        <v>3924</v>
      </c>
      <c r="B3925" s="13">
        <v>-4.7215694275001256</v>
      </c>
    </row>
    <row r="3926" spans="1:2">
      <c r="A3926">
        <v>3925</v>
      </c>
      <c r="B3926" s="13">
        <v>-8.2666578270295332</v>
      </c>
    </row>
    <row r="3927" spans="1:2">
      <c r="A3927">
        <v>3926</v>
      </c>
      <c r="B3927" s="13">
        <v>-4.6092777347382778</v>
      </c>
    </row>
    <row r="3928" spans="1:2">
      <c r="A3928">
        <v>3927</v>
      </c>
      <c r="B3928" s="13">
        <v>0.63097431390636116</v>
      </c>
    </row>
    <row r="3929" spans="1:2">
      <c r="A3929">
        <v>3928</v>
      </c>
      <c r="B3929" s="13">
        <v>-5.5251365035573565</v>
      </c>
    </row>
    <row r="3930" spans="1:2">
      <c r="A3930">
        <v>3929</v>
      </c>
      <c r="B3930" s="13">
        <v>-4.9478814572855248</v>
      </c>
    </row>
    <row r="3931" spans="1:2">
      <c r="A3931">
        <v>3930</v>
      </c>
      <c r="B3931" s="13">
        <v>-6.5924696320116603</v>
      </c>
    </row>
    <row r="3932" spans="1:2">
      <c r="A3932">
        <v>3931</v>
      </c>
      <c r="B3932" s="13">
        <v>-1.4446842486406042</v>
      </c>
    </row>
    <row r="3933" spans="1:2">
      <c r="A3933">
        <v>3932</v>
      </c>
      <c r="B3933" s="13">
        <v>-1.8186661286789152</v>
      </c>
    </row>
    <row r="3934" spans="1:2">
      <c r="A3934">
        <v>3933</v>
      </c>
      <c r="B3934" s="13">
        <v>-5.4743157603411428</v>
      </c>
    </row>
    <row r="3935" spans="1:2">
      <c r="A3935">
        <v>3934</v>
      </c>
      <c r="B3935" s="13">
        <v>-4.985994931365795</v>
      </c>
    </row>
    <row r="3936" spans="1:2">
      <c r="A3936">
        <v>3935</v>
      </c>
      <c r="B3936" s="13">
        <v>0.44044525295151654</v>
      </c>
    </row>
    <row r="3937" spans="1:2">
      <c r="A3937">
        <v>3936</v>
      </c>
      <c r="B3937" s="13">
        <v>-4.3877226670271954</v>
      </c>
    </row>
    <row r="3938" spans="1:2">
      <c r="A3938">
        <v>3937</v>
      </c>
      <c r="B3938" s="13">
        <v>-1.7938562152583162</v>
      </c>
    </row>
    <row r="3939" spans="1:2">
      <c r="A3939">
        <v>3938</v>
      </c>
      <c r="B3939" s="13">
        <v>-7.2161754759694521</v>
      </c>
    </row>
    <row r="3940" spans="1:2">
      <c r="A3940">
        <v>3939</v>
      </c>
      <c r="B3940" s="13">
        <v>-8.0251594971254185</v>
      </c>
    </row>
    <row r="3941" spans="1:2">
      <c r="A3941">
        <v>3940</v>
      </c>
      <c r="B3941" s="13">
        <v>-6.1390314340659264</v>
      </c>
    </row>
    <row r="3942" spans="1:2">
      <c r="A3942">
        <v>3941</v>
      </c>
      <c r="B3942" s="13">
        <v>-5.7853301356153048</v>
      </c>
    </row>
    <row r="3943" spans="1:2">
      <c r="A3943">
        <v>3942</v>
      </c>
      <c r="B3943" s="13">
        <v>-10.761331702684545</v>
      </c>
    </row>
    <row r="3944" spans="1:2">
      <c r="A3944">
        <v>3943</v>
      </c>
      <c r="B3944" s="13">
        <v>-4.8481680270860945</v>
      </c>
    </row>
    <row r="3945" spans="1:2">
      <c r="A3945">
        <v>3944</v>
      </c>
      <c r="B3945" s="13">
        <v>-7.4863259433912539</v>
      </c>
    </row>
    <row r="3946" spans="1:2">
      <c r="A3946">
        <v>3945</v>
      </c>
      <c r="B3946" s="13">
        <v>-8.759193263578501</v>
      </c>
    </row>
    <row r="3947" spans="1:2">
      <c r="A3947">
        <v>3946</v>
      </c>
      <c r="B3947" s="13">
        <v>-3.0028301771133039</v>
      </c>
    </row>
    <row r="3948" spans="1:2">
      <c r="A3948">
        <v>3947</v>
      </c>
      <c r="B3948" s="13">
        <v>-3.3661624876600804</v>
      </c>
    </row>
    <row r="3949" spans="1:2">
      <c r="A3949">
        <v>3948</v>
      </c>
      <c r="B3949" s="13">
        <v>-2.936144097123973</v>
      </c>
    </row>
    <row r="3950" spans="1:2">
      <c r="A3950">
        <v>3949</v>
      </c>
      <c r="B3950" s="13">
        <v>-4.9699752960049111</v>
      </c>
    </row>
    <row r="3951" spans="1:2">
      <c r="A3951">
        <v>3950</v>
      </c>
      <c r="B3951" s="13">
        <v>-6.1594816436216062</v>
      </c>
    </row>
    <row r="3952" spans="1:2">
      <c r="A3952">
        <v>3951</v>
      </c>
      <c r="B3952" s="13">
        <v>-4.7552898450221353</v>
      </c>
    </row>
    <row r="3953" spans="1:2">
      <c r="A3953">
        <v>3952</v>
      </c>
      <c r="B3953" s="13">
        <v>-1.6900993928856274</v>
      </c>
    </row>
    <row r="3954" spans="1:2">
      <c r="A3954">
        <v>3953</v>
      </c>
      <c r="B3954" s="13">
        <v>-5.0434637415568666</v>
      </c>
    </row>
    <row r="3955" spans="1:2">
      <c r="A3955">
        <v>3954</v>
      </c>
      <c r="B3955" s="13">
        <v>-2.6310454304226494</v>
      </c>
    </row>
    <row r="3956" spans="1:2">
      <c r="A3956">
        <v>3955</v>
      </c>
      <c r="B3956" s="13">
        <v>-5.5458651012874167</v>
      </c>
    </row>
    <row r="3957" spans="1:2">
      <c r="A3957">
        <v>3956</v>
      </c>
      <c r="B3957" s="13">
        <v>-2.3495084131123321</v>
      </c>
    </row>
    <row r="3958" spans="1:2">
      <c r="A3958">
        <v>3957</v>
      </c>
      <c r="B3958" s="13">
        <v>-5.5275543257557</v>
      </c>
    </row>
    <row r="3959" spans="1:2">
      <c r="A3959">
        <v>3958</v>
      </c>
      <c r="B3959" s="13">
        <v>-3.1837756707210243</v>
      </c>
    </row>
    <row r="3960" spans="1:2">
      <c r="A3960">
        <v>3959</v>
      </c>
      <c r="B3960" s="13">
        <v>-10.276946449038524</v>
      </c>
    </row>
    <row r="3961" spans="1:2">
      <c r="A3961">
        <v>3960</v>
      </c>
      <c r="B3961" s="13">
        <v>-4.5018176528630258</v>
      </c>
    </row>
    <row r="3962" spans="1:2">
      <c r="A3962">
        <v>3961</v>
      </c>
      <c r="B3962" s="13">
        <v>-4.621680551105821</v>
      </c>
    </row>
    <row r="3963" spans="1:2">
      <c r="A3963">
        <v>3962</v>
      </c>
      <c r="B3963" s="13">
        <v>-2.0269450009032703</v>
      </c>
    </row>
    <row r="3964" spans="1:2">
      <c r="A3964">
        <v>3963</v>
      </c>
      <c r="B3964" s="13">
        <v>-2.7827753236797275</v>
      </c>
    </row>
    <row r="3965" spans="1:2">
      <c r="A3965">
        <v>3964</v>
      </c>
      <c r="B3965" s="13">
        <v>-8.5245931152335785</v>
      </c>
    </row>
    <row r="3966" spans="1:2">
      <c r="A3966">
        <v>3965</v>
      </c>
      <c r="B3966" s="13">
        <v>-6.5742424547165266</v>
      </c>
    </row>
    <row r="3967" spans="1:2">
      <c r="A3967">
        <v>3966</v>
      </c>
      <c r="B3967" s="13">
        <v>-6.7819335023274157</v>
      </c>
    </row>
    <row r="3968" spans="1:2">
      <c r="A3968">
        <v>3967</v>
      </c>
      <c r="B3968" s="13">
        <v>-7.9145289873836342</v>
      </c>
    </row>
    <row r="3969" spans="1:2">
      <c r="A3969">
        <v>3968</v>
      </c>
      <c r="B3969" s="13">
        <v>-5.1228686760576858</v>
      </c>
    </row>
    <row r="3970" spans="1:2">
      <c r="A3970">
        <v>3969</v>
      </c>
      <c r="B3970" s="13">
        <v>-2.9896754365247054</v>
      </c>
    </row>
    <row r="3971" spans="1:2">
      <c r="A3971">
        <v>3970</v>
      </c>
      <c r="B3971" s="13">
        <v>-9.8656245743073629</v>
      </c>
    </row>
    <row r="3972" spans="1:2">
      <c r="A3972">
        <v>3971</v>
      </c>
      <c r="B3972" s="13">
        <v>-5.2190972483576212</v>
      </c>
    </row>
    <row r="3973" spans="1:2">
      <c r="A3973">
        <v>3972</v>
      </c>
      <c r="B3973" s="13">
        <v>-7.9218483368000685</v>
      </c>
    </row>
    <row r="3974" spans="1:2">
      <c r="A3974">
        <v>3973</v>
      </c>
      <c r="B3974" s="13">
        <v>-10.334722768799548</v>
      </c>
    </row>
    <row r="3975" spans="1:2">
      <c r="A3975">
        <v>3974</v>
      </c>
      <c r="B3975" s="13">
        <v>-7.976128170263495</v>
      </c>
    </row>
    <row r="3976" spans="1:2">
      <c r="A3976">
        <v>3975</v>
      </c>
      <c r="B3976" s="13">
        <v>-3.7252774214938693</v>
      </c>
    </row>
    <row r="3977" spans="1:2">
      <c r="A3977">
        <v>3976</v>
      </c>
      <c r="B3977" s="13">
        <v>-0.98538879096941057</v>
      </c>
    </row>
    <row r="3978" spans="1:2">
      <c r="A3978">
        <v>3977</v>
      </c>
      <c r="B3978" s="13">
        <v>-6.8407517072396713</v>
      </c>
    </row>
    <row r="3979" spans="1:2">
      <c r="A3979">
        <v>3978</v>
      </c>
      <c r="B3979" s="13">
        <v>-7.8663964632168089</v>
      </c>
    </row>
    <row r="3980" spans="1:2">
      <c r="A3980">
        <v>3979</v>
      </c>
      <c r="B3980" s="13">
        <v>-4.3088857584288967</v>
      </c>
    </row>
    <row r="3981" spans="1:2">
      <c r="A3981">
        <v>3980</v>
      </c>
      <c r="B3981" s="13">
        <v>-9.8324454299461586</v>
      </c>
    </row>
    <row r="3982" spans="1:2">
      <c r="A3982">
        <v>3981</v>
      </c>
      <c r="B3982" s="13">
        <v>-3.7150556938367711</v>
      </c>
    </row>
    <row r="3983" spans="1:2">
      <c r="A3983">
        <v>3982</v>
      </c>
      <c r="B3983" s="13">
        <v>-3.2755524611963831</v>
      </c>
    </row>
    <row r="3984" spans="1:2">
      <c r="A3984">
        <v>3983</v>
      </c>
      <c r="B3984" s="13">
        <v>-2.4917594937821934</v>
      </c>
    </row>
    <row r="3985" spans="1:2">
      <c r="A3985">
        <v>3984</v>
      </c>
      <c r="B3985" s="13">
        <v>-4.4297405372387244</v>
      </c>
    </row>
    <row r="3986" spans="1:2">
      <c r="A3986">
        <v>3985</v>
      </c>
      <c r="B3986" s="13">
        <v>-5.3085062390360385</v>
      </c>
    </row>
    <row r="3987" spans="1:2">
      <c r="A3987">
        <v>3986</v>
      </c>
      <c r="B3987" s="13">
        <v>-3.6033994980229869</v>
      </c>
    </row>
    <row r="3988" spans="1:2">
      <c r="A3988">
        <v>3987</v>
      </c>
      <c r="B3988" s="13">
        <v>-3.5596912988542666</v>
      </c>
    </row>
    <row r="3989" spans="1:2">
      <c r="A3989">
        <v>3988</v>
      </c>
      <c r="B3989" s="13">
        <v>-6.1693592708342706</v>
      </c>
    </row>
    <row r="3990" spans="1:2">
      <c r="A3990">
        <v>3989</v>
      </c>
      <c r="B3990" s="13">
        <v>-0.43815405212158731</v>
      </c>
    </row>
    <row r="3991" spans="1:2">
      <c r="A3991">
        <v>3990</v>
      </c>
      <c r="B3991" s="13">
        <v>-2.6595720197961721</v>
      </c>
    </row>
    <row r="3992" spans="1:2">
      <c r="A3992">
        <v>3991</v>
      </c>
      <c r="B3992" s="13">
        <v>-6.6767512294477127</v>
      </c>
    </row>
    <row r="3993" spans="1:2">
      <c r="A3993">
        <v>3992</v>
      </c>
      <c r="B3993" s="13">
        <v>-2.9663051821125164</v>
      </c>
    </row>
    <row r="3994" spans="1:2">
      <c r="A3994">
        <v>3993</v>
      </c>
      <c r="B3994" s="13">
        <v>-9.8740175258971608</v>
      </c>
    </row>
    <row r="3995" spans="1:2">
      <c r="A3995">
        <v>3994</v>
      </c>
      <c r="B3995" s="13">
        <v>-11.145732593132221</v>
      </c>
    </row>
    <row r="3996" spans="1:2">
      <c r="A3996">
        <v>3995</v>
      </c>
      <c r="B3996" s="13">
        <v>-3.67983130652908</v>
      </c>
    </row>
    <row r="3997" spans="1:2">
      <c r="A3997">
        <v>3996</v>
      </c>
      <c r="B3997" s="13">
        <v>-2.5426851474415866</v>
      </c>
    </row>
    <row r="3998" spans="1:2">
      <c r="A3998">
        <v>3997</v>
      </c>
      <c r="B3998" s="13">
        <v>-8.5301752693574979</v>
      </c>
    </row>
    <row r="3999" spans="1:2">
      <c r="A3999">
        <v>3998</v>
      </c>
      <c r="B3999" s="13">
        <v>-2.407042468523489</v>
      </c>
    </row>
    <row r="4000" spans="1:2">
      <c r="A4000">
        <v>3999</v>
      </c>
      <c r="B4000" s="13">
        <v>-5.9592577306898065</v>
      </c>
    </row>
    <row r="4001" spans="1:2">
      <c r="A4001">
        <v>4000</v>
      </c>
      <c r="B4001" s="13">
        <v>-7.7013008022657017</v>
      </c>
    </row>
    <row r="4002" spans="1:2">
      <c r="A4002">
        <v>4001</v>
      </c>
      <c r="B4002" s="13">
        <v>-5.0185610020330023</v>
      </c>
    </row>
    <row r="4003" spans="1:2">
      <c r="A4003">
        <v>4002</v>
      </c>
      <c r="B4003" s="13">
        <v>-5.4336806669990425</v>
      </c>
    </row>
    <row r="4004" spans="1:2">
      <c r="A4004">
        <v>4003</v>
      </c>
      <c r="B4004" s="13">
        <v>4.0006802426495431</v>
      </c>
    </row>
    <row r="4005" spans="1:2">
      <c r="A4005">
        <v>4004</v>
      </c>
      <c r="B4005" s="13">
        <v>-1.0004693723759284</v>
      </c>
    </row>
    <row r="4006" spans="1:2">
      <c r="A4006">
        <v>4005</v>
      </c>
      <c r="B4006" s="13">
        <v>-2.2098526281063835</v>
      </c>
    </row>
    <row r="4007" spans="1:2">
      <c r="A4007">
        <v>4006</v>
      </c>
      <c r="B4007" s="13">
        <v>-7.9995563493763289</v>
      </c>
    </row>
    <row r="4008" spans="1:2">
      <c r="A4008">
        <v>4007</v>
      </c>
      <c r="B4008" s="13">
        <v>-6.2801462439418136</v>
      </c>
    </row>
    <row r="4009" spans="1:2">
      <c r="A4009">
        <v>4008</v>
      </c>
      <c r="B4009" s="13">
        <v>-7.9005039513940112</v>
      </c>
    </row>
    <row r="4010" spans="1:2">
      <c r="A4010">
        <v>4009</v>
      </c>
      <c r="B4010" s="13">
        <v>-8.9900287192665651</v>
      </c>
    </row>
    <row r="4011" spans="1:2">
      <c r="A4011">
        <v>4010</v>
      </c>
      <c r="B4011" s="13">
        <v>-5.3422706362253738</v>
      </c>
    </row>
    <row r="4012" spans="1:2">
      <c r="A4012">
        <v>4011</v>
      </c>
      <c r="B4012" s="13">
        <v>-5.4558964852889238</v>
      </c>
    </row>
    <row r="4013" spans="1:2">
      <c r="A4013">
        <v>4012</v>
      </c>
      <c r="B4013" s="13">
        <v>-5.4035589945883924</v>
      </c>
    </row>
    <row r="4014" spans="1:2">
      <c r="A4014">
        <v>4013</v>
      </c>
      <c r="B4014" s="13">
        <v>-5.4167837723719225</v>
      </c>
    </row>
    <row r="4015" spans="1:2">
      <c r="A4015">
        <v>4014</v>
      </c>
      <c r="B4015" s="13">
        <v>-5.0564946686157279</v>
      </c>
    </row>
    <row r="4016" spans="1:2">
      <c r="A4016">
        <v>4015</v>
      </c>
      <c r="B4016" s="13">
        <v>-6.2941659028175989</v>
      </c>
    </row>
    <row r="4017" spans="1:2">
      <c r="A4017">
        <v>4016</v>
      </c>
      <c r="B4017" s="13">
        <v>-6.9175826751009515</v>
      </c>
    </row>
    <row r="4018" spans="1:2">
      <c r="A4018">
        <v>4017</v>
      </c>
      <c r="B4018" s="13">
        <v>-5.3779039681605205</v>
      </c>
    </row>
    <row r="4019" spans="1:2">
      <c r="A4019">
        <v>4018</v>
      </c>
      <c r="B4019" s="13">
        <v>-5.3823128026022706</v>
      </c>
    </row>
    <row r="4020" spans="1:2">
      <c r="A4020">
        <v>4019</v>
      </c>
      <c r="B4020" s="13">
        <v>-1.4310058006921518</v>
      </c>
    </row>
    <row r="4021" spans="1:2">
      <c r="A4021">
        <v>4020</v>
      </c>
      <c r="B4021" s="13">
        <v>-6.0357848130306646</v>
      </c>
    </row>
    <row r="4022" spans="1:2">
      <c r="A4022">
        <v>4021</v>
      </c>
      <c r="B4022" s="13">
        <v>-8.017146796876931</v>
      </c>
    </row>
    <row r="4023" spans="1:2">
      <c r="A4023">
        <v>4022</v>
      </c>
      <c r="B4023" s="13">
        <v>-6.6565383492446628</v>
      </c>
    </row>
    <row r="4024" spans="1:2">
      <c r="A4024">
        <v>4023</v>
      </c>
      <c r="B4024" s="13">
        <v>-5.9198698352897239</v>
      </c>
    </row>
    <row r="4025" spans="1:2">
      <c r="A4025">
        <v>4024</v>
      </c>
      <c r="B4025" s="13">
        <v>-8.9892943766615812</v>
      </c>
    </row>
    <row r="4026" spans="1:2">
      <c r="A4026">
        <v>4025</v>
      </c>
      <c r="B4026" s="13">
        <v>-7.9399053711391598</v>
      </c>
    </row>
    <row r="4027" spans="1:2">
      <c r="A4027">
        <v>4026</v>
      </c>
      <c r="B4027" s="13">
        <v>-5.7665858242558476</v>
      </c>
    </row>
    <row r="4028" spans="1:2">
      <c r="A4028">
        <v>4027</v>
      </c>
      <c r="B4028" s="13">
        <v>-5.1189363316680208</v>
      </c>
    </row>
    <row r="4029" spans="1:2">
      <c r="A4029">
        <v>4028</v>
      </c>
      <c r="B4029" s="13">
        <v>-3.7384865538854108</v>
      </c>
    </row>
    <row r="4030" spans="1:2">
      <c r="A4030">
        <v>4029</v>
      </c>
      <c r="B4030" s="13">
        <v>-5.895611632695176</v>
      </c>
    </row>
    <row r="4031" spans="1:2">
      <c r="A4031">
        <v>4030</v>
      </c>
      <c r="B4031" s="13">
        <v>-6.5816467467559523</v>
      </c>
    </row>
    <row r="4032" spans="1:2">
      <c r="A4032">
        <v>4031</v>
      </c>
      <c r="B4032" s="13">
        <v>0.99737607108452875</v>
      </c>
    </row>
    <row r="4033" spans="1:2">
      <c r="A4033">
        <v>4032</v>
      </c>
      <c r="B4033" s="13">
        <v>-6.5556029636553541</v>
      </c>
    </row>
    <row r="4034" spans="1:2">
      <c r="A4034">
        <v>4033</v>
      </c>
      <c r="B4034" s="13">
        <v>-4.6655468343564195</v>
      </c>
    </row>
    <row r="4035" spans="1:2">
      <c r="A4035">
        <v>4034</v>
      </c>
      <c r="B4035" s="13">
        <v>-3.2633584573997707</v>
      </c>
    </row>
    <row r="4036" spans="1:2">
      <c r="A4036">
        <v>4035</v>
      </c>
      <c r="B4036" s="13">
        <v>-9.118820968245787</v>
      </c>
    </row>
    <row r="4037" spans="1:2">
      <c r="A4037">
        <v>4036</v>
      </c>
      <c r="B4037" s="13">
        <v>-2.3089347891095486</v>
      </c>
    </row>
    <row r="4038" spans="1:2">
      <c r="A4038">
        <v>4037</v>
      </c>
      <c r="B4038" s="13">
        <v>-8.7445117277191269</v>
      </c>
    </row>
    <row r="4039" spans="1:2">
      <c r="A4039">
        <v>4038</v>
      </c>
      <c r="B4039" s="13">
        <v>-2.643800450441776</v>
      </c>
    </row>
    <row r="4040" spans="1:2">
      <c r="A4040">
        <v>4039</v>
      </c>
      <c r="B4040" s="13">
        <v>-4.9700435443864572</v>
      </c>
    </row>
    <row r="4041" spans="1:2">
      <c r="A4041">
        <v>4040</v>
      </c>
      <c r="B4041" s="13">
        <v>-6.9084715131808689</v>
      </c>
    </row>
    <row r="4042" spans="1:2">
      <c r="A4042">
        <v>4041</v>
      </c>
      <c r="B4042" s="13">
        <v>-2.4966606947407617</v>
      </c>
    </row>
    <row r="4043" spans="1:2">
      <c r="A4043">
        <v>4042</v>
      </c>
      <c r="B4043" s="13">
        <v>-4.2914211560575346</v>
      </c>
    </row>
    <row r="4044" spans="1:2">
      <c r="A4044">
        <v>4043</v>
      </c>
      <c r="B4044" s="13">
        <v>-5.161910288660124</v>
      </c>
    </row>
    <row r="4045" spans="1:2">
      <c r="A4045">
        <v>4044</v>
      </c>
      <c r="B4045" s="13">
        <v>-3.723400255984358</v>
      </c>
    </row>
    <row r="4046" spans="1:2">
      <c r="A4046">
        <v>4045</v>
      </c>
      <c r="B4046" s="13">
        <v>-4.6775938723577877</v>
      </c>
    </row>
    <row r="4047" spans="1:2">
      <c r="A4047">
        <v>4046</v>
      </c>
      <c r="B4047" s="13">
        <v>-6.4963007849214875</v>
      </c>
    </row>
    <row r="4048" spans="1:2">
      <c r="A4048">
        <v>4047</v>
      </c>
      <c r="B4048" s="13">
        <v>-3.5088240699818765</v>
      </c>
    </row>
    <row r="4049" spans="1:2">
      <c r="A4049">
        <v>4048</v>
      </c>
      <c r="B4049" s="13">
        <v>-2.9135963943906229</v>
      </c>
    </row>
    <row r="4050" spans="1:2">
      <c r="A4050">
        <v>4049</v>
      </c>
      <c r="B4050" s="13">
        <v>-2.6537330817648814</v>
      </c>
    </row>
    <row r="4051" spans="1:2">
      <c r="A4051">
        <v>4050</v>
      </c>
      <c r="B4051" s="13">
        <v>-4.6603825718043019</v>
      </c>
    </row>
    <row r="4052" spans="1:2">
      <c r="A4052">
        <v>4051</v>
      </c>
      <c r="B4052" s="13">
        <v>-9.8577823315237421</v>
      </c>
    </row>
    <row r="4053" spans="1:2">
      <c r="A4053">
        <v>4052</v>
      </c>
      <c r="B4053" s="13">
        <v>-4.2763624732018943</v>
      </c>
    </row>
    <row r="4054" spans="1:2">
      <c r="A4054">
        <v>4053</v>
      </c>
      <c r="B4054" s="13">
        <v>-9.8615349695688757</v>
      </c>
    </row>
    <row r="4055" spans="1:2">
      <c r="A4055">
        <v>4054</v>
      </c>
      <c r="B4055" s="13">
        <v>-3.0207945620091134</v>
      </c>
    </row>
    <row r="4056" spans="1:2">
      <c r="A4056">
        <v>4055</v>
      </c>
      <c r="B4056" s="13">
        <v>-11.041668310896158</v>
      </c>
    </row>
    <row r="4057" spans="1:2">
      <c r="A4057">
        <v>4056</v>
      </c>
      <c r="B4057" s="13">
        <v>-8.0791557785783539</v>
      </c>
    </row>
    <row r="4058" spans="1:2">
      <c r="A4058">
        <v>4057</v>
      </c>
      <c r="B4058" s="13">
        <v>-8.6272977226844141</v>
      </c>
    </row>
    <row r="4059" spans="1:2">
      <c r="A4059">
        <v>4058</v>
      </c>
      <c r="B4059" s="13">
        <v>-8.2032940610653426</v>
      </c>
    </row>
    <row r="4060" spans="1:2">
      <c r="A4060">
        <v>4059</v>
      </c>
      <c r="B4060" s="13">
        <v>-9.4855692548925816</v>
      </c>
    </row>
    <row r="4061" spans="1:2">
      <c r="A4061">
        <v>4060</v>
      </c>
      <c r="B4061" s="13">
        <v>-7.0970566944729825</v>
      </c>
    </row>
    <row r="4062" spans="1:2">
      <c r="A4062">
        <v>4061</v>
      </c>
      <c r="B4062" s="13">
        <v>-9.0355578324493848</v>
      </c>
    </row>
    <row r="4063" spans="1:2">
      <c r="A4063">
        <v>4062</v>
      </c>
      <c r="B4063" s="13">
        <v>-2.2085942776957967</v>
      </c>
    </row>
    <row r="4064" spans="1:2">
      <c r="A4064">
        <v>4063</v>
      </c>
      <c r="B4064" s="13">
        <v>-4.3640273413506687</v>
      </c>
    </row>
    <row r="4065" spans="1:2">
      <c r="A4065">
        <v>4064</v>
      </c>
      <c r="B4065" s="13">
        <v>-4.8537379706707569</v>
      </c>
    </row>
    <row r="4066" spans="1:2">
      <c r="A4066">
        <v>4065</v>
      </c>
      <c r="B4066" s="13">
        <v>-6.7631343157765746</v>
      </c>
    </row>
    <row r="4067" spans="1:2">
      <c r="A4067">
        <v>4066</v>
      </c>
      <c r="B4067" s="13">
        <v>-7.2592114504449903</v>
      </c>
    </row>
    <row r="4068" spans="1:2">
      <c r="A4068">
        <v>4067</v>
      </c>
      <c r="B4068" s="13">
        <v>-9.6842354275972564</v>
      </c>
    </row>
    <row r="4069" spans="1:2">
      <c r="A4069">
        <v>4068</v>
      </c>
      <c r="B4069" s="13">
        <v>-5.249909588164912</v>
      </c>
    </row>
    <row r="4070" spans="1:2">
      <c r="A4070">
        <v>4069</v>
      </c>
      <c r="B4070" s="13">
        <v>-1.8368836117229508</v>
      </c>
    </row>
    <row r="4071" spans="1:2">
      <c r="A4071">
        <v>4070</v>
      </c>
      <c r="B4071" s="13">
        <v>-5.2863536891213263</v>
      </c>
    </row>
    <row r="4072" spans="1:2">
      <c r="A4072">
        <v>4071</v>
      </c>
      <c r="B4072" s="13">
        <v>-5.857367907988456</v>
      </c>
    </row>
    <row r="4073" spans="1:2">
      <c r="A4073">
        <v>4072</v>
      </c>
      <c r="B4073" s="13">
        <v>-2.8394345340812985</v>
      </c>
    </row>
    <row r="4074" spans="1:2">
      <c r="A4074">
        <v>4073</v>
      </c>
      <c r="B4074" s="13">
        <v>-4.0002193127158225</v>
      </c>
    </row>
    <row r="4075" spans="1:2">
      <c r="A4075">
        <v>4074</v>
      </c>
      <c r="B4075" s="13">
        <v>-7.0098010024578459</v>
      </c>
    </row>
    <row r="4076" spans="1:2">
      <c r="A4076">
        <v>4075</v>
      </c>
      <c r="B4076" s="13">
        <v>-9.8730302082556562</v>
      </c>
    </row>
    <row r="4077" spans="1:2">
      <c r="A4077">
        <v>4076</v>
      </c>
      <c r="B4077" s="13">
        <v>-8.3355404343803912</v>
      </c>
    </row>
    <row r="4078" spans="1:2">
      <c r="A4078">
        <v>4077</v>
      </c>
      <c r="B4078" s="13">
        <v>-12.69749524684833</v>
      </c>
    </row>
    <row r="4079" spans="1:2">
      <c r="A4079">
        <v>4078</v>
      </c>
      <c r="B4079" s="13">
        <v>-3.9727855906469682</v>
      </c>
    </row>
    <row r="4080" spans="1:2">
      <c r="A4080">
        <v>4079</v>
      </c>
      <c r="B4080" s="13">
        <v>-3.5926827159302528</v>
      </c>
    </row>
    <row r="4081" spans="1:2">
      <c r="A4081">
        <v>4080</v>
      </c>
      <c r="B4081" s="13">
        <v>-6.4102947661794278</v>
      </c>
    </row>
    <row r="4082" spans="1:2">
      <c r="A4082">
        <v>4081</v>
      </c>
      <c r="B4082" s="13">
        <v>-5.7328088243359376</v>
      </c>
    </row>
    <row r="4083" spans="1:2">
      <c r="A4083">
        <v>4082</v>
      </c>
      <c r="B4083" s="13">
        <v>-5.0744260302013453</v>
      </c>
    </row>
    <row r="4084" spans="1:2">
      <c r="A4084">
        <v>4083</v>
      </c>
      <c r="B4084" s="13">
        <v>-3.7766194280895244</v>
      </c>
    </row>
    <row r="4085" spans="1:2">
      <c r="A4085">
        <v>4084</v>
      </c>
      <c r="B4085" s="13">
        <v>-4.3670267693071434</v>
      </c>
    </row>
    <row r="4086" spans="1:2">
      <c r="A4086">
        <v>4085</v>
      </c>
      <c r="B4086" s="13">
        <v>-1.5185152430009574</v>
      </c>
    </row>
    <row r="4087" spans="1:2">
      <c r="A4087">
        <v>4086</v>
      </c>
      <c r="B4087" s="13">
        <v>-0.59987721368346547</v>
      </c>
    </row>
    <row r="4088" spans="1:2">
      <c r="A4088">
        <v>4087</v>
      </c>
      <c r="B4088" s="13">
        <v>-8.5538560130224344</v>
      </c>
    </row>
    <row r="4089" spans="1:2">
      <c r="A4089">
        <v>4088</v>
      </c>
      <c r="B4089" s="13">
        <v>-6.3914124099319967</v>
      </c>
    </row>
    <row r="4090" spans="1:2">
      <c r="A4090">
        <v>4089</v>
      </c>
      <c r="B4090" s="13">
        <v>-1.365049538163688</v>
      </c>
    </row>
    <row r="4091" spans="1:2">
      <c r="A4091">
        <v>4090</v>
      </c>
      <c r="B4091" s="13">
        <v>-6.0291723778290889</v>
      </c>
    </row>
    <row r="4092" spans="1:2">
      <c r="A4092">
        <v>4091</v>
      </c>
      <c r="B4092" s="13">
        <v>-6.2001595547203898</v>
      </c>
    </row>
    <row r="4093" spans="1:2">
      <c r="A4093">
        <v>4092</v>
      </c>
      <c r="B4093" s="13">
        <v>-3.1164250386531149</v>
      </c>
    </row>
    <row r="4094" spans="1:2">
      <c r="A4094">
        <v>4093</v>
      </c>
      <c r="B4094" s="13">
        <v>-3.3956088183306572</v>
      </c>
    </row>
    <row r="4095" spans="1:2">
      <c r="A4095">
        <v>4094</v>
      </c>
      <c r="B4095" s="13">
        <v>-6.411599158121164</v>
      </c>
    </row>
    <row r="4096" spans="1:2">
      <c r="A4096">
        <v>4095</v>
      </c>
      <c r="B4096" s="13">
        <v>-6.7978111410362931</v>
      </c>
    </row>
    <row r="4097" spans="1:2">
      <c r="A4097">
        <v>4096</v>
      </c>
      <c r="B4097" s="13">
        <v>-7.521402525664409</v>
      </c>
    </row>
    <row r="4098" spans="1:2">
      <c r="A4098">
        <v>4097</v>
      </c>
      <c r="B4098" s="13">
        <v>-9.7951606426199103</v>
      </c>
    </row>
    <row r="4099" spans="1:2">
      <c r="A4099">
        <v>4098</v>
      </c>
      <c r="B4099" s="13">
        <v>-1.8515945618974345</v>
      </c>
    </row>
    <row r="4100" spans="1:2">
      <c r="A4100">
        <v>4099</v>
      </c>
      <c r="B4100" s="13">
        <v>-1.9275261513591468</v>
      </c>
    </row>
    <row r="4101" spans="1:2">
      <c r="A4101">
        <v>4100</v>
      </c>
      <c r="B4101" s="13">
        <v>-3.7385379594798467</v>
      </c>
    </row>
    <row r="4102" spans="1:2">
      <c r="A4102">
        <v>4101</v>
      </c>
      <c r="B4102" s="13">
        <v>-7.2400518437425045</v>
      </c>
    </row>
    <row r="4103" spans="1:2">
      <c r="A4103">
        <v>4102</v>
      </c>
      <c r="B4103" s="13">
        <v>-5.4475644086707105</v>
      </c>
    </row>
    <row r="4104" spans="1:2">
      <c r="A4104">
        <v>4103</v>
      </c>
      <c r="B4104" s="13">
        <v>-5.3011098116459134</v>
      </c>
    </row>
    <row r="4105" spans="1:2">
      <c r="A4105">
        <v>4104</v>
      </c>
      <c r="B4105" s="13">
        <v>-6.1737411420231156</v>
      </c>
    </row>
    <row r="4106" spans="1:2">
      <c r="A4106">
        <v>4105</v>
      </c>
      <c r="B4106" s="13">
        <v>0.58154779359890196</v>
      </c>
    </row>
    <row r="4107" spans="1:2">
      <c r="A4107">
        <v>4106</v>
      </c>
      <c r="B4107" s="13">
        <v>-6.837215291274612</v>
      </c>
    </row>
    <row r="4108" spans="1:2">
      <c r="A4108">
        <v>4107</v>
      </c>
      <c r="B4108" s="13">
        <v>-5.1589401457093764</v>
      </c>
    </row>
    <row r="4109" spans="1:2">
      <c r="A4109">
        <v>4108</v>
      </c>
      <c r="B4109" s="13">
        <v>-2.9783837463507421</v>
      </c>
    </row>
    <row r="4110" spans="1:2">
      <c r="A4110">
        <v>4109</v>
      </c>
      <c r="B4110" s="13">
        <v>-7.7542139123569758</v>
      </c>
    </row>
    <row r="4111" spans="1:2">
      <c r="A4111">
        <v>4110</v>
      </c>
      <c r="B4111" s="13">
        <v>-8.0318022592182157</v>
      </c>
    </row>
    <row r="4112" spans="1:2">
      <c r="A4112">
        <v>4111</v>
      </c>
      <c r="B4112" s="13">
        <v>-1.7832759904667117</v>
      </c>
    </row>
    <row r="4113" spans="1:2">
      <c r="A4113">
        <v>4112</v>
      </c>
      <c r="B4113" s="13">
        <v>-7.3341591492410378</v>
      </c>
    </row>
    <row r="4114" spans="1:2">
      <c r="A4114">
        <v>4113</v>
      </c>
      <c r="B4114" s="13">
        <v>-3.6941054296645586</v>
      </c>
    </row>
    <row r="4115" spans="1:2">
      <c r="A4115">
        <v>4114</v>
      </c>
      <c r="B4115" s="13">
        <v>-2.3306282966257759</v>
      </c>
    </row>
    <row r="4116" spans="1:2">
      <c r="A4116">
        <v>4115</v>
      </c>
      <c r="B4116" s="13">
        <v>-4.6789324102172616</v>
      </c>
    </row>
    <row r="4117" spans="1:2">
      <c r="A4117">
        <v>4116</v>
      </c>
      <c r="B4117" s="13">
        <v>-4.4393686567484636</v>
      </c>
    </row>
    <row r="4118" spans="1:2">
      <c r="A4118">
        <v>4117</v>
      </c>
      <c r="B4118" s="13">
        <v>-7.4595085112750734</v>
      </c>
    </row>
    <row r="4119" spans="1:2">
      <c r="A4119">
        <v>4118</v>
      </c>
      <c r="B4119" s="13">
        <v>-6.7343010151705514</v>
      </c>
    </row>
    <row r="4120" spans="1:2">
      <c r="A4120">
        <v>4119</v>
      </c>
      <c r="B4120" s="13">
        <v>-6.5783589019920718</v>
      </c>
    </row>
    <row r="4121" spans="1:2">
      <c r="A4121">
        <v>4120</v>
      </c>
      <c r="B4121" s="13">
        <v>-4.3097197539471575</v>
      </c>
    </row>
    <row r="4122" spans="1:2">
      <c r="A4122">
        <v>4121</v>
      </c>
      <c r="B4122" s="13">
        <v>-2.2372345182585134</v>
      </c>
    </row>
    <row r="4123" spans="1:2">
      <c r="A4123">
        <v>4122</v>
      </c>
      <c r="B4123" s="13">
        <v>-5.9970088772017691</v>
      </c>
    </row>
    <row r="4124" spans="1:2">
      <c r="A4124">
        <v>4123</v>
      </c>
      <c r="B4124" s="13">
        <v>-8.8674674378430307</v>
      </c>
    </row>
    <row r="4125" spans="1:2">
      <c r="A4125">
        <v>4124</v>
      </c>
      <c r="B4125" s="13">
        <v>-7.5775808098398052</v>
      </c>
    </row>
    <row r="4126" spans="1:2">
      <c r="A4126">
        <v>4125</v>
      </c>
      <c r="B4126" s="13">
        <v>-6.8868065964790945</v>
      </c>
    </row>
    <row r="4127" spans="1:2">
      <c r="A4127">
        <v>4126</v>
      </c>
      <c r="B4127" s="13">
        <v>2.7597443652887059</v>
      </c>
    </row>
    <row r="4128" spans="1:2">
      <c r="A4128">
        <v>4127</v>
      </c>
      <c r="B4128" s="13">
        <v>-3.7826897781499893</v>
      </c>
    </row>
    <row r="4129" spans="1:2">
      <c r="A4129">
        <v>4128</v>
      </c>
      <c r="B4129" s="13">
        <v>-3.4311715438723875</v>
      </c>
    </row>
    <row r="4130" spans="1:2">
      <c r="A4130">
        <v>4129</v>
      </c>
      <c r="B4130" s="13">
        <v>-4.902401112156151E-2</v>
      </c>
    </row>
    <row r="4131" spans="1:2">
      <c r="A4131">
        <v>4130</v>
      </c>
      <c r="B4131" s="13">
        <v>-4.0021247270216209</v>
      </c>
    </row>
    <row r="4132" spans="1:2">
      <c r="A4132">
        <v>4131</v>
      </c>
      <c r="B4132" s="13">
        <v>-5.7163261710788875</v>
      </c>
    </row>
    <row r="4133" spans="1:2">
      <c r="A4133">
        <v>4132</v>
      </c>
      <c r="B4133" s="13">
        <v>4.8799778184203477</v>
      </c>
    </row>
    <row r="4134" spans="1:2">
      <c r="A4134">
        <v>4133</v>
      </c>
      <c r="B4134" s="13">
        <v>-0.32833121991293629</v>
      </c>
    </row>
    <row r="4135" spans="1:2">
      <c r="A4135">
        <v>4134</v>
      </c>
      <c r="B4135" s="13">
        <v>-3.6993855848661275</v>
      </c>
    </row>
    <row r="4136" spans="1:2">
      <c r="A4136">
        <v>4135</v>
      </c>
      <c r="B4136" s="13">
        <v>-5.0536441342848857</v>
      </c>
    </row>
    <row r="4137" spans="1:2">
      <c r="A4137">
        <v>4136</v>
      </c>
      <c r="B4137" s="13">
        <v>-8.0874509906993115</v>
      </c>
    </row>
    <row r="4138" spans="1:2">
      <c r="A4138">
        <v>4137</v>
      </c>
      <c r="B4138" s="13">
        <v>-8.1658823601715227</v>
      </c>
    </row>
    <row r="4139" spans="1:2">
      <c r="A4139">
        <v>4138</v>
      </c>
      <c r="B4139" s="13">
        <v>-0.7002114069983133</v>
      </c>
    </row>
    <row r="4140" spans="1:2">
      <c r="A4140">
        <v>4139</v>
      </c>
      <c r="B4140" s="13">
        <v>-6.2211437881843574</v>
      </c>
    </row>
    <row r="4141" spans="1:2">
      <c r="A4141">
        <v>4140</v>
      </c>
      <c r="B4141" s="13">
        <v>-10.435290477345903</v>
      </c>
    </row>
    <row r="4142" spans="1:2">
      <c r="A4142">
        <v>4141</v>
      </c>
      <c r="B4142" s="13">
        <v>-3.7802523897281226</v>
      </c>
    </row>
    <row r="4143" spans="1:2">
      <c r="A4143">
        <v>4142</v>
      </c>
      <c r="B4143" s="13">
        <v>-3.0192278191230661</v>
      </c>
    </row>
    <row r="4144" spans="1:2">
      <c r="A4144">
        <v>4143</v>
      </c>
      <c r="B4144" s="13">
        <v>-3.385509561459791</v>
      </c>
    </row>
    <row r="4145" spans="1:2">
      <c r="A4145">
        <v>4144</v>
      </c>
      <c r="B4145" s="13">
        <v>-4.4492602200059626</v>
      </c>
    </row>
    <row r="4146" spans="1:2">
      <c r="A4146">
        <v>4145</v>
      </c>
      <c r="B4146" s="13">
        <v>-4.504279410333198</v>
      </c>
    </row>
    <row r="4147" spans="1:2">
      <c r="A4147">
        <v>4146</v>
      </c>
      <c r="B4147" s="13">
        <v>-8.9700707695734732</v>
      </c>
    </row>
    <row r="4148" spans="1:2">
      <c r="A4148">
        <v>4147</v>
      </c>
      <c r="B4148" s="13">
        <v>-1.8063271497182738</v>
      </c>
    </row>
    <row r="4149" spans="1:2">
      <c r="A4149">
        <v>4148</v>
      </c>
      <c r="B4149" s="13">
        <v>-6.9445185416685584</v>
      </c>
    </row>
    <row r="4150" spans="1:2">
      <c r="A4150">
        <v>4149</v>
      </c>
      <c r="B4150" s="13">
        <v>-10.972113813094321</v>
      </c>
    </row>
    <row r="4151" spans="1:2">
      <c r="A4151">
        <v>4150</v>
      </c>
      <c r="B4151" s="13">
        <v>-7.4229694287139569</v>
      </c>
    </row>
    <row r="4152" spans="1:2">
      <c r="A4152">
        <v>4151</v>
      </c>
      <c r="B4152" s="13">
        <v>-8.497039866252651</v>
      </c>
    </row>
    <row r="4153" spans="1:2">
      <c r="A4153">
        <v>4152</v>
      </c>
      <c r="B4153" s="13">
        <v>-9.3949024734145521</v>
      </c>
    </row>
    <row r="4154" spans="1:2">
      <c r="A4154">
        <v>4153</v>
      </c>
      <c r="B4154" s="13">
        <v>-3.1921860010256049</v>
      </c>
    </row>
    <row r="4155" spans="1:2">
      <c r="A4155">
        <v>4154</v>
      </c>
      <c r="B4155" s="13">
        <v>-2.2619437725909308</v>
      </c>
    </row>
    <row r="4156" spans="1:2">
      <c r="A4156">
        <v>4155</v>
      </c>
      <c r="B4156" s="13">
        <v>-7.8625201871520636</v>
      </c>
    </row>
    <row r="4157" spans="1:2">
      <c r="A4157">
        <v>4156</v>
      </c>
      <c r="B4157" s="13">
        <v>-8.2502034940455324</v>
      </c>
    </row>
    <row r="4158" spans="1:2">
      <c r="A4158">
        <v>4157</v>
      </c>
      <c r="B4158" s="13">
        <v>-5.3200577367356487</v>
      </c>
    </row>
    <row r="4159" spans="1:2">
      <c r="A4159">
        <v>4158</v>
      </c>
      <c r="B4159" s="13">
        <v>-8.6762083528682421</v>
      </c>
    </row>
    <row r="4160" spans="1:2">
      <c r="A4160">
        <v>4159</v>
      </c>
      <c r="B4160" s="13">
        <v>-7.7767183565815747</v>
      </c>
    </row>
    <row r="4161" spans="1:2">
      <c r="A4161">
        <v>4160</v>
      </c>
      <c r="B4161" s="13">
        <v>-2.0330059053509348</v>
      </c>
    </row>
    <row r="4162" spans="1:2">
      <c r="A4162">
        <v>4161</v>
      </c>
      <c r="B4162" s="13">
        <v>-5.6121264667678936</v>
      </c>
    </row>
    <row r="4163" spans="1:2">
      <c r="A4163">
        <v>4162</v>
      </c>
      <c r="B4163" s="13">
        <v>-4.8038048999150744</v>
      </c>
    </row>
    <row r="4164" spans="1:2">
      <c r="A4164">
        <v>4163</v>
      </c>
      <c r="B4164" s="13">
        <v>-2.8768031204351709</v>
      </c>
    </row>
    <row r="4165" spans="1:2">
      <c r="A4165">
        <v>4164</v>
      </c>
      <c r="B4165" s="13">
        <v>-2.5280923698059383</v>
      </c>
    </row>
    <row r="4166" spans="1:2">
      <c r="A4166">
        <v>4165</v>
      </c>
      <c r="B4166" s="13">
        <v>-6.1425481755297815</v>
      </c>
    </row>
    <row r="4167" spans="1:2">
      <c r="A4167">
        <v>4166</v>
      </c>
      <c r="B4167" s="13">
        <v>-7.1518285404076511</v>
      </c>
    </row>
    <row r="4168" spans="1:2">
      <c r="A4168">
        <v>4167</v>
      </c>
      <c r="B4168" s="13">
        <v>-2.9815777902971488</v>
      </c>
    </row>
    <row r="4169" spans="1:2">
      <c r="A4169">
        <v>4168</v>
      </c>
      <c r="B4169" s="13">
        <v>-7.0458736228369689</v>
      </c>
    </row>
    <row r="4170" spans="1:2">
      <c r="A4170">
        <v>4169</v>
      </c>
      <c r="B4170" s="13">
        <v>-4.1847931494814121</v>
      </c>
    </row>
    <row r="4171" spans="1:2">
      <c r="A4171">
        <v>4170</v>
      </c>
      <c r="B4171" s="13">
        <v>-2.8787794533133324</v>
      </c>
    </row>
    <row r="4172" spans="1:2">
      <c r="A4172">
        <v>4171</v>
      </c>
      <c r="B4172" s="13">
        <v>-4.9739044161436663</v>
      </c>
    </row>
    <row r="4173" spans="1:2">
      <c r="A4173">
        <v>4172</v>
      </c>
      <c r="B4173" s="13">
        <v>-4.3178493486255647</v>
      </c>
    </row>
    <row r="4174" spans="1:2">
      <c r="A4174">
        <v>4173</v>
      </c>
      <c r="B4174" s="13">
        <v>-7.5614303378179262</v>
      </c>
    </row>
    <row r="4175" spans="1:2">
      <c r="A4175">
        <v>4174</v>
      </c>
      <c r="B4175" s="13">
        <v>-3.6893233306710091</v>
      </c>
    </row>
    <row r="4176" spans="1:2">
      <c r="A4176">
        <v>4175</v>
      </c>
      <c r="B4176" s="13">
        <v>-8.8722674152162497</v>
      </c>
    </row>
    <row r="4177" spans="1:2">
      <c r="A4177">
        <v>4176</v>
      </c>
      <c r="B4177" s="13">
        <v>-5.8882622291371662</v>
      </c>
    </row>
    <row r="4178" spans="1:2">
      <c r="A4178">
        <v>4177</v>
      </c>
      <c r="B4178" s="13">
        <v>-4.7940800561087862</v>
      </c>
    </row>
    <row r="4179" spans="1:2">
      <c r="A4179">
        <v>4178</v>
      </c>
      <c r="B4179" s="13">
        <v>-6.5471035347467117</v>
      </c>
    </row>
    <row r="4180" spans="1:2">
      <c r="A4180">
        <v>4179</v>
      </c>
      <c r="B4180" s="13">
        <v>-4.7521803356957397</v>
      </c>
    </row>
    <row r="4181" spans="1:2">
      <c r="A4181">
        <v>4180</v>
      </c>
      <c r="B4181" s="13">
        <v>-4.8334675557781983</v>
      </c>
    </row>
    <row r="4182" spans="1:2">
      <c r="A4182">
        <v>4181</v>
      </c>
      <c r="B4182" s="13">
        <v>-4.8984539588901628</v>
      </c>
    </row>
    <row r="4183" spans="1:2">
      <c r="A4183">
        <v>4182</v>
      </c>
      <c r="B4183" s="13">
        <v>-5.9273315978684122</v>
      </c>
    </row>
    <row r="4184" spans="1:2">
      <c r="A4184">
        <v>4183</v>
      </c>
      <c r="B4184" s="13">
        <v>-3.5242627645899436</v>
      </c>
    </row>
    <row r="4185" spans="1:2">
      <c r="A4185">
        <v>4184</v>
      </c>
      <c r="B4185" s="13">
        <v>-4.2013321106857564</v>
      </c>
    </row>
    <row r="4186" spans="1:2">
      <c r="A4186">
        <v>4185</v>
      </c>
      <c r="B4186" s="13">
        <v>-6.8552040901635127</v>
      </c>
    </row>
    <row r="4187" spans="1:2">
      <c r="A4187">
        <v>4186</v>
      </c>
      <c r="B4187" s="13">
        <v>-4.5636767561278706</v>
      </c>
    </row>
    <row r="4188" spans="1:2">
      <c r="A4188">
        <v>4187</v>
      </c>
      <c r="B4188" s="13">
        <v>-3.5467561383528987</v>
      </c>
    </row>
    <row r="4189" spans="1:2">
      <c r="A4189">
        <v>4188</v>
      </c>
      <c r="B4189" s="13">
        <v>1.3686396704944777</v>
      </c>
    </row>
    <row r="4190" spans="1:2">
      <c r="A4190">
        <v>4189</v>
      </c>
      <c r="B4190" s="13">
        <v>-5.2562663747854952</v>
      </c>
    </row>
    <row r="4191" spans="1:2">
      <c r="A4191">
        <v>4190</v>
      </c>
      <c r="B4191" s="13">
        <v>-2.4873252743041614</v>
      </c>
    </row>
    <row r="4192" spans="1:2">
      <c r="A4192">
        <v>4191</v>
      </c>
      <c r="B4192" s="13">
        <v>-8.3845747374699791</v>
      </c>
    </row>
    <row r="4193" spans="1:2">
      <c r="A4193">
        <v>4192</v>
      </c>
      <c r="B4193" s="13">
        <v>-5.1141995573741301</v>
      </c>
    </row>
    <row r="4194" spans="1:2">
      <c r="A4194">
        <v>4193</v>
      </c>
      <c r="B4194" s="13">
        <v>-4.8268567576626307</v>
      </c>
    </row>
    <row r="4195" spans="1:2">
      <c r="A4195">
        <v>4194</v>
      </c>
      <c r="B4195" s="13">
        <v>-8.4164741123429767</v>
      </c>
    </row>
    <row r="4196" spans="1:2">
      <c r="A4196">
        <v>4195</v>
      </c>
      <c r="B4196" s="13">
        <v>-4.0338532694225551</v>
      </c>
    </row>
    <row r="4197" spans="1:2">
      <c r="A4197">
        <v>4196</v>
      </c>
      <c r="B4197" s="13">
        <v>-6.2306363392213289</v>
      </c>
    </row>
    <row r="4198" spans="1:2">
      <c r="A4198">
        <v>4197</v>
      </c>
      <c r="B4198" s="13">
        <v>-7.0787495012218127</v>
      </c>
    </row>
    <row r="4199" spans="1:2">
      <c r="A4199">
        <v>4198</v>
      </c>
      <c r="B4199" s="13">
        <v>-3.7200416568239425</v>
      </c>
    </row>
    <row r="4200" spans="1:2">
      <c r="A4200">
        <v>4199</v>
      </c>
      <c r="B4200" s="13">
        <v>-8.7805137647736711</v>
      </c>
    </row>
    <row r="4201" spans="1:2">
      <c r="A4201">
        <v>4200</v>
      </c>
      <c r="B4201" s="13">
        <v>-3.0609458468625204</v>
      </c>
    </row>
    <row r="4202" spans="1:2">
      <c r="A4202">
        <v>4201</v>
      </c>
      <c r="B4202" s="13">
        <v>-10.267761649528692</v>
      </c>
    </row>
    <row r="4203" spans="1:2">
      <c r="A4203">
        <v>4202</v>
      </c>
      <c r="B4203" s="13">
        <v>-5.0390358666704707</v>
      </c>
    </row>
    <row r="4204" spans="1:2">
      <c r="A4204">
        <v>4203</v>
      </c>
      <c r="B4204" s="13">
        <v>-1.7869674945451679</v>
      </c>
    </row>
    <row r="4205" spans="1:2">
      <c r="A4205">
        <v>4204</v>
      </c>
      <c r="B4205" s="13">
        <v>-3.499328594126875</v>
      </c>
    </row>
    <row r="4206" spans="1:2">
      <c r="A4206">
        <v>4205</v>
      </c>
      <c r="B4206" s="13">
        <v>-10.484475187447819</v>
      </c>
    </row>
    <row r="4207" spans="1:2">
      <c r="A4207">
        <v>4206</v>
      </c>
      <c r="B4207" s="13">
        <v>0.10945337115963995</v>
      </c>
    </row>
    <row r="4208" spans="1:2">
      <c r="A4208">
        <v>4207</v>
      </c>
      <c r="B4208" s="13">
        <v>-6.9335994325600812</v>
      </c>
    </row>
    <row r="4209" spans="1:2">
      <c r="A4209">
        <v>4208</v>
      </c>
      <c r="B4209" s="13">
        <v>-1.6356077176691266</v>
      </c>
    </row>
    <row r="4210" spans="1:2">
      <c r="A4210">
        <v>4209</v>
      </c>
      <c r="B4210" s="13">
        <v>-4.6411357222312697</v>
      </c>
    </row>
    <row r="4211" spans="1:2">
      <c r="A4211">
        <v>4210</v>
      </c>
      <c r="B4211" s="13">
        <v>-0.96369001715800295</v>
      </c>
    </row>
    <row r="4212" spans="1:2">
      <c r="A4212">
        <v>4211</v>
      </c>
      <c r="B4212" s="13">
        <v>-2.9750657953557118</v>
      </c>
    </row>
    <row r="4213" spans="1:2">
      <c r="A4213">
        <v>4212</v>
      </c>
      <c r="B4213" s="13">
        <v>0.1493613082036539</v>
      </c>
    </row>
    <row r="4214" spans="1:2">
      <c r="A4214">
        <v>4213</v>
      </c>
      <c r="B4214" s="13">
        <v>-7.8249834551327728</v>
      </c>
    </row>
    <row r="4215" spans="1:2">
      <c r="A4215">
        <v>4214</v>
      </c>
      <c r="B4215" s="13">
        <v>-0.75768223999416651</v>
      </c>
    </row>
    <row r="4216" spans="1:2">
      <c r="A4216">
        <v>4215</v>
      </c>
      <c r="B4216" s="13">
        <v>-4.9308755099195114</v>
      </c>
    </row>
    <row r="4217" spans="1:2">
      <c r="A4217">
        <v>4216</v>
      </c>
      <c r="B4217" s="13">
        <v>-3.9697736807396855</v>
      </c>
    </row>
    <row r="4218" spans="1:2">
      <c r="A4218">
        <v>4217</v>
      </c>
      <c r="B4218" s="13">
        <v>1.2030689161502137</v>
      </c>
    </row>
    <row r="4219" spans="1:2">
      <c r="A4219">
        <v>4218</v>
      </c>
      <c r="B4219" s="13">
        <v>-5.5158390563750652</v>
      </c>
    </row>
    <row r="4220" spans="1:2">
      <c r="A4220">
        <v>4219</v>
      </c>
      <c r="B4220" s="13">
        <v>-2.6603954559122451</v>
      </c>
    </row>
    <row r="4221" spans="1:2">
      <c r="A4221">
        <v>4220</v>
      </c>
      <c r="B4221" s="13">
        <v>-4.0509085180394733</v>
      </c>
    </row>
    <row r="4222" spans="1:2">
      <c r="A4222">
        <v>4221</v>
      </c>
      <c r="B4222" s="13">
        <v>-7.3149162630467268</v>
      </c>
    </row>
    <row r="4223" spans="1:2">
      <c r="A4223">
        <v>4222</v>
      </c>
      <c r="B4223" s="13">
        <v>-7.4102356949148582</v>
      </c>
    </row>
    <row r="4224" spans="1:2">
      <c r="A4224">
        <v>4223</v>
      </c>
      <c r="B4224" s="13">
        <v>-6.8091193399236456</v>
      </c>
    </row>
    <row r="4225" spans="1:2">
      <c r="A4225">
        <v>4224</v>
      </c>
      <c r="B4225" s="13">
        <v>-8.3168892795820799</v>
      </c>
    </row>
    <row r="4226" spans="1:2">
      <c r="A4226">
        <v>4225</v>
      </c>
      <c r="B4226" s="13">
        <v>-6.1636975477300888</v>
      </c>
    </row>
    <row r="4227" spans="1:2">
      <c r="A4227">
        <v>4226</v>
      </c>
      <c r="B4227" s="13">
        <v>-5.7426174282247668</v>
      </c>
    </row>
    <row r="4228" spans="1:2">
      <c r="A4228">
        <v>4227</v>
      </c>
      <c r="B4228" s="13">
        <v>-0.95006043199438228</v>
      </c>
    </row>
    <row r="4229" spans="1:2">
      <c r="A4229">
        <v>4228</v>
      </c>
      <c r="B4229" s="13">
        <v>-9.3445382062588838</v>
      </c>
    </row>
    <row r="4230" spans="1:2">
      <c r="A4230">
        <v>4229</v>
      </c>
      <c r="B4230" s="13">
        <v>-8.8133825095771563</v>
      </c>
    </row>
    <row r="4231" spans="1:2">
      <c r="A4231">
        <v>4230</v>
      </c>
      <c r="B4231" s="13">
        <v>-6.0217867917531791</v>
      </c>
    </row>
    <row r="4232" spans="1:2">
      <c r="A4232">
        <v>4231</v>
      </c>
      <c r="B4232" s="13">
        <v>-7.1118350840797113</v>
      </c>
    </row>
    <row r="4233" spans="1:2">
      <c r="A4233">
        <v>4232</v>
      </c>
      <c r="B4233" s="13">
        <v>-11.735260813999272</v>
      </c>
    </row>
    <row r="4234" spans="1:2">
      <c r="A4234">
        <v>4233</v>
      </c>
      <c r="B4234" s="13">
        <v>-4.6802100265337439</v>
      </c>
    </row>
    <row r="4235" spans="1:2">
      <c r="A4235">
        <v>4234</v>
      </c>
      <c r="B4235" s="13">
        <v>-6.2369487478607724</v>
      </c>
    </row>
    <row r="4236" spans="1:2">
      <c r="A4236">
        <v>4235</v>
      </c>
      <c r="B4236" s="13">
        <v>-6.1960422971585665</v>
      </c>
    </row>
    <row r="4237" spans="1:2">
      <c r="A4237">
        <v>4236</v>
      </c>
      <c r="B4237" s="13">
        <v>-3.4793603653810985</v>
      </c>
    </row>
    <row r="4238" spans="1:2">
      <c r="A4238">
        <v>4237</v>
      </c>
      <c r="B4238" s="13">
        <v>-9.3382651769290081</v>
      </c>
    </row>
    <row r="4239" spans="1:2">
      <c r="A4239">
        <v>4238</v>
      </c>
      <c r="B4239" s="13">
        <v>-5.4195686126530198</v>
      </c>
    </row>
    <row r="4240" spans="1:2">
      <c r="A4240">
        <v>4239</v>
      </c>
      <c r="B4240" s="13">
        <v>-2.2103917232232324</v>
      </c>
    </row>
    <row r="4241" spans="1:2">
      <c r="A4241">
        <v>4240</v>
      </c>
      <c r="B4241" s="13">
        <v>-1.2778024755767072</v>
      </c>
    </row>
    <row r="4242" spans="1:2">
      <c r="A4242">
        <v>4241</v>
      </c>
      <c r="B4242" s="13">
        <v>-7.6726302449069204</v>
      </c>
    </row>
    <row r="4243" spans="1:2">
      <c r="A4243">
        <v>4242</v>
      </c>
      <c r="B4243" s="13">
        <v>-7.5195661051955058</v>
      </c>
    </row>
    <row r="4244" spans="1:2">
      <c r="A4244">
        <v>4243</v>
      </c>
      <c r="B4244" s="13">
        <v>-1.1993844649821792</v>
      </c>
    </row>
    <row r="4245" spans="1:2">
      <c r="A4245">
        <v>4244</v>
      </c>
      <c r="B4245" s="13">
        <v>-7.1015595107131553</v>
      </c>
    </row>
    <row r="4246" spans="1:2">
      <c r="A4246">
        <v>4245</v>
      </c>
      <c r="B4246" s="13">
        <v>-0.48002927191395001</v>
      </c>
    </row>
    <row r="4247" spans="1:2">
      <c r="A4247">
        <v>4246</v>
      </c>
      <c r="B4247" s="13">
        <v>-2.7674767099538444</v>
      </c>
    </row>
    <row r="4248" spans="1:2">
      <c r="A4248">
        <v>4247</v>
      </c>
      <c r="B4248" s="13">
        <v>-5.8231720496746275</v>
      </c>
    </row>
    <row r="4249" spans="1:2">
      <c r="A4249">
        <v>4248</v>
      </c>
      <c r="B4249" s="13">
        <v>-3.6473050428568374</v>
      </c>
    </row>
    <row r="4250" spans="1:2">
      <c r="A4250">
        <v>4249</v>
      </c>
      <c r="B4250" s="13">
        <v>-5.7218039505574776</v>
      </c>
    </row>
    <row r="4251" spans="1:2">
      <c r="A4251">
        <v>4250</v>
      </c>
      <c r="B4251" s="13">
        <v>-5.5388464387790062E-3</v>
      </c>
    </row>
    <row r="4252" spans="1:2">
      <c r="A4252">
        <v>4251</v>
      </c>
      <c r="B4252" s="13">
        <v>-7.4615707353856937</v>
      </c>
    </row>
    <row r="4253" spans="1:2">
      <c r="A4253">
        <v>4252</v>
      </c>
      <c r="B4253" s="13">
        <v>-1.631432211002352</v>
      </c>
    </row>
    <row r="4254" spans="1:2">
      <c r="A4254">
        <v>4253</v>
      </c>
      <c r="B4254" s="13">
        <v>-8.541040322369934</v>
      </c>
    </row>
    <row r="4255" spans="1:2">
      <c r="A4255">
        <v>4254</v>
      </c>
      <c r="B4255" s="13">
        <v>-4.0777326956736957</v>
      </c>
    </row>
    <row r="4256" spans="1:2">
      <c r="A4256">
        <v>4255</v>
      </c>
      <c r="B4256" s="13">
        <v>-4.6427709953267557</v>
      </c>
    </row>
    <row r="4257" spans="1:2">
      <c r="A4257">
        <v>4256</v>
      </c>
      <c r="B4257" s="13">
        <v>-2.8788372435632739</v>
      </c>
    </row>
    <row r="4258" spans="1:2">
      <c r="A4258">
        <v>4257</v>
      </c>
      <c r="B4258" s="13">
        <v>-9.3772003587751378</v>
      </c>
    </row>
    <row r="4259" spans="1:2">
      <c r="A4259">
        <v>4258</v>
      </c>
      <c r="B4259" s="13">
        <v>-6.8617914425154449</v>
      </c>
    </row>
    <row r="4260" spans="1:2">
      <c r="A4260">
        <v>4259</v>
      </c>
      <c r="B4260" s="13">
        <v>-5.0166473861769862</v>
      </c>
    </row>
    <row r="4261" spans="1:2">
      <c r="A4261">
        <v>4260</v>
      </c>
      <c r="B4261" s="13">
        <v>-3.7878018245231684</v>
      </c>
    </row>
    <row r="4262" spans="1:2">
      <c r="A4262">
        <v>4261</v>
      </c>
      <c r="B4262" s="13">
        <v>-11.430355444872243</v>
      </c>
    </row>
    <row r="4263" spans="1:2">
      <c r="A4263">
        <v>4262</v>
      </c>
      <c r="B4263" s="13">
        <v>-3.5909922308738942</v>
      </c>
    </row>
    <row r="4264" spans="1:2">
      <c r="A4264">
        <v>4263</v>
      </c>
      <c r="B4264" s="13">
        <v>-4.2196071585235382</v>
      </c>
    </row>
    <row r="4265" spans="1:2">
      <c r="A4265">
        <v>4264</v>
      </c>
      <c r="B4265" s="13">
        <v>-4.9089172919187893</v>
      </c>
    </row>
    <row r="4266" spans="1:2">
      <c r="A4266">
        <v>4265</v>
      </c>
      <c r="B4266" s="13">
        <v>-5.3264595419648266</v>
      </c>
    </row>
    <row r="4267" spans="1:2">
      <c r="A4267">
        <v>4266</v>
      </c>
      <c r="B4267" s="13">
        <v>-6.3945568892237539</v>
      </c>
    </row>
    <row r="4268" spans="1:2">
      <c r="A4268">
        <v>4267</v>
      </c>
      <c r="B4268" s="13">
        <v>-6.897896057031617</v>
      </c>
    </row>
    <row r="4269" spans="1:2">
      <c r="A4269">
        <v>4268</v>
      </c>
      <c r="B4269" s="13">
        <v>-4.0382006371109327</v>
      </c>
    </row>
    <row r="4270" spans="1:2">
      <c r="A4270">
        <v>4269</v>
      </c>
      <c r="B4270" s="13">
        <v>-4.6710709010536284</v>
      </c>
    </row>
    <row r="4271" spans="1:2">
      <c r="A4271">
        <v>4270</v>
      </c>
      <c r="B4271" s="13">
        <v>-1.0341206909093419</v>
      </c>
    </row>
    <row r="4272" spans="1:2">
      <c r="A4272">
        <v>4271</v>
      </c>
      <c r="B4272" s="13">
        <v>-3.4522123633094801</v>
      </c>
    </row>
    <row r="4273" spans="1:2">
      <c r="A4273">
        <v>4272</v>
      </c>
      <c r="B4273" s="13">
        <v>-2.1425950424691314</v>
      </c>
    </row>
    <row r="4274" spans="1:2">
      <c r="A4274">
        <v>4273</v>
      </c>
      <c r="B4274" s="13">
        <v>-6.0341034380779881</v>
      </c>
    </row>
    <row r="4275" spans="1:2">
      <c r="A4275">
        <v>4274</v>
      </c>
      <c r="B4275" s="13">
        <v>-5.5812766822622546</v>
      </c>
    </row>
    <row r="4276" spans="1:2">
      <c r="A4276">
        <v>4275</v>
      </c>
      <c r="B4276" s="13">
        <v>-4.6389636201016957</v>
      </c>
    </row>
    <row r="4277" spans="1:2">
      <c r="A4277">
        <v>4276</v>
      </c>
      <c r="B4277" s="13">
        <v>9.5007214830353584E-2</v>
      </c>
    </row>
    <row r="4278" spans="1:2">
      <c r="A4278">
        <v>4277</v>
      </c>
      <c r="B4278" s="13">
        <v>-8.9255170070349958</v>
      </c>
    </row>
    <row r="4279" spans="1:2">
      <c r="A4279">
        <v>4278</v>
      </c>
      <c r="B4279" s="13">
        <v>-2.340977530775425</v>
      </c>
    </row>
    <row r="4280" spans="1:2">
      <c r="A4280">
        <v>4279</v>
      </c>
      <c r="B4280" s="13">
        <v>-5.4277692137182632</v>
      </c>
    </row>
    <row r="4281" spans="1:2">
      <c r="A4281">
        <v>4280</v>
      </c>
      <c r="B4281" s="13">
        <v>-10.265262719067627</v>
      </c>
    </row>
    <row r="4282" spans="1:2">
      <c r="A4282">
        <v>4281</v>
      </c>
      <c r="B4282" s="13">
        <v>-8.4493627761938015</v>
      </c>
    </row>
    <row r="4283" spans="1:2">
      <c r="A4283">
        <v>4282</v>
      </c>
      <c r="B4283" s="13">
        <v>-0.60244390962563765</v>
      </c>
    </row>
    <row r="4284" spans="1:2">
      <c r="A4284">
        <v>4283</v>
      </c>
      <c r="B4284" s="13">
        <v>-1.317888001493893</v>
      </c>
    </row>
    <row r="4285" spans="1:2">
      <c r="A4285">
        <v>4284</v>
      </c>
      <c r="B4285" s="13">
        <v>-2.0933924448725549</v>
      </c>
    </row>
    <row r="4286" spans="1:2">
      <c r="A4286">
        <v>4285</v>
      </c>
      <c r="B4286" s="13">
        <v>-1.0036626526849906</v>
      </c>
    </row>
    <row r="4287" spans="1:2">
      <c r="A4287">
        <v>4286</v>
      </c>
      <c r="B4287" s="13">
        <v>-5.8965306613647526</v>
      </c>
    </row>
    <row r="4288" spans="1:2">
      <c r="A4288">
        <v>4287</v>
      </c>
      <c r="B4288" s="13">
        <v>-4.1115749646186588</v>
      </c>
    </row>
    <row r="4289" spans="1:2">
      <c r="A4289">
        <v>4288</v>
      </c>
      <c r="B4289" s="13">
        <v>-1.4040750055705735</v>
      </c>
    </row>
    <row r="4290" spans="1:2">
      <c r="A4290">
        <v>4289</v>
      </c>
      <c r="B4290" s="13">
        <v>-1.6734177227007434</v>
      </c>
    </row>
    <row r="4291" spans="1:2">
      <c r="A4291">
        <v>4290</v>
      </c>
      <c r="B4291" s="13">
        <v>-7.209338360634213</v>
      </c>
    </row>
    <row r="4292" spans="1:2">
      <c r="A4292">
        <v>4291</v>
      </c>
      <c r="B4292" s="13">
        <v>-6.655946262914906</v>
      </c>
    </row>
    <row r="4293" spans="1:2">
      <c r="A4293">
        <v>4292</v>
      </c>
      <c r="B4293" s="13">
        <v>0.72360793591175931</v>
      </c>
    </row>
    <row r="4294" spans="1:2">
      <c r="A4294">
        <v>4293</v>
      </c>
      <c r="B4294" s="13">
        <v>-10.892128729723241</v>
      </c>
    </row>
    <row r="4295" spans="1:2">
      <c r="A4295">
        <v>4294</v>
      </c>
      <c r="B4295" s="13">
        <v>-4.3973699804901987</v>
      </c>
    </row>
    <row r="4296" spans="1:2">
      <c r="A4296">
        <v>4295</v>
      </c>
      <c r="B4296" s="13">
        <v>-0.48636832689632109</v>
      </c>
    </row>
    <row r="4297" spans="1:2">
      <c r="A4297">
        <v>4296</v>
      </c>
      <c r="B4297" s="13">
        <v>-2.0528836650965374</v>
      </c>
    </row>
    <row r="4298" spans="1:2">
      <c r="A4298">
        <v>4297</v>
      </c>
      <c r="B4298" s="13">
        <v>-8.1927546263551108</v>
      </c>
    </row>
    <row r="4299" spans="1:2">
      <c r="A4299">
        <v>4298</v>
      </c>
      <c r="B4299" s="13">
        <v>-8.0731798289840757</v>
      </c>
    </row>
    <row r="4300" spans="1:2">
      <c r="A4300">
        <v>4299</v>
      </c>
      <c r="B4300" s="13">
        <v>-7.2974106495197004</v>
      </c>
    </row>
    <row r="4301" spans="1:2">
      <c r="A4301">
        <v>4300</v>
      </c>
      <c r="B4301" s="13">
        <v>-3.7959380127486924</v>
      </c>
    </row>
    <row r="4302" spans="1:2">
      <c r="A4302">
        <v>4301</v>
      </c>
      <c r="B4302" s="13">
        <v>-1.3934986405982139</v>
      </c>
    </row>
    <row r="4303" spans="1:2">
      <c r="A4303">
        <v>4302</v>
      </c>
      <c r="B4303" s="13">
        <v>-2.5967666810983272</v>
      </c>
    </row>
    <row r="4304" spans="1:2">
      <c r="A4304">
        <v>4303</v>
      </c>
      <c r="B4304" s="13">
        <v>-5.5542850279523313</v>
      </c>
    </row>
    <row r="4305" spans="1:2">
      <c r="A4305">
        <v>4304</v>
      </c>
      <c r="B4305" s="13">
        <v>0.7173636801461506</v>
      </c>
    </row>
    <row r="4306" spans="1:2">
      <c r="A4306">
        <v>4305</v>
      </c>
      <c r="B4306" s="13">
        <v>-6.376330515263076</v>
      </c>
    </row>
    <row r="4307" spans="1:2">
      <c r="A4307">
        <v>4306</v>
      </c>
      <c r="B4307" s="13">
        <v>-4.1586299209463489</v>
      </c>
    </row>
    <row r="4308" spans="1:2">
      <c r="A4308">
        <v>4307</v>
      </c>
      <c r="B4308" s="13">
        <v>-5.7403223438422275</v>
      </c>
    </row>
    <row r="4309" spans="1:2">
      <c r="A4309">
        <v>4308</v>
      </c>
      <c r="B4309" s="13">
        <v>-5.7568010220408476</v>
      </c>
    </row>
    <row r="4310" spans="1:2">
      <c r="A4310">
        <v>4309</v>
      </c>
      <c r="B4310" s="13">
        <v>-4.9842043464044208</v>
      </c>
    </row>
    <row r="4311" spans="1:2">
      <c r="A4311">
        <v>4310</v>
      </c>
      <c r="B4311" s="13">
        <v>-1.4940348745175247</v>
      </c>
    </row>
    <row r="4312" spans="1:2">
      <c r="A4312">
        <v>4311</v>
      </c>
      <c r="B4312" s="13">
        <v>-3.2813592404926162</v>
      </c>
    </row>
    <row r="4313" spans="1:2">
      <c r="A4313">
        <v>4312</v>
      </c>
      <c r="B4313" s="13">
        <v>-0.20964113688936914</v>
      </c>
    </row>
    <row r="4314" spans="1:2">
      <c r="A4314">
        <v>4313</v>
      </c>
      <c r="B4314" s="13">
        <v>-7.1801159079116061</v>
      </c>
    </row>
    <row r="4315" spans="1:2">
      <c r="A4315">
        <v>4314</v>
      </c>
      <c r="B4315" s="13">
        <v>-4.408840088642302</v>
      </c>
    </row>
    <row r="4316" spans="1:2">
      <c r="A4316">
        <v>4315</v>
      </c>
      <c r="B4316" s="13">
        <v>-5.6148017766837022</v>
      </c>
    </row>
    <row r="4317" spans="1:2">
      <c r="A4317">
        <v>4316</v>
      </c>
      <c r="B4317" s="13">
        <v>-5.0035327002400543</v>
      </c>
    </row>
    <row r="4318" spans="1:2">
      <c r="A4318">
        <v>4317</v>
      </c>
      <c r="B4318" s="13">
        <v>-7.6365637275314207</v>
      </c>
    </row>
    <row r="4319" spans="1:2">
      <c r="A4319">
        <v>4318</v>
      </c>
      <c r="B4319" s="13">
        <v>-1.7347870494841469</v>
      </c>
    </row>
    <row r="4320" spans="1:2">
      <c r="A4320">
        <v>4319</v>
      </c>
      <c r="B4320" s="13">
        <v>-9.2405821309329532</v>
      </c>
    </row>
    <row r="4321" spans="1:2">
      <c r="A4321">
        <v>4320</v>
      </c>
      <c r="B4321" s="13">
        <v>-2.2356639847068731</v>
      </c>
    </row>
    <row r="4322" spans="1:2">
      <c r="A4322">
        <v>4321</v>
      </c>
      <c r="B4322" s="13">
        <v>-3.8891508067472933</v>
      </c>
    </row>
    <row r="4323" spans="1:2">
      <c r="A4323">
        <v>4322</v>
      </c>
      <c r="B4323" s="13">
        <v>-4.9934890895879844</v>
      </c>
    </row>
    <row r="4324" spans="1:2">
      <c r="A4324">
        <v>4323</v>
      </c>
      <c r="B4324" s="13">
        <v>-4.3179373051867627</v>
      </c>
    </row>
    <row r="4325" spans="1:2">
      <c r="A4325">
        <v>4324</v>
      </c>
      <c r="B4325" s="13">
        <v>-1.1212347172354225</v>
      </c>
    </row>
    <row r="4326" spans="1:2">
      <c r="A4326">
        <v>4325</v>
      </c>
      <c r="B4326" s="13">
        <v>-9.8023643417292607</v>
      </c>
    </row>
    <row r="4327" spans="1:2">
      <c r="A4327">
        <v>4326</v>
      </c>
      <c r="B4327" s="13">
        <v>-5.2337673843941941</v>
      </c>
    </row>
    <row r="4328" spans="1:2">
      <c r="A4328">
        <v>4327</v>
      </c>
      <c r="B4328" s="13">
        <v>-4.3817249459888732</v>
      </c>
    </row>
    <row r="4329" spans="1:2">
      <c r="A4329">
        <v>4328</v>
      </c>
      <c r="B4329" s="13">
        <v>-8.2630511953022427</v>
      </c>
    </row>
    <row r="4330" spans="1:2">
      <c r="A4330">
        <v>4329</v>
      </c>
      <c r="B4330" s="13">
        <v>-3.9780074913301826</v>
      </c>
    </row>
    <row r="4331" spans="1:2">
      <c r="A4331">
        <v>4330</v>
      </c>
      <c r="B4331" s="13">
        <v>-5.7344999981558411</v>
      </c>
    </row>
    <row r="4332" spans="1:2">
      <c r="A4332">
        <v>4331</v>
      </c>
      <c r="B4332" s="13">
        <v>-2.3747864395361797</v>
      </c>
    </row>
    <row r="4333" spans="1:2">
      <c r="A4333">
        <v>4332</v>
      </c>
      <c r="B4333" s="13">
        <v>-4.4016516499301828</v>
      </c>
    </row>
    <row r="4334" spans="1:2">
      <c r="A4334">
        <v>4333</v>
      </c>
      <c r="B4334" s="13">
        <v>-8.6211680179549841</v>
      </c>
    </row>
    <row r="4335" spans="1:2">
      <c r="A4335">
        <v>4334</v>
      </c>
      <c r="B4335" s="13">
        <v>0.12307960269054742</v>
      </c>
    </row>
    <row r="4336" spans="1:2">
      <c r="A4336">
        <v>4335</v>
      </c>
      <c r="B4336" s="13">
        <v>-6.7367440239302541</v>
      </c>
    </row>
    <row r="4337" spans="1:2">
      <c r="A4337">
        <v>4336</v>
      </c>
      <c r="B4337" s="13">
        <v>-5.1729465378106534</v>
      </c>
    </row>
    <row r="4338" spans="1:2">
      <c r="A4338">
        <v>4337</v>
      </c>
      <c r="B4338" s="13">
        <v>-3.4979508388643139</v>
      </c>
    </row>
    <row r="4339" spans="1:2">
      <c r="A4339">
        <v>4338</v>
      </c>
      <c r="B4339" s="13">
        <v>-4.5946421234801615</v>
      </c>
    </row>
    <row r="4340" spans="1:2">
      <c r="A4340">
        <v>4339</v>
      </c>
      <c r="B4340" s="13">
        <v>-8.7804814537158578</v>
      </c>
    </row>
    <row r="4341" spans="1:2">
      <c r="A4341">
        <v>4340</v>
      </c>
      <c r="B4341" s="13">
        <v>-7.315881681880243</v>
      </c>
    </row>
    <row r="4342" spans="1:2">
      <c r="A4342">
        <v>4341</v>
      </c>
      <c r="B4342" s="13">
        <v>-9.4586561879240509</v>
      </c>
    </row>
    <row r="4343" spans="1:2">
      <c r="A4343">
        <v>4342</v>
      </c>
      <c r="B4343" s="13">
        <v>-12.255700649883536</v>
      </c>
    </row>
    <row r="4344" spans="1:2">
      <c r="A4344">
        <v>4343</v>
      </c>
      <c r="B4344" s="13">
        <v>-4.6667960416848127</v>
      </c>
    </row>
    <row r="4345" spans="1:2">
      <c r="A4345">
        <v>4344</v>
      </c>
      <c r="B4345" s="13">
        <v>-2.4695788180639373</v>
      </c>
    </row>
    <row r="4346" spans="1:2">
      <c r="A4346">
        <v>4345</v>
      </c>
      <c r="B4346" s="13">
        <v>-8.8565882451126168</v>
      </c>
    </row>
    <row r="4347" spans="1:2">
      <c r="A4347">
        <v>4346</v>
      </c>
      <c r="B4347" s="13">
        <v>-7.1605215978017789</v>
      </c>
    </row>
    <row r="4348" spans="1:2">
      <c r="A4348">
        <v>4347</v>
      </c>
      <c r="B4348" s="13">
        <v>-3.8033417890916317</v>
      </c>
    </row>
    <row r="4349" spans="1:2">
      <c r="A4349">
        <v>4348</v>
      </c>
      <c r="B4349" s="13">
        <v>-1.3744181107572966</v>
      </c>
    </row>
    <row r="4350" spans="1:2">
      <c r="A4350">
        <v>4349</v>
      </c>
      <c r="B4350" s="13">
        <v>-3.9212935072062156</v>
      </c>
    </row>
    <row r="4351" spans="1:2">
      <c r="A4351">
        <v>4350</v>
      </c>
      <c r="B4351" s="13">
        <v>-3.096020217216116</v>
      </c>
    </row>
    <row r="4352" spans="1:2">
      <c r="A4352">
        <v>4351</v>
      </c>
      <c r="B4352" s="13">
        <v>-3.849822638245072</v>
      </c>
    </row>
    <row r="4353" spans="1:2">
      <c r="A4353">
        <v>4352</v>
      </c>
      <c r="B4353" s="13">
        <v>-6.1769266379272088</v>
      </c>
    </row>
    <row r="4354" spans="1:2">
      <c r="A4354">
        <v>4353</v>
      </c>
      <c r="B4354" s="13">
        <v>-4.7335218701241821</v>
      </c>
    </row>
    <row r="4355" spans="1:2">
      <c r="A4355">
        <v>4354</v>
      </c>
      <c r="B4355" s="13">
        <v>-7.2778842825037717</v>
      </c>
    </row>
    <row r="4356" spans="1:2">
      <c r="A4356">
        <v>4355</v>
      </c>
      <c r="B4356" s="13">
        <v>-2.5386038065672967</v>
      </c>
    </row>
    <row r="4357" spans="1:2">
      <c r="A4357">
        <v>4356</v>
      </c>
      <c r="B4357" s="13">
        <v>-4.8351299466827999</v>
      </c>
    </row>
    <row r="4358" spans="1:2">
      <c r="A4358">
        <v>4357</v>
      </c>
      <c r="B4358" s="13">
        <v>-8.436591470075161</v>
      </c>
    </row>
    <row r="4359" spans="1:2">
      <c r="A4359">
        <v>4358</v>
      </c>
      <c r="B4359" s="13">
        <v>-5.372918510128363</v>
      </c>
    </row>
    <row r="4360" spans="1:2">
      <c r="A4360">
        <v>4359</v>
      </c>
      <c r="B4360" s="13">
        <v>-12.289850303224011</v>
      </c>
    </row>
    <row r="4361" spans="1:2">
      <c r="A4361">
        <v>4360</v>
      </c>
      <c r="B4361" s="13">
        <v>-7.0299954438433998</v>
      </c>
    </row>
    <row r="4362" spans="1:2">
      <c r="A4362">
        <v>4361</v>
      </c>
      <c r="B4362" s="13">
        <v>-6.3906937911521133</v>
      </c>
    </row>
    <row r="4363" spans="1:2">
      <c r="A4363">
        <v>4362</v>
      </c>
      <c r="B4363" s="13">
        <v>-3.773495555783819</v>
      </c>
    </row>
    <row r="4364" spans="1:2">
      <c r="A4364">
        <v>4363</v>
      </c>
      <c r="B4364" s="13">
        <v>-2.9691976836055676</v>
      </c>
    </row>
    <row r="4365" spans="1:2">
      <c r="A4365">
        <v>4364</v>
      </c>
      <c r="B4365" s="13">
        <v>-4.2416362655639528</v>
      </c>
    </row>
    <row r="4366" spans="1:2">
      <c r="A4366">
        <v>4365</v>
      </c>
      <c r="B4366" s="13">
        <v>-2.6885618282977832</v>
      </c>
    </row>
    <row r="4367" spans="1:2">
      <c r="A4367">
        <v>4366</v>
      </c>
      <c r="B4367" s="13">
        <v>-5.7502949595725443</v>
      </c>
    </row>
    <row r="4368" spans="1:2">
      <c r="A4368">
        <v>4367</v>
      </c>
      <c r="B4368" s="13">
        <v>-5.1172111896407815</v>
      </c>
    </row>
    <row r="4369" spans="1:2">
      <c r="A4369">
        <v>4368</v>
      </c>
      <c r="B4369" s="13">
        <v>-5.6610364669803097</v>
      </c>
    </row>
    <row r="4370" spans="1:2">
      <c r="A4370">
        <v>4369</v>
      </c>
      <c r="B4370" s="13">
        <v>-3.0395926245972742</v>
      </c>
    </row>
    <row r="4371" spans="1:2">
      <c r="A4371">
        <v>4370</v>
      </c>
      <c r="B4371" s="13">
        <v>-6.6768795653601538</v>
      </c>
    </row>
    <row r="4372" spans="1:2">
      <c r="A4372">
        <v>4371</v>
      </c>
      <c r="B4372" s="13">
        <v>-2.9975127585844135</v>
      </c>
    </row>
    <row r="4373" spans="1:2">
      <c r="A4373">
        <v>4372</v>
      </c>
      <c r="B4373" s="13">
        <v>-2.7209571464770534</v>
      </c>
    </row>
    <row r="4374" spans="1:2">
      <c r="A4374">
        <v>4373</v>
      </c>
      <c r="B4374" s="13">
        <v>-6.4152081180072935</v>
      </c>
    </row>
    <row r="4375" spans="1:2">
      <c r="A4375">
        <v>4374</v>
      </c>
      <c r="B4375" s="13">
        <v>-6.0302421579402701</v>
      </c>
    </row>
    <row r="4376" spans="1:2">
      <c r="A4376">
        <v>4375</v>
      </c>
      <c r="B4376" s="13">
        <v>-6.1772369583669811</v>
      </c>
    </row>
    <row r="4377" spans="1:2">
      <c r="A4377">
        <v>4376</v>
      </c>
      <c r="B4377" s="13">
        <v>-4.4100705730105147</v>
      </c>
    </row>
    <row r="4378" spans="1:2">
      <c r="A4378">
        <v>4377</v>
      </c>
      <c r="B4378" s="13">
        <v>-8.9285443348675937</v>
      </c>
    </row>
    <row r="4379" spans="1:2">
      <c r="A4379">
        <v>4378</v>
      </c>
      <c r="B4379" s="13">
        <v>-7.1102874867070014</v>
      </c>
    </row>
    <row r="4380" spans="1:2">
      <c r="A4380">
        <v>4379</v>
      </c>
      <c r="B4380" s="13">
        <v>-3.2073684272574083</v>
      </c>
    </row>
    <row r="4381" spans="1:2">
      <c r="A4381">
        <v>4380</v>
      </c>
      <c r="B4381" s="13">
        <v>-3.2359568492072159</v>
      </c>
    </row>
    <row r="4382" spans="1:2">
      <c r="A4382">
        <v>4381</v>
      </c>
      <c r="B4382" s="13">
        <v>-7.3657075427118688</v>
      </c>
    </row>
    <row r="4383" spans="1:2">
      <c r="A4383">
        <v>4382</v>
      </c>
      <c r="B4383" s="13">
        <v>-5.7278201328848768</v>
      </c>
    </row>
    <row r="4384" spans="1:2">
      <c r="A4384">
        <v>4383</v>
      </c>
      <c r="B4384" s="13">
        <v>-3.3424065503744322</v>
      </c>
    </row>
    <row r="4385" spans="1:2">
      <c r="A4385">
        <v>4384</v>
      </c>
      <c r="B4385" s="13">
        <v>-0.92468473703057774</v>
      </c>
    </row>
    <row r="4386" spans="1:2">
      <c r="A4386">
        <v>4385</v>
      </c>
      <c r="B4386" s="13">
        <v>-10.225142537687882</v>
      </c>
    </row>
    <row r="4387" spans="1:2">
      <c r="A4387">
        <v>4386</v>
      </c>
      <c r="B4387" s="13">
        <v>-7.1283566203998667</v>
      </c>
    </row>
    <row r="4388" spans="1:2">
      <c r="A4388">
        <v>4387</v>
      </c>
      <c r="B4388" s="13">
        <v>-7.0583262864266416</v>
      </c>
    </row>
    <row r="4389" spans="1:2">
      <c r="A4389">
        <v>4388</v>
      </c>
      <c r="B4389" s="13">
        <v>-4.5473636256326637</v>
      </c>
    </row>
    <row r="4390" spans="1:2">
      <c r="A4390">
        <v>4389</v>
      </c>
      <c r="B4390" s="13">
        <v>-2.3513038876981947</v>
      </c>
    </row>
    <row r="4391" spans="1:2">
      <c r="A4391">
        <v>4390</v>
      </c>
      <c r="B4391" s="13">
        <v>-8.8923112564762423</v>
      </c>
    </row>
    <row r="4392" spans="1:2">
      <c r="A4392">
        <v>4391</v>
      </c>
      <c r="B4392" s="13">
        <v>-6.8045288299306614</v>
      </c>
    </row>
    <row r="4393" spans="1:2">
      <c r="A4393">
        <v>4392</v>
      </c>
      <c r="B4393" s="13">
        <v>-3.6709209970925438</v>
      </c>
    </row>
    <row r="4394" spans="1:2">
      <c r="A4394">
        <v>4393</v>
      </c>
      <c r="B4394" s="13">
        <v>-5.4992468395257994</v>
      </c>
    </row>
    <row r="4395" spans="1:2">
      <c r="A4395">
        <v>4394</v>
      </c>
      <c r="B4395" s="13">
        <v>-8.8872823580497773</v>
      </c>
    </row>
    <row r="4396" spans="1:2">
      <c r="A4396">
        <v>4395</v>
      </c>
      <c r="B4396" s="13">
        <v>-10.913873159739266</v>
      </c>
    </row>
    <row r="4397" spans="1:2">
      <c r="A4397">
        <v>4396</v>
      </c>
      <c r="B4397" s="13">
        <v>-6.7278244432332563</v>
      </c>
    </row>
    <row r="4398" spans="1:2">
      <c r="A4398">
        <v>4397</v>
      </c>
      <c r="B4398" s="13">
        <v>-4.7766723557480173</v>
      </c>
    </row>
    <row r="4399" spans="1:2">
      <c r="A4399">
        <v>4398</v>
      </c>
      <c r="B4399" s="13">
        <v>-3.3457624603013758</v>
      </c>
    </row>
    <row r="4400" spans="1:2">
      <c r="A4400">
        <v>4399</v>
      </c>
      <c r="B4400" s="13">
        <v>-4.0332193860525578</v>
      </c>
    </row>
    <row r="4401" spans="1:2">
      <c r="A4401">
        <v>4400</v>
      </c>
      <c r="B4401" s="13">
        <v>0.32591995841464799</v>
      </c>
    </row>
    <row r="4402" spans="1:2">
      <c r="A4402">
        <v>4401</v>
      </c>
      <c r="B4402" s="13">
        <v>-4.0480625068404903</v>
      </c>
    </row>
    <row r="4403" spans="1:2">
      <c r="A4403">
        <v>4402</v>
      </c>
      <c r="B4403" s="13">
        <v>-3.9926295118217499</v>
      </c>
    </row>
    <row r="4404" spans="1:2">
      <c r="A4404">
        <v>4403</v>
      </c>
      <c r="B4404" s="13">
        <v>-1.9471074629773206</v>
      </c>
    </row>
    <row r="4405" spans="1:2">
      <c r="A4405">
        <v>4404</v>
      </c>
      <c r="B4405" s="13">
        <v>-11.752020903820828</v>
      </c>
    </row>
    <row r="4406" spans="1:2">
      <c r="A4406">
        <v>4405</v>
      </c>
      <c r="B4406" s="13">
        <v>-1.7892979969469307</v>
      </c>
    </row>
    <row r="4407" spans="1:2">
      <c r="A4407">
        <v>4406</v>
      </c>
      <c r="B4407" s="13">
        <v>-3.2617406073459705</v>
      </c>
    </row>
    <row r="4408" spans="1:2">
      <c r="A4408">
        <v>4407</v>
      </c>
      <c r="B4408" s="13">
        <v>-8.1086185321895421</v>
      </c>
    </row>
    <row r="4409" spans="1:2">
      <c r="A4409">
        <v>4408</v>
      </c>
      <c r="B4409" s="13">
        <v>-4.0778050520169158</v>
      </c>
    </row>
    <row r="4410" spans="1:2">
      <c r="A4410">
        <v>4409</v>
      </c>
      <c r="B4410" s="13">
        <v>-1.8375058884400548</v>
      </c>
    </row>
    <row r="4411" spans="1:2">
      <c r="A4411">
        <v>4410</v>
      </c>
      <c r="B4411" s="13">
        <v>0.15738841766346789</v>
      </c>
    </row>
    <row r="4412" spans="1:2">
      <c r="A4412">
        <v>4411</v>
      </c>
      <c r="B4412" s="13">
        <v>-7.5240220278000152</v>
      </c>
    </row>
    <row r="4413" spans="1:2">
      <c r="A4413">
        <v>4412</v>
      </c>
      <c r="B4413" s="13">
        <v>-6.4041422784532296</v>
      </c>
    </row>
    <row r="4414" spans="1:2">
      <c r="A4414">
        <v>4413</v>
      </c>
      <c r="B4414" s="13">
        <v>-4.8991119687804749</v>
      </c>
    </row>
    <row r="4415" spans="1:2">
      <c r="A4415">
        <v>4414</v>
      </c>
      <c r="B4415" s="13">
        <v>-7.528338920264205</v>
      </c>
    </row>
    <row r="4416" spans="1:2">
      <c r="A4416">
        <v>4415</v>
      </c>
      <c r="B4416" s="13">
        <v>-6.8915486310055956</v>
      </c>
    </row>
    <row r="4417" spans="1:2">
      <c r="A4417">
        <v>4416</v>
      </c>
      <c r="B4417" s="13">
        <v>-3.8115724928080725</v>
      </c>
    </row>
    <row r="4418" spans="1:2">
      <c r="A4418">
        <v>4417</v>
      </c>
      <c r="B4418" s="13">
        <v>-5.0001313823976261</v>
      </c>
    </row>
    <row r="4419" spans="1:2">
      <c r="A4419">
        <v>4418</v>
      </c>
      <c r="B4419" s="13">
        <v>-3.6994727912158432</v>
      </c>
    </row>
    <row r="4420" spans="1:2">
      <c r="A4420">
        <v>4419</v>
      </c>
      <c r="B4420" s="13">
        <v>-5.2369138861818163</v>
      </c>
    </row>
    <row r="4421" spans="1:2">
      <c r="A4421">
        <v>4420</v>
      </c>
      <c r="B4421" s="13">
        <v>-6.5429962781460596</v>
      </c>
    </row>
    <row r="4422" spans="1:2">
      <c r="A4422">
        <v>4421</v>
      </c>
      <c r="B4422" s="13">
        <v>-6.137586950265165</v>
      </c>
    </row>
    <row r="4423" spans="1:2">
      <c r="A4423">
        <v>4422</v>
      </c>
      <c r="B4423" s="13">
        <v>-3.6743863983405087</v>
      </c>
    </row>
    <row r="4424" spans="1:2">
      <c r="A4424">
        <v>4423</v>
      </c>
      <c r="B4424" s="13">
        <v>-7.0261860279987882</v>
      </c>
    </row>
    <row r="4425" spans="1:2">
      <c r="A4425">
        <v>4424</v>
      </c>
      <c r="B4425" s="13">
        <v>-5.7313897703058352</v>
      </c>
    </row>
    <row r="4426" spans="1:2">
      <c r="A4426">
        <v>4425</v>
      </c>
      <c r="B4426" s="13">
        <v>-2.4812878665368832</v>
      </c>
    </row>
    <row r="4427" spans="1:2">
      <c r="A4427">
        <v>4426</v>
      </c>
      <c r="B4427" s="13">
        <v>-5.6135169555826527</v>
      </c>
    </row>
    <row r="4428" spans="1:2">
      <c r="A4428">
        <v>4427</v>
      </c>
      <c r="B4428" s="13">
        <v>-4.8537100276116751</v>
      </c>
    </row>
    <row r="4429" spans="1:2">
      <c r="A4429">
        <v>4428</v>
      </c>
      <c r="B4429" s="13">
        <v>-7.2070043495323501</v>
      </c>
    </row>
    <row r="4430" spans="1:2">
      <c r="A4430">
        <v>4429</v>
      </c>
      <c r="B4430" s="13">
        <v>-3.5225862653394828</v>
      </c>
    </row>
    <row r="4431" spans="1:2">
      <c r="A4431">
        <v>4430</v>
      </c>
      <c r="B4431" s="13">
        <v>-7.0083748341069727</v>
      </c>
    </row>
    <row r="4432" spans="1:2">
      <c r="A4432">
        <v>4431</v>
      </c>
      <c r="B4432" s="13">
        <v>-5.4954614698050026</v>
      </c>
    </row>
    <row r="4433" spans="1:2">
      <c r="A4433">
        <v>4432</v>
      </c>
      <c r="B4433" s="13">
        <v>-3.1066601662482558</v>
      </c>
    </row>
    <row r="4434" spans="1:2">
      <c r="A4434">
        <v>4433</v>
      </c>
      <c r="B4434" s="13">
        <v>-2.4328618548225389</v>
      </c>
    </row>
    <row r="4435" spans="1:2">
      <c r="A4435">
        <v>4434</v>
      </c>
      <c r="B4435" s="13">
        <v>-7.6992943101187565</v>
      </c>
    </row>
    <row r="4436" spans="1:2">
      <c r="A4436">
        <v>4435</v>
      </c>
      <c r="B4436" s="13">
        <v>-8.6340008243990862</v>
      </c>
    </row>
    <row r="4437" spans="1:2">
      <c r="A4437">
        <v>4436</v>
      </c>
      <c r="B4437" s="13">
        <v>-1.7458890839763366</v>
      </c>
    </row>
    <row r="4438" spans="1:2">
      <c r="A4438">
        <v>4437</v>
      </c>
      <c r="B4438" s="13">
        <v>-8.5563050649879386</v>
      </c>
    </row>
    <row r="4439" spans="1:2">
      <c r="A4439">
        <v>4438</v>
      </c>
      <c r="B4439" s="13">
        <v>-8.7547831768664111</v>
      </c>
    </row>
    <row r="4440" spans="1:2">
      <c r="A4440">
        <v>4439</v>
      </c>
      <c r="B4440" s="13">
        <v>-6.0059594101644711</v>
      </c>
    </row>
    <row r="4441" spans="1:2">
      <c r="A4441">
        <v>4440</v>
      </c>
      <c r="B4441" s="13">
        <v>-6.4244883731065796</v>
      </c>
    </row>
    <row r="4442" spans="1:2">
      <c r="A4442">
        <v>4441</v>
      </c>
      <c r="B4442" s="13">
        <v>-3.5754343697239137</v>
      </c>
    </row>
    <row r="4443" spans="1:2">
      <c r="A4443">
        <v>4442</v>
      </c>
      <c r="B4443" s="13">
        <v>-9.2998101001040254</v>
      </c>
    </row>
    <row r="4444" spans="1:2">
      <c r="A4444">
        <v>4443</v>
      </c>
      <c r="B4444" s="13">
        <v>-5.2667390175548974</v>
      </c>
    </row>
    <row r="4445" spans="1:2">
      <c r="A4445">
        <v>4444</v>
      </c>
      <c r="B4445" s="13">
        <v>-8.9271367557348356</v>
      </c>
    </row>
    <row r="4446" spans="1:2">
      <c r="A4446">
        <v>4445</v>
      </c>
      <c r="B4446" s="13">
        <v>-3.4220226482470113</v>
      </c>
    </row>
    <row r="4447" spans="1:2">
      <c r="A4447">
        <v>4446</v>
      </c>
      <c r="B4447" s="13">
        <v>-6.0044602253513695</v>
      </c>
    </row>
    <row r="4448" spans="1:2">
      <c r="A4448">
        <v>4447</v>
      </c>
      <c r="B4448" s="13">
        <v>-5.824905479297362</v>
      </c>
    </row>
    <row r="4449" spans="1:2">
      <c r="A4449">
        <v>4448</v>
      </c>
      <c r="B4449" s="13">
        <v>-5.0327883004922249</v>
      </c>
    </row>
    <row r="4450" spans="1:2">
      <c r="A4450">
        <v>4449</v>
      </c>
      <c r="B4450" s="13">
        <v>-5.6355049138152014</v>
      </c>
    </row>
    <row r="4451" spans="1:2">
      <c r="A4451">
        <v>4450</v>
      </c>
      <c r="B4451" s="13">
        <v>-2.3215563637186793</v>
      </c>
    </row>
    <row r="4452" spans="1:2">
      <c r="A4452">
        <v>4451</v>
      </c>
      <c r="B4452" s="13">
        <v>-9.4401127746852733</v>
      </c>
    </row>
    <row r="4453" spans="1:2">
      <c r="A4453">
        <v>4452</v>
      </c>
      <c r="B4453" s="13">
        <v>-5.2937055202031083</v>
      </c>
    </row>
    <row r="4454" spans="1:2">
      <c r="A4454">
        <v>4453</v>
      </c>
      <c r="B4454" s="13">
        <v>-4.705530131716321</v>
      </c>
    </row>
    <row r="4455" spans="1:2">
      <c r="A4455">
        <v>4454</v>
      </c>
      <c r="B4455" s="13">
        <v>-8.6363864710560314</v>
      </c>
    </row>
    <row r="4456" spans="1:2">
      <c r="A4456">
        <v>4455</v>
      </c>
      <c r="B4456" s="13">
        <v>1.2719874976686119</v>
      </c>
    </row>
    <row r="4457" spans="1:2">
      <c r="A4457">
        <v>4456</v>
      </c>
      <c r="B4457" s="13">
        <v>-5.3641166419195132</v>
      </c>
    </row>
    <row r="4458" spans="1:2">
      <c r="A4458">
        <v>4457</v>
      </c>
      <c r="B4458" s="13">
        <v>-9.0203381269248482</v>
      </c>
    </row>
    <row r="4459" spans="1:2">
      <c r="A4459">
        <v>4458</v>
      </c>
      <c r="B4459" s="13">
        <v>-7.6283204792753585</v>
      </c>
    </row>
    <row r="4460" spans="1:2">
      <c r="A4460">
        <v>4459</v>
      </c>
      <c r="B4460" s="13">
        <v>-1.9343015998530431</v>
      </c>
    </row>
    <row r="4461" spans="1:2">
      <c r="A4461">
        <v>4460</v>
      </c>
      <c r="B4461" s="13">
        <v>-4.7186181553674302</v>
      </c>
    </row>
    <row r="4462" spans="1:2">
      <c r="A4462">
        <v>4461</v>
      </c>
      <c r="B4462" s="13">
        <v>-2.7626460442887977</v>
      </c>
    </row>
    <row r="4463" spans="1:2">
      <c r="A4463">
        <v>4462</v>
      </c>
      <c r="B4463" s="13">
        <v>-8.6406865003334303</v>
      </c>
    </row>
    <row r="4464" spans="1:2">
      <c r="A4464">
        <v>4463</v>
      </c>
      <c r="B4464" s="13">
        <v>-6.4540540074811004</v>
      </c>
    </row>
    <row r="4465" spans="1:2">
      <c r="A4465">
        <v>4464</v>
      </c>
      <c r="B4465" s="13">
        <v>-1.4351676777737306</v>
      </c>
    </row>
    <row r="4466" spans="1:2">
      <c r="A4466">
        <v>4465</v>
      </c>
      <c r="B4466" s="13">
        <v>-6.3958391817909188</v>
      </c>
    </row>
    <row r="4467" spans="1:2">
      <c r="A4467">
        <v>4466</v>
      </c>
      <c r="B4467" s="13">
        <v>-2.1730007019641371</v>
      </c>
    </row>
    <row r="4468" spans="1:2">
      <c r="A4468">
        <v>4467</v>
      </c>
      <c r="B4468" s="13">
        <v>-6.6916978819658279</v>
      </c>
    </row>
    <row r="4469" spans="1:2">
      <c r="A4469">
        <v>4468</v>
      </c>
      <c r="B4469" s="13">
        <v>-6.1065864159829717</v>
      </c>
    </row>
    <row r="4470" spans="1:2">
      <c r="A4470">
        <v>4469</v>
      </c>
      <c r="B4470" s="13">
        <v>-2.4911621264899493</v>
      </c>
    </row>
    <row r="4471" spans="1:2">
      <c r="A4471">
        <v>4470</v>
      </c>
      <c r="B4471" s="13">
        <v>-2.8158618727852125</v>
      </c>
    </row>
    <row r="4472" spans="1:2">
      <c r="A4472">
        <v>4471</v>
      </c>
      <c r="B4472" s="13">
        <v>-7.4629460298620032</v>
      </c>
    </row>
    <row r="4473" spans="1:2">
      <c r="A4473">
        <v>4472</v>
      </c>
      <c r="B4473" s="13">
        <v>-5.8692370093075725</v>
      </c>
    </row>
    <row r="4474" spans="1:2">
      <c r="A4474">
        <v>4473</v>
      </c>
      <c r="B4474" s="13">
        <v>-7.449363169394668</v>
      </c>
    </row>
    <row r="4475" spans="1:2">
      <c r="A4475">
        <v>4474</v>
      </c>
      <c r="B4475" s="13">
        <v>-5.7113189602232755</v>
      </c>
    </row>
    <row r="4476" spans="1:2">
      <c r="A4476">
        <v>4475</v>
      </c>
      <c r="B4476" s="13">
        <v>-3.4832494581123985</v>
      </c>
    </row>
    <row r="4477" spans="1:2">
      <c r="A4477">
        <v>4476</v>
      </c>
      <c r="B4477" s="13">
        <v>-6.0215598370429859</v>
      </c>
    </row>
    <row r="4478" spans="1:2">
      <c r="A4478">
        <v>4477</v>
      </c>
      <c r="B4478" s="13">
        <v>-0.66677483166105989</v>
      </c>
    </row>
    <row r="4479" spans="1:2">
      <c r="A4479">
        <v>4478</v>
      </c>
      <c r="B4479" s="13">
        <v>-7.1461707875867537</v>
      </c>
    </row>
    <row r="4480" spans="1:2">
      <c r="A4480">
        <v>4479</v>
      </c>
      <c r="B4480" s="13">
        <v>-1.9989433514881121</v>
      </c>
    </row>
    <row r="4481" spans="1:2">
      <c r="A4481">
        <v>4480</v>
      </c>
      <c r="B4481" s="13">
        <v>-5.2773293451455716</v>
      </c>
    </row>
    <row r="4482" spans="1:2">
      <c r="A4482">
        <v>4481</v>
      </c>
      <c r="B4482" s="13">
        <v>-5.2246429944163175</v>
      </c>
    </row>
    <row r="4483" spans="1:2">
      <c r="A4483">
        <v>4482</v>
      </c>
      <c r="B4483" s="13">
        <v>-1.2660419590930385</v>
      </c>
    </row>
    <row r="4484" spans="1:2">
      <c r="A4484">
        <v>4483</v>
      </c>
      <c r="B4484" s="13">
        <v>-8.1533084597500629</v>
      </c>
    </row>
    <row r="4485" spans="1:2">
      <c r="A4485">
        <v>4484</v>
      </c>
      <c r="B4485" s="13">
        <v>-2.3069620812553553</v>
      </c>
    </row>
    <row r="4486" spans="1:2">
      <c r="A4486">
        <v>4485</v>
      </c>
      <c r="B4486" s="13">
        <v>-2.9228627755897749</v>
      </c>
    </row>
    <row r="4487" spans="1:2">
      <c r="A4487">
        <v>4486</v>
      </c>
      <c r="B4487" s="13">
        <v>-10.151349760890673</v>
      </c>
    </row>
    <row r="4488" spans="1:2">
      <c r="A4488">
        <v>4487</v>
      </c>
      <c r="B4488" s="13">
        <v>-4.8963541641832053</v>
      </c>
    </row>
    <row r="4489" spans="1:2">
      <c r="A4489">
        <v>4488</v>
      </c>
      <c r="B4489" s="13">
        <v>-6.6407848654423089</v>
      </c>
    </row>
    <row r="4490" spans="1:2">
      <c r="A4490">
        <v>4489</v>
      </c>
      <c r="B4490" s="13">
        <v>-6.4250047321471788</v>
      </c>
    </row>
    <row r="4491" spans="1:2">
      <c r="A4491">
        <v>4490</v>
      </c>
      <c r="B4491" s="13">
        <v>-5.7975401894119987</v>
      </c>
    </row>
    <row r="4492" spans="1:2">
      <c r="A4492">
        <v>4491</v>
      </c>
      <c r="B4492" s="13">
        <v>-7.0593027982729319</v>
      </c>
    </row>
    <row r="4493" spans="1:2">
      <c r="A4493">
        <v>4492</v>
      </c>
      <c r="B4493" s="13">
        <v>-8.9296014410268647</v>
      </c>
    </row>
    <row r="4494" spans="1:2">
      <c r="A4494">
        <v>4493</v>
      </c>
      <c r="B4494" s="13">
        <v>-4.50267967602902</v>
      </c>
    </row>
    <row r="4495" spans="1:2">
      <c r="A4495">
        <v>4494</v>
      </c>
      <c r="B4495" s="13">
        <v>-5.8775651511279072</v>
      </c>
    </row>
    <row r="4496" spans="1:2">
      <c r="A4496">
        <v>4495</v>
      </c>
      <c r="B4496" s="13">
        <v>-8.8074278713167882</v>
      </c>
    </row>
    <row r="4497" spans="1:2">
      <c r="A4497">
        <v>4496</v>
      </c>
      <c r="B4497" s="13">
        <v>-0.63761515380452793</v>
      </c>
    </row>
    <row r="4498" spans="1:2">
      <c r="A4498">
        <v>4497</v>
      </c>
      <c r="B4498" s="13">
        <v>-5.590478192037291</v>
      </c>
    </row>
    <row r="4499" spans="1:2">
      <c r="A4499">
        <v>4498</v>
      </c>
      <c r="B4499" s="13">
        <v>-8.0161016331891446</v>
      </c>
    </row>
    <row r="4500" spans="1:2">
      <c r="A4500">
        <v>4499</v>
      </c>
      <c r="B4500" s="13">
        <v>-2.8495566186265968</v>
      </c>
    </row>
    <row r="4501" spans="1:2">
      <c r="A4501">
        <v>4500</v>
      </c>
      <c r="B4501" s="13">
        <v>-6.3515021191763958</v>
      </c>
    </row>
    <row r="4502" spans="1:2">
      <c r="A4502">
        <v>4501</v>
      </c>
      <c r="B4502" s="13">
        <v>-6.878707435781811</v>
      </c>
    </row>
    <row r="4503" spans="1:2">
      <c r="A4503">
        <v>4502</v>
      </c>
      <c r="B4503" s="13">
        <v>-10.458760460681189</v>
      </c>
    </row>
    <row r="4504" spans="1:2">
      <c r="A4504">
        <v>4503</v>
      </c>
      <c r="B4504" s="13">
        <v>-3.8464127395819263</v>
      </c>
    </row>
    <row r="4505" spans="1:2">
      <c r="A4505">
        <v>4504</v>
      </c>
      <c r="B4505" s="13">
        <v>-4.9049059748322898</v>
      </c>
    </row>
    <row r="4506" spans="1:2">
      <c r="A4506">
        <v>4505</v>
      </c>
      <c r="B4506" s="13">
        <v>-3.6360488945072622</v>
      </c>
    </row>
    <row r="4507" spans="1:2">
      <c r="A4507">
        <v>4506</v>
      </c>
      <c r="B4507" s="13">
        <v>-0.74417371920175657</v>
      </c>
    </row>
    <row r="4508" spans="1:2">
      <c r="A4508">
        <v>4507</v>
      </c>
      <c r="B4508" s="13">
        <v>-4.8563717363114975E-2</v>
      </c>
    </row>
    <row r="4509" spans="1:2">
      <c r="A4509">
        <v>4508</v>
      </c>
      <c r="B4509" s="13">
        <v>-3.1573156372725579</v>
      </c>
    </row>
    <row r="4510" spans="1:2">
      <c r="A4510">
        <v>4509</v>
      </c>
      <c r="B4510" s="13">
        <v>-4.5031710730962544</v>
      </c>
    </row>
    <row r="4511" spans="1:2">
      <c r="A4511">
        <v>4510</v>
      </c>
      <c r="B4511" s="13">
        <v>-8.7817134812973503</v>
      </c>
    </row>
    <row r="4512" spans="1:2">
      <c r="A4512">
        <v>4511</v>
      </c>
      <c r="B4512" s="13">
        <v>-3.8088539515425803</v>
      </c>
    </row>
    <row r="4513" spans="1:2">
      <c r="A4513">
        <v>4512</v>
      </c>
      <c r="B4513" s="13">
        <v>-2.5088355440739729</v>
      </c>
    </row>
    <row r="4514" spans="1:2">
      <c r="A4514">
        <v>4513</v>
      </c>
      <c r="B4514" s="13">
        <v>-5.7275801977726521</v>
      </c>
    </row>
    <row r="4515" spans="1:2">
      <c r="A4515">
        <v>4514</v>
      </c>
      <c r="B4515" s="13">
        <v>-8.0806205630144117</v>
      </c>
    </row>
    <row r="4516" spans="1:2">
      <c r="A4516">
        <v>4515</v>
      </c>
      <c r="B4516" s="13">
        <v>-2.2831405264540439</v>
      </c>
    </row>
    <row r="4517" spans="1:2">
      <c r="A4517">
        <v>4516</v>
      </c>
      <c r="B4517" s="13">
        <v>-2.5369590971602416</v>
      </c>
    </row>
    <row r="4518" spans="1:2">
      <c r="A4518">
        <v>4517</v>
      </c>
      <c r="B4518" s="13">
        <v>-8.3113665678402757</v>
      </c>
    </row>
    <row r="4519" spans="1:2">
      <c r="A4519">
        <v>4518</v>
      </c>
      <c r="B4519" s="13">
        <v>-4.8884848468869837</v>
      </c>
    </row>
    <row r="4520" spans="1:2">
      <c r="A4520">
        <v>4519</v>
      </c>
      <c r="B4520" s="13">
        <v>-6.1207498930588926</v>
      </c>
    </row>
    <row r="4521" spans="1:2">
      <c r="A4521">
        <v>4520</v>
      </c>
      <c r="B4521" s="13">
        <v>-9.5260095310448953</v>
      </c>
    </row>
    <row r="4522" spans="1:2">
      <c r="A4522">
        <v>4521</v>
      </c>
      <c r="B4522" s="13">
        <v>-5.2375495766753248</v>
      </c>
    </row>
    <row r="4523" spans="1:2">
      <c r="A4523">
        <v>4522</v>
      </c>
      <c r="B4523" s="13">
        <v>3.0164653676649174</v>
      </c>
    </row>
    <row r="4524" spans="1:2">
      <c r="A4524">
        <v>4523</v>
      </c>
      <c r="B4524" s="13">
        <v>-3.7289631823693079</v>
      </c>
    </row>
    <row r="4525" spans="1:2">
      <c r="A4525">
        <v>4524</v>
      </c>
      <c r="B4525" s="13">
        <v>-12.443833138313533</v>
      </c>
    </row>
    <row r="4526" spans="1:2">
      <c r="A4526">
        <v>4525</v>
      </c>
      <c r="B4526" s="13">
        <v>-6.5722840985857545</v>
      </c>
    </row>
    <row r="4527" spans="1:2">
      <c r="A4527">
        <v>4526</v>
      </c>
      <c r="B4527" s="13">
        <v>-6.5825566337156722</v>
      </c>
    </row>
    <row r="4528" spans="1:2">
      <c r="A4528">
        <v>4527</v>
      </c>
      <c r="B4528" s="13">
        <v>-5.0662871830632215</v>
      </c>
    </row>
    <row r="4529" spans="1:2">
      <c r="A4529">
        <v>4528</v>
      </c>
      <c r="B4529" s="13">
        <v>-3.5352239207892153</v>
      </c>
    </row>
    <row r="4530" spans="1:2">
      <c r="A4530">
        <v>4529</v>
      </c>
      <c r="B4530" s="13">
        <v>-3.708608014274934</v>
      </c>
    </row>
    <row r="4531" spans="1:2">
      <c r="A4531">
        <v>4530</v>
      </c>
      <c r="B4531" s="13">
        <v>-9.8171482349245238</v>
      </c>
    </row>
    <row r="4532" spans="1:2">
      <c r="A4532">
        <v>4531</v>
      </c>
      <c r="B4532" s="13">
        <v>-6.4224158515401868</v>
      </c>
    </row>
    <row r="4533" spans="1:2">
      <c r="A4533">
        <v>4532</v>
      </c>
      <c r="B4533" s="13">
        <v>-10.347986530795378</v>
      </c>
    </row>
    <row r="4534" spans="1:2">
      <c r="A4534">
        <v>4533</v>
      </c>
      <c r="B4534" s="13">
        <v>-3.7277953425058978</v>
      </c>
    </row>
    <row r="4535" spans="1:2">
      <c r="A4535">
        <v>4534</v>
      </c>
      <c r="B4535" s="13">
        <v>-6.7677363341354155</v>
      </c>
    </row>
    <row r="4536" spans="1:2">
      <c r="A4536">
        <v>4535</v>
      </c>
      <c r="B4536" s="13">
        <v>-2.4087387172876924</v>
      </c>
    </row>
    <row r="4537" spans="1:2">
      <c r="A4537">
        <v>4536</v>
      </c>
      <c r="B4537" s="13">
        <v>-0.72947035955914508</v>
      </c>
    </row>
    <row r="4538" spans="1:2">
      <c r="A4538">
        <v>4537</v>
      </c>
      <c r="B4538" s="13">
        <v>-3.9270184186392925</v>
      </c>
    </row>
    <row r="4539" spans="1:2">
      <c r="A4539">
        <v>4538</v>
      </c>
      <c r="B4539" s="13">
        <v>-6.6883611078357665</v>
      </c>
    </row>
    <row r="4540" spans="1:2">
      <c r="A4540">
        <v>4539</v>
      </c>
      <c r="B4540" s="13">
        <v>-6.7347403525592533</v>
      </c>
    </row>
    <row r="4541" spans="1:2">
      <c r="A4541">
        <v>4540</v>
      </c>
      <c r="B4541" s="13">
        <v>-2.4728220750856278</v>
      </c>
    </row>
    <row r="4542" spans="1:2">
      <c r="A4542">
        <v>4541</v>
      </c>
      <c r="B4542" s="13">
        <v>-6.4170365707364887</v>
      </c>
    </row>
    <row r="4543" spans="1:2">
      <c r="A4543">
        <v>4542</v>
      </c>
      <c r="B4543" s="13">
        <v>-4.9057820983125948</v>
      </c>
    </row>
    <row r="4544" spans="1:2">
      <c r="A4544">
        <v>4543</v>
      </c>
      <c r="B4544" s="13">
        <v>-0.73794075037795082</v>
      </c>
    </row>
    <row r="4545" spans="1:2">
      <c r="A4545">
        <v>4544</v>
      </c>
      <c r="B4545" s="13">
        <v>-3.5655086750558267</v>
      </c>
    </row>
    <row r="4546" spans="1:2">
      <c r="A4546">
        <v>4545</v>
      </c>
      <c r="B4546" s="13">
        <v>-4.2822940952925608</v>
      </c>
    </row>
    <row r="4547" spans="1:2">
      <c r="A4547">
        <v>4546</v>
      </c>
      <c r="B4547" s="13">
        <v>-1.3892745814413459</v>
      </c>
    </row>
    <row r="4548" spans="1:2">
      <c r="A4548">
        <v>4547</v>
      </c>
      <c r="B4548" s="13">
        <v>-6.7741832902258432</v>
      </c>
    </row>
    <row r="4549" spans="1:2">
      <c r="A4549">
        <v>4548</v>
      </c>
      <c r="B4549" s="13">
        <v>-3.6168027158640927</v>
      </c>
    </row>
    <row r="4550" spans="1:2">
      <c r="A4550">
        <v>4549</v>
      </c>
      <c r="B4550" s="13">
        <v>-0.67338112434395403</v>
      </c>
    </row>
    <row r="4551" spans="1:2">
      <c r="A4551">
        <v>4550</v>
      </c>
      <c r="B4551" s="13">
        <v>-8.5104414664780883</v>
      </c>
    </row>
    <row r="4552" spans="1:2">
      <c r="A4552">
        <v>4551</v>
      </c>
      <c r="B4552" s="13">
        <v>-4.9388493137934066</v>
      </c>
    </row>
    <row r="4553" spans="1:2">
      <c r="A4553">
        <v>4552</v>
      </c>
      <c r="B4553" s="13">
        <v>-5.0000384775435673</v>
      </c>
    </row>
    <row r="4554" spans="1:2">
      <c r="A4554">
        <v>4553</v>
      </c>
      <c r="B4554" s="13">
        <v>-9.6144138908374241</v>
      </c>
    </row>
    <row r="4555" spans="1:2">
      <c r="A4555">
        <v>4554</v>
      </c>
      <c r="B4555" s="13">
        <v>-8.5338021398542931</v>
      </c>
    </row>
    <row r="4556" spans="1:2">
      <c r="A4556">
        <v>4555</v>
      </c>
      <c r="B4556" s="13">
        <v>-1.2007122348222043</v>
      </c>
    </row>
    <row r="4557" spans="1:2">
      <c r="A4557">
        <v>4556</v>
      </c>
      <c r="B4557" s="13">
        <v>-5.1906336078175572</v>
      </c>
    </row>
    <row r="4558" spans="1:2">
      <c r="A4558">
        <v>4557</v>
      </c>
      <c r="B4558" s="13">
        <v>-2.6129843230943917</v>
      </c>
    </row>
    <row r="4559" spans="1:2">
      <c r="A4559">
        <v>4558</v>
      </c>
      <c r="B4559" s="13">
        <v>-9.0529418376035604</v>
      </c>
    </row>
    <row r="4560" spans="1:2">
      <c r="A4560">
        <v>4559</v>
      </c>
      <c r="B4560" s="13">
        <v>-1.7498683654417362</v>
      </c>
    </row>
    <row r="4561" spans="1:2">
      <c r="A4561">
        <v>4560</v>
      </c>
      <c r="B4561" s="13">
        <v>-3.8804798867664334</v>
      </c>
    </row>
    <row r="4562" spans="1:2">
      <c r="A4562">
        <v>4561</v>
      </c>
      <c r="B4562" s="13">
        <v>-4.9493238090826628</v>
      </c>
    </row>
    <row r="4563" spans="1:2">
      <c r="A4563">
        <v>4562</v>
      </c>
      <c r="B4563" s="13">
        <v>-3.8294177015257782</v>
      </c>
    </row>
    <row r="4564" spans="1:2">
      <c r="A4564">
        <v>4563</v>
      </c>
      <c r="B4564" s="13">
        <v>-0.36421774871032758</v>
      </c>
    </row>
    <row r="4565" spans="1:2">
      <c r="A4565">
        <v>4564</v>
      </c>
      <c r="B4565" s="13">
        <v>-5.9902153120771677</v>
      </c>
    </row>
    <row r="4566" spans="1:2">
      <c r="A4566">
        <v>4565</v>
      </c>
      <c r="B4566" s="13">
        <v>-5.4497561206270921</v>
      </c>
    </row>
    <row r="4567" spans="1:2">
      <c r="A4567">
        <v>4566</v>
      </c>
      <c r="B4567" s="13">
        <v>-5.6736403680908527</v>
      </c>
    </row>
    <row r="4568" spans="1:2">
      <c r="A4568">
        <v>4567</v>
      </c>
      <c r="B4568" s="13">
        <v>-1.0991517415508563</v>
      </c>
    </row>
    <row r="4569" spans="1:2">
      <c r="A4569">
        <v>4568</v>
      </c>
      <c r="B4569" s="13">
        <v>-1.6412378440992037</v>
      </c>
    </row>
    <row r="4570" spans="1:2">
      <c r="A4570">
        <v>4569</v>
      </c>
      <c r="B4570" s="13">
        <v>-1.4112638238736968</v>
      </c>
    </row>
    <row r="4571" spans="1:2">
      <c r="A4571">
        <v>4570</v>
      </c>
      <c r="B4571" s="13">
        <v>-5.2589858507090828</v>
      </c>
    </row>
    <row r="4572" spans="1:2">
      <c r="A4572">
        <v>4571</v>
      </c>
      <c r="B4572" s="13">
        <v>-5.1038376591355794</v>
      </c>
    </row>
    <row r="4573" spans="1:2">
      <c r="A4573">
        <v>4572</v>
      </c>
      <c r="B4573" s="13">
        <v>-2.3057377587457131</v>
      </c>
    </row>
    <row r="4574" spans="1:2">
      <c r="A4574">
        <v>4573</v>
      </c>
      <c r="B4574" s="13">
        <v>-2.760194769231521E-2</v>
      </c>
    </row>
    <row r="4575" spans="1:2">
      <c r="A4575">
        <v>4574</v>
      </c>
      <c r="B4575" s="13">
        <v>-4.5028593689564147</v>
      </c>
    </row>
    <row r="4576" spans="1:2">
      <c r="A4576">
        <v>4575</v>
      </c>
      <c r="B4576" s="13">
        <v>-6.5510910635498263</v>
      </c>
    </row>
    <row r="4577" spans="1:2">
      <c r="A4577">
        <v>4576</v>
      </c>
      <c r="B4577" s="13">
        <v>-2.9619728162947685</v>
      </c>
    </row>
    <row r="4578" spans="1:2">
      <c r="A4578">
        <v>4577</v>
      </c>
      <c r="B4578" s="13">
        <v>-6.8461943960736846</v>
      </c>
    </row>
    <row r="4579" spans="1:2">
      <c r="A4579">
        <v>4578</v>
      </c>
      <c r="B4579" s="13">
        <v>-3.5238727396438128</v>
      </c>
    </row>
    <row r="4580" spans="1:2">
      <c r="A4580">
        <v>4579</v>
      </c>
      <c r="B4580" s="13">
        <v>-5.257376317685587</v>
      </c>
    </row>
    <row r="4581" spans="1:2">
      <c r="A4581">
        <v>4580</v>
      </c>
      <c r="B4581" s="13">
        <v>-2.6365584773287511</v>
      </c>
    </row>
    <row r="4582" spans="1:2">
      <c r="A4582">
        <v>4581</v>
      </c>
      <c r="B4582" s="13">
        <v>-5.2677727360056661</v>
      </c>
    </row>
    <row r="4583" spans="1:2">
      <c r="A4583">
        <v>4582</v>
      </c>
      <c r="B4583" s="13">
        <v>-7.2349242715846742</v>
      </c>
    </row>
    <row r="4584" spans="1:2">
      <c r="A4584">
        <v>4583</v>
      </c>
      <c r="B4584" s="13">
        <v>-3.1578900571989701</v>
      </c>
    </row>
    <row r="4585" spans="1:2">
      <c r="A4585">
        <v>4584</v>
      </c>
      <c r="B4585" s="13">
        <v>-2.2692177253257086</v>
      </c>
    </row>
    <row r="4586" spans="1:2">
      <c r="A4586">
        <v>4585</v>
      </c>
      <c r="B4586" s="13">
        <v>-3.9502134096294279</v>
      </c>
    </row>
    <row r="4587" spans="1:2">
      <c r="A4587">
        <v>4586</v>
      </c>
      <c r="B4587" s="13">
        <v>-4.3022795797311693</v>
      </c>
    </row>
    <row r="4588" spans="1:2">
      <c r="A4588">
        <v>4587</v>
      </c>
      <c r="B4588" s="13">
        <v>-1.9805038880701979</v>
      </c>
    </row>
    <row r="4589" spans="1:2">
      <c r="A4589">
        <v>4588</v>
      </c>
      <c r="B4589" s="13">
        <v>-6.0498330042834727</v>
      </c>
    </row>
    <row r="4590" spans="1:2">
      <c r="A4590">
        <v>4589</v>
      </c>
      <c r="B4590" s="13">
        <v>-8.4020659506844311</v>
      </c>
    </row>
    <row r="4591" spans="1:2">
      <c r="A4591">
        <v>4590</v>
      </c>
      <c r="B4591" s="13">
        <v>-3.691733956818005</v>
      </c>
    </row>
    <row r="4592" spans="1:2">
      <c r="A4592">
        <v>4591</v>
      </c>
      <c r="B4592" s="13">
        <v>-8.6019640819308254</v>
      </c>
    </row>
    <row r="4593" spans="1:2">
      <c r="A4593">
        <v>4592</v>
      </c>
      <c r="B4593" s="13">
        <v>-6.3081711923407493</v>
      </c>
    </row>
    <row r="4594" spans="1:2">
      <c r="A4594">
        <v>4593</v>
      </c>
      <c r="B4594" s="13">
        <v>-6.7704467099121031</v>
      </c>
    </row>
    <row r="4595" spans="1:2">
      <c r="A4595">
        <v>4594</v>
      </c>
      <c r="B4595" s="13">
        <v>-3.4705147511660268</v>
      </c>
    </row>
    <row r="4596" spans="1:2">
      <c r="A4596">
        <v>4595</v>
      </c>
      <c r="B4596" s="13">
        <v>-4.1730358103242393</v>
      </c>
    </row>
    <row r="4597" spans="1:2">
      <c r="A4597">
        <v>4596</v>
      </c>
      <c r="B4597" s="13">
        <v>-4.433948512753469</v>
      </c>
    </row>
    <row r="4598" spans="1:2">
      <c r="A4598">
        <v>4597</v>
      </c>
      <c r="B4598" s="13">
        <v>-7.4589475047718157</v>
      </c>
    </row>
    <row r="4599" spans="1:2">
      <c r="A4599">
        <v>4598</v>
      </c>
      <c r="B4599" s="13">
        <v>-6.5114763181107422</v>
      </c>
    </row>
    <row r="4600" spans="1:2">
      <c r="A4600">
        <v>4599</v>
      </c>
      <c r="B4600" s="13">
        <v>-4.9937363121629357</v>
      </c>
    </row>
    <row r="4601" spans="1:2">
      <c r="A4601">
        <v>4600</v>
      </c>
      <c r="B4601" s="13">
        <v>-11.56875907987421</v>
      </c>
    </row>
    <row r="4602" spans="1:2">
      <c r="A4602">
        <v>4601</v>
      </c>
      <c r="B4602" s="13">
        <v>-9.6809488689802219</v>
      </c>
    </row>
    <row r="4603" spans="1:2">
      <c r="A4603">
        <v>4602</v>
      </c>
      <c r="B4603" s="13">
        <v>-10.129501080131883</v>
      </c>
    </row>
    <row r="4604" spans="1:2">
      <c r="A4604">
        <v>4603</v>
      </c>
      <c r="B4604" s="13">
        <v>-4.9048633949731446</v>
      </c>
    </row>
    <row r="4605" spans="1:2">
      <c r="A4605">
        <v>4604</v>
      </c>
      <c r="B4605" s="13">
        <v>-8.914473784802956</v>
      </c>
    </row>
    <row r="4606" spans="1:2">
      <c r="A4606">
        <v>4605</v>
      </c>
      <c r="B4606" s="13">
        <v>-1.5200361007176848</v>
      </c>
    </row>
    <row r="4607" spans="1:2">
      <c r="A4607">
        <v>4606</v>
      </c>
      <c r="B4607" s="13">
        <v>-6.3619849231810131</v>
      </c>
    </row>
    <row r="4608" spans="1:2">
      <c r="A4608">
        <v>4607</v>
      </c>
      <c r="B4608" s="13">
        <v>0.48411703543534751</v>
      </c>
    </row>
    <row r="4609" spans="1:2">
      <c r="A4609">
        <v>4608</v>
      </c>
      <c r="B4609" s="13">
        <v>-7.5985494370534248</v>
      </c>
    </row>
    <row r="4610" spans="1:2">
      <c r="A4610">
        <v>4609</v>
      </c>
      <c r="B4610" s="13">
        <v>-5.4977636921635473E-2</v>
      </c>
    </row>
    <row r="4611" spans="1:2">
      <c r="A4611">
        <v>4610</v>
      </c>
      <c r="B4611" s="13">
        <v>-2.6071879105515703</v>
      </c>
    </row>
    <row r="4612" spans="1:2">
      <c r="A4612">
        <v>4611</v>
      </c>
      <c r="B4612" s="13">
        <v>-7.4462305240732398</v>
      </c>
    </row>
    <row r="4613" spans="1:2">
      <c r="A4613">
        <v>4612</v>
      </c>
      <c r="B4613" s="13">
        <v>-2.9618417405707005</v>
      </c>
    </row>
    <row r="4614" spans="1:2">
      <c r="A4614">
        <v>4613</v>
      </c>
      <c r="B4614" s="13">
        <v>-11.117898932135555</v>
      </c>
    </row>
    <row r="4615" spans="1:2">
      <c r="A4615">
        <v>4614</v>
      </c>
      <c r="B4615" s="13">
        <v>-6.2159662987971158</v>
      </c>
    </row>
    <row r="4616" spans="1:2">
      <c r="A4616">
        <v>4615</v>
      </c>
      <c r="B4616" s="13">
        <v>-7.2809942239025736</v>
      </c>
    </row>
    <row r="4617" spans="1:2">
      <c r="A4617">
        <v>4616</v>
      </c>
      <c r="B4617" s="13">
        <v>-7.2345229507614182</v>
      </c>
    </row>
    <row r="4618" spans="1:2">
      <c r="A4618">
        <v>4617</v>
      </c>
      <c r="B4618" s="13">
        <v>-3.3002273485049844</v>
      </c>
    </row>
    <row r="4619" spans="1:2">
      <c r="A4619">
        <v>4618</v>
      </c>
      <c r="B4619" s="13">
        <v>-9.0215089133992894</v>
      </c>
    </row>
    <row r="4620" spans="1:2">
      <c r="A4620">
        <v>4619</v>
      </c>
      <c r="B4620" s="13">
        <v>-5.8305141032733729</v>
      </c>
    </row>
    <row r="4621" spans="1:2">
      <c r="A4621">
        <v>4620</v>
      </c>
      <c r="B4621" s="13">
        <v>-4.5824581857049695</v>
      </c>
    </row>
    <row r="4622" spans="1:2">
      <c r="A4622">
        <v>4621</v>
      </c>
      <c r="B4622" s="13">
        <v>-4.5277017620594036</v>
      </c>
    </row>
    <row r="4623" spans="1:2">
      <c r="A4623">
        <v>4622</v>
      </c>
      <c r="B4623" s="13">
        <v>-8.7045428244882679</v>
      </c>
    </row>
    <row r="4624" spans="1:2">
      <c r="A4624">
        <v>4623</v>
      </c>
      <c r="B4624" s="13">
        <v>-6.3535274641152553</v>
      </c>
    </row>
    <row r="4625" spans="1:2">
      <c r="A4625">
        <v>4624</v>
      </c>
      <c r="B4625" s="13">
        <v>-7.4070341890228004</v>
      </c>
    </row>
    <row r="4626" spans="1:2">
      <c r="A4626">
        <v>4625</v>
      </c>
      <c r="B4626" s="13">
        <v>-4.6785529740620611</v>
      </c>
    </row>
    <row r="4627" spans="1:2">
      <c r="A4627">
        <v>4626</v>
      </c>
      <c r="B4627" s="13">
        <v>-2.795794039682995</v>
      </c>
    </row>
    <row r="4628" spans="1:2">
      <c r="A4628">
        <v>4627</v>
      </c>
      <c r="B4628" s="13">
        <v>-2.7158329428930266</v>
      </c>
    </row>
    <row r="4629" spans="1:2">
      <c r="A4629">
        <v>4628</v>
      </c>
      <c r="B4629" s="13">
        <v>-9.9807861297120262</v>
      </c>
    </row>
    <row r="4630" spans="1:2">
      <c r="A4630">
        <v>4629</v>
      </c>
      <c r="B4630" s="13">
        <v>-5.1010778795975131</v>
      </c>
    </row>
    <row r="4631" spans="1:2">
      <c r="A4631">
        <v>4630</v>
      </c>
      <c r="B4631" s="13">
        <v>-9.2455066300902384</v>
      </c>
    </row>
    <row r="4632" spans="1:2">
      <c r="A4632">
        <v>4631</v>
      </c>
      <c r="B4632" s="13">
        <v>-3.4430915782683447</v>
      </c>
    </row>
    <row r="4633" spans="1:2">
      <c r="A4633">
        <v>4632</v>
      </c>
      <c r="B4633" s="13">
        <v>-6.8953589510601869</v>
      </c>
    </row>
    <row r="4634" spans="1:2">
      <c r="A4634">
        <v>4633</v>
      </c>
      <c r="B4634" s="13">
        <v>-1.5293602292939299</v>
      </c>
    </row>
    <row r="4635" spans="1:2">
      <c r="A4635">
        <v>4634</v>
      </c>
      <c r="B4635" s="13">
        <v>-5.9316783625792144</v>
      </c>
    </row>
    <row r="4636" spans="1:2">
      <c r="A4636">
        <v>4635</v>
      </c>
      <c r="B4636" s="13">
        <v>-7.8913026296088846</v>
      </c>
    </row>
    <row r="4637" spans="1:2">
      <c r="A4637">
        <v>4636</v>
      </c>
      <c r="B4637" s="13">
        <v>-8.2324468798318673</v>
      </c>
    </row>
    <row r="4638" spans="1:2">
      <c r="A4638">
        <v>4637</v>
      </c>
      <c r="B4638" s="13">
        <v>-4.9793177846921131</v>
      </c>
    </row>
    <row r="4639" spans="1:2">
      <c r="A4639">
        <v>4638</v>
      </c>
      <c r="B4639" s="13">
        <v>-8.6322254110787551</v>
      </c>
    </row>
    <row r="4640" spans="1:2">
      <c r="A4640">
        <v>4639</v>
      </c>
      <c r="B4640" s="13">
        <v>-2.232256302986058</v>
      </c>
    </row>
    <row r="4641" spans="1:2">
      <c r="A4641">
        <v>4640</v>
      </c>
      <c r="B4641" s="13">
        <v>-6.540606876369651</v>
      </c>
    </row>
    <row r="4642" spans="1:2">
      <c r="A4642">
        <v>4641</v>
      </c>
      <c r="B4642" s="13">
        <v>-8.0618548690859395</v>
      </c>
    </row>
    <row r="4643" spans="1:2">
      <c r="A4643">
        <v>4642</v>
      </c>
      <c r="B4643" s="13">
        <v>-3.2178960014182558</v>
      </c>
    </row>
    <row r="4644" spans="1:2">
      <c r="A4644">
        <v>4643</v>
      </c>
      <c r="B4644" s="13">
        <v>-5.3090803992428492</v>
      </c>
    </row>
    <row r="4645" spans="1:2">
      <c r="A4645">
        <v>4644</v>
      </c>
      <c r="B4645" s="13">
        <v>-8.0233187279356013</v>
      </c>
    </row>
    <row r="4646" spans="1:2">
      <c r="A4646">
        <v>4645</v>
      </c>
      <c r="B4646" s="13">
        <v>-2.6880536433338142</v>
      </c>
    </row>
    <row r="4647" spans="1:2">
      <c r="A4647">
        <v>4646</v>
      </c>
      <c r="B4647" s="13">
        <v>-6.9116409019799772</v>
      </c>
    </row>
    <row r="4648" spans="1:2">
      <c r="A4648">
        <v>4647</v>
      </c>
      <c r="B4648" s="13">
        <v>-4.2050782829082998</v>
      </c>
    </row>
    <row r="4649" spans="1:2">
      <c r="A4649">
        <v>4648</v>
      </c>
      <c r="B4649" s="13">
        <v>-8.0091083012910378</v>
      </c>
    </row>
    <row r="4650" spans="1:2">
      <c r="A4650">
        <v>4649</v>
      </c>
      <c r="B4650" s="13">
        <v>-6.5905414228268651</v>
      </c>
    </row>
    <row r="4651" spans="1:2">
      <c r="A4651">
        <v>4650</v>
      </c>
      <c r="B4651" s="13">
        <v>-2.0855938743549096</v>
      </c>
    </row>
    <row r="4652" spans="1:2">
      <c r="A4652">
        <v>4651</v>
      </c>
      <c r="B4652" s="13">
        <v>-4.7994233549382024</v>
      </c>
    </row>
    <row r="4653" spans="1:2">
      <c r="A4653">
        <v>4652</v>
      </c>
      <c r="B4653" s="13">
        <v>-7.4123927258042501</v>
      </c>
    </row>
    <row r="4654" spans="1:2">
      <c r="A4654">
        <v>4653</v>
      </c>
      <c r="B4654" s="13">
        <v>1.8827351765330036</v>
      </c>
    </row>
    <row r="4655" spans="1:2">
      <c r="A4655">
        <v>4654</v>
      </c>
      <c r="B4655" s="13">
        <v>-3.5379601457590399</v>
      </c>
    </row>
    <row r="4656" spans="1:2">
      <c r="A4656">
        <v>4655</v>
      </c>
      <c r="B4656" s="13">
        <v>-3.7305243685141853</v>
      </c>
    </row>
    <row r="4657" spans="1:2">
      <c r="A4657">
        <v>4656</v>
      </c>
      <c r="B4657" s="13">
        <v>2.6190525075608853</v>
      </c>
    </row>
    <row r="4658" spans="1:2">
      <c r="A4658">
        <v>4657</v>
      </c>
      <c r="B4658" s="13">
        <v>-6.3750712163755914</v>
      </c>
    </row>
    <row r="4659" spans="1:2">
      <c r="A4659">
        <v>4658</v>
      </c>
      <c r="B4659" s="13">
        <v>-5.6420942843607751</v>
      </c>
    </row>
    <row r="4660" spans="1:2">
      <c r="A4660">
        <v>4659</v>
      </c>
      <c r="B4660" s="13">
        <v>-2.9480913061655363</v>
      </c>
    </row>
    <row r="4661" spans="1:2">
      <c r="A4661">
        <v>4660</v>
      </c>
      <c r="B4661" s="13">
        <v>-8.2734628219718331</v>
      </c>
    </row>
    <row r="4662" spans="1:2">
      <c r="A4662">
        <v>4661</v>
      </c>
      <c r="B4662" s="13">
        <v>-8.3973533365737971</v>
      </c>
    </row>
    <row r="4663" spans="1:2">
      <c r="A4663">
        <v>4662</v>
      </c>
      <c r="B4663" s="13">
        <v>-2.682787942919842</v>
      </c>
    </row>
    <row r="4664" spans="1:2">
      <c r="A4664">
        <v>4663</v>
      </c>
      <c r="B4664" s="13">
        <v>-7.1349366064333815</v>
      </c>
    </row>
    <row r="4665" spans="1:2">
      <c r="A4665">
        <v>4664</v>
      </c>
      <c r="B4665" s="13">
        <v>-5.1741641504765044</v>
      </c>
    </row>
    <row r="4666" spans="1:2">
      <c r="A4666">
        <v>4665</v>
      </c>
      <c r="B4666" s="13">
        <v>-3.7838726080650154</v>
      </c>
    </row>
    <row r="4667" spans="1:2">
      <c r="A4667">
        <v>4666</v>
      </c>
      <c r="B4667" s="13">
        <v>-1.7389181308652786</v>
      </c>
    </row>
    <row r="4668" spans="1:2">
      <c r="A4668">
        <v>4667</v>
      </c>
      <c r="B4668" s="13">
        <v>-3.7879793912936703</v>
      </c>
    </row>
    <row r="4669" spans="1:2">
      <c r="A4669">
        <v>4668</v>
      </c>
      <c r="B4669" s="13">
        <v>-3.5045891578810475</v>
      </c>
    </row>
    <row r="4670" spans="1:2">
      <c r="A4670">
        <v>4669</v>
      </c>
      <c r="B4670" s="13">
        <v>-6.2430798414299247</v>
      </c>
    </row>
    <row r="4671" spans="1:2">
      <c r="A4671">
        <v>4670</v>
      </c>
      <c r="B4671" s="13">
        <v>-6.1002931524767501</v>
      </c>
    </row>
    <row r="4672" spans="1:2">
      <c r="A4672">
        <v>4671</v>
      </c>
      <c r="B4672" s="13">
        <v>-7.2690303104728207</v>
      </c>
    </row>
    <row r="4673" spans="1:2">
      <c r="A4673">
        <v>4672</v>
      </c>
      <c r="B4673" s="13">
        <v>-1.7519372935474904</v>
      </c>
    </row>
    <row r="4674" spans="1:2">
      <c r="A4674">
        <v>4673</v>
      </c>
      <c r="B4674" s="13">
        <v>-0.13552450630184348</v>
      </c>
    </row>
    <row r="4675" spans="1:2">
      <c r="A4675">
        <v>4674</v>
      </c>
      <c r="B4675" s="13">
        <v>1.6546705906455506</v>
      </c>
    </row>
    <row r="4676" spans="1:2">
      <c r="A4676">
        <v>4675</v>
      </c>
      <c r="B4676" s="13">
        <v>-1.8364410256317849</v>
      </c>
    </row>
    <row r="4677" spans="1:2">
      <c r="A4677">
        <v>4676</v>
      </c>
      <c r="B4677" s="13">
        <v>-9.4531825333527824</v>
      </c>
    </row>
    <row r="4678" spans="1:2">
      <c r="A4678">
        <v>4677</v>
      </c>
      <c r="B4678" s="13">
        <v>-2.9044339758391757</v>
      </c>
    </row>
    <row r="4679" spans="1:2">
      <c r="A4679">
        <v>4678</v>
      </c>
      <c r="B4679" s="13">
        <v>-6.9764074661203166</v>
      </c>
    </row>
    <row r="4680" spans="1:2">
      <c r="A4680">
        <v>4679</v>
      </c>
      <c r="B4680" s="13">
        <v>-4.6752651006269552</v>
      </c>
    </row>
    <row r="4681" spans="1:2">
      <c r="A4681">
        <v>4680</v>
      </c>
      <c r="B4681" s="13">
        <v>-3.5391468847943779</v>
      </c>
    </row>
    <row r="4682" spans="1:2">
      <c r="A4682">
        <v>4681</v>
      </c>
      <c r="B4682" s="13">
        <v>-4.9212313218029866</v>
      </c>
    </row>
    <row r="4683" spans="1:2">
      <c r="A4683">
        <v>4682</v>
      </c>
      <c r="B4683" s="13">
        <v>-7.4866894731689477</v>
      </c>
    </row>
    <row r="4684" spans="1:2">
      <c r="A4684">
        <v>4683</v>
      </c>
      <c r="B4684" s="13">
        <v>-5.5539095926514843</v>
      </c>
    </row>
    <row r="4685" spans="1:2">
      <c r="A4685">
        <v>4684</v>
      </c>
      <c r="B4685" s="13">
        <v>-1.4579817549935077</v>
      </c>
    </row>
    <row r="4686" spans="1:2">
      <c r="A4686">
        <v>4685</v>
      </c>
      <c r="B4686" s="13">
        <v>-3.8459288000499119</v>
      </c>
    </row>
    <row r="4687" spans="1:2">
      <c r="A4687">
        <v>4686</v>
      </c>
      <c r="B4687" s="13">
        <v>-6.5037514839087986</v>
      </c>
    </row>
    <row r="4688" spans="1:2">
      <c r="A4688">
        <v>4687</v>
      </c>
      <c r="B4688" s="13">
        <v>-6.0344826283804158</v>
      </c>
    </row>
    <row r="4689" spans="1:2">
      <c r="A4689">
        <v>4688</v>
      </c>
      <c r="B4689" s="13">
        <v>-4.7719736203045784</v>
      </c>
    </row>
    <row r="4690" spans="1:2">
      <c r="A4690">
        <v>4689</v>
      </c>
      <c r="B4690" s="13">
        <v>-3.9729405264135065</v>
      </c>
    </row>
    <row r="4691" spans="1:2">
      <c r="A4691">
        <v>4690</v>
      </c>
      <c r="B4691" s="13">
        <v>-8.0707824862119004</v>
      </c>
    </row>
    <row r="4692" spans="1:2">
      <c r="A4692">
        <v>4691</v>
      </c>
      <c r="B4692" s="13">
        <v>-3.3044152687832584</v>
      </c>
    </row>
    <row r="4693" spans="1:2">
      <c r="A4693">
        <v>4692</v>
      </c>
      <c r="B4693" s="13">
        <v>-0.80064602629295201</v>
      </c>
    </row>
    <row r="4694" spans="1:2">
      <c r="A4694">
        <v>4693</v>
      </c>
      <c r="B4694" s="13">
        <v>-4.1846299550108235</v>
      </c>
    </row>
    <row r="4695" spans="1:2">
      <c r="A4695">
        <v>4694</v>
      </c>
      <c r="B4695" s="13">
        <v>-4.5062560597440342</v>
      </c>
    </row>
    <row r="4696" spans="1:2">
      <c r="A4696">
        <v>4695</v>
      </c>
      <c r="B4696" s="13">
        <v>-8.1436033831348755</v>
      </c>
    </row>
    <row r="4697" spans="1:2">
      <c r="A4697">
        <v>4696</v>
      </c>
      <c r="B4697" s="13">
        <v>-2.2159053518182241</v>
      </c>
    </row>
    <row r="4698" spans="1:2">
      <c r="A4698">
        <v>4697</v>
      </c>
      <c r="B4698" s="13">
        <v>-8.9707846911770659</v>
      </c>
    </row>
    <row r="4699" spans="1:2">
      <c r="A4699">
        <v>4698</v>
      </c>
      <c r="B4699" s="13">
        <v>-4.9745180096323613</v>
      </c>
    </row>
    <row r="4700" spans="1:2">
      <c r="A4700">
        <v>4699</v>
      </c>
      <c r="B4700" s="13">
        <v>-0.64567465935379909</v>
      </c>
    </row>
    <row r="4701" spans="1:2">
      <c r="A4701">
        <v>4700</v>
      </c>
      <c r="B4701" s="13">
        <v>-7.1223568051902122</v>
      </c>
    </row>
    <row r="4702" spans="1:2">
      <c r="A4702">
        <v>4701</v>
      </c>
      <c r="B4702" s="13">
        <v>-5.2753575030057416</v>
      </c>
    </row>
    <row r="4703" spans="1:2">
      <c r="A4703">
        <v>4702</v>
      </c>
      <c r="B4703" s="13">
        <v>-6.2140222382201857</v>
      </c>
    </row>
    <row r="4704" spans="1:2">
      <c r="A4704">
        <v>4703</v>
      </c>
      <c r="B4704" s="13">
        <v>-5.4339338559344625</v>
      </c>
    </row>
    <row r="4705" spans="1:2">
      <c r="A4705">
        <v>4704</v>
      </c>
      <c r="B4705" s="13">
        <v>-7.3901733413792687</v>
      </c>
    </row>
    <row r="4706" spans="1:2">
      <c r="A4706">
        <v>4705</v>
      </c>
      <c r="B4706" s="13">
        <v>-3.5018454037157429</v>
      </c>
    </row>
    <row r="4707" spans="1:2">
      <c r="A4707">
        <v>4706</v>
      </c>
      <c r="B4707" s="13">
        <v>-5.5606352461241171</v>
      </c>
    </row>
    <row r="4708" spans="1:2">
      <c r="A4708">
        <v>4707</v>
      </c>
      <c r="B4708" s="13">
        <v>-4.8282114160486937</v>
      </c>
    </row>
    <row r="4709" spans="1:2">
      <c r="A4709">
        <v>4708</v>
      </c>
      <c r="B4709" s="13">
        <v>-7.0455801921836558</v>
      </c>
    </row>
    <row r="4710" spans="1:2">
      <c r="A4710">
        <v>4709</v>
      </c>
      <c r="B4710" s="13">
        <v>-6.9639727721905214</v>
      </c>
    </row>
    <row r="4711" spans="1:2">
      <c r="A4711">
        <v>4710</v>
      </c>
      <c r="B4711" s="13">
        <v>-5.3330198760481728</v>
      </c>
    </row>
    <row r="4712" spans="1:2">
      <c r="A4712">
        <v>4711</v>
      </c>
      <c r="B4712" s="13">
        <v>-6.0062223414123714</v>
      </c>
    </row>
    <row r="4713" spans="1:2">
      <c r="A4713">
        <v>4712</v>
      </c>
      <c r="B4713" s="13">
        <v>-2.8822296144089448</v>
      </c>
    </row>
    <row r="4714" spans="1:2">
      <c r="A4714">
        <v>4713</v>
      </c>
      <c r="B4714" s="13">
        <v>-3.3160618954407659</v>
      </c>
    </row>
    <row r="4715" spans="1:2">
      <c r="A4715">
        <v>4714</v>
      </c>
      <c r="B4715" s="13">
        <v>-0.19026798181977989</v>
      </c>
    </row>
    <row r="4716" spans="1:2">
      <c r="A4716">
        <v>4715</v>
      </c>
      <c r="B4716" s="13">
        <v>-1.113091781496617</v>
      </c>
    </row>
    <row r="4717" spans="1:2">
      <c r="A4717">
        <v>4716</v>
      </c>
      <c r="B4717" s="13">
        <v>-7.6795952362832507</v>
      </c>
    </row>
    <row r="4718" spans="1:2">
      <c r="A4718">
        <v>4717</v>
      </c>
      <c r="B4718" s="13">
        <v>-6.7877057716832878</v>
      </c>
    </row>
    <row r="4719" spans="1:2">
      <c r="A4719">
        <v>4718</v>
      </c>
      <c r="B4719" s="13">
        <v>-0.80919968423461441</v>
      </c>
    </row>
    <row r="4720" spans="1:2">
      <c r="A4720">
        <v>4719</v>
      </c>
      <c r="B4720" s="13">
        <v>-5.0718584119625856</v>
      </c>
    </row>
    <row r="4721" spans="1:2">
      <c r="A4721">
        <v>4720</v>
      </c>
      <c r="B4721" s="13">
        <v>-6.9943812708306972</v>
      </c>
    </row>
    <row r="4722" spans="1:2">
      <c r="A4722">
        <v>4721</v>
      </c>
      <c r="B4722" s="13">
        <v>-2.5921570340572497</v>
      </c>
    </row>
    <row r="4723" spans="1:2">
      <c r="A4723">
        <v>4722</v>
      </c>
      <c r="B4723" s="13">
        <v>-3.834901394235084</v>
      </c>
    </row>
    <row r="4724" spans="1:2">
      <c r="A4724">
        <v>4723</v>
      </c>
      <c r="B4724" s="13">
        <v>-3.4299745579077863</v>
      </c>
    </row>
    <row r="4725" spans="1:2">
      <c r="A4725">
        <v>4724</v>
      </c>
      <c r="B4725" s="13">
        <v>-5.5222004985117694</v>
      </c>
    </row>
    <row r="4726" spans="1:2">
      <c r="A4726">
        <v>4725</v>
      </c>
      <c r="B4726" s="13">
        <v>-2.4492854583120249</v>
      </c>
    </row>
    <row r="4727" spans="1:2">
      <c r="A4727">
        <v>4726</v>
      </c>
      <c r="B4727" s="13">
        <v>-9.3579436634432795</v>
      </c>
    </row>
    <row r="4728" spans="1:2">
      <c r="A4728">
        <v>4727</v>
      </c>
      <c r="B4728" s="13">
        <v>-2.318529476968973</v>
      </c>
    </row>
    <row r="4729" spans="1:2">
      <c r="A4729">
        <v>4728</v>
      </c>
      <c r="B4729" s="13">
        <v>-4.4846631970094704</v>
      </c>
    </row>
    <row r="4730" spans="1:2">
      <c r="A4730">
        <v>4729</v>
      </c>
      <c r="B4730" s="13">
        <v>-4.6835031692005824</v>
      </c>
    </row>
    <row r="4731" spans="1:2">
      <c r="A4731">
        <v>4730</v>
      </c>
      <c r="B4731" s="13">
        <v>-8.4734685367485678</v>
      </c>
    </row>
    <row r="4732" spans="1:2">
      <c r="A4732">
        <v>4731</v>
      </c>
      <c r="B4732" s="13">
        <v>-3.2697493907288542</v>
      </c>
    </row>
    <row r="4733" spans="1:2">
      <c r="A4733">
        <v>4732</v>
      </c>
      <c r="B4733" s="13">
        <v>-6.8000858032972396</v>
      </c>
    </row>
    <row r="4734" spans="1:2">
      <c r="A4734">
        <v>4733</v>
      </c>
      <c r="B4734" s="13">
        <v>-10.761731359917386</v>
      </c>
    </row>
    <row r="4735" spans="1:2">
      <c r="A4735">
        <v>4734</v>
      </c>
      <c r="B4735" s="13">
        <v>-2.2426706516367449</v>
      </c>
    </row>
    <row r="4736" spans="1:2">
      <c r="A4736">
        <v>4735</v>
      </c>
      <c r="B4736" s="13">
        <v>-1.7190625491771265</v>
      </c>
    </row>
    <row r="4737" spans="1:2">
      <c r="A4737">
        <v>4736</v>
      </c>
      <c r="B4737" s="13">
        <v>-4.1232825254783654</v>
      </c>
    </row>
    <row r="4738" spans="1:2">
      <c r="A4738">
        <v>4737</v>
      </c>
      <c r="B4738" s="13">
        <v>-4.2816208868456469</v>
      </c>
    </row>
    <row r="4739" spans="1:2">
      <c r="A4739">
        <v>4738</v>
      </c>
      <c r="B4739" s="13">
        <v>-12.203344417319199</v>
      </c>
    </row>
    <row r="4740" spans="1:2">
      <c r="A4740">
        <v>4739</v>
      </c>
      <c r="B4740" s="13">
        <v>-7.4835516220330502</v>
      </c>
    </row>
    <row r="4741" spans="1:2">
      <c r="A4741">
        <v>4740</v>
      </c>
      <c r="B4741" s="13">
        <v>-6.1123315113704955</v>
      </c>
    </row>
    <row r="4742" spans="1:2">
      <c r="A4742">
        <v>4741</v>
      </c>
      <c r="B4742" s="13">
        <v>-2.7167652404982463</v>
      </c>
    </row>
    <row r="4743" spans="1:2">
      <c r="A4743">
        <v>4742</v>
      </c>
      <c r="B4743" s="13">
        <v>-2.089846369203991</v>
      </c>
    </row>
    <row r="4744" spans="1:2">
      <c r="A4744">
        <v>4743</v>
      </c>
      <c r="B4744" s="13">
        <v>-5.979308461328495</v>
      </c>
    </row>
    <row r="4745" spans="1:2">
      <c r="A4745">
        <v>4744</v>
      </c>
      <c r="B4745" s="13">
        <v>-9.6841301061586051</v>
      </c>
    </row>
    <row r="4746" spans="1:2">
      <c r="A4746">
        <v>4745</v>
      </c>
      <c r="B4746" s="13">
        <v>-4.0467817616779076</v>
      </c>
    </row>
    <row r="4747" spans="1:2">
      <c r="A4747">
        <v>4746</v>
      </c>
      <c r="B4747" s="13">
        <v>-6.2776396680761959</v>
      </c>
    </row>
    <row r="4748" spans="1:2">
      <c r="A4748">
        <v>4747</v>
      </c>
      <c r="B4748" s="13">
        <v>-4.0798462598922312</v>
      </c>
    </row>
    <row r="4749" spans="1:2">
      <c r="A4749">
        <v>4748</v>
      </c>
      <c r="B4749" s="13">
        <v>-4.3259575117762035</v>
      </c>
    </row>
    <row r="4750" spans="1:2">
      <c r="A4750">
        <v>4749</v>
      </c>
      <c r="B4750" s="13">
        <v>-2.340900726410406</v>
      </c>
    </row>
    <row r="4751" spans="1:2">
      <c r="A4751">
        <v>4750</v>
      </c>
      <c r="B4751" s="13">
        <v>-6.6098641178093374</v>
      </c>
    </row>
    <row r="4752" spans="1:2">
      <c r="A4752">
        <v>4751</v>
      </c>
      <c r="B4752" s="13">
        <v>-4.9980139812317388</v>
      </c>
    </row>
    <row r="4753" spans="1:2">
      <c r="A4753">
        <v>4752</v>
      </c>
      <c r="B4753" s="13">
        <v>-3.1260952247585907</v>
      </c>
    </row>
    <row r="4754" spans="1:2">
      <c r="A4754">
        <v>4753</v>
      </c>
      <c r="B4754" s="13">
        <v>-4.2401766651437844</v>
      </c>
    </row>
    <row r="4755" spans="1:2">
      <c r="A4755">
        <v>4754</v>
      </c>
      <c r="B4755" s="13">
        <v>-3.7065394528786433</v>
      </c>
    </row>
    <row r="4756" spans="1:2">
      <c r="A4756">
        <v>4755</v>
      </c>
      <c r="B4756" s="13">
        <v>-3.4337825342810508</v>
      </c>
    </row>
    <row r="4757" spans="1:2">
      <c r="A4757">
        <v>4756</v>
      </c>
      <c r="B4757" s="13">
        <v>-5.5941174260167417</v>
      </c>
    </row>
    <row r="4758" spans="1:2">
      <c r="A4758">
        <v>4757</v>
      </c>
      <c r="B4758" s="13">
        <v>-5.7469828265266996</v>
      </c>
    </row>
    <row r="4759" spans="1:2">
      <c r="A4759">
        <v>4758</v>
      </c>
      <c r="B4759" s="13">
        <v>-6.0401579344742302</v>
      </c>
    </row>
    <row r="4760" spans="1:2">
      <c r="A4760">
        <v>4759</v>
      </c>
      <c r="B4760" s="13">
        <v>-2.5019217136845229</v>
      </c>
    </row>
    <row r="4761" spans="1:2">
      <c r="A4761">
        <v>4760</v>
      </c>
      <c r="B4761" s="13">
        <v>-4.0111666586280448</v>
      </c>
    </row>
    <row r="4762" spans="1:2">
      <c r="A4762">
        <v>4761</v>
      </c>
      <c r="B4762" s="13">
        <v>-3.8412216526308778</v>
      </c>
    </row>
    <row r="4763" spans="1:2">
      <c r="A4763">
        <v>4762</v>
      </c>
      <c r="B4763" s="13">
        <v>-8.4271412344238161</v>
      </c>
    </row>
    <row r="4764" spans="1:2">
      <c r="A4764">
        <v>4763</v>
      </c>
      <c r="B4764" s="13">
        <v>-8.6665548210845724</v>
      </c>
    </row>
    <row r="4765" spans="1:2">
      <c r="A4765">
        <v>4764</v>
      </c>
      <c r="B4765" s="13">
        <v>-1.1264998401113393</v>
      </c>
    </row>
    <row r="4766" spans="1:2">
      <c r="A4766">
        <v>4765</v>
      </c>
      <c r="B4766" s="13">
        <v>-6.0748283082311492</v>
      </c>
    </row>
    <row r="4767" spans="1:2">
      <c r="A4767">
        <v>4766</v>
      </c>
      <c r="B4767" s="13">
        <v>-5.4950538740190122</v>
      </c>
    </row>
    <row r="4768" spans="1:2">
      <c r="A4768">
        <v>4767</v>
      </c>
      <c r="B4768" s="13">
        <v>-0.1083282876486943</v>
      </c>
    </row>
    <row r="4769" spans="1:2">
      <c r="A4769">
        <v>4768</v>
      </c>
      <c r="B4769" s="13">
        <v>-2.159851578810613</v>
      </c>
    </row>
    <row r="4770" spans="1:2">
      <c r="A4770">
        <v>4769</v>
      </c>
      <c r="B4770" s="13">
        <v>-2.8878158055189931</v>
      </c>
    </row>
    <row r="4771" spans="1:2">
      <c r="A4771">
        <v>4770</v>
      </c>
      <c r="B4771" s="13">
        <v>-2.1772622834597759</v>
      </c>
    </row>
    <row r="4772" spans="1:2">
      <c r="A4772">
        <v>4771</v>
      </c>
      <c r="B4772" s="13">
        <v>-3.7919003827595383</v>
      </c>
    </row>
    <row r="4773" spans="1:2">
      <c r="A4773">
        <v>4772</v>
      </c>
      <c r="B4773" s="13">
        <v>-1.7548671368755733</v>
      </c>
    </row>
    <row r="4774" spans="1:2">
      <c r="A4774">
        <v>4773</v>
      </c>
      <c r="B4774" s="13">
        <v>-6.9345045725375467</v>
      </c>
    </row>
    <row r="4775" spans="1:2">
      <c r="A4775">
        <v>4774</v>
      </c>
      <c r="B4775" s="13">
        <v>-6.5597488488448805</v>
      </c>
    </row>
    <row r="4776" spans="1:2">
      <c r="A4776">
        <v>4775</v>
      </c>
      <c r="B4776" s="13">
        <v>-2.3032836701264285</v>
      </c>
    </row>
    <row r="4777" spans="1:2">
      <c r="A4777">
        <v>4776</v>
      </c>
      <c r="B4777" s="13">
        <v>-7.3156589558730714</v>
      </c>
    </row>
    <row r="4778" spans="1:2">
      <c r="A4778">
        <v>4777</v>
      </c>
      <c r="B4778" s="13">
        <v>-4.3743350501973088</v>
      </c>
    </row>
    <row r="4779" spans="1:2">
      <c r="A4779">
        <v>4778</v>
      </c>
      <c r="B4779" s="13">
        <v>-5.7012429906045838</v>
      </c>
    </row>
    <row r="4780" spans="1:2">
      <c r="A4780">
        <v>4779</v>
      </c>
      <c r="B4780" s="13">
        <v>-6.43935166385927</v>
      </c>
    </row>
    <row r="4781" spans="1:2">
      <c r="A4781">
        <v>4780</v>
      </c>
      <c r="B4781" s="13">
        <v>-6.400777427304214</v>
      </c>
    </row>
    <row r="4782" spans="1:2">
      <c r="A4782">
        <v>4781</v>
      </c>
      <c r="B4782" s="13">
        <v>-10.225326521019758</v>
      </c>
    </row>
    <row r="4783" spans="1:2">
      <c r="A4783">
        <v>4782</v>
      </c>
      <c r="B4783" s="13">
        <v>-4.1244410315419797</v>
      </c>
    </row>
    <row r="4784" spans="1:2">
      <c r="A4784">
        <v>4783</v>
      </c>
      <c r="B4784" s="13">
        <v>-4.0880290193275846</v>
      </c>
    </row>
    <row r="4785" spans="1:2">
      <c r="A4785">
        <v>4784</v>
      </c>
      <c r="B4785" s="13">
        <v>-7.3119057759553803</v>
      </c>
    </row>
    <row r="4786" spans="1:2">
      <c r="A4786">
        <v>4785</v>
      </c>
      <c r="B4786" s="13">
        <v>-2.3166005074078031</v>
      </c>
    </row>
    <row r="4787" spans="1:2">
      <c r="A4787">
        <v>4786</v>
      </c>
      <c r="B4787" s="13">
        <v>-4.069675544421357</v>
      </c>
    </row>
    <row r="4788" spans="1:2">
      <c r="A4788">
        <v>4787</v>
      </c>
      <c r="B4788" s="13">
        <v>-3.8828278113494794</v>
      </c>
    </row>
    <row r="4789" spans="1:2">
      <c r="A4789">
        <v>4788</v>
      </c>
      <c r="B4789" s="13">
        <v>-8.1203677131627217</v>
      </c>
    </row>
    <row r="4790" spans="1:2">
      <c r="A4790">
        <v>4789</v>
      </c>
      <c r="B4790" s="13">
        <v>-9.7106109792387212</v>
      </c>
    </row>
    <row r="4791" spans="1:2">
      <c r="A4791">
        <v>4790</v>
      </c>
      <c r="B4791" s="13">
        <v>-10.957556886684355</v>
      </c>
    </row>
    <row r="4792" spans="1:2">
      <c r="A4792">
        <v>4791</v>
      </c>
      <c r="B4792" s="13">
        <v>-3.6788940141821249</v>
      </c>
    </row>
    <row r="4793" spans="1:2">
      <c r="A4793">
        <v>4792</v>
      </c>
      <c r="B4793" s="13">
        <v>-7.5070902064746665</v>
      </c>
    </row>
    <row r="4794" spans="1:2">
      <c r="A4794">
        <v>4793</v>
      </c>
      <c r="B4794" s="13">
        <v>-4.5613489656498816</v>
      </c>
    </row>
    <row r="4795" spans="1:2">
      <c r="A4795">
        <v>4794</v>
      </c>
      <c r="B4795" s="13">
        <v>-8.9786198486617863</v>
      </c>
    </row>
    <row r="4796" spans="1:2">
      <c r="A4796">
        <v>4795</v>
      </c>
      <c r="B4796" s="13">
        <v>-4.3900778107702614</v>
      </c>
    </row>
    <row r="4797" spans="1:2">
      <c r="A4797">
        <v>4796</v>
      </c>
      <c r="B4797" s="13">
        <v>-6.28670050057735</v>
      </c>
    </row>
    <row r="4798" spans="1:2">
      <c r="A4798">
        <v>4797</v>
      </c>
      <c r="B4798" s="13">
        <v>-2.9234343702541321</v>
      </c>
    </row>
    <row r="4799" spans="1:2">
      <c r="A4799">
        <v>4798</v>
      </c>
      <c r="B4799" s="13">
        <v>-5.0753088314585257</v>
      </c>
    </row>
    <row r="4800" spans="1:2">
      <c r="A4800">
        <v>4799</v>
      </c>
      <c r="B4800" s="13">
        <v>-6.6038403785336905</v>
      </c>
    </row>
    <row r="4801" spans="1:2">
      <c r="A4801">
        <v>4800</v>
      </c>
      <c r="B4801" s="13">
        <v>0.63824566777407987</v>
      </c>
    </row>
    <row r="4802" spans="1:2">
      <c r="A4802">
        <v>4801</v>
      </c>
      <c r="B4802" s="13">
        <v>-4.9781926979250732</v>
      </c>
    </row>
    <row r="4803" spans="1:2">
      <c r="A4803">
        <v>4802</v>
      </c>
      <c r="B4803" s="13">
        <v>-5.1531097433245225</v>
      </c>
    </row>
    <row r="4804" spans="1:2">
      <c r="A4804">
        <v>4803</v>
      </c>
      <c r="B4804" s="13">
        <v>-2.22833638593172</v>
      </c>
    </row>
    <row r="4805" spans="1:2">
      <c r="A4805">
        <v>4804</v>
      </c>
      <c r="B4805" s="13">
        <v>-6.120076102019036</v>
      </c>
    </row>
    <row r="4806" spans="1:2">
      <c r="A4806">
        <v>4805</v>
      </c>
      <c r="B4806" s="13">
        <v>-5.445618759715642</v>
      </c>
    </row>
    <row r="4807" spans="1:2">
      <c r="A4807">
        <v>4806</v>
      </c>
      <c r="B4807" s="13">
        <v>-5.7703535233360377</v>
      </c>
    </row>
    <row r="4808" spans="1:2">
      <c r="A4808">
        <v>4807</v>
      </c>
      <c r="B4808" s="13">
        <v>-8.3353148067843357</v>
      </c>
    </row>
    <row r="4809" spans="1:2">
      <c r="A4809">
        <v>4808</v>
      </c>
      <c r="B4809" s="13">
        <v>-4.4469017812966776</v>
      </c>
    </row>
    <row r="4810" spans="1:2">
      <c r="A4810">
        <v>4809</v>
      </c>
      <c r="B4810" s="13">
        <v>-6.3579121661072779</v>
      </c>
    </row>
    <row r="4811" spans="1:2">
      <c r="A4811">
        <v>4810</v>
      </c>
      <c r="B4811" s="13">
        <v>-2.5675172894661555</v>
      </c>
    </row>
    <row r="4812" spans="1:2">
      <c r="A4812">
        <v>4811</v>
      </c>
      <c r="B4812" s="13">
        <v>-9.3158797623946921</v>
      </c>
    </row>
    <row r="4813" spans="1:2">
      <c r="A4813">
        <v>4812</v>
      </c>
      <c r="B4813" s="13">
        <v>-6.1406441673950773</v>
      </c>
    </row>
    <row r="4814" spans="1:2">
      <c r="A4814">
        <v>4813</v>
      </c>
      <c r="B4814" s="13">
        <v>-2.012813587551805</v>
      </c>
    </row>
    <row r="4815" spans="1:2">
      <c r="A4815">
        <v>4814</v>
      </c>
      <c r="B4815" s="13">
        <v>-7.8933702752450055</v>
      </c>
    </row>
    <row r="4816" spans="1:2">
      <c r="A4816">
        <v>4815</v>
      </c>
      <c r="B4816" s="13">
        <v>-8.3358541108015896</v>
      </c>
    </row>
    <row r="4817" spans="1:2">
      <c r="A4817">
        <v>4816</v>
      </c>
      <c r="B4817" s="13">
        <v>-8.4881059276199764</v>
      </c>
    </row>
    <row r="4818" spans="1:2">
      <c r="A4818">
        <v>4817</v>
      </c>
      <c r="B4818" s="13">
        <v>-7.6524305179508936</v>
      </c>
    </row>
    <row r="4819" spans="1:2">
      <c r="A4819">
        <v>4818</v>
      </c>
      <c r="B4819" s="13">
        <v>-6.5505586343767233</v>
      </c>
    </row>
    <row r="4820" spans="1:2">
      <c r="A4820">
        <v>4819</v>
      </c>
      <c r="B4820" s="13">
        <v>-10.495129200744595</v>
      </c>
    </row>
    <row r="4821" spans="1:2">
      <c r="A4821">
        <v>4820</v>
      </c>
      <c r="B4821" s="13">
        <v>-1.4785447543339953</v>
      </c>
    </row>
    <row r="4822" spans="1:2">
      <c r="A4822">
        <v>4821</v>
      </c>
      <c r="B4822" s="13">
        <v>-4.1665482055120551</v>
      </c>
    </row>
    <row r="4823" spans="1:2">
      <c r="A4823">
        <v>4822</v>
      </c>
      <c r="B4823" s="13">
        <v>-7.9015912553874408</v>
      </c>
    </row>
    <row r="4824" spans="1:2">
      <c r="A4824">
        <v>4823</v>
      </c>
      <c r="B4824" s="13">
        <v>-3.7642107237477651</v>
      </c>
    </row>
    <row r="4825" spans="1:2">
      <c r="A4825">
        <v>4824</v>
      </c>
      <c r="B4825" s="13">
        <v>-6.6007058391317086</v>
      </c>
    </row>
    <row r="4826" spans="1:2">
      <c r="A4826">
        <v>4825</v>
      </c>
      <c r="B4826" s="13">
        <v>-3.8216633825845112</v>
      </c>
    </row>
    <row r="4827" spans="1:2">
      <c r="A4827">
        <v>4826</v>
      </c>
      <c r="B4827" s="13">
        <v>-5.3627845906430434</v>
      </c>
    </row>
    <row r="4828" spans="1:2">
      <c r="A4828">
        <v>4827</v>
      </c>
      <c r="B4828" s="13">
        <v>-5.2824377428584492</v>
      </c>
    </row>
    <row r="4829" spans="1:2">
      <c r="A4829">
        <v>4828</v>
      </c>
      <c r="B4829" s="13">
        <v>-2.820279456190852</v>
      </c>
    </row>
    <row r="4830" spans="1:2">
      <c r="A4830">
        <v>4829</v>
      </c>
      <c r="B4830" s="13">
        <v>-1.1418064651097388</v>
      </c>
    </row>
    <row r="4831" spans="1:2">
      <c r="A4831">
        <v>4830</v>
      </c>
      <c r="B4831" s="13">
        <v>-4.4396502473803841</v>
      </c>
    </row>
    <row r="4832" spans="1:2">
      <c r="A4832">
        <v>4831</v>
      </c>
      <c r="B4832" s="13">
        <v>-6.2689430967126931</v>
      </c>
    </row>
    <row r="4833" spans="1:2">
      <c r="A4833">
        <v>4832</v>
      </c>
      <c r="B4833" s="13">
        <v>-4.9329103446813196</v>
      </c>
    </row>
    <row r="4834" spans="1:2">
      <c r="A4834">
        <v>4833</v>
      </c>
      <c r="B4834" s="13">
        <v>-6.9213382597414226</v>
      </c>
    </row>
    <row r="4835" spans="1:2">
      <c r="A4835">
        <v>4834</v>
      </c>
      <c r="B4835" s="13">
        <v>-3.5246745000015047</v>
      </c>
    </row>
    <row r="4836" spans="1:2">
      <c r="A4836">
        <v>4835</v>
      </c>
      <c r="B4836" s="13">
        <v>-1.382453901966022</v>
      </c>
    </row>
    <row r="4837" spans="1:2">
      <c r="A4837">
        <v>4836</v>
      </c>
      <c r="B4837" s="13">
        <v>-3.2968500441329671</v>
      </c>
    </row>
    <row r="4838" spans="1:2">
      <c r="A4838">
        <v>4837</v>
      </c>
      <c r="B4838" s="13">
        <v>-6.5840507162024613</v>
      </c>
    </row>
    <row r="4839" spans="1:2">
      <c r="A4839">
        <v>4838</v>
      </c>
      <c r="B4839" s="13">
        <v>-6.367275372852343</v>
      </c>
    </row>
    <row r="4840" spans="1:2">
      <c r="A4840">
        <v>4839</v>
      </c>
      <c r="B4840" s="13">
        <v>-3.867421524265759</v>
      </c>
    </row>
    <row r="4841" spans="1:2">
      <c r="A4841">
        <v>4840</v>
      </c>
      <c r="B4841" s="13">
        <v>-7.7297067894108267</v>
      </c>
    </row>
    <row r="4842" spans="1:2">
      <c r="A4842">
        <v>4841</v>
      </c>
      <c r="B4842" s="13">
        <v>-7.8605097708093847</v>
      </c>
    </row>
    <row r="4843" spans="1:2">
      <c r="A4843">
        <v>4842</v>
      </c>
      <c r="B4843" s="13">
        <v>0.31796027868892696</v>
      </c>
    </row>
    <row r="4844" spans="1:2">
      <c r="A4844">
        <v>4843</v>
      </c>
      <c r="B4844" s="13">
        <v>-0.3669110912742915</v>
      </c>
    </row>
    <row r="4845" spans="1:2">
      <c r="A4845">
        <v>4844</v>
      </c>
      <c r="B4845" s="13">
        <v>-8.6364650178367217</v>
      </c>
    </row>
    <row r="4846" spans="1:2">
      <c r="A4846">
        <v>4845</v>
      </c>
      <c r="B4846" s="13">
        <v>-6.3085825448114745</v>
      </c>
    </row>
    <row r="4847" spans="1:2">
      <c r="A4847">
        <v>4846</v>
      </c>
      <c r="B4847" s="13">
        <v>-5.4978621298450925</v>
      </c>
    </row>
    <row r="4848" spans="1:2">
      <c r="A4848">
        <v>4847</v>
      </c>
      <c r="B4848" s="13">
        <v>-3.5609494852954682</v>
      </c>
    </row>
    <row r="4849" spans="1:2">
      <c r="A4849">
        <v>4848</v>
      </c>
      <c r="B4849" s="13">
        <v>-7.2922542832031079</v>
      </c>
    </row>
    <row r="4850" spans="1:2">
      <c r="A4850">
        <v>4849</v>
      </c>
      <c r="B4850" s="13">
        <v>-8.0139377144362349</v>
      </c>
    </row>
    <row r="4851" spans="1:2">
      <c r="A4851">
        <v>4850</v>
      </c>
      <c r="B4851" s="13">
        <v>-9.5879144945531998</v>
      </c>
    </row>
    <row r="4852" spans="1:2">
      <c r="A4852">
        <v>4851</v>
      </c>
      <c r="B4852" s="13">
        <v>-4.0703010458218651</v>
      </c>
    </row>
    <row r="4853" spans="1:2">
      <c r="A4853">
        <v>4852</v>
      </c>
      <c r="B4853" s="13">
        <v>-5.1185959155524703</v>
      </c>
    </row>
    <row r="4854" spans="1:2">
      <c r="A4854">
        <v>4853</v>
      </c>
      <c r="B4854" s="13">
        <v>-5.2088249397835389</v>
      </c>
    </row>
    <row r="4855" spans="1:2">
      <c r="A4855">
        <v>4854</v>
      </c>
      <c r="B4855" s="13">
        <v>-4.4506365722390164</v>
      </c>
    </row>
    <row r="4856" spans="1:2">
      <c r="A4856">
        <v>4855</v>
      </c>
      <c r="B4856" s="13">
        <v>-2.5985295657667358</v>
      </c>
    </row>
    <row r="4857" spans="1:2">
      <c r="A4857">
        <v>4856</v>
      </c>
      <c r="B4857" s="13">
        <v>-6.2899118966422591</v>
      </c>
    </row>
    <row r="4858" spans="1:2">
      <c r="A4858">
        <v>4857</v>
      </c>
      <c r="B4858" s="13">
        <v>-4.9746857246626544</v>
      </c>
    </row>
    <row r="4859" spans="1:2">
      <c r="A4859">
        <v>4858</v>
      </c>
      <c r="B4859" s="13">
        <v>-5.3610345271683322</v>
      </c>
    </row>
    <row r="4860" spans="1:2">
      <c r="A4860">
        <v>4859</v>
      </c>
      <c r="B4860" s="13">
        <v>-7.7144127582326778</v>
      </c>
    </row>
    <row r="4861" spans="1:2">
      <c r="A4861">
        <v>4860</v>
      </c>
      <c r="B4861" s="13">
        <v>-5.2605494759037033</v>
      </c>
    </row>
    <row r="4862" spans="1:2">
      <c r="A4862">
        <v>4861</v>
      </c>
      <c r="B4862" s="13">
        <v>-1.848110424325343</v>
      </c>
    </row>
    <row r="4863" spans="1:2">
      <c r="A4863">
        <v>4862</v>
      </c>
      <c r="B4863" s="13">
        <v>-5.7334927162001712</v>
      </c>
    </row>
    <row r="4864" spans="1:2">
      <c r="A4864">
        <v>4863</v>
      </c>
      <c r="B4864" s="13">
        <v>-8.309566883946939</v>
      </c>
    </row>
    <row r="4865" spans="1:2">
      <c r="A4865">
        <v>4864</v>
      </c>
      <c r="B4865" s="13">
        <v>-2.6609813195222247</v>
      </c>
    </row>
    <row r="4866" spans="1:2">
      <c r="A4866">
        <v>4865</v>
      </c>
      <c r="B4866" s="13">
        <v>-6.2638391469275803</v>
      </c>
    </row>
    <row r="4867" spans="1:2">
      <c r="A4867">
        <v>4866</v>
      </c>
      <c r="B4867" s="13">
        <v>-5.0425189661592151</v>
      </c>
    </row>
    <row r="4868" spans="1:2">
      <c r="A4868">
        <v>4867</v>
      </c>
      <c r="B4868" s="13">
        <v>-4.8374062125098529</v>
      </c>
    </row>
    <row r="4869" spans="1:2">
      <c r="A4869">
        <v>4868</v>
      </c>
      <c r="B4869" s="13">
        <v>-1.7845835487602557</v>
      </c>
    </row>
    <row r="4870" spans="1:2">
      <c r="A4870">
        <v>4869</v>
      </c>
      <c r="B4870" s="13">
        <v>-6.3207470499881673</v>
      </c>
    </row>
    <row r="4871" spans="1:2">
      <c r="A4871">
        <v>4870</v>
      </c>
      <c r="B4871" s="13">
        <v>-4.4681692668102491</v>
      </c>
    </row>
    <row r="4872" spans="1:2">
      <c r="A4872">
        <v>4871</v>
      </c>
      <c r="B4872" s="13">
        <v>-12.057610102565995</v>
      </c>
    </row>
    <row r="4873" spans="1:2">
      <c r="A4873">
        <v>4872</v>
      </c>
      <c r="B4873" s="13">
        <v>-5.0328928612101222</v>
      </c>
    </row>
    <row r="4874" spans="1:2">
      <c r="A4874">
        <v>4873</v>
      </c>
      <c r="B4874" s="13">
        <v>-6.2754066095115677</v>
      </c>
    </row>
    <row r="4875" spans="1:2">
      <c r="A4875">
        <v>4874</v>
      </c>
      <c r="B4875" s="13">
        <v>-5.9163064772463789</v>
      </c>
    </row>
    <row r="4876" spans="1:2">
      <c r="A4876">
        <v>4875</v>
      </c>
      <c r="B4876" s="13">
        <v>-7.1408608541607652</v>
      </c>
    </row>
    <row r="4877" spans="1:2">
      <c r="A4877">
        <v>4876</v>
      </c>
      <c r="B4877" s="13">
        <v>-7.5075869402278252</v>
      </c>
    </row>
    <row r="4878" spans="1:2">
      <c r="A4878">
        <v>4877</v>
      </c>
      <c r="B4878" s="13">
        <v>-5.718751428000413</v>
      </c>
    </row>
    <row r="4879" spans="1:2">
      <c r="A4879">
        <v>4878</v>
      </c>
      <c r="B4879" s="13">
        <v>-4.0516381273782844</v>
      </c>
    </row>
    <row r="4880" spans="1:2">
      <c r="A4880">
        <v>4879</v>
      </c>
      <c r="B4880" s="13">
        <v>-6.0130892587855769</v>
      </c>
    </row>
    <row r="4881" spans="1:2">
      <c r="A4881">
        <v>4880</v>
      </c>
      <c r="B4881" s="13">
        <v>-1.0307408628639279</v>
      </c>
    </row>
    <row r="4882" spans="1:2">
      <c r="A4882">
        <v>4881</v>
      </c>
      <c r="B4882" s="13">
        <v>-10.363415561124089</v>
      </c>
    </row>
    <row r="4883" spans="1:2">
      <c r="A4883">
        <v>4882</v>
      </c>
      <c r="B4883" s="13">
        <v>-2.2406051108692253</v>
      </c>
    </row>
    <row r="4884" spans="1:2">
      <c r="A4884">
        <v>4883</v>
      </c>
      <c r="B4884" s="13">
        <v>-4.1119883597383726</v>
      </c>
    </row>
    <row r="4885" spans="1:2">
      <c r="A4885">
        <v>4884</v>
      </c>
      <c r="B4885" s="13">
        <v>-6.0718571396182535</v>
      </c>
    </row>
    <row r="4886" spans="1:2">
      <c r="A4886">
        <v>4885</v>
      </c>
      <c r="B4886" s="13">
        <v>-5.3086382440123785</v>
      </c>
    </row>
    <row r="4887" spans="1:2">
      <c r="A4887">
        <v>4886</v>
      </c>
      <c r="B4887" s="13">
        <v>-7.4374743025283845</v>
      </c>
    </row>
    <row r="4888" spans="1:2">
      <c r="A4888">
        <v>4887</v>
      </c>
      <c r="B4888" s="13">
        <v>-3.4295954194437819</v>
      </c>
    </row>
    <row r="4889" spans="1:2">
      <c r="A4889">
        <v>4888</v>
      </c>
      <c r="B4889" s="13">
        <v>-6.6495165041277255</v>
      </c>
    </row>
    <row r="4890" spans="1:2">
      <c r="A4890">
        <v>4889</v>
      </c>
      <c r="B4890" s="13">
        <v>-2.1624687892672521</v>
      </c>
    </row>
    <row r="4891" spans="1:2">
      <c r="A4891">
        <v>4890</v>
      </c>
      <c r="B4891" s="13">
        <v>-3.2488189896079493</v>
      </c>
    </row>
    <row r="4892" spans="1:2">
      <c r="A4892">
        <v>4891</v>
      </c>
      <c r="B4892" s="13">
        <v>-3.1645318130067075</v>
      </c>
    </row>
    <row r="4893" spans="1:2">
      <c r="A4893">
        <v>4892</v>
      </c>
      <c r="B4893" s="13">
        <v>-8.8973932758333731</v>
      </c>
    </row>
    <row r="4894" spans="1:2">
      <c r="A4894">
        <v>4893</v>
      </c>
      <c r="B4894" s="13">
        <v>-2.2557292960109123</v>
      </c>
    </row>
    <row r="4895" spans="1:2">
      <c r="A4895">
        <v>4894</v>
      </c>
      <c r="B4895" s="13">
        <v>-6.3962265366279398</v>
      </c>
    </row>
    <row r="4896" spans="1:2">
      <c r="A4896">
        <v>4895</v>
      </c>
      <c r="B4896" s="13">
        <v>-5.9677760797817641</v>
      </c>
    </row>
    <row r="4897" spans="1:2">
      <c r="A4897">
        <v>4896</v>
      </c>
      <c r="B4897" s="13">
        <v>-4.6518751858699412</v>
      </c>
    </row>
    <row r="4898" spans="1:2">
      <c r="A4898">
        <v>4897</v>
      </c>
      <c r="B4898" s="13">
        <v>-0.35866758251308523</v>
      </c>
    </row>
    <row r="4899" spans="1:2">
      <c r="A4899">
        <v>4898</v>
      </c>
      <c r="B4899" s="13">
        <v>-1.2375473447435996</v>
      </c>
    </row>
    <row r="4900" spans="1:2">
      <c r="A4900">
        <v>4899</v>
      </c>
      <c r="B4900" s="13">
        <v>-8.8810832979855636</v>
      </c>
    </row>
    <row r="4901" spans="1:2">
      <c r="A4901">
        <v>4900</v>
      </c>
      <c r="B4901" s="13">
        <v>-3.3244142796143148</v>
      </c>
    </row>
    <row r="4902" spans="1:2">
      <c r="A4902">
        <v>4901</v>
      </c>
      <c r="B4902" s="13">
        <v>-5.1001313442491112</v>
      </c>
    </row>
    <row r="4903" spans="1:2">
      <c r="A4903">
        <v>4902</v>
      </c>
      <c r="B4903" s="13">
        <v>-6.1771797907475081</v>
      </c>
    </row>
    <row r="4904" spans="1:2">
      <c r="A4904">
        <v>4903</v>
      </c>
      <c r="B4904" s="13">
        <v>-10.957573136938075</v>
      </c>
    </row>
    <row r="4905" spans="1:2">
      <c r="A4905">
        <v>4904</v>
      </c>
      <c r="B4905" s="13">
        <v>-6.3876778798927845</v>
      </c>
    </row>
    <row r="4906" spans="1:2">
      <c r="A4906">
        <v>4905</v>
      </c>
      <c r="B4906" s="13">
        <v>-3.5816749213201335</v>
      </c>
    </row>
    <row r="4907" spans="1:2">
      <c r="A4907">
        <v>4906</v>
      </c>
      <c r="B4907" s="13">
        <v>-6.3989982748319676</v>
      </c>
    </row>
    <row r="4908" spans="1:2">
      <c r="A4908">
        <v>4907</v>
      </c>
      <c r="B4908" s="13">
        <v>-3.3067487046754667</v>
      </c>
    </row>
    <row r="4909" spans="1:2">
      <c r="A4909">
        <v>4908</v>
      </c>
      <c r="B4909" s="13">
        <v>-7.8270956302824617</v>
      </c>
    </row>
    <row r="4910" spans="1:2">
      <c r="A4910">
        <v>4909</v>
      </c>
      <c r="B4910" s="13">
        <v>-2.6224918509053476</v>
      </c>
    </row>
    <row r="4911" spans="1:2">
      <c r="A4911">
        <v>4910</v>
      </c>
      <c r="B4911" s="13">
        <v>-4.5544990744938803</v>
      </c>
    </row>
    <row r="4912" spans="1:2">
      <c r="A4912">
        <v>4911</v>
      </c>
      <c r="B4912" s="13">
        <v>-3.8192918325510199</v>
      </c>
    </row>
    <row r="4913" spans="1:2">
      <c r="A4913">
        <v>4912</v>
      </c>
      <c r="B4913" s="13">
        <v>-6.1944564866762439</v>
      </c>
    </row>
    <row r="4914" spans="1:2">
      <c r="A4914">
        <v>4913</v>
      </c>
      <c r="B4914" s="13">
        <v>-4.718303985591044</v>
      </c>
    </row>
    <row r="4915" spans="1:2">
      <c r="A4915">
        <v>4914</v>
      </c>
      <c r="B4915" s="13">
        <v>-1.4556180121749707</v>
      </c>
    </row>
    <row r="4916" spans="1:2">
      <c r="A4916">
        <v>4915</v>
      </c>
      <c r="B4916" s="13">
        <v>-2.1923851614156624</v>
      </c>
    </row>
    <row r="4917" spans="1:2">
      <c r="A4917">
        <v>4916</v>
      </c>
      <c r="B4917" s="13">
        <v>-3.8370616051765598</v>
      </c>
    </row>
    <row r="4918" spans="1:2">
      <c r="A4918">
        <v>4917</v>
      </c>
      <c r="B4918" s="13">
        <v>-2.6321563477109584</v>
      </c>
    </row>
    <row r="4919" spans="1:2">
      <c r="A4919">
        <v>4918</v>
      </c>
      <c r="B4919" s="13">
        <v>-1.1479659492703349</v>
      </c>
    </row>
    <row r="4920" spans="1:2">
      <c r="A4920">
        <v>4919</v>
      </c>
      <c r="B4920" s="13">
        <v>-3.7740693768615166</v>
      </c>
    </row>
    <row r="4921" spans="1:2">
      <c r="A4921">
        <v>4920</v>
      </c>
      <c r="B4921" s="13">
        <v>-2.8759563417733505</v>
      </c>
    </row>
    <row r="4922" spans="1:2">
      <c r="A4922">
        <v>4921</v>
      </c>
      <c r="B4922" s="13">
        <v>-5.9979299098176577</v>
      </c>
    </row>
    <row r="4923" spans="1:2">
      <c r="A4923">
        <v>4922</v>
      </c>
      <c r="B4923" s="13">
        <v>-6.8266130137124321</v>
      </c>
    </row>
    <row r="4924" spans="1:2">
      <c r="A4924">
        <v>4923</v>
      </c>
      <c r="B4924" s="13">
        <v>0.22007390576070252</v>
      </c>
    </row>
    <row r="4925" spans="1:2">
      <c r="A4925">
        <v>4924</v>
      </c>
      <c r="B4925" s="13">
        <v>-4.6308328090881945</v>
      </c>
    </row>
    <row r="4926" spans="1:2">
      <c r="A4926">
        <v>4925</v>
      </c>
      <c r="B4926" s="13">
        <v>0.13744353975877055</v>
      </c>
    </row>
    <row r="4927" spans="1:2">
      <c r="A4927">
        <v>4926</v>
      </c>
      <c r="B4927" s="13">
        <v>-7.424227139627317</v>
      </c>
    </row>
    <row r="4928" spans="1:2">
      <c r="A4928">
        <v>4927</v>
      </c>
      <c r="B4928" s="13">
        <v>-11.619506274864886</v>
      </c>
    </row>
    <row r="4929" spans="1:2">
      <c r="A4929">
        <v>4928</v>
      </c>
      <c r="B4929" s="13">
        <v>-5.4694994971089939</v>
      </c>
    </row>
    <row r="4930" spans="1:2">
      <c r="A4930">
        <v>4929</v>
      </c>
      <c r="B4930" s="13">
        <v>-2.8999269942106327</v>
      </c>
    </row>
    <row r="4931" spans="1:2">
      <c r="A4931">
        <v>4930</v>
      </c>
      <c r="B4931" s="13">
        <v>-2.6237389150922823</v>
      </c>
    </row>
    <row r="4932" spans="1:2">
      <c r="A4932">
        <v>4931</v>
      </c>
      <c r="B4932" s="13">
        <v>-7.9701984705170101</v>
      </c>
    </row>
    <row r="4933" spans="1:2">
      <c r="A4933">
        <v>4932</v>
      </c>
      <c r="B4933" s="13">
        <v>-2.6474778844013174</v>
      </c>
    </row>
    <row r="4934" spans="1:2">
      <c r="A4934">
        <v>4933</v>
      </c>
      <c r="B4934" s="13">
        <v>-3.928367337473631</v>
      </c>
    </row>
    <row r="4935" spans="1:2">
      <c r="A4935">
        <v>4934</v>
      </c>
      <c r="B4935" s="13">
        <v>-2.9965629052612548</v>
      </c>
    </row>
    <row r="4936" spans="1:2">
      <c r="A4936">
        <v>4935</v>
      </c>
      <c r="B4936" s="13">
        <v>-3.414300526575766</v>
      </c>
    </row>
    <row r="4937" spans="1:2">
      <c r="A4937">
        <v>4936</v>
      </c>
      <c r="B4937" s="13">
        <v>-2.8071746896290399</v>
      </c>
    </row>
    <row r="4938" spans="1:2">
      <c r="A4938">
        <v>4937</v>
      </c>
      <c r="B4938" s="13">
        <v>-4.2295482257942307</v>
      </c>
    </row>
    <row r="4939" spans="1:2">
      <c r="A4939">
        <v>4938</v>
      </c>
      <c r="B4939" s="13">
        <v>-7.0543394064042459</v>
      </c>
    </row>
    <row r="4940" spans="1:2">
      <c r="A4940">
        <v>4939</v>
      </c>
      <c r="B4940" s="13">
        <v>-8.2260270919337763</v>
      </c>
    </row>
    <row r="4941" spans="1:2">
      <c r="A4941">
        <v>4940</v>
      </c>
      <c r="B4941" s="13">
        <v>-7.8503838668354238</v>
      </c>
    </row>
    <row r="4942" spans="1:2">
      <c r="A4942">
        <v>4941</v>
      </c>
      <c r="B4942" s="13">
        <v>-6.9331881948115113</v>
      </c>
    </row>
    <row r="4943" spans="1:2">
      <c r="A4943">
        <v>4942</v>
      </c>
      <c r="B4943" s="13">
        <v>-7.8126057098425719</v>
      </c>
    </row>
    <row r="4944" spans="1:2">
      <c r="A4944">
        <v>4943</v>
      </c>
      <c r="B4944" s="13">
        <v>-5.8489814278978409</v>
      </c>
    </row>
    <row r="4945" spans="1:2">
      <c r="A4945">
        <v>4944</v>
      </c>
      <c r="B4945" s="13">
        <v>-7.2585873278465272</v>
      </c>
    </row>
    <row r="4946" spans="1:2">
      <c r="A4946">
        <v>4945</v>
      </c>
      <c r="B4946" s="13">
        <v>-4.2079105389289708</v>
      </c>
    </row>
    <row r="4947" spans="1:2">
      <c r="A4947">
        <v>4946</v>
      </c>
      <c r="B4947" s="13">
        <v>-2.7180049219935412</v>
      </c>
    </row>
    <row r="4948" spans="1:2">
      <c r="A4948">
        <v>4947</v>
      </c>
      <c r="B4948" s="13">
        <v>-1.5554552783656004</v>
      </c>
    </row>
    <row r="4949" spans="1:2">
      <c r="A4949">
        <v>4948</v>
      </c>
      <c r="B4949" s="13">
        <v>-8.031096405973905</v>
      </c>
    </row>
    <row r="4950" spans="1:2">
      <c r="A4950">
        <v>4949</v>
      </c>
      <c r="B4950" s="13">
        <v>-6.0418231649767629</v>
      </c>
    </row>
    <row r="4951" spans="1:2">
      <c r="A4951">
        <v>4950</v>
      </c>
      <c r="B4951" s="13">
        <v>-4.7070282990036949</v>
      </c>
    </row>
    <row r="4952" spans="1:2">
      <c r="A4952">
        <v>4951</v>
      </c>
      <c r="B4952" s="13">
        <v>-4.5454658018332816</v>
      </c>
    </row>
    <row r="4953" spans="1:2">
      <c r="A4953">
        <v>4952</v>
      </c>
      <c r="B4953" s="13">
        <v>-4.2572987193580616</v>
      </c>
    </row>
    <row r="4954" spans="1:2">
      <c r="A4954">
        <v>4953</v>
      </c>
      <c r="B4954" s="13">
        <v>-1.9203780198768881</v>
      </c>
    </row>
    <row r="4955" spans="1:2">
      <c r="A4955">
        <v>4954</v>
      </c>
      <c r="B4955" s="13">
        <v>-10.474732495241305</v>
      </c>
    </row>
    <row r="4956" spans="1:2">
      <c r="A4956">
        <v>4955</v>
      </c>
      <c r="B4956" s="13">
        <v>-2.612610203524651</v>
      </c>
    </row>
    <row r="4957" spans="1:2">
      <c r="A4957">
        <v>4956</v>
      </c>
      <c r="B4957" s="13">
        <v>-6.1614524503945542</v>
      </c>
    </row>
    <row r="4958" spans="1:2">
      <c r="A4958">
        <v>4957</v>
      </c>
      <c r="B4958" s="13">
        <v>-5.0755685258183174</v>
      </c>
    </row>
    <row r="4959" spans="1:2">
      <c r="A4959">
        <v>4958</v>
      </c>
      <c r="B4959" s="13">
        <v>-6.7662667432912551</v>
      </c>
    </row>
    <row r="4960" spans="1:2">
      <c r="A4960">
        <v>4959</v>
      </c>
      <c r="B4960" s="13">
        <v>1.1926330007184223</v>
      </c>
    </row>
    <row r="4961" spans="1:2">
      <c r="A4961">
        <v>4960</v>
      </c>
      <c r="B4961" s="13">
        <v>-6.4006402606334678</v>
      </c>
    </row>
    <row r="4962" spans="1:2">
      <c r="A4962">
        <v>4961</v>
      </c>
      <c r="B4962" s="13">
        <v>-4.6448698815644729</v>
      </c>
    </row>
    <row r="4963" spans="1:2">
      <c r="A4963">
        <v>4962</v>
      </c>
      <c r="B4963" s="13">
        <v>-4.603070244040067</v>
      </c>
    </row>
    <row r="4964" spans="1:2">
      <c r="A4964">
        <v>4963</v>
      </c>
      <c r="B4964" s="13">
        <v>-1.6462863633379718</v>
      </c>
    </row>
    <row r="4965" spans="1:2">
      <c r="A4965">
        <v>4964</v>
      </c>
      <c r="B4965" s="13">
        <v>-5.89754630112665</v>
      </c>
    </row>
    <row r="4966" spans="1:2">
      <c r="A4966">
        <v>4965</v>
      </c>
      <c r="B4966" s="13">
        <v>-7.3534327665465353</v>
      </c>
    </row>
    <row r="4967" spans="1:2">
      <c r="A4967">
        <v>4966</v>
      </c>
      <c r="B4967" s="13">
        <v>-5.9945949007798447</v>
      </c>
    </row>
    <row r="4968" spans="1:2">
      <c r="A4968">
        <v>4967</v>
      </c>
      <c r="B4968" s="13">
        <v>-1.9205608317680978</v>
      </c>
    </row>
    <row r="4969" spans="1:2">
      <c r="A4969">
        <v>4968</v>
      </c>
      <c r="B4969" s="13">
        <v>-3.3100442633437352</v>
      </c>
    </row>
    <row r="4970" spans="1:2">
      <c r="A4970">
        <v>4969</v>
      </c>
      <c r="B4970" s="13">
        <v>-2.524654354528769</v>
      </c>
    </row>
    <row r="4971" spans="1:2">
      <c r="A4971">
        <v>4970</v>
      </c>
      <c r="B4971" s="13">
        <v>-3.1985087114855348</v>
      </c>
    </row>
    <row r="4972" spans="1:2">
      <c r="A4972">
        <v>4971</v>
      </c>
      <c r="B4972" s="13">
        <v>-4.8904705518713678</v>
      </c>
    </row>
    <row r="4973" spans="1:2">
      <c r="A4973">
        <v>4972</v>
      </c>
      <c r="B4973" s="13">
        <v>-3.3907763119099026</v>
      </c>
    </row>
    <row r="4974" spans="1:2">
      <c r="A4974">
        <v>4973</v>
      </c>
      <c r="B4974" s="13">
        <v>-4.8183079185172382</v>
      </c>
    </row>
    <row r="4975" spans="1:2">
      <c r="A4975">
        <v>4974</v>
      </c>
      <c r="B4975" s="13">
        <v>-5.1116367953603357</v>
      </c>
    </row>
    <row r="4976" spans="1:2">
      <c r="A4976">
        <v>4975</v>
      </c>
      <c r="B4976" s="13">
        <v>-6.9214397733006674</v>
      </c>
    </row>
    <row r="4977" spans="1:2">
      <c r="A4977">
        <v>4976</v>
      </c>
      <c r="B4977" s="13">
        <v>-2.5162056869074814</v>
      </c>
    </row>
    <row r="4978" spans="1:2">
      <c r="A4978">
        <v>4977</v>
      </c>
      <c r="B4978" s="13">
        <v>-3.0861956673633624</v>
      </c>
    </row>
    <row r="4979" spans="1:2">
      <c r="A4979">
        <v>4978</v>
      </c>
      <c r="B4979" s="13">
        <v>0.21782855815436242</v>
      </c>
    </row>
    <row r="4980" spans="1:2">
      <c r="A4980">
        <v>4979</v>
      </c>
      <c r="B4980" s="13">
        <v>-5.5188201368506569</v>
      </c>
    </row>
    <row r="4981" spans="1:2">
      <c r="A4981">
        <v>4980</v>
      </c>
      <c r="B4981" s="13">
        <v>-6.4627906828502253</v>
      </c>
    </row>
    <row r="4982" spans="1:2">
      <c r="A4982">
        <v>4981</v>
      </c>
      <c r="B4982" s="13">
        <v>-7.4484454795863613</v>
      </c>
    </row>
    <row r="4983" spans="1:2">
      <c r="A4983">
        <v>4982</v>
      </c>
      <c r="B4983" s="13">
        <v>-8.795949645162306</v>
      </c>
    </row>
    <row r="4984" spans="1:2">
      <c r="A4984">
        <v>4983</v>
      </c>
      <c r="B4984" s="13">
        <v>-8.8742128734471333</v>
      </c>
    </row>
    <row r="4985" spans="1:2">
      <c r="A4985">
        <v>4984</v>
      </c>
      <c r="B4985" s="13">
        <v>-3.4351225070637637</v>
      </c>
    </row>
    <row r="4986" spans="1:2">
      <c r="A4986">
        <v>4985</v>
      </c>
      <c r="B4986" s="13">
        <v>-4.9269493572835295</v>
      </c>
    </row>
    <row r="4987" spans="1:2">
      <c r="A4987">
        <v>4986</v>
      </c>
      <c r="B4987" s="13">
        <v>-6.1514632721877689</v>
      </c>
    </row>
    <row r="4988" spans="1:2">
      <c r="A4988">
        <v>4987</v>
      </c>
      <c r="B4988" s="13">
        <v>-6.0173031920610782</v>
      </c>
    </row>
    <row r="4989" spans="1:2">
      <c r="A4989">
        <v>4988</v>
      </c>
      <c r="B4989" s="13">
        <v>-5.0163829617333047</v>
      </c>
    </row>
    <row r="4990" spans="1:2">
      <c r="A4990">
        <v>4989</v>
      </c>
      <c r="B4990" s="13">
        <v>-3.5065069674301839</v>
      </c>
    </row>
    <row r="4991" spans="1:2">
      <c r="A4991">
        <v>4990</v>
      </c>
      <c r="B4991" s="13">
        <v>-6.1789380356438501</v>
      </c>
    </row>
    <row r="4992" spans="1:2">
      <c r="A4992">
        <v>4991</v>
      </c>
      <c r="B4992" s="13">
        <v>-9.1597158349150298</v>
      </c>
    </row>
    <row r="4993" spans="1:2">
      <c r="A4993">
        <v>4992</v>
      </c>
      <c r="B4993" s="13">
        <v>-4.1461451428035137</v>
      </c>
    </row>
    <row r="4994" spans="1:2">
      <c r="A4994">
        <v>4993</v>
      </c>
      <c r="B4994" s="13">
        <v>-1.8128943369491453</v>
      </c>
    </row>
    <row r="4995" spans="1:2">
      <c r="A4995">
        <v>4994</v>
      </c>
      <c r="B4995" s="13">
        <v>-5.7017389278818706</v>
      </c>
    </row>
    <row r="4996" spans="1:2">
      <c r="A4996">
        <v>4995</v>
      </c>
      <c r="B4996" s="13">
        <v>-7.6043617478187464</v>
      </c>
    </row>
    <row r="4997" spans="1:2">
      <c r="A4997">
        <v>4996</v>
      </c>
      <c r="B4997" s="13">
        <v>-4.2400753233343442</v>
      </c>
    </row>
    <row r="4998" spans="1:2">
      <c r="A4998">
        <v>4997</v>
      </c>
      <c r="B4998" s="13">
        <v>-7.7047533065081604</v>
      </c>
    </row>
    <row r="4999" spans="1:2">
      <c r="A4999">
        <v>4998</v>
      </c>
      <c r="B4999" s="13">
        <v>-8.1131282701619369</v>
      </c>
    </row>
    <row r="5000" spans="1:2">
      <c r="A5000">
        <v>4999</v>
      </c>
      <c r="B5000" s="13">
        <v>-6.2784369615189366</v>
      </c>
    </row>
    <row r="5001" spans="1:2">
      <c r="A5001">
        <v>5000</v>
      </c>
      <c r="B5001" s="13">
        <v>-8.7471285361957456</v>
      </c>
    </row>
    <row r="5002" spans="1:2">
      <c r="A5002">
        <v>5001</v>
      </c>
      <c r="B5002" s="13">
        <v>-5.8309725491243682</v>
      </c>
    </row>
    <row r="5003" spans="1:2">
      <c r="A5003">
        <v>5002</v>
      </c>
      <c r="B5003" s="13">
        <v>-3.8564407039784281</v>
      </c>
    </row>
    <row r="5004" spans="1:2">
      <c r="A5004">
        <v>5003</v>
      </c>
      <c r="B5004" s="13">
        <v>-6.493160011883262</v>
      </c>
    </row>
    <row r="5005" spans="1:2">
      <c r="A5005">
        <v>5004</v>
      </c>
      <c r="B5005" s="13">
        <v>-6.9008733149843309</v>
      </c>
    </row>
    <row r="5006" spans="1:2">
      <c r="A5006">
        <v>5005</v>
      </c>
      <c r="B5006" s="13">
        <v>-2.3308242097254972</v>
      </c>
    </row>
    <row r="5007" spans="1:2">
      <c r="A5007">
        <v>5006</v>
      </c>
      <c r="B5007" s="13">
        <v>-8.843812941715802</v>
      </c>
    </row>
    <row r="5008" spans="1:2">
      <c r="A5008">
        <v>5007</v>
      </c>
      <c r="B5008" s="13">
        <v>-8.80334388440337</v>
      </c>
    </row>
    <row r="5009" spans="1:2">
      <c r="A5009">
        <v>5008</v>
      </c>
      <c r="B5009" s="13">
        <v>-8.1112065442153494</v>
      </c>
    </row>
    <row r="5010" spans="1:2">
      <c r="A5010">
        <v>5009</v>
      </c>
      <c r="B5010" s="13">
        <v>-1.0492034888181185</v>
      </c>
    </row>
    <row r="5011" spans="1:2">
      <c r="A5011">
        <v>5010</v>
      </c>
      <c r="B5011" s="13">
        <v>-7.228289676195816</v>
      </c>
    </row>
    <row r="5012" spans="1:2">
      <c r="A5012">
        <v>5011</v>
      </c>
      <c r="B5012" s="13">
        <v>-2.572922220069346</v>
      </c>
    </row>
    <row r="5013" spans="1:2">
      <c r="A5013">
        <v>5012</v>
      </c>
      <c r="B5013" s="13">
        <v>-1.7976886387404059</v>
      </c>
    </row>
    <row r="5014" spans="1:2">
      <c r="A5014">
        <v>5013</v>
      </c>
      <c r="B5014" s="13">
        <v>-2.9511089145199998</v>
      </c>
    </row>
    <row r="5015" spans="1:2">
      <c r="A5015">
        <v>5014</v>
      </c>
      <c r="B5015" s="13">
        <v>-7.1814326729831368</v>
      </c>
    </row>
    <row r="5016" spans="1:2">
      <c r="A5016">
        <v>5015</v>
      </c>
      <c r="B5016" s="13">
        <v>-5.2827051658560054</v>
      </c>
    </row>
    <row r="5017" spans="1:2">
      <c r="A5017">
        <v>5016</v>
      </c>
      <c r="B5017" s="13">
        <v>-2.5994364270580865</v>
      </c>
    </row>
    <row r="5018" spans="1:2">
      <c r="A5018">
        <v>5017</v>
      </c>
      <c r="B5018" s="13">
        <v>-6.0050681039557992</v>
      </c>
    </row>
    <row r="5019" spans="1:2">
      <c r="A5019">
        <v>5018</v>
      </c>
      <c r="B5019" s="13">
        <v>-5.793618227828178</v>
      </c>
    </row>
    <row r="5020" spans="1:2">
      <c r="A5020">
        <v>5019</v>
      </c>
      <c r="B5020" s="13">
        <v>-6.3741341624986632</v>
      </c>
    </row>
    <row r="5021" spans="1:2">
      <c r="A5021">
        <v>5020</v>
      </c>
      <c r="B5021" s="13">
        <v>-8.3682053859200423</v>
      </c>
    </row>
    <row r="5022" spans="1:2">
      <c r="A5022">
        <v>5021</v>
      </c>
      <c r="B5022" s="13">
        <v>-5.3491843242771315</v>
      </c>
    </row>
    <row r="5023" spans="1:2">
      <c r="A5023">
        <v>5022</v>
      </c>
      <c r="B5023" s="13">
        <v>-3.9082408511998499</v>
      </c>
    </row>
    <row r="5024" spans="1:2">
      <c r="A5024">
        <v>5023</v>
      </c>
      <c r="B5024" s="13">
        <v>-5.2483446574430763</v>
      </c>
    </row>
    <row r="5025" spans="1:2">
      <c r="A5025">
        <v>5024</v>
      </c>
      <c r="B5025" s="13">
        <v>-4.4277483430131035</v>
      </c>
    </row>
    <row r="5026" spans="1:2">
      <c r="A5026">
        <v>5025</v>
      </c>
      <c r="B5026" s="13">
        <v>-10.206182137225429</v>
      </c>
    </row>
    <row r="5027" spans="1:2">
      <c r="A5027">
        <v>5026</v>
      </c>
      <c r="B5027" s="13">
        <v>-2.9642818259465273</v>
      </c>
    </row>
    <row r="5028" spans="1:2">
      <c r="A5028">
        <v>5027</v>
      </c>
      <c r="B5028" s="13">
        <v>-4.5881448604979544</v>
      </c>
    </row>
    <row r="5029" spans="1:2">
      <c r="A5029">
        <v>5028</v>
      </c>
      <c r="B5029" s="13">
        <v>-3.1494124643491155</v>
      </c>
    </row>
    <row r="5030" spans="1:2">
      <c r="A5030">
        <v>5029</v>
      </c>
      <c r="B5030" s="13">
        <v>-4.7329155345685718</v>
      </c>
    </row>
    <row r="5031" spans="1:2">
      <c r="A5031">
        <v>5030</v>
      </c>
      <c r="B5031" s="13">
        <v>-5.5291696793374419</v>
      </c>
    </row>
    <row r="5032" spans="1:2">
      <c r="A5032">
        <v>5031</v>
      </c>
      <c r="B5032" s="13">
        <v>-1.6022655058172646</v>
      </c>
    </row>
    <row r="5033" spans="1:2">
      <c r="A5033">
        <v>5032</v>
      </c>
      <c r="B5033" s="13">
        <v>-4.6361744201343589</v>
      </c>
    </row>
    <row r="5034" spans="1:2">
      <c r="A5034">
        <v>5033</v>
      </c>
      <c r="B5034" s="13">
        <v>-4.1231137518670877</v>
      </c>
    </row>
    <row r="5035" spans="1:2">
      <c r="A5035">
        <v>5034</v>
      </c>
      <c r="B5035" s="13">
        <v>-6.8425066127423868</v>
      </c>
    </row>
    <row r="5036" spans="1:2">
      <c r="A5036">
        <v>5035</v>
      </c>
      <c r="B5036" s="13">
        <v>-1.6952807019607963</v>
      </c>
    </row>
    <row r="5037" spans="1:2">
      <c r="A5037">
        <v>5036</v>
      </c>
      <c r="B5037" s="13">
        <v>1.4806448470721547</v>
      </c>
    </row>
    <row r="5038" spans="1:2">
      <c r="A5038">
        <v>5037</v>
      </c>
      <c r="B5038" s="13">
        <v>-6.5040504425045693</v>
      </c>
    </row>
    <row r="5039" spans="1:2">
      <c r="A5039">
        <v>5038</v>
      </c>
      <c r="B5039" s="13">
        <v>-3.0779984621806857</v>
      </c>
    </row>
    <row r="5040" spans="1:2">
      <c r="A5040">
        <v>5039</v>
      </c>
      <c r="B5040" s="13">
        <v>-3.4718631400862705</v>
      </c>
    </row>
    <row r="5041" spans="1:2">
      <c r="A5041">
        <v>5040</v>
      </c>
      <c r="B5041" s="13">
        <v>-7.5132611808583833</v>
      </c>
    </row>
    <row r="5042" spans="1:2">
      <c r="A5042">
        <v>5041</v>
      </c>
      <c r="B5042" s="13">
        <v>-6.8041390404745288</v>
      </c>
    </row>
    <row r="5043" spans="1:2">
      <c r="A5043">
        <v>5042</v>
      </c>
      <c r="B5043" s="13">
        <v>-4.3449380943691915</v>
      </c>
    </row>
    <row r="5044" spans="1:2">
      <c r="A5044">
        <v>5043</v>
      </c>
      <c r="B5044" s="13">
        <v>-7.7525761569382476</v>
      </c>
    </row>
    <row r="5045" spans="1:2">
      <c r="A5045">
        <v>5044</v>
      </c>
      <c r="B5045" s="13">
        <v>-4.051592901026563</v>
      </c>
    </row>
    <row r="5046" spans="1:2">
      <c r="A5046">
        <v>5045</v>
      </c>
      <c r="B5046" s="13">
        <v>-1.3721293428527945</v>
      </c>
    </row>
    <row r="5047" spans="1:2">
      <c r="A5047">
        <v>5046</v>
      </c>
      <c r="B5047" s="13">
        <v>-8.0534568280799359</v>
      </c>
    </row>
    <row r="5048" spans="1:2">
      <c r="A5048">
        <v>5047</v>
      </c>
      <c r="B5048" s="13">
        <v>-8.6940881967823191</v>
      </c>
    </row>
    <row r="5049" spans="1:2">
      <c r="A5049">
        <v>5048</v>
      </c>
      <c r="B5049" s="13">
        <v>-2.8696019474067529</v>
      </c>
    </row>
    <row r="5050" spans="1:2">
      <c r="A5050">
        <v>5049</v>
      </c>
      <c r="B5050" s="13">
        <v>-2.8052571187145681</v>
      </c>
    </row>
    <row r="5051" spans="1:2">
      <c r="A5051">
        <v>5050</v>
      </c>
      <c r="B5051" s="13">
        <v>-6.3554278018427564</v>
      </c>
    </row>
    <row r="5052" spans="1:2">
      <c r="A5052">
        <v>5051</v>
      </c>
      <c r="B5052" s="13">
        <v>-4.3519868311744272</v>
      </c>
    </row>
    <row r="5053" spans="1:2">
      <c r="A5053">
        <v>5052</v>
      </c>
      <c r="B5053" s="13">
        <v>-4.4826830472912258</v>
      </c>
    </row>
    <row r="5054" spans="1:2">
      <c r="A5054">
        <v>5053</v>
      </c>
      <c r="B5054" s="13">
        <v>-3.9953210013135712</v>
      </c>
    </row>
    <row r="5055" spans="1:2">
      <c r="A5055">
        <v>5054</v>
      </c>
      <c r="B5055" s="13">
        <v>-8.9897674688463916</v>
      </c>
    </row>
    <row r="5056" spans="1:2">
      <c r="A5056">
        <v>5055</v>
      </c>
      <c r="B5056" s="13">
        <v>-3.3240970252207549</v>
      </c>
    </row>
    <row r="5057" spans="1:2">
      <c r="A5057">
        <v>5056</v>
      </c>
      <c r="B5057" s="13">
        <v>-4.6824188020735997</v>
      </c>
    </row>
    <row r="5058" spans="1:2">
      <c r="A5058">
        <v>5057</v>
      </c>
      <c r="B5058" s="13">
        <v>-10.86271490383635</v>
      </c>
    </row>
    <row r="5059" spans="1:2">
      <c r="A5059">
        <v>5058</v>
      </c>
      <c r="B5059" s="13">
        <v>-9.8445413409007525</v>
      </c>
    </row>
    <row r="5060" spans="1:2">
      <c r="A5060">
        <v>5059</v>
      </c>
      <c r="B5060" s="13">
        <v>-4.0374906259546774</v>
      </c>
    </row>
    <row r="5061" spans="1:2">
      <c r="A5061">
        <v>5060</v>
      </c>
      <c r="B5061" s="13">
        <v>-7.0609289438342957</v>
      </c>
    </row>
    <row r="5062" spans="1:2">
      <c r="A5062">
        <v>5061</v>
      </c>
      <c r="B5062" s="13">
        <v>-9.28071541119286</v>
      </c>
    </row>
    <row r="5063" spans="1:2">
      <c r="A5063">
        <v>5062</v>
      </c>
      <c r="B5063" s="13">
        <v>-1.1283732032058735</v>
      </c>
    </row>
    <row r="5064" spans="1:2">
      <c r="A5064">
        <v>5063</v>
      </c>
      <c r="B5064" s="13">
        <v>-3.5048142975969832</v>
      </c>
    </row>
    <row r="5065" spans="1:2">
      <c r="A5065">
        <v>5064</v>
      </c>
      <c r="B5065" s="13">
        <v>1.5920184551814638</v>
      </c>
    </row>
    <row r="5066" spans="1:2">
      <c r="A5066">
        <v>5065</v>
      </c>
      <c r="B5066" s="13">
        <v>-8.4008824595218066</v>
      </c>
    </row>
    <row r="5067" spans="1:2">
      <c r="A5067">
        <v>5066</v>
      </c>
      <c r="B5067" s="13">
        <v>-11.152817308699884</v>
      </c>
    </row>
    <row r="5068" spans="1:2">
      <c r="A5068">
        <v>5067</v>
      </c>
      <c r="B5068" s="13">
        <v>-13.96515283999252</v>
      </c>
    </row>
    <row r="5069" spans="1:2">
      <c r="A5069">
        <v>5068</v>
      </c>
      <c r="B5069" s="13">
        <v>-9.8538561497858517</v>
      </c>
    </row>
    <row r="5070" spans="1:2">
      <c r="A5070">
        <v>5069</v>
      </c>
      <c r="B5070" s="13">
        <v>-3.6456098294275119</v>
      </c>
    </row>
    <row r="5071" spans="1:2">
      <c r="A5071">
        <v>5070</v>
      </c>
      <c r="B5071" s="13">
        <v>-5.3156271147877066</v>
      </c>
    </row>
    <row r="5072" spans="1:2">
      <c r="A5072">
        <v>5071</v>
      </c>
      <c r="B5072" s="13">
        <v>-6.2200167005970322</v>
      </c>
    </row>
    <row r="5073" spans="1:2">
      <c r="A5073">
        <v>5072</v>
      </c>
      <c r="B5073" s="13">
        <v>-9.9638315202731285</v>
      </c>
    </row>
    <row r="5074" spans="1:2">
      <c r="A5074">
        <v>5073</v>
      </c>
      <c r="B5074" s="13">
        <v>-3.8512810810167264</v>
      </c>
    </row>
    <row r="5075" spans="1:2">
      <c r="A5075">
        <v>5074</v>
      </c>
      <c r="B5075" s="13">
        <v>-9.9367947465792383</v>
      </c>
    </row>
    <row r="5076" spans="1:2">
      <c r="A5076">
        <v>5075</v>
      </c>
      <c r="B5076" s="13">
        <v>-3.7868554858485082</v>
      </c>
    </row>
    <row r="5077" spans="1:2">
      <c r="A5077">
        <v>5076</v>
      </c>
      <c r="B5077" s="13">
        <v>-2.9479761759811436</v>
      </c>
    </row>
    <row r="5078" spans="1:2">
      <c r="A5078">
        <v>5077</v>
      </c>
      <c r="B5078" s="13">
        <v>-8.3371657025289654</v>
      </c>
    </row>
    <row r="5079" spans="1:2">
      <c r="A5079">
        <v>5078</v>
      </c>
      <c r="B5079" s="13">
        <v>-3.7625778235218892</v>
      </c>
    </row>
    <row r="5080" spans="1:2">
      <c r="A5080">
        <v>5079</v>
      </c>
      <c r="B5080" s="13">
        <v>-4.9408489493791601</v>
      </c>
    </row>
    <row r="5081" spans="1:2">
      <c r="A5081">
        <v>5080</v>
      </c>
      <c r="B5081" s="13">
        <v>-0.78557556270316564</v>
      </c>
    </row>
    <row r="5082" spans="1:2">
      <c r="A5082">
        <v>5081</v>
      </c>
      <c r="B5082" s="13">
        <v>-7.8744086225133891</v>
      </c>
    </row>
    <row r="5083" spans="1:2">
      <c r="A5083">
        <v>5082</v>
      </c>
      <c r="B5083" s="13">
        <v>-4.5965581553617136</v>
      </c>
    </row>
    <row r="5084" spans="1:2">
      <c r="A5084">
        <v>5083</v>
      </c>
      <c r="B5084" s="13">
        <v>-3.9371824383064342</v>
      </c>
    </row>
    <row r="5085" spans="1:2">
      <c r="A5085">
        <v>5084</v>
      </c>
      <c r="B5085" s="13">
        <v>-5.3344923560810225</v>
      </c>
    </row>
    <row r="5086" spans="1:2">
      <c r="A5086">
        <v>5085</v>
      </c>
      <c r="B5086" s="13">
        <v>-2.110621403473635</v>
      </c>
    </row>
    <row r="5087" spans="1:2">
      <c r="A5087">
        <v>5086</v>
      </c>
      <c r="B5087" s="13">
        <v>-4.8604454361702025</v>
      </c>
    </row>
    <row r="5088" spans="1:2">
      <c r="A5088">
        <v>5087</v>
      </c>
      <c r="B5088" s="13">
        <v>-4.4135971856970606</v>
      </c>
    </row>
    <row r="5089" spans="1:2">
      <c r="A5089">
        <v>5088</v>
      </c>
      <c r="B5089" s="13">
        <v>-8.730287323327472</v>
      </c>
    </row>
    <row r="5090" spans="1:2">
      <c r="A5090">
        <v>5089</v>
      </c>
      <c r="B5090" s="13">
        <v>-8.1923237328601477</v>
      </c>
    </row>
    <row r="5091" spans="1:2">
      <c r="A5091">
        <v>5090</v>
      </c>
      <c r="B5091" s="13">
        <v>-5.6345861027719417</v>
      </c>
    </row>
    <row r="5092" spans="1:2">
      <c r="A5092">
        <v>5091</v>
      </c>
      <c r="B5092" s="13">
        <v>-3.6591658719953677</v>
      </c>
    </row>
    <row r="5093" spans="1:2">
      <c r="A5093">
        <v>5092</v>
      </c>
      <c r="B5093" s="13">
        <v>-9.0075736321388025</v>
      </c>
    </row>
    <row r="5094" spans="1:2">
      <c r="A5094">
        <v>5093</v>
      </c>
      <c r="B5094" s="13">
        <v>-5.1746413754922909</v>
      </c>
    </row>
    <row r="5095" spans="1:2">
      <c r="A5095">
        <v>5094</v>
      </c>
      <c r="B5095" s="13">
        <v>1.1302146737623657</v>
      </c>
    </row>
    <row r="5096" spans="1:2">
      <c r="A5096">
        <v>5095</v>
      </c>
      <c r="B5096" s="13">
        <v>0.24115612554551177</v>
      </c>
    </row>
    <row r="5097" spans="1:2">
      <c r="A5097">
        <v>5096</v>
      </c>
      <c r="B5097" s="13">
        <v>-11.220029492361252</v>
      </c>
    </row>
    <row r="5098" spans="1:2">
      <c r="A5098">
        <v>5097</v>
      </c>
      <c r="B5098" s="13">
        <v>-2.7541727555530211</v>
      </c>
    </row>
    <row r="5099" spans="1:2">
      <c r="A5099">
        <v>5098</v>
      </c>
      <c r="B5099" s="13">
        <v>-1.3263822569499994</v>
      </c>
    </row>
    <row r="5100" spans="1:2">
      <c r="A5100">
        <v>5099</v>
      </c>
      <c r="B5100" s="13">
        <v>-6.673923571854969</v>
      </c>
    </row>
    <row r="5101" spans="1:2">
      <c r="A5101">
        <v>5100</v>
      </c>
      <c r="B5101" s="13">
        <v>-6.3276729231993771</v>
      </c>
    </row>
    <row r="5102" spans="1:2">
      <c r="A5102">
        <v>5101</v>
      </c>
      <c r="B5102" s="13">
        <v>-6.2444829377747064</v>
      </c>
    </row>
    <row r="5103" spans="1:2">
      <c r="A5103">
        <v>5102</v>
      </c>
      <c r="B5103" s="13">
        <v>-0.45546457151107494</v>
      </c>
    </row>
    <row r="5104" spans="1:2">
      <c r="A5104">
        <v>5103</v>
      </c>
      <c r="B5104" s="13">
        <v>-4.2080740741086391</v>
      </c>
    </row>
    <row r="5105" spans="1:2">
      <c r="A5105">
        <v>5104</v>
      </c>
      <c r="B5105" s="13">
        <v>-0.31766252871740408</v>
      </c>
    </row>
    <row r="5106" spans="1:2">
      <c r="A5106">
        <v>5105</v>
      </c>
      <c r="B5106" s="13">
        <v>-6.3350981259751782</v>
      </c>
    </row>
    <row r="5107" spans="1:2">
      <c r="A5107">
        <v>5106</v>
      </c>
      <c r="B5107" s="13">
        <v>-9.0085185938904679</v>
      </c>
    </row>
    <row r="5108" spans="1:2">
      <c r="A5108">
        <v>5107</v>
      </c>
      <c r="B5108" s="13">
        <v>-2.1761380309980818</v>
      </c>
    </row>
    <row r="5109" spans="1:2">
      <c r="A5109">
        <v>5108</v>
      </c>
      <c r="B5109" s="13">
        <v>-6.1975595836494399</v>
      </c>
    </row>
    <row r="5110" spans="1:2">
      <c r="A5110">
        <v>5109</v>
      </c>
      <c r="B5110" s="13">
        <v>-2.8868976165699123</v>
      </c>
    </row>
    <row r="5111" spans="1:2">
      <c r="A5111">
        <v>5110</v>
      </c>
      <c r="B5111" s="13">
        <v>-6.4054610074783858</v>
      </c>
    </row>
    <row r="5112" spans="1:2">
      <c r="A5112">
        <v>5111</v>
      </c>
      <c r="B5112" s="13">
        <v>-3.797410045013939</v>
      </c>
    </row>
    <row r="5113" spans="1:2">
      <c r="A5113">
        <v>5112</v>
      </c>
      <c r="B5113" s="13">
        <v>-9.9492278875275542</v>
      </c>
    </row>
    <row r="5114" spans="1:2">
      <c r="A5114">
        <v>5113</v>
      </c>
      <c r="B5114" s="13">
        <v>-4.2260172584431785</v>
      </c>
    </row>
    <row r="5115" spans="1:2">
      <c r="A5115">
        <v>5114</v>
      </c>
      <c r="B5115" s="13">
        <v>-7.8635364057452799</v>
      </c>
    </row>
    <row r="5116" spans="1:2">
      <c r="A5116">
        <v>5115</v>
      </c>
      <c r="B5116" s="13">
        <v>-4.7682195187535044</v>
      </c>
    </row>
    <row r="5117" spans="1:2">
      <c r="A5117">
        <v>5116</v>
      </c>
      <c r="B5117" s="13">
        <v>-11.980188540755636</v>
      </c>
    </row>
    <row r="5118" spans="1:2">
      <c r="A5118">
        <v>5117</v>
      </c>
      <c r="B5118" s="13">
        <v>-11.349370155817383</v>
      </c>
    </row>
    <row r="5119" spans="1:2">
      <c r="A5119">
        <v>5118</v>
      </c>
      <c r="B5119" s="13">
        <v>-0.43041043463356377</v>
      </c>
    </row>
    <row r="5120" spans="1:2">
      <c r="A5120">
        <v>5119</v>
      </c>
      <c r="B5120" s="13">
        <v>-1.9533644195119129</v>
      </c>
    </row>
    <row r="5121" spans="1:2">
      <c r="A5121">
        <v>5120</v>
      </c>
      <c r="B5121" s="13">
        <v>-2.1647945175524184</v>
      </c>
    </row>
    <row r="5122" spans="1:2">
      <c r="A5122">
        <v>5121</v>
      </c>
      <c r="B5122" s="13">
        <v>-4.4151148097272426</v>
      </c>
    </row>
    <row r="5123" spans="1:2">
      <c r="A5123">
        <v>5122</v>
      </c>
      <c r="B5123" s="13">
        <v>-6.2685772522062875</v>
      </c>
    </row>
    <row r="5124" spans="1:2">
      <c r="A5124">
        <v>5123</v>
      </c>
      <c r="B5124" s="13">
        <v>-3.0706162778720696</v>
      </c>
    </row>
    <row r="5125" spans="1:2">
      <c r="A5125">
        <v>5124</v>
      </c>
      <c r="B5125" s="13">
        <v>-0.7557731761104497</v>
      </c>
    </row>
    <row r="5126" spans="1:2">
      <c r="A5126">
        <v>5125</v>
      </c>
      <c r="B5126" s="13">
        <v>-7.8937242918144976</v>
      </c>
    </row>
    <row r="5127" spans="1:2">
      <c r="A5127">
        <v>5126</v>
      </c>
      <c r="B5127" s="13">
        <v>-8.6621699416137066</v>
      </c>
    </row>
    <row r="5128" spans="1:2">
      <c r="A5128">
        <v>5127</v>
      </c>
      <c r="B5128" s="13">
        <v>-5.8501971039738887</v>
      </c>
    </row>
    <row r="5129" spans="1:2">
      <c r="A5129">
        <v>5128</v>
      </c>
      <c r="B5129" s="13">
        <v>-3.1387161221523949</v>
      </c>
    </row>
    <row r="5130" spans="1:2">
      <c r="A5130">
        <v>5129</v>
      </c>
      <c r="B5130" s="13">
        <v>-4.0396915296490095</v>
      </c>
    </row>
    <row r="5131" spans="1:2">
      <c r="A5131">
        <v>5130</v>
      </c>
      <c r="B5131" s="13">
        <v>-1.7031958933706319</v>
      </c>
    </row>
    <row r="5132" spans="1:2">
      <c r="A5132">
        <v>5131</v>
      </c>
      <c r="B5132" s="13">
        <v>-8.5236677007849728</v>
      </c>
    </row>
    <row r="5133" spans="1:2">
      <c r="A5133">
        <v>5132</v>
      </c>
      <c r="B5133" s="13">
        <v>-7.1913210857479282</v>
      </c>
    </row>
    <row r="5134" spans="1:2">
      <c r="A5134">
        <v>5133</v>
      </c>
      <c r="B5134" s="13">
        <v>-5.4594964091073512</v>
      </c>
    </row>
    <row r="5135" spans="1:2">
      <c r="A5135">
        <v>5134</v>
      </c>
      <c r="B5135" s="13">
        <v>-6.9491113100812383</v>
      </c>
    </row>
    <row r="5136" spans="1:2">
      <c r="A5136">
        <v>5135</v>
      </c>
      <c r="B5136" s="13">
        <v>-8.5367185731463415</v>
      </c>
    </row>
    <row r="5137" spans="1:2">
      <c r="A5137">
        <v>5136</v>
      </c>
      <c r="B5137" s="13">
        <v>-5.7208166285036457</v>
      </c>
    </row>
    <row r="5138" spans="1:2">
      <c r="A5138">
        <v>5137</v>
      </c>
      <c r="B5138" s="13">
        <v>-6.5785931805658153</v>
      </c>
    </row>
    <row r="5139" spans="1:2">
      <c r="A5139">
        <v>5138</v>
      </c>
      <c r="B5139" s="13">
        <v>-1.2425903387971036</v>
      </c>
    </row>
    <row r="5140" spans="1:2">
      <c r="A5140">
        <v>5139</v>
      </c>
      <c r="B5140" s="13">
        <v>-7.5322196365054968</v>
      </c>
    </row>
    <row r="5141" spans="1:2">
      <c r="A5141">
        <v>5140</v>
      </c>
      <c r="B5141" s="13">
        <v>-9.5744450506253269</v>
      </c>
    </row>
    <row r="5142" spans="1:2">
      <c r="A5142">
        <v>5141</v>
      </c>
      <c r="B5142" s="13">
        <v>-1.1190234266621033</v>
      </c>
    </row>
    <row r="5143" spans="1:2">
      <c r="A5143">
        <v>5142</v>
      </c>
      <c r="B5143" s="13">
        <v>-6.9934966739650708</v>
      </c>
    </row>
    <row r="5144" spans="1:2">
      <c r="A5144">
        <v>5143</v>
      </c>
      <c r="B5144" s="13">
        <v>-5.6450134146105873</v>
      </c>
    </row>
    <row r="5145" spans="1:2">
      <c r="A5145">
        <v>5144</v>
      </c>
      <c r="B5145" s="13">
        <v>-6.6017560633732995</v>
      </c>
    </row>
    <row r="5146" spans="1:2">
      <c r="A5146">
        <v>5145</v>
      </c>
      <c r="B5146" s="13">
        <v>-7.1196843398900089</v>
      </c>
    </row>
    <row r="5147" spans="1:2">
      <c r="A5147">
        <v>5146</v>
      </c>
      <c r="B5147" s="13">
        <v>-5.7493236463106623</v>
      </c>
    </row>
    <row r="5148" spans="1:2">
      <c r="A5148">
        <v>5147</v>
      </c>
      <c r="B5148" s="13">
        <v>-3.3540303643633806</v>
      </c>
    </row>
    <row r="5149" spans="1:2">
      <c r="A5149">
        <v>5148</v>
      </c>
      <c r="B5149" s="13">
        <v>-8.1133680146767766</v>
      </c>
    </row>
    <row r="5150" spans="1:2">
      <c r="A5150">
        <v>5149</v>
      </c>
      <c r="B5150" s="13">
        <v>-6.5216629773501671</v>
      </c>
    </row>
    <row r="5151" spans="1:2">
      <c r="A5151">
        <v>5150</v>
      </c>
      <c r="B5151" s="13">
        <v>-8.1647548465575408</v>
      </c>
    </row>
    <row r="5152" spans="1:2">
      <c r="A5152">
        <v>5151</v>
      </c>
      <c r="B5152" s="13">
        <v>-3.5880322301944259</v>
      </c>
    </row>
    <row r="5153" spans="1:2">
      <c r="A5153">
        <v>5152</v>
      </c>
      <c r="B5153" s="13">
        <v>-2.5271271777606361</v>
      </c>
    </row>
    <row r="5154" spans="1:2">
      <c r="A5154">
        <v>5153</v>
      </c>
      <c r="B5154" s="13">
        <v>-6.0859340614998292</v>
      </c>
    </row>
    <row r="5155" spans="1:2">
      <c r="A5155">
        <v>5154</v>
      </c>
      <c r="B5155" s="13">
        <v>-3.9034186886846727</v>
      </c>
    </row>
    <row r="5156" spans="1:2">
      <c r="A5156">
        <v>5155</v>
      </c>
      <c r="B5156" s="13">
        <v>-4.4359857397938569</v>
      </c>
    </row>
    <row r="5157" spans="1:2">
      <c r="A5157">
        <v>5156</v>
      </c>
      <c r="B5157" s="13">
        <v>-5.3100942785370915</v>
      </c>
    </row>
    <row r="5158" spans="1:2">
      <c r="A5158">
        <v>5157</v>
      </c>
      <c r="B5158" s="13">
        <v>-5.3451625775633973</v>
      </c>
    </row>
    <row r="5159" spans="1:2">
      <c r="A5159">
        <v>5158</v>
      </c>
      <c r="B5159" s="13">
        <v>-9.0367069761104464</v>
      </c>
    </row>
    <row r="5160" spans="1:2">
      <c r="A5160">
        <v>5159</v>
      </c>
      <c r="B5160" s="13">
        <v>-3.8319304644502257</v>
      </c>
    </row>
    <row r="5161" spans="1:2">
      <c r="A5161">
        <v>5160</v>
      </c>
      <c r="B5161" s="13">
        <v>-2.1203613841423379</v>
      </c>
    </row>
    <row r="5162" spans="1:2">
      <c r="A5162">
        <v>5161</v>
      </c>
      <c r="B5162" s="13">
        <v>0.82284098901943181</v>
      </c>
    </row>
    <row r="5163" spans="1:2">
      <c r="A5163">
        <v>5162</v>
      </c>
      <c r="B5163" s="13">
        <v>-5.1580515660645379</v>
      </c>
    </row>
    <row r="5164" spans="1:2">
      <c r="A5164">
        <v>5163</v>
      </c>
      <c r="B5164" s="13">
        <v>-3.3033026939876287</v>
      </c>
    </row>
    <row r="5165" spans="1:2">
      <c r="A5165">
        <v>5164</v>
      </c>
      <c r="B5165" s="13">
        <v>-5.2849186306383817</v>
      </c>
    </row>
    <row r="5166" spans="1:2">
      <c r="A5166">
        <v>5165</v>
      </c>
      <c r="B5166" s="13">
        <v>-7.8495353276744426</v>
      </c>
    </row>
    <row r="5167" spans="1:2">
      <c r="A5167">
        <v>5166</v>
      </c>
      <c r="B5167" s="13">
        <v>-4.2354901983584501</v>
      </c>
    </row>
    <row r="5168" spans="1:2">
      <c r="A5168">
        <v>5167</v>
      </c>
      <c r="B5168" s="13">
        <v>-5.2590047715392148</v>
      </c>
    </row>
    <row r="5169" spans="1:2">
      <c r="A5169">
        <v>5168</v>
      </c>
      <c r="B5169" s="13">
        <v>-8.0413245194126404</v>
      </c>
    </row>
    <row r="5170" spans="1:2">
      <c r="A5170">
        <v>5169</v>
      </c>
      <c r="B5170" s="13">
        <v>-7.7669371532244629</v>
      </c>
    </row>
    <row r="5171" spans="1:2">
      <c r="A5171">
        <v>5170</v>
      </c>
      <c r="B5171" s="13">
        <v>-9.4124317426696358</v>
      </c>
    </row>
    <row r="5172" spans="1:2">
      <c r="A5172">
        <v>5171</v>
      </c>
      <c r="B5172" s="13">
        <v>-5.159299494282731</v>
      </c>
    </row>
    <row r="5173" spans="1:2">
      <c r="A5173">
        <v>5172</v>
      </c>
      <c r="B5173" s="13">
        <v>-1.5597342532678864</v>
      </c>
    </row>
    <row r="5174" spans="1:2">
      <c r="A5174">
        <v>5173</v>
      </c>
      <c r="B5174" s="13">
        <v>-9.7993896053270948</v>
      </c>
    </row>
    <row r="5175" spans="1:2">
      <c r="A5175">
        <v>5174</v>
      </c>
      <c r="B5175" s="13">
        <v>-3.3857788463011524</v>
      </c>
    </row>
    <row r="5176" spans="1:2">
      <c r="A5176">
        <v>5175</v>
      </c>
      <c r="B5176" s="13">
        <v>-7.2627295271418273</v>
      </c>
    </row>
    <row r="5177" spans="1:2">
      <c r="A5177">
        <v>5176</v>
      </c>
      <c r="B5177" s="13">
        <v>-7.6722636506869071</v>
      </c>
    </row>
    <row r="5178" spans="1:2">
      <c r="A5178">
        <v>5177</v>
      </c>
      <c r="B5178" s="13">
        <v>-4.8475398329403916</v>
      </c>
    </row>
    <row r="5179" spans="1:2">
      <c r="A5179">
        <v>5178</v>
      </c>
      <c r="B5179" s="13">
        <v>-3.311752647946812</v>
      </c>
    </row>
    <row r="5180" spans="1:2">
      <c r="A5180">
        <v>5179</v>
      </c>
      <c r="B5180" s="13">
        <v>-6.409945591775144</v>
      </c>
    </row>
    <row r="5181" spans="1:2">
      <c r="A5181">
        <v>5180</v>
      </c>
      <c r="B5181" s="13">
        <v>-0.68653791672290077</v>
      </c>
    </row>
    <row r="5182" spans="1:2">
      <c r="A5182">
        <v>5181</v>
      </c>
      <c r="B5182" s="13">
        <v>-1.7198684764272882</v>
      </c>
    </row>
    <row r="5183" spans="1:2">
      <c r="A5183">
        <v>5182</v>
      </c>
      <c r="B5183" s="13">
        <v>-6.9067047864644975</v>
      </c>
    </row>
    <row r="5184" spans="1:2">
      <c r="A5184">
        <v>5183</v>
      </c>
      <c r="B5184" s="13">
        <v>-2.9227508781588218</v>
      </c>
    </row>
    <row r="5185" spans="1:2">
      <c r="A5185">
        <v>5184</v>
      </c>
      <c r="B5185" s="13">
        <v>-3.5536128989261861</v>
      </c>
    </row>
    <row r="5186" spans="1:2">
      <c r="A5186">
        <v>5185</v>
      </c>
      <c r="B5186" s="13">
        <v>-6.4856945738840164</v>
      </c>
    </row>
    <row r="5187" spans="1:2">
      <c r="A5187">
        <v>5186</v>
      </c>
      <c r="B5187" s="13">
        <v>-2.394670136263521</v>
      </c>
    </row>
    <row r="5188" spans="1:2">
      <c r="A5188">
        <v>5187</v>
      </c>
      <c r="B5188" s="13">
        <v>-8.8491947266291682</v>
      </c>
    </row>
    <row r="5189" spans="1:2">
      <c r="A5189">
        <v>5188</v>
      </c>
      <c r="B5189" s="13">
        <v>-8.245808422036367</v>
      </c>
    </row>
    <row r="5190" spans="1:2">
      <c r="A5190">
        <v>5189</v>
      </c>
      <c r="B5190" s="13">
        <v>-4.4926726561678523</v>
      </c>
    </row>
    <row r="5191" spans="1:2">
      <c r="A5191">
        <v>5190</v>
      </c>
      <c r="B5191" s="13">
        <v>-6.5500009878048022</v>
      </c>
    </row>
    <row r="5192" spans="1:2">
      <c r="A5192">
        <v>5191</v>
      </c>
      <c r="B5192" s="13">
        <v>-1.139338906985879</v>
      </c>
    </row>
    <row r="5193" spans="1:2">
      <c r="A5193">
        <v>5192</v>
      </c>
      <c r="B5193" s="13">
        <v>-10.774819727510268</v>
      </c>
    </row>
    <row r="5194" spans="1:2">
      <c r="A5194">
        <v>5193</v>
      </c>
      <c r="B5194" s="13">
        <v>-6.9391253575186482</v>
      </c>
    </row>
    <row r="5195" spans="1:2">
      <c r="A5195">
        <v>5194</v>
      </c>
      <c r="B5195" s="13">
        <v>-7.7542846818361895</v>
      </c>
    </row>
    <row r="5196" spans="1:2">
      <c r="A5196">
        <v>5195</v>
      </c>
      <c r="B5196" s="13">
        <v>-6.7272496001307589</v>
      </c>
    </row>
    <row r="5197" spans="1:2">
      <c r="A5197">
        <v>5196</v>
      </c>
      <c r="B5197" s="13">
        <v>-7.7850328843849113</v>
      </c>
    </row>
    <row r="5198" spans="1:2">
      <c r="A5198">
        <v>5197</v>
      </c>
      <c r="B5198" s="13">
        <v>-0.89682927170061333</v>
      </c>
    </row>
    <row r="5199" spans="1:2">
      <c r="A5199">
        <v>5198</v>
      </c>
      <c r="B5199" s="13">
        <v>-3.9083969380057768</v>
      </c>
    </row>
    <row r="5200" spans="1:2">
      <c r="A5200">
        <v>5199</v>
      </c>
      <c r="B5200" s="13">
        <v>-5.5873204796224343</v>
      </c>
    </row>
    <row r="5201" spans="1:2">
      <c r="A5201">
        <v>5200</v>
      </c>
      <c r="B5201" s="13">
        <v>-8.9381832314177547</v>
      </c>
    </row>
    <row r="5202" spans="1:2">
      <c r="A5202">
        <v>5201</v>
      </c>
      <c r="B5202" s="13">
        <v>-7.2237036557594765</v>
      </c>
    </row>
    <row r="5203" spans="1:2">
      <c r="A5203">
        <v>5202</v>
      </c>
      <c r="B5203" s="13">
        <v>-9.1552265125814909</v>
      </c>
    </row>
    <row r="5204" spans="1:2">
      <c r="A5204">
        <v>5203</v>
      </c>
      <c r="B5204" s="13">
        <v>-5.0359454415484315</v>
      </c>
    </row>
    <row r="5205" spans="1:2">
      <c r="A5205">
        <v>5204</v>
      </c>
      <c r="B5205" s="13">
        <v>-3.6219136699633676</v>
      </c>
    </row>
    <row r="5206" spans="1:2">
      <c r="A5206">
        <v>5205</v>
      </c>
      <c r="B5206" s="13">
        <v>-6.9699253822938267</v>
      </c>
    </row>
    <row r="5207" spans="1:2">
      <c r="A5207">
        <v>5206</v>
      </c>
      <c r="B5207" s="13">
        <v>-11.410577385122572</v>
      </c>
    </row>
    <row r="5208" spans="1:2">
      <c r="A5208">
        <v>5207</v>
      </c>
      <c r="B5208" s="13">
        <v>-0.62853577020538254</v>
      </c>
    </row>
    <row r="5209" spans="1:2">
      <c r="A5209">
        <v>5208</v>
      </c>
      <c r="B5209" s="13">
        <v>-5.056246019679242</v>
      </c>
    </row>
    <row r="5210" spans="1:2">
      <c r="A5210">
        <v>5209</v>
      </c>
      <c r="B5210" s="13">
        <v>-9.7991873213956673</v>
      </c>
    </row>
    <row r="5211" spans="1:2">
      <c r="A5211">
        <v>5210</v>
      </c>
      <c r="B5211" s="13">
        <v>-4.8849412059632744</v>
      </c>
    </row>
    <row r="5212" spans="1:2">
      <c r="A5212">
        <v>5211</v>
      </c>
      <c r="B5212" s="13">
        <v>-3.7962474313474517</v>
      </c>
    </row>
    <row r="5213" spans="1:2">
      <c r="A5213">
        <v>5212</v>
      </c>
      <c r="B5213" s="13">
        <v>-7.886114918273968</v>
      </c>
    </row>
    <row r="5214" spans="1:2">
      <c r="A5214">
        <v>5213</v>
      </c>
      <c r="B5214" s="13">
        <v>-10.358372880950196</v>
      </c>
    </row>
    <row r="5215" spans="1:2">
      <c r="A5215">
        <v>5214</v>
      </c>
      <c r="B5215" s="13">
        <v>-3.8103849281824216</v>
      </c>
    </row>
    <row r="5216" spans="1:2">
      <c r="A5216">
        <v>5215</v>
      </c>
      <c r="B5216" s="13">
        <v>-8.7856750156168619</v>
      </c>
    </row>
    <row r="5217" spans="1:2">
      <c r="A5217">
        <v>5216</v>
      </c>
      <c r="B5217" s="13">
        <v>-9.5452310364576025</v>
      </c>
    </row>
    <row r="5218" spans="1:2">
      <c r="A5218">
        <v>5217</v>
      </c>
      <c r="B5218" s="13">
        <v>-2.3567468792325843</v>
      </c>
    </row>
    <row r="5219" spans="1:2">
      <c r="A5219">
        <v>5218</v>
      </c>
      <c r="B5219" s="13">
        <v>0.11401519806336327</v>
      </c>
    </row>
    <row r="5220" spans="1:2">
      <c r="A5220">
        <v>5219</v>
      </c>
      <c r="B5220" s="13">
        <v>-5.9880490302382414</v>
      </c>
    </row>
    <row r="5221" spans="1:2">
      <c r="A5221">
        <v>5220</v>
      </c>
      <c r="B5221" s="13">
        <v>-4.9560538110908121</v>
      </c>
    </row>
    <row r="5222" spans="1:2">
      <c r="A5222">
        <v>5221</v>
      </c>
      <c r="B5222" s="13">
        <v>-10.150884250194585</v>
      </c>
    </row>
    <row r="5223" spans="1:2">
      <c r="A5223">
        <v>5222</v>
      </c>
      <c r="B5223" s="13">
        <v>-9.7924185342443053</v>
      </c>
    </row>
    <row r="5224" spans="1:2">
      <c r="A5224">
        <v>5223</v>
      </c>
      <c r="B5224" s="13">
        <v>-5.2314521957626479</v>
      </c>
    </row>
    <row r="5225" spans="1:2">
      <c r="A5225">
        <v>5224</v>
      </c>
      <c r="B5225" s="13">
        <v>-5.3424722196331791</v>
      </c>
    </row>
    <row r="5226" spans="1:2">
      <c r="A5226">
        <v>5225</v>
      </c>
      <c r="B5226" s="13">
        <v>-4.2640261047421397</v>
      </c>
    </row>
    <row r="5227" spans="1:2">
      <c r="A5227">
        <v>5226</v>
      </c>
      <c r="B5227" s="13">
        <v>-4.4578403787595571</v>
      </c>
    </row>
    <row r="5228" spans="1:2">
      <c r="A5228">
        <v>5227</v>
      </c>
      <c r="B5228" s="13">
        <v>1.6853184269267096</v>
      </c>
    </row>
    <row r="5229" spans="1:2">
      <c r="A5229">
        <v>5228</v>
      </c>
      <c r="B5229" s="13">
        <v>-3.472931193551148</v>
      </c>
    </row>
    <row r="5230" spans="1:2">
      <c r="A5230">
        <v>5229</v>
      </c>
      <c r="B5230" s="13">
        <v>-5.2160233795933397</v>
      </c>
    </row>
    <row r="5231" spans="1:2">
      <c r="A5231">
        <v>5230</v>
      </c>
      <c r="B5231" s="13">
        <v>-5.8872548944502281</v>
      </c>
    </row>
    <row r="5232" spans="1:2">
      <c r="A5232">
        <v>5231</v>
      </c>
      <c r="B5232" s="13">
        <v>-9.8371025285990878</v>
      </c>
    </row>
    <row r="5233" spans="1:2">
      <c r="A5233">
        <v>5232</v>
      </c>
      <c r="B5233" s="13">
        <v>-5.5552807392563022</v>
      </c>
    </row>
    <row r="5234" spans="1:2">
      <c r="A5234">
        <v>5233</v>
      </c>
      <c r="B5234" s="13">
        <v>-0.17984847583203917</v>
      </c>
    </row>
    <row r="5235" spans="1:2">
      <c r="A5235">
        <v>5234</v>
      </c>
      <c r="B5235" s="13">
        <v>-1.5663578449893703</v>
      </c>
    </row>
    <row r="5236" spans="1:2">
      <c r="A5236">
        <v>5235</v>
      </c>
      <c r="B5236" s="13">
        <v>-3.4851451434435523</v>
      </c>
    </row>
    <row r="5237" spans="1:2">
      <c r="A5237">
        <v>5236</v>
      </c>
      <c r="B5237" s="13">
        <v>-1.7720363802240882</v>
      </c>
    </row>
    <row r="5238" spans="1:2">
      <c r="A5238">
        <v>5237</v>
      </c>
      <c r="B5238" s="13">
        <v>-2.0797934453778728</v>
      </c>
    </row>
    <row r="5239" spans="1:2">
      <c r="A5239">
        <v>5238</v>
      </c>
      <c r="B5239" s="13">
        <v>-6.0454977887220487</v>
      </c>
    </row>
    <row r="5240" spans="1:2">
      <c r="A5240">
        <v>5239</v>
      </c>
      <c r="B5240" s="13">
        <v>-7.1103207252934126</v>
      </c>
    </row>
    <row r="5241" spans="1:2">
      <c r="A5241">
        <v>5240</v>
      </c>
      <c r="B5241" s="13">
        <v>-8.6678156140167246</v>
      </c>
    </row>
    <row r="5242" spans="1:2">
      <c r="A5242">
        <v>5241</v>
      </c>
      <c r="B5242" s="13">
        <v>-12.074331192383605</v>
      </c>
    </row>
    <row r="5243" spans="1:2">
      <c r="A5243">
        <v>5242</v>
      </c>
      <c r="B5243" s="13">
        <v>-8.3576369520410676</v>
      </c>
    </row>
    <row r="5244" spans="1:2">
      <c r="A5244">
        <v>5243</v>
      </c>
      <c r="B5244" s="13">
        <v>-6.488905070373999</v>
      </c>
    </row>
    <row r="5245" spans="1:2">
      <c r="A5245">
        <v>5244</v>
      </c>
      <c r="B5245" s="13">
        <v>-5.0756828710993815</v>
      </c>
    </row>
    <row r="5246" spans="1:2">
      <c r="A5246">
        <v>5245</v>
      </c>
      <c r="B5246" s="13">
        <v>-2.2207348321770364</v>
      </c>
    </row>
    <row r="5247" spans="1:2">
      <c r="A5247">
        <v>5246</v>
      </c>
      <c r="B5247" s="13">
        <v>-4.3380422700224575</v>
      </c>
    </row>
    <row r="5248" spans="1:2">
      <c r="A5248">
        <v>5247</v>
      </c>
      <c r="B5248" s="13">
        <v>-8.9865115377146321</v>
      </c>
    </row>
    <row r="5249" spans="1:2">
      <c r="A5249">
        <v>5248</v>
      </c>
      <c r="B5249" s="13">
        <v>-3.2406588839248349</v>
      </c>
    </row>
    <row r="5250" spans="1:2">
      <c r="A5250">
        <v>5249</v>
      </c>
      <c r="B5250" s="13">
        <v>-4.6623469693144974</v>
      </c>
    </row>
    <row r="5251" spans="1:2">
      <c r="A5251">
        <v>5250</v>
      </c>
      <c r="B5251" s="13">
        <v>-12.100092726256106</v>
      </c>
    </row>
    <row r="5252" spans="1:2">
      <c r="A5252">
        <v>5251</v>
      </c>
      <c r="B5252" s="13">
        <v>-7.2529231981713647</v>
      </c>
    </row>
    <row r="5253" spans="1:2">
      <c r="A5253">
        <v>5252</v>
      </c>
      <c r="B5253" s="13">
        <v>-4.5629919646839134</v>
      </c>
    </row>
    <row r="5254" spans="1:2">
      <c r="A5254">
        <v>5253</v>
      </c>
      <c r="B5254" s="13">
        <v>-3.7108982487051789</v>
      </c>
    </row>
    <row r="5255" spans="1:2">
      <c r="A5255">
        <v>5254</v>
      </c>
      <c r="B5255" s="13">
        <v>-1.2732017853843087</v>
      </c>
    </row>
    <row r="5256" spans="1:2">
      <c r="A5256">
        <v>5255</v>
      </c>
      <c r="B5256" s="13">
        <v>-5.8601993759933197</v>
      </c>
    </row>
    <row r="5257" spans="1:2">
      <c r="A5257">
        <v>5256</v>
      </c>
      <c r="B5257" s="13">
        <v>-0.62114966932729676</v>
      </c>
    </row>
    <row r="5258" spans="1:2">
      <c r="A5258">
        <v>5257</v>
      </c>
      <c r="B5258" s="13">
        <v>-2.5320544243677801</v>
      </c>
    </row>
    <row r="5259" spans="1:2">
      <c r="A5259">
        <v>5258</v>
      </c>
      <c r="B5259" s="13">
        <v>-9.4758994149207165</v>
      </c>
    </row>
    <row r="5260" spans="1:2">
      <c r="A5260">
        <v>5259</v>
      </c>
      <c r="B5260" s="13">
        <v>-5.2380940307182469</v>
      </c>
    </row>
    <row r="5261" spans="1:2">
      <c r="A5261">
        <v>5260</v>
      </c>
      <c r="B5261" s="13">
        <v>-0.38864866198683018</v>
      </c>
    </row>
    <row r="5262" spans="1:2">
      <c r="A5262">
        <v>5261</v>
      </c>
      <c r="B5262" s="13">
        <v>-5.4334653354510181</v>
      </c>
    </row>
    <row r="5263" spans="1:2">
      <c r="A5263">
        <v>5262</v>
      </c>
      <c r="B5263" s="13">
        <v>-1.5716759392433062</v>
      </c>
    </row>
    <row r="5264" spans="1:2">
      <c r="A5264">
        <v>5263</v>
      </c>
      <c r="B5264" s="13">
        <v>-1.2203817603365523</v>
      </c>
    </row>
    <row r="5265" spans="1:2">
      <c r="A5265">
        <v>5264</v>
      </c>
      <c r="B5265" s="13">
        <v>-6.1532412749923798E-2</v>
      </c>
    </row>
    <row r="5266" spans="1:2">
      <c r="A5266">
        <v>5265</v>
      </c>
      <c r="B5266" s="13">
        <v>-4.705683934485398</v>
      </c>
    </row>
    <row r="5267" spans="1:2">
      <c r="A5267">
        <v>5266</v>
      </c>
      <c r="B5267" s="13">
        <v>-9.7511790668316394</v>
      </c>
    </row>
    <row r="5268" spans="1:2">
      <c r="A5268">
        <v>5267</v>
      </c>
      <c r="B5268" s="13">
        <v>-9.1470289752944982</v>
      </c>
    </row>
    <row r="5269" spans="1:2">
      <c r="A5269">
        <v>5268</v>
      </c>
      <c r="B5269" s="13">
        <v>-5.8991010591834518</v>
      </c>
    </row>
    <row r="5270" spans="1:2">
      <c r="A5270">
        <v>5269</v>
      </c>
      <c r="B5270" s="13">
        <v>-3.6634300662792296</v>
      </c>
    </row>
    <row r="5271" spans="1:2">
      <c r="A5271">
        <v>5270</v>
      </c>
      <c r="B5271" s="13">
        <v>-2.4087402057682961</v>
      </c>
    </row>
    <row r="5272" spans="1:2">
      <c r="A5272">
        <v>5271</v>
      </c>
      <c r="B5272" s="13">
        <v>-2.6743328410753153</v>
      </c>
    </row>
    <row r="5273" spans="1:2">
      <c r="A5273">
        <v>5272</v>
      </c>
      <c r="B5273" s="13">
        <v>-5.0655709482850435</v>
      </c>
    </row>
    <row r="5274" spans="1:2">
      <c r="A5274">
        <v>5273</v>
      </c>
      <c r="B5274" s="13">
        <v>-6.5018148988779796</v>
      </c>
    </row>
    <row r="5275" spans="1:2">
      <c r="A5275">
        <v>5274</v>
      </c>
      <c r="B5275" s="13">
        <v>8.3053021988866896E-2</v>
      </c>
    </row>
    <row r="5276" spans="1:2">
      <c r="A5276">
        <v>5275</v>
      </c>
      <c r="B5276" s="13">
        <v>-3.8492787330480036</v>
      </c>
    </row>
    <row r="5277" spans="1:2">
      <c r="A5277">
        <v>5276</v>
      </c>
      <c r="B5277" s="13">
        <v>0.38862210869418878</v>
      </c>
    </row>
    <row r="5278" spans="1:2">
      <c r="A5278">
        <v>5277</v>
      </c>
      <c r="B5278" s="13">
        <v>-1.655618448456103</v>
      </c>
    </row>
    <row r="5279" spans="1:2">
      <c r="A5279">
        <v>5278</v>
      </c>
      <c r="B5279" s="13">
        <v>-3.5449731737409618</v>
      </c>
    </row>
    <row r="5280" spans="1:2">
      <c r="A5280">
        <v>5279</v>
      </c>
      <c r="B5280" s="13">
        <v>-7.9226224398426135</v>
      </c>
    </row>
    <row r="5281" spans="1:2">
      <c r="A5281">
        <v>5280</v>
      </c>
      <c r="B5281" s="13">
        <v>-5.20424606525751</v>
      </c>
    </row>
    <row r="5282" spans="1:2">
      <c r="A5282">
        <v>5281</v>
      </c>
      <c r="B5282" s="13">
        <v>-9.8947024787209656</v>
      </c>
    </row>
    <row r="5283" spans="1:2">
      <c r="A5283">
        <v>5282</v>
      </c>
      <c r="B5283" s="13">
        <v>-2.9663393539621228</v>
      </c>
    </row>
    <row r="5284" spans="1:2">
      <c r="A5284">
        <v>5283</v>
      </c>
      <c r="B5284" s="13">
        <v>-7.1779953718387128</v>
      </c>
    </row>
    <row r="5285" spans="1:2">
      <c r="A5285">
        <v>5284</v>
      </c>
      <c r="B5285" s="13">
        <v>-6.7825059232264548</v>
      </c>
    </row>
    <row r="5286" spans="1:2">
      <c r="A5286">
        <v>5285</v>
      </c>
      <c r="B5286" s="13">
        <v>-11.147056475857054</v>
      </c>
    </row>
    <row r="5287" spans="1:2">
      <c r="A5287">
        <v>5286</v>
      </c>
      <c r="B5287" s="13">
        <v>-2.2070624083764723</v>
      </c>
    </row>
    <row r="5288" spans="1:2">
      <c r="A5288">
        <v>5287</v>
      </c>
      <c r="B5288" s="13">
        <v>-9.0408155371226897</v>
      </c>
    </row>
    <row r="5289" spans="1:2">
      <c r="A5289">
        <v>5288</v>
      </c>
      <c r="B5289" s="13">
        <v>-8.538287928836235</v>
      </c>
    </row>
    <row r="5290" spans="1:2">
      <c r="A5290">
        <v>5289</v>
      </c>
      <c r="B5290" s="13">
        <v>-3.0900305154590404</v>
      </c>
    </row>
    <row r="5291" spans="1:2">
      <c r="A5291">
        <v>5290</v>
      </c>
      <c r="B5291" s="13">
        <v>0.51671305690684965</v>
      </c>
    </row>
    <row r="5292" spans="1:2">
      <c r="A5292">
        <v>5291</v>
      </c>
      <c r="B5292" s="13">
        <v>-7.451519895698028</v>
      </c>
    </row>
    <row r="5293" spans="1:2">
      <c r="A5293">
        <v>5292</v>
      </c>
      <c r="B5293" s="13">
        <v>-3.1517197743847789</v>
      </c>
    </row>
    <row r="5294" spans="1:2">
      <c r="A5294">
        <v>5293</v>
      </c>
      <c r="B5294" s="13">
        <v>-3.2009537772477574</v>
      </c>
    </row>
    <row r="5295" spans="1:2">
      <c r="A5295">
        <v>5294</v>
      </c>
      <c r="B5295" s="13">
        <v>-1.0520426708314805</v>
      </c>
    </row>
    <row r="5296" spans="1:2">
      <c r="A5296">
        <v>5295</v>
      </c>
      <c r="B5296" s="13">
        <v>-5.1201845282234784</v>
      </c>
    </row>
    <row r="5297" spans="1:2">
      <c r="A5297">
        <v>5296</v>
      </c>
      <c r="B5297" s="13">
        <v>-0.25789552805338328</v>
      </c>
    </row>
    <row r="5298" spans="1:2">
      <c r="A5298">
        <v>5297</v>
      </c>
      <c r="B5298" s="13">
        <v>-5.371892573393465</v>
      </c>
    </row>
    <row r="5299" spans="1:2">
      <c r="A5299">
        <v>5298</v>
      </c>
      <c r="B5299" s="13">
        <v>5.6626651784208865E-2</v>
      </c>
    </row>
    <row r="5300" spans="1:2">
      <c r="A5300">
        <v>5299</v>
      </c>
      <c r="B5300" s="13">
        <v>-3.9240590019919335</v>
      </c>
    </row>
    <row r="5301" spans="1:2">
      <c r="A5301">
        <v>5300</v>
      </c>
      <c r="B5301" s="13">
        <v>-4.4682752674897923</v>
      </c>
    </row>
    <row r="5302" spans="1:2">
      <c r="A5302">
        <v>5301</v>
      </c>
      <c r="B5302" s="13">
        <v>-3.8762974773548131</v>
      </c>
    </row>
    <row r="5303" spans="1:2">
      <c r="A5303">
        <v>5302</v>
      </c>
      <c r="B5303" s="13">
        <v>-3.3143467845808092</v>
      </c>
    </row>
    <row r="5304" spans="1:2">
      <c r="A5304">
        <v>5303</v>
      </c>
      <c r="B5304" s="13">
        <v>-5.3739648071955974</v>
      </c>
    </row>
    <row r="5305" spans="1:2">
      <c r="A5305">
        <v>5304</v>
      </c>
      <c r="B5305" s="13">
        <v>-2.3611562913586996</v>
      </c>
    </row>
    <row r="5306" spans="1:2">
      <c r="A5306">
        <v>5305</v>
      </c>
      <c r="B5306" s="13">
        <v>-4.3783554910365279</v>
      </c>
    </row>
    <row r="5307" spans="1:2">
      <c r="A5307">
        <v>5306</v>
      </c>
      <c r="B5307" s="13">
        <v>-9.0258540645228074</v>
      </c>
    </row>
    <row r="5308" spans="1:2">
      <c r="A5308">
        <v>5307</v>
      </c>
      <c r="B5308" s="13">
        <v>-4.458756033533092</v>
      </c>
    </row>
    <row r="5309" spans="1:2">
      <c r="A5309">
        <v>5308</v>
      </c>
      <c r="B5309" s="13">
        <v>-9.1977463138797582</v>
      </c>
    </row>
    <row r="5310" spans="1:2">
      <c r="A5310">
        <v>5309</v>
      </c>
      <c r="B5310" s="13">
        <v>-4.8541968909590976</v>
      </c>
    </row>
    <row r="5311" spans="1:2">
      <c r="A5311">
        <v>5310</v>
      </c>
      <c r="B5311" s="13">
        <v>-7.3228386833587571</v>
      </c>
    </row>
    <row r="5312" spans="1:2">
      <c r="A5312">
        <v>5311</v>
      </c>
      <c r="B5312" s="13">
        <v>-2.60962813164286</v>
      </c>
    </row>
    <row r="5313" spans="1:2">
      <c r="A5313">
        <v>5312</v>
      </c>
      <c r="B5313" s="13">
        <v>-5.6661233085672231</v>
      </c>
    </row>
    <row r="5314" spans="1:2">
      <c r="A5314">
        <v>5313</v>
      </c>
      <c r="B5314" s="13">
        <v>-4.4090047422250915</v>
      </c>
    </row>
    <row r="5315" spans="1:2">
      <c r="A5315">
        <v>5314</v>
      </c>
      <c r="B5315" s="13">
        <v>-7.9038896990759175</v>
      </c>
    </row>
    <row r="5316" spans="1:2">
      <c r="A5316">
        <v>5315</v>
      </c>
      <c r="B5316" s="13">
        <v>-2.1611995356451006</v>
      </c>
    </row>
    <row r="5317" spans="1:2">
      <c r="A5317">
        <v>5316</v>
      </c>
      <c r="B5317" s="13">
        <v>-10.162908649293771</v>
      </c>
    </row>
    <row r="5318" spans="1:2">
      <c r="A5318">
        <v>5317</v>
      </c>
      <c r="B5318" s="13">
        <v>-5.0087814571268137</v>
      </c>
    </row>
    <row r="5319" spans="1:2">
      <c r="A5319">
        <v>5318</v>
      </c>
      <c r="B5319" s="13">
        <v>-2.0550029152642026</v>
      </c>
    </row>
    <row r="5320" spans="1:2">
      <c r="A5320">
        <v>5319</v>
      </c>
      <c r="B5320" s="13">
        <v>-5.1899884728030434</v>
      </c>
    </row>
    <row r="5321" spans="1:2">
      <c r="A5321">
        <v>5320</v>
      </c>
      <c r="B5321" s="13">
        <v>-4.6174180806730298</v>
      </c>
    </row>
    <row r="5322" spans="1:2">
      <c r="A5322">
        <v>5321</v>
      </c>
      <c r="B5322" s="13">
        <v>-4.5147170084258956</v>
      </c>
    </row>
    <row r="5323" spans="1:2">
      <c r="A5323">
        <v>5322</v>
      </c>
      <c r="B5323" s="13">
        <v>-8.5259984476647297</v>
      </c>
    </row>
    <row r="5324" spans="1:2">
      <c r="A5324">
        <v>5323</v>
      </c>
      <c r="B5324" s="13">
        <v>-7.2349703812130928</v>
      </c>
    </row>
    <row r="5325" spans="1:2">
      <c r="A5325">
        <v>5324</v>
      </c>
      <c r="B5325" s="13">
        <v>-6.2140108884334868</v>
      </c>
    </row>
    <row r="5326" spans="1:2">
      <c r="A5326">
        <v>5325</v>
      </c>
      <c r="B5326" s="13">
        <v>-0.43545066419635947</v>
      </c>
    </row>
    <row r="5327" spans="1:2">
      <c r="A5327">
        <v>5326</v>
      </c>
      <c r="B5327" s="13">
        <v>0.15878887123409322</v>
      </c>
    </row>
    <row r="5328" spans="1:2">
      <c r="A5328">
        <v>5327</v>
      </c>
      <c r="B5328" s="13">
        <v>-1.9007365246057863</v>
      </c>
    </row>
    <row r="5329" spans="1:2">
      <c r="A5329">
        <v>5328</v>
      </c>
      <c r="B5329" s="13">
        <v>-4.8510000768508457</v>
      </c>
    </row>
    <row r="5330" spans="1:2">
      <c r="A5330">
        <v>5329</v>
      </c>
      <c r="B5330" s="13">
        <v>-6.9783116828567895</v>
      </c>
    </row>
    <row r="5331" spans="1:2">
      <c r="A5331">
        <v>5330</v>
      </c>
      <c r="B5331" s="13">
        <v>-4.2478874967544602</v>
      </c>
    </row>
    <row r="5332" spans="1:2">
      <c r="A5332">
        <v>5331</v>
      </c>
      <c r="B5332" s="13">
        <v>-5.2340316360635128</v>
      </c>
    </row>
    <row r="5333" spans="1:2">
      <c r="A5333">
        <v>5332</v>
      </c>
      <c r="B5333" s="13">
        <v>-5.9811108996416626</v>
      </c>
    </row>
    <row r="5334" spans="1:2">
      <c r="A5334">
        <v>5333</v>
      </c>
      <c r="B5334" s="13">
        <v>-4.8822311313148958</v>
      </c>
    </row>
    <row r="5335" spans="1:2">
      <c r="A5335">
        <v>5334</v>
      </c>
      <c r="B5335" s="13">
        <v>-8.0985812316367038</v>
      </c>
    </row>
    <row r="5336" spans="1:2">
      <c r="A5336">
        <v>5335</v>
      </c>
      <c r="B5336" s="13">
        <v>-9.4299753521390777</v>
      </c>
    </row>
    <row r="5337" spans="1:2">
      <c r="A5337">
        <v>5336</v>
      </c>
      <c r="B5337" s="13">
        <v>-3.8294148051983847</v>
      </c>
    </row>
    <row r="5338" spans="1:2">
      <c r="A5338">
        <v>5337</v>
      </c>
      <c r="B5338" s="13">
        <v>-5.3585405173746814</v>
      </c>
    </row>
    <row r="5339" spans="1:2">
      <c r="A5339">
        <v>5338</v>
      </c>
      <c r="B5339" s="13">
        <v>-6.2453479240848102</v>
      </c>
    </row>
    <row r="5340" spans="1:2">
      <c r="A5340">
        <v>5339</v>
      </c>
      <c r="B5340" s="13">
        <v>-5.0863266493802453</v>
      </c>
    </row>
    <row r="5341" spans="1:2">
      <c r="A5341">
        <v>5340</v>
      </c>
      <c r="B5341" s="13">
        <v>-3.964508196941352</v>
      </c>
    </row>
    <row r="5342" spans="1:2">
      <c r="A5342">
        <v>5341</v>
      </c>
      <c r="B5342" s="13">
        <v>-8.0023955060753575</v>
      </c>
    </row>
    <row r="5343" spans="1:2">
      <c r="A5343">
        <v>5342</v>
      </c>
      <c r="B5343" s="13">
        <v>-8.1012887896376871</v>
      </c>
    </row>
    <row r="5344" spans="1:2">
      <c r="A5344">
        <v>5343</v>
      </c>
      <c r="B5344" s="13">
        <v>-4.8235484307995868</v>
      </c>
    </row>
    <row r="5345" spans="1:2">
      <c r="A5345">
        <v>5344</v>
      </c>
      <c r="B5345" s="13">
        <v>-4.1768620051507712</v>
      </c>
    </row>
    <row r="5346" spans="1:2">
      <c r="A5346">
        <v>5345</v>
      </c>
      <c r="B5346" s="13">
        <v>-3.4759639117852106</v>
      </c>
    </row>
    <row r="5347" spans="1:2">
      <c r="A5347">
        <v>5346</v>
      </c>
      <c r="B5347" s="13">
        <v>-3.4254208118121996</v>
      </c>
    </row>
    <row r="5348" spans="1:2">
      <c r="A5348">
        <v>5347</v>
      </c>
      <c r="B5348" s="13">
        <v>-5.0823814794892614</v>
      </c>
    </row>
    <row r="5349" spans="1:2">
      <c r="A5349">
        <v>5348</v>
      </c>
      <c r="B5349" s="13">
        <v>-3.3419253168149283</v>
      </c>
    </row>
    <row r="5350" spans="1:2">
      <c r="A5350">
        <v>5349</v>
      </c>
      <c r="B5350" s="13">
        <v>-3.4146730665303386</v>
      </c>
    </row>
    <row r="5351" spans="1:2">
      <c r="A5351">
        <v>5350</v>
      </c>
      <c r="B5351" s="13">
        <v>-7.106515144598073</v>
      </c>
    </row>
    <row r="5352" spans="1:2">
      <c r="A5352">
        <v>5351</v>
      </c>
      <c r="B5352" s="13">
        <v>-4.4220689577486745</v>
      </c>
    </row>
    <row r="5353" spans="1:2">
      <c r="A5353">
        <v>5352</v>
      </c>
      <c r="B5353" s="13">
        <v>-1.8707029666738171</v>
      </c>
    </row>
    <row r="5354" spans="1:2">
      <c r="A5354">
        <v>5353</v>
      </c>
      <c r="B5354" s="13">
        <v>-5.3142107280952455</v>
      </c>
    </row>
    <row r="5355" spans="1:2">
      <c r="A5355">
        <v>5354</v>
      </c>
      <c r="B5355" s="13">
        <v>-0.50412654330196782</v>
      </c>
    </row>
    <row r="5356" spans="1:2">
      <c r="A5356">
        <v>5355</v>
      </c>
      <c r="B5356" s="13">
        <v>-6.4929324340037802</v>
      </c>
    </row>
    <row r="5357" spans="1:2">
      <c r="A5357">
        <v>5356</v>
      </c>
      <c r="B5357" s="13">
        <v>0.59735815035059348</v>
      </c>
    </row>
    <row r="5358" spans="1:2">
      <c r="A5358">
        <v>5357</v>
      </c>
      <c r="B5358" s="13">
        <v>-2.0952224275982139</v>
      </c>
    </row>
    <row r="5359" spans="1:2">
      <c r="A5359">
        <v>5358</v>
      </c>
      <c r="B5359" s="13">
        <v>-3.6466114865516803</v>
      </c>
    </row>
    <row r="5360" spans="1:2">
      <c r="A5360">
        <v>5359</v>
      </c>
      <c r="B5360" s="13">
        <v>-3.1641188168227545</v>
      </c>
    </row>
    <row r="5361" spans="1:2">
      <c r="A5361">
        <v>5360</v>
      </c>
      <c r="B5361" s="13">
        <v>-5.9213676541872546</v>
      </c>
    </row>
    <row r="5362" spans="1:2">
      <c r="A5362">
        <v>5361</v>
      </c>
      <c r="B5362" s="13">
        <v>-8.4832760582254689</v>
      </c>
    </row>
    <row r="5363" spans="1:2">
      <c r="A5363">
        <v>5362</v>
      </c>
      <c r="B5363" s="13">
        <v>-7.0736669651238717</v>
      </c>
    </row>
    <row r="5364" spans="1:2">
      <c r="A5364">
        <v>5363</v>
      </c>
      <c r="B5364" s="13">
        <v>-5.2380840297504943</v>
      </c>
    </row>
    <row r="5365" spans="1:2">
      <c r="A5365">
        <v>5364</v>
      </c>
      <c r="B5365" s="13">
        <v>-0.47929349193659188</v>
      </c>
    </row>
    <row r="5366" spans="1:2">
      <c r="A5366">
        <v>5365</v>
      </c>
      <c r="B5366" s="13">
        <v>-1.7156810307081201</v>
      </c>
    </row>
    <row r="5367" spans="1:2">
      <c r="A5367">
        <v>5366</v>
      </c>
      <c r="B5367" s="13">
        <v>-3.3399687427972089</v>
      </c>
    </row>
    <row r="5368" spans="1:2">
      <c r="A5368">
        <v>5367</v>
      </c>
      <c r="B5368" s="13">
        <v>-4.6232442625331158</v>
      </c>
    </row>
    <row r="5369" spans="1:2">
      <c r="A5369">
        <v>5368</v>
      </c>
      <c r="B5369" s="13">
        <v>-3.259618460417999</v>
      </c>
    </row>
    <row r="5370" spans="1:2">
      <c r="A5370">
        <v>5369</v>
      </c>
      <c r="B5370" s="13">
        <v>-8.1979294304704062</v>
      </c>
    </row>
    <row r="5371" spans="1:2">
      <c r="A5371">
        <v>5370</v>
      </c>
      <c r="B5371" s="13">
        <v>-5.6995098588882973</v>
      </c>
    </row>
    <row r="5372" spans="1:2">
      <c r="A5372">
        <v>5371</v>
      </c>
      <c r="B5372" s="13">
        <v>-11.598089300250937</v>
      </c>
    </row>
    <row r="5373" spans="1:2">
      <c r="A5373">
        <v>5372</v>
      </c>
      <c r="B5373" s="13">
        <v>-8.9436754611048919</v>
      </c>
    </row>
    <row r="5374" spans="1:2">
      <c r="A5374">
        <v>5373</v>
      </c>
      <c r="B5374" s="13">
        <v>-4.520024363851868</v>
      </c>
    </row>
    <row r="5375" spans="1:2">
      <c r="A5375">
        <v>5374</v>
      </c>
      <c r="B5375" s="13">
        <v>-9.9045417808214733</v>
      </c>
    </row>
    <row r="5376" spans="1:2">
      <c r="A5376">
        <v>5375</v>
      </c>
      <c r="B5376" s="13">
        <v>-5.8709428704213211</v>
      </c>
    </row>
    <row r="5377" spans="1:2">
      <c r="A5377">
        <v>5376</v>
      </c>
      <c r="B5377" s="13">
        <v>-7.5095622881739175</v>
      </c>
    </row>
    <row r="5378" spans="1:2">
      <c r="A5378">
        <v>5377</v>
      </c>
      <c r="B5378" s="13">
        <v>-3.4699132426306054</v>
      </c>
    </row>
    <row r="5379" spans="1:2">
      <c r="A5379">
        <v>5378</v>
      </c>
      <c r="B5379" s="13">
        <v>-3.4199840794456802</v>
      </c>
    </row>
    <row r="5380" spans="1:2">
      <c r="A5380">
        <v>5379</v>
      </c>
      <c r="B5380" s="13">
        <v>-9.083764716245188</v>
      </c>
    </row>
    <row r="5381" spans="1:2">
      <c r="A5381">
        <v>5380</v>
      </c>
      <c r="B5381" s="13">
        <v>-6.9008415225956368</v>
      </c>
    </row>
    <row r="5382" spans="1:2">
      <c r="A5382">
        <v>5381</v>
      </c>
      <c r="B5382" s="13">
        <v>-7.8953095266422197</v>
      </c>
    </row>
    <row r="5383" spans="1:2">
      <c r="A5383">
        <v>5382</v>
      </c>
      <c r="B5383" s="13">
        <v>-8.5653352099350659</v>
      </c>
    </row>
    <row r="5384" spans="1:2">
      <c r="A5384">
        <v>5383</v>
      </c>
      <c r="B5384" s="13">
        <v>-7.6166585783026353</v>
      </c>
    </row>
    <row r="5385" spans="1:2">
      <c r="A5385">
        <v>5384</v>
      </c>
      <c r="B5385" s="13">
        <v>-0.42804336507344626</v>
      </c>
    </row>
    <row r="5386" spans="1:2">
      <c r="A5386">
        <v>5385</v>
      </c>
      <c r="B5386" s="13">
        <v>-2.7205351834303571</v>
      </c>
    </row>
    <row r="5387" spans="1:2">
      <c r="A5387">
        <v>5386</v>
      </c>
      <c r="B5387" s="13">
        <v>-7.1304587874126151</v>
      </c>
    </row>
    <row r="5388" spans="1:2">
      <c r="A5388">
        <v>5387</v>
      </c>
      <c r="B5388" s="13">
        <v>-6.5387583643932787</v>
      </c>
    </row>
    <row r="5389" spans="1:2">
      <c r="A5389">
        <v>5388</v>
      </c>
      <c r="B5389" s="13">
        <v>1.8387886311443478</v>
      </c>
    </row>
    <row r="5390" spans="1:2">
      <c r="A5390">
        <v>5389</v>
      </c>
      <c r="B5390" s="13">
        <v>-3.2937224714661375</v>
      </c>
    </row>
    <row r="5391" spans="1:2">
      <c r="A5391">
        <v>5390</v>
      </c>
      <c r="B5391" s="13">
        <v>-3.0622703438084944</v>
      </c>
    </row>
    <row r="5392" spans="1:2">
      <c r="A5392">
        <v>5391</v>
      </c>
      <c r="B5392" s="13">
        <v>-0.98399222047933266</v>
      </c>
    </row>
    <row r="5393" spans="1:2">
      <c r="A5393">
        <v>5392</v>
      </c>
      <c r="B5393" s="13">
        <v>-3.6363966479127867E-2</v>
      </c>
    </row>
    <row r="5394" spans="1:2">
      <c r="A5394">
        <v>5393</v>
      </c>
      <c r="B5394" s="13">
        <v>-7.1408834853647676</v>
      </c>
    </row>
    <row r="5395" spans="1:2">
      <c r="A5395">
        <v>5394</v>
      </c>
      <c r="B5395" s="13">
        <v>0.74778198661318374</v>
      </c>
    </row>
    <row r="5396" spans="1:2">
      <c r="A5396">
        <v>5395</v>
      </c>
      <c r="B5396" s="13">
        <v>-0.95623259729898658</v>
      </c>
    </row>
    <row r="5397" spans="1:2">
      <c r="A5397">
        <v>5396</v>
      </c>
      <c r="B5397" s="13">
        <v>-2.9739832711018215</v>
      </c>
    </row>
    <row r="5398" spans="1:2">
      <c r="A5398">
        <v>5397</v>
      </c>
      <c r="B5398" s="13">
        <v>-6.3108916782074855</v>
      </c>
    </row>
    <row r="5399" spans="1:2">
      <c r="A5399">
        <v>5398</v>
      </c>
      <c r="B5399" s="13">
        <v>-3.8203405550774239</v>
      </c>
    </row>
    <row r="5400" spans="1:2">
      <c r="A5400">
        <v>5399</v>
      </c>
      <c r="B5400" s="13">
        <v>-3.9623356170845052</v>
      </c>
    </row>
    <row r="5401" spans="1:2">
      <c r="A5401">
        <v>5400</v>
      </c>
      <c r="B5401" s="13">
        <v>-2.2390034711382722</v>
      </c>
    </row>
    <row r="5402" spans="1:2">
      <c r="A5402">
        <v>5401</v>
      </c>
      <c r="B5402" s="13">
        <v>-4.2904114509590983</v>
      </c>
    </row>
    <row r="5403" spans="1:2">
      <c r="A5403">
        <v>5402</v>
      </c>
      <c r="B5403" s="13">
        <v>-2.9905195234724977</v>
      </c>
    </row>
    <row r="5404" spans="1:2">
      <c r="A5404">
        <v>5403</v>
      </c>
      <c r="B5404" s="13">
        <v>-8.1419915208169353</v>
      </c>
    </row>
    <row r="5405" spans="1:2">
      <c r="A5405">
        <v>5404</v>
      </c>
      <c r="B5405" s="13">
        <v>-6.2758967774915826</v>
      </c>
    </row>
    <row r="5406" spans="1:2">
      <c r="A5406">
        <v>5405</v>
      </c>
      <c r="B5406" s="13">
        <v>-7.0848479686127837</v>
      </c>
    </row>
    <row r="5407" spans="1:2">
      <c r="A5407">
        <v>5406</v>
      </c>
      <c r="B5407" s="13">
        <v>-3.6202216275821719</v>
      </c>
    </row>
    <row r="5408" spans="1:2">
      <c r="A5408">
        <v>5407</v>
      </c>
      <c r="B5408" s="13">
        <v>-9.4678733847600505</v>
      </c>
    </row>
    <row r="5409" spans="1:2">
      <c r="A5409">
        <v>5408</v>
      </c>
      <c r="B5409" s="13">
        <v>-7.0946996381431724</v>
      </c>
    </row>
    <row r="5410" spans="1:2">
      <c r="A5410">
        <v>5409</v>
      </c>
      <c r="B5410" s="13">
        <v>-8.7705750096461674</v>
      </c>
    </row>
    <row r="5411" spans="1:2">
      <c r="A5411">
        <v>5410</v>
      </c>
      <c r="B5411" s="13">
        <v>-3.4287007398491092</v>
      </c>
    </row>
    <row r="5412" spans="1:2">
      <c r="A5412">
        <v>5411</v>
      </c>
      <c r="B5412" s="13">
        <v>-6.0099018508731623</v>
      </c>
    </row>
    <row r="5413" spans="1:2">
      <c r="A5413">
        <v>5412</v>
      </c>
      <c r="B5413" s="13">
        <v>-11.063198558802464</v>
      </c>
    </row>
    <row r="5414" spans="1:2">
      <c r="A5414">
        <v>5413</v>
      </c>
      <c r="B5414" s="13">
        <v>-0.8325054056952701</v>
      </c>
    </row>
    <row r="5415" spans="1:2">
      <c r="A5415">
        <v>5414</v>
      </c>
      <c r="B5415" s="13">
        <v>-9.4795812995683377</v>
      </c>
    </row>
    <row r="5416" spans="1:2">
      <c r="A5416">
        <v>5415</v>
      </c>
      <c r="B5416" s="13">
        <v>-2.0926816723667576</v>
      </c>
    </row>
    <row r="5417" spans="1:2">
      <c r="A5417">
        <v>5416</v>
      </c>
      <c r="B5417" s="13">
        <v>-4.1423927679063954</v>
      </c>
    </row>
    <row r="5418" spans="1:2">
      <c r="A5418">
        <v>5417</v>
      </c>
      <c r="B5418" s="13">
        <v>-3.3555774666451246</v>
      </c>
    </row>
    <row r="5419" spans="1:2">
      <c r="A5419">
        <v>5418</v>
      </c>
      <c r="B5419" s="13">
        <v>-9.1836309574602257</v>
      </c>
    </row>
    <row r="5420" spans="1:2">
      <c r="A5420">
        <v>5419</v>
      </c>
      <c r="B5420" s="13">
        <v>-6.2403159385128548</v>
      </c>
    </row>
    <row r="5421" spans="1:2">
      <c r="A5421">
        <v>5420</v>
      </c>
      <c r="B5421" s="13">
        <v>0.41592240340568598</v>
      </c>
    </row>
    <row r="5422" spans="1:2">
      <c r="A5422">
        <v>5421</v>
      </c>
      <c r="B5422" s="13">
        <v>-8.2196171142852119</v>
      </c>
    </row>
    <row r="5423" spans="1:2">
      <c r="A5423">
        <v>5422</v>
      </c>
      <c r="B5423" s="13">
        <v>-4.9665918178490909</v>
      </c>
    </row>
    <row r="5424" spans="1:2">
      <c r="A5424">
        <v>5423</v>
      </c>
      <c r="B5424" s="13">
        <v>-11.506444453449415</v>
      </c>
    </row>
    <row r="5425" spans="1:2">
      <c r="A5425">
        <v>5424</v>
      </c>
      <c r="B5425" s="13">
        <v>-4.144457980749225</v>
      </c>
    </row>
    <row r="5426" spans="1:2">
      <c r="A5426">
        <v>5425</v>
      </c>
      <c r="B5426" s="13">
        <v>-7.4831957651332148</v>
      </c>
    </row>
    <row r="5427" spans="1:2">
      <c r="A5427">
        <v>5426</v>
      </c>
      <c r="B5427" s="13">
        <v>-5.4406056166389973</v>
      </c>
    </row>
    <row r="5428" spans="1:2">
      <c r="A5428">
        <v>5427</v>
      </c>
      <c r="B5428" s="13">
        <v>-4.1435036364471465</v>
      </c>
    </row>
    <row r="5429" spans="1:2">
      <c r="A5429">
        <v>5428</v>
      </c>
      <c r="B5429" s="13">
        <v>-6.2157900110201973</v>
      </c>
    </row>
    <row r="5430" spans="1:2">
      <c r="A5430">
        <v>5429</v>
      </c>
      <c r="B5430" s="13">
        <v>-0.72485893579763994</v>
      </c>
    </row>
    <row r="5431" spans="1:2">
      <c r="A5431">
        <v>5430</v>
      </c>
      <c r="B5431" s="13">
        <v>-6.0629321727391119</v>
      </c>
    </row>
    <row r="5432" spans="1:2">
      <c r="A5432">
        <v>5431</v>
      </c>
      <c r="B5432" s="13">
        <v>-8.9461178221190814</v>
      </c>
    </row>
    <row r="5433" spans="1:2">
      <c r="A5433">
        <v>5432</v>
      </c>
      <c r="B5433" s="13">
        <v>-8.2562341788696649</v>
      </c>
    </row>
    <row r="5434" spans="1:2">
      <c r="A5434">
        <v>5433</v>
      </c>
      <c r="B5434" s="13">
        <v>-2.5445888078945655</v>
      </c>
    </row>
    <row r="5435" spans="1:2">
      <c r="A5435">
        <v>5434</v>
      </c>
      <c r="B5435" s="13">
        <v>-2.8700040685100556</v>
      </c>
    </row>
    <row r="5436" spans="1:2">
      <c r="A5436">
        <v>5435</v>
      </c>
      <c r="B5436" s="13">
        <v>-8.5024041640569159</v>
      </c>
    </row>
    <row r="5437" spans="1:2">
      <c r="A5437">
        <v>5436</v>
      </c>
      <c r="B5437" s="13">
        <v>-6.2560387865359051</v>
      </c>
    </row>
    <row r="5438" spans="1:2">
      <c r="A5438">
        <v>5437</v>
      </c>
      <c r="B5438" s="13">
        <v>-4.9651970641360688</v>
      </c>
    </row>
    <row r="5439" spans="1:2">
      <c r="A5439">
        <v>5438</v>
      </c>
      <c r="B5439" s="13">
        <v>-4.0848988025515816</v>
      </c>
    </row>
    <row r="5440" spans="1:2">
      <c r="A5440">
        <v>5439</v>
      </c>
      <c r="B5440" s="13">
        <v>-3.5863683429762712</v>
      </c>
    </row>
    <row r="5441" spans="1:2">
      <c r="A5441">
        <v>5440</v>
      </c>
      <c r="B5441" s="13">
        <v>-6.8308208772196499</v>
      </c>
    </row>
    <row r="5442" spans="1:2">
      <c r="A5442">
        <v>5441</v>
      </c>
      <c r="B5442" s="13">
        <v>-1.5500962294017241E-2</v>
      </c>
    </row>
    <row r="5443" spans="1:2">
      <c r="A5443">
        <v>5442</v>
      </c>
      <c r="B5443" s="13">
        <v>-7.0273627506759784</v>
      </c>
    </row>
    <row r="5444" spans="1:2">
      <c r="A5444">
        <v>5443</v>
      </c>
      <c r="B5444" s="13">
        <v>-3.1869733747843068</v>
      </c>
    </row>
    <row r="5445" spans="1:2">
      <c r="A5445">
        <v>5444</v>
      </c>
      <c r="B5445" s="13">
        <v>-6.5975515755776124</v>
      </c>
    </row>
    <row r="5446" spans="1:2">
      <c r="A5446">
        <v>5445</v>
      </c>
      <c r="B5446" s="13">
        <v>-6.5062550182063736</v>
      </c>
    </row>
    <row r="5447" spans="1:2">
      <c r="A5447">
        <v>5446</v>
      </c>
      <c r="B5447" s="13">
        <v>-1.8354624663123453</v>
      </c>
    </row>
    <row r="5448" spans="1:2">
      <c r="A5448">
        <v>5447</v>
      </c>
      <c r="B5448" s="13">
        <v>-5.2717726251814652</v>
      </c>
    </row>
    <row r="5449" spans="1:2">
      <c r="A5449">
        <v>5448</v>
      </c>
      <c r="B5449" s="13">
        <v>-4.5110585179442344</v>
      </c>
    </row>
    <row r="5450" spans="1:2">
      <c r="A5450">
        <v>5449</v>
      </c>
      <c r="B5450" s="13">
        <v>-0.81539239469515701</v>
      </c>
    </row>
    <row r="5451" spans="1:2">
      <c r="A5451">
        <v>5450</v>
      </c>
      <c r="B5451" s="13">
        <v>-4.2424563714538559</v>
      </c>
    </row>
    <row r="5452" spans="1:2">
      <c r="A5452">
        <v>5451</v>
      </c>
      <c r="B5452" s="13">
        <v>-5.108905807460622</v>
      </c>
    </row>
    <row r="5453" spans="1:2">
      <c r="A5453">
        <v>5452</v>
      </c>
      <c r="B5453" s="13">
        <v>-4.5750093679199528</v>
      </c>
    </row>
    <row r="5454" spans="1:2">
      <c r="A5454">
        <v>5453</v>
      </c>
      <c r="B5454" s="13">
        <v>-3.6429950734114245</v>
      </c>
    </row>
    <row r="5455" spans="1:2">
      <c r="A5455">
        <v>5454</v>
      </c>
      <c r="B5455" s="13">
        <v>-4.8890695881980513</v>
      </c>
    </row>
    <row r="5456" spans="1:2">
      <c r="A5456">
        <v>5455</v>
      </c>
      <c r="B5456" s="13">
        <v>-6.7367228932702874</v>
      </c>
    </row>
    <row r="5457" spans="1:2">
      <c r="A5457">
        <v>5456</v>
      </c>
      <c r="B5457" s="13">
        <v>-2.2094794555084358</v>
      </c>
    </row>
    <row r="5458" spans="1:2">
      <c r="A5458">
        <v>5457</v>
      </c>
      <c r="B5458" s="13">
        <v>-4.5284983533417238</v>
      </c>
    </row>
    <row r="5459" spans="1:2">
      <c r="A5459">
        <v>5458</v>
      </c>
      <c r="B5459" s="13">
        <v>-8.256591106628866</v>
      </c>
    </row>
    <row r="5460" spans="1:2">
      <c r="A5460">
        <v>5459</v>
      </c>
      <c r="B5460" s="13">
        <v>-5.5095252141988471</v>
      </c>
    </row>
    <row r="5461" spans="1:2">
      <c r="A5461">
        <v>5460</v>
      </c>
      <c r="B5461" s="13">
        <v>9.6110837365791929E-2</v>
      </c>
    </row>
    <row r="5462" spans="1:2">
      <c r="A5462">
        <v>5461</v>
      </c>
      <c r="B5462" s="13">
        <v>-4.8238211980634045</v>
      </c>
    </row>
    <row r="5463" spans="1:2">
      <c r="A5463">
        <v>5462</v>
      </c>
      <c r="B5463" s="13">
        <v>2.3518178015956051</v>
      </c>
    </row>
    <row r="5464" spans="1:2">
      <c r="A5464">
        <v>5463</v>
      </c>
      <c r="B5464" s="13">
        <v>-3.9310279677564073</v>
      </c>
    </row>
    <row r="5465" spans="1:2">
      <c r="A5465">
        <v>5464</v>
      </c>
      <c r="B5465" s="13">
        <v>-9.0545738073026367</v>
      </c>
    </row>
    <row r="5466" spans="1:2">
      <c r="A5466">
        <v>5465</v>
      </c>
      <c r="B5466" s="13">
        <v>-1.5201019588034335</v>
      </c>
    </row>
    <row r="5467" spans="1:2">
      <c r="A5467">
        <v>5466</v>
      </c>
      <c r="B5467" s="13">
        <v>-2.1430135032443705</v>
      </c>
    </row>
    <row r="5468" spans="1:2">
      <c r="A5468">
        <v>5467</v>
      </c>
      <c r="B5468" s="13">
        <v>-1.6353832701965765</v>
      </c>
    </row>
    <row r="5469" spans="1:2">
      <c r="A5469">
        <v>5468</v>
      </c>
      <c r="B5469" s="13">
        <v>-5.9901731687502213</v>
      </c>
    </row>
    <row r="5470" spans="1:2">
      <c r="A5470">
        <v>5469</v>
      </c>
      <c r="B5470" s="13">
        <v>-7.2268282972407274</v>
      </c>
    </row>
    <row r="5471" spans="1:2">
      <c r="A5471">
        <v>5470</v>
      </c>
      <c r="B5471" s="13">
        <v>-9.0308589247330495</v>
      </c>
    </row>
    <row r="5472" spans="1:2">
      <c r="A5472">
        <v>5471</v>
      </c>
      <c r="B5472" s="13">
        <v>-7.8373961233100662</v>
      </c>
    </row>
    <row r="5473" spans="1:2">
      <c r="A5473">
        <v>5472</v>
      </c>
      <c r="B5473" s="13">
        <v>-5.7355213443451678</v>
      </c>
    </row>
    <row r="5474" spans="1:2">
      <c r="A5474">
        <v>5473</v>
      </c>
      <c r="B5474" s="13">
        <v>-9.2443966846936689</v>
      </c>
    </row>
    <row r="5475" spans="1:2">
      <c r="A5475">
        <v>5474</v>
      </c>
      <c r="B5475" s="13">
        <v>-1.7878549548902751</v>
      </c>
    </row>
    <row r="5476" spans="1:2">
      <c r="A5476">
        <v>5475</v>
      </c>
      <c r="B5476" s="13">
        <v>-6.4085777829289379</v>
      </c>
    </row>
    <row r="5477" spans="1:2">
      <c r="A5477">
        <v>5476</v>
      </c>
      <c r="B5477" s="13">
        <v>-8.4936262107043401</v>
      </c>
    </row>
    <row r="5478" spans="1:2">
      <c r="A5478">
        <v>5477</v>
      </c>
      <c r="B5478" s="13">
        <v>-5.8227502080887898</v>
      </c>
    </row>
    <row r="5479" spans="1:2">
      <c r="A5479">
        <v>5478</v>
      </c>
      <c r="B5479" s="13">
        <v>-3.2548484160201374</v>
      </c>
    </row>
    <row r="5480" spans="1:2">
      <c r="A5480">
        <v>5479</v>
      </c>
      <c r="B5480" s="13">
        <v>-4.7962466992549899</v>
      </c>
    </row>
    <row r="5481" spans="1:2">
      <c r="A5481">
        <v>5480</v>
      </c>
      <c r="B5481" s="13">
        <v>-7.8455182168191957</v>
      </c>
    </row>
    <row r="5482" spans="1:2">
      <c r="A5482">
        <v>5481</v>
      </c>
      <c r="B5482" s="13">
        <v>-9.4407900287129198</v>
      </c>
    </row>
    <row r="5483" spans="1:2">
      <c r="A5483">
        <v>5482</v>
      </c>
      <c r="B5483" s="13">
        <v>-8.3587632667372489</v>
      </c>
    </row>
    <row r="5484" spans="1:2">
      <c r="A5484">
        <v>5483</v>
      </c>
      <c r="B5484" s="13">
        <v>-5.9540616044371353</v>
      </c>
    </row>
    <row r="5485" spans="1:2">
      <c r="A5485">
        <v>5484</v>
      </c>
      <c r="B5485" s="13">
        <v>-6.2824436812660087</v>
      </c>
    </row>
    <row r="5486" spans="1:2">
      <c r="A5486">
        <v>5485</v>
      </c>
      <c r="B5486" s="13">
        <v>-7.0818483953141715</v>
      </c>
    </row>
    <row r="5487" spans="1:2">
      <c r="A5487">
        <v>5486</v>
      </c>
      <c r="B5487" s="13">
        <v>-8.4079105419178806</v>
      </c>
    </row>
    <row r="5488" spans="1:2">
      <c r="A5488">
        <v>5487</v>
      </c>
      <c r="B5488" s="13">
        <v>-0.79028091822859259</v>
      </c>
    </row>
    <row r="5489" spans="1:2">
      <c r="A5489">
        <v>5488</v>
      </c>
      <c r="B5489" s="13">
        <v>-8.110179010173864</v>
      </c>
    </row>
    <row r="5490" spans="1:2">
      <c r="A5490">
        <v>5489</v>
      </c>
      <c r="B5490" s="13">
        <v>-9.068578364486477</v>
      </c>
    </row>
    <row r="5491" spans="1:2">
      <c r="A5491">
        <v>5490</v>
      </c>
      <c r="B5491" s="13">
        <v>-2.9705644500683892</v>
      </c>
    </row>
    <row r="5492" spans="1:2">
      <c r="A5492">
        <v>5491</v>
      </c>
      <c r="B5492" s="13">
        <v>-6.4730608637729965</v>
      </c>
    </row>
    <row r="5493" spans="1:2">
      <c r="A5493">
        <v>5492</v>
      </c>
      <c r="B5493" s="13">
        <v>-10.86072811573292</v>
      </c>
    </row>
    <row r="5494" spans="1:2">
      <c r="A5494">
        <v>5493</v>
      </c>
      <c r="B5494" s="13">
        <v>-7.1641847387525432</v>
      </c>
    </row>
    <row r="5495" spans="1:2">
      <c r="A5495">
        <v>5494</v>
      </c>
      <c r="B5495" s="13">
        <v>-4.703850213763995</v>
      </c>
    </row>
    <row r="5496" spans="1:2">
      <c r="A5496">
        <v>5495</v>
      </c>
      <c r="B5496" s="13">
        <v>-3.0021225526564232</v>
      </c>
    </row>
    <row r="5497" spans="1:2">
      <c r="A5497">
        <v>5496</v>
      </c>
      <c r="B5497" s="13">
        <v>-1.7809684327986861</v>
      </c>
    </row>
    <row r="5498" spans="1:2">
      <c r="A5498">
        <v>5497</v>
      </c>
      <c r="B5498" s="13">
        <v>-8.4942216214940682</v>
      </c>
    </row>
    <row r="5499" spans="1:2">
      <c r="A5499">
        <v>5498</v>
      </c>
      <c r="B5499" s="13">
        <v>-5.3878625850352329</v>
      </c>
    </row>
    <row r="5500" spans="1:2">
      <c r="A5500">
        <v>5499</v>
      </c>
      <c r="B5500" s="13">
        <v>0.24116442098960414</v>
      </c>
    </row>
    <row r="5501" spans="1:2">
      <c r="A5501">
        <v>5500</v>
      </c>
      <c r="B5501" s="13">
        <v>-4.3686745967328369</v>
      </c>
    </row>
    <row r="5502" spans="1:2">
      <c r="A5502">
        <v>5501</v>
      </c>
      <c r="B5502" s="13">
        <v>-7.5642918695744372</v>
      </c>
    </row>
    <row r="5503" spans="1:2">
      <c r="A5503">
        <v>5502</v>
      </c>
      <c r="B5503" s="13">
        <v>-4.3357545220588278</v>
      </c>
    </row>
    <row r="5504" spans="1:2">
      <c r="A5504">
        <v>5503</v>
      </c>
      <c r="B5504" s="13">
        <v>-4.6215497729969712</v>
      </c>
    </row>
    <row r="5505" spans="1:2">
      <c r="A5505">
        <v>5504</v>
      </c>
      <c r="B5505" s="13">
        <v>-5.8789547378808713</v>
      </c>
    </row>
    <row r="5506" spans="1:2">
      <c r="A5506">
        <v>5505</v>
      </c>
      <c r="B5506" s="13">
        <v>-2.4752286229319718</v>
      </c>
    </row>
    <row r="5507" spans="1:2">
      <c r="A5507">
        <v>5506</v>
      </c>
      <c r="B5507" s="13">
        <v>-5.3816181222397192</v>
      </c>
    </row>
    <row r="5508" spans="1:2">
      <c r="A5508">
        <v>5507</v>
      </c>
      <c r="B5508" s="13">
        <v>-5.0551345273717967</v>
      </c>
    </row>
    <row r="5509" spans="1:2">
      <c r="A5509">
        <v>5508</v>
      </c>
      <c r="B5509" s="13">
        <v>-3.3782953188009839</v>
      </c>
    </row>
    <row r="5510" spans="1:2">
      <c r="A5510">
        <v>5509</v>
      </c>
      <c r="B5510" s="13">
        <v>-6.2551319323491441</v>
      </c>
    </row>
    <row r="5511" spans="1:2">
      <c r="A5511">
        <v>5510</v>
      </c>
      <c r="B5511" s="13">
        <v>-5.7538634833643281</v>
      </c>
    </row>
    <row r="5512" spans="1:2">
      <c r="A5512">
        <v>5511</v>
      </c>
      <c r="B5512" s="13">
        <v>-1.6300858292057989</v>
      </c>
    </row>
    <row r="5513" spans="1:2">
      <c r="A5513">
        <v>5512</v>
      </c>
      <c r="B5513" s="13">
        <v>-8.0142493859960915</v>
      </c>
    </row>
    <row r="5514" spans="1:2">
      <c r="A5514">
        <v>5513</v>
      </c>
      <c r="B5514" s="13">
        <v>-4.4106793658939454</v>
      </c>
    </row>
    <row r="5515" spans="1:2">
      <c r="A5515">
        <v>5514</v>
      </c>
      <c r="B5515" s="13">
        <v>-8.719793093717195</v>
      </c>
    </row>
    <row r="5516" spans="1:2">
      <c r="A5516">
        <v>5515</v>
      </c>
      <c r="B5516" s="13">
        <v>-9.0153588538147069</v>
      </c>
    </row>
    <row r="5517" spans="1:2">
      <c r="A5517">
        <v>5516</v>
      </c>
      <c r="B5517" s="13">
        <v>-10.673176322665755</v>
      </c>
    </row>
    <row r="5518" spans="1:2">
      <c r="A5518">
        <v>5517</v>
      </c>
      <c r="B5518" s="13">
        <v>-5.8866876245421942</v>
      </c>
    </row>
    <row r="5519" spans="1:2">
      <c r="A5519">
        <v>5518</v>
      </c>
      <c r="B5519" s="13">
        <v>-1.9268409466133358</v>
      </c>
    </row>
    <row r="5520" spans="1:2">
      <c r="A5520">
        <v>5519</v>
      </c>
      <c r="B5520" s="13">
        <v>-1.8194454979764125</v>
      </c>
    </row>
    <row r="5521" spans="1:2">
      <c r="A5521">
        <v>5520</v>
      </c>
      <c r="B5521" s="13">
        <v>-5.7352149349086758</v>
      </c>
    </row>
    <row r="5522" spans="1:2">
      <c r="A5522">
        <v>5521</v>
      </c>
      <c r="B5522" s="13">
        <v>-7.5337674493459605</v>
      </c>
    </row>
    <row r="5523" spans="1:2">
      <c r="A5523">
        <v>5522</v>
      </c>
      <c r="B5523" s="13">
        <v>-6.3918268923658212</v>
      </c>
    </row>
    <row r="5524" spans="1:2">
      <c r="A5524">
        <v>5523</v>
      </c>
      <c r="B5524" s="13">
        <v>-1.5801696334444555</v>
      </c>
    </row>
    <row r="5525" spans="1:2">
      <c r="A5525">
        <v>5524</v>
      </c>
      <c r="B5525" s="13">
        <v>-9.9821291593295758</v>
      </c>
    </row>
    <row r="5526" spans="1:2">
      <c r="A5526">
        <v>5525</v>
      </c>
      <c r="B5526" s="13">
        <v>-4.3575686366856665</v>
      </c>
    </row>
    <row r="5527" spans="1:2">
      <c r="A5527">
        <v>5526</v>
      </c>
      <c r="B5527" s="13">
        <v>1.2986030098777501</v>
      </c>
    </row>
    <row r="5528" spans="1:2">
      <c r="A5528">
        <v>5527</v>
      </c>
      <c r="B5528" s="13">
        <v>-6.4504784868269249</v>
      </c>
    </row>
    <row r="5529" spans="1:2">
      <c r="A5529">
        <v>5528</v>
      </c>
      <c r="B5529" s="13">
        <v>-4.7107242717211912</v>
      </c>
    </row>
    <row r="5530" spans="1:2">
      <c r="A5530">
        <v>5529</v>
      </c>
      <c r="B5530" s="13">
        <v>-6.3949149415745961</v>
      </c>
    </row>
    <row r="5531" spans="1:2">
      <c r="A5531">
        <v>5530</v>
      </c>
      <c r="B5531" s="13">
        <v>-7.3447989096440578</v>
      </c>
    </row>
    <row r="5532" spans="1:2">
      <c r="A5532">
        <v>5531</v>
      </c>
      <c r="B5532" s="13">
        <v>-7.9443417794578846</v>
      </c>
    </row>
    <row r="5533" spans="1:2">
      <c r="A5533">
        <v>5532</v>
      </c>
      <c r="B5533" s="13">
        <v>-7.2412214961634644</v>
      </c>
    </row>
    <row r="5534" spans="1:2">
      <c r="A5534">
        <v>5533</v>
      </c>
      <c r="B5534" s="13">
        <v>-6.4571596081346812</v>
      </c>
    </row>
    <row r="5535" spans="1:2">
      <c r="A5535">
        <v>5534</v>
      </c>
      <c r="B5535" s="13">
        <v>-8.5520135644925812</v>
      </c>
    </row>
    <row r="5536" spans="1:2">
      <c r="A5536">
        <v>5535</v>
      </c>
      <c r="B5536" s="13">
        <v>2.9261070807022818</v>
      </c>
    </row>
    <row r="5537" spans="1:2">
      <c r="A5537">
        <v>5536</v>
      </c>
      <c r="B5537" s="13">
        <v>-2.5305604031498845</v>
      </c>
    </row>
    <row r="5538" spans="1:2">
      <c r="A5538">
        <v>5537</v>
      </c>
      <c r="B5538" s="13">
        <v>-4.1130000487034399</v>
      </c>
    </row>
    <row r="5539" spans="1:2">
      <c r="A5539">
        <v>5538</v>
      </c>
      <c r="B5539" s="13">
        <v>-7.6018854058641132</v>
      </c>
    </row>
    <row r="5540" spans="1:2">
      <c r="A5540">
        <v>5539</v>
      </c>
      <c r="B5540" s="13">
        <v>-6.6495488541991508</v>
      </c>
    </row>
    <row r="5541" spans="1:2">
      <c r="A5541">
        <v>5540</v>
      </c>
      <c r="B5541" s="13">
        <v>-3.4410719061162611</v>
      </c>
    </row>
    <row r="5542" spans="1:2">
      <c r="A5542">
        <v>5541</v>
      </c>
      <c r="B5542" s="13">
        <v>-5.2067449032122441</v>
      </c>
    </row>
    <row r="5543" spans="1:2">
      <c r="A5543">
        <v>5542</v>
      </c>
      <c r="B5543" s="13">
        <v>-0.65983443971648659</v>
      </c>
    </row>
    <row r="5544" spans="1:2">
      <c r="A5544">
        <v>5543</v>
      </c>
      <c r="B5544" s="13">
        <v>-5.2964025102426504</v>
      </c>
    </row>
    <row r="5545" spans="1:2">
      <c r="A5545">
        <v>5544</v>
      </c>
      <c r="B5545" s="13">
        <v>-7.2042154352536301</v>
      </c>
    </row>
    <row r="5546" spans="1:2">
      <c r="A5546">
        <v>5545</v>
      </c>
      <c r="B5546" s="13">
        <v>-3.6064333493562422</v>
      </c>
    </row>
    <row r="5547" spans="1:2">
      <c r="A5547">
        <v>5546</v>
      </c>
      <c r="B5547" s="13">
        <v>-8.3524727701136321</v>
      </c>
    </row>
    <row r="5548" spans="1:2">
      <c r="A5548">
        <v>5547</v>
      </c>
      <c r="B5548" s="13">
        <v>-3.4100650636659422</v>
      </c>
    </row>
    <row r="5549" spans="1:2">
      <c r="A5549">
        <v>5548</v>
      </c>
      <c r="B5549" s="13">
        <v>-1.4256621838081978</v>
      </c>
    </row>
    <row r="5550" spans="1:2">
      <c r="A5550">
        <v>5549</v>
      </c>
      <c r="B5550" s="13">
        <v>-4.1015880563189313</v>
      </c>
    </row>
    <row r="5551" spans="1:2">
      <c r="A5551">
        <v>5550</v>
      </c>
      <c r="B5551" s="13">
        <v>-7.949382803421992</v>
      </c>
    </row>
    <row r="5552" spans="1:2">
      <c r="A5552">
        <v>5551</v>
      </c>
      <c r="B5552" s="13">
        <v>-3.6536013076035609</v>
      </c>
    </row>
    <row r="5553" spans="1:2">
      <c r="A5553">
        <v>5552</v>
      </c>
      <c r="B5553" s="13">
        <v>-3.3979126555220827</v>
      </c>
    </row>
    <row r="5554" spans="1:2">
      <c r="A5554">
        <v>5553</v>
      </c>
      <c r="B5554" s="13">
        <v>-2.8877076796856693</v>
      </c>
    </row>
    <row r="5555" spans="1:2">
      <c r="A5555">
        <v>5554</v>
      </c>
      <c r="B5555" s="13">
        <v>-1.2581708652282171</v>
      </c>
    </row>
    <row r="5556" spans="1:2">
      <c r="A5556">
        <v>5555</v>
      </c>
      <c r="B5556" s="13">
        <v>-2.5791699041123448</v>
      </c>
    </row>
    <row r="5557" spans="1:2">
      <c r="A5557">
        <v>5556</v>
      </c>
      <c r="B5557" s="13">
        <v>-4.1102532420183575</v>
      </c>
    </row>
    <row r="5558" spans="1:2">
      <c r="A5558">
        <v>5557</v>
      </c>
      <c r="B5558" s="13">
        <v>-3.6198072222499662</v>
      </c>
    </row>
    <row r="5559" spans="1:2">
      <c r="A5559">
        <v>5558</v>
      </c>
      <c r="B5559" s="13">
        <v>-4.5831850267666425</v>
      </c>
    </row>
    <row r="5560" spans="1:2">
      <c r="A5560">
        <v>5559</v>
      </c>
      <c r="B5560" s="13">
        <v>-3.9573854192299978</v>
      </c>
    </row>
    <row r="5561" spans="1:2">
      <c r="A5561">
        <v>5560</v>
      </c>
      <c r="B5561" s="13">
        <v>-6.6775351727715551</v>
      </c>
    </row>
    <row r="5562" spans="1:2">
      <c r="A5562">
        <v>5561</v>
      </c>
      <c r="B5562" s="13">
        <v>-5.4702948631772363</v>
      </c>
    </row>
    <row r="5563" spans="1:2">
      <c r="A5563">
        <v>5562</v>
      </c>
      <c r="B5563" s="13">
        <v>-5.1956614542741857</v>
      </c>
    </row>
    <row r="5564" spans="1:2">
      <c r="A5564">
        <v>5563</v>
      </c>
      <c r="B5564" s="13">
        <v>-4.1247572059574029</v>
      </c>
    </row>
    <row r="5565" spans="1:2">
      <c r="A5565">
        <v>5564</v>
      </c>
      <c r="B5565" s="13">
        <v>-5.8129959224606802</v>
      </c>
    </row>
    <row r="5566" spans="1:2">
      <c r="A5566">
        <v>5565</v>
      </c>
      <c r="B5566" s="13">
        <v>-2.1677362520259527</v>
      </c>
    </row>
    <row r="5567" spans="1:2">
      <c r="A5567">
        <v>5566</v>
      </c>
      <c r="B5567" s="13">
        <v>-2.8146225169644943</v>
      </c>
    </row>
    <row r="5568" spans="1:2">
      <c r="A5568">
        <v>5567</v>
      </c>
      <c r="B5568" s="13">
        <v>-4.9755475233323221</v>
      </c>
    </row>
    <row r="5569" spans="1:2">
      <c r="A5569">
        <v>5568</v>
      </c>
      <c r="B5569" s="13">
        <v>-9.0208079451695955</v>
      </c>
    </row>
    <row r="5570" spans="1:2">
      <c r="A5570">
        <v>5569</v>
      </c>
      <c r="B5570" s="13">
        <v>-3.4165987332003951</v>
      </c>
    </row>
    <row r="5571" spans="1:2">
      <c r="A5571">
        <v>5570</v>
      </c>
      <c r="B5571" s="13">
        <v>-4.9379591137773042</v>
      </c>
    </row>
    <row r="5572" spans="1:2">
      <c r="A5572">
        <v>5571</v>
      </c>
      <c r="B5572" s="13">
        <v>-3.0590419227046928</v>
      </c>
    </row>
    <row r="5573" spans="1:2">
      <c r="A5573">
        <v>5572</v>
      </c>
      <c r="B5573" s="13">
        <v>-6.0084761731176641</v>
      </c>
    </row>
    <row r="5574" spans="1:2">
      <c r="A5574">
        <v>5573</v>
      </c>
      <c r="B5574" s="13">
        <v>-4.0611933432341729</v>
      </c>
    </row>
    <row r="5575" spans="1:2">
      <c r="A5575">
        <v>5574</v>
      </c>
      <c r="B5575" s="13">
        <v>-1.744832776325804</v>
      </c>
    </row>
    <row r="5576" spans="1:2">
      <c r="A5576">
        <v>5575</v>
      </c>
      <c r="B5576" s="13">
        <v>-3.0117635239528719</v>
      </c>
    </row>
    <row r="5577" spans="1:2">
      <c r="A5577">
        <v>5576</v>
      </c>
      <c r="B5577" s="13">
        <v>-5.6177987187356999</v>
      </c>
    </row>
    <row r="5578" spans="1:2">
      <c r="A5578">
        <v>5577</v>
      </c>
      <c r="B5578" s="13">
        <v>-1.6018600486524641</v>
      </c>
    </row>
    <row r="5579" spans="1:2">
      <c r="A5579">
        <v>5578</v>
      </c>
      <c r="B5579" s="13">
        <v>-0.35757759257805904</v>
      </c>
    </row>
    <row r="5580" spans="1:2">
      <c r="A5580">
        <v>5579</v>
      </c>
      <c r="B5580" s="13">
        <v>-4.811028798416678</v>
      </c>
    </row>
    <row r="5581" spans="1:2">
      <c r="A5581">
        <v>5580</v>
      </c>
      <c r="B5581" s="13">
        <v>-2.9158326440286095</v>
      </c>
    </row>
    <row r="5582" spans="1:2">
      <c r="A5582">
        <v>5581</v>
      </c>
      <c r="B5582" s="13">
        <v>-2.21523938397883</v>
      </c>
    </row>
    <row r="5583" spans="1:2">
      <c r="A5583">
        <v>5582</v>
      </c>
      <c r="B5583" s="13">
        <v>-9.9406466172267187</v>
      </c>
    </row>
    <row r="5584" spans="1:2">
      <c r="A5584">
        <v>5583</v>
      </c>
      <c r="B5584" s="13">
        <v>-5.8912981562795759</v>
      </c>
    </row>
    <row r="5585" spans="1:2">
      <c r="A5585">
        <v>5584</v>
      </c>
      <c r="B5585" s="13">
        <v>-3.7389934819132526</v>
      </c>
    </row>
    <row r="5586" spans="1:2">
      <c r="A5586">
        <v>5585</v>
      </c>
      <c r="B5586" s="13">
        <v>-4.9852842086695528</v>
      </c>
    </row>
    <row r="5587" spans="1:2">
      <c r="A5587">
        <v>5586</v>
      </c>
      <c r="B5587" s="13">
        <v>-6.1271739068595057</v>
      </c>
    </row>
    <row r="5588" spans="1:2">
      <c r="A5588">
        <v>5587</v>
      </c>
      <c r="B5588" s="13">
        <v>-6.4601171291285713</v>
      </c>
    </row>
    <row r="5589" spans="1:2">
      <c r="A5589">
        <v>5588</v>
      </c>
      <c r="B5589" s="13">
        <v>-7.7709206149740195</v>
      </c>
    </row>
    <row r="5590" spans="1:2">
      <c r="A5590">
        <v>5589</v>
      </c>
      <c r="B5590" s="13">
        <v>-1.871837267161345</v>
      </c>
    </row>
    <row r="5591" spans="1:2">
      <c r="A5591">
        <v>5590</v>
      </c>
      <c r="B5591" s="13">
        <v>-7.6061308922770827</v>
      </c>
    </row>
    <row r="5592" spans="1:2">
      <c r="A5592">
        <v>5591</v>
      </c>
      <c r="B5592" s="13">
        <v>-4.5042283941000605</v>
      </c>
    </row>
    <row r="5593" spans="1:2">
      <c r="A5593">
        <v>5592</v>
      </c>
      <c r="B5593" s="13">
        <v>-2.1003900758957252</v>
      </c>
    </row>
    <row r="5594" spans="1:2">
      <c r="A5594">
        <v>5593</v>
      </c>
      <c r="B5594" s="13">
        <v>-3.0560713519594489</v>
      </c>
    </row>
    <row r="5595" spans="1:2">
      <c r="A5595">
        <v>5594</v>
      </c>
      <c r="B5595" s="13">
        <v>-5.6210389785810495</v>
      </c>
    </row>
    <row r="5596" spans="1:2">
      <c r="A5596">
        <v>5595</v>
      </c>
      <c r="B5596" s="13">
        <v>-4.864631207004658</v>
      </c>
    </row>
    <row r="5597" spans="1:2">
      <c r="A5597">
        <v>5596</v>
      </c>
      <c r="B5597" s="13">
        <v>-5.8307766956861764</v>
      </c>
    </row>
    <row r="5598" spans="1:2">
      <c r="A5598">
        <v>5597</v>
      </c>
      <c r="B5598" s="13">
        <v>-5.602583027189735</v>
      </c>
    </row>
    <row r="5599" spans="1:2">
      <c r="A5599">
        <v>5598</v>
      </c>
      <c r="B5599" s="13">
        <v>-9.0796388044909602</v>
      </c>
    </row>
    <row r="5600" spans="1:2">
      <c r="A5600">
        <v>5599</v>
      </c>
      <c r="B5600" s="13">
        <v>-6.7849107661403263</v>
      </c>
    </row>
    <row r="5601" spans="1:2">
      <c r="A5601">
        <v>5600</v>
      </c>
      <c r="B5601" s="13">
        <v>-4.8022251215094816</v>
      </c>
    </row>
    <row r="5602" spans="1:2">
      <c r="A5602">
        <v>5601</v>
      </c>
      <c r="B5602" s="13">
        <v>-8.7835211389602641</v>
      </c>
    </row>
    <row r="5603" spans="1:2">
      <c r="A5603">
        <v>5602</v>
      </c>
      <c r="B5603" s="13">
        <v>-3.299081009703936</v>
      </c>
    </row>
    <row r="5604" spans="1:2">
      <c r="A5604">
        <v>5603</v>
      </c>
      <c r="B5604" s="13">
        <v>-3.2974897682799553</v>
      </c>
    </row>
    <row r="5605" spans="1:2">
      <c r="A5605">
        <v>5604</v>
      </c>
      <c r="B5605" s="13">
        <v>-4.73952921654256</v>
      </c>
    </row>
    <row r="5606" spans="1:2">
      <c r="A5606">
        <v>5605</v>
      </c>
      <c r="B5606" s="13">
        <v>-4.0683645366917585</v>
      </c>
    </row>
    <row r="5607" spans="1:2">
      <c r="A5607">
        <v>5606</v>
      </c>
      <c r="B5607" s="13">
        <v>-5.4086970719398053</v>
      </c>
    </row>
    <row r="5608" spans="1:2">
      <c r="A5608">
        <v>5607</v>
      </c>
      <c r="B5608" s="13">
        <v>-3.7095255696780924</v>
      </c>
    </row>
    <row r="5609" spans="1:2">
      <c r="A5609">
        <v>5608</v>
      </c>
      <c r="B5609" s="13">
        <v>-9.4376603539716761</v>
      </c>
    </row>
    <row r="5610" spans="1:2">
      <c r="A5610">
        <v>5609</v>
      </c>
      <c r="B5610" s="13">
        <v>-7.5750052195443187</v>
      </c>
    </row>
    <row r="5611" spans="1:2">
      <c r="A5611">
        <v>5610</v>
      </c>
      <c r="B5611" s="13">
        <v>-6.0636986777368769</v>
      </c>
    </row>
    <row r="5612" spans="1:2">
      <c r="A5612">
        <v>5611</v>
      </c>
      <c r="B5612" s="13">
        <v>-7.0308566595377675</v>
      </c>
    </row>
    <row r="5613" spans="1:2">
      <c r="A5613">
        <v>5612</v>
      </c>
      <c r="B5613" s="13">
        <v>-6.3149737194550877</v>
      </c>
    </row>
    <row r="5614" spans="1:2">
      <c r="A5614">
        <v>5613</v>
      </c>
      <c r="B5614" s="13">
        <v>-5.3602921990769081</v>
      </c>
    </row>
    <row r="5615" spans="1:2">
      <c r="A5615">
        <v>5614</v>
      </c>
      <c r="B5615" s="13">
        <v>-2.0321204572904312</v>
      </c>
    </row>
    <row r="5616" spans="1:2">
      <c r="A5616">
        <v>5615</v>
      </c>
      <c r="B5616" s="13">
        <v>-2.2155673129188491</v>
      </c>
    </row>
    <row r="5617" spans="1:2">
      <c r="A5617">
        <v>5616</v>
      </c>
      <c r="B5617" s="13">
        <v>-1.7822676427501907</v>
      </c>
    </row>
    <row r="5618" spans="1:2">
      <c r="A5618">
        <v>5617</v>
      </c>
      <c r="B5618" s="13">
        <v>-6.7379750198243489</v>
      </c>
    </row>
    <row r="5619" spans="1:2">
      <c r="A5619">
        <v>5618</v>
      </c>
      <c r="B5619" s="13">
        <v>-8.3643373633922184</v>
      </c>
    </row>
    <row r="5620" spans="1:2">
      <c r="A5620">
        <v>5619</v>
      </c>
      <c r="B5620" s="13">
        <v>-7.6701693386776864</v>
      </c>
    </row>
    <row r="5621" spans="1:2">
      <c r="A5621">
        <v>5620</v>
      </c>
      <c r="B5621" s="13">
        <v>-7.9379535258931018</v>
      </c>
    </row>
    <row r="5622" spans="1:2">
      <c r="A5622">
        <v>5621</v>
      </c>
      <c r="B5622" s="13">
        <v>-4.9264203902628703</v>
      </c>
    </row>
    <row r="5623" spans="1:2">
      <c r="A5623">
        <v>5622</v>
      </c>
      <c r="B5623" s="13">
        <v>-4.1586744904626851</v>
      </c>
    </row>
    <row r="5624" spans="1:2">
      <c r="A5624">
        <v>5623</v>
      </c>
      <c r="B5624" s="13">
        <v>-2.6090524361387377</v>
      </c>
    </row>
    <row r="5625" spans="1:2">
      <c r="A5625">
        <v>5624</v>
      </c>
      <c r="B5625" s="13">
        <v>-2.4961395498392505</v>
      </c>
    </row>
    <row r="5626" spans="1:2">
      <c r="A5626">
        <v>5625</v>
      </c>
      <c r="B5626" s="13">
        <v>-9.2405054957967163</v>
      </c>
    </row>
    <row r="5627" spans="1:2">
      <c r="A5627">
        <v>5626</v>
      </c>
      <c r="B5627" s="13">
        <v>-6.858450840657814</v>
      </c>
    </row>
    <row r="5628" spans="1:2">
      <c r="A5628">
        <v>5627</v>
      </c>
      <c r="B5628" s="13">
        <v>-7.7033845785056556</v>
      </c>
    </row>
    <row r="5629" spans="1:2">
      <c r="A5629">
        <v>5628</v>
      </c>
      <c r="B5629" s="13">
        <v>-2.6787745039420892</v>
      </c>
    </row>
    <row r="5630" spans="1:2">
      <c r="A5630">
        <v>5629</v>
      </c>
      <c r="B5630" s="13">
        <v>-5.0714992616946653</v>
      </c>
    </row>
    <row r="5631" spans="1:2">
      <c r="A5631">
        <v>5630</v>
      </c>
      <c r="B5631" s="13">
        <v>-5.5894038527041712</v>
      </c>
    </row>
    <row r="5632" spans="1:2">
      <c r="A5632">
        <v>5631</v>
      </c>
      <c r="B5632" s="13">
        <v>-5.8104723322338661</v>
      </c>
    </row>
    <row r="5633" spans="1:2">
      <c r="A5633">
        <v>5632</v>
      </c>
      <c r="B5633" s="13">
        <v>-8.9270697997585735</v>
      </c>
    </row>
    <row r="5634" spans="1:2">
      <c r="A5634">
        <v>5633</v>
      </c>
      <c r="B5634" s="13">
        <v>-3.5706226347065306</v>
      </c>
    </row>
    <row r="5635" spans="1:2">
      <c r="A5635">
        <v>5634</v>
      </c>
      <c r="B5635" s="13">
        <v>-5.7651754091910767</v>
      </c>
    </row>
    <row r="5636" spans="1:2">
      <c r="A5636">
        <v>5635</v>
      </c>
      <c r="B5636" s="13">
        <v>-9.0435556416390313</v>
      </c>
    </row>
    <row r="5637" spans="1:2">
      <c r="A5637">
        <v>5636</v>
      </c>
      <c r="B5637" s="13">
        <v>-10.139370578306206</v>
      </c>
    </row>
    <row r="5638" spans="1:2">
      <c r="A5638">
        <v>5637</v>
      </c>
      <c r="B5638" s="13">
        <v>-7.7288500020051139</v>
      </c>
    </row>
    <row r="5639" spans="1:2">
      <c r="A5639">
        <v>5638</v>
      </c>
      <c r="B5639" s="13">
        <v>-3.4398138366130544</v>
      </c>
    </row>
    <row r="5640" spans="1:2">
      <c r="A5640">
        <v>5639</v>
      </c>
      <c r="B5640" s="13">
        <v>0.47245601211838117</v>
      </c>
    </row>
    <row r="5641" spans="1:2">
      <c r="A5641">
        <v>5640</v>
      </c>
      <c r="B5641" s="13">
        <v>-6.5251218433073168</v>
      </c>
    </row>
    <row r="5642" spans="1:2">
      <c r="A5642">
        <v>5641</v>
      </c>
      <c r="B5642" s="13">
        <v>-6.6956527741447323</v>
      </c>
    </row>
    <row r="5643" spans="1:2">
      <c r="A5643">
        <v>5642</v>
      </c>
      <c r="B5643" s="13">
        <v>1.0464268942719959</v>
      </c>
    </row>
    <row r="5644" spans="1:2">
      <c r="A5644">
        <v>5643</v>
      </c>
      <c r="B5644" s="13">
        <v>-7.2837754171775879</v>
      </c>
    </row>
    <row r="5645" spans="1:2">
      <c r="A5645">
        <v>5644</v>
      </c>
      <c r="B5645" s="13">
        <v>-1.9111000786294481</v>
      </c>
    </row>
    <row r="5646" spans="1:2">
      <c r="A5646">
        <v>5645</v>
      </c>
      <c r="B5646" s="13">
        <v>-1.7596889059273988</v>
      </c>
    </row>
    <row r="5647" spans="1:2">
      <c r="A5647">
        <v>5646</v>
      </c>
      <c r="B5647" s="13">
        <v>-4.2950526792273198</v>
      </c>
    </row>
    <row r="5648" spans="1:2">
      <c r="A5648">
        <v>5647</v>
      </c>
      <c r="B5648" s="13">
        <v>-4.4575904529850661</v>
      </c>
    </row>
    <row r="5649" spans="1:2">
      <c r="A5649">
        <v>5648</v>
      </c>
      <c r="B5649" s="13">
        <v>-6.7526289992225985</v>
      </c>
    </row>
    <row r="5650" spans="1:2">
      <c r="A5650">
        <v>5649</v>
      </c>
      <c r="B5650" s="13">
        <v>-5.4155598547082437</v>
      </c>
    </row>
    <row r="5651" spans="1:2">
      <c r="A5651">
        <v>5650</v>
      </c>
      <c r="B5651" s="13">
        <v>-6.5358581309040646</v>
      </c>
    </row>
    <row r="5652" spans="1:2">
      <c r="A5652">
        <v>5651</v>
      </c>
      <c r="B5652" s="13">
        <v>-4.3319563311233802</v>
      </c>
    </row>
    <row r="5653" spans="1:2">
      <c r="A5653">
        <v>5652</v>
      </c>
      <c r="B5653" s="13">
        <v>-7.7491866466575381</v>
      </c>
    </row>
    <row r="5654" spans="1:2">
      <c r="A5654">
        <v>5653</v>
      </c>
      <c r="B5654" s="13">
        <v>-8.6692850411225209</v>
      </c>
    </row>
    <row r="5655" spans="1:2">
      <c r="A5655">
        <v>5654</v>
      </c>
      <c r="B5655" s="13">
        <v>-3.587848001363974</v>
      </c>
    </row>
    <row r="5656" spans="1:2">
      <c r="A5656">
        <v>5655</v>
      </c>
      <c r="B5656" s="13">
        <v>-2.8625606395764169</v>
      </c>
    </row>
    <row r="5657" spans="1:2">
      <c r="A5657">
        <v>5656</v>
      </c>
      <c r="B5657" s="13">
        <v>-5.8650887199713937</v>
      </c>
    </row>
    <row r="5658" spans="1:2">
      <c r="A5658">
        <v>5657</v>
      </c>
      <c r="B5658" s="13">
        <v>-2.0272203348194044</v>
      </c>
    </row>
    <row r="5659" spans="1:2">
      <c r="A5659">
        <v>5658</v>
      </c>
      <c r="B5659" s="13">
        <v>-3.4297615201972627</v>
      </c>
    </row>
    <row r="5660" spans="1:2">
      <c r="A5660">
        <v>5659</v>
      </c>
      <c r="B5660" s="13">
        <v>-8.1063880249838842</v>
      </c>
    </row>
    <row r="5661" spans="1:2">
      <c r="A5661">
        <v>5660</v>
      </c>
      <c r="B5661" s="13">
        <v>-4.8120203689855492</v>
      </c>
    </row>
    <row r="5662" spans="1:2">
      <c r="A5662">
        <v>5661</v>
      </c>
      <c r="B5662" s="13">
        <v>-2.1513324572666206</v>
      </c>
    </row>
    <row r="5663" spans="1:2">
      <c r="A5663">
        <v>5662</v>
      </c>
      <c r="B5663" s="13">
        <v>-8.8759637911075817</v>
      </c>
    </row>
    <row r="5664" spans="1:2">
      <c r="A5664">
        <v>5663</v>
      </c>
      <c r="B5664" s="13">
        <v>-5.3206164291884237</v>
      </c>
    </row>
    <row r="5665" spans="1:2">
      <c r="A5665">
        <v>5664</v>
      </c>
      <c r="B5665" s="13">
        <v>-3.5191858113064436</v>
      </c>
    </row>
    <row r="5666" spans="1:2">
      <c r="A5666">
        <v>5665</v>
      </c>
      <c r="B5666" s="13">
        <v>-2.3299034204930438</v>
      </c>
    </row>
    <row r="5667" spans="1:2">
      <c r="A5667">
        <v>5666</v>
      </c>
      <c r="B5667" s="13">
        <v>-4.9704743141826668</v>
      </c>
    </row>
    <row r="5668" spans="1:2">
      <c r="A5668">
        <v>5667</v>
      </c>
      <c r="B5668" s="13">
        <v>-7.5366890185080448</v>
      </c>
    </row>
    <row r="5669" spans="1:2">
      <c r="A5669">
        <v>5668</v>
      </c>
      <c r="B5669" s="13">
        <v>-7.6302483830549352</v>
      </c>
    </row>
    <row r="5670" spans="1:2">
      <c r="A5670">
        <v>5669</v>
      </c>
      <c r="B5670" s="13">
        <v>-2.9699465803871945</v>
      </c>
    </row>
    <row r="5671" spans="1:2">
      <c r="A5671">
        <v>5670</v>
      </c>
      <c r="B5671" s="13">
        <v>-11.853043531775354</v>
      </c>
    </row>
    <row r="5672" spans="1:2">
      <c r="A5672">
        <v>5671</v>
      </c>
      <c r="B5672" s="13">
        <v>1.8654623815542484</v>
      </c>
    </row>
    <row r="5673" spans="1:2">
      <c r="A5673">
        <v>5672</v>
      </c>
      <c r="B5673" s="13">
        <v>-3.4324889177440743</v>
      </c>
    </row>
    <row r="5674" spans="1:2">
      <c r="A5674">
        <v>5673</v>
      </c>
      <c r="B5674" s="13">
        <v>-6.5457878049884375</v>
      </c>
    </row>
    <row r="5675" spans="1:2">
      <c r="A5675">
        <v>5674</v>
      </c>
      <c r="B5675" s="13">
        <v>-11.12734028097603</v>
      </c>
    </row>
    <row r="5676" spans="1:2">
      <c r="A5676">
        <v>5675</v>
      </c>
      <c r="B5676" s="13">
        <v>-6.7203455714790179</v>
      </c>
    </row>
    <row r="5677" spans="1:2">
      <c r="A5677">
        <v>5676</v>
      </c>
      <c r="B5677" s="13">
        <v>-4.6083536687712323</v>
      </c>
    </row>
    <row r="5678" spans="1:2">
      <c r="A5678">
        <v>5677</v>
      </c>
      <c r="B5678" s="13">
        <v>-5.1243969719582303</v>
      </c>
    </row>
    <row r="5679" spans="1:2">
      <c r="A5679">
        <v>5678</v>
      </c>
      <c r="B5679" s="13">
        <v>-3.6994639172075714</v>
      </c>
    </row>
    <row r="5680" spans="1:2">
      <c r="A5680">
        <v>5679</v>
      </c>
      <c r="B5680" s="13">
        <v>-1.8305898091914883</v>
      </c>
    </row>
    <row r="5681" spans="1:2">
      <c r="A5681">
        <v>5680</v>
      </c>
      <c r="B5681" s="13">
        <v>-4.7157047368767353</v>
      </c>
    </row>
    <row r="5682" spans="1:2">
      <c r="A5682">
        <v>5681</v>
      </c>
      <c r="B5682" s="13">
        <v>-6.3341199327929649</v>
      </c>
    </row>
    <row r="5683" spans="1:2">
      <c r="A5683">
        <v>5682</v>
      </c>
      <c r="B5683" s="13">
        <v>-1.6438696575574281</v>
      </c>
    </row>
    <row r="5684" spans="1:2">
      <c r="A5684">
        <v>5683</v>
      </c>
      <c r="B5684" s="13">
        <v>-5.3911979942146422</v>
      </c>
    </row>
    <row r="5685" spans="1:2">
      <c r="A5685">
        <v>5684</v>
      </c>
      <c r="B5685" s="13">
        <v>-4.0314283587995687</v>
      </c>
    </row>
    <row r="5686" spans="1:2">
      <c r="A5686">
        <v>5685</v>
      </c>
      <c r="B5686" s="13">
        <v>-7.2726666911078004</v>
      </c>
    </row>
    <row r="5687" spans="1:2">
      <c r="A5687">
        <v>5686</v>
      </c>
      <c r="B5687" s="13">
        <v>-2.0397850728074767</v>
      </c>
    </row>
    <row r="5688" spans="1:2">
      <c r="A5688">
        <v>5687</v>
      </c>
      <c r="B5688" s="13">
        <v>-4.2563842699097281</v>
      </c>
    </row>
    <row r="5689" spans="1:2">
      <c r="A5689">
        <v>5688</v>
      </c>
      <c r="B5689" s="13">
        <v>-8.3116702756028804</v>
      </c>
    </row>
    <row r="5690" spans="1:2">
      <c r="A5690">
        <v>5689</v>
      </c>
      <c r="B5690" s="13">
        <v>-4.5942042929347924</v>
      </c>
    </row>
    <row r="5691" spans="1:2">
      <c r="A5691">
        <v>5690</v>
      </c>
      <c r="B5691" s="13">
        <v>1.4605143679900467</v>
      </c>
    </row>
    <row r="5692" spans="1:2">
      <c r="A5692">
        <v>5691</v>
      </c>
      <c r="B5692" s="13">
        <v>-6.0106602760370214</v>
      </c>
    </row>
    <row r="5693" spans="1:2">
      <c r="A5693">
        <v>5692</v>
      </c>
      <c r="B5693" s="13">
        <v>-1.2528756176800007</v>
      </c>
    </row>
    <row r="5694" spans="1:2">
      <c r="A5694">
        <v>5693</v>
      </c>
      <c r="B5694" s="13">
        <v>-2.7433794559098192</v>
      </c>
    </row>
    <row r="5695" spans="1:2">
      <c r="A5695">
        <v>5694</v>
      </c>
      <c r="B5695" s="13">
        <v>-5.4354550000584485</v>
      </c>
    </row>
    <row r="5696" spans="1:2">
      <c r="A5696">
        <v>5695</v>
      </c>
      <c r="B5696" s="13">
        <v>-4.3724546477659514</v>
      </c>
    </row>
    <row r="5697" spans="1:2">
      <c r="A5697">
        <v>5696</v>
      </c>
      <c r="B5697" s="13">
        <v>-4.7132127004150988</v>
      </c>
    </row>
    <row r="5698" spans="1:2">
      <c r="A5698">
        <v>5697</v>
      </c>
      <c r="B5698" s="13">
        <v>-5.9060748354312462</v>
      </c>
    </row>
    <row r="5699" spans="1:2">
      <c r="A5699">
        <v>5698</v>
      </c>
      <c r="B5699" s="13">
        <v>-2.182466544007418</v>
      </c>
    </row>
    <row r="5700" spans="1:2">
      <c r="A5700">
        <v>5699</v>
      </c>
      <c r="B5700" s="13">
        <v>-7.0929743009773096</v>
      </c>
    </row>
    <row r="5701" spans="1:2">
      <c r="A5701">
        <v>5700</v>
      </c>
      <c r="B5701" s="13">
        <v>-2.6811884468552556</v>
      </c>
    </row>
    <row r="5702" spans="1:2">
      <c r="A5702">
        <v>5701</v>
      </c>
      <c r="B5702" s="13">
        <v>-6.775772502203214</v>
      </c>
    </row>
    <row r="5703" spans="1:2">
      <c r="A5703">
        <v>5702</v>
      </c>
      <c r="B5703" s="13">
        <v>-7.2397012064373882</v>
      </c>
    </row>
    <row r="5704" spans="1:2">
      <c r="A5704">
        <v>5703</v>
      </c>
      <c r="B5704" s="13">
        <v>-2.5978855114876684</v>
      </c>
    </row>
    <row r="5705" spans="1:2">
      <c r="A5705">
        <v>5704</v>
      </c>
      <c r="B5705" s="13">
        <v>-8.1795065389125305</v>
      </c>
    </row>
    <row r="5706" spans="1:2">
      <c r="A5706">
        <v>5705</v>
      </c>
      <c r="B5706" s="13">
        <v>-9.3492509852951926</v>
      </c>
    </row>
    <row r="5707" spans="1:2">
      <c r="A5707">
        <v>5706</v>
      </c>
      <c r="B5707" s="13">
        <v>-5.567628790882809</v>
      </c>
    </row>
    <row r="5708" spans="1:2">
      <c r="A5708">
        <v>5707</v>
      </c>
      <c r="B5708" s="13">
        <v>-8.5420465565467065</v>
      </c>
    </row>
    <row r="5709" spans="1:2">
      <c r="A5709">
        <v>5708</v>
      </c>
      <c r="B5709" s="13">
        <v>-5.8229027520533947</v>
      </c>
    </row>
    <row r="5710" spans="1:2">
      <c r="A5710">
        <v>5709</v>
      </c>
      <c r="B5710" s="13">
        <v>-7.1183219470016468</v>
      </c>
    </row>
    <row r="5711" spans="1:2">
      <c r="A5711">
        <v>5710</v>
      </c>
      <c r="B5711" s="13">
        <v>-4.4045068557408502</v>
      </c>
    </row>
    <row r="5712" spans="1:2">
      <c r="A5712">
        <v>5711</v>
      </c>
      <c r="B5712" s="13">
        <v>-4.4227732136404629</v>
      </c>
    </row>
    <row r="5713" spans="1:2">
      <c r="A5713">
        <v>5712</v>
      </c>
      <c r="B5713" s="13">
        <v>0.80134068203783038</v>
      </c>
    </row>
    <row r="5714" spans="1:2">
      <c r="A5714">
        <v>5713</v>
      </c>
      <c r="B5714" s="13">
        <v>-2.7883558270441919</v>
      </c>
    </row>
    <row r="5715" spans="1:2">
      <c r="A5715">
        <v>5714</v>
      </c>
      <c r="B5715" s="13">
        <v>-7.3222033943221794</v>
      </c>
    </row>
    <row r="5716" spans="1:2">
      <c r="A5716">
        <v>5715</v>
      </c>
      <c r="B5716" s="13">
        <v>-9.8247083072130597</v>
      </c>
    </row>
    <row r="5717" spans="1:2">
      <c r="A5717">
        <v>5716</v>
      </c>
      <c r="B5717" s="13">
        <v>-2.3470588270806818</v>
      </c>
    </row>
    <row r="5718" spans="1:2">
      <c r="A5718">
        <v>5717</v>
      </c>
      <c r="B5718" s="13">
        <v>-4.8176767786797354</v>
      </c>
    </row>
    <row r="5719" spans="1:2">
      <c r="A5719">
        <v>5718</v>
      </c>
      <c r="B5719" s="13">
        <v>-8.843798070776753</v>
      </c>
    </row>
    <row r="5720" spans="1:2">
      <c r="A5720">
        <v>5719</v>
      </c>
      <c r="B5720" s="13">
        <v>-8.5880307436388144</v>
      </c>
    </row>
    <row r="5721" spans="1:2">
      <c r="A5721">
        <v>5720</v>
      </c>
      <c r="B5721" s="13">
        <v>-1.0484068819406076</v>
      </c>
    </row>
    <row r="5722" spans="1:2">
      <c r="A5722">
        <v>5721</v>
      </c>
      <c r="B5722" s="13">
        <v>-7.4956153850829574</v>
      </c>
    </row>
    <row r="5723" spans="1:2">
      <c r="A5723">
        <v>5722</v>
      </c>
      <c r="B5723" s="13">
        <v>-5.7621393746368863</v>
      </c>
    </row>
    <row r="5724" spans="1:2">
      <c r="A5724">
        <v>5723</v>
      </c>
      <c r="B5724" s="13">
        <v>-8.9409158913792339</v>
      </c>
    </row>
    <row r="5725" spans="1:2">
      <c r="A5725">
        <v>5724</v>
      </c>
      <c r="B5725" s="13">
        <v>-4.9662481558217291</v>
      </c>
    </row>
    <row r="5726" spans="1:2">
      <c r="A5726">
        <v>5725</v>
      </c>
      <c r="B5726" s="13">
        <v>-8.4378650553070358</v>
      </c>
    </row>
    <row r="5727" spans="1:2">
      <c r="A5727">
        <v>5726</v>
      </c>
      <c r="B5727" s="13">
        <v>-7.7750694281556818</v>
      </c>
    </row>
    <row r="5728" spans="1:2">
      <c r="A5728">
        <v>5727</v>
      </c>
      <c r="B5728" s="13">
        <v>-6.9045921010140905</v>
      </c>
    </row>
    <row r="5729" spans="1:2">
      <c r="A5729">
        <v>5728</v>
      </c>
      <c r="B5729" s="13">
        <v>-6.9638528895455547</v>
      </c>
    </row>
    <row r="5730" spans="1:2">
      <c r="A5730">
        <v>5729</v>
      </c>
      <c r="B5730" s="13">
        <v>-0.72570080221702171</v>
      </c>
    </row>
    <row r="5731" spans="1:2">
      <c r="A5731">
        <v>5730</v>
      </c>
      <c r="B5731" s="13">
        <v>-6.5454015633493681</v>
      </c>
    </row>
    <row r="5732" spans="1:2">
      <c r="A5732">
        <v>5731</v>
      </c>
      <c r="B5732" s="13">
        <v>-5.5877179136614483</v>
      </c>
    </row>
    <row r="5733" spans="1:2">
      <c r="A5733">
        <v>5732</v>
      </c>
      <c r="B5733" s="13">
        <v>-6.8128182979470866</v>
      </c>
    </row>
    <row r="5734" spans="1:2">
      <c r="A5734">
        <v>5733</v>
      </c>
      <c r="B5734" s="13">
        <v>-6.8415635184290737</v>
      </c>
    </row>
    <row r="5735" spans="1:2">
      <c r="A5735">
        <v>5734</v>
      </c>
      <c r="B5735" s="13">
        <v>-8.6668110600657275</v>
      </c>
    </row>
    <row r="5736" spans="1:2">
      <c r="A5736">
        <v>5735</v>
      </c>
      <c r="B5736" s="13">
        <v>-9.7004390306721309</v>
      </c>
    </row>
    <row r="5737" spans="1:2">
      <c r="A5737">
        <v>5736</v>
      </c>
      <c r="B5737" s="13">
        <v>-4.799015628928279</v>
      </c>
    </row>
    <row r="5738" spans="1:2">
      <c r="A5738">
        <v>5737</v>
      </c>
      <c r="B5738" s="13">
        <v>-2.4363308915285384</v>
      </c>
    </row>
    <row r="5739" spans="1:2">
      <c r="A5739">
        <v>5738</v>
      </c>
      <c r="B5739" s="13">
        <v>-2.4912128575175929</v>
      </c>
    </row>
    <row r="5740" spans="1:2">
      <c r="A5740">
        <v>5739</v>
      </c>
      <c r="B5740" s="13">
        <v>-4.9692053939310261</v>
      </c>
    </row>
    <row r="5741" spans="1:2">
      <c r="A5741">
        <v>5740</v>
      </c>
      <c r="B5741" s="13">
        <v>-3.6639417273137194</v>
      </c>
    </row>
    <row r="5742" spans="1:2">
      <c r="A5742">
        <v>5741</v>
      </c>
      <c r="B5742" s="13">
        <v>-9.7028531741109081</v>
      </c>
    </row>
    <row r="5743" spans="1:2">
      <c r="A5743">
        <v>5742</v>
      </c>
      <c r="B5743" s="13">
        <v>-5.530230300832141</v>
      </c>
    </row>
    <row r="5744" spans="1:2">
      <c r="A5744">
        <v>5743</v>
      </c>
      <c r="B5744" s="13">
        <v>-4.5540361735472956</v>
      </c>
    </row>
    <row r="5745" spans="1:2">
      <c r="A5745">
        <v>5744</v>
      </c>
      <c r="B5745" s="13">
        <v>-5.2641823060722404</v>
      </c>
    </row>
    <row r="5746" spans="1:2">
      <c r="A5746">
        <v>5745</v>
      </c>
      <c r="B5746" s="13">
        <v>-10.401506721496268</v>
      </c>
    </row>
    <row r="5747" spans="1:2">
      <c r="A5747">
        <v>5746</v>
      </c>
      <c r="B5747" s="13">
        <v>-4.4183459757670009</v>
      </c>
    </row>
    <row r="5748" spans="1:2">
      <c r="A5748">
        <v>5747</v>
      </c>
      <c r="B5748" s="13">
        <v>-7.0941834168214699</v>
      </c>
    </row>
    <row r="5749" spans="1:2">
      <c r="A5749">
        <v>5748</v>
      </c>
      <c r="B5749" s="13">
        <v>-1.6488103858501038</v>
      </c>
    </row>
    <row r="5750" spans="1:2">
      <c r="A5750">
        <v>5749</v>
      </c>
      <c r="B5750" s="13">
        <v>-9.0638305162257744</v>
      </c>
    </row>
    <row r="5751" spans="1:2">
      <c r="A5751">
        <v>5750</v>
      </c>
      <c r="B5751" s="13">
        <v>-2.1153775461565218</v>
      </c>
    </row>
    <row r="5752" spans="1:2">
      <c r="A5752">
        <v>5751</v>
      </c>
      <c r="B5752" s="13">
        <v>-4.5538827802809969</v>
      </c>
    </row>
    <row r="5753" spans="1:2">
      <c r="A5753">
        <v>5752</v>
      </c>
      <c r="B5753" s="13">
        <v>-4.3867745720059705</v>
      </c>
    </row>
    <row r="5754" spans="1:2">
      <c r="A5754">
        <v>5753</v>
      </c>
      <c r="B5754" s="13">
        <v>-6.2708835618757979</v>
      </c>
    </row>
    <row r="5755" spans="1:2">
      <c r="A5755">
        <v>5754</v>
      </c>
      <c r="B5755" s="13">
        <v>-5.3569246389497858</v>
      </c>
    </row>
    <row r="5756" spans="1:2">
      <c r="A5756">
        <v>5755</v>
      </c>
      <c r="B5756" s="13">
        <v>-8.0211922503314259</v>
      </c>
    </row>
    <row r="5757" spans="1:2">
      <c r="A5757">
        <v>5756</v>
      </c>
      <c r="B5757" s="13">
        <v>-2.6712401666509109</v>
      </c>
    </row>
    <row r="5758" spans="1:2">
      <c r="A5758">
        <v>5757</v>
      </c>
      <c r="B5758" s="13">
        <v>-3.958967711921408</v>
      </c>
    </row>
    <row r="5759" spans="1:2">
      <c r="A5759">
        <v>5758</v>
      </c>
      <c r="B5759" s="13">
        <v>-10.016346292871848</v>
      </c>
    </row>
    <row r="5760" spans="1:2">
      <c r="A5760">
        <v>5759</v>
      </c>
      <c r="B5760" s="13">
        <v>-10.685445534731475</v>
      </c>
    </row>
    <row r="5761" spans="1:2">
      <c r="A5761">
        <v>5760</v>
      </c>
      <c r="B5761" s="13">
        <v>2.3832329193420128</v>
      </c>
    </row>
    <row r="5762" spans="1:2">
      <c r="A5762">
        <v>5761</v>
      </c>
      <c r="B5762" s="13">
        <v>-3.9656462393493022</v>
      </c>
    </row>
    <row r="5763" spans="1:2">
      <c r="A5763">
        <v>5762</v>
      </c>
      <c r="B5763" s="13">
        <v>-4.2804951036924193</v>
      </c>
    </row>
    <row r="5764" spans="1:2">
      <c r="A5764">
        <v>5763</v>
      </c>
      <c r="B5764" s="13">
        <v>-8.9347382264488928</v>
      </c>
    </row>
    <row r="5765" spans="1:2">
      <c r="A5765">
        <v>5764</v>
      </c>
      <c r="B5765" s="13">
        <v>-7.1314992288537162</v>
      </c>
    </row>
    <row r="5766" spans="1:2">
      <c r="A5766">
        <v>5765</v>
      </c>
      <c r="B5766" s="13">
        <v>-6.4261271631792498</v>
      </c>
    </row>
    <row r="5767" spans="1:2">
      <c r="A5767">
        <v>5766</v>
      </c>
      <c r="B5767" s="13">
        <v>-5.440373757858687</v>
      </c>
    </row>
    <row r="5768" spans="1:2">
      <c r="A5768">
        <v>5767</v>
      </c>
      <c r="B5768" s="13">
        <v>-6.0617788337069216</v>
      </c>
    </row>
    <row r="5769" spans="1:2">
      <c r="A5769">
        <v>5768</v>
      </c>
      <c r="B5769" s="13">
        <v>-4.5820209540841894</v>
      </c>
    </row>
    <row r="5770" spans="1:2">
      <c r="A5770">
        <v>5769</v>
      </c>
      <c r="B5770" s="13">
        <v>-5.8717509384571551</v>
      </c>
    </row>
    <row r="5771" spans="1:2">
      <c r="A5771">
        <v>5770</v>
      </c>
      <c r="B5771" s="13">
        <v>-2.2055466370830326</v>
      </c>
    </row>
    <row r="5772" spans="1:2">
      <c r="A5772">
        <v>5771</v>
      </c>
      <c r="B5772" s="13">
        <v>-8.6319568185163487</v>
      </c>
    </row>
    <row r="5773" spans="1:2">
      <c r="A5773">
        <v>5772</v>
      </c>
      <c r="B5773" s="13">
        <v>-7.4994930426571678</v>
      </c>
    </row>
    <row r="5774" spans="1:2">
      <c r="A5774">
        <v>5773</v>
      </c>
      <c r="B5774" s="13">
        <v>-10.344639762943315</v>
      </c>
    </row>
    <row r="5775" spans="1:2">
      <c r="A5775">
        <v>5774</v>
      </c>
      <c r="B5775" s="13">
        <v>-10.036356975322116</v>
      </c>
    </row>
    <row r="5776" spans="1:2">
      <c r="A5776">
        <v>5775</v>
      </c>
      <c r="B5776" s="13">
        <v>-8.1083707259044822</v>
      </c>
    </row>
    <row r="5777" spans="1:2">
      <c r="A5777">
        <v>5776</v>
      </c>
      <c r="B5777" s="13">
        <v>-5.0323041903840853</v>
      </c>
    </row>
    <row r="5778" spans="1:2">
      <c r="A5778">
        <v>5777</v>
      </c>
      <c r="B5778" s="13">
        <v>-4.8026505188718636</v>
      </c>
    </row>
    <row r="5779" spans="1:2">
      <c r="A5779">
        <v>5778</v>
      </c>
      <c r="B5779" s="13">
        <v>-8.1199335604716154</v>
      </c>
    </row>
    <row r="5780" spans="1:2">
      <c r="A5780">
        <v>5779</v>
      </c>
      <c r="B5780" s="13">
        <v>-4.2533598478275696</v>
      </c>
    </row>
    <row r="5781" spans="1:2">
      <c r="A5781">
        <v>5780</v>
      </c>
      <c r="B5781" s="13">
        <v>-6.1858091416171224</v>
      </c>
    </row>
    <row r="5782" spans="1:2">
      <c r="A5782">
        <v>5781</v>
      </c>
      <c r="B5782" s="13">
        <v>-2.2725632561907974</v>
      </c>
    </row>
    <row r="5783" spans="1:2">
      <c r="A5783">
        <v>5782</v>
      </c>
      <c r="B5783" s="13">
        <v>-6.9334361480494797</v>
      </c>
    </row>
    <row r="5784" spans="1:2">
      <c r="A5784">
        <v>5783</v>
      </c>
      <c r="B5784" s="13">
        <v>-6.5189133505280532</v>
      </c>
    </row>
    <row r="5785" spans="1:2">
      <c r="A5785">
        <v>5784</v>
      </c>
      <c r="B5785" s="13">
        <v>-9.2047762068263612</v>
      </c>
    </row>
    <row r="5786" spans="1:2">
      <c r="A5786">
        <v>5785</v>
      </c>
      <c r="B5786" s="13">
        <v>-3.201317621938466</v>
      </c>
    </row>
    <row r="5787" spans="1:2">
      <c r="A5787">
        <v>5786</v>
      </c>
      <c r="B5787" s="13">
        <v>-5.5946481988024592</v>
      </c>
    </row>
    <row r="5788" spans="1:2">
      <c r="A5788">
        <v>5787</v>
      </c>
      <c r="B5788" s="13">
        <v>-7.421158810865033</v>
      </c>
    </row>
    <row r="5789" spans="1:2">
      <c r="A5789">
        <v>5788</v>
      </c>
      <c r="B5789" s="13">
        <v>-8.0565747502076999</v>
      </c>
    </row>
    <row r="5790" spans="1:2">
      <c r="A5790">
        <v>5789</v>
      </c>
      <c r="B5790" s="13">
        <v>-10.057968069099445</v>
      </c>
    </row>
    <row r="5791" spans="1:2">
      <c r="A5791">
        <v>5790</v>
      </c>
      <c r="B5791" s="13">
        <v>-4.198643289216526</v>
      </c>
    </row>
    <row r="5792" spans="1:2">
      <c r="A5792">
        <v>5791</v>
      </c>
      <c r="B5792" s="13">
        <v>-1.6868483785931399</v>
      </c>
    </row>
    <row r="5793" spans="1:2">
      <c r="A5793">
        <v>5792</v>
      </c>
      <c r="B5793" s="13">
        <v>-8.7676330799161608</v>
      </c>
    </row>
    <row r="5794" spans="1:2">
      <c r="A5794">
        <v>5793</v>
      </c>
      <c r="B5794" s="13">
        <v>-3.3610454689480851</v>
      </c>
    </row>
    <row r="5795" spans="1:2">
      <c r="A5795">
        <v>5794</v>
      </c>
      <c r="B5795" s="13">
        <v>-3.0137428851132051</v>
      </c>
    </row>
    <row r="5796" spans="1:2">
      <c r="A5796">
        <v>5795</v>
      </c>
      <c r="B5796" s="13">
        <v>-7.4561468054029847</v>
      </c>
    </row>
    <row r="5797" spans="1:2">
      <c r="A5797">
        <v>5796</v>
      </c>
      <c r="B5797" s="13">
        <v>-7.1543247977096858</v>
      </c>
    </row>
    <row r="5798" spans="1:2">
      <c r="A5798">
        <v>5797</v>
      </c>
      <c r="B5798" s="13">
        <v>0.23359204740469144</v>
      </c>
    </row>
    <row r="5799" spans="1:2">
      <c r="A5799">
        <v>5798</v>
      </c>
      <c r="B5799" s="13">
        <v>-9.7027242834921505</v>
      </c>
    </row>
    <row r="5800" spans="1:2">
      <c r="A5800">
        <v>5799</v>
      </c>
      <c r="B5800" s="13">
        <v>-9.0278516100514192</v>
      </c>
    </row>
    <row r="5801" spans="1:2">
      <c r="A5801">
        <v>5800</v>
      </c>
      <c r="B5801" s="13">
        <v>-7.9492931770640061</v>
      </c>
    </row>
    <row r="5802" spans="1:2">
      <c r="A5802">
        <v>5801</v>
      </c>
      <c r="B5802" s="13">
        <v>-4.3316890075488823</v>
      </c>
    </row>
    <row r="5803" spans="1:2">
      <c r="A5803">
        <v>5802</v>
      </c>
      <c r="B5803" s="13">
        <v>-3.7880915893479918</v>
      </c>
    </row>
    <row r="5804" spans="1:2">
      <c r="A5804">
        <v>5803</v>
      </c>
      <c r="B5804" s="13">
        <v>-5.4478464498406414</v>
      </c>
    </row>
    <row r="5805" spans="1:2">
      <c r="A5805">
        <v>5804</v>
      </c>
      <c r="B5805" s="13">
        <v>-4.3079981634755988</v>
      </c>
    </row>
    <row r="5806" spans="1:2">
      <c r="A5806">
        <v>5805</v>
      </c>
      <c r="B5806" s="13">
        <v>-6.59283090776497</v>
      </c>
    </row>
    <row r="5807" spans="1:2">
      <c r="A5807">
        <v>5806</v>
      </c>
      <c r="B5807" s="13">
        <v>-4.5026546584944445</v>
      </c>
    </row>
    <row r="5808" spans="1:2">
      <c r="A5808">
        <v>5807</v>
      </c>
      <c r="B5808" s="13">
        <v>-2.751415666551591</v>
      </c>
    </row>
    <row r="5809" spans="1:2">
      <c r="A5809">
        <v>5808</v>
      </c>
      <c r="B5809" s="13">
        <v>-7.8926286754006547</v>
      </c>
    </row>
    <row r="5810" spans="1:2">
      <c r="A5810">
        <v>5809</v>
      </c>
      <c r="B5810" s="13">
        <v>-7.184108491678022</v>
      </c>
    </row>
    <row r="5811" spans="1:2">
      <c r="A5811">
        <v>5810</v>
      </c>
      <c r="B5811" s="13">
        <v>-5.8992458217166766</v>
      </c>
    </row>
    <row r="5812" spans="1:2">
      <c r="A5812">
        <v>5811</v>
      </c>
      <c r="B5812" s="13">
        <v>-4.7581439634388456</v>
      </c>
    </row>
    <row r="5813" spans="1:2">
      <c r="A5813">
        <v>5812</v>
      </c>
      <c r="B5813" s="13">
        <v>-3.0558585851442932</v>
      </c>
    </row>
    <row r="5814" spans="1:2">
      <c r="A5814">
        <v>5813</v>
      </c>
      <c r="B5814" s="13">
        <v>-8.4564901832813018</v>
      </c>
    </row>
    <row r="5815" spans="1:2">
      <c r="A5815">
        <v>5814</v>
      </c>
      <c r="B5815" s="13">
        <v>-2.3582543286877584</v>
      </c>
    </row>
    <row r="5816" spans="1:2">
      <c r="A5816">
        <v>5815</v>
      </c>
      <c r="B5816" s="13">
        <v>-4.6632602496841473</v>
      </c>
    </row>
    <row r="5817" spans="1:2">
      <c r="A5817">
        <v>5816</v>
      </c>
      <c r="B5817" s="13">
        <v>-6.6228136937605084</v>
      </c>
    </row>
    <row r="5818" spans="1:2">
      <c r="A5818">
        <v>5817</v>
      </c>
      <c r="B5818" s="13">
        <v>-8.1495841746499273</v>
      </c>
    </row>
    <row r="5819" spans="1:2">
      <c r="A5819">
        <v>5818</v>
      </c>
      <c r="B5819" s="13">
        <v>-1.811941061780312</v>
      </c>
    </row>
    <row r="5820" spans="1:2">
      <c r="A5820">
        <v>5819</v>
      </c>
      <c r="B5820" s="13">
        <v>-6.1546821655506498</v>
      </c>
    </row>
    <row r="5821" spans="1:2">
      <c r="A5821">
        <v>5820</v>
      </c>
      <c r="B5821" s="13">
        <v>-1.6211424599254989</v>
      </c>
    </row>
    <row r="5822" spans="1:2">
      <c r="A5822">
        <v>5821</v>
      </c>
      <c r="B5822" s="13">
        <v>-4.1745765176155532</v>
      </c>
    </row>
    <row r="5823" spans="1:2">
      <c r="A5823">
        <v>5822</v>
      </c>
      <c r="B5823" s="13">
        <v>-5.7478384871890764</v>
      </c>
    </row>
    <row r="5824" spans="1:2">
      <c r="A5824">
        <v>5823</v>
      </c>
      <c r="B5824" s="13">
        <v>-4.3789939596265484</v>
      </c>
    </row>
    <row r="5825" spans="1:2">
      <c r="A5825">
        <v>5824</v>
      </c>
      <c r="B5825" s="13">
        <v>-4.6643526710697678</v>
      </c>
    </row>
    <row r="5826" spans="1:2">
      <c r="A5826">
        <v>5825</v>
      </c>
      <c r="B5826" s="13">
        <v>-3.2760114807843341</v>
      </c>
    </row>
    <row r="5827" spans="1:2">
      <c r="A5827">
        <v>5826</v>
      </c>
      <c r="B5827" s="13">
        <v>-3.5893549694767253</v>
      </c>
    </row>
    <row r="5828" spans="1:2">
      <c r="A5828">
        <v>5827</v>
      </c>
      <c r="B5828" s="13">
        <v>-1.5044863468870593</v>
      </c>
    </row>
    <row r="5829" spans="1:2">
      <c r="A5829">
        <v>5828</v>
      </c>
      <c r="B5829" s="13">
        <v>0.22490628944279961</v>
      </c>
    </row>
    <row r="5830" spans="1:2">
      <c r="A5830">
        <v>5829</v>
      </c>
      <c r="B5830" s="13">
        <v>-9.1557691286632714</v>
      </c>
    </row>
    <row r="5831" spans="1:2">
      <c r="A5831">
        <v>5830</v>
      </c>
      <c r="B5831" s="13">
        <v>-7.1694009291395577</v>
      </c>
    </row>
    <row r="5832" spans="1:2">
      <c r="A5832">
        <v>5831</v>
      </c>
      <c r="B5832" s="13">
        <v>-0.9164196332668878</v>
      </c>
    </row>
    <row r="5833" spans="1:2">
      <c r="A5833">
        <v>5832</v>
      </c>
      <c r="B5833" s="13">
        <v>-8.151586590345989</v>
      </c>
    </row>
    <row r="5834" spans="1:2">
      <c r="A5834">
        <v>5833</v>
      </c>
      <c r="B5834" s="13">
        <v>-1.0822799673393235</v>
      </c>
    </row>
    <row r="5835" spans="1:2">
      <c r="A5835">
        <v>5834</v>
      </c>
      <c r="B5835" s="13">
        <v>-6.9610964362674865</v>
      </c>
    </row>
    <row r="5836" spans="1:2">
      <c r="A5836">
        <v>5835</v>
      </c>
      <c r="B5836" s="13">
        <v>-4.167014391500893</v>
      </c>
    </row>
    <row r="5837" spans="1:2">
      <c r="A5837">
        <v>5836</v>
      </c>
      <c r="B5837" s="13">
        <v>-5.2023003715556078</v>
      </c>
    </row>
    <row r="5838" spans="1:2">
      <c r="A5838">
        <v>5837</v>
      </c>
      <c r="B5838" s="13">
        <v>-5.0134958335490367</v>
      </c>
    </row>
    <row r="5839" spans="1:2">
      <c r="A5839">
        <v>5838</v>
      </c>
      <c r="B5839" s="13">
        <v>-8.0226190068832501</v>
      </c>
    </row>
    <row r="5840" spans="1:2">
      <c r="A5840">
        <v>5839</v>
      </c>
      <c r="B5840" s="13">
        <v>-1.2572989975295659</v>
      </c>
    </row>
    <row r="5841" spans="1:2">
      <c r="A5841">
        <v>5840</v>
      </c>
      <c r="B5841" s="13">
        <v>-7.3939037313062235</v>
      </c>
    </row>
    <row r="5842" spans="1:2">
      <c r="A5842">
        <v>5841</v>
      </c>
      <c r="B5842" s="13">
        <v>-5.7516663266338393</v>
      </c>
    </row>
    <row r="5843" spans="1:2">
      <c r="A5843">
        <v>5842</v>
      </c>
      <c r="B5843" s="13">
        <v>-4.5206228559715331</v>
      </c>
    </row>
    <row r="5844" spans="1:2">
      <c r="A5844">
        <v>5843</v>
      </c>
      <c r="B5844" s="13">
        <v>-4.4323254576181421</v>
      </c>
    </row>
    <row r="5845" spans="1:2">
      <c r="A5845">
        <v>5844</v>
      </c>
      <c r="B5845" s="13">
        <v>-6.4445655644962709</v>
      </c>
    </row>
    <row r="5846" spans="1:2">
      <c r="A5846">
        <v>5845</v>
      </c>
      <c r="B5846" s="13">
        <v>-2.0537530593099027</v>
      </c>
    </row>
    <row r="5847" spans="1:2">
      <c r="A5847">
        <v>5846</v>
      </c>
      <c r="B5847" s="13">
        <v>-8.3052706387271531</v>
      </c>
    </row>
    <row r="5848" spans="1:2">
      <c r="A5848">
        <v>5847</v>
      </c>
      <c r="B5848" s="13">
        <v>-5.0537380294868646</v>
      </c>
    </row>
    <row r="5849" spans="1:2">
      <c r="A5849">
        <v>5848</v>
      </c>
      <c r="B5849" s="13">
        <v>-4.1811551151185968</v>
      </c>
    </row>
    <row r="5850" spans="1:2">
      <c r="A5850">
        <v>5849</v>
      </c>
      <c r="B5850" s="13">
        <v>-2.9385763575260473</v>
      </c>
    </row>
    <row r="5851" spans="1:2">
      <c r="A5851">
        <v>5850</v>
      </c>
      <c r="B5851" s="13">
        <v>-7.4712313147257303</v>
      </c>
    </row>
    <row r="5852" spans="1:2">
      <c r="A5852">
        <v>5851</v>
      </c>
      <c r="B5852" s="13">
        <v>-4.2796596211361191</v>
      </c>
    </row>
    <row r="5853" spans="1:2">
      <c r="A5853">
        <v>5852</v>
      </c>
      <c r="B5853" s="13">
        <v>-3.8727680055207752</v>
      </c>
    </row>
    <row r="5854" spans="1:2">
      <c r="A5854">
        <v>5853</v>
      </c>
      <c r="B5854" s="13">
        <v>-2.0699635449679024</v>
      </c>
    </row>
    <row r="5855" spans="1:2">
      <c r="A5855">
        <v>5854</v>
      </c>
      <c r="B5855" s="13">
        <v>-5.1119882793645264</v>
      </c>
    </row>
    <row r="5856" spans="1:2">
      <c r="A5856">
        <v>5855</v>
      </c>
      <c r="B5856" s="13">
        <v>-3.5061199796039801</v>
      </c>
    </row>
    <row r="5857" spans="1:2">
      <c r="A5857">
        <v>5856</v>
      </c>
      <c r="B5857" s="13">
        <v>-5.4404391623263999</v>
      </c>
    </row>
    <row r="5858" spans="1:2">
      <c r="A5858">
        <v>5857</v>
      </c>
      <c r="B5858" s="13">
        <v>-3.3566932834096148</v>
      </c>
    </row>
    <row r="5859" spans="1:2">
      <c r="A5859">
        <v>5858</v>
      </c>
      <c r="B5859" s="13">
        <v>-4.8811310209894891</v>
      </c>
    </row>
    <row r="5860" spans="1:2">
      <c r="A5860">
        <v>5859</v>
      </c>
      <c r="B5860" s="13">
        <v>-7.6930244327701143</v>
      </c>
    </row>
    <row r="5861" spans="1:2">
      <c r="A5861">
        <v>5860</v>
      </c>
      <c r="B5861" s="13">
        <v>-8.767716618649418</v>
      </c>
    </row>
    <row r="5862" spans="1:2">
      <c r="A5862">
        <v>5861</v>
      </c>
      <c r="B5862" s="13">
        <v>-6.7198845652149695</v>
      </c>
    </row>
    <row r="5863" spans="1:2">
      <c r="A5863">
        <v>5862</v>
      </c>
      <c r="B5863" s="13">
        <v>-4.3821391797721851</v>
      </c>
    </row>
    <row r="5864" spans="1:2">
      <c r="A5864">
        <v>5863</v>
      </c>
      <c r="B5864" s="13">
        <v>-3.6021977244616803</v>
      </c>
    </row>
    <row r="5865" spans="1:2">
      <c r="A5865">
        <v>5864</v>
      </c>
      <c r="B5865" s="13">
        <v>-2.5520566621467657</v>
      </c>
    </row>
    <row r="5866" spans="1:2">
      <c r="A5866">
        <v>5865</v>
      </c>
      <c r="B5866" s="13">
        <v>-6.7199999378400701</v>
      </c>
    </row>
    <row r="5867" spans="1:2">
      <c r="A5867">
        <v>5866</v>
      </c>
      <c r="B5867" s="13">
        <v>-4.5230890845429519</v>
      </c>
    </row>
    <row r="5868" spans="1:2">
      <c r="A5868">
        <v>5867</v>
      </c>
      <c r="B5868" s="13">
        <v>-5.1450247088617775</v>
      </c>
    </row>
    <row r="5869" spans="1:2">
      <c r="A5869">
        <v>5868</v>
      </c>
      <c r="B5869" s="13">
        <v>-6.0297012032013644</v>
      </c>
    </row>
    <row r="5870" spans="1:2">
      <c r="A5870">
        <v>5869</v>
      </c>
      <c r="B5870" s="13">
        <v>-4.4929603116648842</v>
      </c>
    </row>
    <row r="5871" spans="1:2">
      <c r="A5871">
        <v>5870</v>
      </c>
      <c r="B5871" s="13">
        <v>-4.0031179181189618</v>
      </c>
    </row>
    <row r="5872" spans="1:2">
      <c r="A5872">
        <v>5871</v>
      </c>
      <c r="B5872" s="13">
        <v>-10.252323382355254</v>
      </c>
    </row>
    <row r="5873" spans="1:2">
      <c r="A5873">
        <v>5872</v>
      </c>
      <c r="B5873" s="13">
        <v>-7.4998395233694586</v>
      </c>
    </row>
    <row r="5874" spans="1:2">
      <c r="A5874">
        <v>5873</v>
      </c>
      <c r="B5874" s="13">
        <v>-7.5881781959735486</v>
      </c>
    </row>
    <row r="5875" spans="1:2">
      <c r="A5875">
        <v>5874</v>
      </c>
      <c r="B5875" s="13">
        <v>-7.0866286699794898</v>
      </c>
    </row>
    <row r="5876" spans="1:2">
      <c r="A5876">
        <v>5875</v>
      </c>
      <c r="B5876" s="13">
        <v>-6.3024289727217448</v>
      </c>
    </row>
    <row r="5877" spans="1:2">
      <c r="A5877">
        <v>5876</v>
      </c>
      <c r="B5877" s="13">
        <v>-8.8350800892473114</v>
      </c>
    </row>
    <row r="5878" spans="1:2">
      <c r="A5878">
        <v>5877</v>
      </c>
      <c r="B5878" s="13">
        <v>-4.2024103923544418</v>
      </c>
    </row>
    <row r="5879" spans="1:2">
      <c r="A5879">
        <v>5878</v>
      </c>
      <c r="B5879" s="13">
        <v>-4.6572527471916363</v>
      </c>
    </row>
    <row r="5880" spans="1:2">
      <c r="A5880">
        <v>5879</v>
      </c>
      <c r="B5880" s="13">
        <v>-4.5684627724765248</v>
      </c>
    </row>
    <row r="5881" spans="1:2">
      <c r="A5881">
        <v>5880</v>
      </c>
      <c r="B5881" s="13">
        <v>-5.0038361432488063</v>
      </c>
    </row>
    <row r="5882" spans="1:2">
      <c r="A5882">
        <v>5881</v>
      </c>
      <c r="B5882" s="13">
        <v>-4.6478817031273651</v>
      </c>
    </row>
    <row r="5883" spans="1:2">
      <c r="A5883">
        <v>5882</v>
      </c>
      <c r="B5883" s="13">
        <v>-8.7010401386949638</v>
      </c>
    </row>
    <row r="5884" spans="1:2">
      <c r="A5884">
        <v>5883</v>
      </c>
      <c r="B5884" s="13">
        <v>-1.6574812009943187</v>
      </c>
    </row>
    <row r="5885" spans="1:2">
      <c r="A5885">
        <v>5884</v>
      </c>
      <c r="B5885" s="13">
        <v>-11.703883911437956</v>
      </c>
    </row>
    <row r="5886" spans="1:2">
      <c r="A5886">
        <v>5885</v>
      </c>
      <c r="B5886" s="13">
        <v>-7.8678183519915974</v>
      </c>
    </row>
    <row r="5887" spans="1:2">
      <c r="A5887">
        <v>5886</v>
      </c>
      <c r="B5887" s="13">
        <v>-4.7992093096881661</v>
      </c>
    </row>
    <row r="5888" spans="1:2">
      <c r="A5888">
        <v>5887</v>
      </c>
      <c r="B5888" s="13">
        <v>-4.4435116284385199</v>
      </c>
    </row>
    <row r="5889" spans="1:2">
      <c r="A5889">
        <v>5888</v>
      </c>
      <c r="B5889" s="13">
        <v>-3.4301140983993017</v>
      </c>
    </row>
    <row r="5890" spans="1:2">
      <c r="A5890">
        <v>5889</v>
      </c>
      <c r="B5890" s="13">
        <v>-6.896333796419138</v>
      </c>
    </row>
    <row r="5891" spans="1:2">
      <c r="A5891">
        <v>5890</v>
      </c>
      <c r="B5891" s="13">
        <v>-3.5449163946921178</v>
      </c>
    </row>
    <row r="5892" spans="1:2">
      <c r="A5892">
        <v>5891</v>
      </c>
      <c r="B5892" s="13">
        <v>-8.0819218188186017</v>
      </c>
    </row>
    <row r="5893" spans="1:2">
      <c r="A5893">
        <v>5892</v>
      </c>
      <c r="B5893" s="13">
        <v>-7.2322611752711126</v>
      </c>
    </row>
    <row r="5894" spans="1:2">
      <c r="A5894">
        <v>5893</v>
      </c>
      <c r="B5894" s="13">
        <v>-11.25690168268622</v>
      </c>
    </row>
    <row r="5895" spans="1:2">
      <c r="A5895">
        <v>5894</v>
      </c>
      <c r="B5895" s="13">
        <v>-6.2508368392928659</v>
      </c>
    </row>
    <row r="5896" spans="1:2">
      <c r="A5896">
        <v>5895</v>
      </c>
      <c r="B5896" s="13">
        <v>-0.33029083900336886</v>
      </c>
    </row>
    <row r="5897" spans="1:2">
      <c r="A5897">
        <v>5896</v>
      </c>
      <c r="B5897" s="13">
        <v>-9.0676870150831981</v>
      </c>
    </row>
    <row r="5898" spans="1:2">
      <c r="A5898">
        <v>5897</v>
      </c>
      <c r="B5898" s="13">
        <v>-9.534335082166022</v>
      </c>
    </row>
    <row r="5899" spans="1:2">
      <c r="A5899">
        <v>5898</v>
      </c>
      <c r="B5899" s="13">
        <v>-8.7087232806003687</v>
      </c>
    </row>
    <row r="5900" spans="1:2">
      <c r="A5900">
        <v>5899</v>
      </c>
      <c r="B5900" s="13">
        <v>-5.1040907844356855</v>
      </c>
    </row>
    <row r="5901" spans="1:2">
      <c r="A5901">
        <v>5900</v>
      </c>
      <c r="B5901" s="13">
        <v>-8.8759530044030619</v>
      </c>
    </row>
    <row r="5902" spans="1:2">
      <c r="A5902">
        <v>5901</v>
      </c>
      <c r="B5902" s="13">
        <v>-2.4275733019490096</v>
      </c>
    </row>
    <row r="5903" spans="1:2">
      <c r="A5903">
        <v>5902</v>
      </c>
      <c r="B5903" s="13">
        <v>-3.0934230071566806</v>
      </c>
    </row>
    <row r="5904" spans="1:2">
      <c r="A5904">
        <v>5903</v>
      </c>
      <c r="B5904" s="13">
        <v>-9.9650066075110644</v>
      </c>
    </row>
    <row r="5905" spans="1:2">
      <c r="A5905">
        <v>5904</v>
      </c>
      <c r="B5905" s="13">
        <v>-4.6276089805128819</v>
      </c>
    </row>
    <row r="5906" spans="1:2">
      <c r="A5906">
        <v>5905</v>
      </c>
      <c r="B5906" s="13">
        <v>-3.9946456692721179</v>
      </c>
    </row>
    <row r="5907" spans="1:2">
      <c r="A5907">
        <v>5906</v>
      </c>
      <c r="B5907" s="13">
        <v>-10.084474167366476</v>
      </c>
    </row>
    <row r="5908" spans="1:2">
      <c r="A5908">
        <v>5907</v>
      </c>
      <c r="B5908" s="13">
        <v>-5.6041728325400513</v>
      </c>
    </row>
    <row r="5909" spans="1:2">
      <c r="A5909">
        <v>5908</v>
      </c>
      <c r="B5909" s="13">
        <v>-9.435189712859799</v>
      </c>
    </row>
    <row r="5910" spans="1:2">
      <c r="A5910">
        <v>5909</v>
      </c>
      <c r="B5910" s="13">
        <v>-6.5899559928762352</v>
      </c>
    </row>
    <row r="5911" spans="1:2">
      <c r="A5911">
        <v>5910</v>
      </c>
      <c r="B5911" s="13">
        <v>0.50475567747053407</v>
      </c>
    </row>
    <row r="5912" spans="1:2">
      <c r="A5912">
        <v>5911</v>
      </c>
      <c r="B5912" s="13">
        <v>-2.5236710077652544</v>
      </c>
    </row>
    <row r="5913" spans="1:2">
      <c r="A5913">
        <v>5912</v>
      </c>
      <c r="B5913" s="13">
        <v>-4.5598820090064676</v>
      </c>
    </row>
    <row r="5914" spans="1:2">
      <c r="A5914">
        <v>5913</v>
      </c>
      <c r="B5914" s="13">
        <v>-2.7313507141234727</v>
      </c>
    </row>
    <row r="5915" spans="1:2">
      <c r="A5915">
        <v>5914</v>
      </c>
      <c r="B5915" s="13">
        <v>-3.9884469227964425</v>
      </c>
    </row>
    <row r="5916" spans="1:2">
      <c r="A5916">
        <v>5915</v>
      </c>
      <c r="B5916" s="13">
        <v>-5.0538123097649716</v>
      </c>
    </row>
    <row r="5917" spans="1:2">
      <c r="A5917">
        <v>5916</v>
      </c>
      <c r="B5917" s="13">
        <v>-5.9402311427168879</v>
      </c>
    </row>
    <row r="5918" spans="1:2">
      <c r="A5918">
        <v>5917</v>
      </c>
      <c r="B5918" s="13">
        <v>-4.8810693885820093</v>
      </c>
    </row>
    <row r="5919" spans="1:2">
      <c r="A5919">
        <v>5918</v>
      </c>
      <c r="B5919" s="13">
        <v>-5.4782702007621324</v>
      </c>
    </row>
    <row r="5920" spans="1:2">
      <c r="A5920">
        <v>5919</v>
      </c>
      <c r="B5920" s="13">
        <v>1.4433420103086188E-2</v>
      </c>
    </row>
    <row r="5921" spans="1:2">
      <c r="A5921">
        <v>5920</v>
      </c>
      <c r="B5921" s="13">
        <v>-2.3012793915976855</v>
      </c>
    </row>
    <row r="5922" spans="1:2">
      <c r="A5922">
        <v>5921</v>
      </c>
      <c r="B5922" s="13">
        <v>-4.6609285045758853</v>
      </c>
    </row>
    <row r="5923" spans="1:2">
      <c r="A5923">
        <v>5922</v>
      </c>
      <c r="B5923" s="13">
        <v>-3.7885356235530714</v>
      </c>
    </row>
    <row r="5924" spans="1:2">
      <c r="A5924">
        <v>5923</v>
      </c>
      <c r="B5924" s="13">
        <v>-6.3639165871093937</v>
      </c>
    </row>
    <row r="5925" spans="1:2">
      <c r="A5925">
        <v>5924</v>
      </c>
      <c r="B5925" s="13">
        <v>-6.6099864474819823</v>
      </c>
    </row>
    <row r="5926" spans="1:2">
      <c r="A5926">
        <v>5925</v>
      </c>
      <c r="B5926" s="13">
        <v>-5.5723539593258797</v>
      </c>
    </row>
    <row r="5927" spans="1:2">
      <c r="A5927">
        <v>5926</v>
      </c>
      <c r="B5927" s="13">
        <v>-3.3138237527882444</v>
      </c>
    </row>
    <row r="5928" spans="1:2">
      <c r="A5928">
        <v>5927</v>
      </c>
      <c r="B5928" s="13">
        <v>-7.6294828917669397</v>
      </c>
    </row>
    <row r="5929" spans="1:2">
      <c r="A5929">
        <v>5928</v>
      </c>
      <c r="B5929" s="13">
        <v>-7.7210738173161158</v>
      </c>
    </row>
    <row r="5930" spans="1:2">
      <c r="A5930">
        <v>5929</v>
      </c>
      <c r="B5930" s="13">
        <v>-6.1796013385318469</v>
      </c>
    </row>
    <row r="5931" spans="1:2">
      <c r="A5931">
        <v>5930</v>
      </c>
      <c r="B5931" s="13">
        <v>-3.5382049686781465</v>
      </c>
    </row>
    <row r="5932" spans="1:2">
      <c r="A5932">
        <v>5931</v>
      </c>
      <c r="B5932" s="13">
        <v>-7.5123310774952188</v>
      </c>
    </row>
    <row r="5933" spans="1:2">
      <c r="A5933">
        <v>5932</v>
      </c>
      <c r="B5933" s="13">
        <v>-8.9965944928909263</v>
      </c>
    </row>
    <row r="5934" spans="1:2">
      <c r="A5934">
        <v>5933</v>
      </c>
      <c r="B5934" s="13">
        <v>-8.6943816134825198</v>
      </c>
    </row>
    <row r="5935" spans="1:2">
      <c r="A5935">
        <v>5934</v>
      </c>
      <c r="B5935" s="13">
        <v>-1.82013688595895</v>
      </c>
    </row>
    <row r="5936" spans="1:2">
      <c r="A5936">
        <v>5935</v>
      </c>
      <c r="B5936" s="13">
        <v>-4.0684148491825214</v>
      </c>
    </row>
    <row r="5937" spans="1:2">
      <c r="A5937">
        <v>5936</v>
      </c>
      <c r="B5937" s="13">
        <v>-5.1181247040479905</v>
      </c>
    </row>
    <row r="5938" spans="1:2">
      <c r="A5938">
        <v>5937</v>
      </c>
      <c r="B5938" s="13">
        <v>-6.1164249145527139</v>
      </c>
    </row>
    <row r="5939" spans="1:2">
      <c r="A5939">
        <v>5938</v>
      </c>
      <c r="B5939" s="13">
        <v>-10.313119780695741</v>
      </c>
    </row>
    <row r="5940" spans="1:2">
      <c r="A5940">
        <v>5939</v>
      </c>
      <c r="B5940" s="13">
        <v>-2.2364737605522285</v>
      </c>
    </row>
    <row r="5941" spans="1:2">
      <c r="A5941">
        <v>5940</v>
      </c>
      <c r="B5941" s="13">
        <v>-6.3979347631266332</v>
      </c>
    </row>
    <row r="5942" spans="1:2">
      <c r="A5942">
        <v>5941</v>
      </c>
      <c r="B5942" s="13">
        <v>-5.038588375245542</v>
      </c>
    </row>
    <row r="5943" spans="1:2">
      <c r="A5943">
        <v>5942</v>
      </c>
      <c r="B5943" s="13">
        <v>-5.0544760825931956</v>
      </c>
    </row>
    <row r="5944" spans="1:2">
      <c r="A5944">
        <v>5943</v>
      </c>
      <c r="B5944" s="13">
        <v>-2.7565593485425932</v>
      </c>
    </row>
    <row r="5945" spans="1:2">
      <c r="A5945">
        <v>5944</v>
      </c>
      <c r="B5945" s="13">
        <v>-2.5096588414077194</v>
      </c>
    </row>
    <row r="5946" spans="1:2">
      <c r="A5946">
        <v>5945</v>
      </c>
      <c r="B5946" s="13">
        <v>-8.9391368898870613</v>
      </c>
    </row>
    <row r="5947" spans="1:2">
      <c r="A5947">
        <v>5946</v>
      </c>
      <c r="B5947" s="13">
        <v>-6.4982974668119695</v>
      </c>
    </row>
    <row r="5948" spans="1:2">
      <c r="A5948">
        <v>5947</v>
      </c>
      <c r="B5948" s="13">
        <v>-5.4859183756992005</v>
      </c>
    </row>
    <row r="5949" spans="1:2">
      <c r="A5949">
        <v>5948</v>
      </c>
      <c r="B5949" s="13">
        <v>-0.82340343898951651</v>
      </c>
    </row>
    <row r="5950" spans="1:2">
      <c r="A5950">
        <v>5949</v>
      </c>
      <c r="B5950" s="13">
        <v>-1.6043978535166372</v>
      </c>
    </row>
    <row r="5951" spans="1:2">
      <c r="A5951">
        <v>5950</v>
      </c>
      <c r="B5951" s="13">
        <v>-0.86942593712883764</v>
      </c>
    </row>
    <row r="5952" spans="1:2">
      <c r="A5952">
        <v>5951</v>
      </c>
      <c r="B5952" s="13">
        <v>-5.2536884297942228</v>
      </c>
    </row>
    <row r="5953" spans="1:2">
      <c r="A5953">
        <v>5952</v>
      </c>
      <c r="B5953" s="13">
        <v>-3.1682321553934285</v>
      </c>
    </row>
    <row r="5954" spans="1:2">
      <c r="A5954">
        <v>5953</v>
      </c>
      <c r="B5954" s="13">
        <v>-5.6017676176453</v>
      </c>
    </row>
    <row r="5955" spans="1:2">
      <c r="A5955">
        <v>5954</v>
      </c>
      <c r="B5955" s="13">
        <v>-3.0186546580064335</v>
      </c>
    </row>
    <row r="5956" spans="1:2">
      <c r="A5956">
        <v>5955</v>
      </c>
      <c r="B5956" s="13">
        <v>-3.3736264245748404</v>
      </c>
    </row>
    <row r="5957" spans="1:2">
      <c r="A5957">
        <v>5956</v>
      </c>
      <c r="B5957" s="13">
        <v>-1.161146235690274</v>
      </c>
    </row>
    <row r="5958" spans="1:2">
      <c r="A5958">
        <v>5957</v>
      </c>
      <c r="B5958" s="13">
        <v>0.96752787869363444</v>
      </c>
    </row>
    <row r="5959" spans="1:2">
      <c r="A5959">
        <v>5958</v>
      </c>
      <c r="B5959" s="13">
        <v>-5.056348676909634</v>
      </c>
    </row>
    <row r="5960" spans="1:2">
      <c r="A5960">
        <v>5959</v>
      </c>
      <c r="B5960" s="13">
        <v>-6.6652076597393366</v>
      </c>
    </row>
    <row r="5961" spans="1:2">
      <c r="A5961">
        <v>5960</v>
      </c>
      <c r="B5961" s="13">
        <v>-8.1045877569867795</v>
      </c>
    </row>
    <row r="5962" spans="1:2">
      <c r="A5962">
        <v>5961</v>
      </c>
      <c r="B5962" s="13">
        <v>-7.3821575483319171</v>
      </c>
    </row>
    <row r="5963" spans="1:2">
      <c r="A5963">
        <v>5962</v>
      </c>
      <c r="B5963" s="13">
        <v>-5.060178417520441</v>
      </c>
    </row>
    <row r="5964" spans="1:2">
      <c r="A5964">
        <v>5963</v>
      </c>
      <c r="B5964" s="13">
        <v>-4.5853482958871803</v>
      </c>
    </row>
    <row r="5965" spans="1:2">
      <c r="A5965">
        <v>5964</v>
      </c>
      <c r="B5965" s="13">
        <v>-6.2198312199885581</v>
      </c>
    </row>
    <row r="5966" spans="1:2">
      <c r="A5966">
        <v>5965</v>
      </c>
      <c r="B5966" s="13">
        <v>-7.9304137946983957</v>
      </c>
    </row>
    <row r="5967" spans="1:2">
      <c r="A5967">
        <v>5966</v>
      </c>
      <c r="B5967" s="13">
        <v>-2.5974295287444256</v>
      </c>
    </row>
    <row r="5968" spans="1:2">
      <c r="A5968">
        <v>5967</v>
      </c>
      <c r="B5968" s="13">
        <v>-8.0189543478020084</v>
      </c>
    </row>
    <row r="5969" spans="1:2">
      <c r="A5969">
        <v>5968</v>
      </c>
      <c r="B5969" s="13">
        <v>2.3161318448252111</v>
      </c>
    </row>
    <row r="5970" spans="1:2">
      <c r="A5970">
        <v>5969</v>
      </c>
      <c r="B5970" s="13">
        <v>-2.4004196967784788</v>
      </c>
    </row>
    <row r="5971" spans="1:2">
      <c r="A5971">
        <v>5970</v>
      </c>
      <c r="B5971" s="13">
        <v>-0.39959788850304162</v>
      </c>
    </row>
    <row r="5972" spans="1:2">
      <c r="A5972">
        <v>5971</v>
      </c>
      <c r="B5972" s="13">
        <v>-4.6480779150881437</v>
      </c>
    </row>
    <row r="5973" spans="1:2">
      <c r="A5973">
        <v>5972</v>
      </c>
      <c r="B5973" s="13">
        <v>-8.7258675174706735</v>
      </c>
    </row>
    <row r="5974" spans="1:2">
      <c r="A5974">
        <v>5973</v>
      </c>
      <c r="B5974" s="13">
        <v>-5.7401037572796731</v>
      </c>
    </row>
    <row r="5975" spans="1:2">
      <c r="A5975">
        <v>5974</v>
      </c>
      <c r="B5975" s="13">
        <v>-6.425715921790581</v>
      </c>
    </row>
    <row r="5976" spans="1:2">
      <c r="A5976">
        <v>5975</v>
      </c>
      <c r="B5976" s="13">
        <v>-2.4141358538466315</v>
      </c>
    </row>
    <row r="5977" spans="1:2">
      <c r="A5977">
        <v>5976</v>
      </c>
      <c r="B5977" s="13">
        <v>-10.167087739847327</v>
      </c>
    </row>
    <row r="5978" spans="1:2">
      <c r="A5978">
        <v>5977</v>
      </c>
      <c r="B5978" s="13">
        <v>-7.597077229656815</v>
      </c>
    </row>
    <row r="5979" spans="1:2">
      <c r="A5979">
        <v>5978</v>
      </c>
      <c r="B5979" s="13">
        <v>-4.7039326192095159E-2</v>
      </c>
    </row>
    <row r="5980" spans="1:2">
      <c r="A5980">
        <v>5979</v>
      </c>
      <c r="B5980" s="13">
        <v>-2.3057127692429789</v>
      </c>
    </row>
    <row r="5981" spans="1:2">
      <c r="A5981">
        <v>5980</v>
      </c>
      <c r="B5981" s="13">
        <v>-6.7425507826837556</v>
      </c>
    </row>
    <row r="5982" spans="1:2">
      <c r="A5982">
        <v>5981</v>
      </c>
      <c r="B5982" s="13">
        <v>-7.1520537648654159</v>
      </c>
    </row>
    <row r="5983" spans="1:2">
      <c r="A5983">
        <v>5982</v>
      </c>
      <c r="B5983" s="13">
        <v>-3.6668693596990476</v>
      </c>
    </row>
    <row r="5984" spans="1:2">
      <c r="A5984">
        <v>5983</v>
      </c>
      <c r="B5984" s="13">
        <v>-7.2170528328614632</v>
      </c>
    </row>
    <row r="5985" spans="1:2">
      <c r="A5985">
        <v>5984</v>
      </c>
      <c r="B5985" s="13">
        <v>-7.5194386310914547</v>
      </c>
    </row>
    <row r="5986" spans="1:2">
      <c r="A5986">
        <v>5985</v>
      </c>
      <c r="B5986" s="13">
        <v>-3.8245974089290993</v>
      </c>
    </row>
    <row r="5987" spans="1:2">
      <c r="A5987">
        <v>5986</v>
      </c>
      <c r="B5987" s="13">
        <v>-4.0412560761668175</v>
      </c>
    </row>
    <row r="5988" spans="1:2">
      <c r="A5988">
        <v>5987</v>
      </c>
      <c r="B5988" s="13">
        <v>-2.161361608855346</v>
      </c>
    </row>
    <row r="5989" spans="1:2">
      <c r="A5989">
        <v>5988</v>
      </c>
      <c r="B5989" s="13">
        <v>-2.1967924014809128</v>
      </c>
    </row>
    <row r="5990" spans="1:2">
      <c r="A5990">
        <v>5989</v>
      </c>
      <c r="B5990" s="13">
        <v>-7.2007031753244437</v>
      </c>
    </row>
    <row r="5991" spans="1:2">
      <c r="A5991">
        <v>5990</v>
      </c>
      <c r="B5991" s="13">
        <v>-7.5662051112068474</v>
      </c>
    </row>
    <row r="5992" spans="1:2">
      <c r="A5992">
        <v>5991</v>
      </c>
      <c r="B5992" s="13">
        <v>-2.4804892086281858</v>
      </c>
    </row>
    <row r="5993" spans="1:2">
      <c r="A5993">
        <v>5992</v>
      </c>
      <c r="B5993" s="13">
        <v>-5.7505385169976808</v>
      </c>
    </row>
    <row r="5994" spans="1:2">
      <c r="A5994">
        <v>5993</v>
      </c>
      <c r="B5994" s="13">
        <v>-6.9750072135598984</v>
      </c>
    </row>
    <row r="5995" spans="1:2">
      <c r="A5995">
        <v>5994</v>
      </c>
      <c r="B5995" s="13">
        <v>-4.9648888139267351</v>
      </c>
    </row>
    <row r="5996" spans="1:2">
      <c r="A5996">
        <v>5995</v>
      </c>
      <c r="B5996" s="13">
        <v>-0.4056192253216549</v>
      </c>
    </row>
    <row r="5997" spans="1:2">
      <c r="A5997">
        <v>5996</v>
      </c>
      <c r="B5997" s="13">
        <v>-2.4213371346769232</v>
      </c>
    </row>
    <row r="5998" spans="1:2">
      <c r="A5998">
        <v>5997</v>
      </c>
      <c r="B5998" s="13">
        <v>-7.1348086906241095</v>
      </c>
    </row>
    <row r="5999" spans="1:2">
      <c r="A5999">
        <v>5998</v>
      </c>
      <c r="B5999" s="13">
        <v>-3.7297116647231685</v>
      </c>
    </row>
    <row r="6000" spans="1:2">
      <c r="A6000">
        <v>5999</v>
      </c>
      <c r="B6000" s="13">
        <v>-4.2403764019603907</v>
      </c>
    </row>
    <row r="6001" spans="1:2">
      <c r="A6001">
        <v>6000</v>
      </c>
      <c r="B6001" s="13">
        <v>-3.0274396995765329</v>
      </c>
    </row>
    <row r="6002" spans="1:2">
      <c r="A6002">
        <v>6001</v>
      </c>
      <c r="B6002" s="13">
        <v>-6.4918283147349047</v>
      </c>
    </row>
    <row r="6003" spans="1:2">
      <c r="A6003">
        <v>6002</v>
      </c>
      <c r="B6003" s="13">
        <v>-5.8947374494437828</v>
      </c>
    </row>
    <row r="6004" spans="1:2">
      <c r="A6004">
        <v>6003</v>
      </c>
      <c r="B6004" s="13">
        <v>-3.3238752822437472</v>
      </c>
    </row>
    <row r="6005" spans="1:2">
      <c r="A6005">
        <v>6004</v>
      </c>
      <c r="B6005" s="13">
        <v>-3.872781241041976</v>
      </c>
    </row>
    <row r="6006" spans="1:2">
      <c r="A6006">
        <v>6005</v>
      </c>
      <c r="B6006" s="13">
        <v>-4.8414425656208993</v>
      </c>
    </row>
    <row r="6007" spans="1:2">
      <c r="A6007">
        <v>6006</v>
      </c>
      <c r="B6007" s="13">
        <v>-4.6930269766966584</v>
      </c>
    </row>
    <row r="6008" spans="1:2">
      <c r="A6008">
        <v>6007</v>
      </c>
      <c r="B6008" s="13">
        <v>-3.673556031974011</v>
      </c>
    </row>
    <row r="6009" spans="1:2">
      <c r="A6009">
        <v>6008</v>
      </c>
      <c r="B6009" s="13">
        <v>-3.4561698843855648</v>
      </c>
    </row>
    <row r="6010" spans="1:2">
      <c r="A6010">
        <v>6009</v>
      </c>
      <c r="B6010" s="13">
        <v>-3.0044022551513452</v>
      </c>
    </row>
    <row r="6011" spans="1:2">
      <c r="A6011">
        <v>6010</v>
      </c>
      <c r="B6011" s="13">
        <v>-4.6718371585647276</v>
      </c>
    </row>
    <row r="6012" spans="1:2">
      <c r="A6012">
        <v>6011</v>
      </c>
      <c r="B6012" s="13">
        <v>-1.7380754644335064</v>
      </c>
    </row>
    <row r="6013" spans="1:2">
      <c r="A6013">
        <v>6012</v>
      </c>
      <c r="B6013" s="13">
        <v>-1.9648576230466286</v>
      </c>
    </row>
    <row r="6014" spans="1:2">
      <c r="A6014">
        <v>6013</v>
      </c>
      <c r="B6014" s="13">
        <v>-10.638912849217309</v>
      </c>
    </row>
    <row r="6015" spans="1:2">
      <c r="A6015">
        <v>6014</v>
      </c>
      <c r="B6015" s="13">
        <v>-7.1996876644368504E-2</v>
      </c>
    </row>
    <row r="6016" spans="1:2">
      <c r="A6016">
        <v>6015</v>
      </c>
      <c r="B6016" s="13">
        <v>-6.8398529066474438</v>
      </c>
    </row>
    <row r="6017" spans="1:2">
      <c r="A6017">
        <v>6016</v>
      </c>
      <c r="B6017" s="13">
        <v>-4.8596794250536544</v>
      </c>
    </row>
    <row r="6018" spans="1:2">
      <c r="A6018">
        <v>6017</v>
      </c>
      <c r="B6018" s="13">
        <v>-4.5733110881960801</v>
      </c>
    </row>
    <row r="6019" spans="1:2">
      <c r="A6019">
        <v>6018</v>
      </c>
      <c r="B6019" s="13">
        <v>-8.5125912842872165</v>
      </c>
    </row>
    <row r="6020" spans="1:2">
      <c r="A6020">
        <v>6019</v>
      </c>
      <c r="B6020" s="13">
        <v>-5.956472240017189</v>
      </c>
    </row>
    <row r="6021" spans="1:2">
      <c r="A6021">
        <v>6020</v>
      </c>
      <c r="B6021" s="13">
        <v>-4.6751338722520925</v>
      </c>
    </row>
    <row r="6022" spans="1:2">
      <c r="A6022">
        <v>6021</v>
      </c>
      <c r="B6022" s="13">
        <v>-3.7444569496414521</v>
      </c>
    </row>
    <row r="6023" spans="1:2">
      <c r="A6023">
        <v>6022</v>
      </c>
      <c r="B6023" s="13">
        <v>-7.4751033087974319</v>
      </c>
    </row>
    <row r="6024" spans="1:2">
      <c r="A6024">
        <v>6023</v>
      </c>
      <c r="B6024" s="13">
        <v>-8.016628395718941</v>
      </c>
    </row>
    <row r="6025" spans="1:2">
      <c r="A6025">
        <v>6024</v>
      </c>
      <c r="B6025" s="13">
        <v>-5.9369325463896088</v>
      </c>
    </row>
    <row r="6026" spans="1:2">
      <c r="A6026">
        <v>6025</v>
      </c>
      <c r="B6026" s="13">
        <v>-8.9009695937382745</v>
      </c>
    </row>
    <row r="6027" spans="1:2">
      <c r="A6027">
        <v>6026</v>
      </c>
      <c r="B6027" s="13">
        <v>-4.8482833377144772</v>
      </c>
    </row>
    <row r="6028" spans="1:2">
      <c r="A6028">
        <v>6027</v>
      </c>
      <c r="B6028" s="13">
        <v>-5.0696876926674639</v>
      </c>
    </row>
    <row r="6029" spans="1:2">
      <c r="A6029">
        <v>6028</v>
      </c>
      <c r="B6029" s="13">
        <v>0.59072877036661164</v>
      </c>
    </row>
    <row r="6030" spans="1:2">
      <c r="A6030">
        <v>6029</v>
      </c>
      <c r="B6030" s="13">
        <v>-5.4776974135730079</v>
      </c>
    </row>
    <row r="6031" spans="1:2">
      <c r="A6031">
        <v>6030</v>
      </c>
      <c r="B6031" s="13">
        <v>-6.5208016023866868</v>
      </c>
    </row>
    <row r="6032" spans="1:2">
      <c r="A6032">
        <v>6031</v>
      </c>
      <c r="B6032" s="13">
        <v>-3.8287571673310166</v>
      </c>
    </row>
    <row r="6033" spans="1:2">
      <c r="A6033">
        <v>6032</v>
      </c>
      <c r="B6033" s="13">
        <v>-5.7100832120944114</v>
      </c>
    </row>
    <row r="6034" spans="1:2">
      <c r="A6034">
        <v>6033</v>
      </c>
      <c r="B6034" s="13">
        <v>-5.9463852409376763</v>
      </c>
    </row>
    <row r="6035" spans="1:2">
      <c r="A6035">
        <v>6034</v>
      </c>
      <c r="B6035" s="13">
        <v>-5.7504097268333556</v>
      </c>
    </row>
    <row r="6036" spans="1:2">
      <c r="A6036">
        <v>6035</v>
      </c>
      <c r="B6036" s="13">
        <v>-4.5407285957976296</v>
      </c>
    </row>
    <row r="6037" spans="1:2">
      <c r="A6037">
        <v>6036</v>
      </c>
      <c r="B6037" s="13">
        <v>-6.9102016365172974</v>
      </c>
    </row>
    <row r="6038" spans="1:2">
      <c r="A6038">
        <v>6037</v>
      </c>
      <c r="B6038" s="13">
        <v>-9.0652655042973667</v>
      </c>
    </row>
    <row r="6039" spans="1:2">
      <c r="A6039">
        <v>6038</v>
      </c>
      <c r="B6039" s="13">
        <v>-0.58603137101851965</v>
      </c>
    </row>
    <row r="6040" spans="1:2">
      <c r="A6040">
        <v>6039</v>
      </c>
      <c r="B6040" s="13">
        <v>-6.9463579824176787</v>
      </c>
    </row>
    <row r="6041" spans="1:2">
      <c r="A6041">
        <v>6040</v>
      </c>
      <c r="B6041" s="13">
        <v>-3.4479694011407882</v>
      </c>
    </row>
    <row r="6042" spans="1:2">
      <c r="A6042">
        <v>6041</v>
      </c>
      <c r="B6042" s="13">
        <v>-9.4352520674914508</v>
      </c>
    </row>
    <row r="6043" spans="1:2">
      <c r="A6043">
        <v>6042</v>
      </c>
      <c r="B6043" s="13">
        <v>-4.8400708751310679</v>
      </c>
    </row>
    <row r="6044" spans="1:2">
      <c r="A6044">
        <v>6043</v>
      </c>
      <c r="B6044" s="13">
        <v>-8.5727456768964672</v>
      </c>
    </row>
    <row r="6045" spans="1:2">
      <c r="A6045">
        <v>6044</v>
      </c>
      <c r="B6045" s="13">
        <v>-4.1757735010022374</v>
      </c>
    </row>
    <row r="6046" spans="1:2">
      <c r="A6046">
        <v>6045</v>
      </c>
      <c r="B6046" s="13">
        <v>-8.908569185961051</v>
      </c>
    </row>
    <row r="6047" spans="1:2">
      <c r="A6047">
        <v>6046</v>
      </c>
      <c r="B6047" s="13">
        <v>1.3340844844823463</v>
      </c>
    </row>
    <row r="6048" spans="1:2">
      <c r="A6048">
        <v>6047</v>
      </c>
      <c r="B6048" s="13">
        <v>-5.9887380847882978</v>
      </c>
    </row>
    <row r="6049" spans="1:2">
      <c r="A6049">
        <v>6048</v>
      </c>
      <c r="B6049" s="13">
        <v>-4.0238039756048476</v>
      </c>
    </row>
    <row r="6050" spans="1:2">
      <c r="A6050">
        <v>6049</v>
      </c>
      <c r="B6050" s="13">
        <v>-6.464559406908962</v>
      </c>
    </row>
    <row r="6051" spans="1:2">
      <c r="A6051">
        <v>6050</v>
      </c>
      <c r="B6051" s="13">
        <v>-4.936096449619642</v>
      </c>
    </row>
    <row r="6052" spans="1:2">
      <c r="A6052">
        <v>6051</v>
      </c>
      <c r="B6052" s="13">
        <v>-5.5685620539145457</v>
      </c>
    </row>
    <row r="6053" spans="1:2">
      <c r="A6053">
        <v>6052</v>
      </c>
      <c r="B6053" s="13">
        <v>-2.5103837756684331</v>
      </c>
    </row>
    <row r="6054" spans="1:2">
      <c r="A6054">
        <v>6053</v>
      </c>
      <c r="B6054" s="13">
        <v>-5.0413756958243887</v>
      </c>
    </row>
    <row r="6055" spans="1:2">
      <c r="A6055">
        <v>6054</v>
      </c>
      <c r="B6055" s="13">
        <v>-9.9467503591455237</v>
      </c>
    </row>
    <row r="6056" spans="1:2">
      <c r="A6056">
        <v>6055</v>
      </c>
      <c r="B6056" s="13">
        <v>-6.2807264957914279</v>
      </c>
    </row>
    <row r="6057" spans="1:2">
      <c r="A6057">
        <v>6056</v>
      </c>
      <c r="B6057" s="13">
        <v>-2.6928371443691708</v>
      </c>
    </row>
    <row r="6058" spans="1:2">
      <c r="A6058">
        <v>6057</v>
      </c>
      <c r="B6058" s="13">
        <v>-8.1785317615771991</v>
      </c>
    </row>
    <row r="6059" spans="1:2">
      <c r="A6059">
        <v>6058</v>
      </c>
      <c r="B6059" s="13">
        <v>-9.2553957115705163</v>
      </c>
    </row>
    <row r="6060" spans="1:2">
      <c r="A6060">
        <v>6059</v>
      </c>
      <c r="B6060" s="13">
        <v>-8.1513800095558953</v>
      </c>
    </row>
    <row r="6061" spans="1:2">
      <c r="A6061">
        <v>6060</v>
      </c>
      <c r="B6061" s="13">
        <v>-2.5789828152344012</v>
      </c>
    </row>
    <row r="6062" spans="1:2">
      <c r="A6062">
        <v>6061</v>
      </c>
      <c r="B6062" s="13">
        <v>-3.0870571631500079</v>
      </c>
    </row>
    <row r="6063" spans="1:2">
      <c r="A6063">
        <v>6062</v>
      </c>
      <c r="B6063" s="13">
        <v>-1.4460072638486658</v>
      </c>
    </row>
    <row r="6064" spans="1:2">
      <c r="A6064">
        <v>6063</v>
      </c>
      <c r="B6064" s="13">
        <v>-4.94912699065826</v>
      </c>
    </row>
    <row r="6065" spans="1:2">
      <c r="A6065">
        <v>6064</v>
      </c>
      <c r="B6065" s="13">
        <v>-10.434823400004705</v>
      </c>
    </row>
    <row r="6066" spans="1:2">
      <c r="A6066">
        <v>6065</v>
      </c>
      <c r="B6066" s="13">
        <v>-7.8967831463126492</v>
      </c>
    </row>
    <row r="6067" spans="1:2">
      <c r="A6067">
        <v>6066</v>
      </c>
      <c r="B6067" s="13">
        <v>-8.2620825285673138</v>
      </c>
    </row>
    <row r="6068" spans="1:2">
      <c r="A6068">
        <v>6067</v>
      </c>
      <c r="B6068" s="13">
        <v>-8.2168018209778193</v>
      </c>
    </row>
    <row r="6069" spans="1:2">
      <c r="A6069">
        <v>6068</v>
      </c>
      <c r="B6069" s="13">
        <v>-6.1898140569048774</v>
      </c>
    </row>
    <row r="6070" spans="1:2">
      <c r="A6070">
        <v>6069</v>
      </c>
      <c r="B6070" s="13">
        <v>-6.609849919274783</v>
      </c>
    </row>
    <row r="6071" spans="1:2">
      <c r="A6071">
        <v>6070</v>
      </c>
      <c r="B6071" s="13">
        <v>-0.66863433398241057</v>
      </c>
    </row>
    <row r="6072" spans="1:2">
      <c r="A6072">
        <v>6071</v>
      </c>
      <c r="B6072" s="13">
        <v>-9.2013797546081282</v>
      </c>
    </row>
    <row r="6073" spans="1:2">
      <c r="A6073">
        <v>6072</v>
      </c>
      <c r="B6073" s="13">
        <v>-10.3563773415589</v>
      </c>
    </row>
    <row r="6074" spans="1:2">
      <c r="A6074">
        <v>6073</v>
      </c>
      <c r="B6074" s="13">
        <v>-6.3748523498673126</v>
      </c>
    </row>
    <row r="6075" spans="1:2">
      <c r="A6075">
        <v>6074</v>
      </c>
      <c r="B6075" s="13">
        <v>-4.8853106830284023</v>
      </c>
    </row>
    <row r="6076" spans="1:2">
      <c r="A6076">
        <v>6075</v>
      </c>
      <c r="B6076" s="13">
        <v>-3.6767546276310989</v>
      </c>
    </row>
    <row r="6077" spans="1:2">
      <c r="A6077">
        <v>6076</v>
      </c>
      <c r="B6077" s="13">
        <v>-3.6362157994629833</v>
      </c>
    </row>
    <row r="6078" spans="1:2">
      <c r="A6078">
        <v>6077</v>
      </c>
      <c r="B6078" s="13">
        <v>1.7837209219905448</v>
      </c>
    </row>
    <row r="6079" spans="1:2">
      <c r="A6079">
        <v>6078</v>
      </c>
      <c r="B6079" s="13">
        <v>-8.376104228110659</v>
      </c>
    </row>
    <row r="6080" spans="1:2">
      <c r="A6080">
        <v>6079</v>
      </c>
      <c r="B6080" s="13">
        <v>-2.8701444694799605</v>
      </c>
    </row>
    <row r="6081" spans="1:2">
      <c r="A6081">
        <v>6080</v>
      </c>
      <c r="B6081" s="13">
        <v>-3.0941268966297293</v>
      </c>
    </row>
    <row r="6082" spans="1:2">
      <c r="A6082">
        <v>6081</v>
      </c>
      <c r="B6082" s="13">
        <v>-4.4818188715130702</v>
      </c>
    </row>
    <row r="6083" spans="1:2">
      <c r="A6083">
        <v>6082</v>
      </c>
      <c r="B6083" s="13">
        <v>-7.2430945632178565</v>
      </c>
    </row>
    <row r="6084" spans="1:2">
      <c r="A6084">
        <v>6083</v>
      </c>
      <c r="B6084" s="13">
        <v>-2.9950765888918238</v>
      </c>
    </row>
    <row r="6085" spans="1:2">
      <c r="A6085">
        <v>6084</v>
      </c>
      <c r="B6085" s="13">
        <v>-5.7948811397248621</v>
      </c>
    </row>
    <row r="6086" spans="1:2">
      <c r="A6086">
        <v>6085</v>
      </c>
      <c r="B6086" s="13">
        <v>-4.5891591334289723</v>
      </c>
    </row>
    <row r="6087" spans="1:2">
      <c r="A6087">
        <v>6086</v>
      </c>
      <c r="B6087" s="13">
        <v>-6.1106347708048894</v>
      </c>
    </row>
    <row r="6088" spans="1:2">
      <c r="A6088">
        <v>6087</v>
      </c>
      <c r="B6088" s="13">
        <v>-9.6154289307507543</v>
      </c>
    </row>
    <row r="6089" spans="1:2">
      <c r="A6089">
        <v>6088</v>
      </c>
      <c r="B6089" s="13">
        <v>-10.658445436474565</v>
      </c>
    </row>
    <row r="6090" spans="1:2">
      <c r="A6090">
        <v>6089</v>
      </c>
      <c r="B6090" s="13">
        <v>-7.5857640503386543</v>
      </c>
    </row>
    <row r="6091" spans="1:2">
      <c r="A6091">
        <v>6090</v>
      </c>
      <c r="B6091" s="13">
        <v>-5.7517151998365765</v>
      </c>
    </row>
    <row r="6092" spans="1:2">
      <c r="A6092">
        <v>6091</v>
      </c>
      <c r="B6092" s="13">
        <v>1.6046657019023403</v>
      </c>
    </row>
    <row r="6093" spans="1:2">
      <c r="A6093">
        <v>6092</v>
      </c>
      <c r="B6093" s="13">
        <v>-4.0492873556711988</v>
      </c>
    </row>
    <row r="6094" spans="1:2">
      <c r="A6094">
        <v>6093</v>
      </c>
      <c r="B6094" s="13">
        <v>-3.9945045696567418</v>
      </c>
    </row>
    <row r="6095" spans="1:2">
      <c r="A6095">
        <v>6094</v>
      </c>
      <c r="B6095" s="13">
        <v>-8.1338008671055722</v>
      </c>
    </row>
    <row r="6096" spans="1:2">
      <c r="A6096">
        <v>6095</v>
      </c>
      <c r="B6096" s="13">
        <v>-6.5299035659865385</v>
      </c>
    </row>
    <row r="6097" spans="1:2">
      <c r="A6097">
        <v>6096</v>
      </c>
      <c r="B6097" s="13">
        <v>-6.4371726780236767</v>
      </c>
    </row>
    <row r="6098" spans="1:2">
      <c r="A6098">
        <v>6097</v>
      </c>
      <c r="B6098" s="13">
        <v>-5.8977818523687322</v>
      </c>
    </row>
    <row r="6099" spans="1:2">
      <c r="A6099">
        <v>6098</v>
      </c>
      <c r="B6099" s="13">
        <v>-6.3499945951413022</v>
      </c>
    </row>
    <row r="6100" spans="1:2">
      <c r="A6100">
        <v>6099</v>
      </c>
      <c r="B6100" s="13">
        <v>-5.3738009206227471</v>
      </c>
    </row>
    <row r="6101" spans="1:2">
      <c r="A6101">
        <v>6100</v>
      </c>
      <c r="B6101" s="13">
        <v>-5.9898359083359045</v>
      </c>
    </row>
    <row r="6102" spans="1:2">
      <c r="A6102">
        <v>6101</v>
      </c>
      <c r="B6102" s="13">
        <v>-9.284379733854939</v>
      </c>
    </row>
    <row r="6103" spans="1:2">
      <c r="A6103">
        <v>6102</v>
      </c>
      <c r="B6103" s="13">
        <v>-7.8229549249663055</v>
      </c>
    </row>
    <row r="6104" spans="1:2">
      <c r="A6104">
        <v>6103</v>
      </c>
      <c r="B6104" s="13">
        <v>-2.5851329991589922</v>
      </c>
    </row>
    <row r="6105" spans="1:2">
      <c r="A6105">
        <v>6104</v>
      </c>
      <c r="B6105" s="13">
        <v>-9.6264791755849952</v>
      </c>
    </row>
    <row r="6106" spans="1:2">
      <c r="A6106">
        <v>6105</v>
      </c>
      <c r="B6106" s="13">
        <v>-9.9631310406880438</v>
      </c>
    </row>
    <row r="6107" spans="1:2">
      <c r="A6107">
        <v>6106</v>
      </c>
      <c r="B6107" s="13">
        <v>-3.9409799576572562</v>
      </c>
    </row>
    <row r="6108" spans="1:2">
      <c r="A6108">
        <v>6107</v>
      </c>
      <c r="B6108" s="13">
        <v>-6.5490236267004516</v>
      </c>
    </row>
    <row r="6109" spans="1:2">
      <c r="A6109">
        <v>6108</v>
      </c>
      <c r="B6109" s="13">
        <v>-2.0140752076089714</v>
      </c>
    </row>
    <row r="6110" spans="1:2">
      <c r="A6110">
        <v>6109</v>
      </c>
      <c r="B6110" s="13">
        <v>-3.5254242251912826</v>
      </c>
    </row>
    <row r="6111" spans="1:2">
      <c r="A6111">
        <v>6110</v>
      </c>
      <c r="B6111" s="13">
        <v>-2.0555795909300718</v>
      </c>
    </row>
    <row r="6112" spans="1:2">
      <c r="A6112">
        <v>6111</v>
      </c>
      <c r="B6112" s="13">
        <v>-5.613695303627658</v>
      </c>
    </row>
    <row r="6113" spans="1:2">
      <c r="A6113">
        <v>6112</v>
      </c>
      <c r="B6113" s="13">
        <v>-3.3497574608795566</v>
      </c>
    </row>
    <row r="6114" spans="1:2">
      <c r="A6114">
        <v>6113</v>
      </c>
      <c r="B6114" s="13">
        <v>-3.991998440962655</v>
      </c>
    </row>
    <row r="6115" spans="1:2">
      <c r="A6115">
        <v>6114</v>
      </c>
      <c r="B6115" s="13">
        <v>-2.7894455955429507</v>
      </c>
    </row>
    <row r="6116" spans="1:2">
      <c r="A6116">
        <v>6115</v>
      </c>
      <c r="B6116" s="13">
        <v>-6.5239466030863023</v>
      </c>
    </row>
    <row r="6117" spans="1:2">
      <c r="A6117">
        <v>6116</v>
      </c>
      <c r="B6117" s="13">
        <v>-10.44510944888389</v>
      </c>
    </row>
    <row r="6118" spans="1:2">
      <c r="A6118">
        <v>6117</v>
      </c>
      <c r="B6118" s="13">
        <v>-4.0024288042650937</v>
      </c>
    </row>
    <row r="6119" spans="1:2">
      <c r="A6119">
        <v>6118</v>
      </c>
      <c r="B6119" s="13">
        <v>-6.0279725902506414</v>
      </c>
    </row>
    <row r="6120" spans="1:2">
      <c r="A6120">
        <v>6119</v>
      </c>
      <c r="B6120" s="13">
        <v>-6.8025457769215141</v>
      </c>
    </row>
    <row r="6121" spans="1:2">
      <c r="A6121">
        <v>6120</v>
      </c>
      <c r="B6121" s="13">
        <v>-7.200861876450098</v>
      </c>
    </row>
    <row r="6122" spans="1:2">
      <c r="A6122">
        <v>6121</v>
      </c>
      <c r="B6122" s="13">
        <v>-4.1070832535147517</v>
      </c>
    </row>
    <row r="6123" spans="1:2">
      <c r="A6123">
        <v>6122</v>
      </c>
      <c r="B6123" s="13">
        <v>-5.7923825197755612</v>
      </c>
    </row>
    <row r="6124" spans="1:2">
      <c r="A6124">
        <v>6123</v>
      </c>
      <c r="B6124" s="13">
        <v>-3.1349378679118645</v>
      </c>
    </row>
    <row r="6125" spans="1:2">
      <c r="A6125">
        <v>6124</v>
      </c>
      <c r="B6125" s="13">
        <v>-6.2003002147760355</v>
      </c>
    </row>
    <row r="6126" spans="1:2">
      <c r="A6126">
        <v>6125</v>
      </c>
      <c r="B6126" s="13">
        <v>-4.5988491115386392</v>
      </c>
    </row>
    <row r="6127" spans="1:2">
      <c r="A6127">
        <v>6126</v>
      </c>
      <c r="B6127" s="13">
        <v>-2.9548491242961163</v>
      </c>
    </row>
    <row r="6128" spans="1:2">
      <c r="A6128">
        <v>6127</v>
      </c>
      <c r="B6128" s="13">
        <v>-4.1199871633637928</v>
      </c>
    </row>
    <row r="6129" spans="1:2">
      <c r="A6129">
        <v>6128</v>
      </c>
      <c r="B6129" s="13">
        <v>-6.8013361344429617</v>
      </c>
    </row>
    <row r="6130" spans="1:2">
      <c r="A6130">
        <v>6129</v>
      </c>
      <c r="B6130" s="13">
        <v>-10.440789549805672</v>
      </c>
    </row>
    <row r="6131" spans="1:2">
      <c r="A6131">
        <v>6130</v>
      </c>
      <c r="B6131" s="13">
        <v>-10.256037770541646</v>
      </c>
    </row>
    <row r="6132" spans="1:2">
      <c r="A6132">
        <v>6131</v>
      </c>
      <c r="B6132" s="13">
        <v>-3.5672540541791178</v>
      </c>
    </row>
    <row r="6133" spans="1:2">
      <c r="A6133">
        <v>6132</v>
      </c>
      <c r="B6133" s="13">
        <v>-4.7834530959093637</v>
      </c>
    </row>
    <row r="6134" spans="1:2">
      <c r="A6134">
        <v>6133</v>
      </c>
      <c r="B6134" s="13">
        <v>-2.3308266757337122</v>
      </c>
    </row>
    <row r="6135" spans="1:2">
      <c r="A6135">
        <v>6134</v>
      </c>
      <c r="B6135" s="13">
        <v>-6.6002690786410438</v>
      </c>
    </row>
    <row r="6136" spans="1:2">
      <c r="A6136">
        <v>6135</v>
      </c>
      <c r="B6136" s="13">
        <v>-5.0335232694893275</v>
      </c>
    </row>
    <row r="6137" spans="1:2">
      <c r="A6137">
        <v>6136</v>
      </c>
      <c r="B6137" s="13">
        <v>-7.1645891229001437</v>
      </c>
    </row>
    <row r="6138" spans="1:2">
      <c r="A6138">
        <v>6137</v>
      </c>
      <c r="B6138" s="13">
        <v>-6.5846538465193243</v>
      </c>
    </row>
    <row r="6139" spans="1:2">
      <c r="A6139">
        <v>6138</v>
      </c>
      <c r="B6139" s="13">
        <v>-5.8553495638597033</v>
      </c>
    </row>
    <row r="6140" spans="1:2">
      <c r="A6140">
        <v>6139</v>
      </c>
      <c r="B6140" s="13">
        <v>-8.0841817184142926</v>
      </c>
    </row>
    <row r="6141" spans="1:2">
      <c r="A6141">
        <v>6140</v>
      </c>
      <c r="B6141" s="13">
        <v>-13.861546415829002</v>
      </c>
    </row>
    <row r="6142" spans="1:2">
      <c r="A6142">
        <v>6141</v>
      </c>
      <c r="B6142" s="13">
        <v>-3.8782710547842942</v>
      </c>
    </row>
    <row r="6143" spans="1:2">
      <c r="A6143">
        <v>6142</v>
      </c>
      <c r="B6143" s="13">
        <v>-7.6103439321438699</v>
      </c>
    </row>
    <row r="6144" spans="1:2">
      <c r="A6144">
        <v>6143</v>
      </c>
      <c r="B6144" s="13">
        <v>-3.6606455312104265</v>
      </c>
    </row>
    <row r="6145" spans="1:2">
      <c r="A6145">
        <v>6144</v>
      </c>
      <c r="B6145" s="13">
        <v>-8.5546610248454051</v>
      </c>
    </row>
    <row r="6146" spans="1:2">
      <c r="A6146">
        <v>6145</v>
      </c>
      <c r="B6146" s="13">
        <v>-5.3393910509831413</v>
      </c>
    </row>
    <row r="6147" spans="1:2">
      <c r="A6147">
        <v>6146</v>
      </c>
      <c r="B6147" s="13">
        <v>-11.003066966570154</v>
      </c>
    </row>
    <row r="6148" spans="1:2">
      <c r="A6148">
        <v>6147</v>
      </c>
      <c r="B6148" s="13">
        <v>-6.8860181543485286</v>
      </c>
    </row>
    <row r="6149" spans="1:2">
      <c r="A6149">
        <v>6148</v>
      </c>
      <c r="B6149" s="13">
        <v>-5.0210135900377919</v>
      </c>
    </row>
    <row r="6150" spans="1:2">
      <c r="A6150">
        <v>6149</v>
      </c>
      <c r="B6150" s="13">
        <v>-8.4575434806432526</v>
      </c>
    </row>
    <row r="6151" spans="1:2">
      <c r="A6151">
        <v>6150</v>
      </c>
      <c r="B6151" s="13">
        <v>-4.6965281973915971</v>
      </c>
    </row>
    <row r="6152" spans="1:2">
      <c r="A6152">
        <v>6151</v>
      </c>
      <c r="B6152" s="13">
        <v>-5.1572293079714209</v>
      </c>
    </row>
    <row r="6153" spans="1:2">
      <c r="A6153">
        <v>6152</v>
      </c>
      <c r="B6153" s="13">
        <v>-7.4833083342892444</v>
      </c>
    </row>
    <row r="6154" spans="1:2">
      <c r="A6154">
        <v>6153</v>
      </c>
      <c r="B6154" s="13">
        <v>-0.98672251726507521</v>
      </c>
    </row>
    <row r="6155" spans="1:2">
      <c r="A6155">
        <v>6154</v>
      </c>
      <c r="B6155" s="13">
        <v>-3.1691494466306995</v>
      </c>
    </row>
    <row r="6156" spans="1:2">
      <c r="A6156">
        <v>6155</v>
      </c>
      <c r="B6156" s="13">
        <v>-2.7605275937334395</v>
      </c>
    </row>
    <row r="6157" spans="1:2">
      <c r="A6157">
        <v>6156</v>
      </c>
      <c r="B6157" s="13">
        <v>-9.7063953530419411</v>
      </c>
    </row>
    <row r="6158" spans="1:2">
      <c r="A6158">
        <v>6157</v>
      </c>
      <c r="B6158" s="13">
        <v>-1.1008235615195052</v>
      </c>
    </row>
    <row r="6159" spans="1:2">
      <c r="A6159">
        <v>6158</v>
      </c>
      <c r="B6159" s="13">
        <v>-4.7306055197996209</v>
      </c>
    </row>
    <row r="6160" spans="1:2">
      <c r="A6160">
        <v>6159</v>
      </c>
      <c r="B6160" s="13">
        <v>-3.203369701707147</v>
      </c>
    </row>
    <row r="6161" spans="1:2">
      <c r="A6161">
        <v>6160</v>
      </c>
      <c r="B6161" s="13">
        <v>-8.4911106196101453</v>
      </c>
    </row>
    <row r="6162" spans="1:2">
      <c r="A6162">
        <v>6161</v>
      </c>
      <c r="B6162" s="13">
        <v>-5.7026585480180128</v>
      </c>
    </row>
    <row r="6163" spans="1:2">
      <c r="A6163">
        <v>6162</v>
      </c>
      <c r="B6163" s="13">
        <v>-1.9851916972053232</v>
      </c>
    </row>
    <row r="6164" spans="1:2">
      <c r="A6164">
        <v>6163</v>
      </c>
      <c r="B6164" s="13">
        <v>-6.1082150072470869</v>
      </c>
    </row>
    <row r="6165" spans="1:2">
      <c r="A6165">
        <v>6164</v>
      </c>
      <c r="B6165" s="13">
        <v>-5.1218330054931434</v>
      </c>
    </row>
    <row r="6166" spans="1:2">
      <c r="A6166">
        <v>6165</v>
      </c>
      <c r="B6166" s="13">
        <v>-7.2239230871466829</v>
      </c>
    </row>
    <row r="6167" spans="1:2">
      <c r="A6167">
        <v>6166</v>
      </c>
      <c r="B6167" s="13">
        <v>-4.4579483957776063</v>
      </c>
    </row>
    <row r="6168" spans="1:2">
      <c r="A6168">
        <v>6167</v>
      </c>
      <c r="B6168" s="13">
        <v>-2.5880393693303838</v>
      </c>
    </row>
    <row r="6169" spans="1:2">
      <c r="A6169">
        <v>6168</v>
      </c>
      <c r="B6169" s="13">
        <v>-6.7913620050438599</v>
      </c>
    </row>
    <row r="6170" spans="1:2">
      <c r="A6170">
        <v>6169</v>
      </c>
      <c r="B6170" s="13">
        <v>-6.3157850472246766</v>
      </c>
    </row>
    <row r="6171" spans="1:2">
      <c r="A6171">
        <v>6170</v>
      </c>
      <c r="B6171" s="13">
        <v>-5.617530555068571</v>
      </c>
    </row>
    <row r="6172" spans="1:2">
      <c r="A6172">
        <v>6171</v>
      </c>
      <c r="B6172" s="13">
        <v>-2.966088187556696</v>
      </c>
    </row>
    <row r="6173" spans="1:2">
      <c r="A6173">
        <v>6172</v>
      </c>
      <c r="B6173" s="13">
        <v>-5.0353795597130153</v>
      </c>
    </row>
    <row r="6174" spans="1:2">
      <c r="A6174">
        <v>6173</v>
      </c>
      <c r="B6174" s="13">
        <v>-6.9973713218591058</v>
      </c>
    </row>
    <row r="6175" spans="1:2">
      <c r="A6175">
        <v>6174</v>
      </c>
      <c r="B6175" s="13">
        <v>-3.2576444137902927</v>
      </c>
    </row>
    <row r="6176" spans="1:2">
      <c r="A6176">
        <v>6175</v>
      </c>
      <c r="B6176" s="13">
        <v>-4.1662289494854523</v>
      </c>
    </row>
    <row r="6177" spans="1:2">
      <c r="A6177">
        <v>6176</v>
      </c>
      <c r="B6177" s="13">
        <v>-4.8251492595547543</v>
      </c>
    </row>
    <row r="6178" spans="1:2">
      <c r="A6178">
        <v>6177</v>
      </c>
      <c r="B6178" s="13">
        <v>-1.5269459191050245</v>
      </c>
    </row>
    <row r="6179" spans="1:2">
      <c r="A6179">
        <v>6178</v>
      </c>
      <c r="B6179" s="13">
        <v>-2.7884567097877597</v>
      </c>
    </row>
    <row r="6180" spans="1:2">
      <c r="A6180">
        <v>6179</v>
      </c>
      <c r="B6180" s="13">
        <v>-2.1369344641639345</v>
      </c>
    </row>
    <row r="6181" spans="1:2">
      <c r="A6181">
        <v>6180</v>
      </c>
      <c r="B6181" s="13">
        <v>-4.4898953613944181</v>
      </c>
    </row>
    <row r="6182" spans="1:2">
      <c r="A6182">
        <v>6181</v>
      </c>
      <c r="B6182" s="13">
        <v>-7.2708478380713624</v>
      </c>
    </row>
    <row r="6183" spans="1:2">
      <c r="A6183">
        <v>6182</v>
      </c>
      <c r="B6183" s="13">
        <v>-1.1478738621796116</v>
      </c>
    </row>
    <row r="6184" spans="1:2">
      <c r="A6184">
        <v>6183</v>
      </c>
      <c r="B6184" s="13">
        <v>-2.8619591230525967</v>
      </c>
    </row>
    <row r="6185" spans="1:2">
      <c r="A6185">
        <v>6184</v>
      </c>
      <c r="B6185" s="13">
        <v>-6.6037362168404723</v>
      </c>
    </row>
    <row r="6186" spans="1:2">
      <c r="A6186">
        <v>6185</v>
      </c>
      <c r="B6186" s="13">
        <v>-5.1724812215320197</v>
      </c>
    </row>
    <row r="6187" spans="1:2">
      <c r="A6187">
        <v>6186</v>
      </c>
      <c r="B6187" s="13">
        <v>-8.6974263092219442</v>
      </c>
    </row>
    <row r="6188" spans="1:2">
      <c r="A6188">
        <v>6187</v>
      </c>
      <c r="B6188" s="13">
        <v>-4.2285915877837272</v>
      </c>
    </row>
    <row r="6189" spans="1:2">
      <c r="A6189">
        <v>6188</v>
      </c>
      <c r="B6189" s="13">
        <v>-5.0075526951649874</v>
      </c>
    </row>
    <row r="6190" spans="1:2">
      <c r="A6190">
        <v>6189</v>
      </c>
      <c r="B6190" s="13">
        <v>-9.3218192815572873</v>
      </c>
    </row>
    <row r="6191" spans="1:2">
      <c r="A6191">
        <v>6190</v>
      </c>
      <c r="B6191" s="13">
        <v>-6.350257088949868</v>
      </c>
    </row>
    <row r="6192" spans="1:2">
      <c r="A6192">
        <v>6191</v>
      </c>
      <c r="B6192" s="13">
        <v>-5.0531586371644872</v>
      </c>
    </row>
    <row r="6193" spans="1:2">
      <c r="A6193">
        <v>6192</v>
      </c>
      <c r="B6193" s="13">
        <v>-1.7566392075065598</v>
      </c>
    </row>
    <row r="6194" spans="1:2">
      <c r="A6194">
        <v>6193</v>
      </c>
      <c r="B6194" s="13">
        <v>-1.0724638739804659</v>
      </c>
    </row>
    <row r="6195" spans="1:2">
      <c r="A6195">
        <v>6194</v>
      </c>
      <c r="B6195" s="13">
        <v>-8.6107528670222973</v>
      </c>
    </row>
    <row r="6196" spans="1:2">
      <c r="A6196">
        <v>6195</v>
      </c>
      <c r="B6196" s="13">
        <v>-5.1754742730335508</v>
      </c>
    </row>
    <row r="6197" spans="1:2">
      <c r="A6197">
        <v>6196</v>
      </c>
      <c r="B6197" s="13">
        <v>-8.9046775727715222</v>
      </c>
    </row>
    <row r="6198" spans="1:2">
      <c r="A6198">
        <v>6197</v>
      </c>
      <c r="B6198" s="13">
        <v>-5.9369955890561634</v>
      </c>
    </row>
    <row r="6199" spans="1:2">
      <c r="A6199">
        <v>6198</v>
      </c>
      <c r="B6199" s="13">
        <v>-10.322886590548489</v>
      </c>
    </row>
    <row r="6200" spans="1:2">
      <c r="A6200">
        <v>6199</v>
      </c>
      <c r="B6200" s="13">
        <v>-3.4748947077385712</v>
      </c>
    </row>
    <row r="6201" spans="1:2">
      <c r="A6201">
        <v>6200</v>
      </c>
      <c r="B6201" s="13">
        <v>-10.871951006479268</v>
      </c>
    </row>
    <row r="6202" spans="1:2">
      <c r="A6202">
        <v>6201</v>
      </c>
      <c r="B6202" s="13">
        <v>-11.309726596449297</v>
      </c>
    </row>
    <row r="6203" spans="1:2">
      <c r="A6203">
        <v>6202</v>
      </c>
      <c r="B6203" s="13">
        <v>-5.5252770330894032</v>
      </c>
    </row>
    <row r="6204" spans="1:2">
      <c r="A6204">
        <v>6203</v>
      </c>
      <c r="B6204" s="13">
        <v>-8.2991231311918945</v>
      </c>
    </row>
    <row r="6205" spans="1:2">
      <c r="A6205">
        <v>6204</v>
      </c>
      <c r="B6205" s="13">
        <v>-1.6279461841120004</v>
      </c>
    </row>
    <row r="6206" spans="1:2">
      <c r="A6206">
        <v>6205</v>
      </c>
      <c r="B6206" s="13">
        <v>-8.0027439067616992</v>
      </c>
    </row>
    <row r="6207" spans="1:2">
      <c r="A6207">
        <v>6206</v>
      </c>
      <c r="B6207" s="13">
        <v>-5.1514518903070856</v>
      </c>
    </row>
    <row r="6208" spans="1:2">
      <c r="A6208">
        <v>6207</v>
      </c>
      <c r="B6208" s="13">
        <v>-4.4065372432084393</v>
      </c>
    </row>
    <row r="6209" spans="1:2">
      <c r="A6209">
        <v>6208</v>
      </c>
      <c r="B6209" s="13">
        <v>-3.8222772223124988</v>
      </c>
    </row>
    <row r="6210" spans="1:2">
      <c r="A6210">
        <v>6209</v>
      </c>
      <c r="B6210" s="13">
        <v>-4.6247663540736843</v>
      </c>
    </row>
    <row r="6211" spans="1:2">
      <c r="A6211">
        <v>6210</v>
      </c>
      <c r="B6211" s="13">
        <v>-6.3704831505484689</v>
      </c>
    </row>
    <row r="6212" spans="1:2">
      <c r="A6212">
        <v>6211</v>
      </c>
      <c r="B6212" s="13">
        <v>-6.0696300620693346</v>
      </c>
    </row>
    <row r="6213" spans="1:2">
      <c r="A6213">
        <v>6212</v>
      </c>
      <c r="B6213" s="13">
        <v>-4.730537604490479</v>
      </c>
    </row>
    <row r="6214" spans="1:2">
      <c r="A6214">
        <v>6213</v>
      </c>
      <c r="B6214" s="13">
        <v>-3.4713401699332103</v>
      </c>
    </row>
    <row r="6215" spans="1:2">
      <c r="A6215">
        <v>6214</v>
      </c>
      <c r="B6215" s="13">
        <v>-5.4493577393413748</v>
      </c>
    </row>
    <row r="6216" spans="1:2">
      <c r="A6216">
        <v>6215</v>
      </c>
      <c r="B6216" s="13">
        <v>-5.3209734717184043</v>
      </c>
    </row>
    <row r="6217" spans="1:2">
      <c r="A6217">
        <v>6216</v>
      </c>
      <c r="B6217" s="13">
        <v>-6.6466628574381472</v>
      </c>
    </row>
    <row r="6218" spans="1:2">
      <c r="A6218">
        <v>6217</v>
      </c>
      <c r="B6218" s="13">
        <v>-0.21336217723668233</v>
      </c>
    </row>
    <row r="6219" spans="1:2">
      <c r="A6219">
        <v>6218</v>
      </c>
      <c r="B6219" s="13">
        <v>-1.7727751467224881</v>
      </c>
    </row>
    <row r="6220" spans="1:2">
      <c r="A6220">
        <v>6219</v>
      </c>
      <c r="B6220" s="13">
        <v>-10.611543569718737</v>
      </c>
    </row>
    <row r="6221" spans="1:2">
      <c r="A6221">
        <v>6220</v>
      </c>
      <c r="B6221" s="13">
        <v>-1.367195650646724</v>
      </c>
    </row>
    <row r="6222" spans="1:2">
      <c r="A6222">
        <v>6221</v>
      </c>
      <c r="B6222" s="13">
        <v>-3.7893585963213385</v>
      </c>
    </row>
    <row r="6223" spans="1:2">
      <c r="A6223">
        <v>6222</v>
      </c>
      <c r="B6223" s="13">
        <v>-10.664301182813928</v>
      </c>
    </row>
    <row r="6224" spans="1:2">
      <c r="A6224">
        <v>6223</v>
      </c>
      <c r="B6224" s="13">
        <v>-5.685359581882846</v>
      </c>
    </row>
    <row r="6225" spans="1:2">
      <c r="A6225">
        <v>6224</v>
      </c>
      <c r="B6225" s="13">
        <v>-0.57152139192257134</v>
      </c>
    </row>
    <row r="6226" spans="1:2">
      <c r="A6226">
        <v>6225</v>
      </c>
      <c r="B6226" s="13">
        <v>-9.8497489989717852</v>
      </c>
    </row>
    <row r="6227" spans="1:2">
      <c r="A6227">
        <v>6226</v>
      </c>
      <c r="B6227" s="13">
        <v>-6.0116857331126701</v>
      </c>
    </row>
    <row r="6228" spans="1:2">
      <c r="A6228">
        <v>6227</v>
      </c>
      <c r="B6228" s="13">
        <v>-4.5196683138395377</v>
      </c>
    </row>
    <row r="6229" spans="1:2">
      <c r="A6229">
        <v>6228</v>
      </c>
      <c r="B6229" s="13">
        <v>-3.3603480020335534</v>
      </c>
    </row>
    <row r="6230" spans="1:2">
      <c r="A6230">
        <v>6229</v>
      </c>
      <c r="B6230" s="13">
        <v>-4.9193468675512708</v>
      </c>
    </row>
    <row r="6231" spans="1:2">
      <c r="A6231">
        <v>6230</v>
      </c>
      <c r="B6231" s="13">
        <v>-3.2786864562393321</v>
      </c>
    </row>
    <row r="6232" spans="1:2">
      <c r="A6232">
        <v>6231</v>
      </c>
      <c r="B6232" s="13">
        <v>-4.890038969601763</v>
      </c>
    </row>
    <row r="6233" spans="1:2">
      <c r="A6233">
        <v>6232</v>
      </c>
      <c r="B6233" s="13">
        <v>-4.8159523334432652</v>
      </c>
    </row>
    <row r="6234" spans="1:2">
      <c r="A6234">
        <v>6233</v>
      </c>
      <c r="B6234" s="13">
        <v>-4.2866132230826555</v>
      </c>
    </row>
    <row r="6235" spans="1:2">
      <c r="A6235">
        <v>6234</v>
      </c>
      <c r="B6235" s="13">
        <v>-6.2665381010665433</v>
      </c>
    </row>
    <row r="6236" spans="1:2">
      <c r="A6236">
        <v>6235</v>
      </c>
      <c r="B6236" s="13">
        <v>-6.0979136380842975</v>
      </c>
    </row>
    <row r="6237" spans="1:2">
      <c r="A6237">
        <v>6236</v>
      </c>
      <c r="B6237" s="13">
        <v>-2.6318455724895267</v>
      </c>
    </row>
    <row r="6238" spans="1:2">
      <c r="A6238">
        <v>6237</v>
      </c>
      <c r="B6238" s="13">
        <v>-7.4333852542116556</v>
      </c>
    </row>
    <row r="6239" spans="1:2">
      <c r="A6239">
        <v>6238</v>
      </c>
      <c r="B6239" s="13">
        <v>-1.9110153808439323</v>
      </c>
    </row>
    <row r="6240" spans="1:2">
      <c r="A6240">
        <v>6239</v>
      </c>
      <c r="B6240" s="13">
        <v>-4.4599335496449992</v>
      </c>
    </row>
    <row r="6241" spans="1:2">
      <c r="A6241">
        <v>6240</v>
      </c>
      <c r="B6241" s="13">
        <v>-1.080467794011849</v>
      </c>
    </row>
    <row r="6242" spans="1:2">
      <c r="A6242">
        <v>6241</v>
      </c>
      <c r="B6242" s="13">
        <v>-6.6291992049879402</v>
      </c>
    </row>
    <row r="6243" spans="1:2">
      <c r="A6243">
        <v>6242</v>
      </c>
      <c r="B6243" s="13">
        <v>-2.1764983540218923</v>
      </c>
    </row>
    <row r="6244" spans="1:2">
      <c r="A6244">
        <v>6243</v>
      </c>
      <c r="B6244" s="13">
        <v>-5.2401776054135762</v>
      </c>
    </row>
    <row r="6245" spans="1:2">
      <c r="A6245">
        <v>6244</v>
      </c>
      <c r="B6245" s="13">
        <v>-4.8193934192026759</v>
      </c>
    </row>
    <row r="6246" spans="1:2">
      <c r="A6246">
        <v>6245</v>
      </c>
      <c r="B6246" s="13">
        <v>-2.8766156049727503</v>
      </c>
    </row>
    <row r="6247" spans="1:2">
      <c r="A6247">
        <v>6246</v>
      </c>
      <c r="B6247" s="13">
        <v>-8.649105124390692</v>
      </c>
    </row>
    <row r="6248" spans="1:2">
      <c r="A6248">
        <v>6247</v>
      </c>
      <c r="B6248" s="13">
        <v>-6.3976191544202852</v>
      </c>
    </row>
    <row r="6249" spans="1:2">
      <c r="A6249">
        <v>6248</v>
      </c>
      <c r="B6249" s="13">
        <v>-9.1417465692048498</v>
      </c>
    </row>
    <row r="6250" spans="1:2">
      <c r="A6250">
        <v>6249</v>
      </c>
      <c r="B6250" s="13">
        <v>-2.7121682879877267</v>
      </c>
    </row>
    <row r="6251" spans="1:2">
      <c r="A6251">
        <v>6250</v>
      </c>
      <c r="B6251" s="13">
        <v>-1.0607581685995615</v>
      </c>
    </row>
    <row r="6252" spans="1:2">
      <c r="A6252">
        <v>6251</v>
      </c>
      <c r="B6252" s="13">
        <v>-4.4927925023699498</v>
      </c>
    </row>
    <row r="6253" spans="1:2">
      <c r="A6253">
        <v>6252</v>
      </c>
      <c r="B6253" s="13">
        <v>-9.0288377520328407</v>
      </c>
    </row>
    <row r="6254" spans="1:2">
      <c r="A6254">
        <v>6253</v>
      </c>
      <c r="B6254" s="13">
        <v>-7.8086345753594726</v>
      </c>
    </row>
    <row r="6255" spans="1:2">
      <c r="A6255">
        <v>6254</v>
      </c>
      <c r="B6255" s="13">
        <v>-7.5388050011716441</v>
      </c>
    </row>
    <row r="6256" spans="1:2">
      <c r="A6256">
        <v>6255</v>
      </c>
      <c r="B6256" s="13">
        <v>-3.4464413570988355</v>
      </c>
    </row>
    <row r="6257" spans="1:2">
      <c r="A6257">
        <v>6256</v>
      </c>
      <c r="B6257" s="13">
        <v>-1.4968998019632167</v>
      </c>
    </row>
    <row r="6258" spans="1:2">
      <c r="A6258">
        <v>6257</v>
      </c>
      <c r="B6258" s="13">
        <v>-5.8164797500671579</v>
      </c>
    </row>
    <row r="6259" spans="1:2">
      <c r="A6259">
        <v>6258</v>
      </c>
      <c r="B6259" s="13">
        <v>-4.5646217784872665</v>
      </c>
    </row>
    <row r="6260" spans="1:2">
      <c r="A6260">
        <v>6259</v>
      </c>
      <c r="B6260" s="13">
        <v>-3.5474535225693065</v>
      </c>
    </row>
    <row r="6261" spans="1:2">
      <c r="A6261">
        <v>6260</v>
      </c>
      <c r="B6261" s="13">
        <v>-6.8238928571213142</v>
      </c>
    </row>
    <row r="6262" spans="1:2">
      <c r="A6262">
        <v>6261</v>
      </c>
      <c r="B6262" s="13">
        <v>-3.9115707661898513</v>
      </c>
    </row>
    <row r="6263" spans="1:2">
      <c r="A6263">
        <v>6262</v>
      </c>
      <c r="B6263" s="13">
        <v>-3.9681913480376787</v>
      </c>
    </row>
    <row r="6264" spans="1:2">
      <c r="A6264">
        <v>6263</v>
      </c>
      <c r="B6264" s="13">
        <v>-1.2497180501231122</v>
      </c>
    </row>
    <row r="6265" spans="1:2">
      <c r="A6265">
        <v>6264</v>
      </c>
      <c r="B6265" s="13">
        <v>-8.0682883456965371</v>
      </c>
    </row>
    <row r="6266" spans="1:2">
      <c r="A6266">
        <v>6265</v>
      </c>
      <c r="B6266" s="13">
        <v>-3.5877483644411297</v>
      </c>
    </row>
    <row r="6267" spans="1:2">
      <c r="A6267">
        <v>6266</v>
      </c>
      <c r="B6267" s="13">
        <v>-9.3057724351379427</v>
      </c>
    </row>
    <row r="6268" spans="1:2">
      <c r="A6268">
        <v>6267</v>
      </c>
      <c r="B6268" s="13">
        <v>-5.3554709734045751</v>
      </c>
    </row>
    <row r="6269" spans="1:2">
      <c r="A6269">
        <v>6268</v>
      </c>
      <c r="B6269" s="13">
        <v>-5.9295676114206577</v>
      </c>
    </row>
    <row r="6270" spans="1:2">
      <c r="A6270">
        <v>6269</v>
      </c>
      <c r="B6270" s="13">
        <v>-7.0151771365650557</v>
      </c>
    </row>
    <row r="6271" spans="1:2">
      <c r="A6271">
        <v>6270</v>
      </c>
      <c r="B6271" s="13">
        <v>-5.2796024840336084</v>
      </c>
    </row>
    <row r="6272" spans="1:2">
      <c r="A6272">
        <v>6271</v>
      </c>
      <c r="B6272" s="13">
        <v>-8.2534824478223321</v>
      </c>
    </row>
    <row r="6273" spans="1:2">
      <c r="A6273">
        <v>6272</v>
      </c>
      <c r="B6273" s="13">
        <v>-9.153723792811336</v>
      </c>
    </row>
    <row r="6274" spans="1:2">
      <c r="A6274">
        <v>6273</v>
      </c>
      <c r="B6274" s="13">
        <v>0.95130780322244435</v>
      </c>
    </row>
    <row r="6275" spans="1:2">
      <c r="A6275">
        <v>6274</v>
      </c>
      <c r="B6275" s="13">
        <v>-4.6637631139396394</v>
      </c>
    </row>
    <row r="6276" spans="1:2">
      <c r="A6276">
        <v>6275</v>
      </c>
      <c r="B6276" s="13">
        <v>-5.1508379942834646</v>
      </c>
    </row>
    <row r="6277" spans="1:2">
      <c r="A6277">
        <v>6276</v>
      </c>
      <c r="B6277" s="13">
        <v>-9.2820837594835108</v>
      </c>
    </row>
    <row r="6278" spans="1:2">
      <c r="A6278">
        <v>6277</v>
      </c>
      <c r="B6278" s="13">
        <v>0.91366336679026261</v>
      </c>
    </row>
    <row r="6279" spans="1:2">
      <c r="A6279">
        <v>6278</v>
      </c>
      <c r="B6279" s="13">
        <v>-4.5072798765681403</v>
      </c>
    </row>
    <row r="6280" spans="1:2">
      <c r="A6280">
        <v>6279</v>
      </c>
      <c r="B6280" s="13">
        <v>-6.2872272485873868</v>
      </c>
    </row>
    <row r="6281" spans="1:2">
      <c r="A6281">
        <v>6280</v>
      </c>
      <c r="B6281" s="13">
        <v>-5.515534332231586</v>
      </c>
    </row>
    <row r="6282" spans="1:2">
      <c r="A6282">
        <v>6281</v>
      </c>
      <c r="B6282" s="13">
        <v>-6.8515020371511399</v>
      </c>
    </row>
    <row r="6283" spans="1:2">
      <c r="A6283">
        <v>6282</v>
      </c>
      <c r="B6283" s="13">
        <v>-7.3359421683509405</v>
      </c>
    </row>
    <row r="6284" spans="1:2">
      <c r="A6284">
        <v>6283</v>
      </c>
      <c r="B6284" s="13">
        <v>-4.1839546696474903</v>
      </c>
    </row>
    <row r="6285" spans="1:2">
      <c r="A6285">
        <v>6284</v>
      </c>
      <c r="B6285" s="13">
        <v>-10.130918580832391</v>
      </c>
    </row>
    <row r="6286" spans="1:2">
      <c r="A6286">
        <v>6285</v>
      </c>
      <c r="B6286" s="13">
        <v>-8.3663685574201487</v>
      </c>
    </row>
    <row r="6287" spans="1:2">
      <c r="A6287">
        <v>6286</v>
      </c>
      <c r="B6287" s="13">
        <v>-7.219245170894073</v>
      </c>
    </row>
    <row r="6288" spans="1:2">
      <c r="A6288">
        <v>6287</v>
      </c>
      <c r="B6288" s="13">
        <v>-2.4240051024895322</v>
      </c>
    </row>
    <row r="6289" spans="1:2">
      <c r="A6289">
        <v>6288</v>
      </c>
      <c r="B6289" s="13">
        <v>-3.4327534840698211</v>
      </c>
    </row>
    <row r="6290" spans="1:2">
      <c r="A6290">
        <v>6289</v>
      </c>
      <c r="B6290" s="13">
        <v>-9.9757171505849165</v>
      </c>
    </row>
    <row r="6291" spans="1:2">
      <c r="A6291">
        <v>6290</v>
      </c>
      <c r="B6291" s="13">
        <v>-1.3126278282338943</v>
      </c>
    </row>
    <row r="6292" spans="1:2">
      <c r="A6292">
        <v>6291</v>
      </c>
      <c r="B6292" s="13">
        <v>-3.0359813298046112</v>
      </c>
    </row>
    <row r="6293" spans="1:2">
      <c r="A6293">
        <v>6292</v>
      </c>
      <c r="B6293" s="13">
        <v>-6.5217397355387385</v>
      </c>
    </row>
    <row r="6294" spans="1:2">
      <c r="A6294">
        <v>6293</v>
      </c>
      <c r="B6294" s="13">
        <v>-4.5003145862751452</v>
      </c>
    </row>
    <row r="6295" spans="1:2">
      <c r="A6295">
        <v>6294</v>
      </c>
      <c r="B6295" s="13">
        <v>-1.5372791791876843</v>
      </c>
    </row>
    <row r="6296" spans="1:2">
      <c r="A6296">
        <v>6295</v>
      </c>
      <c r="B6296" s="13">
        <v>-4.5766156716556186</v>
      </c>
    </row>
    <row r="6297" spans="1:2">
      <c r="A6297">
        <v>6296</v>
      </c>
      <c r="B6297" s="13">
        <v>-8.8439658531713885</v>
      </c>
    </row>
    <row r="6298" spans="1:2">
      <c r="A6298">
        <v>6297</v>
      </c>
      <c r="B6298" s="13">
        <v>-3.4502784511459481</v>
      </c>
    </row>
    <row r="6299" spans="1:2">
      <c r="A6299">
        <v>6298</v>
      </c>
      <c r="B6299" s="13">
        <v>-1.3933129470246</v>
      </c>
    </row>
    <row r="6300" spans="1:2">
      <c r="A6300">
        <v>6299</v>
      </c>
      <c r="B6300" s="13">
        <v>-2.0639189232229986</v>
      </c>
    </row>
    <row r="6301" spans="1:2">
      <c r="A6301">
        <v>6300</v>
      </c>
      <c r="B6301" s="13">
        <v>0.10595724764497218</v>
      </c>
    </row>
    <row r="6302" spans="1:2">
      <c r="A6302">
        <v>6301</v>
      </c>
      <c r="B6302" s="13">
        <v>-6.4146747526782324</v>
      </c>
    </row>
    <row r="6303" spans="1:2">
      <c r="A6303">
        <v>6302</v>
      </c>
      <c r="B6303" s="13">
        <v>-6.6321431033242693</v>
      </c>
    </row>
    <row r="6304" spans="1:2">
      <c r="A6304">
        <v>6303</v>
      </c>
      <c r="B6304" s="13">
        <v>-7.248588726839249</v>
      </c>
    </row>
    <row r="6305" spans="1:2">
      <c r="A6305">
        <v>6304</v>
      </c>
      <c r="B6305" s="13">
        <v>-6.5703419720559708</v>
      </c>
    </row>
    <row r="6306" spans="1:2">
      <c r="A6306">
        <v>6305</v>
      </c>
      <c r="B6306" s="13">
        <v>-6.4932785946215157</v>
      </c>
    </row>
    <row r="6307" spans="1:2">
      <c r="A6307">
        <v>6306</v>
      </c>
      <c r="B6307" s="13">
        <v>-7.7651130379274731</v>
      </c>
    </row>
    <row r="6308" spans="1:2">
      <c r="A6308">
        <v>6307</v>
      </c>
      <c r="B6308" s="13">
        <v>-6.2052195867415074</v>
      </c>
    </row>
    <row r="6309" spans="1:2">
      <c r="A6309">
        <v>6308</v>
      </c>
      <c r="B6309" s="13">
        <v>-8.0638472523703904</v>
      </c>
    </row>
    <row r="6310" spans="1:2">
      <c r="A6310">
        <v>6309</v>
      </c>
      <c r="B6310" s="13">
        <v>-5.1363997422371721</v>
      </c>
    </row>
    <row r="6311" spans="1:2">
      <c r="A6311">
        <v>6310</v>
      </c>
      <c r="B6311" s="13">
        <v>-3.2046975991238438</v>
      </c>
    </row>
    <row r="6312" spans="1:2">
      <c r="A6312">
        <v>6311</v>
      </c>
      <c r="B6312" s="13">
        <v>-7.9107017221258635</v>
      </c>
    </row>
    <row r="6313" spans="1:2">
      <c r="A6313">
        <v>6312</v>
      </c>
      <c r="B6313" s="13">
        <v>-4.400995493462541</v>
      </c>
    </row>
    <row r="6314" spans="1:2">
      <c r="A6314">
        <v>6313</v>
      </c>
      <c r="B6314" s="13">
        <v>-3.6194962631822958</v>
      </c>
    </row>
    <row r="6315" spans="1:2">
      <c r="A6315">
        <v>6314</v>
      </c>
      <c r="B6315" s="13">
        <v>-2.9966017560363443</v>
      </c>
    </row>
    <row r="6316" spans="1:2">
      <c r="A6316">
        <v>6315</v>
      </c>
      <c r="B6316" s="13">
        <v>-0.38061213088115936</v>
      </c>
    </row>
    <row r="6317" spans="1:2">
      <c r="A6317">
        <v>6316</v>
      </c>
      <c r="B6317" s="13">
        <v>-8.4135837778743117</v>
      </c>
    </row>
    <row r="6318" spans="1:2">
      <c r="A6318">
        <v>6317</v>
      </c>
      <c r="B6318" s="13">
        <v>-7.6642638295885508</v>
      </c>
    </row>
    <row r="6319" spans="1:2">
      <c r="A6319">
        <v>6318</v>
      </c>
      <c r="B6319" s="13">
        <v>-5.8785215911757458</v>
      </c>
    </row>
    <row r="6320" spans="1:2">
      <c r="A6320">
        <v>6319</v>
      </c>
      <c r="B6320" s="13">
        <v>-7.3444260996485227</v>
      </c>
    </row>
    <row r="6321" spans="1:2">
      <c r="A6321">
        <v>6320</v>
      </c>
      <c r="B6321" s="13">
        <v>-11.476191189794763</v>
      </c>
    </row>
    <row r="6322" spans="1:2">
      <c r="A6322">
        <v>6321</v>
      </c>
      <c r="B6322" s="13">
        <v>-4.2789653690262455</v>
      </c>
    </row>
    <row r="6323" spans="1:2">
      <c r="A6323">
        <v>6322</v>
      </c>
      <c r="B6323" s="13">
        <v>-7.5313246892558388</v>
      </c>
    </row>
    <row r="6324" spans="1:2">
      <c r="A6324">
        <v>6323</v>
      </c>
      <c r="B6324" s="13">
        <v>-5.7400744592815096</v>
      </c>
    </row>
    <row r="6325" spans="1:2">
      <c r="A6325">
        <v>6324</v>
      </c>
      <c r="B6325" s="13">
        <v>-6.4581366544640595</v>
      </c>
    </row>
    <row r="6326" spans="1:2">
      <c r="A6326">
        <v>6325</v>
      </c>
      <c r="B6326" s="13">
        <v>-5.953759633792215</v>
      </c>
    </row>
    <row r="6327" spans="1:2">
      <c r="A6327">
        <v>6326</v>
      </c>
      <c r="B6327" s="13">
        <v>-2.4391883634983915</v>
      </c>
    </row>
    <row r="6328" spans="1:2">
      <c r="A6328">
        <v>6327</v>
      </c>
      <c r="B6328" s="13">
        <v>-7.4692242699665412</v>
      </c>
    </row>
    <row r="6329" spans="1:2">
      <c r="A6329">
        <v>6328</v>
      </c>
      <c r="B6329" s="13">
        <v>-8.9154865003437482</v>
      </c>
    </row>
    <row r="6330" spans="1:2">
      <c r="A6330">
        <v>6329</v>
      </c>
      <c r="B6330" s="13">
        <v>-4.9570523621686045</v>
      </c>
    </row>
    <row r="6331" spans="1:2">
      <c r="A6331">
        <v>6330</v>
      </c>
      <c r="B6331" s="13">
        <v>-6.2517581893473855</v>
      </c>
    </row>
    <row r="6332" spans="1:2">
      <c r="A6332">
        <v>6331</v>
      </c>
      <c r="B6332" s="13">
        <v>-4.3849992080684457</v>
      </c>
    </row>
    <row r="6333" spans="1:2">
      <c r="A6333">
        <v>6332</v>
      </c>
      <c r="B6333" s="13">
        <v>-8.3145429531110651</v>
      </c>
    </row>
    <row r="6334" spans="1:2">
      <c r="A6334">
        <v>6333</v>
      </c>
      <c r="B6334" s="13">
        <v>-3.4124847105164968</v>
      </c>
    </row>
    <row r="6335" spans="1:2">
      <c r="A6335">
        <v>6334</v>
      </c>
      <c r="B6335" s="13">
        <v>-3.9399568243436836</v>
      </c>
    </row>
    <row r="6336" spans="1:2">
      <c r="A6336">
        <v>6335</v>
      </c>
      <c r="B6336" s="13">
        <v>-6.8234675980084116</v>
      </c>
    </row>
    <row r="6337" spans="1:2">
      <c r="A6337">
        <v>6336</v>
      </c>
      <c r="B6337" s="13">
        <v>-4.5280891779081536</v>
      </c>
    </row>
    <row r="6338" spans="1:2">
      <c r="A6338">
        <v>6337</v>
      </c>
      <c r="B6338" s="13">
        <v>2.2186146254397854</v>
      </c>
    </row>
    <row r="6339" spans="1:2">
      <c r="A6339">
        <v>6338</v>
      </c>
      <c r="B6339" s="13">
        <v>-5.7550875746619043</v>
      </c>
    </row>
    <row r="6340" spans="1:2">
      <c r="A6340">
        <v>6339</v>
      </c>
      <c r="B6340" s="13">
        <v>-5.0438469485356681</v>
      </c>
    </row>
    <row r="6341" spans="1:2">
      <c r="A6341">
        <v>6340</v>
      </c>
      <c r="B6341" s="13">
        <v>-7.6329952256932163</v>
      </c>
    </row>
    <row r="6342" spans="1:2">
      <c r="A6342">
        <v>6341</v>
      </c>
      <c r="B6342" s="13">
        <v>-3.694282418885189</v>
      </c>
    </row>
    <row r="6343" spans="1:2">
      <c r="A6343">
        <v>6342</v>
      </c>
      <c r="B6343" s="13">
        <v>-6.3099768196557795</v>
      </c>
    </row>
    <row r="6344" spans="1:2">
      <c r="A6344">
        <v>6343</v>
      </c>
      <c r="B6344" s="13">
        <v>0.27241576354353647</v>
      </c>
    </row>
    <row r="6345" spans="1:2">
      <c r="A6345">
        <v>6344</v>
      </c>
      <c r="B6345" s="13">
        <v>-4.3658727531552364</v>
      </c>
    </row>
    <row r="6346" spans="1:2">
      <c r="A6346">
        <v>6345</v>
      </c>
      <c r="B6346" s="13">
        <v>-3.6987926218538831</v>
      </c>
    </row>
    <row r="6347" spans="1:2">
      <c r="A6347">
        <v>6346</v>
      </c>
      <c r="B6347" s="13">
        <v>-4.6995891865544914</v>
      </c>
    </row>
    <row r="6348" spans="1:2">
      <c r="A6348">
        <v>6347</v>
      </c>
      <c r="B6348" s="13">
        <v>-7.7250163677777381</v>
      </c>
    </row>
    <row r="6349" spans="1:2">
      <c r="A6349">
        <v>6348</v>
      </c>
      <c r="B6349" s="13">
        <v>-7.0798037630214123</v>
      </c>
    </row>
    <row r="6350" spans="1:2">
      <c r="A6350">
        <v>6349</v>
      </c>
      <c r="B6350" s="13">
        <v>-1.1432844293692013</v>
      </c>
    </row>
    <row r="6351" spans="1:2">
      <c r="A6351">
        <v>6350</v>
      </c>
      <c r="B6351" s="13">
        <v>-3.391056031881845</v>
      </c>
    </row>
    <row r="6352" spans="1:2">
      <c r="A6352">
        <v>6351</v>
      </c>
      <c r="B6352" s="13">
        <v>-3.1893223493540468</v>
      </c>
    </row>
    <row r="6353" spans="1:2">
      <c r="A6353">
        <v>6352</v>
      </c>
      <c r="B6353" s="13">
        <v>-8.5727816459161446</v>
      </c>
    </row>
    <row r="6354" spans="1:2">
      <c r="A6354">
        <v>6353</v>
      </c>
      <c r="B6354" s="13">
        <v>-5.7025311253881492</v>
      </c>
    </row>
    <row r="6355" spans="1:2">
      <c r="A6355">
        <v>6354</v>
      </c>
      <c r="B6355" s="13">
        <v>-6.5596070320691986</v>
      </c>
    </row>
    <row r="6356" spans="1:2">
      <c r="A6356">
        <v>6355</v>
      </c>
      <c r="B6356" s="13">
        <v>-4.8302893345258706</v>
      </c>
    </row>
    <row r="6357" spans="1:2">
      <c r="A6357">
        <v>6356</v>
      </c>
      <c r="B6357" s="13">
        <v>-4.6320495828794908</v>
      </c>
    </row>
    <row r="6358" spans="1:2">
      <c r="A6358">
        <v>6357</v>
      </c>
      <c r="B6358" s="13">
        <v>-2.5363651383993053</v>
      </c>
    </row>
    <row r="6359" spans="1:2">
      <c r="A6359">
        <v>6358</v>
      </c>
      <c r="B6359" s="13">
        <v>-6.438257290200684</v>
      </c>
    </row>
    <row r="6360" spans="1:2">
      <c r="A6360">
        <v>6359</v>
      </c>
      <c r="B6360" s="13">
        <v>-5.3122221955789248</v>
      </c>
    </row>
    <row r="6361" spans="1:2">
      <c r="A6361">
        <v>6360</v>
      </c>
      <c r="B6361" s="13">
        <v>-4.3834488188604528</v>
      </c>
    </row>
    <row r="6362" spans="1:2">
      <c r="A6362">
        <v>6361</v>
      </c>
      <c r="B6362" s="13">
        <v>-2.4223316221775884</v>
      </c>
    </row>
    <row r="6363" spans="1:2">
      <c r="A6363">
        <v>6362</v>
      </c>
      <c r="B6363" s="13">
        <v>-7.4155069999628527</v>
      </c>
    </row>
    <row r="6364" spans="1:2">
      <c r="A6364">
        <v>6363</v>
      </c>
      <c r="B6364" s="13">
        <v>-5.8735002629608939</v>
      </c>
    </row>
    <row r="6365" spans="1:2">
      <c r="A6365">
        <v>6364</v>
      </c>
      <c r="B6365" s="13">
        <v>-5.4899440830899602</v>
      </c>
    </row>
    <row r="6366" spans="1:2">
      <c r="A6366">
        <v>6365</v>
      </c>
      <c r="B6366" s="13">
        <v>-3.7373504017540036</v>
      </c>
    </row>
    <row r="6367" spans="1:2">
      <c r="A6367">
        <v>6366</v>
      </c>
      <c r="B6367" s="13">
        <v>-9.6193173587524452</v>
      </c>
    </row>
    <row r="6368" spans="1:2">
      <c r="A6368">
        <v>6367</v>
      </c>
      <c r="B6368" s="13">
        <v>-6.5284337849423189</v>
      </c>
    </row>
    <row r="6369" spans="1:2">
      <c r="A6369">
        <v>6368</v>
      </c>
      <c r="B6369" s="13">
        <v>-4.7348309501956081</v>
      </c>
    </row>
    <row r="6370" spans="1:2">
      <c r="A6370">
        <v>6369</v>
      </c>
      <c r="B6370" s="13">
        <v>-0.51689777599344522</v>
      </c>
    </row>
    <row r="6371" spans="1:2">
      <c r="A6371">
        <v>6370</v>
      </c>
      <c r="B6371" s="13">
        <v>-6.698996480199936</v>
      </c>
    </row>
    <row r="6372" spans="1:2">
      <c r="A6372">
        <v>6371</v>
      </c>
      <c r="B6372" s="13">
        <v>-9.5223889137556412</v>
      </c>
    </row>
    <row r="6373" spans="1:2">
      <c r="A6373">
        <v>6372</v>
      </c>
      <c r="B6373" s="13">
        <v>0.87933854519195542</v>
      </c>
    </row>
    <row r="6374" spans="1:2">
      <c r="A6374">
        <v>6373</v>
      </c>
      <c r="B6374" s="13">
        <v>-2.9216306168339838</v>
      </c>
    </row>
    <row r="6375" spans="1:2">
      <c r="A6375">
        <v>6374</v>
      </c>
      <c r="B6375" s="13">
        <v>-2.4713241377302899</v>
      </c>
    </row>
    <row r="6376" spans="1:2">
      <c r="A6376">
        <v>6375</v>
      </c>
      <c r="B6376" s="13">
        <v>-7.0913565638170217</v>
      </c>
    </row>
    <row r="6377" spans="1:2">
      <c r="A6377">
        <v>6376</v>
      </c>
      <c r="B6377" s="13">
        <v>-6.1195810032578155</v>
      </c>
    </row>
    <row r="6378" spans="1:2">
      <c r="A6378">
        <v>6377</v>
      </c>
      <c r="B6378" s="13">
        <v>-11.929219101019955</v>
      </c>
    </row>
    <row r="6379" spans="1:2">
      <c r="A6379">
        <v>6378</v>
      </c>
      <c r="B6379" s="13">
        <v>-6.2351674987553762</v>
      </c>
    </row>
    <row r="6380" spans="1:2">
      <c r="A6380">
        <v>6379</v>
      </c>
      <c r="B6380" s="13">
        <v>-5.9829258137851973</v>
      </c>
    </row>
    <row r="6381" spans="1:2">
      <c r="A6381">
        <v>6380</v>
      </c>
      <c r="B6381" s="13">
        <v>-4.3648123042156914</v>
      </c>
    </row>
    <row r="6382" spans="1:2">
      <c r="A6382">
        <v>6381</v>
      </c>
      <c r="B6382" s="13">
        <v>-7.5440582358110149</v>
      </c>
    </row>
    <row r="6383" spans="1:2">
      <c r="A6383">
        <v>6382</v>
      </c>
      <c r="B6383" s="13">
        <v>-8.0476328121330614</v>
      </c>
    </row>
    <row r="6384" spans="1:2">
      <c r="A6384">
        <v>6383</v>
      </c>
      <c r="B6384" s="13">
        <v>-7.5933606807683089</v>
      </c>
    </row>
    <row r="6385" spans="1:2">
      <c r="A6385">
        <v>6384</v>
      </c>
      <c r="B6385" s="13">
        <v>-8.9429256313068581</v>
      </c>
    </row>
    <row r="6386" spans="1:2">
      <c r="A6386">
        <v>6385</v>
      </c>
      <c r="B6386" s="13">
        <v>-2.0887071019779584</v>
      </c>
    </row>
    <row r="6387" spans="1:2">
      <c r="A6387">
        <v>6386</v>
      </c>
      <c r="B6387" s="13">
        <v>-6.4682530983584519</v>
      </c>
    </row>
    <row r="6388" spans="1:2">
      <c r="A6388">
        <v>6387</v>
      </c>
      <c r="B6388" s="13">
        <v>-5.7870346727056372</v>
      </c>
    </row>
    <row r="6389" spans="1:2">
      <c r="A6389">
        <v>6388</v>
      </c>
      <c r="B6389" s="13">
        <v>-5.5566491656514341</v>
      </c>
    </row>
    <row r="6390" spans="1:2">
      <c r="A6390">
        <v>6389</v>
      </c>
      <c r="B6390" s="13">
        <v>-7.6288328588484458</v>
      </c>
    </row>
    <row r="6391" spans="1:2">
      <c r="A6391">
        <v>6390</v>
      </c>
      <c r="B6391" s="13">
        <v>-8.51022137479662</v>
      </c>
    </row>
    <row r="6392" spans="1:2">
      <c r="A6392">
        <v>6391</v>
      </c>
      <c r="B6392" s="13">
        <v>-4.9616325196136142</v>
      </c>
    </row>
    <row r="6393" spans="1:2">
      <c r="A6393">
        <v>6392</v>
      </c>
      <c r="B6393" s="13">
        <v>-6.570595584039026</v>
      </c>
    </row>
    <row r="6394" spans="1:2">
      <c r="A6394">
        <v>6393</v>
      </c>
      <c r="B6394" s="13">
        <v>-4.0998207450916651</v>
      </c>
    </row>
    <row r="6395" spans="1:2">
      <c r="A6395">
        <v>6394</v>
      </c>
      <c r="B6395" s="13">
        <v>-3.2737990952193283</v>
      </c>
    </row>
    <row r="6396" spans="1:2">
      <c r="A6396">
        <v>6395</v>
      </c>
      <c r="B6396" s="13">
        <v>-4.1432565008592936</v>
      </c>
    </row>
    <row r="6397" spans="1:2">
      <c r="A6397">
        <v>6396</v>
      </c>
      <c r="B6397" s="13">
        <v>-10.628262855450844</v>
      </c>
    </row>
    <row r="6398" spans="1:2">
      <c r="A6398">
        <v>6397</v>
      </c>
      <c r="B6398" s="13">
        <v>-11.032559750148263</v>
      </c>
    </row>
    <row r="6399" spans="1:2">
      <c r="A6399">
        <v>6398</v>
      </c>
      <c r="B6399" s="13">
        <v>-8.4545967358901155</v>
      </c>
    </row>
    <row r="6400" spans="1:2">
      <c r="A6400">
        <v>6399</v>
      </c>
      <c r="B6400" s="13">
        <v>-8.0288515018720386</v>
      </c>
    </row>
    <row r="6401" spans="1:2">
      <c r="A6401">
        <v>6400</v>
      </c>
      <c r="B6401" s="13">
        <v>-2.1087926890941904</v>
      </c>
    </row>
    <row r="6402" spans="1:2">
      <c r="A6402">
        <v>6401</v>
      </c>
      <c r="B6402" s="13">
        <v>-2.2175475590327829</v>
      </c>
    </row>
    <row r="6403" spans="1:2">
      <c r="A6403">
        <v>6402</v>
      </c>
      <c r="B6403" s="13">
        <v>-8.3380740440411873</v>
      </c>
    </row>
    <row r="6404" spans="1:2">
      <c r="A6404">
        <v>6403</v>
      </c>
      <c r="B6404" s="13">
        <v>-8.3072070406979162</v>
      </c>
    </row>
    <row r="6405" spans="1:2">
      <c r="A6405">
        <v>6404</v>
      </c>
      <c r="B6405" s="13">
        <v>-4.140282417339062</v>
      </c>
    </row>
    <row r="6406" spans="1:2">
      <c r="A6406">
        <v>6405</v>
      </c>
      <c r="B6406" s="13">
        <v>0.86507987816558851</v>
      </c>
    </row>
    <row r="6407" spans="1:2">
      <c r="A6407">
        <v>6406</v>
      </c>
      <c r="B6407" s="13">
        <v>0.41102341775256068</v>
      </c>
    </row>
    <row r="6408" spans="1:2">
      <c r="A6408">
        <v>6407</v>
      </c>
      <c r="B6408" s="13">
        <v>-4.9668218047608459</v>
      </c>
    </row>
    <row r="6409" spans="1:2">
      <c r="A6409">
        <v>6408</v>
      </c>
      <c r="B6409" s="13">
        <v>-4.0008156673725459</v>
      </c>
    </row>
    <row r="6410" spans="1:2">
      <c r="A6410">
        <v>6409</v>
      </c>
      <c r="B6410" s="13">
        <v>-6.3521445297885544</v>
      </c>
    </row>
    <row r="6411" spans="1:2">
      <c r="A6411">
        <v>6410</v>
      </c>
      <c r="B6411" s="13">
        <v>-7.2808115640578546</v>
      </c>
    </row>
    <row r="6412" spans="1:2">
      <c r="A6412">
        <v>6411</v>
      </c>
      <c r="B6412" s="13">
        <v>-1.7657792738145266</v>
      </c>
    </row>
    <row r="6413" spans="1:2">
      <c r="A6413">
        <v>6412</v>
      </c>
      <c r="B6413" s="13">
        <v>-4.4160954139914042</v>
      </c>
    </row>
    <row r="6414" spans="1:2">
      <c r="A6414">
        <v>6413</v>
      </c>
      <c r="B6414" s="13">
        <v>-2.3210401916967123</v>
      </c>
    </row>
    <row r="6415" spans="1:2">
      <c r="A6415">
        <v>6414</v>
      </c>
      <c r="B6415" s="13">
        <v>-1.4846125450084513</v>
      </c>
    </row>
    <row r="6416" spans="1:2">
      <c r="A6416">
        <v>6415</v>
      </c>
      <c r="B6416" s="13">
        <v>-7.8543380034145374</v>
      </c>
    </row>
    <row r="6417" spans="1:2">
      <c r="A6417">
        <v>6416</v>
      </c>
      <c r="B6417" s="13">
        <v>-6.9283349017071618</v>
      </c>
    </row>
    <row r="6418" spans="1:2">
      <c r="A6418">
        <v>6417</v>
      </c>
      <c r="B6418" s="13">
        <v>-7.2236705016598028</v>
      </c>
    </row>
    <row r="6419" spans="1:2">
      <c r="A6419">
        <v>6418</v>
      </c>
      <c r="B6419" s="13">
        <v>-2.0827093451322902</v>
      </c>
    </row>
    <row r="6420" spans="1:2">
      <c r="A6420">
        <v>6419</v>
      </c>
      <c r="B6420" s="13">
        <v>-6.1877552471555743</v>
      </c>
    </row>
    <row r="6421" spans="1:2">
      <c r="A6421">
        <v>6420</v>
      </c>
      <c r="B6421" s="13">
        <v>-3.9709981576110813</v>
      </c>
    </row>
    <row r="6422" spans="1:2">
      <c r="A6422">
        <v>6421</v>
      </c>
      <c r="B6422" s="13">
        <v>-6.3602021496106058</v>
      </c>
    </row>
    <row r="6423" spans="1:2">
      <c r="A6423">
        <v>6422</v>
      </c>
      <c r="B6423" s="13">
        <v>-6.4645702226327417</v>
      </c>
    </row>
    <row r="6424" spans="1:2">
      <c r="A6424">
        <v>6423</v>
      </c>
      <c r="B6424" s="13">
        <v>-3.8451354835481899</v>
      </c>
    </row>
    <row r="6425" spans="1:2">
      <c r="A6425">
        <v>6424</v>
      </c>
      <c r="B6425" s="13">
        <v>-6.3014646493612902</v>
      </c>
    </row>
    <row r="6426" spans="1:2">
      <c r="A6426">
        <v>6425</v>
      </c>
      <c r="B6426" s="13">
        <v>-6.0861818473045055</v>
      </c>
    </row>
    <row r="6427" spans="1:2">
      <c r="A6427">
        <v>6426</v>
      </c>
      <c r="B6427" s="13">
        <v>-5.6583737100279112</v>
      </c>
    </row>
    <row r="6428" spans="1:2">
      <c r="A6428">
        <v>6427</v>
      </c>
      <c r="B6428" s="13">
        <v>-6.2840719372465106</v>
      </c>
    </row>
    <row r="6429" spans="1:2">
      <c r="A6429">
        <v>6428</v>
      </c>
      <c r="B6429" s="13">
        <v>-3.4247025464921368</v>
      </c>
    </row>
    <row r="6430" spans="1:2">
      <c r="A6430">
        <v>6429</v>
      </c>
      <c r="B6430" s="13">
        <v>-4.2094864745098901</v>
      </c>
    </row>
    <row r="6431" spans="1:2">
      <c r="A6431">
        <v>6430</v>
      </c>
      <c r="B6431" s="13">
        <v>-7.2173027287924052</v>
      </c>
    </row>
    <row r="6432" spans="1:2">
      <c r="A6432">
        <v>6431</v>
      </c>
      <c r="B6432" s="13">
        <v>-9.0075004977259265</v>
      </c>
    </row>
    <row r="6433" spans="1:2">
      <c r="A6433">
        <v>6432</v>
      </c>
      <c r="B6433" s="13">
        <v>-2.8232251080404618</v>
      </c>
    </row>
    <row r="6434" spans="1:2">
      <c r="A6434">
        <v>6433</v>
      </c>
      <c r="B6434" s="13">
        <v>-7.038013551351086</v>
      </c>
    </row>
    <row r="6435" spans="1:2">
      <c r="A6435">
        <v>6434</v>
      </c>
      <c r="B6435" s="13">
        <v>-6.1683970137298205</v>
      </c>
    </row>
    <row r="6436" spans="1:2">
      <c r="A6436">
        <v>6435</v>
      </c>
      <c r="B6436" s="13">
        <v>-6.4583375836135311</v>
      </c>
    </row>
    <row r="6437" spans="1:2">
      <c r="A6437">
        <v>6436</v>
      </c>
      <c r="B6437" s="13">
        <v>-3.1476621489148786</v>
      </c>
    </row>
    <row r="6438" spans="1:2">
      <c r="A6438">
        <v>6437</v>
      </c>
      <c r="B6438" s="13">
        <v>-6.7540710967488362</v>
      </c>
    </row>
    <row r="6439" spans="1:2">
      <c r="A6439">
        <v>6438</v>
      </c>
      <c r="B6439" s="13">
        <v>-5.2570013043114177</v>
      </c>
    </row>
    <row r="6440" spans="1:2">
      <c r="A6440">
        <v>6439</v>
      </c>
      <c r="B6440" s="13">
        <v>-4.9463447016224196</v>
      </c>
    </row>
    <row r="6441" spans="1:2">
      <c r="A6441">
        <v>6440</v>
      </c>
      <c r="B6441" s="13">
        <v>-6.1745455504798841</v>
      </c>
    </row>
    <row r="6442" spans="1:2">
      <c r="A6442">
        <v>6441</v>
      </c>
      <c r="B6442" s="13">
        <v>-9.1704174038969573</v>
      </c>
    </row>
    <row r="6443" spans="1:2">
      <c r="A6443">
        <v>6442</v>
      </c>
      <c r="B6443" s="13">
        <v>-9.2247263607114238</v>
      </c>
    </row>
    <row r="6444" spans="1:2">
      <c r="A6444">
        <v>6443</v>
      </c>
      <c r="B6444" s="13">
        <v>-7.99744108137092</v>
      </c>
    </row>
    <row r="6445" spans="1:2">
      <c r="A6445">
        <v>6444</v>
      </c>
      <c r="B6445" s="13">
        <v>-2.9945478560691647</v>
      </c>
    </row>
    <row r="6446" spans="1:2">
      <c r="A6446">
        <v>6445</v>
      </c>
      <c r="B6446" s="13">
        <v>-7.7376745667671356</v>
      </c>
    </row>
    <row r="6447" spans="1:2">
      <c r="A6447">
        <v>6446</v>
      </c>
      <c r="B6447" s="13">
        <v>-11.158970791342028</v>
      </c>
    </row>
    <row r="6448" spans="1:2">
      <c r="A6448">
        <v>6447</v>
      </c>
      <c r="B6448" s="13">
        <v>-7.1557217562213831</v>
      </c>
    </row>
    <row r="6449" spans="1:2">
      <c r="A6449">
        <v>6448</v>
      </c>
      <c r="B6449" s="13">
        <v>-2.3092094741899087</v>
      </c>
    </row>
    <row r="6450" spans="1:2">
      <c r="A6450">
        <v>6449</v>
      </c>
      <c r="B6450" s="13">
        <v>-7.2872077967132727</v>
      </c>
    </row>
    <row r="6451" spans="1:2">
      <c r="A6451">
        <v>6450</v>
      </c>
      <c r="B6451" s="13">
        <v>-6.2016280391329808</v>
      </c>
    </row>
    <row r="6452" spans="1:2">
      <c r="A6452">
        <v>6451</v>
      </c>
      <c r="B6452" s="13">
        <v>-2.9087145254259936</v>
      </c>
    </row>
    <row r="6453" spans="1:2">
      <c r="A6453">
        <v>6452</v>
      </c>
      <c r="B6453" s="13">
        <v>-0.50191385212199813</v>
      </c>
    </row>
    <row r="6454" spans="1:2">
      <c r="A6454">
        <v>6453</v>
      </c>
      <c r="B6454" s="13">
        <v>-7.0648575304992418</v>
      </c>
    </row>
    <row r="6455" spans="1:2">
      <c r="A6455">
        <v>6454</v>
      </c>
      <c r="B6455" s="13">
        <v>-5.6045957316006358</v>
      </c>
    </row>
    <row r="6456" spans="1:2">
      <c r="A6456">
        <v>6455</v>
      </c>
      <c r="B6456" s="13">
        <v>-1.1787209641071323</v>
      </c>
    </row>
    <row r="6457" spans="1:2">
      <c r="A6457">
        <v>6456</v>
      </c>
      <c r="B6457" s="13">
        <v>-5.7134497940088327</v>
      </c>
    </row>
    <row r="6458" spans="1:2">
      <c r="A6458">
        <v>6457</v>
      </c>
      <c r="B6458" s="13">
        <v>-4.3216845098997503</v>
      </c>
    </row>
    <row r="6459" spans="1:2">
      <c r="A6459">
        <v>6458</v>
      </c>
      <c r="B6459" s="13">
        <v>-2.734842034954061</v>
      </c>
    </row>
    <row r="6460" spans="1:2">
      <c r="A6460">
        <v>6459</v>
      </c>
      <c r="B6460" s="13">
        <v>-6.7526320923515275</v>
      </c>
    </row>
    <row r="6461" spans="1:2">
      <c r="A6461">
        <v>6460</v>
      </c>
      <c r="B6461" s="13">
        <v>-4.7331446045630923</v>
      </c>
    </row>
    <row r="6462" spans="1:2">
      <c r="A6462">
        <v>6461</v>
      </c>
      <c r="B6462" s="13">
        <v>-3.8062116741770771</v>
      </c>
    </row>
    <row r="6463" spans="1:2">
      <c r="A6463">
        <v>6462</v>
      </c>
      <c r="B6463" s="13">
        <v>-5.5625171496556032</v>
      </c>
    </row>
    <row r="6464" spans="1:2">
      <c r="A6464">
        <v>6463</v>
      </c>
      <c r="B6464" s="13">
        <v>-5.7302758082946923</v>
      </c>
    </row>
    <row r="6465" spans="1:2">
      <c r="A6465">
        <v>6464</v>
      </c>
      <c r="B6465" s="13">
        <v>-4.9762225741428967</v>
      </c>
    </row>
    <row r="6466" spans="1:2">
      <c r="A6466">
        <v>6465</v>
      </c>
      <c r="B6466" s="13">
        <v>-3.6554474788887963</v>
      </c>
    </row>
    <row r="6467" spans="1:2">
      <c r="A6467">
        <v>6466</v>
      </c>
      <c r="B6467" s="13">
        <v>-10.047633828800857</v>
      </c>
    </row>
    <row r="6468" spans="1:2">
      <c r="A6468">
        <v>6467</v>
      </c>
      <c r="B6468" s="13">
        <v>-6.2189880934687336</v>
      </c>
    </row>
    <row r="6469" spans="1:2">
      <c r="A6469">
        <v>6468</v>
      </c>
      <c r="B6469" s="13">
        <v>-7.6512259821010673</v>
      </c>
    </row>
    <row r="6470" spans="1:2">
      <c r="A6470">
        <v>6469</v>
      </c>
      <c r="B6470" s="13">
        <v>-3.6471735601307409</v>
      </c>
    </row>
    <row r="6471" spans="1:2">
      <c r="A6471">
        <v>6470</v>
      </c>
      <c r="B6471" s="13">
        <v>-1.8516709492603882</v>
      </c>
    </row>
    <row r="6472" spans="1:2">
      <c r="A6472">
        <v>6471</v>
      </c>
      <c r="B6472" s="13">
        <v>-2.4397083255249248</v>
      </c>
    </row>
    <row r="6473" spans="1:2">
      <c r="A6473">
        <v>6472</v>
      </c>
      <c r="B6473" s="13">
        <v>-5.83799860154957</v>
      </c>
    </row>
    <row r="6474" spans="1:2">
      <c r="A6474">
        <v>6473</v>
      </c>
      <c r="B6474" s="13">
        <v>-4.9538500890025858</v>
      </c>
    </row>
    <row r="6475" spans="1:2">
      <c r="A6475">
        <v>6474</v>
      </c>
      <c r="B6475" s="13">
        <v>-1.9405412145861087</v>
      </c>
    </row>
    <row r="6476" spans="1:2">
      <c r="A6476">
        <v>6475</v>
      </c>
      <c r="B6476" s="13">
        <v>-6.5780348602186436</v>
      </c>
    </row>
    <row r="6477" spans="1:2">
      <c r="A6477">
        <v>6476</v>
      </c>
      <c r="B6477" s="13">
        <v>-4.4249937491045994</v>
      </c>
    </row>
    <row r="6478" spans="1:2">
      <c r="A6478">
        <v>6477</v>
      </c>
      <c r="B6478" s="13">
        <v>-5.9309229064372504</v>
      </c>
    </row>
    <row r="6479" spans="1:2">
      <c r="A6479">
        <v>6478</v>
      </c>
      <c r="B6479" s="13">
        <v>-7.6159736683190982</v>
      </c>
    </row>
    <row r="6480" spans="1:2">
      <c r="A6480">
        <v>6479</v>
      </c>
      <c r="B6480" s="13">
        <v>-2.4320587629236439</v>
      </c>
    </row>
    <row r="6481" spans="1:2">
      <c r="A6481">
        <v>6480</v>
      </c>
      <c r="B6481" s="13">
        <v>-3.650799317597381</v>
      </c>
    </row>
    <row r="6482" spans="1:2">
      <c r="A6482">
        <v>6481</v>
      </c>
      <c r="B6482" s="13">
        <v>-6.7558210367338756</v>
      </c>
    </row>
    <row r="6483" spans="1:2">
      <c r="A6483">
        <v>6482</v>
      </c>
      <c r="B6483" s="13">
        <v>-5.6462377918920224</v>
      </c>
    </row>
    <row r="6484" spans="1:2">
      <c r="A6484">
        <v>6483</v>
      </c>
      <c r="B6484" s="13">
        <v>-4.0559534378154556</v>
      </c>
    </row>
    <row r="6485" spans="1:2">
      <c r="A6485">
        <v>6484</v>
      </c>
      <c r="B6485" s="13">
        <v>-1.7424161466778461</v>
      </c>
    </row>
    <row r="6486" spans="1:2">
      <c r="A6486">
        <v>6485</v>
      </c>
      <c r="B6486" s="13">
        <v>-3.1267809564773597</v>
      </c>
    </row>
    <row r="6487" spans="1:2">
      <c r="A6487">
        <v>6486</v>
      </c>
      <c r="B6487" s="13">
        <v>-2.2300808622499497</v>
      </c>
    </row>
    <row r="6488" spans="1:2">
      <c r="A6488">
        <v>6487</v>
      </c>
      <c r="B6488" s="13">
        <v>-7.7028071987558793</v>
      </c>
    </row>
    <row r="6489" spans="1:2">
      <c r="A6489">
        <v>6488</v>
      </c>
      <c r="B6489" s="13">
        <v>-6.9460991495214595</v>
      </c>
    </row>
    <row r="6490" spans="1:2">
      <c r="A6490">
        <v>6489</v>
      </c>
      <c r="B6490" s="13">
        <v>-3.043428425642376</v>
      </c>
    </row>
    <row r="6491" spans="1:2">
      <c r="A6491">
        <v>6490</v>
      </c>
      <c r="B6491" s="13">
        <v>-7.0265405140135284</v>
      </c>
    </row>
    <row r="6492" spans="1:2">
      <c r="A6492">
        <v>6491</v>
      </c>
      <c r="B6492" s="13">
        <v>-5.1846601454745933</v>
      </c>
    </row>
    <row r="6493" spans="1:2">
      <c r="A6493">
        <v>6492</v>
      </c>
      <c r="B6493" s="13">
        <v>-3.493748865437273</v>
      </c>
    </row>
    <row r="6494" spans="1:2">
      <c r="A6494">
        <v>6493</v>
      </c>
      <c r="B6494" s="13">
        <v>-3.8719123041188825</v>
      </c>
    </row>
    <row r="6495" spans="1:2">
      <c r="A6495">
        <v>6494</v>
      </c>
      <c r="B6495" s="13">
        <v>-2.0379099739791027</v>
      </c>
    </row>
    <row r="6496" spans="1:2">
      <c r="A6496">
        <v>6495</v>
      </c>
      <c r="B6496" s="13">
        <v>0.15802246958447266</v>
      </c>
    </row>
    <row r="6497" spans="1:2">
      <c r="A6497">
        <v>6496</v>
      </c>
      <c r="B6497" s="13">
        <v>-6.301741677995472</v>
      </c>
    </row>
    <row r="6498" spans="1:2">
      <c r="A6498">
        <v>6497</v>
      </c>
      <c r="B6498" s="13">
        <v>-7.0710500516319676</v>
      </c>
    </row>
    <row r="6499" spans="1:2">
      <c r="A6499">
        <v>6498</v>
      </c>
      <c r="B6499" s="13">
        <v>-9.7774553237966693</v>
      </c>
    </row>
    <row r="6500" spans="1:2">
      <c r="A6500">
        <v>6499</v>
      </c>
      <c r="B6500" s="13">
        <v>-4.8376012475308414</v>
      </c>
    </row>
    <row r="6501" spans="1:2">
      <c r="A6501">
        <v>6500</v>
      </c>
      <c r="B6501" s="13">
        <v>-10.008317920245522</v>
      </c>
    </row>
    <row r="6502" spans="1:2">
      <c r="A6502">
        <v>6501</v>
      </c>
      <c r="B6502" s="13">
        <v>-0.92070865656005141</v>
      </c>
    </row>
    <row r="6503" spans="1:2">
      <c r="A6503">
        <v>6502</v>
      </c>
      <c r="B6503" s="13">
        <v>-4.0726009830160281</v>
      </c>
    </row>
    <row r="6504" spans="1:2">
      <c r="A6504">
        <v>6503</v>
      </c>
      <c r="B6504" s="13">
        <v>-4.3605456438866126</v>
      </c>
    </row>
    <row r="6505" spans="1:2">
      <c r="A6505">
        <v>6504</v>
      </c>
      <c r="B6505" s="13">
        <v>-6.1211140535143675</v>
      </c>
    </row>
    <row r="6506" spans="1:2">
      <c r="A6506">
        <v>6505</v>
      </c>
      <c r="B6506" s="13">
        <v>-4.2576339089929514</v>
      </c>
    </row>
    <row r="6507" spans="1:2">
      <c r="A6507">
        <v>6506</v>
      </c>
      <c r="B6507" s="13">
        <v>-6.4117366274411465</v>
      </c>
    </row>
    <row r="6508" spans="1:2">
      <c r="A6508">
        <v>6507</v>
      </c>
      <c r="B6508" s="13">
        <v>-5.7216280335917444</v>
      </c>
    </row>
    <row r="6509" spans="1:2">
      <c r="A6509">
        <v>6508</v>
      </c>
      <c r="B6509" s="13">
        <v>-6.9682999245925696</v>
      </c>
    </row>
    <row r="6510" spans="1:2">
      <c r="A6510">
        <v>6509</v>
      </c>
      <c r="B6510" s="13">
        <v>-4.0121879470800446</v>
      </c>
    </row>
    <row r="6511" spans="1:2">
      <c r="A6511">
        <v>6510</v>
      </c>
      <c r="B6511" s="13">
        <v>-4.7669693736889389</v>
      </c>
    </row>
    <row r="6512" spans="1:2">
      <c r="A6512">
        <v>6511</v>
      </c>
      <c r="B6512" s="13">
        <v>-1.8459843931326734</v>
      </c>
    </row>
    <row r="6513" spans="1:2">
      <c r="A6513">
        <v>6512</v>
      </c>
      <c r="B6513" s="13">
        <v>-3.6109927674477462</v>
      </c>
    </row>
    <row r="6514" spans="1:2">
      <c r="A6514">
        <v>6513</v>
      </c>
      <c r="B6514" s="13">
        <v>-2.0862946958124713</v>
      </c>
    </row>
    <row r="6515" spans="1:2">
      <c r="A6515">
        <v>6514</v>
      </c>
      <c r="B6515" s="13">
        <v>-1.6671273593455507</v>
      </c>
    </row>
    <row r="6516" spans="1:2">
      <c r="A6516">
        <v>6515</v>
      </c>
      <c r="B6516" s="13">
        <v>-5.9943375978658384</v>
      </c>
    </row>
    <row r="6517" spans="1:2">
      <c r="A6517">
        <v>6516</v>
      </c>
      <c r="B6517" s="13">
        <v>-7.6444347511469122</v>
      </c>
    </row>
    <row r="6518" spans="1:2">
      <c r="A6518">
        <v>6517</v>
      </c>
      <c r="B6518" s="13">
        <v>-8.2740961009367808</v>
      </c>
    </row>
    <row r="6519" spans="1:2">
      <c r="A6519">
        <v>6518</v>
      </c>
      <c r="B6519" s="13">
        <v>1.2680201682452081</v>
      </c>
    </row>
    <row r="6520" spans="1:2">
      <c r="A6520">
        <v>6519</v>
      </c>
      <c r="B6520" s="13">
        <v>-4.3478140084885233</v>
      </c>
    </row>
    <row r="6521" spans="1:2">
      <c r="A6521">
        <v>6520</v>
      </c>
      <c r="B6521" s="13">
        <v>-4.1874780649567596</v>
      </c>
    </row>
    <row r="6522" spans="1:2">
      <c r="A6522">
        <v>6521</v>
      </c>
      <c r="B6522" s="13">
        <v>-4.2979173459185063</v>
      </c>
    </row>
    <row r="6523" spans="1:2">
      <c r="A6523">
        <v>6522</v>
      </c>
      <c r="B6523" s="13">
        <v>-2.2486762125637876</v>
      </c>
    </row>
    <row r="6524" spans="1:2">
      <c r="A6524">
        <v>6523</v>
      </c>
      <c r="B6524" s="13">
        <v>-5.9895429020245805</v>
      </c>
    </row>
    <row r="6525" spans="1:2">
      <c r="A6525">
        <v>6524</v>
      </c>
      <c r="B6525" s="13">
        <v>-6.1131638794860965</v>
      </c>
    </row>
    <row r="6526" spans="1:2">
      <c r="A6526">
        <v>6525</v>
      </c>
      <c r="B6526" s="13">
        <v>-9.6773384436886971</v>
      </c>
    </row>
    <row r="6527" spans="1:2">
      <c r="A6527">
        <v>6526</v>
      </c>
      <c r="B6527" s="13">
        <v>-6.9313015270700626</v>
      </c>
    </row>
    <row r="6528" spans="1:2">
      <c r="A6528">
        <v>6527</v>
      </c>
      <c r="B6528" s="13">
        <v>-3.8221266718811449</v>
      </c>
    </row>
    <row r="6529" spans="1:2">
      <c r="A6529">
        <v>6528</v>
      </c>
      <c r="B6529" s="13">
        <v>-5.3835179698762987</v>
      </c>
    </row>
    <row r="6530" spans="1:2">
      <c r="A6530">
        <v>6529</v>
      </c>
      <c r="B6530" s="13">
        <v>-7.8073870538590677</v>
      </c>
    </row>
    <row r="6531" spans="1:2">
      <c r="A6531">
        <v>6530</v>
      </c>
      <c r="B6531" s="13">
        <v>-6.1528468376097631</v>
      </c>
    </row>
    <row r="6532" spans="1:2">
      <c r="A6532">
        <v>6531</v>
      </c>
      <c r="B6532" s="13">
        <v>-4.0415135729098886</v>
      </c>
    </row>
    <row r="6533" spans="1:2">
      <c r="A6533">
        <v>6532</v>
      </c>
      <c r="B6533" s="13">
        <v>-5.3169403879777857</v>
      </c>
    </row>
    <row r="6534" spans="1:2">
      <c r="A6534">
        <v>6533</v>
      </c>
      <c r="B6534" s="13">
        <v>-9.1953238211519093</v>
      </c>
    </row>
    <row r="6535" spans="1:2">
      <c r="A6535">
        <v>6534</v>
      </c>
      <c r="B6535" s="13">
        <v>-7.9381081359316408</v>
      </c>
    </row>
    <row r="6536" spans="1:2">
      <c r="A6536">
        <v>6535</v>
      </c>
      <c r="B6536" s="13">
        <v>-5.9067273049880749</v>
      </c>
    </row>
    <row r="6537" spans="1:2">
      <c r="A6537">
        <v>6536</v>
      </c>
      <c r="B6537" s="13">
        <v>-7.9034924184502486</v>
      </c>
    </row>
    <row r="6538" spans="1:2">
      <c r="A6538">
        <v>6537</v>
      </c>
      <c r="B6538" s="13">
        <v>-5.4281727253749334</v>
      </c>
    </row>
    <row r="6539" spans="1:2">
      <c r="A6539">
        <v>6538</v>
      </c>
      <c r="B6539" s="13">
        <v>-3.4146017738194994</v>
      </c>
    </row>
    <row r="6540" spans="1:2">
      <c r="A6540">
        <v>6539</v>
      </c>
      <c r="B6540" s="13">
        <v>-7.6056478188878396</v>
      </c>
    </row>
    <row r="6541" spans="1:2">
      <c r="A6541">
        <v>6540</v>
      </c>
      <c r="B6541" s="13">
        <v>-5.5024804524379753</v>
      </c>
    </row>
    <row r="6542" spans="1:2">
      <c r="A6542">
        <v>6541</v>
      </c>
      <c r="B6542" s="13">
        <v>-5.8509276046271443</v>
      </c>
    </row>
    <row r="6543" spans="1:2">
      <c r="A6543">
        <v>6542</v>
      </c>
      <c r="B6543" s="13">
        <v>-6.8714805258775318</v>
      </c>
    </row>
    <row r="6544" spans="1:2">
      <c r="A6544">
        <v>6543</v>
      </c>
      <c r="B6544" s="13">
        <v>-4.5522489550848038</v>
      </c>
    </row>
    <row r="6545" spans="1:2">
      <c r="A6545">
        <v>6544</v>
      </c>
      <c r="B6545" s="13">
        <v>-9.4979758924186228</v>
      </c>
    </row>
    <row r="6546" spans="1:2">
      <c r="A6546">
        <v>6545</v>
      </c>
      <c r="B6546" s="13">
        <v>-4.1815239590243811</v>
      </c>
    </row>
    <row r="6547" spans="1:2">
      <c r="A6547">
        <v>6546</v>
      </c>
      <c r="B6547" s="13">
        <v>-3.2649836236868408</v>
      </c>
    </row>
    <row r="6548" spans="1:2">
      <c r="A6548">
        <v>6547</v>
      </c>
      <c r="B6548" s="13">
        <v>-2.1867227632817272</v>
      </c>
    </row>
    <row r="6549" spans="1:2">
      <c r="A6549">
        <v>6548</v>
      </c>
      <c r="B6549" s="13">
        <v>-5.9069727188542061</v>
      </c>
    </row>
    <row r="6550" spans="1:2">
      <c r="A6550">
        <v>6549</v>
      </c>
      <c r="B6550" s="13">
        <v>-4.0517416604921692</v>
      </c>
    </row>
    <row r="6551" spans="1:2">
      <c r="A6551">
        <v>6550</v>
      </c>
      <c r="B6551" s="13">
        <v>-7.4059709595816479</v>
      </c>
    </row>
    <row r="6552" spans="1:2">
      <c r="A6552">
        <v>6551</v>
      </c>
      <c r="B6552" s="13">
        <v>-3.9105849430692943</v>
      </c>
    </row>
    <row r="6553" spans="1:2">
      <c r="A6553">
        <v>6552</v>
      </c>
      <c r="B6553" s="13">
        <v>-8.6149053003303777</v>
      </c>
    </row>
    <row r="6554" spans="1:2">
      <c r="A6554">
        <v>6553</v>
      </c>
      <c r="B6554" s="13">
        <v>-3.1603008422983052</v>
      </c>
    </row>
    <row r="6555" spans="1:2">
      <c r="A6555">
        <v>6554</v>
      </c>
      <c r="B6555" s="13">
        <v>-7.4976703971271874</v>
      </c>
    </row>
    <row r="6556" spans="1:2">
      <c r="A6556">
        <v>6555</v>
      </c>
      <c r="B6556" s="13">
        <v>-5.3886646789337442</v>
      </c>
    </row>
    <row r="6557" spans="1:2">
      <c r="A6557">
        <v>6556</v>
      </c>
      <c r="B6557" s="13">
        <v>-2.737733624402872</v>
      </c>
    </row>
    <row r="6558" spans="1:2">
      <c r="A6558">
        <v>6557</v>
      </c>
      <c r="B6558" s="13">
        <v>-7.1452402053653774</v>
      </c>
    </row>
    <row r="6559" spans="1:2">
      <c r="A6559">
        <v>6558</v>
      </c>
      <c r="B6559" s="13">
        <v>-4.6724839539529217</v>
      </c>
    </row>
    <row r="6560" spans="1:2">
      <c r="A6560">
        <v>6559</v>
      </c>
      <c r="B6560" s="13">
        <v>-3.8167980803195505</v>
      </c>
    </row>
    <row r="6561" spans="1:2">
      <c r="A6561">
        <v>6560</v>
      </c>
      <c r="B6561" s="13">
        <v>-9.6697509833478072</v>
      </c>
    </row>
    <row r="6562" spans="1:2">
      <c r="A6562">
        <v>6561</v>
      </c>
      <c r="B6562" s="13">
        <v>-7.4614257814413882</v>
      </c>
    </row>
    <row r="6563" spans="1:2">
      <c r="A6563">
        <v>6562</v>
      </c>
      <c r="B6563" s="13">
        <v>-6.8477207254137173</v>
      </c>
    </row>
    <row r="6564" spans="1:2">
      <c r="A6564">
        <v>6563</v>
      </c>
      <c r="B6564" s="13">
        <v>-5.7880718931904322</v>
      </c>
    </row>
    <row r="6565" spans="1:2">
      <c r="A6565">
        <v>6564</v>
      </c>
      <c r="B6565" s="13">
        <v>-0.70779593020501963</v>
      </c>
    </row>
    <row r="6566" spans="1:2">
      <c r="A6566">
        <v>6565</v>
      </c>
      <c r="B6566" s="13">
        <v>-5.8363405165558158</v>
      </c>
    </row>
    <row r="6567" spans="1:2">
      <c r="A6567">
        <v>6566</v>
      </c>
      <c r="B6567" s="13">
        <v>-4.8378454759329719</v>
      </c>
    </row>
    <row r="6568" spans="1:2">
      <c r="A6568">
        <v>6567</v>
      </c>
      <c r="B6568" s="13">
        <v>-2.4949694474772515</v>
      </c>
    </row>
    <row r="6569" spans="1:2">
      <c r="A6569">
        <v>6568</v>
      </c>
      <c r="B6569" s="13">
        <v>-4.481209518130167</v>
      </c>
    </row>
    <row r="6570" spans="1:2">
      <c r="A6570">
        <v>6569</v>
      </c>
      <c r="B6570" s="13">
        <v>-0.102837490644811</v>
      </c>
    </row>
    <row r="6571" spans="1:2">
      <c r="A6571">
        <v>6570</v>
      </c>
      <c r="B6571" s="13">
        <v>-9.568185245195366</v>
      </c>
    </row>
    <row r="6572" spans="1:2">
      <c r="A6572">
        <v>6571</v>
      </c>
      <c r="B6572" s="13">
        <v>-4.5145436958304517</v>
      </c>
    </row>
    <row r="6573" spans="1:2">
      <c r="A6573">
        <v>6572</v>
      </c>
      <c r="B6573" s="13">
        <v>-2.1946502339072911</v>
      </c>
    </row>
    <row r="6574" spans="1:2">
      <c r="A6574">
        <v>6573</v>
      </c>
      <c r="B6574" s="13">
        <v>-5.9710380935926777</v>
      </c>
    </row>
    <row r="6575" spans="1:2">
      <c r="A6575">
        <v>6574</v>
      </c>
      <c r="B6575" s="13">
        <v>-7.6495202885864035</v>
      </c>
    </row>
    <row r="6576" spans="1:2">
      <c r="A6576">
        <v>6575</v>
      </c>
      <c r="B6576" s="13">
        <v>-6.2313276349623337</v>
      </c>
    </row>
    <row r="6577" spans="1:2">
      <c r="A6577">
        <v>6576</v>
      </c>
      <c r="B6577" s="13">
        <v>-7.9836802161285609</v>
      </c>
    </row>
    <row r="6578" spans="1:2">
      <c r="A6578">
        <v>6577</v>
      </c>
      <c r="B6578" s="13">
        <v>-1.8732244358631842</v>
      </c>
    </row>
    <row r="6579" spans="1:2">
      <c r="A6579">
        <v>6578</v>
      </c>
      <c r="B6579" s="13">
        <v>-5.6306393145829547</v>
      </c>
    </row>
    <row r="6580" spans="1:2">
      <c r="A6580">
        <v>6579</v>
      </c>
      <c r="B6580" s="13">
        <v>-8.2004687272904278</v>
      </c>
    </row>
    <row r="6581" spans="1:2">
      <c r="A6581">
        <v>6580</v>
      </c>
      <c r="B6581" s="13">
        <v>-1.0397516589408666</v>
      </c>
    </row>
    <row r="6582" spans="1:2">
      <c r="A6582">
        <v>6581</v>
      </c>
      <c r="B6582" s="13">
        <v>-3.0421906649416286</v>
      </c>
    </row>
    <row r="6583" spans="1:2">
      <c r="A6583">
        <v>6582</v>
      </c>
      <c r="B6583" s="13">
        <v>-6.9573608390737673</v>
      </c>
    </row>
    <row r="6584" spans="1:2">
      <c r="A6584">
        <v>6583</v>
      </c>
      <c r="B6584" s="13">
        <v>-5.4542475610102734</v>
      </c>
    </row>
    <row r="6585" spans="1:2">
      <c r="A6585">
        <v>6584</v>
      </c>
      <c r="B6585" s="13">
        <v>-3.0820244872735039</v>
      </c>
    </row>
    <row r="6586" spans="1:2">
      <c r="A6586">
        <v>6585</v>
      </c>
      <c r="B6586" s="13">
        <v>-7.5913162728245824</v>
      </c>
    </row>
    <row r="6587" spans="1:2">
      <c r="A6587">
        <v>6586</v>
      </c>
      <c r="B6587" s="13">
        <v>-5.3357481034858703</v>
      </c>
    </row>
    <row r="6588" spans="1:2">
      <c r="A6588">
        <v>6587</v>
      </c>
      <c r="B6588" s="13">
        <v>-12.797609640428776</v>
      </c>
    </row>
    <row r="6589" spans="1:2">
      <c r="A6589">
        <v>6588</v>
      </c>
      <c r="B6589" s="13">
        <v>-6.6195759945375592</v>
      </c>
    </row>
    <row r="6590" spans="1:2">
      <c r="A6590">
        <v>6589</v>
      </c>
      <c r="B6590" s="13">
        <v>-7.9212203857267456</v>
      </c>
    </row>
    <row r="6591" spans="1:2">
      <c r="A6591">
        <v>6590</v>
      </c>
      <c r="B6591" s="13">
        <v>-11.774658186386516</v>
      </c>
    </row>
    <row r="6592" spans="1:2">
      <c r="A6592">
        <v>6591</v>
      </c>
      <c r="B6592" s="13">
        <v>-4.3938576866800343</v>
      </c>
    </row>
    <row r="6593" spans="1:2">
      <c r="A6593">
        <v>6592</v>
      </c>
      <c r="B6593" s="13">
        <v>-7.0934188589071177</v>
      </c>
    </row>
    <row r="6594" spans="1:2">
      <c r="A6594">
        <v>6593</v>
      </c>
      <c r="B6594" s="13">
        <v>-4.6786923993041682</v>
      </c>
    </row>
    <row r="6595" spans="1:2">
      <c r="A6595">
        <v>6594</v>
      </c>
      <c r="B6595" s="13">
        <v>-6.2287023131007491</v>
      </c>
    </row>
    <row r="6596" spans="1:2">
      <c r="A6596">
        <v>6595</v>
      </c>
      <c r="B6596" s="13">
        <v>1.1210061249153045</v>
      </c>
    </row>
    <row r="6597" spans="1:2">
      <c r="A6597">
        <v>6596</v>
      </c>
      <c r="B6597" s="13">
        <v>-2.9856360897827909</v>
      </c>
    </row>
    <row r="6598" spans="1:2">
      <c r="A6598">
        <v>6597</v>
      </c>
      <c r="B6598" s="13">
        <v>-5.3253752000411989</v>
      </c>
    </row>
    <row r="6599" spans="1:2">
      <c r="A6599">
        <v>6598</v>
      </c>
      <c r="B6599" s="13">
        <v>-0.68729656133538042</v>
      </c>
    </row>
    <row r="6600" spans="1:2">
      <c r="A6600">
        <v>6599</v>
      </c>
      <c r="B6600" s="13">
        <v>-4.3415910489411909</v>
      </c>
    </row>
    <row r="6601" spans="1:2">
      <c r="A6601">
        <v>6600</v>
      </c>
      <c r="B6601" s="13">
        <v>-5.3403650149797164</v>
      </c>
    </row>
    <row r="6602" spans="1:2">
      <c r="A6602">
        <v>6601</v>
      </c>
      <c r="B6602" s="13">
        <v>-9.1240840848503968</v>
      </c>
    </row>
    <row r="6603" spans="1:2">
      <c r="A6603">
        <v>6602</v>
      </c>
      <c r="B6603" s="13">
        <v>-5.8499766014595549</v>
      </c>
    </row>
    <row r="6604" spans="1:2">
      <c r="A6604">
        <v>6603</v>
      </c>
      <c r="B6604" s="13">
        <v>-9.9291517287195479</v>
      </c>
    </row>
    <row r="6605" spans="1:2">
      <c r="A6605">
        <v>6604</v>
      </c>
      <c r="B6605" s="13">
        <v>-0.58681641988307776</v>
      </c>
    </row>
    <row r="6606" spans="1:2">
      <c r="A6606">
        <v>6605</v>
      </c>
      <c r="B6606" s="13">
        <v>-5.2353427745330556</v>
      </c>
    </row>
    <row r="6607" spans="1:2">
      <c r="A6607">
        <v>6606</v>
      </c>
      <c r="B6607" s="13">
        <v>-4.1446119805874115</v>
      </c>
    </row>
    <row r="6608" spans="1:2">
      <c r="A6608">
        <v>6607</v>
      </c>
      <c r="B6608" s="13">
        <v>-10.249268978266693</v>
      </c>
    </row>
    <row r="6609" spans="1:2">
      <c r="A6609">
        <v>6608</v>
      </c>
      <c r="B6609" s="13">
        <v>-3.9283214504885056</v>
      </c>
    </row>
    <row r="6610" spans="1:2">
      <c r="A6610">
        <v>6609</v>
      </c>
      <c r="B6610" s="13">
        <v>-4.4909967862586706</v>
      </c>
    </row>
    <row r="6611" spans="1:2">
      <c r="A6611">
        <v>6610</v>
      </c>
      <c r="B6611" s="13">
        <v>-6.4007883177123874</v>
      </c>
    </row>
    <row r="6612" spans="1:2">
      <c r="A6612">
        <v>6611</v>
      </c>
      <c r="B6612" s="13">
        <v>-5.2295365433530643</v>
      </c>
    </row>
    <row r="6613" spans="1:2">
      <c r="A6613">
        <v>6612</v>
      </c>
      <c r="B6613" s="13">
        <v>-4.1326196529267794</v>
      </c>
    </row>
    <row r="6614" spans="1:2">
      <c r="A6614">
        <v>6613</v>
      </c>
      <c r="B6614" s="13">
        <v>-0.88799216033669492</v>
      </c>
    </row>
    <row r="6615" spans="1:2">
      <c r="A6615">
        <v>6614</v>
      </c>
      <c r="B6615" s="13">
        <v>-3.0039281193074014</v>
      </c>
    </row>
    <row r="6616" spans="1:2">
      <c r="A6616">
        <v>6615</v>
      </c>
      <c r="B6616" s="13">
        <v>-5.3974193833238422</v>
      </c>
    </row>
    <row r="6617" spans="1:2">
      <c r="A6617">
        <v>6616</v>
      </c>
      <c r="B6617" s="13">
        <v>-3.0252281649499255</v>
      </c>
    </row>
    <row r="6618" spans="1:2">
      <c r="A6618">
        <v>6617</v>
      </c>
      <c r="B6618" s="13">
        <v>-4.9474834748319765</v>
      </c>
    </row>
    <row r="6619" spans="1:2">
      <c r="A6619">
        <v>6618</v>
      </c>
      <c r="B6619" s="13">
        <v>-6.9323081622886624</v>
      </c>
    </row>
    <row r="6620" spans="1:2">
      <c r="A6620">
        <v>6619</v>
      </c>
      <c r="B6620" s="13">
        <v>-9.4799278461844541</v>
      </c>
    </row>
    <row r="6621" spans="1:2">
      <c r="A6621">
        <v>6620</v>
      </c>
      <c r="B6621" s="13">
        <v>-5.399944346642461</v>
      </c>
    </row>
    <row r="6622" spans="1:2">
      <c r="A6622">
        <v>6621</v>
      </c>
      <c r="B6622" s="13">
        <v>-5.2025473013725314</v>
      </c>
    </row>
    <row r="6623" spans="1:2">
      <c r="A6623">
        <v>6622</v>
      </c>
      <c r="B6623" s="13">
        <v>-4.1909293537360677</v>
      </c>
    </row>
    <row r="6624" spans="1:2">
      <c r="A6624">
        <v>6623</v>
      </c>
      <c r="B6624" s="13">
        <v>-2.9068122744700036</v>
      </c>
    </row>
    <row r="6625" spans="1:2">
      <c r="A6625">
        <v>6624</v>
      </c>
      <c r="B6625" s="13">
        <v>-6.3248673581438624</v>
      </c>
    </row>
    <row r="6626" spans="1:2">
      <c r="A6626">
        <v>6625</v>
      </c>
      <c r="B6626" s="13">
        <v>-5.0942432058856184</v>
      </c>
    </row>
    <row r="6627" spans="1:2">
      <c r="A6627">
        <v>6626</v>
      </c>
      <c r="B6627" s="13">
        <v>-3.8604215057344229</v>
      </c>
    </row>
    <row r="6628" spans="1:2">
      <c r="A6628">
        <v>6627</v>
      </c>
      <c r="B6628" s="13">
        <v>-6.4754808852256973</v>
      </c>
    </row>
    <row r="6629" spans="1:2">
      <c r="A6629">
        <v>6628</v>
      </c>
      <c r="B6629" s="13">
        <v>-6.3299971113871925</v>
      </c>
    </row>
    <row r="6630" spans="1:2">
      <c r="A6630">
        <v>6629</v>
      </c>
      <c r="B6630" s="13">
        <v>-7.3103768878517661</v>
      </c>
    </row>
    <row r="6631" spans="1:2">
      <c r="A6631">
        <v>6630</v>
      </c>
      <c r="B6631" s="13">
        <v>-7.7677195282481186</v>
      </c>
    </row>
    <row r="6632" spans="1:2">
      <c r="A6632">
        <v>6631</v>
      </c>
      <c r="B6632" s="13">
        <v>-7.6983847941853449</v>
      </c>
    </row>
    <row r="6633" spans="1:2">
      <c r="A6633">
        <v>6632</v>
      </c>
      <c r="B6633" s="13">
        <v>-6.1482952296898228</v>
      </c>
    </row>
    <row r="6634" spans="1:2">
      <c r="A6634">
        <v>6633</v>
      </c>
      <c r="B6634" s="13">
        <v>-6.3145916211987085</v>
      </c>
    </row>
    <row r="6635" spans="1:2">
      <c r="A6635">
        <v>6634</v>
      </c>
      <c r="B6635" s="13">
        <v>-7.2113493793574719</v>
      </c>
    </row>
    <row r="6636" spans="1:2">
      <c r="A6636">
        <v>6635</v>
      </c>
      <c r="B6636" s="13">
        <v>-3.2534974924771922</v>
      </c>
    </row>
    <row r="6637" spans="1:2">
      <c r="A6637">
        <v>6636</v>
      </c>
      <c r="B6637" s="13">
        <v>-6.7512577340030386</v>
      </c>
    </row>
    <row r="6638" spans="1:2">
      <c r="A6638">
        <v>6637</v>
      </c>
      <c r="B6638" s="13">
        <v>-8.7893596687224669</v>
      </c>
    </row>
    <row r="6639" spans="1:2">
      <c r="A6639">
        <v>6638</v>
      </c>
      <c r="B6639" s="13">
        <v>-7.0431914417239607</v>
      </c>
    </row>
    <row r="6640" spans="1:2">
      <c r="A6640">
        <v>6639</v>
      </c>
      <c r="B6640" s="13">
        <v>-5.5353699938274055</v>
      </c>
    </row>
    <row r="6641" spans="1:2">
      <c r="A6641">
        <v>6640</v>
      </c>
      <c r="B6641" s="13">
        <v>-4.9574594064247863</v>
      </c>
    </row>
    <row r="6642" spans="1:2">
      <c r="A6642">
        <v>6641</v>
      </c>
      <c r="B6642" s="13">
        <v>-5.3959263446707881</v>
      </c>
    </row>
    <row r="6643" spans="1:2">
      <c r="A6643">
        <v>6642</v>
      </c>
      <c r="B6643" s="13">
        <v>-2.6121849049656665</v>
      </c>
    </row>
    <row r="6644" spans="1:2">
      <c r="A6644">
        <v>6643</v>
      </c>
      <c r="B6644" s="13">
        <v>-1.293649349967458</v>
      </c>
    </row>
    <row r="6645" spans="1:2">
      <c r="A6645">
        <v>6644</v>
      </c>
      <c r="B6645" s="13">
        <v>-4.0312715148350788</v>
      </c>
    </row>
    <row r="6646" spans="1:2">
      <c r="A6646">
        <v>6645</v>
      </c>
      <c r="B6646" s="13">
        <v>-5.4812878065298989</v>
      </c>
    </row>
    <row r="6647" spans="1:2">
      <c r="A6647">
        <v>6646</v>
      </c>
      <c r="B6647" s="13">
        <v>-8.3247084759014545</v>
      </c>
    </row>
    <row r="6648" spans="1:2">
      <c r="A6648">
        <v>6647</v>
      </c>
      <c r="B6648" s="13">
        <v>-4.0327659058167917</v>
      </c>
    </row>
    <row r="6649" spans="1:2">
      <c r="A6649">
        <v>6648</v>
      </c>
      <c r="B6649" s="13">
        <v>-5.3303332844333209</v>
      </c>
    </row>
    <row r="6650" spans="1:2">
      <c r="A6650">
        <v>6649</v>
      </c>
      <c r="B6650" s="13">
        <v>-6.955750092605169</v>
      </c>
    </row>
    <row r="6651" spans="1:2">
      <c r="A6651">
        <v>6650</v>
      </c>
      <c r="B6651" s="13">
        <v>-10.397864282961528</v>
      </c>
    </row>
    <row r="6652" spans="1:2">
      <c r="A6652">
        <v>6651</v>
      </c>
      <c r="B6652" s="13">
        <v>-7.4434663732983903</v>
      </c>
    </row>
    <row r="6653" spans="1:2">
      <c r="A6653">
        <v>6652</v>
      </c>
      <c r="B6653" s="13">
        <v>-6.1335666634295647</v>
      </c>
    </row>
    <row r="6654" spans="1:2">
      <c r="A6654">
        <v>6653</v>
      </c>
      <c r="B6654" s="13">
        <v>-9.2088644123442602</v>
      </c>
    </row>
    <row r="6655" spans="1:2">
      <c r="A6655">
        <v>6654</v>
      </c>
      <c r="B6655" s="13">
        <v>-8.0204213363013679</v>
      </c>
    </row>
    <row r="6656" spans="1:2">
      <c r="A6656">
        <v>6655</v>
      </c>
      <c r="B6656" s="13">
        <v>-7.3220085428633537</v>
      </c>
    </row>
    <row r="6657" spans="1:2">
      <c r="A6657">
        <v>6656</v>
      </c>
      <c r="B6657" s="13">
        <v>-6.731088933849958</v>
      </c>
    </row>
    <row r="6658" spans="1:2">
      <c r="A6658">
        <v>6657</v>
      </c>
      <c r="B6658" s="13">
        <v>-0.31800126569265458</v>
      </c>
    </row>
    <row r="6659" spans="1:2">
      <c r="A6659">
        <v>6658</v>
      </c>
      <c r="B6659" s="13">
        <v>-6.8972657857762449</v>
      </c>
    </row>
    <row r="6660" spans="1:2">
      <c r="A6660">
        <v>6659</v>
      </c>
      <c r="B6660" s="13">
        <v>-4.0932552330559142</v>
      </c>
    </row>
    <row r="6661" spans="1:2">
      <c r="A6661">
        <v>6660</v>
      </c>
      <c r="B6661" s="13">
        <v>-2.6230720914147527</v>
      </c>
    </row>
    <row r="6662" spans="1:2">
      <c r="A6662">
        <v>6661</v>
      </c>
      <c r="B6662" s="13">
        <v>-0.6770608423608433</v>
      </c>
    </row>
    <row r="6663" spans="1:2">
      <c r="A6663">
        <v>6662</v>
      </c>
      <c r="B6663" s="13">
        <v>-5.5236029831368985</v>
      </c>
    </row>
    <row r="6664" spans="1:2">
      <c r="A6664">
        <v>6663</v>
      </c>
      <c r="B6664" s="13">
        <v>-2.8589478909911921</v>
      </c>
    </row>
    <row r="6665" spans="1:2">
      <c r="A6665">
        <v>6664</v>
      </c>
      <c r="B6665" s="13">
        <v>-1.3668628175653235</v>
      </c>
    </row>
    <row r="6666" spans="1:2">
      <c r="A6666">
        <v>6665</v>
      </c>
      <c r="B6666" s="13">
        <v>-6.4553780088443222</v>
      </c>
    </row>
    <row r="6667" spans="1:2">
      <c r="A6667">
        <v>6666</v>
      </c>
      <c r="B6667" s="13">
        <v>-0.91683443601476344</v>
      </c>
    </row>
    <row r="6668" spans="1:2">
      <c r="A6668">
        <v>6667</v>
      </c>
      <c r="B6668" s="13">
        <v>-7.298304066011525</v>
      </c>
    </row>
    <row r="6669" spans="1:2">
      <c r="A6669">
        <v>6668</v>
      </c>
      <c r="B6669" s="13">
        <v>-6.7369406791580575</v>
      </c>
    </row>
    <row r="6670" spans="1:2">
      <c r="A6670">
        <v>6669</v>
      </c>
      <c r="B6670" s="13">
        <v>-8.9926311218768937</v>
      </c>
    </row>
    <row r="6671" spans="1:2">
      <c r="A6671">
        <v>6670</v>
      </c>
      <c r="B6671" s="13">
        <v>-3.989101200556322</v>
      </c>
    </row>
    <row r="6672" spans="1:2">
      <c r="A6672">
        <v>6671</v>
      </c>
      <c r="B6672" s="13">
        <v>-1.9073321800937428</v>
      </c>
    </row>
    <row r="6673" spans="1:2">
      <c r="A6673">
        <v>6672</v>
      </c>
      <c r="B6673" s="13">
        <v>-2.2650632120363974</v>
      </c>
    </row>
    <row r="6674" spans="1:2">
      <c r="A6674">
        <v>6673</v>
      </c>
      <c r="B6674" s="13">
        <v>-6.7262356511116783</v>
      </c>
    </row>
    <row r="6675" spans="1:2">
      <c r="A6675">
        <v>6674</v>
      </c>
      <c r="B6675" s="13">
        <v>-6.5659119348624335</v>
      </c>
    </row>
    <row r="6676" spans="1:2">
      <c r="A6676">
        <v>6675</v>
      </c>
      <c r="B6676" s="13">
        <v>-9.4858615820395276</v>
      </c>
    </row>
    <row r="6677" spans="1:2">
      <c r="A6677">
        <v>6676</v>
      </c>
      <c r="B6677" s="13">
        <v>-4.1387308882342042</v>
      </c>
    </row>
    <row r="6678" spans="1:2">
      <c r="A6678">
        <v>6677</v>
      </c>
      <c r="B6678" s="13">
        <v>-5.2848385138133187</v>
      </c>
    </row>
    <row r="6679" spans="1:2">
      <c r="A6679">
        <v>6678</v>
      </c>
      <c r="B6679" s="13">
        <v>-6.8013149436450053</v>
      </c>
    </row>
    <row r="6680" spans="1:2">
      <c r="A6680">
        <v>6679</v>
      </c>
      <c r="B6680" s="13">
        <v>-2.5167306614107217</v>
      </c>
    </row>
    <row r="6681" spans="1:2">
      <c r="A6681">
        <v>6680</v>
      </c>
      <c r="B6681" s="13">
        <v>-4.3382809197432968</v>
      </c>
    </row>
    <row r="6682" spans="1:2">
      <c r="A6682">
        <v>6681</v>
      </c>
      <c r="B6682" s="13">
        <v>-6.9504652781612792</v>
      </c>
    </row>
    <row r="6683" spans="1:2">
      <c r="A6683">
        <v>6682</v>
      </c>
      <c r="B6683" s="13">
        <v>-4.7996809589251388</v>
      </c>
    </row>
    <row r="6684" spans="1:2">
      <c r="A6684">
        <v>6683</v>
      </c>
      <c r="B6684" s="13">
        <v>-10.047659821598616</v>
      </c>
    </row>
    <row r="6685" spans="1:2">
      <c r="A6685">
        <v>6684</v>
      </c>
      <c r="B6685" s="13">
        <v>-3.0544930323005661</v>
      </c>
    </row>
    <row r="6686" spans="1:2">
      <c r="A6686">
        <v>6685</v>
      </c>
      <c r="B6686" s="13">
        <v>-3.3652991296192027</v>
      </c>
    </row>
    <row r="6687" spans="1:2">
      <c r="A6687">
        <v>6686</v>
      </c>
      <c r="B6687" s="13">
        <v>-3.435775707959269</v>
      </c>
    </row>
    <row r="6688" spans="1:2">
      <c r="A6688">
        <v>6687</v>
      </c>
      <c r="B6688" s="13">
        <v>-6.8327858257221585</v>
      </c>
    </row>
    <row r="6689" spans="1:2">
      <c r="A6689">
        <v>6688</v>
      </c>
      <c r="B6689" s="13">
        <v>-8.6802274359123981</v>
      </c>
    </row>
    <row r="6690" spans="1:2">
      <c r="A6690">
        <v>6689</v>
      </c>
      <c r="B6690" s="13">
        <v>-8.6707081534037709</v>
      </c>
    </row>
    <row r="6691" spans="1:2">
      <c r="A6691">
        <v>6690</v>
      </c>
      <c r="B6691" s="13">
        <v>-4.5252988527793301</v>
      </c>
    </row>
    <row r="6692" spans="1:2">
      <c r="A6692">
        <v>6691</v>
      </c>
      <c r="B6692" s="13">
        <v>-8.2009220933952935</v>
      </c>
    </row>
    <row r="6693" spans="1:2">
      <c r="A6693">
        <v>6692</v>
      </c>
      <c r="B6693" s="13">
        <v>-3.7942070463967794</v>
      </c>
    </row>
    <row r="6694" spans="1:2">
      <c r="A6694">
        <v>6693</v>
      </c>
      <c r="B6694" s="13">
        <v>-1.7697563974990029</v>
      </c>
    </row>
    <row r="6695" spans="1:2">
      <c r="A6695">
        <v>6694</v>
      </c>
      <c r="B6695" s="13">
        <v>-4.7459320526453155</v>
      </c>
    </row>
    <row r="6696" spans="1:2">
      <c r="A6696">
        <v>6695</v>
      </c>
      <c r="B6696" s="13">
        <v>-7.8214701210752686</v>
      </c>
    </row>
    <row r="6697" spans="1:2">
      <c r="A6697">
        <v>6696</v>
      </c>
      <c r="B6697" s="13">
        <v>-6.5826238748972452</v>
      </c>
    </row>
    <row r="6698" spans="1:2">
      <c r="A6698">
        <v>6697</v>
      </c>
      <c r="B6698" s="13">
        <v>-5.0334445995643495</v>
      </c>
    </row>
    <row r="6699" spans="1:2">
      <c r="A6699">
        <v>6698</v>
      </c>
      <c r="B6699" s="13">
        <v>-4.2663582268728284</v>
      </c>
    </row>
    <row r="6700" spans="1:2">
      <c r="A6700">
        <v>6699</v>
      </c>
      <c r="B6700" s="13">
        <v>-5.6770595102146837</v>
      </c>
    </row>
    <row r="6701" spans="1:2">
      <c r="A6701">
        <v>6700</v>
      </c>
      <c r="B6701" s="13">
        <v>-6.509103713616847</v>
      </c>
    </row>
    <row r="6702" spans="1:2">
      <c r="A6702">
        <v>6701</v>
      </c>
      <c r="B6702" s="13">
        <v>-4.6594344142716402</v>
      </c>
    </row>
    <row r="6703" spans="1:2">
      <c r="A6703">
        <v>6702</v>
      </c>
      <c r="B6703" s="13">
        <v>-6.1023581691131632</v>
      </c>
    </row>
    <row r="6704" spans="1:2">
      <c r="A6704">
        <v>6703</v>
      </c>
      <c r="B6704" s="13">
        <v>-6.0083420203742861</v>
      </c>
    </row>
    <row r="6705" spans="1:2">
      <c r="A6705">
        <v>6704</v>
      </c>
      <c r="B6705" s="13">
        <v>-8.4755137967946652</v>
      </c>
    </row>
    <row r="6706" spans="1:2">
      <c r="A6706">
        <v>6705</v>
      </c>
      <c r="B6706" s="13">
        <v>-4.6914686904513356</v>
      </c>
    </row>
    <row r="6707" spans="1:2">
      <c r="A6707">
        <v>6706</v>
      </c>
      <c r="B6707" s="13">
        <v>-7.6475792595558705</v>
      </c>
    </row>
    <row r="6708" spans="1:2">
      <c r="A6708">
        <v>6707</v>
      </c>
      <c r="B6708" s="13">
        <v>-7.1877832426514132</v>
      </c>
    </row>
    <row r="6709" spans="1:2">
      <c r="A6709">
        <v>6708</v>
      </c>
      <c r="B6709" s="13">
        <v>-6.9242554367805091</v>
      </c>
    </row>
    <row r="6710" spans="1:2">
      <c r="A6710">
        <v>6709</v>
      </c>
      <c r="B6710" s="13">
        <v>-7.7915294436576525</v>
      </c>
    </row>
    <row r="6711" spans="1:2">
      <c r="A6711">
        <v>6710</v>
      </c>
      <c r="B6711" s="13">
        <v>-4.5231026625463038</v>
      </c>
    </row>
    <row r="6712" spans="1:2">
      <c r="A6712">
        <v>6711</v>
      </c>
      <c r="B6712" s="13">
        <v>-9.0750086468620772</v>
      </c>
    </row>
    <row r="6713" spans="1:2">
      <c r="A6713">
        <v>6712</v>
      </c>
      <c r="B6713" s="13">
        <v>-5.239285218855847</v>
      </c>
    </row>
    <row r="6714" spans="1:2">
      <c r="A6714">
        <v>6713</v>
      </c>
      <c r="B6714" s="13">
        <v>-8.6458021796298556</v>
      </c>
    </row>
    <row r="6715" spans="1:2">
      <c r="A6715">
        <v>6714</v>
      </c>
      <c r="B6715" s="13">
        <v>-4.5893783770742296</v>
      </c>
    </row>
    <row r="6716" spans="1:2">
      <c r="A6716">
        <v>6715</v>
      </c>
      <c r="B6716" s="13">
        <v>-2.7583916334058936</v>
      </c>
    </row>
    <row r="6717" spans="1:2">
      <c r="A6717">
        <v>6716</v>
      </c>
      <c r="B6717" s="13">
        <v>-7.0466974492412158</v>
      </c>
    </row>
    <row r="6718" spans="1:2">
      <c r="A6718">
        <v>6717</v>
      </c>
      <c r="B6718" s="13">
        <v>-2.76000438013285</v>
      </c>
    </row>
    <row r="6719" spans="1:2">
      <c r="A6719">
        <v>6718</v>
      </c>
      <c r="B6719" s="13">
        <v>-3.8880644108938092</v>
      </c>
    </row>
    <row r="6720" spans="1:2">
      <c r="A6720">
        <v>6719</v>
      </c>
      <c r="B6720" s="13">
        <v>-6.3083202677930927</v>
      </c>
    </row>
    <row r="6721" spans="1:2">
      <c r="A6721">
        <v>6720</v>
      </c>
      <c r="B6721" s="13">
        <v>-6.7942653221215323</v>
      </c>
    </row>
    <row r="6722" spans="1:2">
      <c r="A6722">
        <v>6721</v>
      </c>
      <c r="B6722" s="13">
        <v>-4.2951372924218703</v>
      </c>
    </row>
    <row r="6723" spans="1:2">
      <c r="A6723">
        <v>6722</v>
      </c>
      <c r="B6723" s="13">
        <v>-6.9857030940910949</v>
      </c>
    </row>
    <row r="6724" spans="1:2">
      <c r="A6724">
        <v>6723</v>
      </c>
      <c r="B6724" s="13">
        <v>-3.428325038324596</v>
      </c>
    </row>
    <row r="6725" spans="1:2">
      <c r="A6725">
        <v>6724</v>
      </c>
      <c r="B6725" s="13">
        <v>-2.8973018619158295</v>
      </c>
    </row>
    <row r="6726" spans="1:2">
      <c r="A6726">
        <v>6725</v>
      </c>
      <c r="B6726" s="13">
        <v>-8.6304956411184701</v>
      </c>
    </row>
    <row r="6727" spans="1:2">
      <c r="A6727">
        <v>6726</v>
      </c>
      <c r="B6727" s="13">
        <v>-6.0154180423852788</v>
      </c>
    </row>
    <row r="6728" spans="1:2">
      <c r="A6728">
        <v>6727</v>
      </c>
      <c r="B6728" s="13">
        <v>-4.3071366911788775</v>
      </c>
    </row>
    <row r="6729" spans="1:2">
      <c r="A6729">
        <v>6728</v>
      </c>
      <c r="B6729" s="13">
        <v>-7.5383424447968652</v>
      </c>
    </row>
    <row r="6730" spans="1:2">
      <c r="A6730">
        <v>6729</v>
      </c>
      <c r="B6730" s="13">
        <v>-7.286813485954192</v>
      </c>
    </row>
    <row r="6731" spans="1:2">
      <c r="A6731">
        <v>6730</v>
      </c>
      <c r="B6731" s="13">
        <v>-7.2634055890131251</v>
      </c>
    </row>
    <row r="6732" spans="1:2">
      <c r="A6732">
        <v>6731</v>
      </c>
      <c r="B6732" s="13">
        <v>-7.7242038947943676</v>
      </c>
    </row>
    <row r="6733" spans="1:2">
      <c r="A6733">
        <v>6732</v>
      </c>
      <c r="B6733" s="13">
        <v>-5.3187674938695171</v>
      </c>
    </row>
    <row r="6734" spans="1:2">
      <c r="A6734">
        <v>6733</v>
      </c>
      <c r="B6734" s="13">
        <v>-2.4080406323687558</v>
      </c>
    </row>
    <row r="6735" spans="1:2">
      <c r="A6735">
        <v>6734</v>
      </c>
      <c r="B6735" s="13">
        <v>-5.0543624638120743</v>
      </c>
    </row>
    <row r="6736" spans="1:2">
      <c r="A6736">
        <v>6735</v>
      </c>
      <c r="B6736" s="13">
        <v>-5.4058657736106941</v>
      </c>
    </row>
    <row r="6737" spans="1:2">
      <c r="A6737">
        <v>6736</v>
      </c>
      <c r="B6737" s="13">
        <v>-8.8903118890395376</v>
      </c>
    </row>
    <row r="6738" spans="1:2">
      <c r="A6738">
        <v>6737</v>
      </c>
      <c r="B6738" s="13">
        <v>-7.2552595865064431</v>
      </c>
    </row>
    <row r="6739" spans="1:2">
      <c r="A6739">
        <v>6738</v>
      </c>
      <c r="B6739" s="13">
        <v>-6.7684016716303566</v>
      </c>
    </row>
    <row r="6740" spans="1:2">
      <c r="A6740">
        <v>6739</v>
      </c>
      <c r="B6740" s="13">
        <v>-3.5714778602868265</v>
      </c>
    </row>
    <row r="6741" spans="1:2">
      <c r="A6741">
        <v>6740</v>
      </c>
      <c r="B6741" s="13">
        <v>-8.8788282816464807</v>
      </c>
    </row>
    <row r="6742" spans="1:2">
      <c r="A6742">
        <v>6741</v>
      </c>
      <c r="B6742" s="13">
        <v>-4.2833320321289268</v>
      </c>
    </row>
    <row r="6743" spans="1:2">
      <c r="A6743">
        <v>6742</v>
      </c>
      <c r="B6743" s="13">
        <v>-1.4637372092312173</v>
      </c>
    </row>
    <row r="6744" spans="1:2">
      <c r="A6744">
        <v>6743</v>
      </c>
      <c r="B6744" s="13">
        <v>-0.88128906858413392</v>
      </c>
    </row>
    <row r="6745" spans="1:2">
      <c r="A6745">
        <v>6744</v>
      </c>
      <c r="B6745" s="13">
        <v>-3.2497188665074086</v>
      </c>
    </row>
    <row r="6746" spans="1:2">
      <c r="A6746">
        <v>6745</v>
      </c>
      <c r="B6746" s="13">
        <v>-5.2489485101108855</v>
      </c>
    </row>
    <row r="6747" spans="1:2">
      <c r="A6747">
        <v>6746</v>
      </c>
      <c r="B6747" s="13">
        <v>-5.0584175933857036</v>
      </c>
    </row>
    <row r="6748" spans="1:2">
      <c r="A6748">
        <v>6747</v>
      </c>
      <c r="B6748" s="13">
        <v>-5.089681266873245</v>
      </c>
    </row>
    <row r="6749" spans="1:2">
      <c r="A6749">
        <v>6748</v>
      </c>
      <c r="B6749" s="13">
        <v>-5.2724589755959457</v>
      </c>
    </row>
    <row r="6750" spans="1:2">
      <c r="A6750">
        <v>6749</v>
      </c>
      <c r="B6750" s="13">
        <v>-5.371935792427597</v>
      </c>
    </row>
    <row r="6751" spans="1:2">
      <c r="A6751">
        <v>6750</v>
      </c>
      <c r="B6751" s="13">
        <v>-3.0186861992527878</v>
      </c>
    </row>
    <row r="6752" spans="1:2">
      <c r="A6752">
        <v>6751</v>
      </c>
      <c r="B6752" s="13">
        <v>-8.6793377886309947E-2</v>
      </c>
    </row>
    <row r="6753" spans="1:2">
      <c r="A6753">
        <v>6752</v>
      </c>
      <c r="B6753" s="13">
        <v>-4.4470385722753365</v>
      </c>
    </row>
    <row r="6754" spans="1:2">
      <c r="A6754">
        <v>6753</v>
      </c>
      <c r="B6754" s="13">
        <v>-1.918871549484567</v>
      </c>
    </row>
    <row r="6755" spans="1:2">
      <c r="A6755">
        <v>6754</v>
      </c>
      <c r="B6755" s="13">
        <v>-3.5809254455250139</v>
      </c>
    </row>
    <row r="6756" spans="1:2">
      <c r="A6756">
        <v>6755</v>
      </c>
      <c r="B6756" s="13">
        <v>-6.8249072333343799</v>
      </c>
    </row>
    <row r="6757" spans="1:2">
      <c r="A6757">
        <v>6756</v>
      </c>
      <c r="B6757" s="13">
        <v>-6.7843329865074544</v>
      </c>
    </row>
    <row r="6758" spans="1:2">
      <c r="A6758">
        <v>6757</v>
      </c>
      <c r="B6758" s="13">
        <v>-0.91283350397181739</v>
      </c>
    </row>
    <row r="6759" spans="1:2">
      <c r="A6759">
        <v>6758</v>
      </c>
      <c r="B6759" s="13">
        <v>-7.9664927555938787</v>
      </c>
    </row>
    <row r="6760" spans="1:2">
      <c r="A6760">
        <v>6759</v>
      </c>
      <c r="B6760" s="13">
        <v>-1.5321605836226266</v>
      </c>
    </row>
    <row r="6761" spans="1:2">
      <c r="A6761">
        <v>6760</v>
      </c>
      <c r="B6761" s="13">
        <v>-3.3229402540229445</v>
      </c>
    </row>
    <row r="6762" spans="1:2">
      <c r="A6762">
        <v>6761</v>
      </c>
      <c r="B6762" s="13">
        <v>-5.0669847831082917</v>
      </c>
    </row>
    <row r="6763" spans="1:2">
      <c r="A6763">
        <v>6762</v>
      </c>
      <c r="B6763" s="13">
        <v>-5.8272370875385118</v>
      </c>
    </row>
    <row r="6764" spans="1:2">
      <c r="A6764">
        <v>6763</v>
      </c>
      <c r="B6764" s="13">
        <v>-4.5574788573044103</v>
      </c>
    </row>
    <row r="6765" spans="1:2">
      <c r="A6765">
        <v>6764</v>
      </c>
      <c r="B6765" s="13">
        <v>-1.9198698068645978</v>
      </c>
    </row>
    <row r="6766" spans="1:2">
      <c r="A6766">
        <v>6765</v>
      </c>
      <c r="B6766" s="13">
        <v>-9.1799227127862668</v>
      </c>
    </row>
    <row r="6767" spans="1:2">
      <c r="A6767">
        <v>6766</v>
      </c>
      <c r="B6767" s="13">
        <v>-2.2359461682966759</v>
      </c>
    </row>
    <row r="6768" spans="1:2">
      <c r="A6768">
        <v>6767</v>
      </c>
      <c r="B6768" s="13">
        <v>-3.7318872527800697</v>
      </c>
    </row>
    <row r="6769" spans="1:2">
      <c r="A6769">
        <v>6768</v>
      </c>
      <c r="B6769" s="13">
        <v>-7.6333575487977674</v>
      </c>
    </row>
    <row r="6770" spans="1:2">
      <c r="A6770">
        <v>6769</v>
      </c>
      <c r="B6770" s="13">
        <v>-5.3472890793842964</v>
      </c>
    </row>
    <row r="6771" spans="1:2">
      <c r="A6771">
        <v>6770</v>
      </c>
      <c r="B6771" s="13">
        <v>-4.6567204738483463</v>
      </c>
    </row>
    <row r="6772" spans="1:2">
      <c r="A6772">
        <v>6771</v>
      </c>
      <c r="B6772" s="13">
        <v>-4.4899383697474216</v>
      </c>
    </row>
    <row r="6773" spans="1:2">
      <c r="A6773">
        <v>6772</v>
      </c>
      <c r="B6773" s="13">
        <v>-6.6070826334325812</v>
      </c>
    </row>
    <row r="6774" spans="1:2">
      <c r="A6774">
        <v>6773</v>
      </c>
      <c r="B6774" s="13">
        <v>-6.7500653300345874</v>
      </c>
    </row>
    <row r="6775" spans="1:2">
      <c r="A6775">
        <v>6774</v>
      </c>
      <c r="B6775" s="13">
        <v>-4.7079101628524054</v>
      </c>
    </row>
    <row r="6776" spans="1:2">
      <c r="A6776">
        <v>6775</v>
      </c>
      <c r="B6776" s="13">
        <v>-3.7678878179759625</v>
      </c>
    </row>
    <row r="6777" spans="1:2">
      <c r="A6777">
        <v>6776</v>
      </c>
      <c r="B6777" s="13">
        <v>-6.9179254832444581</v>
      </c>
    </row>
    <row r="6778" spans="1:2">
      <c r="A6778">
        <v>6777</v>
      </c>
      <c r="B6778" s="13">
        <v>-5.0553914570190095</v>
      </c>
    </row>
    <row r="6779" spans="1:2">
      <c r="A6779">
        <v>6778</v>
      </c>
      <c r="B6779" s="13">
        <v>-2.1620289169676874</v>
      </c>
    </row>
    <row r="6780" spans="1:2">
      <c r="A6780">
        <v>6779</v>
      </c>
      <c r="B6780" s="13">
        <v>-3.1417714671179144</v>
      </c>
    </row>
    <row r="6781" spans="1:2">
      <c r="A6781">
        <v>6780</v>
      </c>
      <c r="B6781" s="13">
        <v>-1.5051043324140094</v>
      </c>
    </row>
    <row r="6782" spans="1:2">
      <c r="A6782">
        <v>6781</v>
      </c>
      <c r="B6782" s="13">
        <v>-3.0781317848985208</v>
      </c>
    </row>
    <row r="6783" spans="1:2">
      <c r="A6783">
        <v>6782</v>
      </c>
      <c r="B6783" s="13">
        <v>-6.9179374682769614</v>
      </c>
    </row>
    <row r="6784" spans="1:2">
      <c r="A6784">
        <v>6783</v>
      </c>
      <c r="B6784" s="13">
        <v>-4.5852726089016844</v>
      </c>
    </row>
    <row r="6785" spans="1:2">
      <c r="A6785">
        <v>6784</v>
      </c>
      <c r="B6785" s="13">
        <v>-1.0023821083773161</v>
      </c>
    </row>
    <row r="6786" spans="1:2">
      <c r="A6786">
        <v>6785</v>
      </c>
      <c r="B6786" s="13">
        <v>-8.5035568757497089</v>
      </c>
    </row>
    <row r="6787" spans="1:2">
      <c r="A6787">
        <v>6786</v>
      </c>
      <c r="B6787" s="13">
        <v>-0.90494409541125853</v>
      </c>
    </row>
    <row r="6788" spans="1:2">
      <c r="A6788">
        <v>6787</v>
      </c>
      <c r="B6788" s="13">
        <v>-3.3235707318962309</v>
      </c>
    </row>
    <row r="6789" spans="1:2">
      <c r="A6789">
        <v>6788</v>
      </c>
      <c r="B6789" s="13">
        <v>-10.63707372744712</v>
      </c>
    </row>
    <row r="6790" spans="1:2">
      <c r="A6790">
        <v>6789</v>
      </c>
      <c r="B6790" s="13">
        <v>-2.7709737284361355</v>
      </c>
    </row>
    <row r="6791" spans="1:2">
      <c r="A6791">
        <v>6790</v>
      </c>
      <c r="B6791" s="13">
        <v>-7.6535500849590212</v>
      </c>
    </row>
    <row r="6792" spans="1:2">
      <c r="A6792">
        <v>6791</v>
      </c>
      <c r="B6792" s="13">
        <v>-1.8563530367119285</v>
      </c>
    </row>
    <row r="6793" spans="1:2">
      <c r="A6793">
        <v>6792</v>
      </c>
      <c r="B6793" s="13">
        <v>-7.4250490189406912</v>
      </c>
    </row>
    <row r="6794" spans="1:2">
      <c r="A6794">
        <v>6793</v>
      </c>
      <c r="B6794" s="13">
        <v>-5.2350276073430893</v>
      </c>
    </row>
    <row r="6795" spans="1:2">
      <c r="A6795">
        <v>6794</v>
      </c>
      <c r="B6795" s="13">
        <v>-6.1980170801078129</v>
      </c>
    </row>
    <row r="6796" spans="1:2">
      <c r="A6796">
        <v>6795</v>
      </c>
      <c r="B6796" s="13">
        <v>-8.0138508351394506</v>
      </c>
    </row>
    <row r="6797" spans="1:2">
      <c r="A6797">
        <v>6796</v>
      </c>
      <c r="B6797" s="13">
        <v>-3.2517484349279746</v>
      </c>
    </row>
    <row r="6798" spans="1:2">
      <c r="A6798">
        <v>6797</v>
      </c>
      <c r="B6798" s="13">
        <v>-3.6701191257439896</v>
      </c>
    </row>
    <row r="6799" spans="1:2">
      <c r="A6799">
        <v>6798</v>
      </c>
      <c r="B6799" s="13">
        <v>-6.3420233195674856</v>
      </c>
    </row>
    <row r="6800" spans="1:2">
      <c r="A6800">
        <v>6799</v>
      </c>
      <c r="B6800" s="13">
        <v>-2.4887828245049053</v>
      </c>
    </row>
    <row r="6801" spans="1:2">
      <c r="A6801">
        <v>6800</v>
      </c>
      <c r="B6801" s="13">
        <v>-4.5483783897981622</v>
      </c>
    </row>
    <row r="6802" spans="1:2">
      <c r="A6802">
        <v>6801</v>
      </c>
      <c r="B6802" s="13">
        <v>-0.5721862623038021</v>
      </c>
    </row>
    <row r="6803" spans="1:2">
      <c r="A6803">
        <v>6802</v>
      </c>
      <c r="B6803" s="13">
        <v>-8.6357285445508101</v>
      </c>
    </row>
    <row r="6804" spans="1:2">
      <c r="A6804">
        <v>6803</v>
      </c>
      <c r="B6804" s="13">
        <v>-7.8479874179164133</v>
      </c>
    </row>
    <row r="6805" spans="1:2">
      <c r="A6805">
        <v>6804</v>
      </c>
      <c r="B6805" s="13">
        <v>-0.89133335491768562</v>
      </c>
    </row>
    <row r="6806" spans="1:2">
      <c r="A6806">
        <v>6805</v>
      </c>
      <c r="B6806" s="13">
        <v>-7.7615243854390146</v>
      </c>
    </row>
    <row r="6807" spans="1:2">
      <c r="A6807">
        <v>6806</v>
      </c>
      <c r="B6807" s="13">
        <v>-10.165326128601107</v>
      </c>
    </row>
    <row r="6808" spans="1:2">
      <c r="A6808">
        <v>6807</v>
      </c>
      <c r="B6808" s="13">
        <v>-2.5398308986925207</v>
      </c>
    </row>
    <row r="6809" spans="1:2">
      <c r="A6809">
        <v>6808</v>
      </c>
      <c r="B6809" s="13">
        <v>-1.8219542002253073</v>
      </c>
    </row>
    <row r="6810" spans="1:2">
      <c r="A6810">
        <v>6809</v>
      </c>
      <c r="B6810" s="13">
        <v>-3.7614843414815399E-2</v>
      </c>
    </row>
    <row r="6811" spans="1:2">
      <c r="A6811">
        <v>6810</v>
      </c>
      <c r="B6811" s="13">
        <v>-3.8772719175110399</v>
      </c>
    </row>
    <row r="6812" spans="1:2">
      <c r="A6812">
        <v>6811</v>
      </c>
      <c r="B6812" s="13">
        <v>-11.882564035453209</v>
      </c>
    </row>
    <row r="6813" spans="1:2">
      <c r="A6813">
        <v>6812</v>
      </c>
      <c r="B6813" s="13">
        <v>-4.3278027627168409</v>
      </c>
    </row>
    <row r="6814" spans="1:2">
      <c r="A6814">
        <v>6813</v>
      </c>
      <c r="B6814" s="13">
        <v>-7.3228405446033538</v>
      </c>
    </row>
    <row r="6815" spans="1:2">
      <c r="A6815">
        <v>6814</v>
      </c>
      <c r="B6815" s="13">
        <v>-2.9613154369687207</v>
      </c>
    </row>
    <row r="6816" spans="1:2">
      <c r="A6816">
        <v>6815</v>
      </c>
      <c r="B6816" s="13">
        <v>-5.3696622274704406</v>
      </c>
    </row>
    <row r="6817" spans="1:2">
      <c r="A6817">
        <v>6816</v>
      </c>
      <c r="B6817" s="13">
        <v>-4.7360582153909645</v>
      </c>
    </row>
    <row r="6818" spans="1:2">
      <c r="A6818">
        <v>6817</v>
      </c>
      <c r="B6818" s="13">
        <v>-5.4203551614970333</v>
      </c>
    </row>
    <row r="6819" spans="1:2">
      <c r="A6819">
        <v>6818</v>
      </c>
      <c r="B6819" s="13">
        <v>-1.8507966492807542</v>
      </c>
    </row>
    <row r="6820" spans="1:2">
      <c r="A6820">
        <v>6819</v>
      </c>
      <c r="B6820" s="13">
        <v>-7.1677112164860191</v>
      </c>
    </row>
    <row r="6821" spans="1:2">
      <c r="A6821">
        <v>6820</v>
      </c>
      <c r="B6821" s="13">
        <v>-8.5176283907874382</v>
      </c>
    </row>
    <row r="6822" spans="1:2">
      <c r="A6822">
        <v>6821</v>
      </c>
      <c r="B6822" s="13">
        <v>-5.3389724771185962</v>
      </c>
    </row>
    <row r="6823" spans="1:2">
      <c r="A6823">
        <v>6822</v>
      </c>
      <c r="B6823" s="13">
        <v>-5.1309274264446918</v>
      </c>
    </row>
    <row r="6824" spans="1:2">
      <c r="A6824">
        <v>6823</v>
      </c>
      <c r="B6824" s="13">
        <v>-4.1342089013265344</v>
      </c>
    </row>
    <row r="6825" spans="1:2">
      <c r="A6825">
        <v>6824</v>
      </c>
      <c r="B6825" s="13">
        <v>-3.2863247286710582</v>
      </c>
    </row>
    <row r="6826" spans="1:2">
      <c r="A6826">
        <v>6825</v>
      </c>
      <c r="B6826" s="13">
        <v>-6.8999141418970478</v>
      </c>
    </row>
    <row r="6827" spans="1:2">
      <c r="A6827">
        <v>6826</v>
      </c>
      <c r="B6827" s="13">
        <v>-8.4559279789668356</v>
      </c>
    </row>
    <row r="6828" spans="1:2">
      <c r="A6828">
        <v>6827</v>
      </c>
      <c r="B6828" s="13">
        <v>-6.6611693972901556</v>
      </c>
    </row>
    <row r="6829" spans="1:2">
      <c r="A6829">
        <v>6828</v>
      </c>
      <c r="B6829" s="13">
        <v>-2.4156865330366082</v>
      </c>
    </row>
    <row r="6830" spans="1:2">
      <c r="A6830">
        <v>6829</v>
      </c>
      <c r="B6830" s="13">
        <v>-4.1160441476883944</v>
      </c>
    </row>
    <row r="6831" spans="1:2">
      <c r="A6831">
        <v>6830</v>
      </c>
      <c r="B6831" s="13">
        <v>-5.4877780756946981</v>
      </c>
    </row>
    <row r="6832" spans="1:2">
      <c r="A6832">
        <v>6831</v>
      </c>
      <c r="B6832" s="13">
        <v>-7.243032238964962</v>
      </c>
    </row>
    <row r="6833" spans="1:2">
      <c r="A6833">
        <v>6832</v>
      </c>
      <c r="B6833" s="13">
        <v>-9.3533600976708993</v>
      </c>
    </row>
    <row r="6834" spans="1:2">
      <c r="A6834">
        <v>6833</v>
      </c>
      <c r="B6834" s="13">
        <v>-4.8325736474676937</v>
      </c>
    </row>
    <row r="6835" spans="1:2">
      <c r="A6835">
        <v>6834</v>
      </c>
      <c r="B6835" s="13">
        <v>-11.710652453692223</v>
      </c>
    </row>
    <row r="6836" spans="1:2">
      <c r="A6836">
        <v>6835</v>
      </c>
      <c r="B6836" s="13">
        <v>-5.8993475651672247</v>
      </c>
    </row>
    <row r="6837" spans="1:2">
      <c r="A6837">
        <v>6836</v>
      </c>
      <c r="B6837" s="13">
        <v>-4.8428991190668302</v>
      </c>
    </row>
    <row r="6838" spans="1:2">
      <c r="A6838">
        <v>6837</v>
      </c>
      <c r="B6838" s="13">
        <v>-4.8545524392470174</v>
      </c>
    </row>
    <row r="6839" spans="1:2">
      <c r="A6839">
        <v>6838</v>
      </c>
      <c r="B6839" s="13">
        <v>-10.382875610258587</v>
      </c>
    </row>
    <row r="6840" spans="1:2">
      <c r="A6840">
        <v>6839</v>
      </c>
      <c r="B6840" s="13">
        <v>-4.2524532856830213</v>
      </c>
    </row>
    <row r="6841" spans="1:2">
      <c r="A6841">
        <v>6840</v>
      </c>
      <c r="B6841" s="13">
        <v>-7.568409501725248</v>
      </c>
    </row>
    <row r="6842" spans="1:2">
      <c r="A6842">
        <v>6841</v>
      </c>
      <c r="B6842" s="13">
        <v>-2.5975961631098676</v>
      </c>
    </row>
    <row r="6843" spans="1:2">
      <c r="A6843">
        <v>6842</v>
      </c>
      <c r="B6843" s="13">
        <v>-4.5334145499375671</v>
      </c>
    </row>
    <row r="6844" spans="1:2">
      <c r="A6844">
        <v>6843</v>
      </c>
      <c r="B6844" s="13">
        <v>-0.80985376388662556</v>
      </c>
    </row>
    <row r="6845" spans="1:2">
      <c r="A6845">
        <v>6844</v>
      </c>
      <c r="B6845" s="13">
        <v>-1.0049837410779809</v>
      </c>
    </row>
    <row r="6846" spans="1:2">
      <c r="A6846">
        <v>6845</v>
      </c>
      <c r="B6846" s="13">
        <v>-6.7755280532108744</v>
      </c>
    </row>
    <row r="6847" spans="1:2">
      <c r="A6847">
        <v>6846</v>
      </c>
      <c r="B6847" s="13">
        <v>-7.2558718576660217</v>
      </c>
    </row>
    <row r="6848" spans="1:2">
      <c r="A6848">
        <v>6847</v>
      </c>
      <c r="B6848" s="13">
        <v>-4.7724688087782408</v>
      </c>
    </row>
    <row r="6849" spans="1:2">
      <c r="A6849">
        <v>6848</v>
      </c>
      <c r="B6849" s="13">
        <v>-6.2859131961909478</v>
      </c>
    </row>
    <row r="6850" spans="1:2">
      <c r="A6850">
        <v>6849</v>
      </c>
      <c r="B6850" s="13">
        <v>-6.808188599660423</v>
      </c>
    </row>
    <row r="6851" spans="1:2">
      <c r="A6851">
        <v>6850</v>
      </c>
      <c r="B6851" s="13">
        <v>-5.4284041949386665</v>
      </c>
    </row>
    <row r="6852" spans="1:2">
      <c r="A6852">
        <v>6851</v>
      </c>
      <c r="B6852" s="13">
        <v>-2.2177663000577668</v>
      </c>
    </row>
    <row r="6853" spans="1:2">
      <c r="A6853">
        <v>6852</v>
      </c>
      <c r="B6853" s="13">
        <v>-6.7080285593835338</v>
      </c>
    </row>
    <row r="6854" spans="1:2">
      <c r="A6854">
        <v>6853</v>
      </c>
      <c r="B6854" s="13">
        <v>-4.3672954748980208</v>
      </c>
    </row>
    <row r="6855" spans="1:2">
      <c r="A6855">
        <v>6854</v>
      </c>
      <c r="B6855" s="13">
        <v>-3.9210664721567343</v>
      </c>
    </row>
    <row r="6856" spans="1:2">
      <c r="A6856">
        <v>6855</v>
      </c>
      <c r="B6856" s="13">
        <v>-4.5342075834309092</v>
      </c>
    </row>
    <row r="6857" spans="1:2">
      <c r="A6857">
        <v>6856</v>
      </c>
      <c r="B6857" s="13">
        <v>-8.371330043290385</v>
      </c>
    </row>
    <row r="6858" spans="1:2">
      <c r="A6858">
        <v>6857</v>
      </c>
      <c r="B6858" s="13">
        <v>-8.3669693488265597</v>
      </c>
    </row>
    <row r="6859" spans="1:2">
      <c r="A6859">
        <v>6858</v>
      </c>
      <c r="B6859" s="13">
        <v>-4.4904994106370317</v>
      </c>
    </row>
    <row r="6860" spans="1:2">
      <c r="A6860">
        <v>6859</v>
      </c>
      <c r="B6860" s="13">
        <v>-6.688597912240728</v>
      </c>
    </row>
    <row r="6861" spans="1:2">
      <c r="A6861">
        <v>6860</v>
      </c>
      <c r="B6861" s="13">
        <v>-7.4775978371464955</v>
      </c>
    </row>
    <row r="6862" spans="1:2">
      <c r="A6862">
        <v>6861</v>
      </c>
      <c r="B6862" s="13">
        <v>-8.443551135773756</v>
      </c>
    </row>
    <row r="6863" spans="1:2">
      <c r="A6863">
        <v>6862</v>
      </c>
      <c r="B6863" s="13">
        <v>-5.6757800652918355</v>
      </c>
    </row>
    <row r="6864" spans="1:2">
      <c r="A6864">
        <v>6863</v>
      </c>
      <c r="B6864" s="13">
        <v>-7.8787057277172785</v>
      </c>
    </row>
    <row r="6865" spans="1:2">
      <c r="A6865">
        <v>6864</v>
      </c>
      <c r="B6865" s="13">
        <v>-2.9266091991647492</v>
      </c>
    </row>
    <row r="6866" spans="1:2">
      <c r="A6866">
        <v>6865</v>
      </c>
      <c r="B6866" s="13">
        <v>-9.1853936800347995</v>
      </c>
    </row>
    <row r="6867" spans="1:2">
      <c r="A6867">
        <v>6866</v>
      </c>
      <c r="B6867" s="13">
        <v>-2.4916117241947129</v>
      </c>
    </row>
    <row r="6868" spans="1:2">
      <c r="A6868">
        <v>6867</v>
      </c>
      <c r="B6868" s="13">
        <v>-8.0813139489386145</v>
      </c>
    </row>
    <row r="6869" spans="1:2">
      <c r="A6869">
        <v>6868</v>
      </c>
      <c r="B6869" s="13">
        <v>-1.5195702009135166</v>
      </c>
    </row>
    <row r="6870" spans="1:2">
      <c r="A6870">
        <v>6869</v>
      </c>
      <c r="B6870" s="13">
        <v>-2.1699309831444102</v>
      </c>
    </row>
    <row r="6871" spans="1:2">
      <c r="A6871">
        <v>6870</v>
      </c>
      <c r="B6871" s="13">
        <v>-4.9847279007071492</v>
      </c>
    </row>
    <row r="6872" spans="1:2">
      <c r="A6872">
        <v>6871</v>
      </c>
      <c r="B6872" s="13">
        <v>-4.4624038578439453</v>
      </c>
    </row>
    <row r="6873" spans="1:2">
      <c r="A6873">
        <v>6872</v>
      </c>
      <c r="B6873" s="13">
        <v>-7.8090846200109754</v>
      </c>
    </row>
    <row r="6874" spans="1:2">
      <c r="A6874">
        <v>6873</v>
      </c>
      <c r="B6874" s="13">
        <v>-2.4396736990996626</v>
      </c>
    </row>
    <row r="6875" spans="1:2">
      <c r="A6875">
        <v>6874</v>
      </c>
      <c r="B6875" s="13">
        <v>-1.5104765468728529</v>
      </c>
    </row>
    <row r="6876" spans="1:2">
      <c r="A6876">
        <v>6875</v>
      </c>
      <c r="B6876" s="13">
        <v>-5.3192550646569954</v>
      </c>
    </row>
    <row r="6877" spans="1:2">
      <c r="A6877">
        <v>6876</v>
      </c>
      <c r="B6877" s="13">
        <v>-2.8252405234039237</v>
      </c>
    </row>
    <row r="6878" spans="1:2">
      <c r="A6878">
        <v>6877</v>
      </c>
      <c r="B6878" s="13">
        <v>-6.5904752771358455</v>
      </c>
    </row>
    <row r="6879" spans="1:2">
      <c r="A6879">
        <v>6878</v>
      </c>
      <c r="B6879" s="13">
        <v>-4.0488309435240994</v>
      </c>
    </row>
    <row r="6880" spans="1:2">
      <c r="A6880">
        <v>6879</v>
      </c>
      <c r="B6880" s="13">
        <v>-6.1312895601887085</v>
      </c>
    </row>
    <row r="6881" spans="1:2">
      <c r="A6881">
        <v>6880</v>
      </c>
      <c r="B6881" s="13">
        <v>-2.4829677173139491</v>
      </c>
    </row>
    <row r="6882" spans="1:2">
      <c r="A6882">
        <v>6881</v>
      </c>
      <c r="B6882" s="13">
        <v>-3.25726037572143</v>
      </c>
    </row>
    <row r="6883" spans="1:2">
      <c r="A6883">
        <v>6882</v>
      </c>
      <c r="B6883" s="13">
        <v>-7.4280008422327706</v>
      </c>
    </row>
    <row r="6884" spans="1:2">
      <c r="A6884">
        <v>6883</v>
      </c>
      <c r="B6884" s="13">
        <v>-7.0797098159491787</v>
      </c>
    </row>
    <row r="6885" spans="1:2">
      <c r="A6885">
        <v>6884</v>
      </c>
      <c r="B6885" s="13">
        <v>-3.3605124048112782</v>
      </c>
    </row>
    <row r="6886" spans="1:2">
      <c r="A6886">
        <v>6885</v>
      </c>
      <c r="B6886" s="13">
        <v>-6.7107020158453023</v>
      </c>
    </row>
    <row r="6887" spans="1:2">
      <c r="A6887">
        <v>6886</v>
      </c>
      <c r="B6887" s="13">
        <v>-5.8108333448810434</v>
      </c>
    </row>
    <row r="6888" spans="1:2">
      <c r="A6888">
        <v>6887</v>
      </c>
      <c r="B6888" s="13">
        <v>-1.4147209769894804</v>
      </c>
    </row>
    <row r="6889" spans="1:2">
      <c r="A6889">
        <v>6888</v>
      </c>
      <c r="B6889" s="13">
        <v>-1.2735760676555266</v>
      </c>
    </row>
    <row r="6890" spans="1:2">
      <c r="A6890">
        <v>6889</v>
      </c>
      <c r="B6890" s="13">
        <v>-4.3607563624234196</v>
      </c>
    </row>
    <row r="6891" spans="1:2">
      <c r="A6891">
        <v>6890</v>
      </c>
      <c r="B6891" s="13">
        <v>-5.6953888810188618</v>
      </c>
    </row>
    <row r="6892" spans="1:2">
      <c r="A6892">
        <v>6891</v>
      </c>
      <c r="B6892" s="13">
        <v>-3.0126594991280138</v>
      </c>
    </row>
    <row r="6893" spans="1:2">
      <c r="A6893">
        <v>6892</v>
      </c>
      <c r="B6893" s="13">
        <v>0.18530154195140833</v>
      </c>
    </row>
    <row r="6894" spans="1:2">
      <c r="A6894">
        <v>6893</v>
      </c>
      <c r="B6894" s="13">
        <v>-8.4178510488003475</v>
      </c>
    </row>
    <row r="6895" spans="1:2">
      <c r="A6895">
        <v>6894</v>
      </c>
      <c r="B6895" s="13">
        <v>-7.30571448475186</v>
      </c>
    </row>
    <row r="6896" spans="1:2">
      <c r="A6896">
        <v>6895</v>
      </c>
      <c r="B6896" s="13">
        <v>-4.816825222630797</v>
      </c>
    </row>
    <row r="6897" spans="1:2">
      <c r="A6897">
        <v>6896</v>
      </c>
      <c r="B6897" s="13">
        <v>-7.0005911593070262</v>
      </c>
    </row>
    <row r="6898" spans="1:2">
      <c r="A6898">
        <v>6897</v>
      </c>
      <c r="B6898" s="13">
        <v>-9.384908317759697</v>
      </c>
    </row>
    <row r="6899" spans="1:2">
      <c r="A6899">
        <v>6898</v>
      </c>
      <c r="B6899" s="13">
        <v>-5.7598705015126761</v>
      </c>
    </row>
    <row r="6900" spans="1:2">
      <c r="A6900">
        <v>6899</v>
      </c>
      <c r="B6900" s="13">
        <v>-8.6514153384143366</v>
      </c>
    </row>
    <row r="6901" spans="1:2">
      <c r="A6901">
        <v>6900</v>
      </c>
      <c r="B6901" s="13">
        <v>-9.1943392238300863</v>
      </c>
    </row>
    <row r="6902" spans="1:2">
      <c r="A6902">
        <v>6901</v>
      </c>
      <c r="B6902" s="13">
        <v>-6.3391238953958027</v>
      </c>
    </row>
    <row r="6903" spans="1:2">
      <c r="A6903">
        <v>6902</v>
      </c>
      <c r="B6903" s="13">
        <v>-5.9368009528598602</v>
      </c>
    </row>
    <row r="6904" spans="1:2">
      <c r="A6904">
        <v>6903</v>
      </c>
      <c r="B6904" s="13">
        <v>-3.2237461484209944</v>
      </c>
    </row>
    <row r="6905" spans="1:2">
      <c r="A6905">
        <v>6904</v>
      </c>
      <c r="B6905" s="13">
        <v>-3.5946919374191992</v>
      </c>
    </row>
    <row r="6906" spans="1:2">
      <c r="A6906">
        <v>6905</v>
      </c>
      <c r="B6906" s="13">
        <v>-2.6829546651212022</v>
      </c>
    </row>
    <row r="6907" spans="1:2">
      <c r="A6907">
        <v>6906</v>
      </c>
      <c r="B6907" s="13">
        <v>-4.5118950804525726</v>
      </c>
    </row>
    <row r="6908" spans="1:2">
      <c r="A6908">
        <v>6907</v>
      </c>
      <c r="B6908" s="13">
        <v>-7.8179514623679074</v>
      </c>
    </row>
    <row r="6909" spans="1:2">
      <c r="A6909">
        <v>6908</v>
      </c>
      <c r="B6909" s="13">
        <v>-4.8066921897060872</v>
      </c>
    </row>
    <row r="6910" spans="1:2">
      <c r="A6910">
        <v>6909</v>
      </c>
      <c r="B6910" s="13">
        <v>-8.3209620175489842</v>
      </c>
    </row>
    <row r="6911" spans="1:2">
      <c r="A6911">
        <v>6910</v>
      </c>
      <c r="B6911" s="13">
        <v>-3.3744478289767956</v>
      </c>
    </row>
    <row r="6912" spans="1:2">
      <c r="A6912">
        <v>6911</v>
      </c>
      <c r="B6912" s="13">
        <v>-7.8369072516765748</v>
      </c>
    </row>
    <row r="6913" spans="1:2">
      <c r="A6913">
        <v>6912</v>
      </c>
      <c r="B6913" s="13">
        <v>-6.494079336784389</v>
      </c>
    </row>
    <row r="6914" spans="1:2">
      <c r="A6914">
        <v>6913</v>
      </c>
      <c r="B6914" s="13">
        <v>-6.0509571277005154</v>
      </c>
    </row>
    <row r="6915" spans="1:2">
      <c r="A6915">
        <v>6914</v>
      </c>
      <c r="B6915" s="13">
        <v>-4.5105853424425622</v>
      </c>
    </row>
    <row r="6916" spans="1:2">
      <c r="A6916">
        <v>6915</v>
      </c>
      <c r="B6916" s="13">
        <v>-9.1110472037105978</v>
      </c>
    </row>
    <row r="6917" spans="1:2">
      <c r="A6917">
        <v>6916</v>
      </c>
      <c r="B6917" s="13">
        <v>-3.5784295712881073</v>
      </c>
    </row>
    <row r="6918" spans="1:2">
      <c r="A6918">
        <v>6917</v>
      </c>
      <c r="B6918" s="13">
        <v>-3.9450452745490483</v>
      </c>
    </row>
    <row r="6919" spans="1:2">
      <c r="A6919">
        <v>6918</v>
      </c>
      <c r="B6919" s="13">
        <v>-4.0622733029403379</v>
      </c>
    </row>
    <row r="6920" spans="1:2">
      <c r="A6920">
        <v>6919</v>
      </c>
      <c r="B6920" s="13">
        <v>3.4344716196360254</v>
      </c>
    </row>
    <row r="6921" spans="1:2">
      <c r="A6921">
        <v>6920</v>
      </c>
      <c r="B6921" s="13">
        <v>-3.7461252089825297</v>
      </c>
    </row>
    <row r="6922" spans="1:2">
      <c r="A6922">
        <v>6921</v>
      </c>
      <c r="B6922" s="13">
        <v>-4.9714442117633126</v>
      </c>
    </row>
    <row r="6923" spans="1:2">
      <c r="A6923">
        <v>6922</v>
      </c>
      <c r="B6923" s="13">
        <v>-5.1800890846925309</v>
      </c>
    </row>
    <row r="6924" spans="1:2">
      <c r="A6924">
        <v>6923</v>
      </c>
      <c r="B6924" s="13">
        <v>-3.0377929753428492</v>
      </c>
    </row>
    <row r="6925" spans="1:2">
      <c r="A6925">
        <v>6924</v>
      </c>
      <c r="B6925" s="13">
        <v>-3.3524424451578985</v>
      </c>
    </row>
    <row r="6926" spans="1:2">
      <c r="A6926">
        <v>6925</v>
      </c>
      <c r="B6926" s="13">
        <v>-5.5097702117475293</v>
      </c>
    </row>
    <row r="6927" spans="1:2">
      <c r="A6927">
        <v>6926</v>
      </c>
      <c r="B6927" s="13">
        <v>-4.7919192077592836</v>
      </c>
    </row>
    <row r="6928" spans="1:2">
      <c r="A6928">
        <v>6927</v>
      </c>
      <c r="B6928" s="13">
        <v>-8.3232409146396034</v>
      </c>
    </row>
    <row r="6929" spans="1:2">
      <c r="A6929">
        <v>6928</v>
      </c>
      <c r="B6929" s="13">
        <v>-9.6048832388817402</v>
      </c>
    </row>
    <row r="6930" spans="1:2">
      <c r="A6930">
        <v>6929</v>
      </c>
      <c r="B6930" s="13">
        <v>-8.1655483034084178</v>
      </c>
    </row>
    <row r="6931" spans="1:2">
      <c r="A6931">
        <v>6930</v>
      </c>
      <c r="B6931" s="13">
        <v>-6.0625068843769236</v>
      </c>
    </row>
    <row r="6932" spans="1:2">
      <c r="A6932">
        <v>6931</v>
      </c>
      <c r="B6932" s="13">
        <v>-3.8950671238242114</v>
      </c>
    </row>
    <row r="6933" spans="1:2">
      <c r="A6933">
        <v>6932</v>
      </c>
      <c r="B6933" s="13">
        <v>-2.0230119652524428</v>
      </c>
    </row>
    <row r="6934" spans="1:2">
      <c r="A6934">
        <v>6933</v>
      </c>
      <c r="B6934" s="13">
        <v>-5.0809180416976698</v>
      </c>
    </row>
    <row r="6935" spans="1:2">
      <c r="A6935">
        <v>6934</v>
      </c>
      <c r="B6935" s="13">
        <v>-6.888144473400561</v>
      </c>
    </row>
    <row r="6936" spans="1:2">
      <c r="A6936">
        <v>6935</v>
      </c>
      <c r="B6936" s="13">
        <v>-7.6594254725996525</v>
      </c>
    </row>
    <row r="6937" spans="1:2">
      <c r="A6937">
        <v>6936</v>
      </c>
      <c r="B6937" s="13">
        <v>-5.0870211157506731</v>
      </c>
    </row>
    <row r="6938" spans="1:2">
      <c r="A6938">
        <v>6937</v>
      </c>
      <c r="B6938" s="13">
        <v>-6.9366444403793972</v>
      </c>
    </row>
    <row r="6939" spans="1:2">
      <c r="A6939">
        <v>6938</v>
      </c>
      <c r="B6939" s="13">
        <v>1.8096770648483647</v>
      </c>
    </row>
    <row r="6940" spans="1:2">
      <c r="A6940">
        <v>6939</v>
      </c>
      <c r="B6940" s="13">
        <v>-4.2236577045388648</v>
      </c>
    </row>
    <row r="6941" spans="1:2">
      <c r="A6941">
        <v>6940</v>
      </c>
      <c r="B6941" s="13">
        <v>-5.1945911447699782</v>
      </c>
    </row>
    <row r="6942" spans="1:2">
      <c r="A6942">
        <v>6941</v>
      </c>
      <c r="B6942" s="13">
        <v>-2.8702506579490259</v>
      </c>
    </row>
    <row r="6943" spans="1:2">
      <c r="A6943">
        <v>6942</v>
      </c>
      <c r="B6943" s="13">
        <v>-11.870117345155798</v>
      </c>
    </row>
    <row r="6944" spans="1:2">
      <c r="A6944">
        <v>6943</v>
      </c>
      <c r="B6944" s="13">
        <v>-4.5458425615407299</v>
      </c>
    </row>
    <row r="6945" spans="1:2">
      <c r="A6945">
        <v>6944</v>
      </c>
      <c r="B6945" s="13">
        <v>-3.269618306412466</v>
      </c>
    </row>
    <row r="6946" spans="1:2">
      <c r="A6946">
        <v>6945</v>
      </c>
      <c r="B6946" s="13">
        <v>-4.8308468402436144</v>
      </c>
    </row>
    <row r="6947" spans="1:2">
      <c r="A6947">
        <v>6946</v>
      </c>
      <c r="B6947" s="13">
        <v>-7.1929650753606715</v>
      </c>
    </row>
    <row r="6948" spans="1:2">
      <c r="A6948">
        <v>6947</v>
      </c>
      <c r="B6948" s="13">
        <v>-4.8091057697608637</v>
      </c>
    </row>
    <row r="6949" spans="1:2">
      <c r="A6949">
        <v>6948</v>
      </c>
      <c r="B6949" s="13">
        <v>-7.7409973366795324</v>
      </c>
    </row>
    <row r="6950" spans="1:2">
      <c r="A6950">
        <v>6949</v>
      </c>
      <c r="B6950" s="13">
        <v>-6.5942843427791606</v>
      </c>
    </row>
    <row r="6951" spans="1:2">
      <c r="A6951">
        <v>6950</v>
      </c>
      <c r="B6951" s="13">
        <v>-5.8428166890974431</v>
      </c>
    </row>
    <row r="6952" spans="1:2">
      <c r="A6952">
        <v>6951</v>
      </c>
      <c r="B6952" s="13">
        <v>-2.6530969056417804</v>
      </c>
    </row>
    <row r="6953" spans="1:2">
      <c r="A6953">
        <v>6952</v>
      </c>
      <c r="B6953" s="13">
        <v>-4.5255067610615001</v>
      </c>
    </row>
    <row r="6954" spans="1:2">
      <c r="A6954">
        <v>6953</v>
      </c>
      <c r="B6954" s="13">
        <v>-4.720754007730938</v>
      </c>
    </row>
    <row r="6955" spans="1:2">
      <c r="A6955">
        <v>6954</v>
      </c>
      <c r="B6955" s="13">
        <v>-6.5350958776166834</v>
      </c>
    </row>
    <row r="6956" spans="1:2">
      <c r="A6956">
        <v>6955</v>
      </c>
      <c r="B6956" s="13">
        <v>-7.465943597397696</v>
      </c>
    </row>
    <row r="6957" spans="1:2">
      <c r="A6957">
        <v>6956</v>
      </c>
      <c r="B6957" s="13">
        <v>-6.6035986302300831</v>
      </c>
    </row>
    <row r="6958" spans="1:2">
      <c r="A6958">
        <v>6957</v>
      </c>
      <c r="B6958" s="13">
        <v>-0.80419094480608233</v>
      </c>
    </row>
    <row r="6959" spans="1:2">
      <c r="A6959">
        <v>6958</v>
      </c>
      <c r="B6959" s="13">
        <v>-6.0378415443149116</v>
      </c>
    </row>
    <row r="6960" spans="1:2">
      <c r="A6960">
        <v>6959</v>
      </c>
      <c r="B6960" s="13">
        <v>-8.8981045612314738</v>
      </c>
    </row>
    <row r="6961" spans="1:2">
      <c r="A6961">
        <v>6960</v>
      </c>
      <c r="B6961" s="13">
        <v>-1.6539027017175354</v>
      </c>
    </row>
    <row r="6962" spans="1:2">
      <c r="A6962">
        <v>6961</v>
      </c>
      <c r="B6962" s="13">
        <v>-6.5082120436344519</v>
      </c>
    </row>
    <row r="6963" spans="1:2">
      <c r="A6963">
        <v>6962</v>
      </c>
      <c r="B6963" s="13">
        <v>-5.7883377755183023</v>
      </c>
    </row>
    <row r="6964" spans="1:2">
      <c r="A6964">
        <v>6963</v>
      </c>
      <c r="B6964" s="13">
        <v>-2.8469155865999354</v>
      </c>
    </row>
    <row r="6965" spans="1:2">
      <c r="A6965">
        <v>6964</v>
      </c>
      <c r="B6965" s="13">
        <v>-9.424891287972228</v>
      </c>
    </row>
    <row r="6966" spans="1:2">
      <c r="A6966">
        <v>6965</v>
      </c>
      <c r="B6966" s="13">
        <v>-6.9471829078734455</v>
      </c>
    </row>
    <row r="6967" spans="1:2">
      <c r="A6967">
        <v>6966</v>
      </c>
      <c r="B6967" s="13">
        <v>-1.9489990923175857</v>
      </c>
    </row>
    <row r="6968" spans="1:2">
      <c r="A6968">
        <v>6967</v>
      </c>
      <c r="B6968" s="13">
        <v>-5.103143977213306</v>
      </c>
    </row>
    <row r="6969" spans="1:2">
      <c r="A6969">
        <v>6968</v>
      </c>
      <c r="B6969" s="13">
        <v>-6.7600964934280761</v>
      </c>
    </row>
    <row r="6970" spans="1:2">
      <c r="A6970">
        <v>6969</v>
      </c>
      <c r="B6970" s="13">
        <v>-4.3964460933282066</v>
      </c>
    </row>
    <row r="6971" spans="1:2">
      <c r="A6971">
        <v>6970</v>
      </c>
      <c r="B6971" s="13">
        <v>-7.0570394629093522</v>
      </c>
    </row>
    <row r="6972" spans="1:2">
      <c r="A6972">
        <v>6971</v>
      </c>
      <c r="B6972" s="13">
        <v>-3.9408080542497483</v>
      </c>
    </row>
    <row r="6973" spans="1:2">
      <c r="A6973">
        <v>6972</v>
      </c>
      <c r="B6973" s="13">
        <v>-2.637666783172139</v>
      </c>
    </row>
    <row r="6974" spans="1:2">
      <c r="A6974">
        <v>6973</v>
      </c>
      <c r="B6974" s="13">
        <v>-3.7407474263056546</v>
      </c>
    </row>
    <row r="6975" spans="1:2">
      <c r="A6975">
        <v>6974</v>
      </c>
      <c r="B6975" s="13">
        <v>-7.1132797880043137</v>
      </c>
    </row>
    <row r="6976" spans="1:2">
      <c r="A6976">
        <v>6975</v>
      </c>
      <c r="B6976" s="13">
        <v>-6.4385718743882006</v>
      </c>
    </row>
    <row r="6977" spans="1:2">
      <c r="A6977">
        <v>6976</v>
      </c>
      <c r="B6977" s="13">
        <v>-10.022503609515478</v>
      </c>
    </row>
    <row r="6978" spans="1:2">
      <c r="A6978">
        <v>6977</v>
      </c>
      <c r="B6978" s="13">
        <v>-2.3762476928820631</v>
      </c>
    </row>
    <row r="6979" spans="1:2">
      <c r="A6979">
        <v>6978</v>
      </c>
      <c r="B6979" s="13">
        <v>-6.5644309545951165</v>
      </c>
    </row>
    <row r="6980" spans="1:2">
      <c r="A6980">
        <v>6979</v>
      </c>
      <c r="B6980" s="13">
        <v>-5.2082141460824278</v>
      </c>
    </row>
    <row r="6981" spans="1:2">
      <c r="A6981">
        <v>6980</v>
      </c>
      <c r="B6981" s="13">
        <v>-6.2847668480915635</v>
      </c>
    </row>
    <row r="6982" spans="1:2">
      <c r="A6982">
        <v>6981</v>
      </c>
      <c r="B6982" s="13">
        <v>-5.9419856141023608</v>
      </c>
    </row>
    <row r="6983" spans="1:2">
      <c r="A6983">
        <v>6982</v>
      </c>
      <c r="B6983" s="13">
        <v>1.7195498567028997</v>
      </c>
    </row>
    <row r="6984" spans="1:2">
      <c r="A6984">
        <v>6983</v>
      </c>
      <c r="B6984" s="13">
        <v>-3.6409506662720976</v>
      </c>
    </row>
    <row r="6985" spans="1:2">
      <c r="A6985">
        <v>6984</v>
      </c>
      <c r="B6985" s="13">
        <v>-5.7004949658940962</v>
      </c>
    </row>
    <row r="6986" spans="1:2">
      <c r="A6986">
        <v>6985</v>
      </c>
      <c r="B6986" s="13">
        <v>-4.1073522648258045</v>
      </c>
    </row>
    <row r="6987" spans="1:2">
      <c r="A6987">
        <v>6986</v>
      </c>
      <c r="B6987" s="13">
        <v>-7.4768938299089598</v>
      </c>
    </row>
    <row r="6988" spans="1:2">
      <c r="A6988">
        <v>6987</v>
      </c>
      <c r="B6988" s="13">
        <v>-4.9961243959919699</v>
      </c>
    </row>
    <row r="6989" spans="1:2">
      <c r="A6989">
        <v>6988</v>
      </c>
      <c r="B6989" s="13">
        <v>-8.2163271903065347</v>
      </c>
    </row>
    <row r="6990" spans="1:2">
      <c r="A6990">
        <v>6989</v>
      </c>
      <c r="B6990" s="13">
        <v>-0.31041963822873053</v>
      </c>
    </row>
    <row r="6991" spans="1:2">
      <c r="A6991">
        <v>6990</v>
      </c>
      <c r="B6991" s="13">
        <v>-1.6631937175049023</v>
      </c>
    </row>
    <row r="6992" spans="1:2">
      <c r="A6992">
        <v>6991</v>
      </c>
      <c r="B6992" s="13">
        <v>-4.2345928970790432</v>
      </c>
    </row>
    <row r="6993" spans="1:2">
      <c r="A6993">
        <v>6992</v>
      </c>
      <c r="B6993" s="13">
        <v>-3.5019447457268686</v>
      </c>
    </row>
    <row r="6994" spans="1:2">
      <c r="A6994">
        <v>6993</v>
      </c>
      <c r="B6994" s="13">
        <v>-4.2918415408949269</v>
      </c>
    </row>
    <row r="6995" spans="1:2">
      <c r="A6995">
        <v>6994</v>
      </c>
      <c r="B6995" s="13">
        <v>-10.398852891217265</v>
      </c>
    </row>
    <row r="6996" spans="1:2">
      <c r="A6996">
        <v>6995</v>
      </c>
      <c r="B6996" s="13">
        <v>-6.3536051138387863</v>
      </c>
    </row>
    <row r="6997" spans="1:2">
      <c r="A6997">
        <v>6996</v>
      </c>
      <c r="B6997" s="13">
        <v>-5.8117661934350542</v>
      </c>
    </row>
    <row r="6998" spans="1:2">
      <c r="A6998">
        <v>6997</v>
      </c>
      <c r="B6998" s="13">
        <v>-7.8903248237635841</v>
      </c>
    </row>
    <row r="6999" spans="1:2">
      <c r="A6999">
        <v>6998</v>
      </c>
      <c r="B6999" s="13">
        <v>-6.0935688653988924</v>
      </c>
    </row>
    <row r="7000" spans="1:2">
      <c r="A7000">
        <v>6999</v>
      </c>
      <c r="B7000" s="13">
        <v>-5.2358614929032248</v>
      </c>
    </row>
    <row r="7001" spans="1:2">
      <c r="A7001">
        <v>7000</v>
      </c>
      <c r="B7001" s="13">
        <v>-6.3164643918042556</v>
      </c>
    </row>
    <row r="7002" spans="1:2">
      <c r="A7002">
        <v>7001</v>
      </c>
      <c r="B7002" s="13">
        <v>-3.0182297081442986</v>
      </c>
    </row>
    <row r="7003" spans="1:2">
      <c r="A7003">
        <v>7002</v>
      </c>
      <c r="B7003" s="13">
        <v>-5.7707665722409924</v>
      </c>
    </row>
    <row r="7004" spans="1:2">
      <c r="A7004">
        <v>7003</v>
      </c>
      <c r="B7004" s="13">
        <v>-4.7865973243598416</v>
      </c>
    </row>
    <row r="7005" spans="1:2">
      <c r="A7005">
        <v>7004</v>
      </c>
      <c r="B7005" s="13">
        <v>-1.7704854856709249</v>
      </c>
    </row>
    <row r="7006" spans="1:2">
      <c r="A7006">
        <v>7005</v>
      </c>
      <c r="B7006" s="13">
        <v>-8.529910015542038</v>
      </c>
    </row>
    <row r="7007" spans="1:2">
      <c r="A7007">
        <v>7006</v>
      </c>
      <c r="B7007" s="13">
        <v>-4.2681091143677659</v>
      </c>
    </row>
    <row r="7008" spans="1:2">
      <c r="A7008">
        <v>7007</v>
      </c>
      <c r="B7008" s="13">
        <v>-8.2697241973515805</v>
      </c>
    </row>
    <row r="7009" spans="1:2">
      <c r="A7009">
        <v>7008</v>
      </c>
      <c r="B7009" s="13">
        <v>-7.0301355224313529</v>
      </c>
    </row>
    <row r="7010" spans="1:2">
      <c r="A7010">
        <v>7009</v>
      </c>
      <c r="B7010" s="13">
        <v>-5.1639114144251188</v>
      </c>
    </row>
    <row r="7011" spans="1:2">
      <c r="A7011">
        <v>7010</v>
      </c>
      <c r="B7011" s="13">
        <v>-5.3760296796341969</v>
      </c>
    </row>
    <row r="7012" spans="1:2">
      <c r="A7012">
        <v>7011</v>
      </c>
      <c r="B7012" s="13">
        <v>-2.0625742283049613</v>
      </c>
    </row>
    <row r="7013" spans="1:2">
      <c r="A7013">
        <v>7012</v>
      </c>
      <c r="B7013" s="13">
        <v>-8.5451862326023313</v>
      </c>
    </row>
    <row r="7014" spans="1:2">
      <c r="A7014">
        <v>7013</v>
      </c>
      <c r="B7014" s="13">
        <v>-2.8854627223669977</v>
      </c>
    </row>
    <row r="7015" spans="1:2">
      <c r="A7015">
        <v>7014</v>
      </c>
      <c r="B7015" s="13">
        <v>-3.8183142455164161</v>
      </c>
    </row>
    <row r="7016" spans="1:2">
      <c r="A7016">
        <v>7015</v>
      </c>
      <c r="B7016" s="13">
        <v>-3.1156887428244406</v>
      </c>
    </row>
    <row r="7017" spans="1:2">
      <c r="A7017">
        <v>7016</v>
      </c>
      <c r="B7017" s="13">
        <v>-3.9190945015792575</v>
      </c>
    </row>
    <row r="7018" spans="1:2">
      <c r="A7018">
        <v>7017</v>
      </c>
      <c r="B7018" s="13">
        <v>-5.7151107187412791</v>
      </c>
    </row>
    <row r="7019" spans="1:2">
      <c r="A7019">
        <v>7018</v>
      </c>
      <c r="B7019" s="13">
        <v>-7.9602788506192317</v>
      </c>
    </row>
    <row r="7020" spans="1:2">
      <c r="A7020">
        <v>7019</v>
      </c>
      <c r="B7020" s="13">
        <v>-2.5233561812332179</v>
      </c>
    </row>
    <row r="7021" spans="1:2">
      <c r="A7021">
        <v>7020</v>
      </c>
      <c r="B7021" s="13">
        <v>-2.9871325160012092</v>
      </c>
    </row>
    <row r="7022" spans="1:2">
      <c r="A7022">
        <v>7021</v>
      </c>
      <c r="B7022" s="13">
        <v>-7.1969313158714536</v>
      </c>
    </row>
    <row r="7023" spans="1:2">
      <c r="A7023">
        <v>7022</v>
      </c>
      <c r="B7023" s="13">
        <v>-3.8728451516018367</v>
      </c>
    </row>
    <row r="7024" spans="1:2">
      <c r="A7024">
        <v>7023</v>
      </c>
      <c r="B7024" s="13">
        <v>-6.7975757341735532</v>
      </c>
    </row>
    <row r="7025" spans="1:2">
      <c r="A7025">
        <v>7024</v>
      </c>
      <c r="B7025" s="13">
        <v>-8.2117293093979207</v>
      </c>
    </row>
    <row r="7026" spans="1:2">
      <c r="A7026">
        <v>7025</v>
      </c>
      <c r="B7026" s="13">
        <v>-6.6387402415226227</v>
      </c>
    </row>
    <row r="7027" spans="1:2">
      <c r="A7027">
        <v>7026</v>
      </c>
      <c r="B7027" s="13">
        <v>-4.4653505366414192</v>
      </c>
    </row>
    <row r="7028" spans="1:2">
      <c r="A7028">
        <v>7027</v>
      </c>
      <c r="B7028" s="13">
        <v>-2.6931168365031972</v>
      </c>
    </row>
    <row r="7029" spans="1:2">
      <c r="A7029">
        <v>7028</v>
      </c>
      <c r="B7029" s="13">
        <v>-8.760123609738768</v>
      </c>
    </row>
    <row r="7030" spans="1:2">
      <c r="A7030">
        <v>7029</v>
      </c>
      <c r="B7030" s="13">
        <v>-7.3839161698660529</v>
      </c>
    </row>
    <row r="7031" spans="1:2">
      <c r="A7031">
        <v>7030</v>
      </c>
      <c r="B7031" s="13">
        <v>-12.398911602470969</v>
      </c>
    </row>
    <row r="7032" spans="1:2">
      <c r="A7032">
        <v>7031</v>
      </c>
      <c r="B7032" s="13">
        <v>-6.2682111897180262</v>
      </c>
    </row>
    <row r="7033" spans="1:2">
      <c r="A7033">
        <v>7032</v>
      </c>
      <c r="B7033" s="13">
        <v>-0.5451460202820485</v>
      </c>
    </row>
    <row r="7034" spans="1:2">
      <c r="A7034">
        <v>7033</v>
      </c>
      <c r="B7034" s="13">
        <v>1.5423467696349087</v>
      </c>
    </row>
    <row r="7035" spans="1:2">
      <c r="A7035">
        <v>7034</v>
      </c>
      <c r="B7035" s="13">
        <v>-6.6814766884730545</v>
      </c>
    </row>
    <row r="7036" spans="1:2">
      <c r="A7036">
        <v>7035</v>
      </c>
      <c r="B7036" s="13">
        <v>0.84732841841300499</v>
      </c>
    </row>
    <row r="7037" spans="1:2">
      <c r="A7037">
        <v>7036</v>
      </c>
      <c r="B7037" s="13">
        <v>-4.1138340866385477</v>
      </c>
    </row>
    <row r="7038" spans="1:2">
      <c r="A7038">
        <v>7037</v>
      </c>
      <c r="B7038" s="13">
        <v>-6.5917619467349695</v>
      </c>
    </row>
    <row r="7039" spans="1:2">
      <c r="A7039">
        <v>7038</v>
      </c>
      <c r="B7039" s="13">
        <v>-5.8116052635115922</v>
      </c>
    </row>
    <row r="7040" spans="1:2">
      <c r="A7040">
        <v>7039</v>
      </c>
      <c r="B7040" s="13">
        <v>-7.7429696598802611</v>
      </c>
    </row>
    <row r="7041" spans="1:2">
      <c r="A7041">
        <v>7040</v>
      </c>
      <c r="B7041" s="13">
        <v>-1.8366534491291069</v>
      </c>
    </row>
    <row r="7042" spans="1:2">
      <c r="A7042">
        <v>7041</v>
      </c>
      <c r="B7042" s="13">
        <v>-5.5438702266495214</v>
      </c>
    </row>
    <row r="7043" spans="1:2">
      <c r="A7043">
        <v>7042</v>
      </c>
      <c r="B7043" s="13">
        <v>-4.2156395376976388</v>
      </c>
    </row>
    <row r="7044" spans="1:2">
      <c r="A7044">
        <v>7043</v>
      </c>
      <c r="B7044" s="13">
        <v>-10.094382347359176</v>
      </c>
    </row>
    <row r="7045" spans="1:2">
      <c r="A7045">
        <v>7044</v>
      </c>
      <c r="B7045" s="13">
        <v>-0.59648456372081959</v>
      </c>
    </row>
    <row r="7046" spans="1:2">
      <c r="A7046">
        <v>7045</v>
      </c>
      <c r="B7046" s="13">
        <v>-3.7150679091351524</v>
      </c>
    </row>
    <row r="7047" spans="1:2">
      <c r="A7047">
        <v>7046</v>
      </c>
      <c r="B7047" s="13">
        <v>-3.6793573155109351</v>
      </c>
    </row>
    <row r="7048" spans="1:2">
      <c r="A7048">
        <v>7047</v>
      </c>
      <c r="B7048" s="13">
        <v>-5.2966052929020782</v>
      </c>
    </row>
    <row r="7049" spans="1:2">
      <c r="A7049">
        <v>7048</v>
      </c>
      <c r="B7049" s="13">
        <v>-8.6099150802930051</v>
      </c>
    </row>
    <row r="7050" spans="1:2">
      <c r="A7050">
        <v>7049</v>
      </c>
      <c r="B7050" s="13">
        <v>-2.6607458381307008</v>
      </c>
    </row>
    <row r="7051" spans="1:2">
      <c r="A7051">
        <v>7050</v>
      </c>
      <c r="B7051" s="13">
        <v>-7.3203202187133627</v>
      </c>
    </row>
    <row r="7052" spans="1:2">
      <c r="A7052">
        <v>7051</v>
      </c>
      <c r="B7052" s="13">
        <v>-6.5994119188301639</v>
      </c>
    </row>
    <row r="7053" spans="1:2">
      <c r="A7053">
        <v>7052</v>
      </c>
      <c r="B7053" s="13">
        <v>-9.3994875274630427</v>
      </c>
    </row>
    <row r="7054" spans="1:2">
      <c r="A7054">
        <v>7053</v>
      </c>
      <c r="B7054" s="13">
        <v>-3.9683453827238373</v>
      </c>
    </row>
    <row r="7055" spans="1:2">
      <c r="A7055">
        <v>7054</v>
      </c>
      <c r="B7055" s="13">
        <v>-7.8710359149845646</v>
      </c>
    </row>
    <row r="7056" spans="1:2">
      <c r="A7056">
        <v>7055</v>
      </c>
      <c r="B7056" s="13">
        <v>-5.9660403749194222</v>
      </c>
    </row>
    <row r="7057" spans="1:2">
      <c r="A7057">
        <v>7056</v>
      </c>
      <c r="B7057" s="13">
        <v>-4.6846570436989445</v>
      </c>
    </row>
    <row r="7058" spans="1:2">
      <c r="A7058">
        <v>7057</v>
      </c>
      <c r="B7058" s="13">
        <v>-5.8479514270118864</v>
      </c>
    </row>
    <row r="7059" spans="1:2">
      <c r="A7059">
        <v>7058</v>
      </c>
      <c r="B7059" s="13">
        <v>-0.71308082035485276</v>
      </c>
    </row>
    <row r="7060" spans="1:2">
      <c r="A7060">
        <v>7059</v>
      </c>
      <c r="B7060" s="13">
        <v>-6.724447778688825</v>
      </c>
    </row>
    <row r="7061" spans="1:2">
      <c r="A7061">
        <v>7060</v>
      </c>
      <c r="B7061" s="13">
        <v>-4.7351448758476495</v>
      </c>
    </row>
    <row r="7062" spans="1:2">
      <c r="A7062">
        <v>7061</v>
      </c>
      <c r="B7062" s="13">
        <v>-3.2636409068300858</v>
      </c>
    </row>
    <row r="7063" spans="1:2">
      <c r="A7063">
        <v>7062</v>
      </c>
      <c r="B7063" s="13">
        <v>-3.6950151007134182</v>
      </c>
    </row>
    <row r="7064" spans="1:2">
      <c r="A7064">
        <v>7063</v>
      </c>
      <c r="B7064" s="13">
        <v>-5.1785816354929493</v>
      </c>
    </row>
    <row r="7065" spans="1:2">
      <c r="A7065">
        <v>7064</v>
      </c>
      <c r="B7065" s="13">
        <v>-10.031047872082892</v>
      </c>
    </row>
    <row r="7066" spans="1:2">
      <c r="A7066">
        <v>7065</v>
      </c>
      <c r="B7066" s="13">
        <v>-8.702160712667304</v>
      </c>
    </row>
    <row r="7067" spans="1:2">
      <c r="A7067">
        <v>7066</v>
      </c>
      <c r="B7067" s="13">
        <v>-5.8112479115871567</v>
      </c>
    </row>
    <row r="7068" spans="1:2">
      <c r="A7068">
        <v>7067</v>
      </c>
      <c r="B7068" s="13">
        <v>-5.5140862251149745</v>
      </c>
    </row>
    <row r="7069" spans="1:2">
      <c r="A7069">
        <v>7068</v>
      </c>
      <c r="B7069" s="13">
        <v>-1.3346270532972981</v>
      </c>
    </row>
    <row r="7070" spans="1:2">
      <c r="A7070">
        <v>7069</v>
      </c>
      <c r="B7070" s="13">
        <v>-6.5530121841952349</v>
      </c>
    </row>
    <row r="7071" spans="1:2">
      <c r="A7071">
        <v>7070</v>
      </c>
      <c r="B7071" s="13">
        <v>-3.117654182505142</v>
      </c>
    </row>
    <row r="7072" spans="1:2">
      <c r="A7072">
        <v>7071</v>
      </c>
      <c r="B7072" s="13">
        <v>-0.7127478966883436</v>
      </c>
    </row>
    <row r="7073" spans="1:2">
      <c r="A7073">
        <v>7072</v>
      </c>
      <c r="B7073" s="13">
        <v>-4.0669270526937806</v>
      </c>
    </row>
    <row r="7074" spans="1:2">
      <c r="A7074">
        <v>7073</v>
      </c>
      <c r="B7074" s="13">
        <v>-2.1985863583277818</v>
      </c>
    </row>
    <row r="7075" spans="1:2">
      <c r="A7075">
        <v>7074</v>
      </c>
      <c r="B7075" s="13">
        <v>-4.0808258570451255</v>
      </c>
    </row>
    <row r="7076" spans="1:2">
      <c r="A7076">
        <v>7075</v>
      </c>
      <c r="B7076" s="13">
        <v>-6.0581272947734526</v>
      </c>
    </row>
    <row r="7077" spans="1:2">
      <c r="A7077">
        <v>7076</v>
      </c>
      <c r="B7077" s="13">
        <v>-6.6829336567489124</v>
      </c>
    </row>
    <row r="7078" spans="1:2">
      <c r="A7078">
        <v>7077</v>
      </c>
      <c r="B7078" s="13">
        <v>-11.029424753041207</v>
      </c>
    </row>
    <row r="7079" spans="1:2">
      <c r="A7079">
        <v>7078</v>
      </c>
      <c r="B7079" s="13">
        <v>-3.0993734010447787</v>
      </c>
    </row>
    <row r="7080" spans="1:2">
      <c r="A7080">
        <v>7079</v>
      </c>
      <c r="B7080" s="13">
        <v>-4.6910655196756723</v>
      </c>
    </row>
    <row r="7081" spans="1:2">
      <c r="A7081">
        <v>7080</v>
      </c>
      <c r="B7081" s="13">
        <v>-4.7269584535974394</v>
      </c>
    </row>
    <row r="7082" spans="1:2">
      <c r="A7082">
        <v>7081</v>
      </c>
      <c r="B7082" s="13">
        <v>-4.6901857690677025</v>
      </c>
    </row>
    <row r="7083" spans="1:2">
      <c r="A7083">
        <v>7082</v>
      </c>
      <c r="B7083" s="13">
        <v>-2.8833685694398334</v>
      </c>
    </row>
    <row r="7084" spans="1:2">
      <c r="A7084">
        <v>7083</v>
      </c>
      <c r="B7084" s="13">
        <v>-3.8030627475483474</v>
      </c>
    </row>
    <row r="7085" spans="1:2">
      <c r="A7085">
        <v>7084</v>
      </c>
      <c r="B7085" s="13">
        <v>-5.2269480825622869</v>
      </c>
    </row>
    <row r="7086" spans="1:2">
      <c r="A7086">
        <v>7085</v>
      </c>
      <c r="B7086" s="13">
        <v>-11.331514828413372</v>
      </c>
    </row>
    <row r="7087" spans="1:2">
      <c r="A7087">
        <v>7086</v>
      </c>
      <c r="B7087" s="13">
        <v>-4.2139641196224105</v>
      </c>
    </row>
    <row r="7088" spans="1:2">
      <c r="A7088">
        <v>7087</v>
      </c>
      <c r="B7088" s="13">
        <v>-6.7269105013541655</v>
      </c>
    </row>
    <row r="7089" spans="1:2">
      <c r="A7089">
        <v>7088</v>
      </c>
      <c r="B7089" s="13">
        <v>-5.6963977627944384</v>
      </c>
    </row>
    <row r="7090" spans="1:2">
      <c r="A7090">
        <v>7089</v>
      </c>
      <c r="B7090" s="13">
        <v>-4.1494950027311317</v>
      </c>
    </row>
    <row r="7091" spans="1:2">
      <c r="A7091">
        <v>7090</v>
      </c>
      <c r="B7091" s="13">
        <v>-9.7838487374310308</v>
      </c>
    </row>
    <row r="7092" spans="1:2">
      <c r="A7092">
        <v>7091</v>
      </c>
      <c r="B7092" s="13">
        <v>-4.7648948835087364</v>
      </c>
    </row>
    <row r="7093" spans="1:2">
      <c r="A7093">
        <v>7092</v>
      </c>
      <c r="B7093" s="13">
        <v>-6.8402810551286022</v>
      </c>
    </row>
    <row r="7094" spans="1:2">
      <c r="A7094">
        <v>7093</v>
      </c>
      <c r="B7094" s="13">
        <v>-6.2423279489112558</v>
      </c>
    </row>
    <row r="7095" spans="1:2">
      <c r="A7095">
        <v>7094</v>
      </c>
      <c r="B7095" s="13">
        <v>0.65144149382364014</v>
      </c>
    </row>
    <row r="7096" spans="1:2">
      <c r="A7096">
        <v>7095</v>
      </c>
      <c r="B7096" s="13">
        <v>-8.5215281109846686</v>
      </c>
    </row>
    <row r="7097" spans="1:2">
      <c r="A7097">
        <v>7096</v>
      </c>
      <c r="B7097" s="13">
        <v>-4.2209065278267612</v>
      </c>
    </row>
    <row r="7098" spans="1:2">
      <c r="A7098">
        <v>7097</v>
      </c>
      <c r="B7098" s="13">
        <v>-0.4822192497076635</v>
      </c>
    </row>
    <row r="7099" spans="1:2">
      <c r="A7099">
        <v>7098</v>
      </c>
      <c r="B7099" s="13">
        <v>-9.8254507006082967</v>
      </c>
    </row>
    <row r="7100" spans="1:2">
      <c r="A7100">
        <v>7099</v>
      </c>
      <c r="B7100" s="13">
        <v>-6.4069884670133623</v>
      </c>
    </row>
    <row r="7101" spans="1:2">
      <c r="A7101">
        <v>7100</v>
      </c>
      <c r="B7101" s="13">
        <v>-3.2600777083285903</v>
      </c>
    </row>
    <row r="7102" spans="1:2">
      <c r="A7102">
        <v>7101</v>
      </c>
      <c r="B7102" s="13">
        <v>-9.1169635189352594</v>
      </c>
    </row>
    <row r="7103" spans="1:2">
      <c r="A7103">
        <v>7102</v>
      </c>
      <c r="B7103" s="13">
        <v>-7.0898355805810818</v>
      </c>
    </row>
    <row r="7104" spans="1:2">
      <c r="A7104">
        <v>7103</v>
      </c>
      <c r="B7104" s="13">
        <v>-2.2024409034066279</v>
      </c>
    </row>
    <row r="7105" spans="1:2">
      <c r="A7105">
        <v>7104</v>
      </c>
      <c r="B7105" s="13">
        <v>-5.4000394797861402</v>
      </c>
    </row>
    <row r="7106" spans="1:2">
      <c r="A7106">
        <v>7105</v>
      </c>
      <c r="B7106" s="13">
        <v>-8.8355473736463583</v>
      </c>
    </row>
    <row r="7107" spans="1:2">
      <c r="A7107">
        <v>7106</v>
      </c>
      <c r="B7107" s="13">
        <v>-7.1382756800640763</v>
      </c>
    </row>
    <row r="7108" spans="1:2">
      <c r="A7108">
        <v>7107</v>
      </c>
      <c r="B7108" s="13">
        <v>-4.9491378037692035</v>
      </c>
    </row>
    <row r="7109" spans="1:2">
      <c r="A7109">
        <v>7108</v>
      </c>
      <c r="B7109" s="13">
        <v>-6.794424611212655</v>
      </c>
    </row>
    <row r="7110" spans="1:2">
      <c r="A7110">
        <v>7109</v>
      </c>
      <c r="B7110" s="13">
        <v>-7.2651010662087883</v>
      </c>
    </row>
    <row r="7111" spans="1:2">
      <c r="A7111">
        <v>7110</v>
      </c>
      <c r="B7111" s="13">
        <v>-3.6177082486812502</v>
      </c>
    </row>
    <row r="7112" spans="1:2">
      <c r="A7112">
        <v>7111</v>
      </c>
      <c r="B7112" s="13">
        <v>-4.2640158713178984</v>
      </c>
    </row>
    <row r="7113" spans="1:2">
      <c r="A7113">
        <v>7112</v>
      </c>
      <c r="B7113" s="13">
        <v>-3.6527209272469654</v>
      </c>
    </row>
    <row r="7114" spans="1:2">
      <c r="A7114">
        <v>7113</v>
      </c>
      <c r="B7114" s="13">
        <v>0.96544151476715523</v>
      </c>
    </row>
    <row r="7115" spans="1:2">
      <c r="A7115">
        <v>7114</v>
      </c>
      <c r="B7115" s="13">
        <v>-4.1997202213777012</v>
      </c>
    </row>
    <row r="7116" spans="1:2">
      <c r="A7116">
        <v>7115</v>
      </c>
      <c r="B7116" s="13">
        <v>-3.2479132068770054</v>
      </c>
    </row>
    <row r="7117" spans="1:2">
      <c r="A7117">
        <v>7116</v>
      </c>
      <c r="B7117" s="13">
        <v>-5.3208257996664514</v>
      </c>
    </row>
    <row r="7118" spans="1:2">
      <c r="A7118">
        <v>7117</v>
      </c>
      <c r="B7118" s="13">
        <v>-2.7096682708622479</v>
      </c>
    </row>
    <row r="7119" spans="1:2">
      <c r="A7119">
        <v>7118</v>
      </c>
      <c r="B7119" s="13">
        <v>-8.2600589232497352</v>
      </c>
    </row>
    <row r="7120" spans="1:2">
      <c r="A7120">
        <v>7119</v>
      </c>
      <c r="B7120" s="13">
        <v>-4.9909903510245028</v>
      </c>
    </row>
    <row r="7121" spans="1:2">
      <c r="A7121">
        <v>7120</v>
      </c>
      <c r="B7121" s="13">
        <v>-9.5404246198669931</v>
      </c>
    </row>
    <row r="7122" spans="1:2">
      <c r="A7122">
        <v>7121</v>
      </c>
      <c r="B7122" s="13">
        <v>-7.5972001358863892</v>
      </c>
    </row>
    <row r="7123" spans="1:2">
      <c r="A7123">
        <v>7122</v>
      </c>
      <c r="B7123" s="13">
        <v>-3.1613273384158873</v>
      </c>
    </row>
    <row r="7124" spans="1:2">
      <c r="A7124">
        <v>7123</v>
      </c>
      <c r="B7124" s="13">
        <v>-4.5749188506166787</v>
      </c>
    </row>
    <row r="7125" spans="1:2">
      <c r="A7125">
        <v>7124</v>
      </c>
      <c r="B7125" s="13">
        <v>-3.112877575440582</v>
      </c>
    </row>
    <row r="7126" spans="1:2">
      <c r="A7126">
        <v>7125</v>
      </c>
      <c r="B7126" s="13">
        <v>-8.3033191369839052</v>
      </c>
    </row>
    <row r="7127" spans="1:2">
      <c r="A7127">
        <v>7126</v>
      </c>
      <c r="B7127" s="13">
        <v>-2.4895932419541591</v>
      </c>
    </row>
    <row r="7128" spans="1:2">
      <c r="A7128">
        <v>7127</v>
      </c>
      <c r="B7128" s="13">
        <v>-8.4609731362804506E-4</v>
      </c>
    </row>
    <row r="7129" spans="1:2">
      <c r="A7129">
        <v>7128</v>
      </c>
      <c r="B7129" s="13">
        <v>-6.1228164054311636</v>
      </c>
    </row>
    <row r="7130" spans="1:2">
      <c r="A7130">
        <v>7129</v>
      </c>
      <c r="B7130" s="13">
        <v>-4.8778549741700923</v>
      </c>
    </row>
    <row r="7131" spans="1:2">
      <c r="A7131">
        <v>7130</v>
      </c>
      <c r="B7131" s="13">
        <v>-8.670871996917727</v>
      </c>
    </row>
    <row r="7132" spans="1:2">
      <c r="A7132">
        <v>7131</v>
      </c>
      <c r="B7132" s="13">
        <v>-10.145467379262602</v>
      </c>
    </row>
    <row r="7133" spans="1:2">
      <c r="A7133">
        <v>7132</v>
      </c>
      <c r="B7133" s="13">
        <v>-1.5581508448376591</v>
      </c>
    </row>
    <row r="7134" spans="1:2">
      <c r="A7134">
        <v>7133</v>
      </c>
      <c r="B7134" s="13">
        <v>-9.0934806446358145</v>
      </c>
    </row>
    <row r="7135" spans="1:2">
      <c r="A7135">
        <v>7134</v>
      </c>
      <c r="B7135" s="13">
        <v>-6.0698470300500622</v>
      </c>
    </row>
    <row r="7136" spans="1:2">
      <c r="A7136">
        <v>7135</v>
      </c>
      <c r="B7136" s="13">
        <v>-2.3293487857473902</v>
      </c>
    </row>
    <row r="7137" spans="1:2">
      <c r="A7137">
        <v>7136</v>
      </c>
      <c r="B7137" s="13">
        <v>-5.5006489455829248</v>
      </c>
    </row>
    <row r="7138" spans="1:2">
      <c r="A7138">
        <v>7137</v>
      </c>
      <c r="B7138" s="13">
        <v>-8.2238095709567798</v>
      </c>
    </row>
    <row r="7139" spans="1:2">
      <c r="A7139">
        <v>7138</v>
      </c>
      <c r="B7139" s="13">
        <v>-2.9502318302647432</v>
      </c>
    </row>
    <row r="7140" spans="1:2">
      <c r="A7140">
        <v>7139</v>
      </c>
      <c r="B7140" s="13">
        <v>-3.8558867358768572</v>
      </c>
    </row>
    <row r="7141" spans="1:2">
      <c r="A7141">
        <v>7140</v>
      </c>
      <c r="B7141" s="13">
        <v>-4.6944091569083355</v>
      </c>
    </row>
    <row r="7142" spans="1:2">
      <c r="A7142">
        <v>7141</v>
      </c>
      <c r="B7142" s="13">
        <v>-3.8781778014914297</v>
      </c>
    </row>
    <row r="7143" spans="1:2">
      <c r="A7143">
        <v>7142</v>
      </c>
      <c r="B7143" s="13">
        <v>-2.2839981294064282</v>
      </c>
    </row>
    <row r="7144" spans="1:2">
      <c r="A7144">
        <v>7143</v>
      </c>
      <c r="B7144" s="13">
        <v>-3.57667054120025</v>
      </c>
    </row>
    <row r="7145" spans="1:2">
      <c r="A7145">
        <v>7144</v>
      </c>
      <c r="B7145" s="13">
        <v>-7.241431714973019</v>
      </c>
    </row>
    <row r="7146" spans="1:2">
      <c r="A7146">
        <v>7145</v>
      </c>
      <c r="B7146" s="13">
        <v>-6.9710902279920131</v>
      </c>
    </row>
    <row r="7147" spans="1:2">
      <c r="A7147">
        <v>7146</v>
      </c>
      <c r="B7147" s="13">
        <v>-3.6253439253065984</v>
      </c>
    </row>
    <row r="7148" spans="1:2">
      <c r="A7148">
        <v>7147</v>
      </c>
      <c r="B7148" s="13">
        <v>-5.0131261510416953</v>
      </c>
    </row>
    <row r="7149" spans="1:2">
      <c r="A7149">
        <v>7148</v>
      </c>
      <c r="B7149" s="13">
        <v>-6.9827733158719871</v>
      </c>
    </row>
    <row r="7150" spans="1:2">
      <c r="A7150">
        <v>7149</v>
      </c>
      <c r="B7150" s="13">
        <v>-6.1602631031782416</v>
      </c>
    </row>
    <row r="7151" spans="1:2">
      <c r="A7151">
        <v>7150</v>
      </c>
      <c r="B7151" s="13">
        <v>1.2366660452310057</v>
      </c>
    </row>
    <row r="7152" spans="1:2">
      <c r="A7152">
        <v>7151</v>
      </c>
      <c r="B7152" s="13">
        <v>-6.84970134828911</v>
      </c>
    </row>
    <row r="7153" spans="1:2">
      <c r="A7153">
        <v>7152</v>
      </c>
      <c r="B7153" s="13">
        <v>-5.1694435220857207</v>
      </c>
    </row>
    <row r="7154" spans="1:2">
      <c r="A7154">
        <v>7153</v>
      </c>
      <c r="B7154" s="13">
        <v>-5.4294773261216509</v>
      </c>
    </row>
    <row r="7155" spans="1:2">
      <c r="A7155">
        <v>7154</v>
      </c>
      <c r="B7155" s="13">
        <v>-4.0562836793757855</v>
      </c>
    </row>
    <row r="7156" spans="1:2">
      <c r="A7156">
        <v>7155</v>
      </c>
      <c r="B7156" s="13">
        <v>-12.796483819374123</v>
      </c>
    </row>
    <row r="7157" spans="1:2">
      <c r="A7157">
        <v>7156</v>
      </c>
      <c r="B7157" s="13">
        <v>-10.007376427999709</v>
      </c>
    </row>
    <row r="7158" spans="1:2">
      <c r="A7158">
        <v>7157</v>
      </c>
      <c r="B7158" s="13">
        <v>-5.2470339675153319</v>
      </c>
    </row>
    <row r="7159" spans="1:2">
      <c r="A7159">
        <v>7158</v>
      </c>
      <c r="B7159" s="13">
        <v>-4.0947892401095123</v>
      </c>
    </row>
    <row r="7160" spans="1:2">
      <c r="A7160">
        <v>7159</v>
      </c>
      <c r="B7160" s="13">
        <v>-6.6878205527858903</v>
      </c>
    </row>
    <row r="7161" spans="1:2">
      <c r="A7161">
        <v>7160</v>
      </c>
      <c r="B7161" s="13">
        <v>-2.3624879262988583</v>
      </c>
    </row>
    <row r="7162" spans="1:2">
      <c r="A7162">
        <v>7161</v>
      </c>
      <c r="B7162" s="13">
        <v>-4.0559664577289603</v>
      </c>
    </row>
    <row r="7163" spans="1:2">
      <c r="A7163">
        <v>7162</v>
      </c>
      <c r="B7163" s="13">
        <v>-2.4861196989039396</v>
      </c>
    </row>
    <row r="7164" spans="1:2">
      <c r="A7164">
        <v>7163</v>
      </c>
      <c r="B7164" s="13">
        <v>-2.4289581060675798</v>
      </c>
    </row>
    <row r="7165" spans="1:2">
      <c r="A7165">
        <v>7164</v>
      </c>
      <c r="B7165" s="13">
        <v>-3.0743597763914221</v>
      </c>
    </row>
    <row r="7166" spans="1:2">
      <c r="A7166">
        <v>7165</v>
      </c>
      <c r="B7166" s="13">
        <v>-8.1087488902010243</v>
      </c>
    </row>
    <row r="7167" spans="1:2">
      <c r="A7167">
        <v>7166</v>
      </c>
      <c r="B7167" s="13">
        <v>-2.7243551906831907</v>
      </c>
    </row>
    <row r="7168" spans="1:2">
      <c r="A7168">
        <v>7167</v>
      </c>
      <c r="B7168" s="13">
        <v>-4.6441370844926038</v>
      </c>
    </row>
    <row r="7169" spans="1:2">
      <c r="A7169">
        <v>7168</v>
      </c>
      <c r="B7169" s="13">
        <v>-3.6527859656902941</v>
      </c>
    </row>
    <row r="7170" spans="1:2">
      <c r="A7170">
        <v>7169</v>
      </c>
      <c r="B7170" s="13">
        <v>-2.7278897898414898</v>
      </c>
    </row>
    <row r="7171" spans="1:2">
      <c r="A7171">
        <v>7170</v>
      </c>
      <c r="B7171" s="13">
        <v>-6.7931450720385049</v>
      </c>
    </row>
    <row r="7172" spans="1:2">
      <c r="A7172">
        <v>7171</v>
      </c>
      <c r="B7172" s="13">
        <v>-8.2386882325909845</v>
      </c>
    </row>
    <row r="7173" spans="1:2">
      <c r="A7173">
        <v>7172</v>
      </c>
      <c r="B7173" s="13">
        <v>-5.1839360958934764</v>
      </c>
    </row>
    <row r="7174" spans="1:2">
      <c r="A7174">
        <v>7173</v>
      </c>
      <c r="B7174" s="13">
        <v>-3.6158478076039375</v>
      </c>
    </row>
    <row r="7175" spans="1:2">
      <c r="A7175">
        <v>7174</v>
      </c>
      <c r="B7175" s="13">
        <v>-5.8820936029915334</v>
      </c>
    </row>
    <row r="7176" spans="1:2">
      <c r="A7176">
        <v>7175</v>
      </c>
      <c r="B7176" s="13">
        <v>-5.8891825118886159</v>
      </c>
    </row>
    <row r="7177" spans="1:2">
      <c r="A7177">
        <v>7176</v>
      </c>
      <c r="B7177" s="13">
        <v>-3.0924606430772124</v>
      </c>
    </row>
    <row r="7178" spans="1:2">
      <c r="A7178">
        <v>7177</v>
      </c>
      <c r="B7178" s="13">
        <v>-6.7116964786067594</v>
      </c>
    </row>
    <row r="7179" spans="1:2">
      <c r="A7179">
        <v>7178</v>
      </c>
      <c r="B7179" s="13">
        <v>-9.1276856947767584</v>
      </c>
    </row>
    <row r="7180" spans="1:2">
      <c r="A7180">
        <v>7179</v>
      </c>
      <c r="B7180" s="13">
        <v>-6.0989467193826536</v>
      </c>
    </row>
    <row r="7181" spans="1:2">
      <c r="A7181">
        <v>7180</v>
      </c>
      <c r="B7181" s="13">
        <v>-5.4064225844254379</v>
      </c>
    </row>
    <row r="7182" spans="1:2">
      <c r="A7182">
        <v>7181</v>
      </c>
      <c r="B7182" s="13">
        <v>-5.5676155918258932</v>
      </c>
    </row>
    <row r="7183" spans="1:2">
      <c r="A7183">
        <v>7182</v>
      </c>
      <c r="B7183" s="13">
        <v>-5.7768784540005864</v>
      </c>
    </row>
    <row r="7184" spans="1:2">
      <c r="A7184">
        <v>7183</v>
      </c>
      <c r="B7184" s="13">
        <v>-2.0821444720859823</v>
      </c>
    </row>
    <row r="7185" spans="1:2">
      <c r="A7185">
        <v>7184</v>
      </c>
      <c r="B7185" s="13">
        <v>-7.7415556654435287</v>
      </c>
    </row>
    <row r="7186" spans="1:2">
      <c r="A7186">
        <v>7185</v>
      </c>
      <c r="B7186" s="13">
        <v>-4.139118513322761</v>
      </c>
    </row>
    <row r="7187" spans="1:2">
      <c r="A7187">
        <v>7186</v>
      </c>
      <c r="B7187" s="13">
        <v>-4.2886170057622817</v>
      </c>
    </row>
    <row r="7188" spans="1:2">
      <c r="A7188">
        <v>7187</v>
      </c>
      <c r="B7188" s="13">
        <v>-6.2023570148807545</v>
      </c>
    </row>
    <row r="7189" spans="1:2">
      <c r="A7189">
        <v>7188</v>
      </c>
      <c r="B7189" s="13">
        <v>-5.0898345364220701</v>
      </c>
    </row>
    <row r="7190" spans="1:2">
      <c r="A7190">
        <v>7189</v>
      </c>
      <c r="B7190" s="13">
        <v>-5.56214312360345</v>
      </c>
    </row>
    <row r="7191" spans="1:2">
      <c r="A7191">
        <v>7190</v>
      </c>
      <c r="B7191" s="13">
        <v>-4.0313649580828068</v>
      </c>
    </row>
    <row r="7192" spans="1:2">
      <c r="A7192">
        <v>7191</v>
      </c>
      <c r="B7192" s="13">
        <v>-2.7236264207378249</v>
      </c>
    </row>
    <row r="7193" spans="1:2">
      <c r="A7193">
        <v>7192</v>
      </c>
      <c r="B7193" s="13">
        <v>-4.8138200151798252</v>
      </c>
    </row>
    <row r="7194" spans="1:2">
      <c r="A7194">
        <v>7193</v>
      </c>
      <c r="B7194" s="13">
        <v>-6.3354839772976606</v>
      </c>
    </row>
    <row r="7195" spans="1:2">
      <c r="A7195">
        <v>7194</v>
      </c>
      <c r="B7195" s="13">
        <v>-6.1366266559213258</v>
      </c>
    </row>
    <row r="7196" spans="1:2">
      <c r="A7196">
        <v>7195</v>
      </c>
      <c r="B7196" s="13">
        <v>-5.7065110118899671</v>
      </c>
    </row>
    <row r="7197" spans="1:2">
      <c r="A7197">
        <v>7196</v>
      </c>
      <c r="B7197" s="13">
        <v>-4.7120072928321477</v>
      </c>
    </row>
    <row r="7198" spans="1:2">
      <c r="A7198">
        <v>7197</v>
      </c>
      <c r="B7198" s="13">
        <v>-8.3269658567203013</v>
      </c>
    </row>
    <row r="7199" spans="1:2">
      <c r="A7199">
        <v>7198</v>
      </c>
      <c r="B7199" s="13">
        <v>-4.0234503135479409</v>
      </c>
    </row>
    <row r="7200" spans="1:2">
      <c r="A7200">
        <v>7199</v>
      </c>
      <c r="B7200" s="13">
        <v>-4.2974811917043967</v>
      </c>
    </row>
    <row r="7201" spans="1:2">
      <c r="A7201">
        <v>7200</v>
      </c>
      <c r="B7201" s="13">
        <v>-7.495209045956563</v>
      </c>
    </row>
    <row r="7202" spans="1:2">
      <c r="A7202">
        <v>7201</v>
      </c>
      <c r="B7202" s="13">
        <v>0.84250484341424903</v>
      </c>
    </row>
    <row r="7203" spans="1:2">
      <c r="A7203">
        <v>7202</v>
      </c>
      <c r="B7203" s="13">
        <v>-7.0398662513967727</v>
      </c>
    </row>
    <row r="7204" spans="1:2">
      <c r="A7204">
        <v>7203</v>
      </c>
      <c r="B7204" s="13">
        <v>-3.7095262631039501</v>
      </c>
    </row>
    <row r="7205" spans="1:2">
      <c r="A7205">
        <v>7204</v>
      </c>
      <c r="B7205" s="13">
        <v>-8.9131317328473489</v>
      </c>
    </row>
    <row r="7206" spans="1:2">
      <c r="A7206">
        <v>7205</v>
      </c>
      <c r="B7206" s="13">
        <v>-2.1676693898634372</v>
      </c>
    </row>
    <row r="7207" spans="1:2">
      <c r="A7207">
        <v>7206</v>
      </c>
      <c r="B7207" s="13">
        <v>-6.6804367490140537</v>
      </c>
    </row>
    <row r="7208" spans="1:2">
      <c r="A7208">
        <v>7207</v>
      </c>
      <c r="B7208" s="13">
        <v>-8.7758679471517667</v>
      </c>
    </row>
    <row r="7209" spans="1:2">
      <c r="A7209">
        <v>7208</v>
      </c>
      <c r="B7209" s="13">
        <v>-6.6095624541472695</v>
      </c>
    </row>
    <row r="7210" spans="1:2">
      <c r="A7210">
        <v>7209</v>
      </c>
      <c r="B7210" s="13">
        <v>-2.3501472845927407</v>
      </c>
    </row>
    <row r="7211" spans="1:2">
      <c r="A7211">
        <v>7210</v>
      </c>
      <c r="B7211" s="13">
        <v>-7.6706666923551587</v>
      </c>
    </row>
    <row r="7212" spans="1:2">
      <c r="A7212">
        <v>7211</v>
      </c>
      <c r="B7212" s="13">
        <v>-8.8540621363209251</v>
      </c>
    </row>
    <row r="7213" spans="1:2">
      <c r="A7213">
        <v>7212</v>
      </c>
      <c r="B7213" s="13">
        <v>-7.2359995170450215</v>
      </c>
    </row>
    <row r="7214" spans="1:2">
      <c r="A7214">
        <v>7213</v>
      </c>
      <c r="B7214" s="13">
        <v>-8.0433925956989007</v>
      </c>
    </row>
    <row r="7215" spans="1:2">
      <c r="A7215">
        <v>7214</v>
      </c>
      <c r="B7215" s="13">
        <v>-4.9974822883431882</v>
      </c>
    </row>
    <row r="7216" spans="1:2">
      <c r="A7216">
        <v>7215</v>
      </c>
      <c r="B7216" s="13">
        <v>-7.1062132986156863</v>
      </c>
    </row>
    <row r="7217" spans="1:2">
      <c r="A7217">
        <v>7216</v>
      </c>
      <c r="B7217" s="13">
        <v>-7.8106186221936635</v>
      </c>
    </row>
    <row r="7218" spans="1:2">
      <c r="A7218">
        <v>7217</v>
      </c>
      <c r="B7218" s="13">
        <v>-7.4557616140399094</v>
      </c>
    </row>
    <row r="7219" spans="1:2">
      <c r="A7219">
        <v>7218</v>
      </c>
      <c r="B7219" s="13">
        <v>-1.5095677735070028</v>
      </c>
    </row>
    <row r="7220" spans="1:2">
      <c r="A7220">
        <v>7219</v>
      </c>
      <c r="B7220" s="13">
        <v>-3.9935998079504036</v>
      </c>
    </row>
    <row r="7221" spans="1:2">
      <c r="A7221">
        <v>7220</v>
      </c>
      <c r="B7221" s="13">
        <v>-2.721809797195653</v>
      </c>
    </row>
    <row r="7222" spans="1:2">
      <c r="A7222">
        <v>7221</v>
      </c>
      <c r="B7222" s="13">
        <v>0.23119294878238625</v>
      </c>
    </row>
    <row r="7223" spans="1:2">
      <c r="A7223">
        <v>7222</v>
      </c>
      <c r="B7223" s="13">
        <v>-5.0655130894975615</v>
      </c>
    </row>
    <row r="7224" spans="1:2">
      <c r="A7224">
        <v>7223</v>
      </c>
      <c r="B7224" s="13">
        <v>-4.0467889833515658</v>
      </c>
    </row>
    <row r="7225" spans="1:2">
      <c r="A7225">
        <v>7224</v>
      </c>
      <c r="B7225" s="13">
        <v>-6.6589174164881264</v>
      </c>
    </row>
    <row r="7226" spans="1:2">
      <c r="A7226">
        <v>7225</v>
      </c>
      <c r="B7226" s="13">
        <v>-5.9816986176913769</v>
      </c>
    </row>
    <row r="7227" spans="1:2">
      <c r="A7227">
        <v>7226</v>
      </c>
      <c r="B7227" s="13">
        <v>-6.8566408310373541</v>
      </c>
    </row>
    <row r="7228" spans="1:2">
      <c r="A7228">
        <v>7227</v>
      </c>
      <c r="B7228" s="13">
        <v>-2.7948084378377942</v>
      </c>
    </row>
    <row r="7229" spans="1:2">
      <c r="A7229">
        <v>7228</v>
      </c>
      <c r="B7229" s="13">
        <v>-4.0537853559776957</v>
      </c>
    </row>
    <row r="7230" spans="1:2">
      <c r="A7230">
        <v>7229</v>
      </c>
      <c r="B7230" s="13">
        <v>-6.7014302209642382</v>
      </c>
    </row>
    <row r="7231" spans="1:2">
      <c r="A7231">
        <v>7230</v>
      </c>
      <c r="B7231" s="13">
        <v>-6.3500356468316488</v>
      </c>
    </row>
    <row r="7232" spans="1:2">
      <c r="A7232">
        <v>7231</v>
      </c>
      <c r="B7232" s="13">
        <v>-5.6632253579364864</v>
      </c>
    </row>
    <row r="7233" spans="1:2">
      <c r="A7233">
        <v>7232</v>
      </c>
      <c r="B7233" s="13">
        <v>-1.3322742086147421</v>
      </c>
    </row>
    <row r="7234" spans="1:2">
      <c r="A7234">
        <v>7233</v>
      </c>
      <c r="B7234" s="13">
        <v>-8.0768585427443629</v>
      </c>
    </row>
    <row r="7235" spans="1:2">
      <c r="A7235">
        <v>7234</v>
      </c>
      <c r="B7235" s="13">
        <v>-5.6318817873293288</v>
      </c>
    </row>
    <row r="7236" spans="1:2">
      <c r="A7236">
        <v>7235</v>
      </c>
      <c r="B7236" s="13">
        <v>-2.7355207189894357</v>
      </c>
    </row>
    <row r="7237" spans="1:2">
      <c r="A7237">
        <v>7236</v>
      </c>
      <c r="B7237" s="13">
        <v>-4.4824427747437134</v>
      </c>
    </row>
    <row r="7238" spans="1:2">
      <c r="A7238">
        <v>7237</v>
      </c>
      <c r="B7238" s="13">
        <v>-3.8955894018265163</v>
      </c>
    </row>
    <row r="7239" spans="1:2">
      <c r="A7239">
        <v>7238</v>
      </c>
      <c r="B7239" s="13">
        <v>-7.0131563754769344</v>
      </c>
    </row>
    <row r="7240" spans="1:2">
      <c r="A7240">
        <v>7239</v>
      </c>
      <c r="B7240" s="13">
        <v>-8.4340392905371662</v>
      </c>
    </row>
    <row r="7241" spans="1:2">
      <c r="A7241">
        <v>7240</v>
      </c>
      <c r="B7241" s="13">
        <v>-8.3132444443596345</v>
      </c>
    </row>
    <row r="7242" spans="1:2">
      <c r="A7242">
        <v>7241</v>
      </c>
      <c r="B7242" s="13">
        <v>-5.0254798728135244</v>
      </c>
    </row>
    <row r="7243" spans="1:2">
      <c r="A7243">
        <v>7242</v>
      </c>
      <c r="B7243" s="13">
        <v>-7.0056541985220413</v>
      </c>
    </row>
    <row r="7244" spans="1:2">
      <c r="A7244">
        <v>7243</v>
      </c>
      <c r="B7244" s="13">
        <v>-6.9294247615861018</v>
      </c>
    </row>
    <row r="7245" spans="1:2">
      <c r="A7245">
        <v>7244</v>
      </c>
      <c r="B7245" s="13">
        <v>-7.0466319695652357</v>
      </c>
    </row>
    <row r="7246" spans="1:2">
      <c r="A7246">
        <v>7245</v>
      </c>
      <c r="B7246" s="13">
        <v>-10.01945957213478</v>
      </c>
    </row>
    <row r="7247" spans="1:2">
      <c r="A7247">
        <v>7246</v>
      </c>
      <c r="B7247" s="13">
        <v>-2.1256425073821452</v>
      </c>
    </row>
    <row r="7248" spans="1:2">
      <c r="A7248">
        <v>7247</v>
      </c>
      <c r="B7248" s="13">
        <v>-2.4113553448564593</v>
      </c>
    </row>
    <row r="7249" spans="1:2">
      <c r="A7249">
        <v>7248</v>
      </c>
      <c r="B7249" s="13">
        <v>-4.8995828677885385</v>
      </c>
    </row>
    <row r="7250" spans="1:2">
      <c r="A7250">
        <v>7249</v>
      </c>
      <c r="B7250" s="13">
        <v>-2.9810263121353806</v>
      </c>
    </row>
    <row r="7251" spans="1:2">
      <c r="A7251">
        <v>7250</v>
      </c>
      <c r="B7251" s="13">
        <v>-7.0846992636243176</v>
      </c>
    </row>
    <row r="7252" spans="1:2">
      <c r="A7252">
        <v>7251</v>
      </c>
      <c r="B7252" s="13">
        <v>-6.87357872197523</v>
      </c>
    </row>
    <row r="7253" spans="1:2">
      <c r="A7253">
        <v>7252</v>
      </c>
      <c r="B7253" s="13">
        <v>-10.55318009504545</v>
      </c>
    </row>
    <row r="7254" spans="1:2">
      <c r="A7254">
        <v>7253</v>
      </c>
      <c r="B7254" s="13">
        <v>-1.219498515351835</v>
      </c>
    </row>
    <row r="7255" spans="1:2">
      <c r="A7255">
        <v>7254</v>
      </c>
      <c r="B7255" s="13">
        <v>-8.6952120447803924</v>
      </c>
    </row>
    <row r="7256" spans="1:2">
      <c r="A7256">
        <v>7255</v>
      </c>
      <c r="B7256" s="13">
        <v>-4.825773201348178</v>
      </c>
    </row>
    <row r="7257" spans="1:2">
      <c r="A7257">
        <v>7256</v>
      </c>
      <c r="B7257" s="13">
        <v>-3.8899231936593504</v>
      </c>
    </row>
    <row r="7258" spans="1:2">
      <c r="A7258">
        <v>7257</v>
      </c>
      <c r="B7258" s="13">
        <v>-1.8592777938210512</v>
      </c>
    </row>
    <row r="7259" spans="1:2">
      <c r="A7259">
        <v>7258</v>
      </c>
      <c r="B7259" s="13">
        <v>-1.6604330347775251</v>
      </c>
    </row>
    <row r="7260" spans="1:2">
      <c r="A7260">
        <v>7259</v>
      </c>
      <c r="B7260" s="13">
        <v>-8.0137311885740665</v>
      </c>
    </row>
    <row r="7261" spans="1:2">
      <c r="A7261">
        <v>7260</v>
      </c>
      <c r="B7261" s="13">
        <v>-1.6925885288832043</v>
      </c>
    </row>
    <row r="7262" spans="1:2">
      <c r="A7262">
        <v>7261</v>
      </c>
      <c r="B7262" s="13">
        <v>-7.7252208084801719</v>
      </c>
    </row>
    <row r="7263" spans="1:2">
      <c r="A7263">
        <v>7262</v>
      </c>
      <c r="B7263" s="13">
        <v>-3.8637575378462183</v>
      </c>
    </row>
    <row r="7264" spans="1:2">
      <c r="A7264">
        <v>7263</v>
      </c>
      <c r="B7264" s="13">
        <v>-5.0825292629006489</v>
      </c>
    </row>
    <row r="7265" spans="1:2">
      <c r="A7265">
        <v>7264</v>
      </c>
      <c r="B7265" s="13">
        <v>-8.5412554405614145</v>
      </c>
    </row>
    <row r="7266" spans="1:2">
      <c r="A7266">
        <v>7265</v>
      </c>
      <c r="B7266" s="13">
        <v>-7.9500259335983712</v>
      </c>
    </row>
    <row r="7267" spans="1:2">
      <c r="A7267">
        <v>7266</v>
      </c>
      <c r="B7267" s="13">
        <v>-7.5816940287927341</v>
      </c>
    </row>
    <row r="7268" spans="1:2">
      <c r="A7268">
        <v>7267</v>
      </c>
      <c r="B7268" s="13">
        <v>-3.3804491260848488</v>
      </c>
    </row>
    <row r="7269" spans="1:2">
      <c r="A7269">
        <v>7268</v>
      </c>
      <c r="B7269" s="13">
        <v>-5.6889142375849788</v>
      </c>
    </row>
    <row r="7270" spans="1:2">
      <c r="A7270">
        <v>7269</v>
      </c>
      <c r="B7270" s="13">
        <v>-6.9405273095564475</v>
      </c>
    </row>
    <row r="7271" spans="1:2">
      <c r="A7271">
        <v>7270</v>
      </c>
      <c r="B7271" s="13">
        <v>-8.7489023332174494</v>
      </c>
    </row>
    <row r="7272" spans="1:2">
      <c r="A7272">
        <v>7271</v>
      </c>
      <c r="B7272" s="13">
        <v>-8.0580362325632127</v>
      </c>
    </row>
    <row r="7273" spans="1:2">
      <c r="A7273">
        <v>7272</v>
      </c>
      <c r="B7273" s="13">
        <v>-1.0240231735386032</v>
      </c>
    </row>
    <row r="7274" spans="1:2">
      <c r="A7274">
        <v>7273</v>
      </c>
      <c r="B7274" s="13">
        <v>-7.6734521784909626</v>
      </c>
    </row>
    <row r="7275" spans="1:2">
      <c r="A7275">
        <v>7274</v>
      </c>
      <c r="B7275" s="13">
        <v>-0.48959472001050464</v>
      </c>
    </row>
    <row r="7276" spans="1:2">
      <c r="A7276">
        <v>7275</v>
      </c>
      <c r="B7276" s="13">
        <v>-1.8568941079964296</v>
      </c>
    </row>
    <row r="7277" spans="1:2">
      <c r="A7277">
        <v>7276</v>
      </c>
      <c r="B7277" s="13">
        <v>-3.6481224646947883</v>
      </c>
    </row>
    <row r="7278" spans="1:2">
      <c r="A7278">
        <v>7277</v>
      </c>
      <c r="B7278" s="13">
        <v>-5.0746031913723151</v>
      </c>
    </row>
    <row r="7279" spans="1:2">
      <c r="A7279">
        <v>7278</v>
      </c>
      <c r="B7279" s="13">
        <v>-3.8909048167115623</v>
      </c>
    </row>
    <row r="7280" spans="1:2">
      <c r="A7280">
        <v>7279</v>
      </c>
      <c r="B7280" s="13">
        <v>-4.6196280285242715</v>
      </c>
    </row>
    <row r="7281" spans="1:2">
      <c r="A7281">
        <v>7280</v>
      </c>
      <c r="B7281" s="13">
        <v>-4.7906546715772942</v>
      </c>
    </row>
    <row r="7282" spans="1:2">
      <c r="A7282">
        <v>7281</v>
      </c>
      <c r="B7282" s="13">
        <v>-1.0461436914003552</v>
      </c>
    </row>
    <row r="7283" spans="1:2">
      <c r="A7283">
        <v>7282</v>
      </c>
      <c r="B7283" s="13">
        <v>-12.163909976293571</v>
      </c>
    </row>
    <row r="7284" spans="1:2">
      <c r="A7284">
        <v>7283</v>
      </c>
      <c r="B7284" s="13">
        <v>-7.2451638202123725</v>
      </c>
    </row>
    <row r="7285" spans="1:2">
      <c r="A7285">
        <v>7284</v>
      </c>
      <c r="B7285" s="13">
        <v>-9.110900206158437</v>
      </c>
    </row>
    <row r="7286" spans="1:2">
      <c r="A7286">
        <v>7285</v>
      </c>
      <c r="B7286" s="13">
        <v>-4.4759627294229301</v>
      </c>
    </row>
    <row r="7287" spans="1:2">
      <c r="A7287">
        <v>7286</v>
      </c>
      <c r="B7287" s="13">
        <v>-6.5042628139152674</v>
      </c>
    </row>
    <row r="7288" spans="1:2">
      <c r="A7288">
        <v>7287</v>
      </c>
      <c r="B7288" s="13">
        <v>-1.2421808091531976</v>
      </c>
    </row>
    <row r="7289" spans="1:2">
      <c r="A7289">
        <v>7288</v>
      </c>
      <c r="B7289" s="13">
        <v>-3.8225832226795791</v>
      </c>
    </row>
    <row r="7290" spans="1:2">
      <c r="A7290">
        <v>7289</v>
      </c>
      <c r="B7290" s="13">
        <v>-8.2394862950017771</v>
      </c>
    </row>
    <row r="7291" spans="1:2">
      <c r="A7291">
        <v>7290</v>
      </c>
      <c r="B7291" s="13">
        <v>-5.5342091739459844</v>
      </c>
    </row>
    <row r="7292" spans="1:2">
      <c r="A7292">
        <v>7291</v>
      </c>
      <c r="B7292" s="13">
        <v>-4.7737042727489776</v>
      </c>
    </row>
    <row r="7293" spans="1:2">
      <c r="A7293">
        <v>7292</v>
      </c>
      <c r="B7293" s="13">
        <v>-4.2392445218439354</v>
      </c>
    </row>
    <row r="7294" spans="1:2">
      <c r="A7294">
        <v>7293</v>
      </c>
      <c r="B7294" s="13">
        <v>-11.753828174421868</v>
      </c>
    </row>
    <row r="7295" spans="1:2">
      <c r="A7295">
        <v>7294</v>
      </c>
      <c r="B7295" s="13">
        <v>-0.24670792943525388</v>
      </c>
    </row>
    <row r="7296" spans="1:2">
      <c r="A7296">
        <v>7295</v>
      </c>
      <c r="B7296" s="13">
        <v>-9.6905600753503158</v>
      </c>
    </row>
    <row r="7297" spans="1:2">
      <c r="A7297">
        <v>7296</v>
      </c>
      <c r="B7297" s="13">
        <v>-1.8524236295901781</v>
      </c>
    </row>
    <row r="7298" spans="1:2">
      <c r="A7298">
        <v>7297</v>
      </c>
      <c r="B7298" s="13">
        <v>-6.3752167008697294</v>
      </c>
    </row>
    <row r="7299" spans="1:2">
      <c r="A7299">
        <v>7298</v>
      </c>
      <c r="B7299" s="13">
        <v>-3.4512295735670184</v>
      </c>
    </row>
    <row r="7300" spans="1:2">
      <c r="A7300">
        <v>7299</v>
      </c>
      <c r="B7300" s="13">
        <v>-8.1329046692047129</v>
      </c>
    </row>
    <row r="7301" spans="1:2">
      <c r="A7301">
        <v>7300</v>
      </c>
      <c r="B7301" s="13">
        <v>-2.4312999297563094</v>
      </c>
    </row>
    <row r="7302" spans="1:2">
      <c r="A7302">
        <v>7301</v>
      </c>
      <c r="B7302" s="13">
        <v>-6.9554729016950017</v>
      </c>
    </row>
    <row r="7303" spans="1:2">
      <c r="A7303">
        <v>7302</v>
      </c>
      <c r="B7303" s="13">
        <v>-5.5683511669726427</v>
      </c>
    </row>
    <row r="7304" spans="1:2">
      <c r="A7304">
        <v>7303</v>
      </c>
      <c r="B7304" s="13">
        <v>-5.3643001266003187</v>
      </c>
    </row>
    <row r="7305" spans="1:2">
      <c r="A7305">
        <v>7304</v>
      </c>
      <c r="B7305" s="13">
        <v>-3.7578360262877712</v>
      </c>
    </row>
    <row r="7306" spans="1:2">
      <c r="A7306">
        <v>7305</v>
      </c>
      <c r="B7306" s="13">
        <v>-4.2917102476742768</v>
      </c>
    </row>
    <row r="7307" spans="1:2">
      <c r="A7307">
        <v>7306</v>
      </c>
      <c r="B7307" s="13">
        <v>-5.6607897989032487</v>
      </c>
    </row>
    <row r="7308" spans="1:2">
      <c r="A7308">
        <v>7307</v>
      </c>
      <c r="B7308" s="13">
        <v>-5.9983824390781857</v>
      </c>
    </row>
    <row r="7309" spans="1:2">
      <c r="A7309">
        <v>7308</v>
      </c>
      <c r="B7309" s="13">
        <v>-5.0670527775041769</v>
      </c>
    </row>
    <row r="7310" spans="1:2">
      <c r="A7310">
        <v>7309</v>
      </c>
      <c r="B7310" s="13">
        <v>-4.8342228215212684</v>
      </c>
    </row>
    <row r="7311" spans="1:2">
      <c r="A7311">
        <v>7310</v>
      </c>
      <c r="B7311" s="13">
        <v>-6.4398196653820623</v>
      </c>
    </row>
    <row r="7312" spans="1:2">
      <c r="A7312">
        <v>7311</v>
      </c>
      <c r="B7312" s="13">
        <v>-5.9876418399923841</v>
      </c>
    </row>
    <row r="7313" spans="1:2">
      <c r="A7313">
        <v>7312</v>
      </c>
      <c r="B7313" s="13">
        <v>-7.0281645537553636</v>
      </c>
    </row>
    <row r="7314" spans="1:2">
      <c r="A7314">
        <v>7313</v>
      </c>
      <c r="B7314" s="13">
        <v>-7.9810037140298196</v>
      </c>
    </row>
    <row r="7315" spans="1:2">
      <c r="A7315">
        <v>7314</v>
      </c>
      <c r="B7315" s="13">
        <v>-4.5937541542786207</v>
      </c>
    </row>
    <row r="7316" spans="1:2">
      <c r="A7316">
        <v>7315</v>
      </c>
      <c r="B7316" s="13">
        <v>-5.2868203912477334</v>
      </c>
    </row>
    <row r="7317" spans="1:2">
      <c r="A7317">
        <v>7316</v>
      </c>
      <c r="B7317" s="13">
        <v>-5.0370438830868904</v>
      </c>
    </row>
    <row r="7318" spans="1:2">
      <c r="A7318">
        <v>7317</v>
      </c>
      <c r="B7318" s="13">
        <v>-4.658686676221353</v>
      </c>
    </row>
    <row r="7319" spans="1:2">
      <c r="A7319">
        <v>7318</v>
      </c>
      <c r="B7319" s="13">
        <v>-7.3743730789983806</v>
      </c>
    </row>
    <row r="7320" spans="1:2">
      <c r="A7320">
        <v>7319</v>
      </c>
      <c r="B7320" s="13">
        <v>-4.6928503208193755</v>
      </c>
    </row>
    <row r="7321" spans="1:2">
      <c r="A7321">
        <v>7320</v>
      </c>
      <c r="B7321" s="13">
        <v>-9.5650332670380607</v>
      </c>
    </row>
    <row r="7322" spans="1:2">
      <c r="A7322">
        <v>7321</v>
      </c>
      <c r="B7322" s="13">
        <v>-0.17245458055654897</v>
      </c>
    </row>
    <row r="7323" spans="1:2">
      <c r="A7323">
        <v>7322</v>
      </c>
      <c r="B7323" s="13">
        <v>-4.223764634248397</v>
      </c>
    </row>
    <row r="7324" spans="1:2">
      <c r="A7324">
        <v>7323</v>
      </c>
      <c r="B7324" s="13">
        <v>-2.277081908377641</v>
      </c>
    </row>
    <row r="7325" spans="1:2">
      <c r="A7325">
        <v>7324</v>
      </c>
      <c r="B7325" s="13">
        <v>-0.74126918431555844</v>
      </c>
    </row>
    <row r="7326" spans="1:2">
      <c r="A7326">
        <v>7325</v>
      </c>
      <c r="B7326" s="13">
        <v>-2.5829163658934839</v>
      </c>
    </row>
    <row r="7327" spans="1:2">
      <c r="A7327">
        <v>7326</v>
      </c>
      <c r="B7327" s="13">
        <v>-5.5276624116588442</v>
      </c>
    </row>
    <row r="7328" spans="1:2">
      <c r="A7328">
        <v>7327</v>
      </c>
      <c r="B7328" s="13">
        <v>-7.9829694928431403</v>
      </c>
    </row>
    <row r="7329" spans="1:2">
      <c r="A7329">
        <v>7328</v>
      </c>
      <c r="B7329" s="13">
        <v>-3.4524376189668069</v>
      </c>
    </row>
    <row r="7330" spans="1:2">
      <c r="A7330">
        <v>7329</v>
      </c>
      <c r="B7330" s="13">
        <v>-4.0040964424744869</v>
      </c>
    </row>
    <row r="7331" spans="1:2">
      <c r="A7331">
        <v>7330</v>
      </c>
      <c r="B7331" s="13">
        <v>-3.6070437119679042</v>
      </c>
    </row>
    <row r="7332" spans="1:2">
      <c r="A7332">
        <v>7331</v>
      </c>
      <c r="B7332" s="13">
        <v>-7.1808448206146682</v>
      </c>
    </row>
    <row r="7333" spans="1:2">
      <c r="A7333">
        <v>7332</v>
      </c>
      <c r="B7333" s="13">
        <v>-4.2923704632282558</v>
      </c>
    </row>
    <row r="7334" spans="1:2">
      <c r="A7334">
        <v>7333</v>
      </c>
      <c r="B7334" s="13">
        <v>-4.362876184575688</v>
      </c>
    </row>
    <row r="7335" spans="1:2">
      <c r="A7335">
        <v>7334</v>
      </c>
      <c r="B7335" s="13">
        <v>-0.4302406334866396</v>
      </c>
    </row>
    <row r="7336" spans="1:2">
      <c r="A7336">
        <v>7335</v>
      </c>
      <c r="B7336" s="13">
        <v>-5.7886878882784334</v>
      </c>
    </row>
    <row r="7337" spans="1:2">
      <c r="A7337">
        <v>7336</v>
      </c>
      <c r="B7337" s="13">
        <v>-3.0630820536893228</v>
      </c>
    </row>
    <row r="7338" spans="1:2">
      <c r="A7338">
        <v>7337</v>
      </c>
      <c r="B7338" s="13">
        <v>-4.7803337097826226</v>
      </c>
    </row>
    <row r="7339" spans="1:2">
      <c r="A7339">
        <v>7338</v>
      </c>
      <c r="B7339" s="13">
        <v>-5.5362005739301088</v>
      </c>
    </row>
    <row r="7340" spans="1:2">
      <c r="A7340">
        <v>7339</v>
      </c>
      <c r="B7340" s="13">
        <v>-0.90681065266663974</v>
      </c>
    </row>
    <row r="7341" spans="1:2">
      <c r="A7341">
        <v>7340</v>
      </c>
      <c r="B7341" s="13">
        <v>-5.9599849559344245</v>
      </c>
    </row>
    <row r="7342" spans="1:2">
      <c r="A7342">
        <v>7341</v>
      </c>
      <c r="B7342" s="13">
        <v>-8.6945845329047398</v>
      </c>
    </row>
    <row r="7343" spans="1:2">
      <c r="A7343">
        <v>7342</v>
      </c>
      <c r="B7343" s="13">
        <v>-9.5871535618256605</v>
      </c>
    </row>
    <row r="7344" spans="1:2">
      <c r="A7344">
        <v>7343</v>
      </c>
      <c r="B7344" s="13">
        <v>-0.93627926774078096</v>
      </c>
    </row>
    <row r="7345" spans="1:2">
      <c r="A7345">
        <v>7344</v>
      </c>
      <c r="B7345" s="13">
        <v>-3.974973252125686</v>
      </c>
    </row>
    <row r="7346" spans="1:2">
      <c r="A7346">
        <v>7345</v>
      </c>
      <c r="B7346" s="13">
        <v>-4.1645199380467117</v>
      </c>
    </row>
    <row r="7347" spans="1:2">
      <c r="A7347">
        <v>7346</v>
      </c>
      <c r="B7347" s="13">
        <v>-5.6315186958540062</v>
      </c>
    </row>
    <row r="7348" spans="1:2">
      <c r="A7348">
        <v>7347</v>
      </c>
      <c r="B7348" s="13">
        <v>-3.6447342928681592</v>
      </c>
    </row>
    <row r="7349" spans="1:2">
      <c r="A7349">
        <v>7348</v>
      </c>
      <c r="B7349" s="13">
        <v>-5.7999677622937371</v>
      </c>
    </row>
    <row r="7350" spans="1:2">
      <c r="A7350">
        <v>7349</v>
      </c>
      <c r="B7350" s="13">
        <v>-7.5395913587110828</v>
      </c>
    </row>
    <row r="7351" spans="1:2">
      <c r="A7351">
        <v>7350</v>
      </c>
      <c r="B7351" s="13">
        <v>-7.5342249001125055</v>
      </c>
    </row>
    <row r="7352" spans="1:2">
      <c r="A7352">
        <v>7351</v>
      </c>
      <c r="B7352" s="13">
        <v>-1.2431028530058945</v>
      </c>
    </row>
    <row r="7353" spans="1:2">
      <c r="A7353">
        <v>7352</v>
      </c>
      <c r="B7353" s="13">
        <v>-7.6687603489940006</v>
      </c>
    </row>
    <row r="7354" spans="1:2">
      <c r="A7354">
        <v>7353</v>
      </c>
      <c r="B7354" s="13">
        <v>-11.331086792297404</v>
      </c>
    </row>
    <row r="7355" spans="1:2">
      <c r="A7355">
        <v>7354</v>
      </c>
      <c r="B7355" s="13">
        <v>-7.5645162523738287</v>
      </c>
    </row>
    <row r="7356" spans="1:2">
      <c r="A7356">
        <v>7355</v>
      </c>
      <c r="B7356" s="13">
        <v>-3.3146818762915768</v>
      </c>
    </row>
    <row r="7357" spans="1:2">
      <c r="A7357">
        <v>7356</v>
      </c>
      <c r="B7357" s="13">
        <v>-9.6338094947157416</v>
      </c>
    </row>
    <row r="7358" spans="1:2">
      <c r="A7358">
        <v>7357</v>
      </c>
      <c r="B7358" s="13">
        <v>-6.4126876739822976</v>
      </c>
    </row>
    <row r="7359" spans="1:2">
      <c r="A7359">
        <v>7358</v>
      </c>
      <c r="B7359" s="13">
        <v>-5.9455687137312037</v>
      </c>
    </row>
    <row r="7360" spans="1:2">
      <c r="A7360">
        <v>7359</v>
      </c>
      <c r="B7360" s="13">
        <v>-5.5034670463740731</v>
      </c>
    </row>
    <row r="7361" spans="1:2">
      <c r="A7361">
        <v>7360</v>
      </c>
      <c r="B7361" s="13">
        <v>-6.3269264153524212</v>
      </c>
    </row>
    <row r="7362" spans="1:2">
      <c r="A7362">
        <v>7361</v>
      </c>
      <c r="B7362" s="13">
        <v>-9.0600051690529746</v>
      </c>
    </row>
    <row r="7363" spans="1:2">
      <c r="A7363">
        <v>7362</v>
      </c>
      <c r="B7363" s="13">
        <v>-5.5861021179219765</v>
      </c>
    </row>
    <row r="7364" spans="1:2">
      <c r="A7364">
        <v>7363</v>
      </c>
      <c r="B7364" s="13">
        <v>-1.1566682556412902</v>
      </c>
    </row>
    <row r="7365" spans="1:2">
      <c r="A7365">
        <v>7364</v>
      </c>
      <c r="B7365" s="13">
        <v>-8.5251714606052325</v>
      </c>
    </row>
    <row r="7366" spans="1:2">
      <c r="A7366">
        <v>7365</v>
      </c>
      <c r="B7366" s="13">
        <v>-2.1820137460419811</v>
      </c>
    </row>
    <row r="7367" spans="1:2">
      <c r="A7367">
        <v>7366</v>
      </c>
      <c r="B7367" s="13">
        <v>-4.8226367271444097</v>
      </c>
    </row>
    <row r="7368" spans="1:2">
      <c r="A7368">
        <v>7367</v>
      </c>
      <c r="B7368" s="13">
        <v>-12.544382981400261</v>
      </c>
    </row>
    <row r="7369" spans="1:2">
      <c r="A7369">
        <v>7368</v>
      </c>
      <c r="B7369" s="13">
        <v>-4.4831281196888169</v>
      </c>
    </row>
    <row r="7370" spans="1:2">
      <c r="A7370">
        <v>7369</v>
      </c>
      <c r="B7370" s="13">
        <v>-6.9928472844475671</v>
      </c>
    </row>
    <row r="7371" spans="1:2">
      <c r="A7371">
        <v>7370</v>
      </c>
      <c r="B7371" s="13">
        <v>-2.2821528347384672</v>
      </c>
    </row>
    <row r="7372" spans="1:2">
      <c r="A7372">
        <v>7371</v>
      </c>
      <c r="B7372" s="13">
        <v>-9.6715748461326321</v>
      </c>
    </row>
    <row r="7373" spans="1:2">
      <c r="A7373">
        <v>7372</v>
      </c>
      <c r="B7373" s="13">
        <v>-7.0614022213445802</v>
      </c>
    </row>
    <row r="7374" spans="1:2">
      <c r="A7374">
        <v>7373</v>
      </c>
      <c r="B7374" s="13">
        <v>-6.1363185936195563</v>
      </c>
    </row>
    <row r="7375" spans="1:2">
      <c r="A7375">
        <v>7374</v>
      </c>
      <c r="B7375" s="13">
        <v>-6.7659322303468095</v>
      </c>
    </row>
    <row r="7376" spans="1:2">
      <c r="A7376">
        <v>7375</v>
      </c>
      <c r="B7376" s="13">
        <v>-7.7792735347346484</v>
      </c>
    </row>
    <row r="7377" spans="1:2">
      <c r="A7377">
        <v>7376</v>
      </c>
      <c r="B7377" s="13">
        <v>-7.8258580137724589</v>
      </c>
    </row>
    <row r="7378" spans="1:2">
      <c r="A7378">
        <v>7377</v>
      </c>
      <c r="B7378" s="13">
        <v>-5.2882217318523992</v>
      </c>
    </row>
    <row r="7379" spans="1:2">
      <c r="A7379">
        <v>7378</v>
      </c>
      <c r="B7379" s="13">
        <v>-8.7627520594157584</v>
      </c>
    </row>
    <row r="7380" spans="1:2">
      <c r="A7380">
        <v>7379</v>
      </c>
      <c r="B7380" s="13">
        <v>-6.0102977223621785</v>
      </c>
    </row>
    <row r="7381" spans="1:2">
      <c r="A7381">
        <v>7380</v>
      </c>
      <c r="B7381" s="13">
        <v>-2.0042594054088063</v>
      </c>
    </row>
    <row r="7382" spans="1:2">
      <c r="A7382">
        <v>7381</v>
      </c>
      <c r="B7382" s="13">
        <v>-5.8525971751665926</v>
      </c>
    </row>
    <row r="7383" spans="1:2">
      <c r="A7383">
        <v>7382</v>
      </c>
      <c r="B7383" s="13">
        <v>-8.1155245999301258</v>
      </c>
    </row>
    <row r="7384" spans="1:2">
      <c r="A7384">
        <v>7383</v>
      </c>
      <c r="B7384" s="13">
        <v>-8.8978944464750374</v>
      </c>
    </row>
    <row r="7385" spans="1:2">
      <c r="A7385">
        <v>7384</v>
      </c>
      <c r="B7385" s="13">
        <v>-7.2431607435217478</v>
      </c>
    </row>
    <row r="7386" spans="1:2">
      <c r="A7386">
        <v>7385</v>
      </c>
      <c r="B7386" s="13">
        <v>-7.0782851748430593</v>
      </c>
    </row>
    <row r="7387" spans="1:2">
      <c r="A7387">
        <v>7386</v>
      </c>
      <c r="B7387" s="13">
        <v>-2.5298021996186142</v>
      </c>
    </row>
    <row r="7388" spans="1:2">
      <c r="A7388">
        <v>7387</v>
      </c>
      <c r="B7388" s="13">
        <v>-5.2707062514678364</v>
      </c>
    </row>
    <row r="7389" spans="1:2">
      <c r="A7389">
        <v>7388</v>
      </c>
      <c r="B7389" s="13">
        <v>-7.7761367044643217</v>
      </c>
    </row>
    <row r="7390" spans="1:2">
      <c r="A7390">
        <v>7389</v>
      </c>
      <c r="B7390" s="13">
        <v>-4.7701751463163911</v>
      </c>
    </row>
    <row r="7391" spans="1:2">
      <c r="A7391">
        <v>7390</v>
      </c>
      <c r="B7391" s="13">
        <v>-5.1447493453160522</v>
      </c>
    </row>
    <row r="7392" spans="1:2">
      <c r="A7392">
        <v>7391</v>
      </c>
      <c r="B7392" s="13">
        <v>-5.9816041080264553</v>
      </c>
    </row>
    <row r="7393" spans="1:2">
      <c r="A7393">
        <v>7392</v>
      </c>
      <c r="B7393" s="13">
        <v>-7.3365023118593182</v>
      </c>
    </row>
    <row r="7394" spans="1:2">
      <c r="A7394">
        <v>7393</v>
      </c>
      <c r="B7394" s="13">
        <v>-4.1060764264716747</v>
      </c>
    </row>
    <row r="7395" spans="1:2">
      <c r="A7395">
        <v>7394</v>
      </c>
      <c r="B7395" s="13">
        <v>-7.1277150596678478</v>
      </c>
    </row>
    <row r="7396" spans="1:2">
      <c r="A7396">
        <v>7395</v>
      </c>
      <c r="B7396" s="13">
        <v>-7.8957820467744391</v>
      </c>
    </row>
    <row r="7397" spans="1:2">
      <c r="A7397">
        <v>7396</v>
      </c>
      <c r="B7397" s="13">
        <v>-6.4702201995908206</v>
      </c>
    </row>
    <row r="7398" spans="1:2">
      <c r="A7398">
        <v>7397</v>
      </c>
      <c r="B7398" s="13">
        <v>-5.955030588877043</v>
      </c>
    </row>
    <row r="7399" spans="1:2">
      <c r="A7399">
        <v>7398</v>
      </c>
      <c r="B7399" s="13">
        <v>-4.3377077035366671</v>
      </c>
    </row>
    <row r="7400" spans="1:2">
      <c r="A7400">
        <v>7399</v>
      </c>
      <c r="B7400" s="13">
        <v>-8.5123720645938299</v>
      </c>
    </row>
    <row r="7401" spans="1:2">
      <c r="A7401">
        <v>7400</v>
      </c>
      <c r="B7401" s="13">
        <v>-7.8120023625687498</v>
      </c>
    </row>
    <row r="7402" spans="1:2">
      <c r="A7402">
        <v>7401</v>
      </c>
      <c r="B7402" s="13">
        <v>-8.9308099851721945</v>
      </c>
    </row>
    <row r="7403" spans="1:2">
      <c r="A7403">
        <v>7402</v>
      </c>
      <c r="B7403" s="13">
        <v>-4.3769460211704159</v>
      </c>
    </row>
    <row r="7404" spans="1:2">
      <c r="A7404">
        <v>7403</v>
      </c>
      <c r="B7404" s="13">
        <v>-3.5008343153747004</v>
      </c>
    </row>
    <row r="7405" spans="1:2">
      <c r="A7405">
        <v>7404</v>
      </c>
      <c r="B7405" s="13">
        <v>-6.1816970307299766</v>
      </c>
    </row>
    <row r="7406" spans="1:2">
      <c r="A7406">
        <v>7405</v>
      </c>
      <c r="B7406" s="13">
        <v>1.6747224288266207</v>
      </c>
    </row>
    <row r="7407" spans="1:2">
      <c r="A7407">
        <v>7406</v>
      </c>
      <c r="B7407" s="13">
        <v>-1.6631282394106637</v>
      </c>
    </row>
    <row r="7408" spans="1:2">
      <c r="A7408">
        <v>7407</v>
      </c>
      <c r="B7408" s="13">
        <v>-8.084356765077457</v>
      </c>
    </row>
    <row r="7409" spans="1:2">
      <c r="A7409">
        <v>7408</v>
      </c>
      <c r="B7409" s="13">
        <v>-2.7844419932816069</v>
      </c>
    </row>
    <row r="7410" spans="1:2">
      <c r="A7410">
        <v>7409</v>
      </c>
      <c r="B7410" s="13">
        <v>-9.6927433604768023</v>
      </c>
    </row>
    <row r="7411" spans="1:2">
      <c r="A7411">
        <v>7410</v>
      </c>
      <c r="B7411" s="13">
        <v>-6.8107405337336768</v>
      </c>
    </row>
    <row r="7412" spans="1:2">
      <c r="A7412">
        <v>7411</v>
      </c>
      <c r="B7412" s="13">
        <v>-4.0250387372445342</v>
      </c>
    </row>
    <row r="7413" spans="1:2">
      <c r="A7413">
        <v>7412</v>
      </c>
      <c r="B7413" s="13">
        <v>-6.2768172953163743</v>
      </c>
    </row>
    <row r="7414" spans="1:2">
      <c r="A7414">
        <v>7413</v>
      </c>
      <c r="B7414" s="13">
        <v>-2.6848942038199577</v>
      </c>
    </row>
    <row r="7415" spans="1:2">
      <c r="A7415">
        <v>7414</v>
      </c>
      <c r="B7415" s="13">
        <v>-8.2345617268072182</v>
      </c>
    </row>
    <row r="7416" spans="1:2">
      <c r="A7416">
        <v>7415</v>
      </c>
      <c r="B7416" s="13">
        <v>-5.8220421957961959</v>
      </c>
    </row>
    <row r="7417" spans="1:2">
      <c r="A7417">
        <v>7416</v>
      </c>
      <c r="B7417" s="13">
        <v>-6.6762408783231271</v>
      </c>
    </row>
    <row r="7418" spans="1:2">
      <c r="A7418">
        <v>7417</v>
      </c>
      <c r="B7418" s="13">
        <v>-5.8553091752969717</v>
      </c>
    </row>
    <row r="7419" spans="1:2">
      <c r="A7419">
        <v>7418</v>
      </c>
      <c r="B7419" s="13">
        <v>-0.65507314817498574</v>
      </c>
    </row>
    <row r="7420" spans="1:2">
      <c r="A7420">
        <v>7419</v>
      </c>
      <c r="B7420" s="13">
        <v>-7.1049248008503705</v>
      </c>
    </row>
    <row r="7421" spans="1:2">
      <c r="A7421">
        <v>7420</v>
      </c>
      <c r="B7421" s="13">
        <v>-10.550886494071017</v>
      </c>
    </row>
    <row r="7422" spans="1:2">
      <c r="A7422">
        <v>7421</v>
      </c>
      <c r="B7422" s="13">
        <v>-8.0553572570178424</v>
      </c>
    </row>
    <row r="7423" spans="1:2">
      <c r="A7423">
        <v>7422</v>
      </c>
      <c r="B7423" s="13">
        <v>-2.8128690967067858</v>
      </c>
    </row>
    <row r="7424" spans="1:2">
      <c r="A7424">
        <v>7423</v>
      </c>
      <c r="B7424" s="13">
        <v>-1.9027932732311439</v>
      </c>
    </row>
    <row r="7425" spans="1:2">
      <c r="A7425">
        <v>7424</v>
      </c>
      <c r="B7425" s="13">
        <v>-6.758543759205894E-3</v>
      </c>
    </row>
    <row r="7426" spans="1:2">
      <c r="A7426">
        <v>7425</v>
      </c>
      <c r="B7426" s="13">
        <v>-8.0317563414519846</v>
      </c>
    </row>
    <row r="7427" spans="1:2">
      <c r="A7427">
        <v>7426</v>
      </c>
      <c r="B7427" s="13">
        <v>-5.8143650703084049</v>
      </c>
    </row>
    <row r="7428" spans="1:2">
      <c r="A7428">
        <v>7427</v>
      </c>
      <c r="B7428" s="13">
        <v>-2.2435408764702247</v>
      </c>
    </row>
    <row r="7429" spans="1:2">
      <c r="A7429">
        <v>7428</v>
      </c>
      <c r="B7429" s="13">
        <v>-6.5358511756488511</v>
      </c>
    </row>
    <row r="7430" spans="1:2">
      <c r="A7430">
        <v>7429</v>
      </c>
      <c r="B7430" s="13">
        <v>-6.6892330865760892</v>
      </c>
    </row>
    <row r="7431" spans="1:2">
      <c r="A7431">
        <v>7430</v>
      </c>
      <c r="B7431" s="13">
        <v>-4.0283685201135189</v>
      </c>
    </row>
    <row r="7432" spans="1:2">
      <c r="A7432">
        <v>7431</v>
      </c>
      <c r="B7432" s="13">
        <v>-7.5246605452759336</v>
      </c>
    </row>
    <row r="7433" spans="1:2">
      <c r="A7433">
        <v>7432</v>
      </c>
      <c r="B7433" s="13">
        <v>-4.6424375748809954</v>
      </c>
    </row>
    <row r="7434" spans="1:2">
      <c r="A7434">
        <v>7433</v>
      </c>
      <c r="B7434" s="13">
        <v>-12.075045204789122</v>
      </c>
    </row>
    <row r="7435" spans="1:2">
      <c r="A7435">
        <v>7434</v>
      </c>
      <c r="B7435" s="13">
        <v>-4.1469747903079428</v>
      </c>
    </row>
    <row r="7436" spans="1:2">
      <c r="A7436">
        <v>7435</v>
      </c>
      <c r="B7436" s="13">
        <v>-3.6550743997127344</v>
      </c>
    </row>
    <row r="7437" spans="1:2">
      <c r="A7437">
        <v>7436</v>
      </c>
      <c r="B7437" s="13">
        <v>-8.7660675760423992</v>
      </c>
    </row>
    <row r="7438" spans="1:2">
      <c r="A7438">
        <v>7437</v>
      </c>
      <c r="B7438" s="13">
        <v>-3.3450484417923998</v>
      </c>
    </row>
    <row r="7439" spans="1:2">
      <c r="A7439">
        <v>7438</v>
      </c>
      <c r="B7439" s="13">
        <v>-3.4439445209452315</v>
      </c>
    </row>
    <row r="7440" spans="1:2">
      <c r="A7440">
        <v>7439</v>
      </c>
      <c r="B7440" s="13">
        <v>-10.02593683986056</v>
      </c>
    </row>
    <row r="7441" spans="1:2">
      <c r="A7441">
        <v>7440</v>
      </c>
      <c r="B7441" s="13">
        <v>-3.5755174141524768</v>
      </c>
    </row>
    <row r="7442" spans="1:2">
      <c r="A7442">
        <v>7441</v>
      </c>
      <c r="B7442" s="13">
        <v>-5.8181175113006187</v>
      </c>
    </row>
    <row r="7443" spans="1:2">
      <c r="A7443">
        <v>7442</v>
      </c>
      <c r="B7443" s="13">
        <v>-5.7806724968379886</v>
      </c>
    </row>
    <row r="7444" spans="1:2">
      <c r="A7444">
        <v>7443</v>
      </c>
      <c r="B7444" s="13">
        <v>-2.157778812923747</v>
      </c>
    </row>
    <row r="7445" spans="1:2">
      <c r="A7445">
        <v>7444</v>
      </c>
      <c r="B7445" s="13">
        <v>-4.9410363971182978</v>
      </c>
    </row>
    <row r="7446" spans="1:2">
      <c r="A7446">
        <v>7445</v>
      </c>
      <c r="B7446" s="13">
        <v>-7.533441438325803</v>
      </c>
    </row>
    <row r="7447" spans="1:2">
      <c r="A7447">
        <v>7446</v>
      </c>
      <c r="B7447" s="13">
        <v>-6.3537676402704371</v>
      </c>
    </row>
    <row r="7448" spans="1:2">
      <c r="A7448">
        <v>7447</v>
      </c>
      <c r="B7448" s="13">
        <v>-7.6060201370658609</v>
      </c>
    </row>
    <row r="7449" spans="1:2">
      <c r="A7449">
        <v>7448</v>
      </c>
      <c r="B7449" s="13">
        <v>-3.7485530763987875</v>
      </c>
    </row>
    <row r="7450" spans="1:2">
      <c r="A7450">
        <v>7449</v>
      </c>
      <c r="B7450" s="13">
        <v>-5.3770825982128549</v>
      </c>
    </row>
    <row r="7451" spans="1:2">
      <c r="A7451">
        <v>7450</v>
      </c>
      <c r="B7451" s="13">
        <v>-5.099530430825113</v>
      </c>
    </row>
    <row r="7452" spans="1:2">
      <c r="A7452">
        <v>7451</v>
      </c>
      <c r="B7452" s="13">
        <v>-4.1599989545248679</v>
      </c>
    </row>
    <row r="7453" spans="1:2">
      <c r="A7453">
        <v>7452</v>
      </c>
      <c r="B7453" s="13">
        <v>-7.015374326475694</v>
      </c>
    </row>
    <row r="7454" spans="1:2">
      <c r="A7454">
        <v>7453</v>
      </c>
      <c r="B7454" s="13">
        <v>-2.9599421102910957</v>
      </c>
    </row>
    <row r="7455" spans="1:2">
      <c r="A7455">
        <v>7454</v>
      </c>
      <c r="B7455" s="13">
        <v>-6.594826210974861</v>
      </c>
    </row>
    <row r="7456" spans="1:2">
      <c r="A7456">
        <v>7455</v>
      </c>
      <c r="B7456" s="13">
        <v>-2.3748813852855561</v>
      </c>
    </row>
    <row r="7457" spans="1:2">
      <c r="A7457">
        <v>7456</v>
      </c>
      <c r="B7457" s="13">
        <v>-7.0240914470642899</v>
      </c>
    </row>
    <row r="7458" spans="1:2">
      <c r="A7458">
        <v>7457</v>
      </c>
      <c r="B7458" s="13">
        <v>-1.4871337896789005</v>
      </c>
    </row>
    <row r="7459" spans="1:2">
      <c r="A7459">
        <v>7458</v>
      </c>
      <c r="B7459" s="13">
        <v>-3.9380307537820349</v>
      </c>
    </row>
    <row r="7460" spans="1:2">
      <c r="A7460">
        <v>7459</v>
      </c>
      <c r="B7460" s="13">
        <v>-7.9693412745021117</v>
      </c>
    </row>
    <row r="7461" spans="1:2">
      <c r="A7461">
        <v>7460</v>
      </c>
      <c r="B7461" s="13">
        <v>-7.7997513054431371</v>
      </c>
    </row>
    <row r="7462" spans="1:2">
      <c r="A7462">
        <v>7461</v>
      </c>
      <c r="B7462" s="13">
        <v>-5.899150019432728</v>
      </c>
    </row>
    <row r="7463" spans="1:2">
      <c r="A7463">
        <v>7462</v>
      </c>
      <c r="B7463" s="13">
        <v>-10.261219877123652</v>
      </c>
    </row>
    <row r="7464" spans="1:2">
      <c r="A7464">
        <v>7463</v>
      </c>
      <c r="B7464" s="13">
        <v>-6.1073255124019656</v>
      </c>
    </row>
    <row r="7465" spans="1:2">
      <c r="A7465">
        <v>7464</v>
      </c>
      <c r="B7465" s="13">
        <v>-6.0487441085360967</v>
      </c>
    </row>
    <row r="7466" spans="1:2">
      <c r="A7466">
        <v>7465</v>
      </c>
      <c r="B7466" s="13">
        <v>-3.9599836977747938</v>
      </c>
    </row>
    <row r="7467" spans="1:2">
      <c r="A7467">
        <v>7466</v>
      </c>
      <c r="B7467" s="13">
        <v>-6.609977237680269</v>
      </c>
    </row>
    <row r="7468" spans="1:2">
      <c r="A7468">
        <v>7467</v>
      </c>
      <c r="B7468" s="13">
        <v>-1.3472064964592507</v>
      </c>
    </row>
    <row r="7469" spans="1:2">
      <c r="A7469">
        <v>7468</v>
      </c>
      <c r="B7469" s="13">
        <v>-8.0894404013233316</v>
      </c>
    </row>
    <row r="7470" spans="1:2">
      <c r="A7470">
        <v>7469</v>
      </c>
      <c r="B7470" s="13">
        <v>-7.7351320593751876</v>
      </c>
    </row>
    <row r="7471" spans="1:2">
      <c r="A7471">
        <v>7470</v>
      </c>
      <c r="B7471" s="13">
        <v>-3.4970238461471328</v>
      </c>
    </row>
    <row r="7472" spans="1:2">
      <c r="A7472">
        <v>7471</v>
      </c>
      <c r="B7472" s="13">
        <v>-5.082283954596674</v>
      </c>
    </row>
    <row r="7473" spans="1:2">
      <c r="A7473">
        <v>7472</v>
      </c>
      <c r="B7473" s="13">
        <v>-4.6259827384843426</v>
      </c>
    </row>
    <row r="7474" spans="1:2">
      <c r="A7474">
        <v>7473</v>
      </c>
      <c r="B7474" s="13">
        <v>-4.5812241564080258</v>
      </c>
    </row>
    <row r="7475" spans="1:2">
      <c r="A7475">
        <v>7474</v>
      </c>
      <c r="B7475" s="13">
        <v>-4.7182430233272497</v>
      </c>
    </row>
    <row r="7476" spans="1:2">
      <c r="A7476">
        <v>7475</v>
      </c>
      <c r="B7476" s="13">
        <v>-0.63947087738202224</v>
      </c>
    </row>
    <row r="7477" spans="1:2">
      <c r="A7477">
        <v>7476</v>
      </c>
      <c r="B7477" s="13">
        <v>-4.9601839069407472</v>
      </c>
    </row>
    <row r="7478" spans="1:2">
      <c r="A7478">
        <v>7477</v>
      </c>
      <c r="B7478" s="13">
        <v>-8.4529087249755701</v>
      </c>
    </row>
    <row r="7479" spans="1:2">
      <c r="A7479">
        <v>7478</v>
      </c>
      <c r="B7479" s="13">
        <v>-6.7476044491063805</v>
      </c>
    </row>
    <row r="7480" spans="1:2">
      <c r="A7480">
        <v>7479</v>
      </c>
      <c r="B7480" s="13">
        <v>-5.1141192685767196</v>
      </c>
    </row>
    <row r="7481" spans="1:2">
      <c r="A7481">
        <v>7480</v>
      </c>
      <c r="B7481" s="13">
        <v>-6.1177819988843316</v>
      </c>
    </row>
    <row r="7482" spans="1:2">
      <c r="A7482">
        <v>7481</v>
      </c>
      <c r="B7482" s="13">
        <v>-2.582292187460197</v>
      </c>
    </row>
    <row r="7483" spans="1:2">
      <c r="A7483">
        <v>7482</v>
      </c>
      <c r="B7483" s="13">
        <v>-6.412072696336395</v>
      </c>
    </row>
    <row r="7484" spans="1:2">
      <c r="A7484">
        <v>7483</v>
      </c>
      <c r="B7484" s="13">
        <v>-8.7546680386252493</v>
      </c>
    </row>
    <row r="7485" spans="1:2">
      <c r="A7485">
        <v>7484</v>
      </c>
      <c r="B7485" s="13">
        <v>-3.5550635647112809</v>
      </c>
    </row>
    <row r="7486" spans="1:2">
      <c r="A7486">
        <v>7485</v>
      </c>
      <c r="B7486" s="13">
        <v>-4.8412335638272204</v>
      </c>
    </row>
    <row r="7487" spans="1:2">
      <c r="A7487">
        <v>7486</v>
      </c>
      <c r="B7487" s="13">
        <v>-6.9845936888708826E-2</v>
      </c>
    </row>
    <row r="7488" spans="1:2">
      <c r="A7488">
        <v>7487</v>
      </c>
      <c r="B7488" s="13">
        <v>-3.1642510202821077</v>
      </c>
    </row>
    <row r="7489" spans="1:2">
      <c r="A7489">
        <v>7488</v>
      </c>
      <c r="B7489" s="13">
        <v>-5.7148603134863327</v>
      </c>
    </row>
    <row r="7490" spans="1:2">
      <c r="A7490">
        <v>7489</v>
      </c>
      <c r="B7490" s="13">
        <v>-4.1682322457629182</v>
      </c>
    </row>
    <row r="7491" spans="1:2">
      <c r="A7491">
        <v>7490</v>
      </c>
      <c r="B7491" s="13">
        <v>-6.6210526369105436</v>
      </c>
    </row>
    <row r="7492" spans="1:2">
      <c r="A7492">
        <v>7491</v>
      </c>
      <c r="B7492" s="13">
        <v>-3.2201235182430885</v>
      </c>
    </row>
    <row r="7493" spans="1:2">
      <c r="A7493">
        <v>7492</v>
      </c>
      <c r="B7493" s="13">
        <v>-8.397815295427824</v>
      </c>
    </row>
    <row r="7494" spans="1:2">
      <c r="A7494">
        <v>7493</v>
      </c>
      <c r="B7494" s="13">
        <v>-3.450894958614291</v>
      </c>
    </row>
    <row r="7495" spans="1:2">
      <c r="A7495">
        <v>7494</v>
      </c>
      <c r="B7495" s="13">
        <v>-5.0017239954547676</v>
      </c>
    </row>
    <row r="7496" spans="1:2">
      <c r="A7496">
        <v>7495</v>
      </c>
      <c r="B7496" s="13">
        <v>-6.1970586259771867</v>
      </c>
    </row>
    <row r="7497" spans="1:2">
      <c r="A7497">
        <v>7496</v>
      </c>
      <c r="B7497" s="13">
        <v>-0.35323479681830966</v>
      </c>
    </row>
    <row r="7498" spans="1:2">
      <c r="A7498">
        <v>7497</v>
      </c>
      <c r="B7498" s="13">
        <v>-1.3798335258278258</v>
      </c>
    </row>
    <row r="7499" spans="1:2">
      <c r="A7499">
        <v>7498</v>
      </c>
      <c r="B7499" s="13">
        <v>-3.4529730636315268</v>
      </c>
    </row>
    <row r="7500" spans="1:2">
      <c r="A7500">
        <v>7499</v>
      </c>
      <c r="B7500" s="13">
        <v>-7.5708290596061545</v>
      </c>
    </row>
    <row r="7501" spans="1:2">
      <c r="A7501">
        <v>7500</v>
      </c>
      <c r="B7501" s="13">
        <v>-2.7769013059681678</v>
      </c>
    </row>
    <row r="7502" spans="1:2">
      <c r="A7502">
        <v>7501</v>
      </c>
      <c r="B7502" s="13">
        <v>-1.5484814359236208</v>
      </c>
    </row>
    <row r="7503" spans="1:2">
      <c r="A7503">
        <v>7502</v>
      </c>
      <c r="B7503" s="13">
        <v>-3.8366044607701317</v>
      </c>
    </row>
    <row r="7504" spans="1:2">
      <c r="A7504">
        <v>7503</v>
      </c>
      <c r="B7504" s="13">
        <v>-5.9541088499307628</v>
      </c>
    </row>
    <row r="7505" spans="1:2">
      <c r="A7505">
        <v>7504</v>
      </c>
      <c r="B7505" s="13">
        <v>-6.9599065528138686</v>
      </c>
    </row>
    <row r="7506" spans="1:2">
      <c r="A7506">
        <v>7505</v>
      </c>
      <c r="B7506" s="13">
        <v>-7.8398255287612235</v>
      </c>
    </row>
    <row r="7507" spans="1:2">
      <c r="A7507">
        <v>7506</v>
      </c>
      <c r="B7507" s="13">
        <v>-9.5375306660562398</v>
      </c>
    </row>
    <row r="7508" spans="1:2">
      <c r="A7508">
        <v>7507</v>
      </c>
      <c r="B7508" s="13">
        <v>-8.4093044316199048</v>
      </c>
    </row>
    <row r="7509" spans="1:2">
      <c r="A7509">
        <v>7508</v>
      </c>
      <c r="B7509" s="13">
        <v>-5.6068361366305588</v>
      </c>
    </row>
    <row r="7510" spans="1:2">
      <c r="A7510">
        <v>7509</v>
      </c>
      <c r="B7510" s="13">
        <v>-5.3445661629029102</v>
      </c>
    </row>
    <row r="7511" spans="1:2">
      <c r="A7511">
        <v>7510</v>
      </c>
      <c r="B7511" s="13">
        <v>-7.9169701775983023</v>
      </c>
    </row>
    <row r="7512" spans="1:2">
      <c r="A7512">
        <v>7511</v>
      </c>
      <c r="B7512" s="13">
        <v>-4.2523709165477328</v>
      </c>
    </row>
    <row r="7513" spans="1:2">
      <c r="A7513">
        <v>7512</v>
      </c>
      <c r="B7513" s="13">
        <v>-5.5259837876217368</v>
      </c>
    </row>
    <row r="7514" spans="1:2">
      <c r="A7514">
        <v>7513</v>
      </c>
      <c r="B7514" s="13">
        <v>-4.4141125917257042</v>
      </c>
    </row>
    <row r="7515" spans="1:2">
      <c r="A7515">
        <v>7514</v>
      </c>
      <c r="B7515" s="13">
        <v>-2.2345881394803704</v>
      </c>
    </row>
    <row r="7516" spans="1:2">
      <c r="A7516">
        <v>7515</v>
      </c>
      <c r="B7516" s="13">
        <v>-0.5014111807116084</v>
      </c>
    </row>
    <row r="7517" spans="1:2">
      <c r="A7517">
        <v>7516</v>
      </c>
      <c r="B7517" s="13">
        <v>-5.7583769284942967</v>
      </c>
    </row>
    <row r="7518" spans="1:2">
      <c r="A7518">
        <v>7517</v>
      </c>
      <c r="B7518" s="13">
        <v>-1.6669792343155452</v>
      </c>
    </row>
    <row r="7519" spans="1:2">
      <c r="A7519">
        <v>7518</v>
      </c>
      <c r="B7519" s="13">
        <v>-6.3836652274381889</v>
      </c>
    </row>
    <row r="7520" spans="1:2">
      <c r="A7520">
        <v>7519</v>
      </c>
      <c r="B7520" s="13">
        <v>-5.5494750558747166</v>
      </c>
    </row>
    <row r="7521" spans="1:2">
      <c r="A7521">
        <v>7520</v>
      </c>
      <c r="B7521" s="13">
        <v>-7.9458694270198915</v>
      </c>
    </row>
    <row r="7522" spans="1:2">
      <c r="A7522">
        <v>7521</v>
      </c>
      <c r="B7522" s="13">
        <v>-4.649896641683184</v>
      </c>
    </row>
    <row r="7523" spans="1:2">
      <c r="A7523">
        <v>7522</v>
      </c>
      <c r="B7523" s="13">
        <v>-3.9100167350914692</v>
      </c>
    </row>
    <row r="7524" spans="1:2">
      <c r="A7524">
        <v>7523</v>
      </c>
      <c r="B7524" s="13">
        <v>-5.1455895865051806</v>
      </c>
    </row>
    <row r="7525" spans="1:2">
      <c r="A7525">
        <v>7524</v>
      </c>
      <c r="B7525" s="13">
        <v>-7.4923104548628627</v>
      </c>
    </row>
    <row r="7526" spans="1:2">
      <c r="A7526">
        <v>7525</v>
      </c>
      <c r="B7526" s="13">
        <v>-7.0619015998528916</v>
      </c>
    </row>
    <row r="7527" spans="1:2">
      <c r="A7527">
        <v>7526</v>
      </c>
      <c r="B7527" s="13">
        <v>-4.743888756199329</v>
      </c>
    </row>
    <row r="7528" spans="1:2">
      <c r="A7528">
        <v>7527</v>
      </c>
      <c r="B7528" s="13">
        <v>-8.2018652985355072</v>
      </c>
    </row>
    <row r="7529" spans="1:2">
      <c r="A7529">
        <v>7528</v>
      </c>
      <c r="B7529" s="13">
        <v>-7.947075452579722</v>
      </c>
    </row>
    <row r="7530" spans="1:2">
      <c r="A7530">
        <v>7529</v>
      </c>
      <c r="B7530" s="13">
        <v>-5.9818795184132236</v>
      </c>
    </row>
    <row r="7531" spans="1:2">
      <c r="A7531">
        <v>7530</v>
      </c>
      <c r="B7531" s="13">
        <v>-5.2097225195737531</v>
      </c>
    </row>
    <row r="7532" spans="1:2">
      <c r="A7532">
        <v>7531</v>
      </c>
      <c r="B7532" s="13">
        <v>-8.466457285177011</v>
      </c>
    </row>
    <row r="7533" spans="1:2">
      <c r="A7533">
        <v>7532</v>
      </c>
      <c r="B7533" s="13">
        <v>-11.931475352108802</v>
      </c>
    </row>
    <row r="7534" spans="1:2">
      <c r="A7534">
        <v>7533</v>
      </c>
      <c r="B7534" s="13">
        <v>-0.9654870991076665</v>
      </c>
    </row>
    <row r="7535" spans="1:2">
      <c r="A7535">
        <v>7534</v>
      </c>
      <c r="B7535" s="13">
        <v>-6.1823898164359683</v>
      </c>
    </row>
    <row r="7536" spans="1:2">
      <c r="A7536">
        <v>7535</v>
      </c>
      <c r="B7536" s="13">
        <v>-5.1674612116921601</v>
      </c>
    </row>
    <row r="7537" spans="1:2">
      <c r="A7537">
        <v>7536</v>
      </c>
      <c r="B7537" s="13">
        <v>-0.43123181799021654</v>
      </c>
    </row>
    <row r="7538" spans="1:2">
      <c r="A7538">
        <v>7537</v>
      </c>
      <c r="B7538" s="13">
        <v>-6.3975825738564831</v>
      </c>
    </row>
    <row r="7539" spans="1:2">
      <c r="A7539">
        <v>7538</v>
      </c>
      <c r="B7539" s="13">
        <v>-3.7976786446056581</v>
      </c>
    </row>
    <row r="7540" spans="1:2">
      <c r="A7540">
        <v>7539</v>
      </c>
      <c r="B7540" s="13">
        <v>-6.7133738062057784</v>
      </c>
    </row>
    <row r="7541" spans="1:2">
      <c r="A7541">
        <v>7540</v>
      </c>
      <c r="B7541" s="13">
        <v>-4.7466090615837064</v>
      </c>
    </row>
    <row r="7542" spans="1:2">
      <c r="A7542">
        <v>7541</v>
      </c>
      <c r="B7542" s="13">
        <v>-3.9617262434569827</v>
      </c>
    </row>
    <row r="7543" spans="1:2">
      <c r="A7543">
        <v>7542</v>
      </c>
      <c r="B7543" s="13">
        <v>-5.2837831188739353</v>
      </c>
    </row>
    <row r="7544" spans="1:2">
      <c r="A7544">
        <v>7543</v>
      </c>
      <c r="B7544" s="13">
        <v>-7.3882550178448234</v>
      </c>
    </row>
    <row r="7545" spans="1:2">
      <c r="A7545">
        <v>7544</v>
      </c>
      <c r="B7545" s="13">
        <v>-3.8824262388249555</v>
      </c>
    </row>
    <row r="7546" spans="1:2">
      <c r="A7546">
        <v>7545</v>
      </c>
      <c r="B7546" s="13">
        <v>-7.9934285609880451</v>
      </c>
    </row>
    <row r="7547" spans="1:2">
      <c r="A7547">
        <v>7546</v>
      </c>
      <c r="B7547" s="13">
        <v>-8.8293349907239058</v>
      </c>
    </row>
    <row r="7548" spans="1:2">
      <c r="A7548">
        <v>7547</v>
      </c>
      <c r="B7548" s="13">
        <v>-6.2024747548922949</v>
      </c>
    </row>
    <row r="7549" spans="1:2">
      <c r="A7549">
        <v>7548</v>
      </c>
      <c r="B7549" s="13">
        <v>-9.4091260328410176</v>
      </c>
    </row>
    <row r="7550" spans="1:2">
      <c r="A7550">
        <v>7549</v>
      </c>
      <c r="B7550" s="13">
        <v>-1.8200409597713902</v>
      </c>
    </row>
    <row r="7551" spans="1:2">
      <c r="A7551">
        <v>7550</v>
      </c>
      <c r="B7551" s="13">
        <v>3.2899060752792884</v>
      </c>
    </row>
    <row r="7552" spans="1:2">
      <c r="A7552">
        <v>7551</v>
      </c>
      <c r="B7552" s="13">
        <v>-5.6079671571406449</v>
      </c>
    </row>
    <row r="7553" spans="1:2">
      <c r="A7553">
        <v>7552</v>
      </c>
      <c r="B7553" s="13">
        <v>-5.3000801858430027</v>
      </c>
    </row>
    <row r="7554" spans="1:2">
      <c r="A7554">
        <v>7553</v>
      </c>
      <c r="B7554" s="13">
        <v>-5.9800601505328546</v>
      </c>
    </row>
    <row r="7555" spans="1:2">
      <c r="A7555">
        <v>7554</v>
      </c>
      <c r="B7555" s="13">
        <v>-3.6550544522782076</v>
      </c>
    </row>
    <row r="7556" spans="1:2">
      <c r="A7556">
        <v>7555</v>
      </c>
      <c r="B7556" s="13">
        <v>-4.6731015896824424</v>
      </c>
    </row>
    <row r="7557" spans="1:2">
      <c r="A7557">
        <v>7556</v>
      </c>
      <c r="B7557" s="13">
        <v>-6.7718576780512638</v>
      </c>
    </row>
    <row r="7558" spans="1:2">
      <c r="A7558">
        <v>7557</v>
      </c>
      <c r="B7558" s="13">
        <v>-9.1297558200277429</v>
      </c>
    </row>
    <row r="7559" spans="1:2">
      <c r="A7559">
        <v>7558</v>
      </c>
      <c r="B7559" s="13">
        <v>-6.4071903699821835</v>
      </c>
    </row>
    <row r="7560" spans="1:2">
      <c r="A7560">
        <v>7559</v>
      </c>
      <c r="B7560" s="13">
        <v>-0.50644430093974258</v>
      </c>
    </row>
    <row r="7561" spans="1:2">
      <c r="A7561">
        <v>7560</v>
      </c>
      <c r="B7561" s="13">
        <v>-6.8869059895759914</v>
      </c>
    </row>
    <row r="7562" spans="1:2">
      <c r="A7562">
        <v>7561</v>
      </c>
      <c r="B7562" s="13">
        <v>-4.0331806784141548</v>
      </c>
    </row>
    <row r="7563" spans="1:2">
      <c r="A7563">
        <v>7562</v>
      </c>
      <c r="B7563" s="13">
        <v>-8.8030793540967913</v>
      </c>
    </row>
    <row r="7564" spans="1:2">
      <c r="A7564">
        <v>7563</v>
      </c>
      <c r="B7564" s="13">
        <v>-3.2575705656595892</v>
      </c>
    </row>
    <row r="7565" spans="1:2">
      <c r="A7565">
        <v>7564</v>
      </c>
      <c r="B7565" s="13">
        <v>-3.8854440944130055</v>
      </c>
    </row>
    <row r="7566" spans="1:2">
      <c r="A7566">
        <v>7565</v>
      </c>
      <c r="B7566" s="13">
        <v>-7.8109832210081978</v>
      </c>
    </row>
    <row r="7567" spans="1:2">
      <c r="A7567">
        <v>7566</v>
      </c>
      <c r="B7567" s="13">
        <v>-6.851178029551618</v>
      </c>
    </row>
    <row r="7568" spans="1:2">
      <c r="A7568">
        <v>7567</v>
      </c>
      <c r="B7568" s="13">
        <v>-6.4545249154704303</v>
      </c>
    </row>
    <row r="7569" spans="1:2">
      <c r="A7569">
        <v>7568</v>
      </c>
      <c r="B7569" s="13">
        <v>-2.8012400833846343</v>
      </c>
    </row>
    <row r="7570" spans="1:2">
      <c r="A7570">
        <v>7569</v>
      </c>
      <c r="B7570" s="13">
        <v>-6.5164786493557187</v>
      </c>
    </row>
    <row r="7571" spans="1:2">
      <c r="A7571">
        <v>7570</v>
      </c>
      <c r="B7571" s="13">
        <v>-4.382394831156347</v>
      </c>
    </row>
    <row r="7572" spans="1:2">
      <c r="A7572">
        <v>7571</v>
      </c>
      <c r="B7572" s="13">
        <v>-8.2022117089396822</v>
      </c>
    </row>
    <row r="7573" spans="1:2">
      <c r="A7573">
        <v>7572</v>
      </c>
      <c r="B7573" s="13">
        <v>-6.8140872568698629</v>
      </c>
    </row>
    <row r="7574" spans="1:2">
      <c r="A7574">
        <v>7573</v>
      </c>
      <c r="B7574" s="13">
        <v>-6.298764273198838</v>
      </c>
    </row>
    <row r="7575" spans="1:2">
      <c r="A7575">
        <v>7574</v>
      </c>
      <c r="B7575" s="13">
        <v>-8.6569714211251405</v>
      </c>
    </row>
    <row r="7576" spans="1:2">
      <c r="A7576">
        <v>7575</v>
      </c>
      <c r="B7576" s="13">
        <v>-7.5708405666608991</v>
      </c>
    </row>
    <row r="7577" spans="1:2">
      <c r="A7577">
        <v>7576</v>
      </c>
      <c r="B7577" s="13">
        <v>-1.8294636814157144</v>
      </c>
    </row>
    <row r="7578" spans="1:2">
      <c r="A7578">
        <v>7577</v>
      </c>
      <c r="B7578" s="13">
        <v>-3.0582106966177993</v>
      </c>
    </row>
    <row r="7579" spans="1:2">
      <c r="A7579">
        <v>7578</v>
      </c>
      <c r="B7579" s="13">
        <v>-2.005913259955066</v>
      </c>
    </row>
    <row r="7580" spans="1:2">
      <c r="A7580">
        <v>7579</v>
      </c>
      <c r="B7580" s="13">
        <v>-3.1679756735679083</v>
      </c>
    </row>
    <row r="7581" spans="1:2">
      <c r="A7581">
        <v>7580</v>
      </c>
      <c r="B7581" s="13">
        <v>-9.5575780123936322</v>
      </c>
    </row>
    <row r="7582" spans="1:2">
      <c r="A7582">
        <v>7581</v>
      </c>
      <c r="B7582" s="13">
        <v>-8.2746550374758598</v>
      </c>
    </row>
    <row r="7583" spans="1:2">
      <c r="A7583">
        <v>7582</v>
      </c>
      <c r="B7583" s="13">
        <v>-2.841094252216593</v>
      </c>
    </row>
    <row r="7584" spans="1:2">
      <c r="A7584">
        <v>7583</v>
      </c>
      <c r="B7584" s="13">
        <v>-6.7108742700976007</v>
      </c>
    </row>
    <row r="7585" spans="1:2">
      <c r="A7585">
        <v>7584</v>
      </c>
      <c r="B7585" s="13">
        <v>-0.66075268759037253</v>
      </c>
    </row>
    <row r="7586" spans="1:2">
      <c r="A7586">
        <v>7585</v>
      </c>
      <c r="B7586" s="13">
        <v>-5.6903047379252119</v>
      </c>
    </row>
    <row r="7587" spans="1:2">
      <c r="A7587">
        <v>7586</v>
      </c>
      <c r="B7587" s="13">
        <v>-7.7037032658829174</v>
      </c>
    </row>
    <row r="7588" spans="1:2">
      <c r="A7588">
        <v>7587</v>
      </c>
      <c r="B7588" s="13">
        <v>-4.0868319423737995</v>
      </c>
    </row>
    <row r="7589" spans="1:2">
      <c r="A7589">
        <v>7588</v>
      </c>
      <c r="B7589" s="13">
        <v>-9.5802160371405556</v>
      </c>
    </row>
    <row r="7590" spans="1:2">
      <c r="A7590">
        <v>7589</v>
      </c>
      <c r="B7590" s="13">
        <v>-7.0299254312885076</v>
      </c>
    </row>
    <row r="7591" spans="1:2">
      <c r="A7591">
        <v>7590</v>
      </c>
      <c r="B7591" s="13">
        <v>-5.2361759850075051</v>
      </c>
    </row>
    <row r="7592" spans="1:2">
      <c r="A7592">
        <v>7591</v>
      </c>
      <c r="B7592" s="13">
        <v>-8.0366096269115879</v>
      </c>
    </row>
    <row r="7593" spans="1:2">
      <c r="A7593">
        <v>7592</v>
      </c>
      <c r="B7593" s="13">
        <v>-6.4425992375454957</v>
      </c>
    </row>
    <row r="7594" spans="1:2">
      <c r="A7594">
        <v>7593</v>
      </c>
      <c r="B7594" s="13">
        <v>-11.095819765770029</v>
      </c>
    </row>
    <row r="7595" spans="1:2">
      <c r="A7595">
        <v>7594</v>
      </c>
      <c r="B7595" s="13">
        <v>-6.2758410441010932</v>
      </c>
    </row>
    <row r="7596" spans="1:2">
      <c r="A7596">
        <v>7595</v>
      </c>
      <c r="B7596" s="13">
        <v>-3.6407105032669964</v>
      </c>
    </row>
    <row r="7597" spans="1:2">
      <c r="A7597">
        <v>7596</v>
      </c>
      <c r="B7597" s="13">
        <v>-2.7188495719774819</v>
      </c>
    </row>
    <row r="7598" spans="1:2">
      <c r="A7598">
        <v>7597</v>
      </c>
      <c r="B7598" s="13">
        <v>-0.21455731026988586</v>
      </c>
    </row>
    <row r="7599" spans="1:2">
      <c r="A7599">
        <v>7598</v>
      </c>
      <c r="B7599" s="13">
        <v>-5.655711592819693</v>
      </c>
    </row>
    <row r="7600" spans="1:2">
      <c r="A7600">
        <v>7599</v>
      </c>
      <c r="B7600" s="13">
        <v>-2.2711506235977419</v>
      </c>
    </row>
    <row r="7601" spans="1:2">
      <c r="A7601">
        <v>7600</v>
      </c>
      <c r="B7601" s="13">
        <v>-3.0952952309356179</v>
      </c>
    </row>
    <row r="7602" spans="1:2">
      <c r="A7602">
        <v>7601</v>
      </c>
      <c r="B7602" s="13">
        <v>-3.8184528155358501</v>
      </c>
    </row>
    <row r="7603" spans="1:2">
      <c r="A7603">
        <v>7602</v>
      </c>
      <c r="B7603" s="13">
        <v>-4.2684952600582724</v>
      </c>
    </row>
    <row r="7604" spans="1:2">
      <c r="A7604">
        <v>7603</v>
      </c>
      <c r="B7604" s="13">
        <v>-6.3255624823987029</v>
      </c>
    </row>
    <row r="7605" spans="1:2">
      <c r="A7605">
        <v>7604</v>
      </c>
      <c r="B7605" s="13">
        <v>-4.62623397887113</v>
      </c>
    </row>
    <row r="7606" spans="1:2">
      <c r="A7606">
        <v>7605</v>
      </c>
      <c r="B7606" s="13">
        <v>-7.0198329164077471</v>
      </c>
    </row>
    <row r="7607" spans="1:2">
      <c r="A7607">
        <v>7606</v>
      </c>
      <c r="B7607" s="13">
        <v>0.73997108089371788</v>
      </c>
    </row>
    <row r="7608" spans="1:2">
      <c r="A7608">
        <v>7607</v>
      </c>
      <c r="B7608" s="13">
        <v>-6.0785160686931761</v>
      </c>
    </row>
    <row r="7609" spans="1:2">
      <c r="A7609">
        <v>7608</v>
      </c>
      <c r="B7609" s="13">
        <v>-5.7159316502577608</v>
      </c>
    </row>
    <row r="7610" spans="1:2">
      <c r="A7610">
        <v>7609</v>
      </c>
      <c r="B7610" s="13">
        <v>-8.1044969706027477</v>
      </c>
    </row>
    <row r="7611" spans="1:2">
      <c r="A7611">
        <v>7610</v>
      </c>
      <c r="B7611" s="13">
        <v>-4.5023087226092109</v>
      </c>
    </row>
    <row r="7612" spans="1:2">
      <c r="A7612">
        <v>7611</v>
      </c>
      <c r="B7612" s="13">
        <v>-9.432616736319515</v>
      </c>
    </row>
    <row r="7613" spans="1:2">
      <c r="A7613">
        <v>7612</v>
      </c>
      <c r="B7613" s="13">
        <v>-5.3855557529543967</v>
      </c>
    </row>
    <row r="7614" spans="1:2">
      <c r="A7614">
        <v>7613</v>
      </c>
      <c r="B7614" s="13">
        <v>-10.102580253984529</v>
      </c>
    </row>
    <row r="7615" spans="1:2">
      <c r="A7615">
        <v>7614</v>
      </c>
      <c r="B7615" s="13">
        <v>-7.768936878158673</v>
      </c>
    </row>
    <row r="7616" spans="1:2">
      <c r="A7616">
        <v>7615</v>
      </c>
      <c r="B7616" s="13">
        <v>-4.5784237924421687</v>
      </c>
    </row>
    <row r="7617" spans="1:2">
      <c r="A7617">
        <v>7616</v>
      </c>
      <c r="B7617" s="13">
        <v>-8.4877355409879325</v>
      </c>
    </row>
    <row r="7618" spans="1:2">
      <c r="A7618">
        <v>7617</v>
      </c>
      <c r="B7618" s="13">
        <v>-9.319481692393083</v>
      </c>
    </row>
    <row r="7619" spans="1:2">
      <c r="A7619">
        <v>7618</v>
      </c>
      <c r="B7619" s="13">
        <v>-5.7912295806134457</v>
      </c>
    </row>
    <row r="7620" spans="1:2">
      <c r="A7620">
        <v>7619</v>
      </c>
      <c r="B7620" s="13">
        <v>-6.7941062408814423E-2</v>
      </c>
    </row>
    <row r="7621" spans="1:2">
      <c r="A7621">
        <v>7620</v>
      </c>
      <c r="B7621" s="13">
        <v>-4.1641278385226901</v>
      </c>
    </row>
    <row r="7622" spans="1:2">
      <c r="A7622">
        <v>7621</v>
      </c>
      <c r="B7622" s="13">
        <v>-11.174416015449257</v>
      </c>
    </row>
    <row r="7623" spans="1:2">
      <c r="A7623">
        <v>7622</v>
      </c>
      <c r="B7623" s="13">
        <v>-6.8079550531921758</v>
      </c>
    </row>
    <row r="7624" spans="1:2">
      <c r="A7624">
        <v>7623</v>
      </c>
      <c r="B7624" s="13">
        <v>-3.7225949104410336</v>
      </c>
    </row>
    <row r="7625" spans="1:2">
      <c r="A7625">
        <v>7624</v>
      </c>
      <c r="B7625" s="13">
        <v>-8.4707998914222369</v>
      </c>
    </row>
    <row r="7626" spans="1:2">
      <c r="A7626">
        <v>7625</v>
      </c>
      <c r="B7626" s="13">
        <v>-6.836852545177563</v>
      </c>
    </row>
    <row r="7627" spans="1:2">
      <c r="A7627">
        <v>7626</v>
      </c>
      <c r="B7627" s="13">
        <v>-8.9759796518269432</v>
      </c>
    </row>
    <row r="7628" spans="1:2">
      <c r="A7628">
        <v>7627</v>
      </c>
      <c r="B7628" s="13">
        <v>-8.2521331147722918</v>
      </c>
    </row>
    <row r="7629" spans="1:2">
      <c r="A7629">
        <v>7628</v>
      </c>
      <c r="B7629" s="13">
        <v>-5.2550972308299873</v>
      </c>
    </row>
    <row r="7630" spans="1:2">
      <c r="A7630">
        <v>7629</v>
      </c>
      <c r="B7630" s="13">
        <v>-10.39826170551178</v>
      </c>
    </row>
    <row r="7631" spans="1:2">
      <c r="A7631">
        <v>7630</v>
      </c>
      <c r="B7631" s="13">
        <v>-6.888896811917272</v>
      </c>
    </row>
    <row r="7632" spans="1:2">
      <c r="A7632">
        <v>7631</v>
      </c>
      <c r="B7632" s="13">
        <v>1.2470278428176598</v>
      </c>
    </row>
    <row r="7633" spans="1:2">
      <c r="A7633">
        <v>7632</v>
      </c>
      <c r="B7633" s="13">
        <v>-5.8929181928822603</v>
      </c>
    </row>
    <row r="7634" spans="1:2">
      <c r="A7634">
        <v>7633</v>
      </c>
      <c r="B7634" s="13">
        <v>-3.0742590564187928</v>
      </c>
    </row>
    <row r="7635" spans="1:2">
      <c r="A7635">
        <v>7634</v>
      </c>
      <c r="B7635" s="13">
        <v>-5.3297429124254565</v>
      </c>
    </row>
    <row r="7636" spans="1:2">
      <c r="A7636">
        <v>7635</v>
      </c>
      <c r="B7636" s="13">
        <v>-4.9138585542943556</v>
      </c>
    </row>
    <row r="7637" spans="1:2">
      <c r="A7637">
        <v>7636</v>
      </c>
      <c r="B7637" s="13">
        <v>-6.9410924270086536</v>
      </c>
    </row>
    <row r="7638" spans="1:2">
      <c r="A7638">
        <v>7637</v>
      </c>
      <c r="B7638" s="13">
        <v>-2.7703963752785685</v>
      </c>
    </row>
    <row r="7639" spans="1:2">
      <c r="A7639">
        <v>7638</v>
      </c>
      <c r="B7639" s="13">
        <v>-3.7038206705002863</v>
      </c>
    </row>
    <row r="7640" spans="1:2">
      <c r="A7640">
        <v>7639</v>
      </c>
      <c r="B7640" s="13">
        <v>-4.5414758892140092</v>
      </c>
    </row>
    <row r="7641" spans="1:2">
      <c r="A7641">
        <v>7640</v>
      </c>
      <c r="B7641" s="13">
        <v>-5.9713823915182456</v>
      </c>
    </row>
    <row r="7642" spans="1:2">
      <c r="A7642">
        <v>7641</v>
      </c>
      <c r="B7642" s="13">
        <v>-2.3288721917960942</v>
      </c>
    </row>
    <row r="7643" spans="1:2">
      <c r="A7643">
        <v>7642</v>
      </c>
      <c r="B7643" s="13">
        <v>-3.7754724303871665</v>
      </c>
    </row>
    <row r="7644" spans="1:2">
      <c r="A7644">
        <v>7643</v>
      </c>
      <c r="B7644" s="13">
        <v>-7.1894251739971713</v>
      </c>
    </row>
    <row r="7645" spans="1:2">
      <c r="A7645">
        <v>7644</v>
      </c>
      <c r="B7645" s="13">
        <v>-6.1664320058127933</v>
      </c>
    </row>
    <row r="7646" spans="1:2">
      <c r="A7646">
        <v>7645</v>
      </c>
      <c r="B7646" s="13">
        <v>-5.6695618543510991</v>
      </c>
    </row>
    <row r="7647" spans="1:2">
      <c r="A7647">
        <v>7646</v>
      </c>
      <c r="B7647" s="13">
        <v>-5.0716218678909728</v>
      </c>
    </row>
    <row r="7648" spans="1:2">
      <c r="A7648">
        <v>7647</v>
      </c>
      <c r="B7648" s="13">
        <v>-7.739908554923467</v>
      </c>
    </row>
    <row r="7649" spans="1:2">
      <c r="A7649">
        <v>7648</v>
      </c>
      <c r="B7649" s="13">
        <v>-6.631969301328251</v>
      </c>
    </row>
    <row r="7650" spans="1:2">
      <c r="A7650">
        <v>7649</v>
      </c>
      <c r="B7650" s="13">
        <v>-4.4433622645660495</v>
      </c>
    </row>
    <row r="7651" spans="1:2">
      <c r="A7651">
        <v>7650</v>
      </c>
      <c r="B7651" s="13">
        <v>-9.5698264766273091</v>
      </c>
    </row>
    <row r="7652" spans="1:2">
      <c r="A7652">
        <v>7651</v>
      </c>
      <c r="B7652" s="13">
        <v>-4.3235957329170258</v>
      </c>
    </row>
    <row r="7653" spans="1:2">
      <c r="A7653">
        <v>7652</v>
      </c>
      <c r="B7653" s="13">
        <v>-9.0358312854846332</v>
      </c>
    </row>
    <row r="7654" spans="1:2">
      <c r="A7654">
        <v>7653</v>
      </c>
      <c r="B7654" s="13">
        <v>-3.0803972314329719</v>
      </c>
    </row>
    <row r="7655" spans="1:2">
      <c r="A7655">
        <v>7654</v>
      </c>
      <c r="B7655" s="13">
        <v>-7.6547877547596821</v>
      </c>
    </row>
    <row r="7656" spans="1:2">
      <c r="A7656">
        <v>7655</v>
      </c>
      <c r="B7656" s="13">
        <v>0.18138563619075851</v>
      </c>
    </row>
    <row r="7657" spans="1:2">
      <c r="A7657">
        <v>7656</v>
      </c>
      <c r="B7657" s="13">
        <v>-6.6160081058252338</v>
      </c>
    </row>
    <row r="7658" spans="1:2">
      <c r="A7658">
        <v>7657</v>
      </c>
      <c r="B7658" s="13">
        <v>-6.9397375149780229</v>
      </c>
    </row>
    <row r="7659" spans="1:2">
      <c r="A7659">
        <v>7658</v>
      </c>
      <c r="B7659" s="13">
        <v>-0.9254019403752054</v>
      </c>
    </row>
    <row r="7660" spans="1:2">
      <c r="A7660">
        <v>7659</v>
      </c>
      <c r="B7660" s="13">
        <v>-9.31879308508009</v>
      </c>
    </row>
    <row r="7661" spans="1:2">
      <c r="A7661">
        <v>7660</v>
      </c>
      <c r="B7661" s="13">
        <v>-4.9274558994634878</v>
      </c>
    </row>
    <row r="7662" spans="1:2">
      <c r="A7662">
        <v>7661</v>
      </c>
      <c r="B7662" s="13">
        <v>-5.7169704257830354</v>
      </c>
    </row>
    <row r="7663" spans="1:2">
      <c r="A7663">
        <v>7662</v>
      </c>
      <c r="B7663" s="13">
        <v>-8.3574013586122735</v>
      </c>
    </row>
    <row r="7664" spans="1:2">
      <c r="A7664">
        <v>7663</v>
      </c>
      <c r="B7664" s="13">
        <v>-3.1383439050561357</v>
      </c>
    </row>
    <row r="7665" spans="1:2">
      <c r="A7665">
        <v>7664</v>
      </c>
      <c r="B7665" s="13">
        <v>-1.4217441831987363</v>
      </c>
    </row>
    <row r="7666" spans="1:2">
      <c r="A7666">
        <v>7665</v>
      </c>
      <c r="B7666" s="13">
        <v>-3.7172395428571852</v>
      </c>
    </row>
    <row r="7667" spans="1:2">
      <c r="A7667">
        <v>7666</v>
      </c>
      <c r="B7667" s="13">
        <v>-7.2556639078194598</v>
      </c>
    </row>
    <row r="7668" spans="1:2">
      <c r="A7668">
        <v>7667</v>
      </c>
      <c r="B7668" s="13">
        <v>-3.5628500940519974</v>
      </c>
    </row>
    <row r="7669" spans="1:2">
      <c r="A7669">
        <v>7668</v>
      </c>
      <c r="B7669" s="13">
        <v>-4.8557857001496219</v>
      </c>
    </row>
    <row r="7670" spans="1:2">
      <c r="A7670">
        <v>7669</v>
      </c>
      <c r="B7670" s="13">
        <v>-7.9733929377437667</v>
      </c>
    </row>
    <row r="7671" spans="1:2">
      <c r="A7671">
        <v>7670</v>
      </c>
      <c r="B7671" s="13">
        <v>-2.8155461470652718</v>
      </c>
    </row>
    <row r="7672" spans="1:2">
      <c r="A7672">
        <v>7671</v>
      </c>
      <c r="B7672" s="13">
        <v>-4.6847386490047871</v>
      </c>
    </row>
    <row r="7673" spans="1:2">
      <c r="A7673">
        <v>7672</v>
      </c>
      <c r="B7673" s="13">
        <v>-2.9817942489246247</v>
      </c>
    </row>
    <row r="7674" spans="1:2">
      <c r="A7674">
        <v>7673</v>
      </c>
      <c r="B7674" s="13">
        <v>-1.7504807342352631</v>
      </c>
    </row>
    <row r="7675" spans="1:2">
      <c r="A7675">
        <v>7674</v>
      </c>
      <c r="B7675" s="13">
        <v>-2.9990522452737616</v>
      </c>
    </row>
    <row r="7676" spans="1:2">
      <c r="A7676">
        <v>7675</v>
      </c>
      <c r="B7676" s="13">
        <v>-7.9317186250366936</v>
      </c>
    </row>
    <row r="7677" spans="1:2">
      <c r="A7677">
        <v>7676</v>
      </c>
      <c r="B7677" s="13">
        <v>-4.286000024776591</v>
      </c>
    </row>
    <row r="7678" spans="1:2">
      <c r="A7678">
        <v>7677</v>
      </c>
      <c r="B7678" s="13">
        <v>-7.936688522464217</v>
      </c>
    </row>
    <row r="7679" spans="1:2">
      <c r="A7679">
        <v>7678</v>
      </c>
      <c r="B7679" s="13">
        <v>-6.7218572994080183</v>
      </c>
    </row>
    <row r="7680" spans="1:2">
      <c r="A7680">
        <v>7679</v>
      </c>
      <c r="B7680" s="13">
        <v>-4.1793533254597843</v>
      </c>
    </row>
    <row r="7681" spans="1:2">
      <c r="A7681">
        <v>7680</v>
      </c>
      <c r="B7681" s="13">
        <v>-5.882067243497862</v>
      </c>
    </row>
    <row r="7682" spans="1:2">
      <c r="A7682">
        <v>7681</v>
      </c>
      <c r="B7682" s="13">
        <v>-7.0287513584914683</v>
      </c>
    </row>
    <row r="7683" spans="1:2">
      <c r="A7683">
        <v>7682</v>
      </c>
      <c r="B7683" s="13">
        <v>-2.7729750026145767</v>
      </c>
    </row>
    <row r="7684" spans="1:2">
      <c r="A7684">
        <v>7683</v>
      </c>
      <c r="B7684" s="13">
        <v>-6.7800279245891906</v>
      </c>
    </row>
    <row r="7685" spans="1:2">
      <c r="A7685">
        <v>7684</v>
      </c>
      <c r="B7685" s="13">
        <v>-4.7978961144732262</v>
      </c>
    </row>
    <row r="7686" spans="1:2">
      <c r="A7686">
        <v>7685</v>
      </c>
      <c r="B7686" s="13">
        <v>-5.8447210974933883</v>
      </c>
    </row>
    <row r="7687" spans="1:2">
      <c r="A7687">
        <v>7686</v>
      </c>
      <c r="B7687" s="13">
        <v>-6.0104849480581084</v>
      </c>
    </row>
    <row r="7688" spans="1:2">
      <c r="A7688">
        <v>7687</v>
      </c>
      <c r="B7688" s="13">
        <v>-4.7216005539511379</v>
      </c>
    </row>
    <row r="7689" spans="1:2">
      <c r="A7689">
        <v>7688</v>
      </c>
      <c r="B7689" s="13">
        <v>-8.3973838822484304</v>
      </c>
    </row>
    <row r="7690" spans="1:2">
      <c r="A7690">
        <v>7689</v>
      </c>
      <c r="B7690" s="13">
        <v>-2.3267191775384362</v>
      </c>
    </row>
    <row r="7691" spans="1:2">
      <c r="A7691">
        <v>7690</v>
      </c>
      <c r="B7691" s="13">
        <v>-7.7271598743881729</v>
      </c>
    </row>
    <row r="7692" spans="1:2">
      <c r="A7692">
        <v>7691</v>
      </c>
      <c r="B7692" s="13">
        <v>-8.7526416606358595</v>
      </c>
    </row>
    <row r="7693" spans="1:2">
      <c r="A7693">
        <v>7692</v>
      </c>
      <c r="B7693" s="13">
        <v>-1.1772547848496109</v>
      </c>
    </row>
    <row r="7694" spans="1:2">
      <c r="A7694">
        <v>7693</v>
      </c>
      <c r="B7694" s="13">
        <v>-11.33338282448381</v>
      </c>
    </row>
    <row r="7695" spans="1:2">
      <c r="A7695">
        <v>7694</v>
      </c>
      <c r="B7695" s="13">
        <v>-4.7445890509077762</v>
      </c>
    </row>
    <row r="7696" spans="1:2">
      <c r="A7696">
        <v>7695</v>
      </c>
      <c r="B7696" s="13">
        <v>-10.725267211665207</v>
      </c>
    </row>
    <row r="7697" spans="1:2">
      <c r="A7697">
        <v>7696</v>
      </c>
      <c r="B7697" s="13">
        <v>-3.7811923626393367</v>
      </c>
    </row>
    <row r="7698" spans="1:2">
      <c r="A7698">
        <v>7697</v>
      </c>
      <c r="B7698" s="13">
        <v>-5.6596216264032915</v>
      </c>
    </row>
    <row r="7699" spans="1:2">
      <c r="A7699">
        <v>7698</v>
      </c>
      <c r="B7699" s="13">
        <v>-4.483557987580741</v>
      </c>
    </row>
    <row r="7700" spans="1:2">
      <c r="A7700">
        <v>7699</v>
      </c>
      <c r="B7700" s="13">
        <v>-8.5116025432169611</v>
      </c>
    </row>
    <row r="7701" spans="1:2">
      <c r="A7701">
        <v>7700</v>
      </c>
      <c r="B7701" s="13">
        <v>-7.1864491653721112</v>
      </c>
    </row>
    <row r="7702" spans="1:2">
      <c r="A7702">
        <v>7701</v>
      </c>
      <c r="B7702" s="13">
        <v>-4.7800110871204309</v>
      </c>
    </row>
    <row r="7703" spans="1:2">
      <c r="A7703">
        <v>7702</v>
      </c>
      <c r="B7703" s="13">
        <v>-10.338404405365594</v>
      </c>
    </row>
    <row r="7704" spans="1:2">
      <c r="A7704">
        <v>7703</v>
      </c>
      <c r="B7704" s="13">
        <v>-8.9712605288735823</v>
      </c>
    </row>
    <row r="7705" spans="1:2">
      <c r="A7705">
        <v>7704</v>
      </c>
      <c r="B7705" s="13">
        <v>-2.3767717446313625</v>
      </c>
    </row>
    <row r="7706" spans="1:2">
      <c r="A7706">
        <v>7705</v>
      </c>
      <c r="B7706" s="13">
        <v>-5.3808663251961937</v>
      </c>
    </row>
    <row r="7707" spans="1:2">
      <c r="A7707">
        <v>7706</v>
      </c>
      <c r="B7707" s="13">
        <v>-6.3872307812683813</v>
      </c>
    </row>
    <row r="7708" spans="1:2">
      <c r="A7708">
        <v>7707</v>
      </c>
      <c r="B7708" s="13">
        <v>-6.9366440134926766</v>
      </c>
    </row>
    <row r="7709" spans="1:2">
      <c r="A7709">
        <v>7708</v>
      </c>
      <c r="B7709" s="13">
        <v>-4.4955789306298954E-2</v>
      </c>
    </row>
    <row r="7710" spans="1:2">
      <c r="A7710">
        <v>7709</v>
      </c>
      <c r="B7710" s="13">
        <v>-0.99454540539360747</v>
      </c>
    </row>
    <row r="7711" spans="1:2">
      <c r="A7711">
        <v>7710</v>
      </c>
      <c r="B7711" s="13">
        <v>-3.1845840316219096</v>
      </c>
    </row>
    <row r="7712" spans="1:2">
      <c r="A7712">
        <v>7711</v>
      </c>
      <c r="B7712" s="13">
        <v>-8.0245931231326075</v>
      </c>
    </row>
    <row r="7713" spans="1:2">
      <c r="A7713">
        <v>7712</v>
      </c>
      <c r="B7713" s="13">
        <v>-6.4966613907144266</v>
      </c>
    </row>
    <row r="7714" spans="1:2">
      <c r="A7714">
        <v>7713</v>
      </c>
      <c r="B7714" s="13">
        <v>-3.1903232644214907</v>
      </c>
    </row>
    <row r="7715" spans="1:2">
      <c r="A7715">
        <v>7714</v>
      </c>
      <c r="B7715" s="13">
        <v>-4.7036820715080649</v>
      </c>
    </row>
    <row r="7716" spans="1:2">
      <c r="A7716">
        <v>7715</v>
      </c>
      <c r="B7716" s="13">
        <v>-3.7541018198346925</v>
      </c>
    </row>
    <row r="7717" spans="1:2">
      <c r="A7717">
        <v>7716</v>
      </c>
      <c r="B7717" s="13">
        <v>-5.073708159593556</v>
      </c>
    </row>
    <row r="7718" spans="1:2">
      <c r="A7718">
        <v>7717</v>
      </c>
      <c r="B7718" s="13">
        <v>-7.5624800394465872</v>
      </c>
    </row>
    <row r="7719" spans="1:2">
      <c r="A7719">
        <v>7718</v>
      </c>
      <c r="B7719" s="13">
        <v>-0.40220255360797058</v>
      </c>
    </row>
    <row r="7720" spans="1:2">
      <c r="A7720">
        <v>7719</v>
      </c>
      <c r="B7720" s="13">
        <v>-8.2069156239967747</v>
      </c>
    </row>
    <row r="7721" spans="1:2">
      <c r="A7721">
        <v>7720</v>
      </c>
      <c r="B7721" s="13">
        <v>-7.9671744741410233</v>
      </c>
    </row>
    <row r="7722" spans="1:2">
      <c r="A7722">
        <v>7721</v>
      </c>
      <c r="B7722" s="13">
        <v>-6.2700392833464882</v>
      </c>
    </row>
    <row r="7723" spans="1:2">
      <c r="A7723">
        <v>7722</v>
      </c>
      <c r="B7723" s="13">
        <v>-7.1824497713698072</v>
      </c>
    </row>
    <row r="7724" spans="1:2">
      <c r="A7724">
        <v>7723</v>
      </c>
      <c r="B7724" s="13">
        <v>-3.0390154440849066</v>
      </c>
    </row>
    <row r="7725" spans="1:2">
      <c r="A7725">
        <v>7724</v>
      </c>
      <c r="B7725" s="13">
        <v>-0.73201794704438827</v>
      </c>
    </row>
    <row r="7726" spans="1:2">
      <c r="A7726">
        <v>7725</v>
      </c>
      <c r="B7726" s="13">
        <v>-2.6644890928260252</v>
      </c>
    </row>
    <row r="7727" spans="1:2">
      <c r="A7727">
        <v>7726</v>
      </c>
      <c r="B7727" s="13">
        <v>-3.3030133508224613</v>
      </c>
    </row>
    <row r="7728" spans="1:2">
      <c r="A7728">
        <v>7727</v>
      </c>
      <c r="B7728" s="13">
        <v>-5.1738992256729199</v>
      </c>
    </row>
    <row r="7729" spans="1:2">
      <c r="A7729">
        <v>7728</v>
      </c>
      <c r="B7729" s="13">
        <v>-2.6015375832657073</v>
      </c>
    </row>
    <row r="7730" spans="1:2">
      <c r="A7730">
        <v>7729</v>
      </c>
      <c r="B7730" s="13">
        <v>-5.5824856652911681</v>
      </c>
    </row>
    <row r="7731" spans="1:2">
      <c r="A7731">
        <v>7730</v>
      </c>
      <c r="B7731" s="13">
        <v>-3.9244316698861894</v>
      </c>
    </row>
    <row r="7732" spans="1:2">
      <c r="A7732">
        <v>7731</v>
      </c>
      <c r="B7732" s="13">
        <v>-3.7076106140108558</v>
      </c>
    </row>
    <row r="7733" spans="1:2">
      <c r="A7733">
        <v>7732</v>
      </c>
      <c r="B7733" s="13">
        <v>-6.2620464639877165</v>
      </c>
    </row>
    <row r="7734" spans="1:2">
      <c r="A7734">
        <v>7733</v>
      </c>
      <c r="B7734" s="13">
        <v>-9.6467563601628523</v>
      </c>
    </row>
    <row r="7735" spans="1:2">
      <c r="A7735">
        <v>7734</v>
      </c>
      <c r="B7735" s="13">
        <v>-4.3650133674604552</v>
      </c>
    </row>
    <row r="7736" spans="1:2">
      <c r="A7736">
        <v>7735</v>
      </c>
      <c r="B7736" s="13">
        <v>-7.5544022230264396</v>
      </c>
    </row>
    <row r="7737" spans="1:2">
      <c r="A7737">
        <v>7736</v>
      </c>
      <c r="B7737" s="13">
        <v>-5.9163414293729835</v>
      </c>
    </row>
    <row r="7738" spans="1:2">
      <c r="A7738">
        <v>7737</v>
      </c>
      <c r="B7738" s="13">
        <v>-6.3540354628435969</v>
      </c>
    </row>
    <row r="7739" spans="1:2">
      <c r="A7739">
        <v>7738</v>
      </c>
      <c r="B7739" s="13">
        <v>-4.7722877438733988</v>
      </c>
    </row>
    <row r="7740" spans="1:2">
      <c r="A7740">
        <v>7739</v>
      </c>
      <c r="B7740" s="13">
        <v>-6.8348117009584346</v>
      </c>
    </row>
    <row r="7741" spans="1:2">
      <c r="A7741">
        <v>7740</v>
      </c>
      <c r="B7741" s="13">
        <v>-7.3253473481414346</v>
      </c>
    </row>
    <row r="7742" spans="1:2">
      <c r="A7742">
        <v>7741</v>
      </c>
      <c r="B7742" s="13">
        <v>-7.2736527068853718</v>
      </c>
    </row>
    <row r="7743" spans="1:2">
      <c r="A7743">
        <v>7742</v>
      </c>
      <c r="B7743" s="13">
        <v>-6.603588796956176</v>
      </c>
    </row>
    <row r="7744" spans="1:2">
      <c r="A7744">
        <v>7743</v>
      </c>
      <c r="B7744" s="13">
        <v>-9.0562984540946552</v>
      </c>
    </row>
    <row r="7745" spans="1:2">
      <c r="A7745">
        <v>7744</v>
      </c>
      <c r="B7745" s="13">
        <v>-4.0496033110248097</v>
      </c>
    </row>
    <row r="7746" spans="1:2">
      <c r="A7746">
        <v>7745</v>
      </c>
      <c r="B7746" s="13">
        <v>-8.9935716961592274</v>
      </c>
    </row>
    <row r="7747" spans="1:2">
      <c r="A7747">
        <v>7746</v>
      </c>
      <c r="B7747" s="13">
        <v>-3.7074171776260858</v>
      </c>
    </row>
    <row r="7748" spans="1:2">
      <c r="A7748">
        <v>7747</v>
      </c>
      <c r="B7748" s="13">
        <v>-7.8551808403985106</v>
      </c>
    </row>
    <row r="7749" spans="1:2">
      <c r="A7749">
        <v>7748</v>
      </c>
      <c r="B7749" s="13">
        <v>-4.3659304472362255</v>
      </c>
    </row>
    <row r="7750" spans="1:2">
      <c r="A7750">
        <v>7749</v>
      </c>
      <c r="B7750" s="13">
        <v>-10.624258915201345</v>
      </c>
    </row>
    <row r="7751" spans="1:2">
      <c r="A7751">
        <v>7750</v>
      </c>
      <c r="B7751" s="13">
        <v>-5.2123170243785566</v>
      </c>
    </row>
    <row r="7752" spans="1:2">
      <c r="A7752">
        <v>7751</v>
      </c>
      <c r="B7752" s="13">
        <v>-1.9549643433145127</v>
      </c>
    </row>
    <row r="7753" spans="1:2">
      <c r="A7753">
        <v>7752</v>
      </c>
      <c r="B7753" s="13">
        <v>-1.4097089495658508</v>
      </c>
    </row>
    <row r="7754" spans="1:2">
      <c r="A7754">
        <v>7753</v>
      </c>
      <c r="B7754" s="13">
        <v>-7.1038378510170226</v>
      </c>
    </row>
    <row r="7755" spans="1:2">
      <c r="A7755">
        <v>7754</v>
      </c>
      <c r="B7755" s="13">
        <v>-6.5150840878175105</v>
      </c>
    </row>
    <row r="7756" spans="1:2">
      <c r="A7756">
        <v>7755</v>
      </c>
      <c r="B7756" s="13">
        <v>-7.8002986106648384</v>
      </c>
    </row>
    <row r="7757" spans="1:2">
      <c r="A7757">
        <v>7756</v>
      </c>
      <c r="B7757" s="13">
        <v>-4.7593800763104728</v>
      </c>
    </row>
    <row r="7758" spans="1:2">
      <c r="A7758">
        <v>7757</v>
      </c>
      <c r="B7758" s="13">
        <v>-4.8623999781761107</v>
      </c>
    </row>
    <row r="7759" spans="1:2">
      <c r="A7759">
        <v>7758</v>
      </c>
      <c r="B7759" s="13">
        <v>0.46987987460495823</v>
      </c>
    </row>
    <row r="7760" spans="1:2">
      <c r="A7760">
        <v>7759</v>
      </c>
      <c r="B7760" s="13">
        <v>-3.9232112772613084</v>
      </c>
    </row>
    <row r="7761" spans="1:2">
      <c r="A7761">
        <v>7760</v>
      </c>
      <c r="B7761" s="13">
        <v>-3.0448062317687121</v>
      </c>
    </row>
    <row r="7762" spans="1:2">
      <c r="A7762">
        <v>7761</v>
      </c>
      <c r="B7762" s="13">
        <v>-8.1063396614403072</v>
      </c>
    </row>
    <row r="7763" spans="1:2">
      <c r="A7763">
        <v>7762</v>
      </c>
      <c r="B7763" s="13">
        <v>-4.4764453025887843</v>
      </c>
    </row>
    <row r="7764" spans="1:2">
      <c r="A7764">
        <v>7763</v>
      </c>
      <c r="B7764" s="13">
        <v>0.75153669467810191</v>
      </c>
    </row>
    <row r="7765" spans="1:2">
      <c r="A7765">
        <v>7764</v>
      </c>
      <c r="B7765" s="13">
        <v>-10.202579259080835</v>
      </c>
    </row>
    <row r="7766" spans="1:2">
      <c r="A7766">
        <v>7765</v>
      </c>
      <c r="B7766" s="13">
        <v>-7.7117438882810614</v>
      </c>
    </row>
    <row r="7767" spans="1:2">
      <c r="A7767">
        <v>7766</v>
      </c>
      <c r="B7767" s="13">
        <v>-6.7552701215135489</v>
      </c>
    </row>
    <row r="7768" spans="1:2">
      <c r="A7768">
        <v>7767</v>
      </c>
      <c r="B7768" s="13">
        <v>-4.7208579292883277</v>
      </c>
    </row>
    <row r="7769" spans="1:2">
      <c r="A7769">
        <v>7768</v>
      </c>
      <c r="B7769" s="13">
        <v>-6.208355499105962</v>
      </c>
    </row>
    <row r="7770" spans="1:2">
      <c r="A7770">
        <v>7769</v>
      </c>
      <c r="B7770" s="13">
        <v>-7.6023323384902053</v>
      </c>
    </row>
    <row r="7771" spans="1:2">
      <c r="A7771">
        <v>7770</v>
      </c>
      <c r="B7771" s="13">
        <v>-4.8227716221284886</v>
      </c>
    </row>
    <row r="7772" spans="1:2">
      <c r="A7772">
        <v>7771</v>
      </c>
      <c r="B7772" s="13">
        <v>-7.8485593042559652</v>
      </c>
    </row>
    <row r="7773" spans="1:2">
      <c r="A7773">
        <v>7772</v>
      </c>
      <c r="B7773" s="13">
        <v>-6.9850150649917024</v>
      </c>
    </row>
    <row r="7774" spans="1:2">
      <c r="A7774">
        <v>7773</v>
      </c>
      <c r="B7774" s="13">
        <v>-8.5477368520584314</v>
      </c>
    </row>
    <row r="7775" spans="1:2">
      <c r="A7775">
        <v>7774</v>
      </c>
      <c r="B7775" s="13">
        <v>-9.1954710193797968</v>
      </c>
    </row>
    <row r="7776" spans="1:2">
      <c r="A7776">
        <v>7775</v>
      </c>
      <c r="B7776" s="13">
        <v>-9.1231798800734634</v>
      </c>
    </row>
    <row r="7777" spans="1:2">
      <c r="A7777">
        <v>7776</v>
      </c>
      <c r="B7777" s="13">
        <v>-3.5200525163717962</v>
      </c>
    </row>
    <row r="7778" spans="1:2">
      <c r="A7778">
        <v>7777</v>
      </c>
      <c r="B7778" s="13">
        <v>-6.1057844116247084</v>
      </c>
    </row>
    <row r="7779" spans="1:2">
      <c r="A7779">
        <v>7778</v>
      </c>
      <c r="B7779" s="13">
        <v>-8.8468955210460347</v>
      </c>
    </row>
    <row r="7780" spans="1:2">
      <c r="A7780">
        <v>7779</v>
      </c>
      <c r="B7780" s="13">
        <v>-7.2611083897296833</v>
      </c>
    </row>
    <row r="7781" spans="1:2">
      <c r="A7781">
        <v>7780</v>
      </c>
      <c r="B7781" s="13">
        <v>-4.467091500662292</v>
      </c>
    </row>
    <row r="7782" spans="1:2">
      <c r="A7782">
        <v>7781</v>
      </c>
      <c r="B7782" s="13">
        <v>-2.4440239562347243</v>
      </c>
    </row>
    <row r="7783" spans="1:2">
      <c r="A7783">
        <v>7782</v>
      </c>
      <c r="B7783" s="13">
        <v>-2.9804623907185825</v>
      </c>
    </row>
    <row r="7784" spans="1:2">
      <c r="A7784">
        <v>7783</v>
      </c>
      <c r="B7784" s="13">
        <v>-3.6420349390133149</v>
      </c>
    </row>
    <row r="7785" spans="1:2">
      <c r="A7785">
        <v>7784</v>
      </c>
      <c r="B7785" s="13">
        <v>-4.7498940429937679</v>
      </c>
    </row>
    <row r="7786" spans="1:2">
      <c r="A7786">
        <v>7785</v>
      </c>
      <c r="B7786" s="13">
        <v>-2.2846354049040909</v>
      </c>
    </row>
    <row r="7787" spans="1:2">
      <c r="A7787">
        <v>7786</v>
      </c>
      <c r="B7787" s="13">
        <v>-8.3936533072464421</v>
      </c>
    </row>
    <row r="7788" spans="1:2">
      <c r="A7788">
        <v>7787</v>
      </c>
      <c r="B7788" s="13">
        <v>-5.8377624582048062</v>
      </c>
    </row>
    <row r="7789" spans="1:2">
      <c r="A7789">
        <v>7788</v>
      </c>
      <c r="B7789" s="13">
        <v>-5.9246230871450782</v>
      </c>
    </row>
    <row r="7790" spans="1:2">
      <c r="A7790">
        <v>7789</v>
      </c>
      <c r="B7790" s="13">
        <v>-7.982449382270457</v>
      </c>
    </row>
    <row r="7791" spans="1:2">
      <c r="A7791">
        <v>7790</v>
      </c>
      <c r="B7791" s="13">
        <v>-8.5746207153373213</v>
      </c>
    </row>
    <row r="7792" spans="1:2">
      <c r="A7792">
        <v>7791</v>
      </c>
      <c r="B7792" s="13">
        <v>-3.0633169285796402</v>
      </c>
    </row>
    <row r="7793" spans="1:2">
      <c r="A7793">
        <v>7792</v>
      </c>
      <c r="B7793" s="13">
        <v>-9.9153860021602593</v>
      </c>
    </row>
    <row r="7794" spans="1:2">
      <c r="A7794">
        <v>7793</v>
      </c>
      <c r="B7794" s="13">
        <v>-6.3557707471127136</v>
      </c>
    </row>
    <row r="7795" spans="1:2">
      <c r="A7795">
        <v>7794</v>
      </c>
      <c r="B7795" s="13">
        <v>-4.4739207072026961</v>
      </c>
    </row>
    <row r="7796" spans="1:2">
      <c r="A7796">
        <v>7795</v>
      </c>
      <c r="B7796" s="13">
        <v>-1.8589584064570241</v>
      </c>
    </row>
    <row r="7797" spans="1:2">
      <c r="A7797">
        <v>7796</v>
      </c>
      <c r="B7797" s="13">
        <v>-4.8123807592533172</v>
      </c>
    </row>
    <row r="7798" spans="1:2">
      <c r="A7798">
        <v>7797</v>
      </c>
      <c r="B7798" s="13">
        <v>-1.9641690775104375</v>
      </c>
    </row>
    <row r="7799" spans="1:2">
      <c r="A7799">
        <v>7798</v>
      </c>
      <c r="B7799" s="13">
        <v>-3.5280461261723164</v>
      </c>
    </row>
    <row r="7800" spans="1:2">
      <c r="A7800">
        <v>7799</v>
      </c>
      <c r="B7800" s="13">
        <v>-1.917975175575074</v>
      </c>
    </row>
    <row r="7801" spans="1:2">
      <c r="A7801">
        <v>7800</v>
      </c>
      <c r="B7801" s="13">
        <v>-5.4797172132477456</v>
      </c>
    </row>
    <row r="7802" spans="1:2">
      <c r="A7802">
        <v>7801</v>
      </c>
      <c r="B7802" s="13">
        <v>-7.4973133426008252</v>
      </c>
    </row>
    <row r="7803" spans="1:2">
      <c r="A7803">
        <v>7802</v>
      </c>
      <c r="B7803" s="13">
        <v>-2.4909581825125411</v>
      </c>
    </row>
    <row r="7804" spans="1:2">
      <c r="A7804">
        <v>7803</v>
      </c>
      <c r="B7804" s="13">
        <v>-3.9443401417301058</v>
      </c>
    </row>
    <row r="7805" spans="1:2">
      <c r="A7805">
        <v>7804</v>
      </c>
      <c r="B7805" s="13">
        <v>-4.3222528490421759</v>
      </c>
    </row>
    <row r="7806" spans="1:2">
      <c r="A7806">
        <v>7805</v>
      </c>
      <c r="B7806" s="13">
        <v>-2.3920979480322848</v>
      </c>
    </row>
    <row r="7807" spans="1:2">
      <c r="A7807">
        <v>7806</v>
      </c>
      <c r="B7807" s="13">
        <v>-4.5411962628097609</v>
      </c>
    </row>
    <row r="7808" spans="1:2">
      <c r="A7808">
        <v>7807</v>
      </c>
      <c r="B7808" s="13">
        <v>-4.6990884239918405</v>
      </c>
    </row>
    <row r="7809" spans="1:2">
      <c r="A7809">
        <v>7808</v>
      </c>
      <c r="B7809" s="13">
        <v>-6.7745187627178174</v>
      </c>
    </row>
    <row r="7810" spans="1:2">
      <c r="A7810">
        <v>7809</v>
      </c>
      <c r="B7810" s="13">
        <v>-8.3322026394079138</v>
      </c>
    </row>
    <row r="7811" spans="1:2">
      <c r="A7811">
        <v>7810</v>
      </c>
      <c r="B7811" s="13">
        <v>-8.4414390779467698</v>
      </c>
    </row>
    <row r="7812" spans="1:2">
      <c r="A7812">
        <v>7811</v>
      </c>
      <c r="B7812" s="13">
        <v>-5.9031561425602552</v>
      </c>
    </row>
    <row r="7813" spans="1:2">
      <c r="A7813">
        <v>7812</v>
      </c>
      <c r="B7813" s="13">
        <v>-2.6863469465287948</v>
      </c>
    </row>
    <row r="7814" spans="1:2">
      <c r="A7814">
        <v>7813</v>
      </c>
      <c r="B7814" s="13">
        <v>-5.9516457661852327</v>
      </c>
    </row>
    <row r="7815" spans="1:2">
      <c r="A7815">
        <v>7814</v>
      </c>
      <c r="B7815" s="13">
        <v>-3.3717434219509759</v>
      </c>
    </row>
    <row r="7816" spans="1:2">
      <c r="A7816">
        <v>7815</v>
      </c>
      <c r="B7816" s="13">
        <v>-8.9878081671937871</v>
      </c>
    </row>
    <row r="7817" spans="1:2">
      <c r="A7817">
        <v>7816</v>
      </c>
      <c r="B7817" s="13">
        <v>-4.8455551631353488</v>
      </c>
    </row>
    <row r="7818" spans="1:2">
      <c r="A7818">
        <v>7817</v>
      </c>
      <c r="B7818" s="13">
        <v>-5.0541693734939628</v>
      </c>
    </row>
    <row r="7819" spans="1:2">
      <c r="A7819">
        <v>7818</v>
      </c>
      <c r="B7819" s="13">
        <v>-3.4407390408023528</v>
      </c>
    </row>
    <row r="7820" spans="1:2">
      <c r="A7820">
        <v>7819</v>
      </c>
      <c r="B7820" s="13">
        <v>-8.1124937256196397</v>
      </c>
    </row>
    <row r="7821" spans="1:2">
      <c r="A7821">
        <v>7820</v>
      </c>
      <c r="B7821" s="13">
        <v>-3.1411064958188417</v>
      </c>
    </row>
    <row r="7822" spans="1:2">
      <c r="A7822">
        <v>7821</v>
      </c>
      <c r="B7822" s="13">
        <v>-7.4857301322372285</v>
      </c>
    </row>
    <row r="7823" spans="1:2">
      <c r="A7823">
        <v>7822</v>
      </c>
      <c r="B7823" s="13">
        <v>-6.5154460262077318</v>
      </c>
    </row>
    <row r="7824" spans="1:2">
      <c r="A7824">
        <v>7823</v>
      </c>
      <c r="B7824" s="13">
        <v>-6.4224621672793969</v>
      </c>
    </row>
    <row r="7825" spans="1:2">
      <c r="A7825">
        <v>7824</v>
      </c>
      <c r="B7825" s="13">
        <v>-1.8459947102837553</v>
      </c>
    </row>
    <row r="7826" spans="1:2">
      <c r="A7826">
        <v>7825</v>
      </c>
      <c r="B7826" s="13">
        <v>-7.9709476542785902</v>
      </c>
    </row>
    <row r="7827" spans="1:2">
      <c r="A7827">
        <v>7826</v>
      </c>
      <c r="B7827" s="13">
        <v>-1.037685573802561</v>
      </c>
    </row>
    <row r="7828" spans="1:2">
      <c r="A7828">
        <v>7827</v>
      </c>
      <c r="B7828" s="13">
        <v>-3.4537249472318439</v>
      </c>
    </row>
    <row r="7829" spans="1:2">
      <c r="A7829">
        <v>7828</v>
      </c>
      <c r="B7829" s="13">
        <v>-6.7440311422401438</v>
      </c>
    </row>
    <row r="7830" spans="1:2">
      <c r="A7830">
        <v>7829</v>
      </c>
      <c r="B7830" s="13">
        <v>-8.0813242417922186</v>
      </c>
    </row>
    <row r="7831" spans="1:2">
      <c r="A7831">
        <v>7830</v>
      </c>
      <c r="B7831" s="13">
        <v>-4.0504965838372886</v>
      </c>
    </row>
    <row r="7832" spans="1:2">
      <c r="A7832">
        <v>7831</v>
      </c>
      <c r="B7832" s="13">
        <v>-6.6299888731192205</v>
      </c>
    </row>
    <row r="7833" spans="1:2">
      <c r="A7833">
        <v>7832</v>
      </c>
      <c r="B7833" s="13">
        <v>-5.4703652285541668</v>
      </c>
    </row>
    <row r="7834" spans="1:2">
      <c r="A7834">
        <v>7833</v>
      </c>
      <c r="B7834" s="13">
        <v>-2.5317811308019</v>
      </c>
    </row>
    <row r="7835" spans="1:2">
      <c r="A7835">
        <v>7834</v>
      </c>
      <c r="B7835" s="13">
        <v>-4.449553700637229</v>
      </c>
    </row>
    <row r="7836" spans="1:2">
      <c r="A7836">
        <v>7835</v>
      </c>
      <c r="B7836" s="13">
        <v>-7.9183752205606135</v>
      </c>
    </row>
    <row r="7837" spans="1:2">
      <c r="A7837">
        <v>7836</v>
      </c>
      <c r="B7837" s="13">
        <v>-3.0085407440743968</v>
      </c>
    </row>
    <row r="7838" spans="1:2">
      <c r="A7838">
        <v>7837</v>
      </c>
      <c r="B7838" s="13">
        <v>-3.7557927556215787</v>
      </c>
    </row>
    <row r="7839" spans="1:2">
      <c r="A7839">
        <v>7838</v>
      </c>
      <c r="B7839" s="13">
        <v>0.14697163442319391</v>
      </c>
    </row>
    <row r="7840" spans="1:2">
      <c r="A7840">
        <v>7839</v>
      </c>
      <c r="B7840" s="13">
        <v>-5.3028669472632499</v>
      </c>
    </row>
    <row r="7841" spans="1:2">
      <c r="A7841">
        <v>7840</v>
      </c>
      <c r="B7841" s="13">
        <v>-5.5508007165620468</v>
      </c>
    </row>
    <row r="7842" spans="1:2">
      <c r="A7842">
        <v>7841</v>
      </c>
      <c r="B7842" s="13">
        <v>-7.1042511220275344</v>
      </c>
    </row>
    <row r="7843" spans="1:2">
      <c r="A7843">
        <v>7842</v>
      </c>
      <c r="B7843" s="13">
        <v>-0.71620348390260147</v>
      </c>
    </row>
    <row r="7844" spans="1:2">
      <c r="A7844">
        <v>7843</v>
      </c>
      <c r="B7844" s="13">
        <v>-6.5319363119217915</v>
      </c>
    </row>
    <row r="7845" spans="1:2">
      <c r="A7845">
        <v>7844</v>
      </c>
      <c r="B7845" s="13">
        <v>-5.3175060112258663</v>
      </c>
    </row>
    <row r="7846" spans="1:2">
      <c r="A7846">
        <v>7845</v>
      </c>
      <c r="B7846" s="13">
        <v>0.37272704711471827</v>
      </c>
    </row>
    <row r="7847" spans="1:2">
      <c r="A7847">
        <v>7846</v>
      </c>
      <c r="B7847" s="13">
        <v>-5.0781349112168401</v>
      </c>
    </row>
    <row r="7848" spans="1:2">
      <c r="A7848">
        <v>7847</v>
      </c>
      <c r="B7848" s="13">
        <v>-5.0208139210562122</v>
      </c>
    </row>
    <row r="7849" spans="1:2">
      <c r="A7849">
        <v>7848</v>
      </c>
      <c r="B7849" s="13">
        <v>-3.8097185224379695</v>
      </c>
    </row>
    <row r="7850" spans="1:2">
      <c r="A7850">
        <v>7849</v>
      </c>
      <c r="B7850" s="13">
        <v>-7.0184682483863847</v>
      </c>
    </row>
    <row r="7851" spans="1:2">
      <c r="A7851">
        <v>7850</v>
      </c>
      <c r="B7851" s="13">
        <v>-5.8902529613368397</v>
      </c>
    </row>
    <row r="7852" spans="1:2">
      <c r="A7852">
        <v>7851</v>
      </c>
      <c r="B7852" s="13">
        <v>-6.101553766645039</v>
      </c>
    </row>
    <row r="7853" spans="1:2">
      <c r="A7853">
        <v>7852</v>
      </c>
      <c r="B7853" s="13">
        <v>-6.6333735374372029</v>
      </c>
    </row>
    <row r="7854" spans="1:2">
      <c r="A7854">
        <v>7853</v>
      </c>
      <c r="B7854" s="13">
        <v>-5.2293730840114652</v>
      </c>
    </row>
    <row r="7855" spans="1:2">
      <c r="A7855">
        <v>7854</v>
      </c>
      <c r="B7855" s="13">
        <v>-3.9237941765173132</v>
      </c>
    </row>
    <row r="7856" spans="1:2">
      <c r="A7856">
        <v>7855</v>
      </c>
      <c r="B7856" s="13">
        <v>-5.5178063414686385</v>
      </c>
    </row>
    <row r="7857" spans="1:2">
      <c r="A7857">
        <v>7856</v>
      </c>
      <c r="B7857" s="13">
        <v>-7.0114447603522478</v>
      </c>
    </row>
    <row r="7858" spans="1:2">
      <c r="A7858">
        <v>7857</v>
      </c>
      <c r="B7858" s="13">
        <v>-6.6719368911076167</v>
      </c>
    </row>
    <row r="7859" spans="1:2">
      <c r="A7859">
        <v>7858</v>
      </c>
      <c r="B7859" s="13">
        <v>-7.104044497706413</v>
      </c>
    </row>
    <row r="7860" spans="1:2">
      <c r="A7860">
        <v>7859</v>
      </c>
      <c r="B7860" s="13">
        <v>-9.5113977126946807</v>
      </c>
    </row>
    <row r="7861" spans="1:2">
      <c r="A7861">
        <v>7860</v>
      </c>
      <c r="B7861" s="13">
        <v>0.17993212330350572</v>
      </c>
    </row>
    <row r="7862" spans="1:2">
      <c r="A7862">
        <v>7861</v>
      </c>
      <c r="B7862" s="13">
        <v>-6.5221090092409275</v>
      </c>
    </row>
    <row r="7863" spans="1:2">
      <c r="A7863">
        <v>7862</v>
      </c>
      <c r="B7863" s="13">
        <v>0.46925911948404236</v>
      </c>
    </row>
    <row r="7864" spans="1:2">
      <c r="A7864">
        <v>7863</v>
      </c>
      <c r="B7864" s="13">
        <v>-12.352331144710332</v>
      </c>
    </row>
    <row r="7865" spans="1:2">
      <c r="A7865">
        <v>7864</v>
      </c>
      <c r="B7865" s="13">
        <v>-4.3685144009981629</v>
      </c>
    </row>
    <row r="7866" spans="1:2">
      <c r="A7866">
        <v>7865</v>
      </c>
      <c r="B7866" s="13">
        <v>-8.1863155291518357</v>
      </c>
    </row>
    <row r="7867" spans="1:2">
      <c r="A7867">
        <v>7866</v>
      </c>
      <c r="B7867" s="13">
        <v>-9.1145128970438716</v>
      </c>
    </row>
    <row r="7868" spans="1:2">
      <c r="A7868">
        <v>7867</v>
      </c>
      <c r="B7868" s="13">
        <v>-7.3474085231191273</v>
      </c>
    </row>
    <row r="7869" spans="1:2">
      <c r="A7869">
        <v>7868</v>
      </c>
      <c r="B7869" s="13">
        <v>-7.3499110478289706</v>
      </c>
    </row>
    <row r="7870" spans="1:2">
      <c r="A7870">
        <v>7869</v>
      </c>
      <c r="B7870" s="13">
        <v>-4.4215844159859401</v>
      </c>
    </row>
    <row r="7871" spans="1:2">
      <c r="A7871">
        <v>7870</v>
      </c>
      <c r="B7871" s="13">
        <v>-4.360033989428989</v>
      </c>
    </row>
    <row r="7872" spans="1:2">
      <c r="A7872">
        <v>7871</v>
      </c>
      <c r="B7872" s="13">
        <v>-5.5828596755850031</v>
      </c>
    </row>
    <row r="7873" spans="1:2">
      <c r="A7873">
        <v>7872</v>
      </c>
      <c r="B7873" s="13">
        <v>-7.2821700083051715</v>
      </c>
    </row>
    <row r="7874" spans="1:2">
      <c r="A7874">
        <v>7873</v>
      </c>
      <c r="B7874" s="13">
        <v>-0.32977561688904544</v>
      </c>
    </row>
    <row r="7875" spans="1:2">
      <c r="A7875">
        <v>7874</v>
      </c>
      <c r="B7875" s="13">
        <v>-7.4456077452045886</v>
      </c>
    </row>
    <row r="7876" spans="1:2">
      <c r="A7876">
        <v>7875</v>
      </c>
      <c r="B7876" s="13">
        <v>-8.4357641672536197</v>
      </c>
    </row>
    <row r="7877" spans="1:2">
      <c r="A7877">
        <v>7876</v>
      </c>
      <c r="B7877" s="13">
        <v>-7.179261656060036</v>
      </c>
    </row>
    <row r="7878" spans="1:2">
      <c r="A7878">
        <v>7877</v>
      </c>
      <c r="B7878" s="13">
        <v>-4.6361877048958826</v>
      </c>
    </row>
    <row r="7879" spans="1:2">
      <c r="A7879">
        <v>7878</v>
      </c>
      <c r="B7879" s="13">
        <v>-2.823395770788462</v>
      </c>
    </row>
    <row r="7880" spans="1:2">
      <c r="A7880">
        <v>7879</v>
      </c>
      <c r="B7880" s="13">
        <v>-10.814451819647607</v>
      </c>
    </row>
    <row r="7881" spans="1:2">
      <c r="A7881">
        <v>7880</v>
      </c>
      <c r="B7881" s="13">
        <v>-6.8123417130019899</v>
      </c>
    </row>
    <row r="7882" spans="1:2">
      <c r="A7882">
        <v>7881</v>
      </c>
      <c r="B7882" s="13">
        <v>-9.0264571173313506</v>
      </c>
    </row>
    <row r="7883" spans="1:2">
      <c r="A7883">
        <v>7882</v>
      </c>
      <c r="B7883" s="13">
        <v>-6.0219367140377811</v>
      </c>
    </row>
    <row r="7884" spans="1:2">
      <c r="A7884">
        <v>7883</v>
      </c>
      <c r="B7884" s="13">
        <v>-5.1877746657965904</v>
      </c>
    </row>
    <row r="7885" spans="1:2">
      <c r="A7885">
        <v>7884</v>
      </c>
      <c r="B7885" s="13">
        <v>-4.1438700890581623</v>
      </c>
    </row>
    <row r="7886" spans="1:2">
      <c r="A7886">
        <v>7885</v>
      </c>
      <c r="B7886" s="13">
        <v>-3.901985328608395</v>
      </c>
    </row>
    <row r="7887" spans="1:2">
      <c r="A7887">
        <v>7886</v>
      </c>
      <c r="B7887" s="13">
        <v>-5.772455513885216</v>
      </c>
    </row>
    <row r="7888" spans="1:2">
      <c r="A7888">
        <v>7887</v>
      </c>
      <c r="B7888" s="13">
        <v>-3.5213059312792976</v>
      </c>
    </row>
    <row r="7889" spans="1:2">
      <c r="A7889">
        <v>7888</v>
      </c>
      <c r="B7889" s="13">
        <v>-5.3305706230346477</v>
      </c>
    </row>
    <row r="7890" spans="1:2">
      <c r="A7890">
        <v>7889</v>
      </c>
      <c r="B7890" s="13">
        <v>-4.4188882491641701</v>
      </c>
    </row>
    <row r="7891" spans="1:2">
      <c r="A7891">
        <v>7890</v>
      </c>
      <c r="B7891" s="13">
        <v>-7.5923253713692862</v>
      </c>
    </row>
    <row r="7892" spans="1:2">
      <c r="A7892">
        <v>7891</v>
      </c>
      <c r="B7892" s="13">
        <v>-6.4070459843806713</v>
      </c>
    </row>
    <row r="7893" spans="1:2">
      <c r="A7893">
        <v>7892</v>
      </c>
      <c r="B7893" s="13">
        <v>-4.8693034995178923</v>
      </c>
    </row>
    <row r="7894" spans="1:2">
      <c r="A7894">
        <v>7893</v>
      </c>
      <c r="B7894" s="13">
        <v>-7.0662966929755013</v>
      </c>
    </row>
    <row r="7895" spans="1:2">
      <c r="A7895">
        <v>7894</v>
      </c>
      <c r="B7895" s="13">
        <v>-3.0141126163805119</v>
      </c>
    </row>
    <row r="7896" spans="1:2">
      <c r="A7896">
        <v>7895</v>
      </c>
      <c r="B7896" s="13">
        <v>-2.3950616937586133</v>
      </c>
    </row>
    <row r="7897" spans="1:2">
      <c r="A7897">
        <v>7896</v>
      </c>
      <c r="B7897" s="13">
        <v>-5.819539513166653</v>
      </c>
    </row>
    <row r="7898" spans="1:2">
      <c r="A7898">
        <v>7897</v>
      </c>
      <c r="B7898" s="13">
        <v>-6.8398752830418221</v>
      </c>
    </row>
    <row r="7899" spans="1:2">
      <c r="A7899">
        <v>7898</v>
      </c>
      <c r="B7899" s="13">
        <v>-11.317268721626057</v>
      </c>
    </row>
    <row r="7900" spans="1:2">
      <c r="A7900">
        <v>7899</v>
      </c>
      <c r="B7900" s="13">
        <v>-2.1939919599466218</v>
      </c>
    </row>
    <row r="7901" spans="1:2">
      <c r="A7901">
        <v>7900</v>
      </c>
      <c r="B7901" s="13">
        <v>-6.0741729421771407</v>
      </c>
    </row>
    <row r="7902" spans="1:2">
      <c r="A7902">
        <v>7901</v>
      </c>
      <c r="B7902" s="13">
        <v>-4.6711209287232194</v>
      </c>
    </row>
    <row r="7903" spans="1:2">
      <c r="A7903">
        <v>7902</v>
      </c>
      <c r="B7903" s="13">
        <v>-4.2637966475583911</v>
      </c>
    </row>
    <row r="7904" spans="1:2">
      <c r="A7904">
        <v>7903</v>
      </c>
      <c r="B7904" s="13">
        <v>-8.9087307952013841</v>
      </c>
    </row>
    <row r="7905" spans="1:2">
      <c r="A7905">
        <v>7904</v>
      </c>
      <c r="B7905" s="13">
        <v>-6.8473095300314908</v>
      </c>
    </row>
    <row r="7906" spans="1:2">
      <c r="A7906">
        <v>7905</v>
      </c>
      <c r="B7906" s="13">
        <v>-5.9188952471105551</v>
      </c>
    </row>
    <row r="7907" spans="1:2">
      <c r="A7907">
        <v>7906</v>
      </c>
      <c r="B7907" s="13">
        <v>-3.8611780872390367</v>
      </c>
    </row>
    <row r="7908" spans="1:2">
      <c r="A7908">
        <v>7907</v>
      </c>
      <c r="B7908" s="13">
        <v>-5.0286911566068593</v>
      </c>
    </row>
    <row r="7909" spans="1:2">
      <c r="A7909">
        <v>7908</v>
      </c>
      <c r="B7909" s="13">
        <v>-7.1669696699410608</v>
      </c>
    </row>
    <row r="7910" spans="1:2">
      <c r="A7910">
        <v>7909</v>
      </c>
      <c r="B7910" s="13">
        <v>-3.4339738281561778</v>
      </c>
    </row>
    <row r="7911" spans="1:2">
      <c r="A7911">
        <v>7910</v>
      </c>
      <c r="B7911" s="13">
        <v>-12.066707072170663</v>
      </c>
    </row>
    <row r="7912" spans="1:2">
      <c r="A7912">
        <v>7911</v>
      </c>
      <c r="B7912" s="13">
        <v>-6.1039269350154068</v>
      </c>
    </row>
    <row r="7913" spans="1:2">
      <c r="A7913">
        <v>7912</v>
      </c>
      <c r="B7913" s="13">
        <v>-5.8876817717159948</v>
      </c>
    </row>
    <row r="7914" spans="1:2">
      <c r="A7914">
        <v>7913</v>
      </c>
      <c r="B7914" s="13">
        <v>-7.7629522517596108</v>
      </c>
    </row>
    <row r="7915" spans="1:2">
      <c r="A7915">
        <v>7914</v>
      </c>
      <c r="B7915" s="13">
        <v>-5.3633834272472116</v>
      </c>
    </row>
    <row r="7916" spans="1:2">
      <c r="A7916">
        <v>7915</v>
      </c>
      <c r="B7916" s="13">
        <v>-5.7614979634641648</v>
      </c>
    </row>
    <row r="7917" spans="1:2">
      <c r="A7917">
        <v>7916</v>
      </c>
      <c r="B7917" s="13">
        <v>-3.9778759417476945</v>
      </c>
    </row>
    <row r="7918" spans="1:2">
      <c r="A7918">
        <v>7917</v>
      </c>
      <c r="B7918" s="13">
        <v>-4.1730220097361634</v>
      </c>
    </row>
    <row r="7919" spans="1:2">
      <c r="A7919">
        <v>7918</v>
      </c>
      <c r="B7919" s="13">
        <v>-5.3519323786006456</v>
      </c>
    </row>
    <row r="7920" spans="1:2">
      <c r="A7920">
        <v>7919</v>
      </c>
      <c r="B7920" s="13">
        <v>-3.8989242151708661</v>
      </c>
    </row>
    <row r="7921" spans="1:2">
      <c r="A7921">
        <v>7920</v>
      </c>
      <c r="B7921" s="13">
        <v>-10.66841999748282</v>
      </c>
    </row>
    <row r="7922" spans="1:2">
      <c r="A7922">
        <v>7921</v>
      </c>
      <c r="B7922" s="13">
        <v>-6.5930465257035795</v>
      </c>
    </row>
    <row r="7923" spans="1:2">
      <c r="A7923">
        <v>7922</v>
      </c>
      <c r="B7923" s="13">
        <v>-8.8799428006667807</v>
      </c>
    </row>
    <row r="7924" spans="1:2">
      <c r="A7924">
        <v>7923</v>
      </c>
      <c r="B7924" s="13">
        <v>-2.9319940830838394</v>
      </c>
    </row>
    <row r="7925" spans="1:2">
      <c r="A7925">
        <v>7924</v>
      </c>
      <c r="B7925" s="13">
        <v>-3.5924920263485367</v>
      </c>
    </row>
    <row r="7926" spans="1:2">
      <c r="A7926">
        <v>7925</v>
      </c>
      <c r="B7926" s="13">
        <v>-5.9717600069762415</v>
      </c>
    </row>
    <row r="7927" spans="1:2">
      <c r="A7927">
        <v>7926</v>
      </c>
      <c r="B7927" s="13">
        <v>-8.3448777596287549</v>
      </c>
    </row>
    <row r="7928" spans="1:2">
      <c r="A7928">
        <v>7927</v>
      </c>
      <c r="B7928" s="13">
        <v>-3.3932977341978439</v>
      </c>
    </row>
    <row r="7929" spans="1:2">
      <c r="A7929">
        <v>7928</v>
      </c>
      <c r="B7929" s="13">
        <v>-3.7949093369879825</v>
      </c>
    </row>
    <row r="7930" spans="1:2">
      <c r="A7930">
        <v>7929</v>
      </c>
      <c r="B7930" s="13">
        <v>-5.3332107345462596</v>
      </c>
    </row>
    <row r="7931" spans="1:2">
      <c r="A7931">
        <v>7930</v>
      </c>
      <c r="B7931" s="13">
        <v>-6.5014450477203951</v>
      </c>
    </row>
    <row r="7932" spans="1:2">
      <c r="A7932">
        <v>7931</v>
      </c>
      <c r="B7932" s="13">
        <v>-6.3917827844946924</v>
      </c>
    </row>
    <row r="7933" spans="1:2">
      <c r="A7933">
        <v>7932</v>
      </c>
      <c r="B7933" s="13">
        <v>-4.3249029860061059</v>
      </c>
    </row>
    <row r="7934" spans="1:2">
      <c r="A7934">
        <v>7933</v>
      </c>
      <c r="B7934" s="13">
        <v>-6.7484521626662737</v>
      </c>
    </row>
    <row r="7935" spans="1:2">
      <c r="A7935">
        <v>7934</v>
      </c>
      <c r="B7935" s="13">
        <v>-11.056466588487584</v>
      </c>
    </row>
    <row r="7936" spans="1:2">
      <c r="A7936">
        <v>7935</v>
      </c>
      <c r="B7936" s="13">
        <v>-3.3460294217855786</v>
      </c>
    </row>
    <row r="7937" spans="1:2">
      <c r="A7937">
        <v>7936</v>
      </c>
      <c r="B7937" s="13">
        <v>0.49231539655615753</v>
      </c>
    </row>
    <row r="7938" spans="1:2">
      <c r="A7938">
        <v>7937</v>
      </c>
      <c r="B7938" s="13">
        <v>-5.0082173771957734</v>
      </c>
    </row>
    <row r="7939" spans="1:2">
      <c r="A7939">
        <v>7938</v>
      </c>
      <c r="B7939" s="13">
        <v>-5.7569426634433709</v>
      </c>
    </row>
    <row r="7940" spans="1:2">
      <c r="A7940">
        <v>7939</v>
      </c>
      <c r="B7940" s="13">
        <v>-10.050602368185865</v>
      </c>
    </row>
    <row r="7941" spans="1:2">
      <c r="A7941">
        <v>7940</v>
      </c>
      <c r="B7941" s="13">
        <v>-7.5991525736617022E-2</v>
      </c>
    </row>
    <row r="7942" spans="1:2">
      <c r="A7942">
        <v>7941</v>
      </c>
      <c r="B7942" s="13">
        <v>-0.30439091343869834</v>
      </c>
    </row>
    <row r="7943" spans="1:2">
      <c r="A7943">
        <v>7942</v>
      </c>
      <c r="B7943" s="13">
        <v>-5.8358058559647255</v>
      </c>
    </row>
    <row r="7944" spans="1:2">
      <c r="A7944">
        <v>7943</v>
      </c>
      <c r="B7944" s="13">
        <v>-1.9634239855789941</v>
      </c>
    </row>
    <row r="7945" spans="1:2">
      <c r="A7945">
        <v>7944</v>
      </c>
      <c r="B7945" s="13">
        <v>0.72803965719571428</v>
      </c>
    </row>
    <row r="7946" spans="1:2">
      <c r="A7946">
        <v>7945</v>
      </c>
      <c r="B7946" s="13">
        <v>-4.3911119910563539</v>
      </c>
    </row>
    <row r="7947" spans="1:2">
      <c r="A7947">
        <v>7946</v>
      </c>
      <c r="B7947" s="13">
        <v>-4.9800658228518353</v>
      </c>
    </row>
    <row r="7948" spans="1:2">
      <c r="A7948">
        <v>7947</v>
      </c>
      <c r="B7948" s="13">
        <v>-2.0981778616054463</v>
      </c>
    </row>
    <row r="7949" spans="1:2">
      <c r="A7949">
        <v>7948</v>
      </c>
      <c r="B7949" s="13">
        <v>-4.4401480992491793</v>
      </c>
    </row>
    <row r="7950" spans="1:2">
      <c r="A7950">
        <v>7949</v>
      </c>
      <c r="B7950" s="13">
        <v>-6.0802866236795037</v>
      </c>
    </row>
    <row r="7951" spans="1:2">
      <c r="A7951">
        <v>7950</v>
      </c>
      <c r="B7951" s="13">
        <v>1.0038084424679901</v>
      </c>
    </row>
    <row r="7952" spans="1:2">
      <c r="A7952">
        <v>7951</v>
      </c>
      <c r="B7952" s="13">
        <v>-4.9036291696730157</v>
      </c>
    </row>
    <row r="7953" spans="1:2">
      <c r="A7953">
        <v>7952</v>
      </c>
      <c r="B7953" s="13">
        <v>-9.7245929465919705</v>
      </c>
    </row>
    <row r="7954" spans="1:2">
      <c r="A7954">
        <v>7953</v>
      </c>
      <c r="B7954" s="13">
        <v>-6.7810107110665392</v>
      </c>
    </row>
    <row r="7955" spans="1:2">
      <c r="A7955">
        <v>7954</v>
      </c>
      <c r="B7955" s="13">
        <v>-6.5616080599803173</v>
      </c>
    </row>
    <row r="7956" spans="1:2">
      <c r="A7956">
        <v>7955</v>
      </c>
      <c r="B7956" s="13">
        <v>-4.9570373715328842</v>
      </c>
    </row>
    <row r="7957" spans="1:2">
      <c r="A7957">
        <v>7956</v>
      </c>
      <c r="B7957" s="13">
        <v>-4.008435849463412</v>
      </c>
    </row>
    <row r="7958" spans="1:2">
      <c r="A7958">
        <v>7957</v>
      </c>
      <c r="B7958" s="13">
        <v>-4.6801240833693853</v>
      </c>
    </row>
    <row r="7959" spans="1:2">
      <c r="A7959">
        <v>7958</v>
      </c>
      <c r="B7959" s="13">
        <v>-2.2889483443755667</v>
      </c>
    </row>
    <row r="7960" spans="1:2">
      <c r="A7960">
        <v>7959</v>
      </c>
      <c r="B7960" s="13">
        <v>-5.9820742273358647</v>
      </c>
    </row>
    <row r="7961" spans="1:2">
      <c r="A7961">
        <v>7960</v>
      </c>
      <c r="B7961" s="13">
        <v>-8.2783331388992352</v>
      </c>
    </row>
    <row r="7962" spans="1:2">
      <c r="A7962">
        <v>7961</v>
      </c>
      <c r="B7962" s="13">
        <v>-7.8598515074500446</v>
      </c>
    </row>
    <row r="7963" spans="1:2">
      <c r="A7963">
        <v>7962</v>
      </c>
      <c r="B7963" s="13">
        <v>-4.8369586691271094</v>
      </c>
    </row>
    <row r="7964" spans="1:2">
      <c r="A7964">
        <v>7963</v>
      </c>
      <c r="B7964" s="13">
        <v>-5.595124082030126</v>
      </c>
    </row>
    <row r="7965" spans="1:2">
      <c r="A7965">
        <v>7964</v>
      </c>
      <c r="B7965" s="13">
        <v>-1.6904591829608873</v>
      </c>
    </row>
    <row r="7966" spans="1:2">
      <c r="A7966">
        <v>7965</v>
      </c>
      <c r="B7966" s="13">
        <v>-6.2780959078947127</v>
      </c>
    </row>
    <row r="7967" spans="1:2">
      <c r="A7967">
        <v>7966</v>
      </c>
      <c r="B7967" s="13">
        <v>-6.065361681500284</v>
      </c>
    </row>
    <row r="7968" spans="1:2">
      <c r="A7968">
        <v>7967</v>
      </c>
      <c r="B7968" s="13">
        <v>-4.3031984659429732</v>
      </c>
    </row>
    <row r="7969" spans="1:2">
      <c r="A7969">
        <v>7968</v>
      </c>
      <c r="B7969" s="13">
        <v>-6.0929399482059381</v>
      </c>
    </row>
    <row r="7970" spans="1:2">
      <c r="A7970">
        <v>7969</v>
      </c>
      <c r="B7970" s="13">
        <v>-6.2011226820301495</v>
      </c>
    </row>
    <row r="7971" spans="1:2">
      <c r="A7971">
        <v>7970</v>
      </c>
      <c r="B7971" s="13">
        <v>-5.1652899455781398</v>
      </c>
    </row>
    <row r="7972" spans="1:2">
      <c r="A7972">
        <v>7971</v>
      </c>
      <c r="B7972" s="13">
        <v>-3.1995559671374401</v>
      </c>
    </row>
    <row r="7973" spans="1:2">
      <c r="A7973">
        <v>7972</v>
      </c>
      <c r="B7973" s="13">
        <v>-2.3585132791066843</v>
      </c>
    </row>
    <row r="7974" spans="1:2">
      <c r="A7974">
        <v>7973</v>
      </c>
      <c r="B7974" s="13">
        <v>-5.2519208692011388</v>
      </c>
    </row>
    <row r="7975" spans="1:2">
      <c r="A7975">
        <v>7974</v>
      </c>
      <c r="B7975" s="13">
        <v>-6.1596029670953962</v>
      </c>
    </row>
    <row r="7976" spans="1:2">
      <c r="A7976">
        <v>7975</v>
      </c>
      <c r="B7976" s="13">
        <v>-4.1985423141598712</v>
      </c>
    </row>
    <row r="7977" spans="1:2">
      <c r="A7977">
        <v>7976</v>
      </c>
      <c r="B7977" s="13">
        <v>-3.0687846113799568</v>
      </c>
    </row>
    <row r="7978" spans="1:2">
      <c r="A7978">
        <v>7977</v>
      </c>
      <c r="B7978" s="13">
        <v>-2.8804485424025046</v>
      </c>
    </row>
    <row r="7979" spans="1:2">
      <c r="A7979">
        <v>7978</v>
      </c>
      <c r="B7979" s="13">
        <v>-6.7871139469803072</v>
      </c>
    </row>
    <row r="7980" spans="1:2">
      <c r="A7980">
        <v>7979</v>
      </c>
      <c r="B7980" s="13">
        <v>0.67989593270728643</v>
      </c>
    </row>
    <row r="7981" spans="1:2">
      <c r="A7981">
        <v>7980</v>
      </c>
      <c r="B7981" s="13">
        <v>-9.5843252493248645</v>
      </c>
    </row>
    <row r="7982" spans="1:2">
      <c r="A7982">
        <v>7981</v>
      </c>
      <c r="B7982" s="13">
        <v>-6.7989881649199226</v>
      </c>
    </row>
    <row r="7983" spans="1:2">
      <c r="A7983">
        <v>7982</v>
      </c>
      <c r="B7983" s="13">
        <v>-6.9914660532004511</v>
      </c>
    </row>
    <row r="7984" spans="1:2">
      <c r="A7984">
        <v>7983</v>
      </c>
      <c r="B7984" s="13">
        <v>-1.5852772608972776</v>
      </c>
    </row>
    <row r="7985" spans="1:2">
      <c r="A7985">
        <v>7984</v>
      </c>
      <c r="B7985" s="13">
        <v>0.54290253605828764</v>
      </c>
    </row>
    <row r="7986" spans="1:2">
      <c r="A7986">
        <v>7985</v>
      </c>
      <c r="B7986" s="13">
        <v>-6.2255316583748197</v>
      </c>
    </row>
    <row r="7987" spans="1:2">
      <c r="A7987">
        <v>7986</v>
      </c>
      <c r="B7987" s="13">
        <v>-5.8047242559426122</v>
      </c>
    </row>
    <row r="7988" spans="1:2">
      <c r="A7988">
        <v>7987</v>
      </c>
      <c r="B7988" s="13">
        <v>-9.6440275707614305</v>
      </c>
    </row>
    <row r="7989" spans="1:2">
      <c r="A7989">
        <v>7988</v>
      </c>
      <c r="B7989" s="13">
        <v>-6.6881277903366128</v>
      </c>
    </row>
    <row r="7990" spans="1:2">
      <c r="A7990">
        <v>7989</v>
      </c>
      <c r="B7990" s="13">
        <v>-6.0659219052099509</v>
      </c>
    </row>
    <row r="7991" spans="1:2">
      <c r="A7991">
        <v>7990</v>
      </c>
      <c r="B7991" s="13">
        <v>-2.4565582180637864</v>
      </c>
    </row>
    <row r="7992" spans="1:2">
      <c r="A7992">
        <v>7991</v>
      </c>
      <c r="B7992" s="13">
        <v>-6.9255524413403942</v>
      </c>
    </row>
    <row r="7993" spans="1:2">
      <c r="A7993">
        <v>7992</v>
      </c>
      <c r="B7993" s="13">
        <v>-3.3848503963547456</v>
      </c>
    </row>
    <row r="7994" spans="1:2">
      <c r="A7994">
        <v>7993</v>
      </c>
      <c r="B7994" s="13">
        <v>0.64034825815015939</v>
      </c>
    </row>
    <row r="7995" spans="1:2">
      <c r="A7995">
        <v>7994</v>
      </c>
      <c r="B7995" s="13">
        <v>-3.5925306279419975</v>
      </c>
    </row>
    <row r="7996" spans="1:2">
      <c r="A7996">
        <v>7995</v>
      </c>
      <c r="B7996" s="13">
        <v>-8.0349634430032957</v>
      </c>
    </row>
    <row r="7997" spans="1:2">
      <c r="A7997">
        <v>7996</v>
      </c>
      <c r="B7997" s="13">
        <v>-0.19943771777549249</v>
      </c>
    </row>
    <row r="7998" spans="1:2">
      <c r="A7998">
        <v>7997</v>
      </c>
      <c r="B7998" s="13">
        <v>-5.3473294966025318</v>
      </c>
    </row>
    <row r="7999" spans="1:2">
      <c r="A7999">
        <v>7998</v>
      </c>
      <c r="B7999" s="13">
        <v>-4.9084132936276026</v>
      </c>
    </row>
    <row r="8000" spans="1:2">
      <c r="A8000">
        <v>7999</v>
      </c>
      <c r="B8000" s="13">
        <v>-8.3256482678266757</v>
      </c>
    </row>
    <row r="8001" spans="1:2">
      <c r="A8001">
        <v>8000</v>
      </c>
      <c r="B8001" s="13">
        <v>-4.5195383562732818</v>
      </c>
    </row>
    <row r="8002" spans="1:2">
      <c r="A8002">
        <v>8001</v>
      </c>
      <c r="B8002" s="13">
        <v>-10.3307402428772</v>
      </c>
    </row>
    <row r="8003" spans="1:2">
      <c r="A8003">
        <v>8002</v>
      </c>
      <c r="B8003" s="13">
        <v>-5.5987310238112569</v>
      </c>
    </row>
    <row r="8004" spans="1:2">
      <c r="A8004">
        <v>8003</v>
      </c>
      <c r="B8004" s="13">
        <v>-10.534100313697593</v>
      </c>
    </row>
    <row r="8005" spans="1:2">
      <c r="A8005">
        <v>8004</v>
      </c>
      <c r="B8005" s="13">
        <v>-5.8573699852031513</v>
      </c>
    </row>
    <row r="8006" spans="1:2">
      <c r="A8006">
        <v>8005</v>
      </c>
      <c r="B8006" s="13">
        <v>-2.2217035094219293</v>
      </c>
    </row>
    <row r="8007" spans="1:2">
      <c r="A8007">
        <v>8006</v>
      </c>
      <c r="B8007" s="13">
        <v>-5.0774539369138232</v>
      </c>
    </row>
    <row r="8008" spans="1:2">
      <c r="A8008">
        <v>8007</v>
      </c>
      <c r="B8008" s="13">
        <v>-5.4795264492419937</v>
      </c>
    </row>
    <row r="8009" spans="1:2">
      <c r="A8009">
        <v>8008</v>
      </c>
      <c r="B8009" s="13">
        <v>-5.8540814914412511</v>
      </c>
    </row>
    <row r="8010" spans="1:2">
      <c r="A8010">
        <v>8009</v>
      </c>
      <c r="B8010" s="13">
        <v>-8.4585214385049792</v>
      </c>
    </row>
    <row r="8011" spans="1:2">
      <c r="A8011">
        <v>8010</v>
      </c>
      <c r="B8011" s="13">
        <v>-4.953101591175872</v>
      </c>
    </row>
    <row r="8012" spans="1:2">
      <c r="A8012">
        <v>8011</v>
      </c>
      <c r="B8012" s="13">
        <v>-4.4801300081974347</v>
      </c>
    </row>
    <row r="8013" spans="1:2">
      <c r="A8013">
        <v>8012</v>
      </c>
      <c r="B8013" s="13">
        <v>-6.5204314789109024</v>
      </c>
    </row>
    <row r="8014" spans="1:2">
      <c r="A8014">
        <v>8013</v>
      </c>
      <c r="B8014" s="13">
        <v>-7.620863400172615</v>
      </c>
    </row>
    <row r="8015" spans="1:2">
      <c r="A8015">
        <v>8014</v>
      </c>
      <c r="B8015" s="13">
        <v>-7.6929914701073763</v>
      </c>
    </row>
    <row r="8016" spans="1:2">
      <c r="A8016">
        <v>8015</v>
      </c>
      <c r="B8016" s="13">
        <v>-2.3863404234799099</v>
      </c>
    </row>
    <row r="8017" spans="1:2">
      <c r="A8017">
        <v>8016</v>
      </c>
      <c r="B8017" s="13">
        <v>-4.6991419435515187</v>
      </c>
    </row>
    <row r="8018" spans="1:2">
      <c r="A8018">
        <v>8017</v>
      </c>
      <c r="B8018" s="13">
        <v>-2.2123188278959804</v>
      </c>
    </row>
    <row r="8019" spans="1:2">
      <c r="A8019">
        <v>8018</v>
      </c>
      <c r="B8019" s="13">
        <v>-7.5984277331650381</v>
      </c>
    </row>
    <row r="8020" spans="1:2">
      <c r="A8020">
        <v>8019</v>
      </c>
      <c r="B8020" s="13">
        <v>-3.5610342997487132</v>
      </c>
    </row>
    <row r="8021" spans="1:2">
      <c r="A8021">
        <v>8020</v>
      </c>
      <c r="B8021" s="13">
        <v>-3.8974367798726792</v>
      </c>
    </row>
    <row r="8022" spans="1:2">
      <c r="A8022">
        <v>8021</v>
      </c>
      <c r="B8022" s="13">
        <v>-6.5521299207936616</v>
      </c>
    </row>
    <row r="8023" spans="1:2">
      <c r="A8023">
        <v>8022</v>
      </c>
      <c r="B8023" s="13">
        <v>-8.8713701456716247</v>
      </c>
    </row>
    <row r="8024" spans="1:2">
      <c r="A8024">
        <v>8023</v>
      </c>
      <c r="B8024" s="13">
        <v>-7.7294703293420648</v>
      </c>
    </row>
    <row r="8025" spans="1:2">
      <c r="A8025">
        <v>8024</v>
      </c>
      <c r="B8025" s="13">
        <v>-8.1638430900793999</v>
      </c>
    </row>
    <row r="8026" spans="1:2">
      <c r="A8026">
        <v>8025</v>
      </c>
      <c r="B8026" s="13">
        <v>-5.8511081694413072</v>
      </c>
    </row>
    <row r="8027" spans="1:2">
      <c r="A8027">
        <v>8026</v>
      </c>
      <c r="B8027" s="13">
        <v>-6.1763898311426084</v>
      </c>
    </row>
    <row r="8028" spans="1:2">
      <c r="A8028">
        <v>8027</v>
      </c>
      <c r="B8028" s="13">
        <v>-4.307676158179552</v>
      </c>
    </row>
    <row r="8029" spans="1:2">
      <c r="A8029">
        <v>8028</v>
      </c>
      <c r="B8029" s="13">
        <v>-3.936821021450438</v>
      </c>
    </row>
    <row r="8030" spans="1:2">
      <c r="A8030">
        <v>8029</v>
      </c>
      <c r="B8030" s="13">
        <v>-5.4484288656250683</v>
      </c>
    </row>
    <row r="8031" spans="1:2">
      <c r="A8031">
        <v>8030</v>
      </c>
      <c r="B8031" s="13">
        <v>-9.1266317191919288</v>
      </c>
    </row>
    <row r="8032" spans="1:2">
      <c r="A8032">
        <v>8031</v>
      </c>
      <c r="B8032" s="13">
        <v>-5.7484359200911683</v>
      </c>
    </row>
    <row r="8033" spans="1:2">
      <c r="A8033">
        <v>8032</v>
      </c>
      <c r="B8033" s="13">
        <v>-9.3859086193975791</v>
      </c>
    </row>
    <row r="8034" spans="1:2">
      <c r="A8034">
        <v>8033</v>
      </c>
      <c r="B8034" s="13">
        <v>-3.4694209602789337</v>
      </c>
    </row>
    <row r="8035" spans="1:2">
      <c r="A8035">
        <v>8034</v>
      </c>
      <c r="B8035" s="13">
        <v>-5.9035415026012368</v>
      </c>
    </row>
    <row r="8036" spans="1:2">
      <c r="A8036">
        <v>8035</v>
      </c>
      <c r="B8036" s="13">
        <v>-6.8678174951933011</v>
      </c>
    </row>
    <row r="8037" spans="1:2">
      <c r="A8037">
        <v>8036</v>
      </c>
      <c r="B8037" s="13">
        <v>-4.2615426469128197</v>
      </c>
    </row>
    <row r="8038" spans="1:2">
      <c r="A8038">
        <v>8037</v>
      </c>
      <c r="B8038" s="13">
        <v>-9.0129621102256081</v>
      </c>
    </row>
    <row r="8039" spans="1:2">
      <c r="A8039">
        <v>8038</v>
      </c>
      <c r="B8039" s="13">
        <v>-3.4886413963232288</v>
      </c>
    </row>
    <row r="8040" spans="1:2">
      <c r="A8040">
        <v>8039</v>
      </c>
      <c r="B8040" s="13">
        <v>-1.1786187701871147</v>
      </c>
    </row>
    <row r="8041" spans="1:2">
      <c r="A8041">
        <v>8040</v>
      </c>
      <c r="B8041" s="13">
        <v>-3.2764572418212543</v>
      </c>
    </row>
    <row r="8042" spans="1:2">
      <c r="A8042">
        <v>8041</v>
      </c>
      <c r="B8042" s="13">
        <v>-3.5318668601526184</v>
      </c>
    </row>
    <row r="8043" spans="1:2">
      <c r="A8043">
        <v>8042</v>
      </c>
      <c r="B8043" s="13">
        <v>-2.8784459346778322</v>
      </c>
    </row>
    <row r="8044" spans="1:2">
      <c r="A8044">
        <v>8043</v>
      </c>
      <c r="B8044" s="13">
        <v>-11.429446930609991</v>
      </c>
    </row>
    <row r="8045" spans="1:2">
      <c r="A8045">
        <v>8044</v>
      </c>
      <c r="B8045" s="13">
        <v>0.42522857495153749</v>
      </c>
    </row>
    <row r="8046" spans="1:2">
      <c r="A8046">
        <v>8045</v>
      </c>
      <c r="B8046" s="13">
        <v>-6.473140702456722</v>
      </c>
    </row>
    <row r="8047" spans="1:2">
      <c r="A8047">
        <v>8046</v>
      </c>
      <c r="B8047" s="13">
        <v>-4.260918089868122</v>
      </c>
    </row>
    <row r="8048" spans="1:2">
      <c r="A8048">
        <v>8047</v>
      </c>
      <c r="B8048" s="13">
        <v>-8.4980801898033747</v>
      </c>
    </row>
    <row r="8049" spans="1:2">
      <c r="A8049">
        <v>8048</v>
      </c>
      <c r="B8049" s="13">
        <v>-6.5969094761273954</v>
      </c>
    </row>
    <row r="8050" spans="1:2">
      <c r="A8050">
        <v>8049</v>
      </c>
      <c r="B8050" s="13">
        <v>-6.1216887587696451</v>
      </c>
    </row>
    <row r="8051" spans="1:2">
      <c r="A8051">
        <v>8050</v>
      </c>
      <c r="B8051" s="13">
        <v>-5.9426006082026124</v>
      </c>
    </row>
    <row r="8052" spans="1:2">
      <c r="A8052">
        <v>8051</v>
      </c>
      <c r="B8052" s="13">
        <v>-7.6513668544453992</v>
      </c>
    </row>
    <row r="8053" spans="1:2">
      <c r="A8053">
        <v>8052</v>
      </c>
      <c r="B8053" s="13">
        <v>-7.0725521973667123</v>
      </c>
    </row>
    <row r="8054" spans="1:2">
      <c r="A8054">
        <v>8053</v>
      </c>
      <c r="B8054" s="13">
        <v>-3.1272161018877012</v>
      </c>
    </row>
    <row r="8055" spans="1:2">
      <c r="A8055">
        <v>8054</v>
      </c>
      <c r="B8055" s="13">
        <v>-7.119450939145433</v>
      </c>
    </row>
    <row r="8056" spans="1:2">
      <c r="A8056">
        <v>8055</v>
      </c>
      <c r="B8056" s="13">
        <v>-5.6518076637223817</v>
      </c>
    </row>
    <row r="8057" spans="1:2">
      <c r="A8057">
        <v>8056</v>
      </c>
      <c r="B8057" s="13">
        <v>-4.8927960899038139</v>
      </c>
    </row>
    <row r="8058" spans="1:2">
      <c r="A8058">
        <v>8057</v>
      </c>
      <c r="B8058" s="13">
        <v>-2.8750225551910451</v>
      </c>
    </row>
    <row r="8059" spans="1:2">
      <c r="A8059">
        <v>8058</v>
      </c>
      <c r="B8059" s="13">
        <v>-7.0457876061374529</v>
      </c>
    </row>
    <row r="8060" spans="1:2">
      <c r="A8060">
        <v>8059</v>
      </c>
      <c r="B8060" s="13">
        <v>-4.3158465131865009</v>
      </c>
    </row>
    <row r="8061" spans="1:2">
      <c r="A8061">
        <v>8060</v>
      </c>
      <c r="B8061" s="13">
        <v>-5.7395806290384481</v>
      </c>
    </row>
    <row r="8062" spans="1:2">
      <c r="A8062">
        <v>8061</v>
      </c>
      <c r="B8062" s="13">
        <v>-4.7971538430007303</v>
      </c>
    </row>
    <row r="8063" spans="1:2">
      <c r="A8063">
        <v>8062</v>
      </c>
      <c r="B8063" s="13">
        <v>-4.6094452363161178</v>
      </c>
    </row>
    <row r="8064" spans="1:2">
      <c r="A8064">
        <v>8063</v>
      </c>
      <c r="B8064" s="13">
        <v>-0.65968176133809164</v>
      </c>
    </row>
    <row r="8065" spans="1:2">
      <c r="A8065">
        <v>8064</v>
      </c>
      <c r="B8065" s="13">
        <v>-3.1851384839038945</v>
      </c>
    </row>
    <row r="8066" spans="1:2">
      <c r="A8066">
        <v>8065</v>
      </c>
      <c r="B8066" s="13">
        <v>-5.9008226555904058</v>
      </c>
    </row>
    <row r="8067" spans="1:2">
      <c r="A8067">
        <v>8066</v>
      </c>
      <c r="B8067" s="13">
        <v>-3.6636145922609069</v>
      </c>
    </row>
    <row r="8068" spans="1:2">
      <c r="A8068">
        <v>8067</v>
      </c>
      <c r="B8068" s="13">
        <v>-2.6748578273363894</v>
      </c>
    </row>
    <row r="8069" spans="1:2">
      <c r="A8069">
        <v>8068</v>
      </c>
      <c r="B8069" s="13">
        <v>-11.420086231792617</v>
      </c>
    </row>
    <row r="8070" spans="1:2">
      <c r="A8070">
        <v>8069</v>
      </c>
      <c r="B8070" s="13">
        <v>-4.6507123936158958</v>
      </c>
    </row>
    <row r="8071" spans="1:2">
      <c r="A8071">
        <v>8070</v>
      </c>
      <c r="B8071" s="13">
        <v>-8.5568378941014807</v>
      </c>
    </row>
    <row r="8072" spans="1:2">
      <c r="A8072">
        <v>8071</v>
      </c>
      <c r="B8072" s="13">
        <v>-3.2939061919601933</v>
      </c>
    </row>
    <row r="8073" spans="1:2">
      <c r="A8073">
        <v>8072</v>
      </c>
      <c r="B8073" s="13">
        <v>-1.7760689742818452</v>
      </c>
    </row>
    <row r="8074" spans="1:2">
      <c r="A8074">
        <v>8073</v>
      </c>
      <c r="B8074" s="13">
        <v>-8.0129668566423931</v>
      </c>
    </row>
    <row r="8075" spans="1:2">
      <c r="A8075">
        <v>8074</v>
      </c>
      <c r="B8075" s="13">
        <v>-12.21630048034719</v>
      </c>
    </row>
    <row r="8076" spans="1:2">
      <c r="A8076">
        <v>8075</v>
      </c>
      <c r="B8076" s="13">
        <v>-10.502155549080582</v>
      </c>
    </row>
    <row r="8077" spans="1:2">
      <c r="A8077">
        <v>8076</v>
      </c>
      <c r="B8077" s="13">
        <v>-6.0092867509705483</v>
      </c>
    </row>
    <row r="8078" spans="1:2">
      <c r="A8078">
        <v>8077</v>
      </c>
      <c r="B8078" s="13">
        <v>-4.8420896783158858</v>
      </c>
    </row>
    <row r="8079" spans="1:2">
      <c r="A8079">
        <v>8078</v>
      </c>
      <c r="B8079" s="13">
        <v>-3.2776350461217318</v>
      </c>
    </row>
    <row r="8080" spans="1:2">
      <c r="A8080">
        <v>8079</v>
      </c>
      <c r="B8080" s="13">
        <v>-8.7470006727785172</v>
      </c>
    </row>
    <row r="8081" spans="1:2">
      <c r="A8081">
        <v>8080</v>
      </c>
      <c r="B8081" s="13">
        <v>-2.3540450285739349</v>
      </c>
    </row>
    <row r="8082" spans="1:2">
      <c r="A8082">
        <v>8081</v>
      </c>
      <c r="B8082" s="13">
        <v>-9.3837883745729389</v>
      </c>
    </row>
    <row r="8083" spans="1:2">
      <c r="A8083">
        <v>8082</v>
      </c>
      <c r="B8083" s="13">
        <v>-2.3146560001148164</v>
      </c>
    </row>
    <row r="8084" spans="1:2">
      <c r="A8084">
        <v>8083</v>
      </c>
      <c r="B8084" s="13">
        <v>-9.0127436175885993</v>
      </c>
    </row>
    <row r="8085" spans="1:2">
      <c r="A8085">
        <v>8084</v>
      </c>
      <c r="B8085" s="13">
        <v>-7.9373778219432296</v>
      </c>
    </row>
    <row r="8086" spans="1:2">
      <c r="A8086">
        <v>8085</v>
      </c>
      <c r="B8086" s="13">
        <v>-5.9175075625263833</v>
      </c>
    </row>
    <row r="8087" spans="1:2">
      <c r="A8087">
        <v>8086</v>
      </c>
      <c r="B8087" s="13">
        <v>-5.1757473856198164</v>
      </c>
    </row>
    <row r="8088" spans="1:2">
      <c r="A8088">
        <v>8087</v>
      </c>
      <c r="B8088" s="13">
        <v>-2.1869186771475451</v>
      </c>
    </row>
    <row r="8089" spans="1:2">
      <c r="A8089">
        <v>8088</v>
      </c>
      <c r="B8089" s="13">
        <v>-6.6734376062944749</v>
      </c>
    </row>
    <row r="8090" spans="1:2">
      <c r="A8090">
        <v>8089</v>
      </c>
      <c r="B8090" s="13">
        <v>-6.0499432323612963</v>
      </c>
    </row>
    <row r="8091" spans="1:2">
      <c r="A8091">
        <v>8090</v>
      </c>
      <c r="B8091" s="13">
        <v>-4.2709773636384272</v>
      </c>
    </row>
    <row r="8092" spans="1:2">
      <c r="A8092">
        <v>8091</v>
      </c>
      <c r="B8092" s="13">
        <v>-5.7142676495952101</v>
      </c>
    </row>
    <row r="8093" spans="1:2">
      <c r="A8093">
        <v>8092</v>
      </c>
      <c r="B8093" s="13">
        <v>-5.216383183505549</v>
      </c>
    </row>
    <row r="8094" spans="1:2">
      <c r="A8094">
        <v>8093</v>
      </c>
      <c r="B8094" s="13">
        <v>-7.5671965252991225</v>
      </c>
    </row>
    <row r="8095" spans="1:2">
      <c r="A8095">
        <v>8094</v>
      </c>
      <c r="B8095" s="13">
        <v>-4.2745866843582103</v>
      </c>
    </row>
    <row r="8096" spans="1:2">
      <c r="A8096">
        <v>8095</v>
      </c>
      <c r="B8096" s="13">
        <v>-6.9222368808486889</v>
      </c>
    </row>
    <row r="8097" spans="1:2">
      <c r="A8097">
        <v>8096</v>
      </c>
      <c r="B8097" s="13">
        <v>-5.048989390818817</v>
      </c>
    </row>
    <row r="8098" spans="1:2">
      <c r="A8098">
        <v>8097</v>
      </c>
      <c r="B8098" s="13">
        <v>-4.8324291433732016</v>
      </c>
    </row>
    <row r="8099" spans="1:2">
      <c r="A8099">
        <v>8098</v>
      </c>
      <c r="B8099" s="13">
        <v>-3.9193150739184541</v>
      </c>
    </row>
    <row r="8100" spans="1:2">
      <c r="A8100">
        <v>8099</v>
      </c>
      <c r="B8100" s="13">
        <v>-5.4727953949555879</v>
      </c>
    </row>
    <row r="8101" spans="1:2">
      <c r="A8101">
        <v>8100</v>
      </c>
      <c r="B8101" s="13">
        <v>-2.0349998269532033</v>
      </c>
    </row>
    <row r="8102" spans="1:2">
      <c r="A8102">
        <v>8101</v>
      </c>
      <c r="B8102" s="13">
        <v>-4.516374033420699</v>
      </c>
    </row>
    <row r="8103" spans="1:2">
      <c r="A8103">
        <v>8102</v>
      </c>
      <c r="B8103" s="13">
        <v>-3.1809380853056872</v>
      </c>
    </row>
    <row r="8104" spans="1:2">
      <c r="A8104">
        <v>8103</v>
      </c>
      <c r="B8104" s="13">
        <v>-4.2548601393919858</v>
      </c>
    </row>
    <row r="8105" spans="1:2">
      <c r="A8105">
        <v>8104</v>
      </c>
      <c r="B8105" s="13">
        <v>-4.2313587065590301</v>
      </c>
    </row>
    <row r="8106" spans="1:2">
      <c r="A8106">
        <v>8105</v>
      </c>
      <c r="B8106" s="13">
        <v>-7.4206223538292351</v>
      </c>
    </row>
    <row r="8107" spans="1:2">
      <c r="A8107">
        <v>8106</v>
      </c>
      <c r="B8107" s="13">
        <v>-2.4165977854869349</v>
      </c>
    </row>
    <row r="8108" spans="1:2">
      <c r="A8108">
        <v>8107</v>
      </c>
      <c r="B8108" s="13">
        <v>-4.4479296340855203</v>
      </c>
    </row>
    <row r="8109" spans="1:2">
      <c r="A8109">
        <v>8108</v>
      </c>
      <c r="B8109" s="13">
        <v>-9.8654551654640823</v>
      </c>
    </row>
    <row r="8110" spans="1:2">
      <c r="A8110">
        <v>8109</v>
      </c>
      <c r="B8110" s="13">
        <v>-0.86477375512863253</v>
      </c>
    </row>
    <row r="8111" spans="1:2">
      <c r="A8111">
        <v>8110</v>
      </c>
      <c r="B8111" s="13">
        <v>-4.9823776905289332</v>
      </c>
    </row>
    <row r="8112" spans="1:2">
      <c r="A8112">
        <v>8111</v>
      </c>
      <c r="B8112" s="13">
        <v>-5.7084056921495616</v>
      </c>
    </row>
    <row r="8113" spans="1:2">
      <c r="A8113">
        <v>8112</v>
      </c>
      <c r="B8113" s="13">
        <v>-3.6527289951142725</v>
      </c>
    </row>
    <row r="8114" spans="1:2">
      <c r="A8114">
        <v>8113</v>
      </c>
      <c r="B8114" s="13">
        <v>-7.0766739585263716</v>
      </c>
    </row>
    <row r="8115" spans="1:2">
      <c r="A8115">
        <v>8114</v>
      </c>
      <c r="B8115" s="13">
        <v>-4.4222196727056824</v>
      </c>
    </row>
    <row r="8116" spans="1:2">
      <c r="A8116">
        <v>8115</v>
      </c>
      <c r="B8116" s="13">
        <v>-7.7507196776470053</v>
      </c>
    </row>
    <row r="8117" spans="1:2">
      <c r="A8117">
        <v>8116</v>
      </c>
      <c r="B8117" s="13">
        <v>-6.7080648446119966</v>
      </c>
    </row>
    <row r="8118" spans="1:2">
      <c r="A8118">
        <v>8117</v>
      </c>
      <c r="B8118" s="13">
        <v>-6.1327974385210826</v>
      </c>
    </row>
    <row r="8119" spans="1:2">
      <c r="A8119">
        <v>8118</v>
      </c>
      <c r="B8119" s="13">
        <v>-3.1327162882366935</v>
      </c>
    </row>
    <row r="8120" spans="1:2">
      <c r="A8120">
        <v>8119</v>
      </c>
      <c r="B8120" s="13">
        <v>-6.4807562024203653</v>
      </c>
    </row>
    <row r="8121" spans="1:2">
      <c r="A8121">
        <v>8120</v>
      </c>
      <c r="B8121" s="13">
        <v>-5.8719151073444431</v>
      </c>
    </row>
    <row r="8122" spans="1:2">
      <c r="A8122">
        <v>8121</v>
      </c>
      <c r="B8122" s="13">
        <v>-4.4034187120281496</v>
      </c>
    </row>
    <row r="8123" spans="1:2">
      <c r="A8123">
        <v>8122</v>
      </c>
      <c r="B8123" s="13">
        <v>-6.2647525863103359</v>
      </c>
    </row>
    <row r="8124" spans="1:2">
      <c r="A8124">
        <v>8123</v>
      </c>
      <c r="B8124" s="13">
        <v>-2.0039954019387722</v>
      </c>
    </row>
    <row r="8125" spans="1:2">
      <c r="A8125">
        <v>8124</v>
      </c>
      <c r="B8125" s="13">
        <v>-5.1820163988738468</v>
      </c>
    </row>
    <row r="8126" spans="1:2">
      <c r="A8126">
        <v>8125</v>
      </c>
      <c r="B8126" s="13">
        <v>-2.5675289904493455</v>
      </c>
    </row>
    <row r="8127" spans="1:2">
      <c r="A8127">
        <v>8126</v>
      </c>
      <c r="B8127" s="13">
        <v>-4.9982890260590933</v>
      </c>
    </row>
    <row r="8128" spans="1:2">
      <c r="A8128">
        <v>8127</v>
      </c>
      <c r="B8128" s="13">
        <v>-8.0424863710790824</v>
      </c>
    </row>
    <row r="8129" spans="1:2">
      <c r="A8129">
        <v>8128</v>
      </c>
      <c r="B8129" s="13">
        <v>-8.4756395848050872</v>
      </c>
    </row>
    <row r="8130" spans="1:2">
      <c r="A8130">
        <v>8129</v>
      </c>
      <c r="B8130" s="13">
        <v>-6.8635095710728331</v>
      </c>
    </row>
    <row r="8131" spans="1:2">
      <c r="A8131">
        <v>8130</v>
      </c>
      <c r="B8131" s="13">
        <v>-2.711025253964428</v>
      </c>
    </row>
    <row r="8132" spans="1:2">
      <c r="A8132">
        <v>8131</v>
      </c>
      <c r="B8132" s="13">
        <v>-5.6157399183004717</v>
      </c>
    </row>
    <row r="8133" spans="1:2">
      <c r="A8133">
        <v>8132</v>
      </c>
      <c r="B8133" s="13">
        <v>-4.6765734869633491</v>
      </c>
    </row>
    <row r="8134" spans="1:2">
      <c r="A8134">
        <v>8133</v>
      </c>
      <c r="B8134" s="13">
        <v>-2.8396672401156242</v>
      </c>
    </row>
    <row r="8135" spans="1:2">
      <c r="A8135">
        <v>8134</v>
      </c>
      <c r="B8135" s="13">
        <v>-6.0485243880481532</v>
      </c>
    </row>
    <row r="8136" spans="1:2">
      <c r="A8136">
        <v>8135</v>
      </c>
      <c r="B8136" s="13">
        <v>-5.8266997115320018</v>
      </c>
    </row>
    <row r="8137" spans="1:2">
      <c r="A8137">
        <v>8136</v>
      </c>
      <c r="B8137" s="13">
        <v>-4.3126566944414719</v>
      </c>
    </row>
    <row r="8138" spans="1:2">
      <c r="A8138">
        <v>8137</v>
      </c>
      <c r="B8138" s="13">
        <v>-6.0199858298577862</v>
      </c>
    </row>
    <row r="8139" spans="1:2">
      <c r="A8139">
        <v>8138</v>
      </c>
      <c r="B8139" s="13">
        <v>-3.4288428007959735</v>
      </c>
    </row>
    <row r="8140" spans="1:2">
      <c r="A8140">
        <v>8139</v>
      </c>
      <c r="B8140" s="13">
        <v>-2.0554065475843188</v>
      </c>
    </row>
    <row r="8141" spans="1:2">
      <c r="A8141">
        <v>8140</v>
      </c>
      <c r="B8141" s="13">
        <v>-3.4423919435809838</v>
      </c>
    </row>
    <row r="8142" spans="1:2">
      <c r="A8142">
        <v>8141</v>
      </c>
      <c r="B8142" s="13">
        <v>0.15245208098318436</v>
      </c>
    </row>
    <row r="8143" spans="1:2">
      <c r="A8143">
        <v>8142</v>
      </c>
      <c r="B8143" s="13">
        <v>-10.553769605207936</v>
      </c>
    </row>
    <row r="8144" spans="1:2">
      <c r="A8144">
        <v>8143</v>
      </c>
      <c r="B8144" s="13">
        <v>-2.1383133010894615</v>
      </c>
    </row>
    <row r="8145" spans="1:2">
      <c r="A8145">
        <v>8144</v>
      </c>
      <c r="B8145" s="13">
        <v>-4.1446103856394627</v>
      </c>
    </row>
    <row r="8146" spans="1:2">
      <c r="A8146">
        <v>8145</v>
      </c>
      <c r="B8146" s="13">
        <v>-5.2956106893506654</v>
      </c>
    </row>
    <row r="8147" spans="1:2">
      <c r="A8147">
        <v>8146</v>
      </c>
      <c r="B8147" s="13">
        <v>-7.7120902502416424</v>
      </c>
    </row>
    <row r="8148" spans="1:2">
      <c r="A8148">
        <v>8147</v>
      </c>
      <c r="B8148" s="13">
        <v>-2.0856212190555898</v>
      </c>
    </row>
    <row r="8149" spans="1:2">
      <c r="A8149">
        <v>8148</v>
      </c>
      <c r="B8149" s="13">
        <v>-4.4949886006087407</v>
      </c>
    </row>
    <row r="8150" spans="1:2">
      <c r="A8150">
        <v>8149</v>
      </c>
      <c r="B8150" s="13">
        <v>-5.1921681851294448</v>
      </c>
    </row>
    <row r="8151" spans="1:2">
      <c r="A8151">
        <v>8150</v>
      </c>
      <c r="B8151" s="13">
        <v>-7.884696924541271</v>
      </c>
    </row>
    <row r="8152" spans="1:2">
      <c r="A8152">
        <v>8151</v>
      </c>
      <c r="B8152" s="13">
        <v>-7.3704146221283047</v>
      </c>
    </row>
    <row r="8153" spans="1:2">
      <c r="A8153">
        <v>8152</v>
      </c>
      <c r="B8153" s="13">
        <v>-0.50479062595939872</v>
      </c>
    </row>
    <row r="8154" spans="1:2">
      <c r="A8154">
        <v>8153</v>
      </c>
      <c r="B8154" s="13">
        <v>-6.6352453267632647</v>
      </c>
    </row>
    <row r="8155" spans="1:2">
      <c r="A8155">
        <v>8154</v>
      </c>
      <c r="B8155" s="13">
        <v>-3.6440239401261998</v>
      </c>
    </row>
    <row r="8156" spans="1:2">
      <c r="A8156">
        <v>8155</v>
      </c>
      <c r="B8156" s="13">
        <v>-8.8030860068487229</v>
      </c>
    </row>
    <row r="8157" spans="1:2">
      <c r="A8157">
        <v>8156</v>
      </c>
      <c r="B8157" s="13">
        <v>-4.422853498769916</v>
      </c>
    </row>
    <row r="8158" spans="1:2">
      <c r="A8158">
        <v>8157</v>
      </c>
      <c r="B8158" s="13">
        <v>-8.8009826618715969</v>
      </c>
    </row>
    <row r="8159" spans="1:2">
      <c r="A8159">
        <v>8158</v>
      </c>
      <c r="B8159" s="13">
        <v>-9.9737694456610644</v>
      </c>
    </row>
    <row r="8160" spans="1:2">
      <c r="A8160">
        <v>8159</v>
      </c>
      <c r="B8160" s="13">
        <v>-1.0262501392134613</v>
      </c>
    </row>
    <row r="8161" spans="1:2">
      <c r="A8161">
        <v>8160</v>
      </c>
      <c r="B8161" s="13">
        <v>-8.4885246943177926</v>
      </c>
    </row>
    <row r="8162" spans="1:2">
      <c r="A8162">
        <v>8161</v>
      </c>
      <c r="B8162" s="13">
        <v>-5.2329132335946671</v>
      </c>
    </row>
    <row r="8163" spans="1:2">
      <c r="A8163">
        <v>8162</v>
      </c>
      <c r="B8163" s="13">
        <v>-4.777511060906134</v>
      </c>
    </row>
    <row r="8164" spans="1:2">
      <c r="A8164">
        <v>8163</v>
      </c>
      <c r="B8164" s="13">
        <v>-4.7978248332274323</v>
      </c>
    </row>
    <row r="8165" spans="1:2">
      <c r="A8165">
        <v>8164</v>
      </c>
      <c r="B8165" s="13">
        <v>-8.6424681901008888</v>
      </c>
    </row>
    <row r="8166" spans="1:2">
      <c r="A8166">
        <v>8165</v>
      </c>
      <c r="B8166" s="13">
        <v>-2.8973379742723089</v>
      </c>
    </row>
    <row r="8167" spans="1:2">
      <c r="A8167">
        <v>8166</v>
      </c>
      <c r="B8167" s="13">
        <v>-5.7708170291714733</v>
      </c>
    </row>
    <row r="8168" spans="1:2">
      <c r="A8168">
        <v>8167</v>
      </c>
      <c r="B8168" s="13">
        <v>-2.4422339617409756</v>
      </c>
    </row>
    <row r="8169" spans="1:2">
      <c r="A8169">
        <v>8168</v>
      </c>
      <c r="B8169" s="13">
        <v>-5.1748669012062898</v>
      </c>
    </row>
    <row r="8170" spans="1:2">
      <c r="A8170">
        <v>8169</v>
      </c>
      <c r="B8170" s="13">
        <v>-2.4247022361492414</v>
      </c>
    </row>
    <row r="8171" spans="1:2">
      <c r="A8171">
        <v>8170</v>
      </c>
      <c r="B8171" s="13">
        <v>-8.9122650237093275</v>
      </c>
    </row>
    <row r="8172" spans="1:2">
      <c r="A8172">
        <v>8171</v>
      </c>
      <c r="B8172" s="13">
        <v>-8.6367338179739033</v>
      </c>
    </row>
    <row r="8173" spans="1:2">
      <c r="A8173">
        <v>8172</v>
      </c>
      <c r="B8173" s="13">
        <v>-6.4270760115988006</v>
      </c>
    </row>
    <row r="8174" spans="1:2">
      <c r="A8174">
        <v>8173</v>
      </c>
      <c r="B8174" s="13">
        <v>-0.39216721736520721</v>
      </c>
    </row>
    <row r="8175" spans="1:2">
      <c r="A8175">
        <v>8174</v>
      </c>
      <c r="B8175" s="13">
        <v>-8.3750302219660728</v>
      </c>
    </row>
    <row r="8176" spans="1:2">
      <c r="A8176">
        <v>8175</v>
      </c>
      <c r="B8176" s="13">
        <v>-7.4309578369157867</v>
      </c>
    </row>
    <row r="8177" spans="1:2">
      <c r="A8177">
        <v>8176</v>
      </c>
      <c r="B8177" s="13">
        <v>-5.9155461151830915</v>
      </c>
    </row>
    <row r="8178" spans="1:2">
      <c r="A8178">
        <v>8177</v>
      </c>
      <c r="B8178" s="13">
        <v>-8.3568929878930867</v>
      </c>
    </row>
    <row r="8179" spans="1:2">
      <c r="A8179">
        <v>8178</v>
      </c>
      <c r="B8179" s="13">
        <v>-4.957474529130022</v>
      </c>
    </row>
    <row r="8180" spans="1:2">
      <c r="A8180">
        <v>8179</v>
      </c>
      <c r="B8180" s="13">
        <v>-5.0644396597799952</v>
      </c>
    </row>
    <row r="8181" spans="1:2">
      <c r="A8181">
        <v>8180</v>
      </c>
      <c r="B8181" s="13">
        <v>0.22874773446578828</v>
      </c>
    </row>
    <row r="8182" spans="1:2">
      <c r="A8182">
        <v>8181</v>
      </c>
      <c r="B8182" s="13">
        <v>-2.7328151403581415</v>
      </c>
    </row>
    <row r="8183" spans="1:2">
      <c r="A8183">
        <v>8182</v>
      </c>
      <c r="B8183" s="13">
        <v>-6.6337136647431976</v>
      </c>
    </row>
    <row r="8184" spans="1:2">
      <c r="A8184">
        <v>8183</v>
      </c>
      <c r="B8184" s="13">
        <v>-1.2122148674979651</v>
      </c>
    </row>
    <row r="8185" spans="1:2">
      <c r="A8185">
        <v>8184</v>
      </c>
      <c r="B8185" s="13">
        <v>-6.1742534971769523</v>
      </c>
    </row>
    <row r="8186" spans="1:2">
      <c r="A8186">
        <v>8185</v>
      </c>
      <c r="B8186" s="13">
        <v>-4.1500369504158323</v>
      </c>
    </row>
    <row r="8187" spans="1:2">
      <c r="A8187">
        <v>8186</v>
      </c>
      <c r="B8187" s="13">
        <v>-2.1723004394378767</v>
      </c>
    </row>
    <row r="8188" spans="1:2">
      <c r="A8188">
        <v>8187</v>
      </c>
      <c r="B8188" s="13">
        <v>-7.8228951291865743</v>
      </c>
    </row>
    <row r="8189" spans="1:2">
      <c r="A8189">
        <v>8188</v>
      </c>
      <c r="B8189" s="13">
        <v>-3.9713513824401505</v>
      </c>
    </row>
    <row r="8190" spans="1:2">
      <c r="A8190">
        <v>8189</v>
      </c>
      <c r="B8190" s="13">
        <v>-4.5064492993782608</v>
      </c>
    </row>
    <row r="8191" spans="1:2">
      <c r="A8191">
        <v>8190</v>
      </c>
      <c r="B8191" s="13">
        <v>-6.4151295175505965</v>
      </c>
    </row>
    <row r="8192" spans="1:2">
      <c r="A8192">
        <v>8191</v>
      </c>
      <c r="B8192" s="13">
        <v>-2.8437022113010397</v>
      </c>
    </row>
    <row r="8193" spans="1:2">
      <c r="A8193">
        <v>8192</v>
      </c>
      <c r="B8193" s="13">
        <v>-1.2392901467351802</v>
      </c>
    </row>
    <row r="8194" spans="1:2">
      <c r="A8194">
        <v>8193</v>
      </c>
      <c r="B8194" s="13">
        <v>-5.3179888177530872</v>
      </c>
    </row>
    <row r="8195" spans="1:2">
      <c r="A8195">
        <v>8194</v>
      </c>
      <c r="B8195" s="13">
        <v>-5.4311022560472102</v>
      </c>
    </row>
    <row r="8196" spans="1:2">
      <c r="A8196">
        <v>8195</v>
      </c>
      <c r="B8196" s="13">
        <v>-7.6157740846994733</v>
      </c>
    </row>
    <row r="8197" spans="1:2">
      <c r="A8197">
        <v>8196</v>
      </c>
      <c r="B8197" s="13">
        <v>-4.1632444396627895</v>
      </c>
    </row>
    <row r="8198" spans="1:2">
      <c r="A8198">
        <v>8197</v>
      </c>
      <c r="B8198" s="13">
        <v>-5.8208147624691398</v>
      </c>
    </row>
    <row r="8199" spans="1:2">
      <c r="A8199">
        <v>8198</v>
      </c>
      <c r="B8199" s="13">
        <v>-2.8002442036923365</v>
      </c>
    </row>
    <row r="8200" spans="1:2">
      <c r="A8200">
        <v>8199</v>
      </c>
      <c r="B8200" s="13">
        <v>-4.7146134930274934</v>
      </c>
    </row>
    <row r="8201" spans="1:2">
      <c r="A8201">
        <v>8200</v>
      </c>
      <c r="B8201" s="13">
        <v>-0.90764854412003781</v>
      </c>
    </row>
    <row r="8202" spans="1:2">
      <c r="A8202">
        <v>8201</v>
      </c>
      <c r="B8202" s="13">
        <v>-6.7308923297439112</v>
      </c>
    </row>
    <row r="8203" spans="1:2">
      <c r="A8203">
        <v>8202</v>
      </c>
      <c r="B8203" s="13">
        <v>-8.9299862151216338</v>
      </c>
    </row>
    <row r="8204" spans="1:2">
      <c r="A8204">
        <v>8203</v>
      </c>
      <c r="B8204" s="13">
        <v>-5.8755509130690884</v>
      </c>
    </row>
    <row r="8205" spans="1:2">
      <c r="A8205">
        <v>8204</v>
      </c>
      <c r="B8205" s="13">
        <v>-5.6545636881677428</v>
      </c>
    </row>
    <row r="8206" spans="1:2">
      <c r="A8206">
        <v>8205</v>
      </c>
      <c r="B8206" s="13">
        <v>-5.9282581161220387</v>
      </c>
    </row>
    <row r="8207" spans="1:2">
      <c r="A8207">
        <v>8206</v>
      </c>
      <c r="B8207" s="13">
        <v>-5.6091056945288491</v>
      </c>
    </row>
    <row r="8208" spans="1:2">
      <c r="A8208">
        <v>8207</v>
      </c>
      <c r="B8208" s="13">
        <v>-10.543411159080655</v>
      </c>
    </row>
    <row r="8209" spans="1:2">
      <c r="A8209">
        <v>8208</v>
      </c>
      <c r="B8209" s="13">
        <v>-3.6894150059185358</v>
      </c>
    </row>
    <row r="8210" spans="1:2">
      <c r="A8210">
        <v>8209</v>
      </c>
      <c r="B8210" s="13">
        <v>-2.816986597627309</v>
      </c>
    </row>
    <row r="8211" spans="1:2">
      <c r="A8211">
        <v>8210</v>
      </c>
      <c r="B8211" s="13">
        <v>-8.4077717527470437</v>
      </c>
    </row>
    <row r="8212" spans="1:2">
      <c r="A8212">
        <v>8211</v>
      </c>
      <c r="B8212" s="13">
        <v>0.12698006185017174</v>
      </c>
    </row>
    <row r="8213" spans="1:2">
      <c r="A8213">
        <v>8212</v>
      </c>
      <c r="B8213" s="13">
        <v>-3.1158324614457507</v>
      </c>
    </row>
    <row r="8214" spans="1:2">
      <c r="A8214">
        <v>8213</v>
      </c>
      <c r="B8214" s="13">
        <v>-3.70910749475469</v>
      </c>
    </row>
    <row r="8215" spans="1:2">
      <c r="A8215">
        <v>8214</v>
      </c>
      <c r="B8215" s="13">
        <v>-7.656546094665007</v>
      </c>
    </row>
    <row r="8216" spans="1:2">
      <c r="A8216">
        <v>8215</v>
      </c>
      <c r="B8216" s="13">
        <v>-3.9424300922556323</v>
      </c>
    </row>
    <row r="8217" spans="1:2">
      <c r="A8217">
        <v>8216</v>
      </c>
      <c r="B8217" s="13">
        <v>-7.7747100138521956</v>
      </c>
    </row>
    <row r="8218" spans="1:2">
      <c r="A8218">
        <v>8217</v>
      </c>
      <c r="B8218" s="13">
        <v>-7.3228443929157532</v>
      </c>
    </row>
    <row r="8219" spans="1:2">
      <c r="A8219">
        <v>8218</v>
      </c>
      <c r="B8219" s="13">
        <v>-7.3140151688499548</v>
      </c>
    </row>
    <row r="8220" spans="1:2">
      <c r="A8220">
        <v>8219</v>
      </c>
      <c r="B8220" s="13">
        <v>-9.8745952804478598</v>
      </c>
    </row>
    <row r="8221" spans="1:2">
      <c r="A8221">
        <v>8220</v>
      </c>
      <c r="B8221" s="13">
        <v>-1.9202077651882752</v>
      </c>
    </row>
    <row r="8222" spans="1:2">
      <c r="A8222">
        <v>8221</v>
      </c>
      <c r="B8222" s="13">
        <v>-6.0191168728663209</v>
      </c>
    </row>
    <row r="8223" spans="1:2">
      <c r="A8223">
        <v>8222</v>
      </c>
      <c r="B8223" s="13">
        <v>-8.8173939065432325</v>
      </c>
    </row>
    <row r="8224" spans="1:2">
      <c r="A8224">
        <v>8223</v>
      </c>
      <c r="B8224" s="13">
        <v>-4.4515811371054257</v>
      </c>
    </row>
    <row r="8225" spans="1:2">
      <c r="A8225">
        <v>8224</v>
      </c>
      <c r="B8225" s="13">
        <v>-10.01696622545742</v>
      </c>
    </row>
    <row r="8226" spans="1:2">
      <c r="A8226">
        <v>8225</v>
      </c>
      <c r="B8226" s="13">
        <v>-3.2417653704411586</v>
      </c>
    </row>
    <row r="8227" spans="1:2">
      <c r="A8227">
        <v>8226</v>
      </c>
      <c r="B8227" s="13">
        <v>-8.3950600218216067</v>
      </c>
    </row>
    <row r="8228" spans="1:2">
      <c r="A8228">
        <v>8227</v>
      </c>
      <c r="B8228" s="13">
        <v>-3.7910655552071417</v>
      </c>
    </row>
    <row r="8229" spans="1:2">
      <c r="A8229">
        <v>8228</v>
      </c>
      <c r="B8229" s="13">
        <v>-9.8860509435797574</v>
      </c>
    </row>
    <row r="8230" spans="1:2">
      <c r="A8230">
        <v>8229</v>
      </c>
      <c r="B8230" s="13">
        <v>-7.6321122977402149</v>
      </c>
    </row>
    <row r="8231" spans="1:2">
      <c r="A8231">
        <v>8230</v>
      </c>
      <c r="B8231" s="13">
        <v>-2.3363077299745814</v>
      </c>
    </row>
    <row r="8232" spans="1:2">
      <c r="A8232">
        <v>8231</v>
      </c>
      <c r="B8232" s="13">
        <v>-2.5857214556792072</v>
      </c>
    </row>
    <row r="8233" spans="1:2">
      <c r="A8233">
        <v>8232</v>
      </c>
      <c r="B8233" s="13">
        <v>-6.9143866683813302</v>
      </c>
    </row>
    <row r="8234" spans="1:2">
      <c r="A8234">
        <v>8233</v>
      </c>
      <c r="B8234" s="13">
        <v>-2.7812241904745516</v>
      </c>
    </row>
    <row r="8235" spans="1:2">
      <c r="A8235">
        <v>8234</v>
      </c>
      <c r="B8235" s="13">
        <v>-3.3728145448126874</v>
      </c>
    </row>
    <row r="8236" spans="1:2">
      <c r="A8236">
        <v>8235</v>
      </c>
      <c r="B8236" s="13">
        <v>-5.6896949118078197</v>
      </c>
    </row>
    <row r="8237" spans="1:2">
      <c r="A8237">
        <v>8236</v>
      </c>
      <c r="B8237" s="13">
        <v>-8.1675392663255266</v>
      </c>
    </row>
    <row r="8238" spans="1:2">
      <c r="A8238">
        <v>8237</v>
      </c>
      <c r="B8238" s="13">
        <v>-5.8505031408232959</v>
      </c>
    </row>
    <row r="8239" spans="1:2">
      <c r="A8239">
        <v>8238</v>
      </c>
      <c r="B8239" s="13">
        <v>-7.9644227285405416</v>
      </c>
    </row>
    <row r="8240" spans="1:2">
      <c r="A8240">
        <v>8239</v>
      </c>
      <c r="B8240" s="13">
        <v>-7.5562144311648831</v>
      </c>
    </row>
    <row r="8241" spans="1:2">
      <c r="A8241">
        <v>8240</v>
      </c>
      <c r="B8241" s="13">
        <v>-5.0576904568114278</v>
      </c>
    </row>
    <row r="8242" spans="1:2">
      <c r="A8242">
        <v>8241</v>
      </c>
      <c r="B8242" s="13">
        <v>-9.0521981023627198</v>
      </c>
    </row>
    <row r="8243" spans="1:2">
      <c r="A8243">
        <v>8242</v>
      </c>
      <c r="B8243" s="13">
        <v>-2.2492614905340882</v>
      </c>
    </row>
    <row r="8244" spans="1:2">
      <c r="A8244">
        <v>8243</v>
      </c>
      <c r="B8244" s="13">
        <v>-8.3399181131607278</v>
      </c>
    </row>
    <row r="8245" spans="1:2">
      <c r="A8245">
        <v>8244</v>
      </c>
      <c r="B8245" s="13">
        <v>-4.5728150079398713</v>
      </c>
    </row>
    <row r="8246" spans="1:2">
      <c r="A8246">
        <v>8245</v>
      </c>
      <c r="B8246" s="13">
        <v>-5.7501892004431205</v>
      </c>
    </row>
    <row r="8247" spans="1:2">
      <c r="A8247">
        <v>8246</v>
      </c>
      <c r="B8247" s="13">
        <v>-8.8785079422567001</v>
      </c>
    </row>
    <row r="8248" spans="1:2">
      <c r="A8248">
        <v>8247</v>
      </c>
      <c r="B8248" s="13">
        <v>-7.7454273700393426</v>
      </c>
    </row>
    <row r="8249" spans="1:2">
      <c r="A8249">
        <v>8248</v>
      </c>
      <c r="B8249" s="13">
        <v>-4.4626961105187108</v>
      </c>
    </row>
    <row r="8250" spans="1:2">
      <c r="A8250">
        <v>8249</v>
      </c>
      <c r="B8250" s="13">
        <v>-5.8738162958696538</v>
      </c>
    </row>
    <row r="8251" spans="1:2">
      <c r="A8251">
        <v>8250</v>
      </c>
      <c r="B8251" s="13">
        <v>-12.034738969765481</v>
      </c>
    </row>
    <row r="8252" spans="1:2">
      <c r="A8252">
        <v>8251</v>
      </c>
      <c r="B8252" s="13">
        <v>-7.1688019929222149</v>
      </c>
    </row>
    <row r="8253" spans="1:2">
      <c r="A8253">
        <v>8252</v>
      </c>
      <c r="B8253" s="13">
        <v>-3.68008254361136</v>
      </c>
    </row>
    <row r="8254" spans="1:2">
      <c r="A8254">
        <v>8253</v>
      </c>
      <c r="B8254" s="13">
        <v>-2.3621284581943569</v>
      </c>
    </row>
    <row r="8255" spans="1:2">
      <c r="A8255">
        <v>8254</v>
      </c>
      <c r="B8255" s="13">
        <v>-8.4831436865800267</v>
      </c>
    </row>
    <row r="8256" spans="1:2">
      <c r="A8256">
        <v>8255</v>
      </c>
      <c r="B8256" s="13">
        <v>-1.5476308917706496</v>
      </c>
    </row>
    <row r="8257" spans="1:2">
      <c r="A8257">
        <v>8256</v>
      </c>
      <c r="B8257" s="13">
        <v>-4.3727407142414068</v>
      </c>
    </row>
    <row r="8258" spans="1:2">
      <c r="A8258">
        <v>8257</v>
      </c>
      <c r="B8258" s="13">
        <v>-4.8514888303900481</v>
      </c>
    </row>
    <row r="8259" spans="1:2">
      <c r="A8259">
        <v>8258</v>
      </c>
      <c r="B8259" s="13">
        <v>-3.0913131640993989</v>
      </c>
    </row>
    <row r="8260" spans="1:2">
      <c r="A8260">
        <v>8259</v>
      </c>
      <c r="B8260" s="13">
        <v>2.7411272914675648</v>
      </c>
    </row>
    <row r="8261" spans="1:2">
      <c r="A8261">
        <v>8260</v>
      </c>
      <c r="B8261" s="13">
        <v>-6.4920673899816421</v>
      </c>
    </row>
    <row r="8262" spans="1:2">
      <c r="A8262">
        <v>8261</v>
      </c>
      <c r="B8262" s="13">
        <v>-5.4887520276185704</v>
      </c>
    </row>
    <row r="8263" spans="1:2">
      <c r="A8263">
        <v>8262</v>
      </c>
      <c r="B8263" s="13">
        <v>-9.2069630043417661</v>
      </c>
    </row>
    <row r="8264" spans="1:2">
      <c r="A8264">
        <v>8263</v>
      </c>
      <c r="B8264" s="13">
        <v>-8.5015342476099445</v>
      </c>
    </row>
    <row r="8265" spans="1:2">
      <c r="A8265">
        <v>8264</v>
      </c>
      <c r="B8265" s="13">
        <v>-7.8132648455779696</v>
      </c>
    </row>
    <row r="8266" spans="1:2">
      <c r="A8266">
        <v>8265</v>
      </c>
      <c r="B8266" s="13">
        <v>-7.694280112679265</v>
      </c>
    </row>
    <row r="8267" spans="1:2">
      <c r="A8267">
        <v>8266</v>
      </c>
      <c r="B8267" s="13">
        <v>-4.6431584125884271</v>
      </c>
    </row>
    <row r="8268" spans="1:2">
      <c r="A8268">
        <v>8267</v>
      </c>
      <c r="B8268" s="13">
        <v>-2.5747814326459544</v>
      </c>
    </row>
    <row r="8269" spans="1:2">
      <c r="A8269">
        <v>8268</v>
      </c>
      <c r="B8269" s="13">
        <v>-2.8429961452503245</v>
      </c>
    </row>
    <row r="8270" spans="1:2">
      <c r="A8270">
        <v>8269</v>
      </c>
      <c r="B8270" s="13">
        <v>-3.9115466133685102</v>
      </c>
    </row>
    <row r="8271" spans="1:2">
      <c r="A8271">
        <v>8270</v>
      </c>
      <c r="B8271" s="13">
        <v>-8.8873984879403558</v>
      </c>
    </row>
    <row r="8272" spans="1:2">
      <c r="A8272">
        <v>8271</v>
      </c>
      <c r="B8272" s="13">
        <v>-1.6855803614354026</v>
      </c>
    </row>
    <row r="8273" spans="1:2">
      <c r="A8273">
        <v>8272</v>
      </c>
      <c r="B8273" s="13">
        <v>-4.5741724420208678</v>
      </c>
    </row>
    <row r="8274" spans="1:2">
      <c r="A8274">
        <v>8273</v>
      </c>
      <c r="B8274" s="13">
        <v>0.23309519913852558</v>
      </c>
    </row>
    <row r="8275" spans="1:2">
      <c r="A8275">
        <v>8274</v>
      </c>
      <c r="B8275" s="13">
        <v>-4.1501826478118051</v>
      </c>
    </row>
    <row r="8276" spans="1:2">
      <c r="A8276">
        <v>8275</v>
      </c>
      <c r="B8276" s="13">
        <v>-5.2970931958007474</v>
      </c>
    </row>
    <row r="8277" spans="1:2">
      <c r="A8277">
        <v>8276</v>
      </c>
      <c r="B8277" s="13">
        <v>-6.317291970254673</v>
      </c>
    </row>
    <row r="8278" spans="1:2">
      <c r="A8278">
        <v>8277</v>
      </c>
      <c r="B8278" s="13">
        <v>-7.4207094492247796</v>
      </c>
    </row>
    <row r="8279" spans="1:2">
      <c r="A8279">
        <v>8278</v>
      </c>
      <c r="B8279" s="13">
        <v>-1.2190650024179066</v>
      </c>
    </row>
    <row r="8280" spans="1:2">
      <c r="A8280">
        <v>8279</v>
      </c>
      <c r="B8280" s="13">
        <v>-5.5439239546400545</v>
      </c>
    </row>
    <row r="8281" spans="1:2">
      <c r="A8281">
        <v>8280</v>
      </c>
      <c r="B8281" s="13">
        <v>-2.6704427095866876</v>
      </c>
    </row>
    <row r="8282" spans="1:2">
      <c r="A8282">
        <v>8281</v>
      </c>
      <c r="B8282" s="13">
        <v>-5.3751669716976753</v>
      </c>
    </row>
    <row r="8283" spans="1:2">
      <c r="A8283">
        <v>8282</v>
      </c>
      <c r="B8283" s="13">
        <v>-5.4011863204898614</v>
      </c>
    </row>
    <row r="8284" spans="1:2">
      <c r="A8284">
        <v>8283</v>
      </c>
      <c r="B8284" s="13">
        <v>-5.0071005763118679</v>
      </c>
    </row>
    <row r="8285" spans="1:2">
      <c r="A8285">
        <v>8284</v>
      </c>
      <c r="B8285" s="13">
        <v>-2.8732113475466976</v>
      </c>
    </row>
    <row r="8286" spans="1:2">
      <c r="A8286">
        <v>8285</v>
      </c>
      <c r="B8286" s="13">
        <v>-4.4232088269986107</v>
      </c>
    </row>
    <row r="8287" spans="1:2">
      <c r="A8287">
        <v>8286</v>
      </c>
      <c r="B8287" s="13">
        <v>-5.0649268221922279</v>
      </c>
    </row>
    <row r="8288" spans="1:2">
      <c r="A8288">
        <v>8287</v>
      </c>
      <c r="B8288" s="13">
        <v>-7.6234132225242357</v>
      </c>
    </row>
    <row r="8289" spans="1:2">
      <c r="A8289">
        <v>8288</v>
      </c>
      <c r="B8289" s="13">
        <v>-11.278635144665049</v>
      </c>
    </row>
    <row r="8290" spans="1:2">
      <c r="A8290">
        <v>8289</v>
      </c>
      <c r="B8290" s="13">
        <v>-8.2158107449364781</v>
      </c>
    </row>
    <row r="8291" spans="1:2">
      <c r="A8291">
        <v>8290</v>
      </c>
      <c r="B8291" s="13">
        <v>-7.465500274908548</v>
      </c>
    </row>
    <row r="8292" spans="1:2">
      <c r="A8292">
        <v>8291</v>
      </c>
      <c r="B8292" s="13">
        <v>-5.8918239304892221</v>
      </c>
    </row>
    <row r="8293" spans="1:2">
      <c r="A8293">
        <v>8292</v>
      </c>
      <c r="B8293" s="13">
        <v>-6.6797111303267203</v>
      </c>
    </row>
    <row r="8294" spans="1:2">
      <c r="A8294">
        <v>8293</v>
      </c>
      <c r="B8294" s="13">
        <v>-7.8954513607760441</v>
      </c>
    </row>
    <row r="8295" spans="1:2">
      <c r="A8295">
        <v>8294</v>
      </c>
      <c r="B8295" s="13">
        <v>-3.7639989976098724</v>
      </c>
    </row>
    <row r="8296" spans="1:2">
      <c r="A8296">
        <v>8295</v>
      </c>
      <c r="B8296" s="13">
        <v>-2.9922011732741569</v>
      </c>
    </row>
    <row r="8297" spans="1:2">
      <c r="A8297">
        <v>8296</v>
      </c>
      <c r="B8297" s="13">
        <v>-5.0805228841589667</v>
      </c>
    </row>
    <row r="8298" spans="1:2">
      <c r="A8298">
        <v>8297</v>
      </c>
      <c r="B8298" s="13">
        <v>-8.6528114731899546</v>
      </c>
    </row>
    <row r="8299" spans="1:2">
      <c r="A8299">
        <v>8298</v>
      </c>
      <c r="B8299" s="13">
        <v>-7.3893656460736548</v>
      </c>
    </row>
    <row r="8300" spans="1:2">
      <c r="A8300">
        <v>8299</v>
      </c>
      <c r="B8300" s="13">
        <v>-3.5360599733450178</v>
      </c>
    </row>
    <row r="8301" spans="1:2">
      <c r="A8301">
        <v>8300</v>
      </c>
      <c r="B8301" s="13">
        <v>-6.9594059496235854</v>
      </c>
    </row>
    <row r="8302" spans="1:2">
      <c r="A8302">
        <v>8301</v>
      </c>
      <c r="B8302" s="13">
        <v>-5.2832969593059822</v>
      </c>
    </row>
    <row r="8303" spans="1:2">
      <c r="A8303">
        <v>8302</v>
      </c>
      <c r="B8303" s="13">
        <v>-3.4120806011864233</v>
      </c>
    </row>
    <row r="8304" spans="1:2">
      <c r="A8304">
        <v>8303</v>
      </c>
      <c r="B8304" s="13">
        <v>-5.0083423163798084</v>
      </c>
    </row>
    <row r="8305" spans="1:2">
      <c r="A8305">
        <v>8304</v>
      </c>
      <c r="B8305" s="13">
        <v>-7.1157505733510211</v>
      </c>
    </row>
    <row r="8306" spans="1:2">
      <c r="A8306">
        <v>8305</v>
      </c>
      <c r="B8306" s="13">
        <v>-6.0540220970374605</v>
      </c>
    </row>
    <row r="8307" spans="1:2">
      <c r="A8307">
        <v>8306</v>
      </c>
      <c r="B8307" s="13">
        <v>-9.3714084341707533</v>
      </c>
    </row>
    <row r="8308" spans="1:2">
      <c r="A8308">
        <v>8307</v>
      </c>
      <c r="B8308" s="13">
        <v>-6.0153215424929289</v>
      </c>
    </row>
    <row r="8309" spans="1:2">
      <c r="A8309">
        <v>8308</v>
      </c>
      <c r="B8309" s="13">
        <v>-7.2850977307901736</v>
      </c>
    </row>
    <row r="8310" spans="1:2">
      <c r="A8310">
        <v>8309</v>
      </c>
      <c r="B8310" s="13">
        <v>-4.1084937900206935</v>
      </c>
    </row>
    <row r="8311" spans="1:2">
      <c r="A8311">
        <v>8310</v>
      </c>
      <c r="B8311" s="13">
        <v>-4.0044518157471041</v>
      </c>
    </row>
    <row r="8312" spans="1:2">
      <c r="A8312">
        <v>8311</v>
      </c>
      <c r="B8312" s="13">
        <v>-0.17927065341268134</v>
      </c>
    </row>
    <row r="8313" spans="1:2">
      <c r="A8313">
        <v>8312</v>
      </c>
      <c r="B8313" s="13">
        <v>-5.4973152329932544</v>
      </c>
    </row>
    <row r="8314" spans="1:2">
      <c r="A8314">
        <v>8313</v>
      </c>
      <c r="B8314" s="13">
        <v>-3.4132306852959213</v>
      </c>
    </row>
    <row r="8315" spans="1:2">
      <c r="A8315">
        <v>8314</v>
      </c>
      <c r="B8315" s="13">
        <v>-2.4034751480551311</v>
      </c>
    </row>
    <row r="8316" spans="1:2">
      <c r="A8316">
        <v>8315</v>
      </c>
      <c r="B8316" s="13">
        <v>-7.0995169535672131</v>
      </c>
    </row>
    <row r="8317" spans="1:2">
      <c r="A8317">
        <v>8316</v>
      </c>
      <c r="B8317" s="13">
        <v>-5.8898934003786376</v>
      </c>
    </row>
    <row r="8318" spans="1:2">
      <c r="A8318">
        <v>8317</v>
      </c>
      <c r="B8318" s="13">
        <v>-4.7881309475890861</v>
      </c>
    </row>
    <row r="8319" spans="1:2">
      <c r="A8319">
        <v>8318</v>
      </c>
      <c r="B8319" s="13">
        <v>-8.133666258915909</v>
      </c>
    </row>
    <row r="8320" spans="1:2">
      <c r="A8320">
        <v>8319</v>
      </c>
      <c r="B8320" s="13">
        <v>-7.1893406663013515</v>
      </c>
    </row>
    <row r="8321" spans="1:2">
      <c r="A8321">
        <v>8320</v>
      </c>
      <c r="B8321" s="13">
        <v>-4.0283781957004825</v>
      </c>
    </row>
    <row r="8322" spans="1:2">
      <c r="A8322">
        <v>8321</v>
      </c>
      <c r="B8322" s="13">
        <v>-3.797795366396036</v>
      </c>
    </row>
    <row r="8323" spans="1:2">
      <c r="A8323">
        <v>8322</v>
      </c>
      <c r="B8323" s="13">
        <v>-3.9031837258323443</v>
      </c>
    </row>
    <row r="8324" spans="1:2">
      <c r="A8324">
        <v>8323</v>
      </c>
      <c r="B8324" s="13">
        <v>-3.2033065771339184</v>
      </c>
    </row>
    <row r="8325" spans="1:2">
      <c r="A8325">
        <v>8324</v>
      </c>
      <c r="B8325" s="13">
        <v>-1.8604975931797332</v>
      </c>
    </row>
    <row r="8326" spans="1:2">
      <c r="A8326">
        <v>8325</v>
      </c>
      <c r="B8326" s="13">
        <v>-9.1201815590675235</v>
      </c>
    </row>
    <row r="8327" spans="1:2">
      <c r="A8327">
        <v>8326</v>
      </c>
      <c r="B8327" s="13">
        <v>-8.7702301177557818</v>
      </c>
    </row>
    <row r="8328" spans="1:2">
      <c r="A8328">
        <v>8327</v>
      </c>
      <c r="B8328" s="13">
        <v>-9.7454071770882784</v>
      </c>
    </row>
    <row r="8329" spans="1:2">
      <c r="A8329">
        <v>8328</v>
      </c>
      <c r="B8329" s="13">
        <v>-3.9329874917823475</v>
      </c>
    </row>
    <row r="8330" spans="1:2">
      <c r="A8330">
        <v>8329</v>
      </c>
      <c r="B8330" s="13">
        <v>-5.5918967399894903</v>
      </c>
    </row>
    <row r="8331" spans="1:2">
      <c r="A8331">
        <v>8330</v>
      </c>
      <c r="B8331" s="13">
        <v>-6.7031911310638224</v>
      </c>
    </row>
    <row r="8332" spans="1:2">
      <c r="A8332">
        <v>8331</v>
      </c>
      <c r="B8332" s="13">
        <v>-4.2144474007380959</v>
      </c>
    </row>
    <row r="8333" spans="1:2">
      <c r="A8333">
        <v>8332</v>
      </c>
      <c r="B8333" s="13">
        <v>-9.1877010863479249</v>
      </c>
    </row>
    <row r="8334" spans="1:2">
      <c r="A8334">
        <v>8333</v>
      </c>
      <c r="B8334" s="13">
        <v>-6.8070519259516615</v>
      </c>
    </row>
    <row r="8335" spans="1:2">
      <c r="A8335">
        <v>8334</v>
      </c>
      <c r="B8335" s="13">
        <v>-1.555182102336683</v>
      </c>
    </row>
    <row r="8336" spans="1:2">
      <c r="A8336">
        <v>8335</v>
      </c>
      <c r="B8336" s="13">
        <v>-6.00248785685611</v>
      </c>
    </row>
    <row r="8337" spans="1:2">
      <c r="A8337">
        <v>8336</v>
      </c>
      <c r="B8337" s="13">
        <v>-7.7486246634332563</v>
      </c>
    </row>
    <row r="8338" spans="1:2">
      <c r="A8338">
        <v>8337</v>
      </c>
      <c r="B8338" s="13">
        <v>-10.347547981580009</v>
      </c>
    </row>
    <row r="8339" spans="1:2">
      <c r="A8339">
        <v>8338</v>
      </c>
      <c r="B8339" s="13">
        <v>-6.8035652534925086</v>
      </c>
    </row>
    <row r="8340" spans="1:2">
      <c r="A8340">
        <v>8339</v>
      </c>
      <c r="B8340" s="13">
        <v>-5.0100674720881653</v>
      </c>
    </row>
    <row r="8341" spans="1:2">
      <c r="A8341">
        <v>8340</v>
      </c>
      <c r="B8341" s="13">
        <v>-8.0932694534294107</v>
      </c>
    </row>
    <row r="8342" spans="1:2">
      <c r="A8342">
        <v>8341</v>
      </c>
      <c r="B8342" s="13">
        <v>-10.383860178167767</v>
      </c>
    </row>
    <row r="8343" spans="1:2">
      <c r="A8343">
        <v>8342</v>
      </c>
      <c r="B8343" s="13">
        <v>-2.2576825548981665</v>
      </c>
    </row>
    <row r="8344" spans="1:2">
      <c r="A8344">
        <v>8343</v>
      </c>
      <c r="B8344" s="13">
        <v>-8.0757650188266279</v>
      </c>
    </row>
    <row r="8345" spans="1:2">
      <c r="A8345">
        <v>8344</v>
      </c>
      <c r="B8345" s="13">
        <v>-8.2868180595559551</v>
      </c>
    </row>
    <row r="8346" spans="1:2">
      <c r="A8346">
        <v>8345</v>
      </c>
      <c r="B8346" s="13">
        <v>-7.4768173989878539</v>
      </c>
    </row>
    <row r="8347" spans="1:2">
      <c r="A8347">
        <v>8346</v>
      </c>
      <c r="B8347" s="13">
        <v>-7.4803968734755122</v>
      </c>
    </row>
    <row r="8348" spans="1:2">
      <c r="A8348">
        <v>8347</v>
      </c>
      <c r="B8348" s="13">
        <v>-5.6378359074859459</v>
      </c>
    </row>
    <row r="8349" spans="1:2">
      <c r="A8349">
        <v>8348</v>
      </c>
      <c r="B8349" s="13">
        <v>-7.1541694180650293</v>
      </c>
    </row>
    <row r="8350" spans="1:2">
      <c r="A8350">
        <v>8349</v>
      </c>
      <c r="B8350" s="13">
        <v>-3.2322572655064477</v>
      </c>
    </row>
    <row r="8351" spans="1:2">
      <c r="A8351">
        <v>8350</v>
      </c>
      <c r="B8351" s="13">
        <v>-6.3933222881024045</v>
      </c>
    </row>
    <row r="8352" spans="1:2">
      <c r="A8352">
        <v>8351</v>
      </c>
      <c r="B8352" s="13">
        <v>-9.4064197874702646</v>
      </c>
    </row>
    <row r="8353" spans="1:2">
      <c r="A8353">
        <v>8352</v>
      </c>
      <c r="B8353" s="13">
        <v>-5.7109675148190506</v>
      </c>
    </row>
    <row r="8354" spans="1:2">
      <c r="A8354">
        <v>8353</v>
      </c>
      <c r="B8354" s="13">
        <v>-5.4407286047701531</v>
      </c>
    </row>
    <row r="8355" spans="1:2">
      <c r="A8355">
        <v>8354</v>
      </c>
      <c r="B8355" s="13">
        <v>-8.7525139750882079</v>
      </c>
    </row>
    <row r="8356" spans="1:2">
      <c r="A8356">
        <v>8355</v>
      </c>
      <c r="B8356" s="13">
        <v>-8.4486204092669759</v>
      </c>
    </row>
    <row r="8357" spans="1:2">
      <c r="A8357">
        <v>8356</v>
      </c>
      <c r="B8357" s="13">
        <v>-3.7051733266682865</v>
      </c>
    </row>
    <row r="8358" spans="1:2">
      <c r="A8358">
        <v>8357</v>
      </c>
      <c r="B8358" s="13">
        <v>-4.3102688018713513</v>
      </c>
    </row>
    <row r="8359" spans="1:2">
      <c r="A8359">
        <v>8358</v>
      </c>
      <c r="B8359" s="13">
        <v>-6.4580570034489746</v>
      </c>
    </row>
    <row r="8360" spans="1:2">
      <c r="A8360">
        <v>8359</v>
      </c>
      <c r="B8360" s="13">
        <v>-3.0241009337686435</v>
      </c>
    </row>
    <row r="8361" spans="1:2">
      <c r="A8361">
        <v>8360</v>
      </c>
      <c r="B8361" s="13">
        <v>-4.5359191932727061</v>
      </c>
    </row>
    <row r="8362" spans="1:2">
      <c r="A8362">
        <v>8361</v>
      </c>
      <c r="B8362" s="13">
        <v>-1.9718776924123878</v>
      </c>
    </row>
    <row r="8363" spans="1:2">
      <c r="A8363">
        <v>8362</v>
      </c>
      <c r="B8363" s="13">
        <v>-9.0100101088958606</v>
      </c>
    </row>
    <row r="8364" spans="1:2">
      <c r="A8364">
        <v>8363</v>
      </c>
      <c r="B8364" s="13">
        <v>-2.4922709332936384</v>
      </c>
    </row>
    <row r="8365" spans="1:2">
      <c r="A8365">
        <v>8364</v>
      </c>
      <c r="B8365" s="13">
        <v>-5.4271818246037293</v>
      </c>
    </row>
    <row r="8366" spans="1:2">
      <c r="A8366">
        <v>8365</v>
      </c>
      <c r="B8366" s="13">
        <v>-4.5308844154023724</v>
      </c>
    </row>
    <row r="8367" spans="1:2">
      <c r="A8367">
        <v>8366</v>
      </c>
      <c r="B8367" s="13">
        <v>-5.3349048378696802</v>
      </c>
    </row>
    <row r="8368" spans="1:2">
      <c r="A8368">
        <v>8367</v>
      </c>
      <c r="B8368" s="13">
        <v>-4.1481164241435868</v>
      </c>
    </row>
    <row r="8369" spans="1:2">
      <c r="A8369">
        <v>8368</v>
      </c>
      <c r="B8369" s="13">
        <v>-7.9476256051992618</v>
      </c>
    </row>
    <row r="8370" spans="1:2">
      <c r="A8370">
        <v>8369</v>
      </c>
      <c r="B8370" s="13">
        <v>-1.3171807276619034</v>
      </c>
    </row>
    <row r="8371" spans="1:2">
      <c r="A8371">
        <v>8370</v>
      </c>
      <c r="B8371" s="13">
        <v>-0.86374968836030508</v>
      </c>
    </row>
    <row r="8372" spans="1:2">
      <c r="A8372">
        <v>8371</v>
      </c>
      <c r="B8372" s="13">
        <v>-2.0278424318751189</v>
      </c>
    </row>
    <row r="8373" spans="1:2">
      <c r="A8373">
        <v>8372</v>
      </c>
      <c r="B8373" s="13">
        <v>-2.8901519376025018</v>
      </c>
    </row>
    <row r="8374" spans="1:2">
      <c r="A8374">
        <v>8373</v>
      </c>
      <c r="B8374" s="13">
        <v>-3.3278739376520279</v>
      </c>
    </row>
    <row r="8375" spans="1:2">
      <c r="A8375">
        <v>8374</v>
      </c>
      <c r="B8375" s="13">
        <v>-10.478077452759472</v>
      </c>
    </row>
    <row r="8376" spans="1:2">
      <c r="A8376">
        <v>8375</v>
      </c>
      <c r="B8376" s="13">
        <v>-5.5278087329063306</v>
      </c>
    </row>
    <row r="8377" spans="1:2">
      <c r="A8377">
        <v>8376</v>
      </c>
      <c r="B8377" s="13">
        <v>-7.8163818875572373</v>
      </c>
    </row>
    <row r="8378" spans="1:2">
      <c r="A8378">
        <v>8377</v>
      </c>
      <c r="B8378" s="13">
        <v>-4.6978511207583988</v>
      </c>
    </row>
    <row r="8379" spans="1:2">
      <c r="A8379">
        <v>8378</v>
      </c>
      <c r="B8379" s="13">
        <v>-9.6412455502863441</v>
      </c>
    </row>
    <row r="8380" spans="1:2">
      <c r="A8380">
        <v>8379</v>
      </c>
      <c r="B8380" s="13">
        <v>-5.7417273373461528</v>
      </c>
    </row>
    <row r="8381" spans="1:2">
      <c r="A8381">
        <v>8380</v>
      </c>
      <c r="B8381" s="13">
        <v>-8.9142575252976801</v>
      </c>
    </row>
    <row r="8382" spans="1:2">
      <c r="A8382">
        <v>8381</v>
      </c>
      <c r="B8382" s="13">
        <v>-7.8294706674273256</v>
      </c>
    </row>
    <row r="8383" spans="1:2">
      <c r="A8383">
        <v>8382</v>
      </c>
      <c r="B8383" s="13">
        <v>-4.4232571706594328</v>
      </c>
    </row>
    <row r="8384" spans="1:2">
      <c r="A8384">
        <v>8383</v>
      </c>
      <c r="B8384" s="13">
        <v>-9.1899139744908034</v>
      </c>
    </row>
    <row r="8385" spans="1:2">
      <c r="A8385">
        <v>8384</v>
      </c>
      <c r="B8385" s="13">
        <v>-3.5814728174465982</v>
      </c>
    </row>
    <row r="8386" spans="1:2">
      <c r="A8386">
        <v>8385</v>
      </c>
      <c r="B8386" s="13">
        <v>-6.4238148651976728</v>
      </c>
    </row>
    <row r="8387" spans="1:2">
      <c r="A8387">
        <v>8386</v>
      </c>
      <c r="B8387" s="13">
        <v>-1.4826338735684159</v>
      </c>
    </row>
    <row r="8388" spans="1:2">
      <c r="A8388">
        <v>8387</v>
      </c>
      <c r="B8388" s="13">
        <v>-5.5304222615998366</v>
      </c>
    </row>
    <row r="8389" spans="1:2">
      <c r="A8389">
        <v>8388</v>
      </c>
      <c r="B8389" s="13">
        <v>-4.9185056935952076</v>
      </c>
    </row>
    <row r="8390" spans="1:2">
      <c r="A8390">
        <v>8389</v>
      </c>
      <c r="B8390" s="13">
        <v>-4.1716396172922376</v>
      </c>
    </row>
    <row r="8391" spans="1:2">
      <c r="A8391">
        <v>8390</v>
      </c>
      <c r="B8391" s="13">
        <v>-10.890065476041261</v>
      </c>
    </row>
    <row r="8392" spans="1:2">
      <c r="A8392">
        <v>8391</v>
      </c>
      <c r="B8392" s="13">
        <v>-6.8518004744373906</v>
      </c>
    </row>
    <row r="8393" spans="1:2">
      <c r="A8393">
        <v>8392</v>
      </c>
      <c r="B8393" s="13">
        <v>-9.2400937084587067</v>
      </c>
    </row>
    <row r="8394" spans="1:2">
      <c r="A8394">
        <v>8393</v>
      </c>
      <c r="B8394" s="13">
        <v>-0.73057529695165668</v>
      </c>
    </row>
    <row r="8395" spans="1:2">
      <c r="A8395">
        <v>8394</v>
      </c>
      <c r="B8395" s="13">
        <v>-9.256685974829395</v>
      </c>
    </row>
    <row r="8396" spans="1:2">
      <c r="A8396">
        <v>8395</v>
      </c>
      <c r="B8396" s="13">
        <v>-8.7595236331130533</v>
      </c>
    </row>
    <row r="8397" spans="1:2">
      <c r="A8397">
        <v>8396</v>
      </c>
      <c r="B8397" s="13">
        <v>-4.0190710563144876</v>
      </c>
    </row>
    <row r="8398" spans="1:2">
      <c r="A8398">
        <v>8397</v>
      </c>
      <c r="B8398" s="13">
        <v>-6.8607386840966296</v>
      </c>
    </row>
    <row r="8399" spans="1:2">
      <c r="A8399">
        <v>8398</v>
      </c>
      <c r="B8399" s="13">
        <v>-2.2649790262627056</v>
      </c>
    </row>
    <row r="8400" spans="1:2">
      <c r="A8400">
        <v>8399</v>
      </c>
      <c r="B8400" s="13">
        <v>-3.4476425197811262</v>
      </c>
    </row>
    <row r="8401" spans="1:2">
      <c r="A8401">
        <v>8400</v>
      </c>
      <c r="B8401" s="13">
        <v>-4.3618790955674189</v>
      </c>
    </row>
    <row r="8402" spans="1:2">
      <c r="A8402">
        <v>8401</v>
      </c>
      <c r="B8402" s="13">
        <v>-6.1540179959253818</v>
      </c>
    </row>
    <row r="8403" spans="1:2">
      <c r="A8403">
        <v>8402</v>
      </c>
      <c r="B8403" s="13">
        <v>-10.770134301999821</v>
      </c>
    </row>
    <row r="8404" spans="1:2">
      <c r="A8404">
        <v>8403</v>
      </c>
      <c r="B8404" s="13">
        <v>-5.719608283316262</v>
      </c>
    </row>
    <row r="8405" spans="1:2">
      <c r="A8405">
        <v>8404</v>
      </c>
      <c r="B8405" s="13">
        <v>-5.6896017873546576</v>
      </c>
    </row>
    <row r="8406" spans="1:2">
      <c r="A8406">
        <v>8405</v>
      </c>
      <c r="B8406" s="13">
        <v>-4.2459374332563042</v>
      </c>
    </row>
    <row r="8407" spans="1:2">
      <c r="A8407">
        <v>8406</v>
      </c>
      <c r="B8407" s="13">
        <v>-4.7914885917146428</v>
      </c>
    </row>
    <row r="8408" spans="1:2">
      <c r="A8408">
        <v>8407</v>
      </c>
      <c r="B8408" s="13">
        <v>-4.8682538774650412</v>
      </c>
    </row>
    <row r="8409" spans="1:2">
      <c r="A8409">
        <v>8408</v>
      </c>
      <c r="B8409" s="13">
        <v>-8.3723941164070208</v>
      </c>
    </row>
    <row r="8410" spans="1:2">
      <c r="A8410">
        <v>8409</v>
      </c>
      <c r="B8410" s="13">
        <v>-4.9903082904402849</v>
      </c>
    </row>
    <row r="8411" spans="1:2">
      <c r="A8411">
        <v>8410</v>
      </c>
      <c r="B8411" s="13">
        <v>-6.2783518954165212</v>
      </c>
    </row>
    <row r="8412" spans="1:2">
      <c r="A8412">
        <v>8411</v>
      </c>
      <c r="B8412" s="13">
        <v>-0.67244569494355955</v>
      </c>
    </row>
    <row r="8413" spans="1:2">
      <c r="A8413">
        <v>8412</v>
      </c>
      <c r="B8413" s="13">
        <v>-6.3211075004763586</v>
      </c>
    </row>
    <row r="8414" spans="1:2">
      <c r="A8414">
        <v>8413</v>
      </c>
      <c r="B8414" s="13">
        <v>-5.0945937496170011</v>
      </c>
    </row>
    <row r="8415" spans="1:2">
      <c r="A8415">
        <v>8414</v>
      </c>
      <c r="B8415" s="13">
        <v>-3.6709907723695374</v>
      </c>
    </row>
    <row r="8416" spans="1:2">
      <c r="A8416">
        <v>8415</v>
      </c>
      <c r="B8416" s="13">
        <v>-3.6682241237987361</v>
      </c>
    </row>
    <row r="8417" spans="1:2">
      <c r="A8417">
        <v>8416</v>
      </c>
      <c r="B8417" s="13">
        <v>-1.1897117582015986</v>
      </c>
    </row>
    <row r="8418" spans="1:2">
      <c r="A8418">
        <v>8417</v>
      </c>
      <c r="B8418" s="13">
        <v>-4.2515563320285708</v>
      </c>
    </row>
    <row r="8419" spans="1:2">
      <c r="A8419">
        <v>8418</v>
      </c>
      <c r="B8419" s="13">
        <v>-3.38625576707242</v>
      </c>
    </row>
    <row r="8420" spans="1:2">
      <c r="A8420">
        <v>8419</v>
      </c>
      <c r="B8420" s="13">
        <v>-9.0037470053213049</v>
      </c>
    </row>
    <row r="8421" spans="1:2">
      <c r="A8421">
        <v>8420</v>
      </c>
      <c r="B8421" s="13">
        <v>-4.0046104283046198</v>
      </c>
    </row>
    <row r="8422" spans="1:2">
      <c r="A8422">
        <v>8421</v>
      </c>
      <c r="B8422" s="13">
        <v>-3.5460605435639905</v>
      </c>
    </row>
    <row r="8423" spans="1:2">
      <c r="A8423">
        <v>8422</v>
      </c>
      <c r="B8423" s="13">
        <v>-10.032933330129898</v>
      </c>
    </row>
    <row r="8424" spans="1:2">
      <c r="A8424">
        <v>8423</v>
      </c>
      <c r="B8424" s="13">
        <v>-8.707634369652645</v>
      </c>
    </row>
    <row r="8425" spans="1:2">
      <c r="A8425">
        <v>8424</v>
      </c>
      <c r="B8425" s="13">
        <v>-6.2145168813025595</v>
      </c>
    </row>
    <row r="8426" spans="1:2">
      <c r="A8426">
        <v>8425</v>
      </c>
      <c r="B8426" s="13">
        <v>-6.444293065195061</v>
      </c>
    </row>
    <row r="8427" spans="1:2">
      <c r="A8427">
        <v>8426</v>
      </c>
      <c r="B8427" s="13">
        <v>-5.9641833529990631</v>
      </c>
    </row>
    <row r="8428" spans="1:2">
      <c r="A8428">
        <v>8427</v>
      </c>
      <c r="B8428" s="13">
        <v>-8.6918628933675812</v>
      </c>
    </row>
    <row r="8429" spans="1:2">
      <c r="A8429">
        <v>8428</v>
      </c>
      <c r="B8429" s="13">
        <v>-4.5942839049602435</v>
      </c>
    </row>
    <row r="8430" spans="1:2">
      <c r="A8430">
        <v>8429</v>
      </c>
      <c r="B8430" s="13">
        <v>-4.3484359583422618</v>
      </c>
    </row>
    <row r="8431" spans="1:2">
      <c r="A8431">
        <v>8430</v>
      </c>
      <c r="B8431" s="13">
        <v>-6.9485300778955335</v>
      </c>
    </row>
    <row r="8432" spans="1:2">
      <c r="A8432">
        <v>8431</v>
      </c>
      <c r="B8432" s="13">
        <v>-1.5590677115738281</v>
      </c>
    </row>
    <row r="8433" spans="1:2">
      <c r="A8433">
        <v>8432</v>
      </c>
      <c r="B8433" s="13">
        <v>-5.5779231501755184</v>
      </c>
    </row>
    <row r="8434" spans="1:2">
      <c r="A8434">
        <v>8433</v>
      </c>
      <c r="B8434" s="13">
        <v>-8.2452581161330851</v>
      </c>
    </row>
    <row r="8435" spans="1:2">
      <c r="A8435">
        <v>8434</v>
      </c>
      <c r="B8435" s="13">
        <v>-6.5483980895546878</v>
      </c>
    </row>
    <row r="8436" spans="1:2">
      <c r="A8436">
        <v>8435</v>
      </c>
      <c r="B8436" s="13">
        <v>-6.4098330526847676</v>
      </c>
    </row>
    <row r="8437" spans="1:2">
      <c r="A8437">
        <v>8436</v>
      </c>
      <c r="B8437" s="13">
        <v>-7.2121517512222697</v>
      </c>
    </row>
    <row r="8438" spans="1:2">
      <c r="A8438">
        <v>8437</v>
      </c>
      <c r="B8438" s="13">
        <v>-9.0492242922126493</v>
      </c>
    </row>
    <row r="8439" spans="1:2">
      <c r="A8439">
        <v>8438</v>
      </c>
      <c r="B8439" s="13">
        <v>-6.27642240919955</v>
      </c>
    </row>
    <row r="8440" spans="1:2">
      <c r="A8440">
        <v>8439</v>
      </c>
      <c r="B8440" s="13">
        <v>-4.3729461341351925</v>
      </c>
    </row>
    <row r="8441" spans="1:2">
      <c r="A8441">
        <v>8440</v>
      </c>
      <c r="B8441" s="13">
        <v>-3.6980189935084953</v>
      </c>
    </row>
    <row r="8442" spans="1:2">
      <c r="A8442">
        <v>8441</v>
      </c>
      <c r="B8442" s="13">
        <v>-7.5146633412505492</v>
      </c>
    </row>
    <row r="8443" spans="1:2">
      <c r="A8443">
        <v>8442</v>
      </c>
      <c r="B8443" s="13">
        <v>-2.7751726826494445</v>
      </c>
    </row>
    <row r="8444" spans="1:2">
      <c r="A8444">
        <v>8443</v>
      </c>
      <c r="B8444" s="13">
        <v>-7.1368956578380942</v>
      </c>
    </row>
    <row r="8445" spans="1:2">
      <c r="A8445">
        <v>8444</v>
      </c>
      <c r="B8445" s="13">
        <v>-4.1191310210821799</v>
      </c>
    </row>
    <row r="8446" spans="1:2">
      <c r="A8446">
        <v>8445</v>
      </c>
      <c r="B8446" s="13">
        <v>-8.7166407723096189</v>
      </c>
    </row>
    <row r="8447" spans="1:2">
      <c r="A8447">
        <v>8446</v>
      </c>
      <c r="B8447" s="13">
        <v>-4.1312143893851054</v>
      </c>
    </row>
    <row r="8448" spans="1:2">
      <c r="A8448">
        <v>8447</v>
      </c>
      <c r="B8448" s="13">
        <v>-5.2920771203617472</v>
      </c>
    </row>
    <row r="8449" spans="1:2">
      <c r="A8449">
        <v>8448</v>
      </c>
      <c r="B8449" s="13">
        <v>0.62716282588146111</v>
      </c>
    </row>
    <row r="8450" spans="1:2">
      <c r="A8450">
        <v>8449</v>
      </c>
      <c r="B8450" s="13">
        <v>-3.8775947484176259</v>
      </c>
    </row>
    <row r="8451" spans="1:2">
      <c r="A8451">
        <v>8450</v>
      </c>
      <c r="B8451" s="13">
        <v>3.2012237255052605</v>
      </c>
    </row>
    <row r="8452" spans="1:2">
      <c r="A8452">
        <v>8451</v>
      </c>
      <c r="B8452" s="13">
        <v>-5.6603706182887148</v>
      </c>
    </row>
    <row r="8453" spans="1:2">
      <c r="A8453">
        <v>8452</v>
      </c>
      <c r="B8453" s="13">
        <v>-1.265203687858576</v>
      </c>
    </row>
    <row r="8454" spans="1:2">
      <c r="A8454">
        <v>8453</v>
      </c>
      <c r="B8454" s="13">
        <v>-2.1390922748779255</v>
      </c>
    </row>
    <row r="8455" spans="1:2">
      <c r="A8455">
        <v>8454</v>
      </c>
      <c r="B8455" s="13">
        <v>-5.8415378373401872</v>
      </c>
    </row>
    <row r="8456" spans="1:2">
      <c r="A8456">
        <v>8455</v>
      </c>
      <c r="B8456" s="13">
        <v>-6.1026935391337878</v>
      </c>
    </row>
    <row r="8457" spans="1:2">
      <c r="A8457">
        <v>8456</v>
      </c>
      <c r="B8457" s="13">
        <v>-3.8784686289034598</v>
      </c>
    </row>
    <row r="8458" spans="1:2">
      <c r="A8458">
        <v>8457</v>
      </c>
      <c r="B8458" s="13">
        <v>-3.9893186585609204</v>
      </c>
    </row>
    <row r="8459" spans="1:2">
      <c r="A8459">
        <v>8458</v>
      </c>
      <c r="B8459" s="13">
        <v>-3.3884510414536946</v>
      </c>
    </row>
    <row r="8460" spans="1:2">
      <c r="A8460">
        <v>8459</v>
      </c>
      <c r="B8460" s="13">
        <v>-5.6294309203905115</v>
      </c>
    </row>
    <row r="8461" spans="1:2">
      <c r="A8461">
        <v>8460</v>
      </c>
      <c r="B8461" s="13">
        <v>-5.5712618491091543</v>
      </c>
    </row>
    <row r="8462" spans="1:2">
      <c r="A8462">
        <v>8461</v>
      </c>
      <c r="B8462" s="13">
        <v>-8.3596299691032225</v>
      </c>
    </row>
    <row r="8463" spans="1:2">
      <c r="A8463">
        <v>8462</v>
      </c>
      <c r="B8463" s="13">
        <v>-3.6331005031633836</v>
      </c>
    </row>
    <row r="8464" spans="1:2">
      <c r="A8464">
        <v>8463</v>
      </c>
      <c r="B8464" s="13">
        <v>-5.2257075055158628</v>
      </c>
    </row>
    <row r="8465" spans="1:2">
      <c r="A8465">
        <v>8464</v>
      </c>
      <c r="B8465" s="13">
        <v>-6.7592466260578261</v>
      </c>
    </row>
    <row r="8466" spans="1:2">
      <c r="A8466">
        <v>8465</v>
      </c>
      <c r="B8466" s="13">
        <v>-6.4060991706643797</v>
      </c>
    </row>
    <row r="8467" spans="1:2">
      <c r="A8467">
        <v>8466</v>
      </c>
      <c r="B8467" s="13">
        <v>-8.4638263249864583</v>
      </c>
    </row>
    <row r="8468" spans="1:2">
      <c r="A8468">
        <v>8467</v>
      </c>
      <c r="B8468" s="13">
        <v>-12.129826279033296</v>
      </c>
    </row>
    <row r="8469" spans="1:2">
      <c r="A8469">
        <v>8468</v>
      </c>
      <c r="B8469" s="13">
        <v>-6.9479130794427268</v>
      </c>
    </row>
    <row r="8470" spans="1:2">
      <c r="A8470">
        <v>8469</v>
      </c>
      <c r="B8470" s="13">
        <v>-5.5740097417916674</v>
      </c>
    </row>
    <row r="8471" spans="1:2">
      <c r="A8471">
        <v>8470</v>
      </c>
      <c r="B8471" s="13">
        <v>-3.5559310864455087</v>
      </c>
    </row>
    <row r="8472" spans="1:2">
      <c r="A8472">
        <v>8471</v>
      </c>
      <c r="B8472" s="13">
        <v>-6.9155628853554907</v>
      </c>
    </row>
    <row r="8473" spans="1:2">
      <c r="A8473">
        <v>8472</v>
      </c>
      <c r="B8473" s="13">
        <v>-2.355279952454655</v>
      </c>
    </row>
    <row r="8474" spans="1:2">
      <c r="A8474">
        <v>8473</v>
      </c>
      <c r="B8474" s="13">
        <v>-5.5720792763419329</v>
      </c>
    </row>
    <row r="8475" spans="1:2">
      <c r="A8475">
        <v>8474</v>
      </c>
      <c r="B8475" s="13">
        <v>-9.7578534607347205</v>
      </c>
    </row>
    <row r="8476" spans="1:2">
      <c r="A8476">
        <v>8475</v>
      </c>
      <c r="B8476" s="13">
        <v>-0.74762418973310074</v>
      </c>
    </row>
    <row r="8477" spans="1:2">
      <c r="A8477">
        <v>8476</v>
      </c>
      <c r="B8477" s="13">
        <v>-8.3406312027932117</v>
      </c>
    </row>
    <row r="8478" spans="1:2">
      <c r="A8478">
        <v>8477</v>
      </c>
      <c r="B8478" s="13">
        <v>-2.3334494435855899</v>
      </c>
    </row>
    <row r="8479" spans="1:2">
      <c r="A8479">
        <v>8478</v>
      </c>
      <c r="B8479" s="13">
        <v>-2.8564163609894178</v>
      </c>
    </row>
    <row r="8480" spans="1:2">
      <c r="A8480">
        <v>8479</v>
      </c>
      <c r="B8480" s="13">
        <v>-4.0754249290938018</v>
      </c>
    </row>
    <row r="8481" spans="1:2">
      <c r="A8481">
        <v>8480</v>
      </c>
      <c r="B8481" s="13">
        <v>-1.8041201135823424</v>
      </c>
    </row>
    <row r="8482" spans="1:2">
      <c r="A8482">
        <v>8481</v>
      </c>
      <c r="B8482" s="13">
        <v>-9.3503974343677569</v>
      </c>
    </row>
    <row r="8483" spans="1:2">
      <c r="A8483">
        <v>8482</v>
      </c>
      <c r="B8483" s="13">
        <v>-4.0447251278087597</v>
      </c>
    </row>
    <row r="8484" spans="1:2">
      <c r="A8484">
        <v>8483</v>
      </c>
      <c r="B8484" s="13">
        <v>-3.7551021807718454</v>
      </c>
    </row>
    <row r="8485" spans="1:2">
      <c r="A8485">
        <v>8484</v>
      </c>
      <c r="B8485" s="13">
        <v>-4.1450984232393573</v>
      </c>
    </row>
    <row r="8486" spans="1:2">
      <c r="A8486">
        <v>8485</v>
      </c>
      <c r="B8486" s="13">
        <v>-8.1247498696824021</v>
      </c>
    </row>
    <row r="8487" spans="1:2">
      <c r="A8487">
        <v>8486</v>
      </c>
      <c r="B8487" s="13">
        <v>-5.3527768781539482</v>
      </c>
    </row>
    <row r="8488" spans="1:2">
      <c r="A8488">
        <v>8487</v>
      </c>
      <c r="B8488" s="13">
        <v>-5.2824229395469322</v>
      </c>
    </row>
    <row r="8489" spans="1:2">
      <c r="A8489">
        <v>8488</v>
      </c>
      <c r="B8489" s="13">
        <v>-4.3003014548740648</v>
      </c>
    </row>
    <row r="8490" spans="1:2">
      <c r="A8490">
        <v>8489</v>
      </c>
      <c r="B8490" s="13">
        <v>-6.2975055277449918</v>
      </c>
    </row>
    <row r="8491" spans="1:2">
      <c r="A8491">
        <v>8490</v>
      </c>
      <c r="B8491" s="13">
        <v>-8.7089123070046224</v>
      </c>
    </row>
    <row r="8492" spans="1:2">
      <c r="A8492">
        <v>8491</v>
      </c>
      <c r="B8492" s="13">
        <v>-9.2533360362136925</v>
      </c>
    </row>
    <row r="8493" spans="1:2">
      <c r="A8493">
        <v>8492</v>
      </c>
      <c r="B8493" s="13">
        <v>-2.7414864147165412</v>
      </c>
    </row>
    <row r="8494" spans="1:2">
      <c r="A8494">
        <v>8493</v>
      </c>
      <c r="B8494" s="13">
        <v>-2.99988918524034</v>
      </c>
    </row>
    <row r="8495" spans="1:2">
      <c r="A8495">
        <v>8494</v>
      </c>
      <c r="B8495" s="13">
        <v>-2.2577074979089464</v>
      </c>
    </row>
    <row r="8496" spans="1:2">
      <c r="A8496">
        <v>8495</v>
      </c>
      <c r="B8496" s="13">
        <v>-7.9237442871381889</v>
      </c>
    </row>
    <row r="8497" spans="1:2">
      <c r="A8497">
        <v>8496</v>
      </c>
      <c r="B8497" s="13">
        <v>-5.5251433450546958</v>
      </c>
    </row>
    <row r="8498" spans="1:2">
      <c r="A8498">
        <v>8497</v>
      </c>
      <c r="B8498" s="13">
        <v>-3.7952241091556291</v>
      </c>
    </row>
    <row r="8499" spans="1:2">
      <c r="A8499">
        <v>8498</v>
      </c>
      <c r="B8499" s="13">
        <v>-8.0015231940194163</v>
      </c>
    </row>
    <row r="8500" spans="1:2">
      <c r="A8500">
        <v>8499</v>
      </c>
      <c r="B8500" s="13">
        <v>-4.9644027122035217</v>
      </c>
    </row>
    <row r="8501" spans="1:2">
      <c r="A8501">
        <v>8500</v>
      </c>
      <c r="B8501" s="13">
        <v>-6.8944499530238224</v>
      </c>
    </row>
    <row r="8502" spans="1:2">
      <c r="A8502">
        <v>8501</v>
      </c>
      <c r="B8502" s="13">
        <v>-6.1697744921151285</v>
      </c>
    </row>
    <row r="8503" spans="1:2">
      <c r="A8503">
        <v>8502</v>
      </c>
      <c r="B8503" s="13">
        <v>-7.3854626155676115</v>
      </c>
    </row>
    <row r="8504" spans="1:2">
      <c r="A8504">
        <v>8503</v>
      </c>
      <c r="B8504" s="13">
        <v>-6.0978902910656592</v>
      </c>
    </row>
    <row r="8505" spans="1:2">
      <c r="A8505">
        <v>8504</v>
      </c>
      <c r="B8505" s="13">
        <v>-7.4987378192431384</v>
      </c>
    </row>
    <row r="8506" spans="1:2">
      <c r="A8506">
        <v>8505</v>
      </c>
      <c r="B8506" s="13">
        <v>-5.1675573625625919</v>
      </c>
    </row>
    <row r="8507" spans="1:2">
      <c r="A8507">
        <v>8506</v>
      </c>
      <c r="B8507" s="13">
        <v>-4.3061996636687745</v>
      </c>
    </row>
    <row r="8508" spans="1:2">
      <c r="A8508">
        <v>8507</v>
      </c>
      <c r="B8508" s="13">
        <v>-6.0920091712489901</v>
      </c>
    </row>
    <row r="8509" spans="1:2">
      <c r="A8509">
        <v>8508</v>
      </c>
      <c r="B8509" s="13">
        <v>-6.8381993496183657</v>
      </c>
    </row>
    <row r="8510" spans="1:2">
      <c r="A8510">
        <v>8509</v>
      </c>
      <c r="B8510" s="13">
        <v>-6.1807135852514641</v>
      </c>
    </row>
    <row r="8511" spans="1:2">
      <c r="A8511">
        <v>8510</v>
      </c>
      <c r="B8511" s="13">
        <v>-6.3227984308035179</v>
      </c>
    </row>
    <row r="8512" spans="1:2">
      <c r="A8512">
        <v>8511</v>
      </c>
      <c r="B8512" s="13">
        <v>-4.3902785917371254</v>
      </c>
    </row>
    <row r="8513" spans="1:2">
      <c r="A8513">
        <v>8512</v>
      </c>
      <c r="B8513" s="13">
        <v>-4.314493855871004</v>
      </c>
    </row>
    <row r="8514" spans="1:2">
      <c r="A8514">
        <v>8513</v>
      </c>
      <c r="B8514" s="13">
        <v>-9.8997613628191719</v>
      </c>
    </row>
    <row r="8515" spans="1:2">
      <c r="A8515">
        <v>8514</v>
      </c>
      <c r="B8515" s="13">
        <v>-4.1600061683557197</v>
      </c>
    </row>
    <row r="8516" spans="1:2">
      <c r="A8516">
        <v>8515</v>
      </c>
      <c r="B8516" s="13">
        <v>-8.661040582924727</v>
      </c>
    </row>
    <row r="8517" spans="1:2">
      <c r="A8517">
        <v>8516</v>
      </c>
      <c r="B8517" s="13">
        <v>-10.799361269961279</v>
      </c>
    </row>
    <row r="8518" spans="1:2">
      <c r="A8518">
        <v>8517</v>
      </c>
      <c r="B8518" s="13">
        <v>-3.8167616312331272</v>
      </c>
    </row>
    <row r="8519" spans="1:2">
      <c r="A8519">
        <v>8518</v>
      </c>
      <c r="B8519" s="13">
        <v>-6.5263483786798329</v>
      </c>
    </row>
    <row r="8520" spans="1:2">
      <c r="A8520">
        <v>8519</v>
      </c>
      <c r="B8520" s="13">
        <v>-9.6666066893396945</v>
      </c>
    </row>
    <row r="8521" spans="1:2">
      <c r="A8521">
        <v>8520</v>
      </c>
      <c r="B8521" s="13">
        <v>-2.3551578483879165</v>
      </c>
    </row>
    <row r="8522" spans="1:2">
      <c r="A8522">
        <v>8521</v>
      </c>
      <c r="B8522" s="13">
        <v>-11.037394849735316</v>
      </c>
    </row>
    <row r="8523" spans="1:2">
      <c r="A8523">
        <v>8522</v>
      </c>
      <c r="B8523" s="13">
        <v>-5.8671045171673706</v>
      </c>
    </row>
    <row r="8524" spans="1:2">
      <c r="A8524">
        <v>8523</v>
      </c>
      <c r="B8524" s="13">
        <v>-4.907593989957082E-2</v>
      </c>
    </row>
    <row r="8525" spans="1:2">
      <c r="A8525">
        <v>8524</v>
      </c>
      <c r="B8525" s="13">
        <v>-6.5706266610428585</v>
      </c>
    </row>
    <row r="8526" spans="1:2">
      <c r="A8526">
        <v>8525</v>
      </c>
      <c r="B8526" s="13">
        <v>-2.2423316293045348</v>
      </c>
    </row>
    <row r="8527" spans="1:2">
      <c r="A8527">
        <v>8526</v>
      </c>
      <c r="B8527" s="13">
        <v>-5.3790898547539712</v>
      </c>
    </row>
    <row r="8528" spans="1:2">
      <c r="A8528">
        <v>8527</v>
      </c>
      <c r="B8528" s="13">
        <v>-4.9441408702076153</v>
      </c>
    </row>
    <row r="8529" spans="1:2">
      <c r="A8529">
        <v>8528</v>
      </c>
      <c r="B8529" s="13">
        <v>-2.3695100580484572</v>
      </c>
    </row>
    <row r="8530" spans="1:2">
      <c r="A8530">
        <v>8529</v>
      </c>
      <c r="B8530" s="13">
        <v>-2.5237221342924219</v>
      </c>
    </row>
    <row r="8531" spans="1:2">
      <c r="A8531">
        <v>8530</v>
      </c>
      <c r="B8531" s="13">
        <v>-5.5378329438252329</v>
      </c>
    </row>
    <row r="8532" spans="1:2">
      <c r="A8532">
        <v>8531</v>
      </c>
      <c r="B8532" s="13">
        <v>-4.2264585555721794</v>
      </c>
    </row>
    <row r="8533" spans="1:2">
      <c r="A8533">
        <v>8532</v>
      </c>
      <c r="B8533" s="13">
        <v>-5.2522322949341369</v>
      </c>
    </row>
    <row r="8534" spans="1:2">
      <c r="A8534">
        <v>8533</v>
      </c>
      <c r="B8534" s="13">
        <v>-8.1280183216687476</v>
      </c>
    </row>
    <row r="8535" spans="1:2">
      <c r="A8535">
        <v>8534</v>
      </c>
      <c r="B8535" s="13">
        <v>-3.1746509306453987</v>
      </c>
    </row>
    <row r="8536" spans="1:2">
      <c r="A8536">
        <v>8535</v>
      </c>
      <c r="B8536" s="13">
        <v>-3.1263998954335936</v>
      </c>
    </row>
    <row r="8537" spans="1:2">
      <c r="A8537">
        <v>8536</v>
      </c>
      <c r="B8537" s="13">
        <v>-5.2532306984211585</v>
      </c>
    </row>
    <row r="8538" spans="1:2">
      <c r="A8538">
        <v>8537</v>
      </c>
      <c r="B8538" s="13">
        <v>-2.0168708447722992</v>
      </c>
    </row>
    <row r="8539" spans="1:2">
      <c r="A8539">
        <v>8538</v>
      </c>
      <c r="B8539" s="13">
        <v>-6.1444455521445382</v>
      </c>
    </row>
    <row r="8540" spans="1:2">
      <c r="A8540">
        <v>8539</v>
      </c>
      <c r="B8540" s="13">
        <v>-6.9545746761122693</v>
      </c>
    </row>
    <row r="8541" spans="1:2">
      <c r="A8541">
        <v>8540</v>
      </c>
      <c r="B8541" s="13">
        <v>-6.6481696002504389</v>
      </c>
    </row>
    <row r="8542" spans="1:2">
      <c r="A8542">
        <v>8541</v>
      </c>
      <c r="B8542" s="13">
        <v>-2.2991685648757301</v>
      </c>
    </row>
    <row r="8543" spans="1:2">
      <c r="A8543">
        <v>8542</v>
      </c>
      <c r="B8543" s="13">
        <v>-5.4968802946529554</v>
      </c>
    </row>
    <row r="8544" spans="1:2">
      <c r="A8544">
        <v>8543</v>
      </c>
      <c r="B8544" s="13">
        <v>-5.8227079355590643</v>
      </c>
    </row>
    <row r="8545" spans="1:2">
      <c r="A8545">
        <v>8544</v>
      </c>
      <c r="B8545" s="13">
        <v>-8.325541038682962</v>
      </c>
    </row>
    <row r="8546" spans="1:2">
      <c r="A8546">
        <v>8545</v>
      </c>
      <c r="B8546" s="13">
        <v>-3.8660444599334394</v>
      </c>
    </row>
    <row r="8547" spans="1:2">
      <c r="A8547">
        <v>8546</v>
      </c>
      <c r="B8547" s="13">
        <v>-6.6928269153086237</v>
      </c>
    </row>
    <row r="8548" spans="1:2">
      <c r="A8548">
        <v>8547</v>
      </c>
      <c r="B8548" s="13">
        <v>-7.1952410353660303</v>
      </c>
    </row>
    <row r="8549" spans="1:2">
      <c r="A8549">
        <v>8548</v>
      </c>
      <c r="B8549" s="13">
        <v>-3.0445378223777007</v>
      </c>
    </row>
    <row r="8550" spans="1:2">
      <c r="A8550">
        <v>8549</v>
      </c>
      <c r="B8550" s="13">
        <v>-5.9982234313026765</v>
      </c>
    </row>
    <row r="8551" spans="1:2">
      <c r="A8551">
        <v>8550</v>
      </c>
      <c r="B8551" s="13">
        <v>-6.73386996794531</v>
      </c>
    </row>
    <row r="8552" spans="1:2">
      <c r="A8552">
        <v>8551</v>
      </c>
      <c r="B8552" s="13">
        <v>-0.90097598798363165</v>
      </c>
    </row>
    <row r="8553" spans="1:2">
      <c r="A8553">
        <v>8552</v>
      </c>
      <c r="B8553" s="13">
        <v>-8.6728346492349324</v>
      </c>
    </row>
    <row r="8554" spans="1:2">
      <c r="A8554">
        <v>8553</v>
      </c>
      <c r="B8554" s="13">
        <v>-6.0053686858668129</v>
      </c>
    </row>
    <row r="8555" spans="1:2">
      <c r="A8555">
        <v>8554</v>
      </c>
      <c r="B8555" s="13">
        <v>-8.8573145986791193</v>
      </c>
    </row>
    <row r="8556" spans="1:2">
      <c r="A8556">
        <v>8555</v>
      </c>
      <c r="B8556" s="13">
        <v>-2.8922047581172037</v>
      </c>
    </row>
    <row r="8557" spans="1:2">
      <c r="A8557">
        <v>8556</v>
      </c>
      <c r="B8557" s="13">
        <v>-5.9116753819785863</v>
      </c>
    </row>
    <row r="8558" spans="1:2">
      <c r="A8558">
        <v>8557</v>
      </c>
      <c r="B8558" s="13">
        <v>-3.4347049781985786</v>
      </c>
    </row>
    <row r="8559" spans="1:2">
      <c r="A8559">
        <v>8558</v>
      </c>
      <c r="B8559" s="13">
        <v>-5.922102820581383</v>
      </c>
    </row>
    <row r="8560" spans="1:2">
      <c r="A8560">
        <v>8559</v>
      </c>
      <c r="B8560" s="13">
        <v>-8.9724889358402002</v>
      </c>
    </row>
    <row r="8561" spans="1:2">
      <c r="A8561">
        <v>8560</v>
      </c>
      <c r="B8561" s="13">
        <v>-5.9167051037536984</v>
      </c>
    </row>
    <row r="8562" spans="1:2">
      <c r="A8562">
        <v>8561</v>
      </c>
      <c r="B8562" s="13">
        <v>-0.44992690485839193</v>
      </c>
    </row>
    <row r="8563" spans="1:2">
      <c r="A8563">
        <v>8562</v>
      </c>
      <c r="B8563" s="13">
        <v>-7.4412053000224505</v>
      </c>
    </row>
    <row r="8564" spans="1:2">
      <c r="A8564">
        <v>8563</v>
      </c>
      <c r="B8564" s="13">
        <v>0.99647426504829018</v>
      </c>
    </row>
    <row r="8565" spans="1:2">
      <c r="A8565">
        <v>8564</v>
      </c>
      <c r="B8565" s="13">
        <v>-8.2726440292024588</v>
      </c>
    </row>
    <row r="8566" spans="1:2">
      <c r="A8566">
        <v>8565</v>
      </c>
      <c r="B8566" s="13">
        <v>-6.6294397124559188</v>
      </c>
    </row>
    <row r="8567" spans="1:2">
      <c r="A8567">
        <v>8566</v>
      </c>
      <c r="B8567" s="13">
        <v>-2.0823125242512996</v>
      </c>
    </row>
    <row r="8568" spans="1:2">
      <c r="A8568">
        <v>8567</v>
      </c>
      <c r="B8568" s="13">
        <v>-3.3887909840865102</v>
      </c>
    </row>
    <row r="8569" spans="1:2">
      <c r="A8569">
        <v>8568</v>
      </c>
      <c r="B8569" s="13">
        <v>-1.6787847575588231</v>
      </c>
    </row>
    <row r="8570" spans="1:2">
      <c r="A8570">
        <v>8569</v>
      </c>
      <c r="B8570" s="13">
        <v>-0.35146986951649539</v>
      </c>
    </row>
    <row r="8571" spans="1:2">
      <c r="A8571">
        <v>8570</v>
      </c>
      <c r="B8571" s="13">
        <v>-6.2792999023234248</v>
      </c>
    </row>
    <row r="8572" spans="1:2">
      <c r="A8572">
        <v>8571</v>
      </c>
      <c r="B8572" s="13">
        <v>-11.973616558057131</v>
      </c>
    </row>
    <row r="8573" spans="1:2">
      <c r="A8573">
        <v>8572</v>
      </c>
      <c r="B8573" s="13">
        <v>-1.4243826478485633</v>
      </c>
    </row>
    <row r="8574" spans="1:2">
      <c r="A8574">
        <v>8573</v>
      </c>
      <c r="B8574" s="13">
        <v>-0.83832687790042015</v>
      </c>
    </row>
    <row r="8575" spans="1:2">
      <c r="A8575">
        <v>8574</v>
      </c>
      <c r="B8575" s="13">
        <v>-6.2938361345254599</v>
      </c>
    </row>
    <row r="8576" spans="1:2">
      <c r="A8576">
        <v>8575</v>
      </c>
      <c r="B8576" s="13">
        <v>-3.4660960505260783</v>
      </c>
    </row>
    <row r="8577" spans="1:2">
      <c r="A8577">
        <v>8576</v>
      </c>
      <c r="B8577" s="13">
        <v>-5.8835203948609092</v>
      </c>
    </row>
    <row r="8578" spans="1:2">
      <c r="A8578">
        <v>8577</v>
      </c>
      <c r="B8578" s="13">
        <v>-10.802140170280909</v>
      </c>
    </row>
    <row r="8579" spans="1:2">
      <c r="A8579">
        <v>8578</v>
      </c>
      <c r="B8579" s="13">
        <v>-2.3215306982136572</v>
      </c>
    </row>
    <row r="8580" spans="1:2">
      <c r="A8580">
        <v>8579</v>
      </c>
      <c r="B8580" s="13">
        <v>-5.1638479320120965</v>
      </c>
    </row>
    <row r="8581" spans="1:2">
      <c r="A8581">
        <v>8580</v>
      </c>
      <c r="B8581" s="13">
        <v>-7.9322167896986286</v>
      </c>
    </row>
    <row r="8582" spans="1:2">
      <c r="A8582">
        <v>8581</v>
      </c>
      <c r="B8582" s="13">
        <v>-4.7126850704127135</v>
      </c>
    </row>
    <row r="8583" spans="1:2">
      <c r="A8583">
        <v>8582</v>
      </c>
      <c r="B8583" s="13">
        <v>-3.2668756689844716</v>
      </c>
    </row>
    <row r="8584" spans="1:2">
      <c r="A8584">
        <v>8583</v>
      </c>
      <c r="B8584" s="13">
        <v>-4.839042504844751</v>
      </c>
    </row>
    <row r="8585" spans="1:2">
      <c r="A8585">
        <v>8584</v>
      </c>
      <c r="B8585" s="13">
        <v>-3.9700765245856862</v>
      </c>
    </row>
    <row r="8586" spans="1:2">
      <c r="A8586">
        <v>8585</v>
      </c>
      <c r="B8586" s="13">
        <v>-5.3564992668758107</v>
      </c>
    </row>
    <row r="8587" spans="1:2">
      <c r="A8587">
        <v>8586</v>
      </c>
      <c r="B8587" s="13">
        <v>-0.80250080186413209</v>
      </c>
    </row>
    <row r="8588" spans="1:2">
      <c r="A8588">
        <v>8587</v>
      </c>
      <c r="B8588" s="13">
        <v>-5.528830541101839</v>
      </c>
    </row>
    <row r="8589" spans="1:2">
      <c r="A8589">
        <v>8588</v>
      </c>
      <c r="B8589" s="13">
        <v>-6.643012652949567</v>
      </c>
    </row>
    <row r="8590" spans="1:2">
      <c r="A8590">
        <v>8589</v>
      </c>
      <c r="B8590" s="13">
        <v>-7.3573386159371665</v>
      </c>
    </row>
    <row r="8591" spans="1:2">
      <c r="A8591">
        <v>8590</v>
      </c>
      <c r="B8591" s="13">
        <v>-4.7994677639267707</v>
      </c>
    </row>
    <row r="8592" spans="1:2">
      <c r="A8592">
        <v>8591</v>
      </c>
      <c r="B8592" s="13">
        <v>-1.7530978610233729</v>
      </c>
    </row>
    <row r="8593" spans="1:2">
      <c r="A8593">
        <v>8592</v>
      </c>
      <c r="B8593" s="13">
        <v>-3.039839989956548</v>
      </c>
    </row>
    <row r="8594" spans="1:2">
      <c r="A8594">
        <v>8593</v>
      </c>
      <c r="B8594" s="13">
        <v>-3.6461767708498454</v>
      </c>
    </row>
    <row r="8595" spans="1:2">
      <c r="A8595">
        <v>8594</v>
      </c>
      <c r="B8595" s="13">
        <v>-7.6699297615835471</v>
      </c>
    </row>
    <row r="8596" spans="1:2">
      <c r="A8596">
        <v>8595</v>
      </c>
      <c r="B8596" s="13">
        <v>-7.0248661082637902</v>
      </c>
    </row>
    <row r="8597" spans="1:2">
      <c r="A8597">
        <v>8596</v>
      </c>
      <c r="B8597" s="13">
        <v>-7.5997959716665164</v>
      </c>
    </row>
    <row r="8598" spans="1:2">
      <c r="A8598">
        <v>8597</v>
      </c>
      <c r="B8598" s="13">
        <v>-6.7610113044916371</v>
      </c>
    </row>
    <row r="8599" spans="1:2">
      <c r="A8599">
        <v>8598</v>
      </c>
      <c r="B8599" s="13">
        <v>-5.0358959070031304</v>
      </c>
    </row>
    <row r="8600" spans="1:2">
      <c r="A8600">
        <v>8599</v>
      </c>
      <c r="B8600" s="13">
        <v>-9.199934104981299</v>
      </c>
    </row>
    <row r="8601" spans="1:2">
      <c r="A8601">
        <v>8600</v>
      </c>
      <c r="B8601" s="13">
        <v>-1.6202191315366625</v>
      </c>
    </row>
    <row r="8602" spans="1:2">
      <c r="A8602">
        <v>8601</v>
      </c>
      <c r="B8602" s="13">
        <v>-7.030125123009185</v>
      </c>
    </row>
    <row r="8603" spans="1:2">
      <c r="A8603">
        <v>8602</v>
      </c>
      <c r="B8603" s="13">
        <v>-3.742683449145924</v>
      </c>
    </row>
    <row r="8604" spans="1:2">
      <c r="A8604">
        <v>8603</v>
      </c>
      <c r="B8604" s="13">
        <v>-7.1492060739319552</v>
      </c>
    </row>
    <row r="8605" spans="1:2">
      <c r="A8605">
        <v>8604</v>
      </c>
      <c r="B8605" s="13">
        <v>-5.3934849690872344</v>
      </c>
    </row>
    <row r="8606" spans="1:2">
      <c r="A8606">
        <v>8605</v>
      </c>
      <c r="B8606" s="13">
        <v>-7.535524708018162</v>
      </c>
    </row>
    <row r="8607" spans="1:2">
      <c r="A8607">
        <v>8606</v>
      </c>
      <c r="B8607" s="13">
        <v>-4.1269542412943325</v>
      </c>
    </row>
    <row r="8608" spans="1:2">
      <c r="A8608">
        <v>8607</v>
      </c>
      <c r="B8608" s="13">
        <v>-7.542133329062338</v>
      </c>
    </row>
    <row r="8609" spans="1:2">
      <c r="A8609">
        <v>8608</v>
      </c>
      <c r="B8609" s="13">
        <v>-1.7987611726729873</v>
      </c>
    </row>
    <row r="8610" spans="1:2">
      <c r="A8610">
        <v>8609</v>
      </c>
      <c r="B8610" s="13">
        <v>-5.3595697523741501</v>
      </c>
    </row>
    <row r="8611" spans="1:2">
      <c r="A8611">
        <v>8610</v>
      </c>
      <c r="B8611" s="13">
        <v>-7.6410942934351276</v>
      </c>
    </row>
    <row r="8612" spans="1:2">
      <c r="A8612">
        <v>8611</v>
      </c>
      <c r="B8612" s="13">
        <v>-8.5160947937819547</v>
      </c>
    </row>
    <row r="8613" spans="1:2">
      <c r="A8613">
        <v>8612</v>
      </c>
      <c r="B8613" s="13">
        <v>-6.8497175084372763</v>
      </c>
    </row>
    <row r="8614" spans="1:2">
      <c r="A8614">
        <v>8613</v>
      </c>
      <c r="B8614" s="13">
        <v>-6.789162914952013</v>
      </c>
    </row>
    <row r="8615" spans="1:2">
      <c r="A8615">
        <v>8614</v>
      </c>
      <c r="B8615" s="13">
        <v>-2.1776179145437125</v>
      </c>
    </row>
    <row r="8616" spans="1:2">
      <c r="A8616">
        <v>8615</v>
      </c>
      <c r="B8616" s="13">
        <v>-8.2560129135464493</v>
      </c>
    </row>
    <row r="8617" spans="1:2">
      <c r="A8617">
        <v>8616</v>
      </c>
      <c r="B8617" s="13">
        <v>-6.6937996087832454</v>
      </c>
    </row>
    <row r="8618" spans="1:2">
      <c r="A8618">
        <v>8617</v>
      </c>
      <c r="B8618" s="13">
        <v>-5.4018402651118498</v>
      </c>
    </row>
    <row r="8619" spans="1:2">
      <c r="A8619">
        <v>8618</v>
      </c>
      <c r="B8619" s="13">
        <v>-14.756558843073107</v>
      </c>
    </row>
    <row r="8620" spans="1:2">
      <c r="A8620">
        <v>8619</v>
      </c>
      <c r="B8620" s="13">
        <v>-3.9381735135676097</v>
      </c>
    </row>
    <row r="8621" spans="1:2">
      <c r="A8621">
        <v>8620</v>
      </c>
      <c r="B8621" s="13">
        <v>-9.7927785403500014</v>
      </c>
    </row>
    <row r="8622" spans="1:2">
      <c r="A8622">
        <v>8621</v>
      </c>
      <c r="B8622" s="13">
        <v>-5.4933809205344932</v>
      </c>
    </row>
    <row r="8623" spans="1:2">
      <c r="A8623">
        <v>8622</v>
      </c>
      <c r="B8623" s="13">
        <v>-5.2742019798268638</v>
      </c>
    </row>
    <row r="8624" spans="1:2">
      <c r="A8624">
        <v>8623</v>
      </c>
      <c r="B8624" s="13">
        <v>-1.8697936889659876</v>
      </c>
    </row>
    <row r="8625" spans="1:2">
      <c r="A8625">
        <v>8624</v>
      </c>
      <c r="B8625" s="13">
        <v>-0.73580156832513899</v>
      </c>
    </row>
    <row r="8626" spans="1:2">
      <c r="A8626">
        <v>8625</v>
      </c>
      <c r="B8626" s="13">
        <v>-6.6630878302980934</v>
      </c>
    </row>
    <row r="8627" spans="1:2">
      <c r="A8627">
        <v>8626</v>
      </c>
      <c r="B8627" s="13">
        <v>-0.35848860106929609</v>
      </c>
    </row>
    <row r="8628" spans="1:2">
      <c r="A8628">
        <v>8627</v>
      </c>
      <c r="B8628" s="13">
        <v>-1.704382560186495</v>
      </c>
    </row>
    <row r="8629" spans="1:2">
      <c r="A8629">
        <v>8628</v>
      </c>
      <c r="B8629" s="13">
        <v>-6.620116748441605</v>
      </c>
    </row>
    <row r="8630" spans="1:2">
      <c r="A8630">
        <v>8629</v>
      </c>
      <c r="B8630" s="13">
        <v>1.7671597113715738</v>
      </c>
    </row>
    <row r="8631" spans="1:2">
      <c r="A8631">
        <v>8630</v>
      </c>
      <c r="B8631" s="13">
        <v>-10.219934762376782</v>
      </c>
    </row>
    <row r="8632" spans="1:2">
      <c r="A8632">
        <v>8631</v>
      </c>
      <c r="B8632" s="13">
        <v>-7.1950668001313476</v>
      </c>
    </row>
    <row r="8633" spans="1:2">
      <c r="A8633">
        <v>8632</v>
      </c>
      <c r="B8633" s="13">
        <v>-5.1275817405026336</v>
      </c>
    </row>
    <row r="8634" spans="1:2">
      <c r="A8634">
        <v>8633</v>
      </c>
      <c r="B8634" s="13">
        <v>-5.7243691447459142</v>
      </c>
    </row>
    <row r="8635" spans="1:2">
      <c r="A8635">
        <v>8634</v>
      </c>
      <c r="B8635" s="13">
        <v>-1.7959679879265096</v>
      </c>
    </row>
    <row r="8636" spans="1:2">
      <c r="A8636">
        <v>8635</v>
      </c>
      <c r="B8636" s="13">
        <v>-0.40321114809838465</v>
      </c>
    </row>
    <row r="8637" spans="1:2">
      <c r="A8637">
        <v>8636</v>
      </c>
      <c r="B8637" s="13">
        <v>-5.1148124217269419</v>
      </c>
    </row>
    <row r="8638" spans="1:2">
      <c r="A8638">
        <v>8637</v>
      </c>
      <c r="B8638" s="13">
        <v>-4.598408690330686</v>
      </c>
    </row>
    <row r="8639" spans="1:2">
      <c r="A8639">
        <v>8638</v>
      </c>
      <c r="B8639" s="13">
        <v>-7.3898368399695293</v>
      </c>
    </row>
    <row r="8640" spans="1:2">
      <c r="A8640">
        <v>8639</v>
      </c>
      <c r="B8640" s="13">
        <v>-9.4650685733745625</v>
      </c>
    </row>
    <row r="8641" spans="1:2">
      <c r="A8641">
        <v>8640</v>
      </c>
      <c r="B8641" s="13">
        <v>1.4480209944397995</v>
      </c>
    </row>
    <row r="8642" spans="1:2">
      <c r="A8642">
        <v>8641</v>
      </c>
      <c r="B8642" s="13">
        <v>-7.4097155258130369</v>
      </c>
    </row>
    <row r="8643" spans="1:2">
      <c r="A8643">
        <v>8642</v>
      </c>
      <c r="B8643" s="13">
        <v>0.13043176208320681</v>
      </c>
    </row>
    <row r="8644" spans="1:2">
      <c r="A8644">
        <v>8643</v>
      </c>
      <c r="B8644" s="13">
        <v>-4.4006645732845939</v>
      </c>
    </row>
    <row r="8645" spans="1:2">
      <c r="A8645">
        <v>8644</v>
      </c>
      <c r="B8645" s="13">
        <v>-5.6730243830959477</v>
      </c>
    </row>
    <row r="8646" spans="1:2">
      <c r="A8646">
        <v>8645</v>
      </c>
      <c r="B8646" s="13">
        <v>-4.7623354938547227</v>
      </c>
    </row>
    <row r="8647" spans="1:2">
      <c r="A8647">
        <v>8646</v>
      </c>
      <c r="B8647" s="13">
        <v>-8.2796821963376672</v>
      </c>
    </row>
    <row r="8648" spans="1:2">
      <c r="A8648">
        <v>8647</v>
      </c>
      <c r="B8648" s="13">
        <v>-7.4570843138398066</v>
      </c>
    </row>
    <row r="8649" spans="1:2">
      <c r="A8649">
        <v>8648</v>
      </c>
      <c r="B8649" s="13">
        <v>-8.5342479362788772</v>
      </c>
    </row>
    <row r="8650" spans="1:2">
      <c r="A8650">
        <v>8649</v>
      </c>
      <c r="B8650" s="13">
        <v>-10.558181861317232</v>
      </c>
    </row>
    <row r="8651" spans="1:2">
      <c r="A8651">
        <v>8650</v>
      </c>
      <c r="B8651" s="13">
        <v>-6.481867104395814</v>
      </c>
    </row>
    <row r="8652" spans="1:2">
      <c r="A8652">
        <v>8651</v>
      </c>
      <c r="B8652" s="13">
        <v>-6.4411554022993966</v>
      </c>
    </row>
    <row r="8653" spans="1:2">
      <c r="A8653">
        <v>8652</v>
      </c>
      <c r="B8653" s="13">
        <v>-0.55728805626906242</v>
      </c>
    </row>
    <row r="8654" spans="1:2">
      <c r="A8654">
        <v>8653</v>
      </c>
      <c r="B8654" s="13">
        <v>-6.4331481463564666</v>
      </c>
    </row>
    <row r="8655" spans="1:2">
      <c r="A8655">
        <v>8654</v>
      </c>
      <c r="B8655" s="13">
        <v>-6.0306181199920363</v>
      </c>
    </row>
    <row r="8656" spans="1:2">
      <c r="A8656">
        <v>8655</v>
      </c>
      <c r="B8656" s="13">
        <v>-3.684649030637134</v>
      </c>
    </row>
    <row r="8657" spans="1:2">
      <c r="A8657">
        <v>8656</v>
      </c>
      <c r="B8657" s="13">
        <v>-8.5642758845615443</v>
      </c>
    </row>
    <row r="8658" spans="1:2">
      <c r="A8658">
        <v>8657</v>
      </c>
      <c r="B8658" s="13">
        <v>-5.5177215703143183</v>
      </c>
    </row>
    <row r="8659" spans="1:2">
      <c r="A8659">
        <v>8658</v>
      </c>
      <c r="B8659" s="13">
        <v>-2.6974249745573839</v>
      </c>
    </row>
    <row r="8660" spans="1:2">
      <c r="A8660">
        <v>8659</v>
      </c>
      <c r="B8660" s="13">
        <v>-4.9593371252843088</v>
      </c>
    </row>
    <row r="8661" spans="1:2">
      <c r="A8661">
        <v>8660</v>
      </c>
      <c r="B8661" s="13">
        <v>-3.6800972319819922</v>
      </c>
    </row>
    <row r="8662" spans="1:2">
      <c r="A8662">
        <v>8661</v>
      </c>
      <c r="B8662" s="13">
        <v>-5.4073059681010074</v>
      </c>
    </row>
    <row r="8663" spans="1:2">
      <c r="A8663">
        <v>8662</v>
      </c>
      <c r="B8663" s="13">
        <v>-2.6769472838287798</v>
      </c>
    </row>
    <row r="8664" spans="1:2">
      <c r="A8664">
        <v>8663</v>
      </c>
      <c r="B8664" s="13">
        <v>-0.51778755636336604</v>
      </c>
    </row>
    <row r="8665" spans="1:2">
      <c r="A8665">
        <v>8664</v>
      </c>
      <c r="B8665" s="13">
        <v>-6.9642187210850501</v>
      </c>
    </row>
    <row r="8666" spans="1:2">
      <c r="A8666">
        <v>8665</v>
      </c>
      <c r="B8666" s="13">
        <v>-5.3155028659687211</v>
      </c>
    </row>
    <row r="8667" spans="1:2">
      <c r="A8667">
        <v>8666</v>
      </c>
      <c r="B8667" s="13">
        <v>-4.2283765874480777</v>
      </c>
    </row>
    <row r="8668" spans="1:2">
      <c r="A8668">
        <v>8667</v>
      </c>
      <c r="B8668" s="13">
        <v>-4.158570890600803</v>
      </c>
    </row>
    <row r="8669" spans="1:2">
      <c r="A8669">
        <v>8668</v>
      </c>
      <c r="B8669" s="13">
        <v>-6.2432607081985321</v>
      </c>
    </row>
    <row r="8670" spans="1:2">
      <c r="A8670">
        <v>8669</v>
      </c>
      <c r="B8670" s="13">
        <v>-6.8048168084207052</v>
      </c>
    </row>
    <row r="8671" spans="1:2">
      <c r="A8671">
        <v>8670</v>
      </c>
      <c r="B8671" s="13">
        <v>-4.2021440574397282</v>
      </c>
    </row>
    <row r="8672" spans="1:2">
      <c r="A8672">
        <v>8671</v>
      </c>
      <c r="B8672" s="13">
        <v>-6.7130720002844262</v>
      </c>
    </row>
    <row r="8673" spans="1:2">
      <c r="A8673">
        <v>8672</v>
      </c>
      <c r="B8673" s="13">
        <v>-11.520210904392115</v>
      </c>
    </row>
    <row r="8674" spans="1:2">
      <c r="A8674">
        <v>8673</v>
      </c>
      <c r="B8674" s="13">
        <v>-4.5691658583155244</v>
      </c>
    </row>
    <row r="8675" spans="1:2">
      <c r="A8675">
        <v>8674</v>
      </c>
      <c r="B8675" s="13">
        <v>-13.249864043026749</v>
      </c>
    </row>
    <row r="8676" spans="1:2">
      <c r="A8676">
        <v>8675</v>
      </c>
      <c r="B8676" s="13">
        <v>-5.9057415356200886</v>
      </c>
    </row>
    <row r="8677" spans="1:2">
      <c r="A8677">
        <v>8676</v>
      </c>
      <c r="B8677" s="13">
        <v>-8.3852107652856667</v>
      </c>
    </row>
    <row r="8678" spans="1:2">
      <c r="A8678">
        <v>8677</v>
      </c>
      <c r="B8678" s="13">
        <v>-4.9220011470281184</v>
      </c>
    </row>
    <row r="8679" spans="1:2">
      <c r="A8679">
        <v>8678</v>
      </c>
      <c r="B8679" s="13">
        <v>-3.9097254519333</v>
      </c>
    </row>
    <row r="8680" spans="1:2">
      <c r="A8680">
        <v>8679</v>
      </c>
      <c r="B8680" s="13">
        <v>-4.9592480344026333</v>
      </c>
    </row>
    <row r="8681" spans="1:2">
      <c r="A8681">
        <v>8680</v>
      </c>
      <c r="B8681" s="13">
        <v>-7.3343910438962494</v>
      </c>
    </row>
    <row r="8682" spans="1:2">
      <c r="A8682">
        <v>8681</v>
      </c>
      <c r="B8682" s="13">
        <v>-3.7979197500875532</v>
      </c>
    </row>
    <row r="8683" spans="1:2">
      <c r="A8683">
        <v>8682</v>
      </c>
      <c r="B8683" s="13">
        <v>-3.8944537610754271</v>
      </c>
    </row>
    <row r="8684" spans="1:2">
      <c r="A8684">
        <v>8683</v>
      </c>
      <c r="B8684" s="13">
        <v>-9.197105079581517</v>
      </c>
    </row>
    <row r="8685" spans="1:2">
      <c r="A8685">
        <v>8684</v>
      </c>
      <c r="B8685" s="13">
        <v>-7.2899282683794935</v>
      </c>
    </row>
    <row r="8686" spans="1:2">
      <c r="A8686">
        <v>8685</v>
      </c>
      <c r="B8686" s="13">
        <v>-7.9066303828571707</v>
      </c>
    </row>
    <row r="8687" spans="1:2">
      <c r="A8687">
        <v>8686</v>
      </c>
      <c r="B8687" s="13">
        <v>-8.1507948115175974</v>
      </c>
    </row>
    <row r="8688" spans="1:2">
      <c r="A8688">
        <v>8687</v>
      </c>
      <c r="B8688" s="13">
        <v>-8.4729664944781806</v>
      </c>
    </row>
    <row r="8689" spans="1:2">
      <c r="A8689">
        <v>8688</v>
      </c>
      <c r="B8689" s="13">
        <v>-5.0757425206592144</v>
      </c>
    </row>
    <row r="8690" spans="1:2">
      <c r="A8690">
        <v>8689</v>
      </c>
      <c r="B8690" s="13">
        <v>-3.1523580357213095</v>
      </c>
    </row>
    <row r="8691" spans="1:2">
      <c r="A8691">
        <v>8690</v>
      </c>
      <c r="B8691" s="13">
        <v>-1.0506908164416986</v>
      </c>
    </row>
    <row r="8692" spans="1:2">
      <c r="A8692">
        <v>8691</v>
      </c>
      <c r="B8692" s="13">
        <v>-8.5322774126407985</v>
      </c>
    </row>
    <row r="8693" spans="1:2">
      <c r="A8693">
        <v>8692</v>
      </c>
      <c r="B8693" s="13">
        <v>-4.6918401211209391</v>
      </c>
    </row>
    <row r="8694" spans="1:2">
      <c r="A8694">
        <v>8693</v>
      </c>
      <c r="B8694" s="13">
        <v>-4.639119172938253</v>
      </c>
    </row>
    <row r="8695" spans="1:2">
      <c r="A8695">
        <v>8694</v>
      </c>
      <c r="B8695" s="13">
        <v>-3.8332622199050226</v>
      </c>
    </row>
    <row r="8696" spans="1:2">
      <c r="A8696">
        <v>8695</v>
      </c>
      <c r="B8696" s="13">
        <v>-6.8911225963718303</v>
      </c>
    </row>
    <row r="8697" spans="1:2">
      <c r="A8697">
        <v>8696</v>
      </c>
      <c r="B8697" s="13">
        <v>-2.2406782468714068</v>
      </c>
    </row>
    <row r="8698" spans="1:2">
      <c r="A8698">
        <v>8697</v>
      </c>
      <c r="B8698" s="13">
        <v>-4.9895188025659793</v>
      </c>
    </row>
    <row r="8699" spans="1:2">
      <c r="A8699">
        <v>8698</v>
      </c>
      <c r="B8699" s="13">
        <v>-7.4755940445078588</v>
      </c>
    </row>
    <row r="8700" spans="1:2">
      <c r="A8700">
        <v>8699</v>
      </c>
      <c r="B8700" s="13">
        <v>2.3622228639523772</v>
      </c>
    </row>
    <row r="8701" spans="1:2">
      <c r="A8701">
        <v>8700</v>
      </c>
      <c r="B8701" s="13">
        <v>-7.1904204865770351</v>
      </c>
    </row>
    <row r="8702" spans="1:2">
      <c r="A8702">
        <v>8701</v>
      </c>
      <c r="B8702" s="13">
        <v>-6.352614393267447</v>
      </c>
    </row>
    <row r="8703" spans="1:2">
      <c r="A8703">
        <v>8702</v>
      </c>
      <c r="B8703" s="13">
        <v>-6.6789585154022904</v>
      </c>
    </row>
    <row r="8704" spans="1:2">
      <c r="A8704">
        <v>8703</v>
      </c>
      <c r="B8704" s="13">
        <v>-5.5943773841514322</v>
      </c>
    </row>
    <row r="8705" spans="1:2">
      <c r="A8705">
        <v>8704</v>
      </c>
      <c r="B8705" s="13">
        <v>-4.6371234386076416</v>
      </c>
    </row>
    <row r="8706" spans="1:2">
      <c r="A8706">
        <v>8705</v>
      </c>
      <c r="B8706" s="13">
        <v>-4.0973262004912412</v>
      </c>
    </row>
    <row r="8707" spans="1:2">
      <c r="A8707">
        <v>8706</v>
      </c>
      <c r="B8707" s="13">
        <v>-5.7591822261964589</v>
      </c>
    </row>
    <row r="8708" spans="1:2">
      <c r="A8708">
        <v>8707</v>
      </c>
      <c r="B8708" s="13">
        <v>-3.0094396529841658</v>
      </c>
    </row>
    <row r="8709" spans="1:2">
      <c r="A8709">
        <v>8708</v>
      </c>
      <c r="B8709" s="13">
        <v>-4.0460187819402913</v>
      </c>
    </row>
    <row r="8710" spans="1:2">
      <c r="A8710">
        <v>8709</v>
      </c>
      <c r="B8710" s="13">
        <v>-5.9215490040367573</v>
      </c>
    </row>
    <row r="8711" spans="1:2">
      <c r="A8711">
        <v>8710</v>
      </c>
      <c r="B8711" s="13">
        <v>-5.0257699073008091</v>
      </c>
    </row>
    <row r="8712" spans="1:2">
      <c r="A8712">
        <v>8711</v>
      </c>
      <c r="B8712" s="13">
        <v>-5.6802407761109519</v>
      </c>
    </row>
    <row r="8713" spans="1:2">
      <c r="A8713">
        <v>8712</v>
      </c>
      <c r="B8713" s="13">
        <v>-8.5598524895940553</v>
      </c>
    </row>
    <row r="8714" spans="1:2">
      <c r="A8714">
        <v>8713</v>
      </c>
      <c r="B8714" s="13">
        <v>-3.3061206622568964</v>
      </c>
    </row>
    <row r="8715" spans="1:2">
      <c r="A8715">
        <v>8714</v>
      </c>
      <c r="B8715" s="13">
        <v>-10.266180382310106</v>
      </c>
    </row>
    <row r="8716" spans="1:2">
      <c r="A8716">
        <v>8715</v>
      </c>
      <c r="B8716" s="13">
        <v>-0.48805984634402527</v>
      </c>
    </row>
    <row r="8717" spans="1:2">
      <c r="A8717">
        <v>8716</v>
      </c>
      <c r="B8717" s="13">
        <v>-1.6025548871356219</v>
      </c>
    </row>
    <row r="8718" spans="1:2">
      <c r="A8718">
        <v>8717</v>
      </c>
      <c r="B8718" s="13">
        <v>-12.597878351004235</v>
      </c>
    </row>
    <row r="8719" spans="1:2">
      <c r="A8719">
        <v>8718</v>
      </c>
      <c r="B8719" s="13">
        <v>-3.8254140478242373</v>
      </c>
    </row>
    <row r="8720" spans="1:2">
      <c r="A8720">
        <v>8719</v>
      </c>
      <c r="B8720" s="13">
        <v>-4.62905312648817</v>
      </c>
    </row>
    <row r="8721" spans="1:2">
      <c r="A8721">
        <v>8720</v>
      </c>
      <c r="B8721" s="13">
        <v>-8.037873881128208</v>
      </c>
    </row>
    <row r="8722" spans="1:2">
      <c r="A8722">
        <v>8721</v>
      </c>
      <c r="B8722" s="13">
        <v>-4.920922193155949</v>
      </c>
    </row>
    <row r="8723" spans="1:2">
      <c r="A8723">
        <v>8722</v>
      </c>
      <c r="B8723" s="13">
        <v>-4.8232944213045528</v>
      </c>
    </row>
    <row r="8724" spans="1:2">
      <c r="A8724">
        <v>8723</v>
      </c>
      <c r="B8724" s="13">
        <v>-5.4172316721638358</v>
      </c>
    </row>
    <row r="8725" spans="1:2">
      <c r="A8725">
        <v>8724</v>
      </c>
      <c r="B8725" s="13">
        <v>-1.7878489112227367</v>
      </c>
    </row>
    <row r="8726" spans="1:2">
      <c r="A8726">
        <v>8725</v>
      </c>
      <c r="B8726" s="13">
        <v>-6.85521773955585</v>
      </c>
    </row>
    <row r="8727" spans="1:2">
      <c r="A8727">
        <v>8726</v>
      </c>
      <c r="B8727" s="13">
        <v>-4.5467674512648202</v>
      </c>
    </row>
    <row r="8728" spans="1:2">
      <c r="A8728">
        <v>8727</v>
      </c>
      <c r="B8728" s="13">
        <v>-2.160428969513958</v>
      </c>
    </row>
    <row r="8729" spans="1:2">
      <c r="A8729">
        <v>8728</v>
      </c>
      <c r="B8729" s="13">
        <v>-6.0722517307852559</v>
      </c>
    </row>
    <row r="8730" spans="1:2">
      <c r="A8730">
        <v>8729</v>
      </c>
      <c r="B8730" s="13">
        <v>-1.0047395448430139</v>
      </c>
    </row>
    <row r="8731" spans="1:2">
      <c r="A8731">
        <v>8730</v>
      </c>
      <c r="B8731" s="13">
        <v>-9.8571391099070862</v>
      </c>
    </row>
    <row r="8732" spans="1:2">
      <c r="A8732">
        <v>8731</v>
      </c>
      <c r="B8732" s="13">
        <v>-4.547484864851767</v>
      </c>
    </row>
    <row r="8733" spans="1:2">
      <c r="A8733">
        <v>8732</v>
      </c>
      <c r="B8733" s="13">
        <v>-5.2257191805145613</v>
      </c>
    </row>
    <row r="8734" spans="1:2">
      <c r="A8734">
        <v>8733</v>
      </c>
      <c r="B8734" s="13">
        <v>-4.4725846441246828</v>
      </c>
    </row>
    <row r="8735" spans="1:2">
      <c r="A8735">
        <v>8734</v>
      </c>
      <c r="B8735" s="13">
        <v>-5.504885376248045</v>
      </c>
    </row>
    <row r="8736" spans="1:2">
      <c r="A8736">
        <v>8735</v>
      </c>
      <c r="B8736" s="13">
        <v>-2.9299572349733123</v>
      </c>
    </row>
    <row r="8737" spans="1:2">
      <c r="A8737">
        <v>8736</v>
      </c>
      <c r="B8737" s="13">
        <v>-4.4923159566951014</v>
      </c>
    </row>
    <row r="8738" spans="1:2">
      <c r="A8738">
        <v>8737</v>
      </c>
      <c r="B8738" s="13">
        <v>0.144440608624991</v>
      </c>
    </row>
    <row r="8739" spans="1:2">
      <c r="A8739">
        <v>8738</v>
      </c>
      <c r="B8739" s="13">
        <v>-6.6454151889387827</v>
      </c>
    </row>
    <row r="8740" spans="1:2">
      <c r="A8740">
        <v>8739</v>
      </c>
      <c r="B8740" s="13">
        <v>-6.6202539853432496</v>
      </c>
    </row>
    <row r="8741" spans="1:2">
      <c r="A8741">
        <v>8740</v>
      </c>
      <c r="B8741" s="13">
        <v>-3.2379321909582228</v>
      </c>
    </row>
    <row r="8742" spans="1:2">
      <c r="A8742">
        <v>8741</v>
      </c>
      <c r="B8742" s="13">
        <v>-5.4970127750319939</v>
      </c>
    </row>
    <row r="8743" spans="1:2">
      <c r="A8743">
        <v>8742</v>
      </c>
      <c r="B8743" s="13">
        <v>-6.7002114219202769</v>
      </c>
    </row>
    <row r="8744" spans="1:2">
      <c r="A8744">
        <v>8743</v>
      </c>
      <c r="B8744" s="13">
        <v>-4.3471215879141401</v>
      </c>
    </row>
    <row r="8745" spans="1:2">
      <c r="A8745">
        <v>8744</v>
      </c>
      <c r="B8745" s="13">
        <v>-2.167422258703787</v>
      </c>
    </row>
    <row r="8746" spans="1:2">
      <c r="A8746">
        <v>8745</v>
      </c>
      <c r="B8746" s="13">
        <v>-7.0613392934070385</v>
      </c>
    </row>
    <row r="8747" spans="1:2">
      <c r="A8747">
        <v>8746</v>
      </c>
      <c r="B8747" s="13">
        <v>-2.3980751170515386</v>
      </c>
    </row>
    <row r="8748" spans="1:2">
      <c r="A8748">
        <v>8747</v>
      </c>
      <c r="B8748" s="13">
        <v>-5.5740556698648884</v>
      </c>
    </row>
    <row r="8749" spans="1:2">
      <c r="A8749">
        <v>8748</v>
      </c>
      <c r="B8749" s="13">
        <v>-8.460963899350384</v>
      </c>
    </row>
    <row r="8750" spans="1:2">
      <c r="A8750">
        <v>8749</v>
      </c>
      <c r="B8750" s="13">
        <v>-9.9884261161873855</v>
      </c>
    </row>
    <row r="8751" spans="1:2">
      <c r="A8751">
        <v>8750</v>
      </c>
      <c r="B8751" s="13">
        <v>-4.2655222742398937</v>
      </c>
    </row>
    <row r="8752" spans="1:2">
      <c r="A8752">
        <v>8751</v>
      </c>
      <c r="B8752" s="13">
        <v>-7.863177924265992</v>
      </c>
    </row>
    <row r="8753" spans="1:2">
      <c r="A8753">
        <v>8752</v>
      </c>
      <c r="B8753" s="13">
        <v>-2.213693438999258</v>
      </c>
    </row>
    <row r="8754" spans="1:2">
      <c r="A8754">
        <v>8753</v>
      </c>
      <c r="B8754" s="13">
        <v>-3.5288963623943355</v>
      </c>
    </row>
    <row r="8755" spans="1:2">
      <c r="A8755">
        <v>8754</v>
      </c>
      <c r="B8755" s="13">
        <v>-8.0618950979105897</v>
      </c>
    </row>
    <row r="8756" spans="1:2">
      <c r="A8756">
        <v>8755</v>
      </c>
      <c r="B8756" s="13">
        <v>-3.5318959267961998</v>
      </c>
    </row>
    <row r="8757" spans="1:2">
      <c r="A8757">
        <v>8756</v>
      </c>
      <c r="B8757" s="13">
        <v>-5.1292337733515652</v>
      </c>
    </row>
    <row r="8758" spans="1:2">
      <c r="A8758">
        <v>8757</v>
      </c>
      <c r="B8758" s="13">
        <v>-5.7664169877136597</v>
      </c>
    </row>
    <row r="8759" spans="1:2">
      <c r="A8759">
        <v>8758</v>
      </c>
      <c r="B8759" s="13">
        <v>-6.5973898990019153</v>
      </c>
    </row>
    <row r="8760" spans="1:2">
      <c r="A8760">
        <v>8759</v>
      </c>
      <c r="B8760" s="13">
        <v>-9.1953120549993592</v>
      </c>
    </row>
    <row r="8761" spans="1:2">
      <c r="A8761">
        <v>8760</v>
      </c>
      <c r="B8761" s="13">
        <v>-5.3057282151618494</v>
      </c>
    </row>
    <row r="8762" spans="1:2">
      <c r="A8762">
        <v>8761</v>
      </c>
      <c r="B8762" s="13">
        <v>-4.3757083043356753</v>
      </c>
    </row>
    <row r="8763" spans="1:2">
      <c r="A8763">
        <v>8762</v>
      </c>
      <c r="B8763" s="13">
        <v>-7.045895229588516</v>
      </c>
    </row>
    <row r="8764" spans="1:2">
      <c r="A8764">
        <v>8763</v>
      </c>
      <c r="B8764" s="13">
        <v>-5.1625704135455459</v>
      </c>
    </row>
    <row r="8765" spans="1:2">
      <c r="A8765">
        <v>8764</v>
      </c>
      <c r="B8765" s="13">
        <v>-2.7995112546227956</v>
      </c>
    </row>
    <row r="8766" spans="1:2">
      <c r="A8766">
        <v>8765</v>
      </c>
      <c r="B8766" s="13">
        <v>-6.9964658414324354</v>
      </c>
    </row>
    <row r="8767" spans="1:2">
      <c r="A8767">
        <v>8766</v>
      </c>
      <c r="B8767" s="13">
        <v>-5.0699089236172803</v>
      </c>
    </row>
    <row r="8768" spans="1:2">
      <c r="A8768">
        <v>8767</v>
      </c>
      <c r="B8768" s="13">
        <v>-4.9769171745355241</v>
      </c>
    </row>
    <row r="8769" spans="1:2">
      <c r="A8769">
        <v>8768</v>
      </c>
      <c r="B8769" s="13">
        <v>-7.9729762579929417</v>
      </c>
    </row>
    <row r="8770" spans="1:2">
      <c r="A8770">
        <v>8769</v>
      </c>
      <c r="B8770" s="13">
        <v>-8.5307003853950416</v>
      </c>
    </row>
    <row r="8771" spans="1:2">
      <c r="A8771">
        <v>8770</v>
      </c>
      <c r="B8771" s="13">
        <v>-5.0259811834185877</v>
      </c>
    </row>
    <row r="8772" spans="1:2">
      <c r="A8772">
        <v>8771</v>
      </c>
      <c r="B8772" s="13">
        <v>-7.7978963123536316</v>
      </c>
    </row>
    <row r="8773" spans="1:2">
      <c r="A8773">
        <v>8772</v>
      </c>
      <c r="B8773" s="13">
        <v>-6.8615349903066507</v>
      </c>
    </row>
    <row r="8774" spans="1:2">
      <c r="A8774">
        <v>8773</v>
      </c>
      <c r="B8774" s="13">
        <v>-6.8667184719558589</v>
      </c>
    </row>
    <row r="8775" spans="1:2">
      <c r="A8775">
        <v>8774</v>
      </c>
      <c r="B8775" s="13">
        <v>-6.9228425244321574</v>
      </c>
    </row>
    <row r="8776" spans="1:2">
      <c r="A8776">
        <v>8775</v>
      </c>
      <c r="B8776" s="13">
        <v>-5.1935322642215773</v>
      </c>
    </row>
    <row r="8777" spans="1:2">
      <c r="A8777">
        <v>8776</v>
      </c>
      <c r="B8777" s="13">
        <v>-3.7029965789784214</v>
      </c>
    </row>
    <row r="8778" spans="1:2">
      <c r="A8778">
        <v>8777</v>
      </c>
      <c r="B8778" s="13">
        <v>-8.2304905541773863</v>
      </c>
    </row>
    <row r="8779" spans="1:2">
      <c r="A8779">
        <v>8778</v>
      </c>
      <c r="B8779" s="13">
        <v>-7.1773343098863833</v>
      </c>
    </row>
    <row r="8780" spans="1:2">
      <c r="A8780">
        <v>8779</v>
      </c>
      <c r="B8780" s="13">
        <v>-2.8857840322209833</v>
      </c>
    </row>
    <row r="8781" spans="1:2">
      <c r="A8781">
        <v>8780</v>
      </c>
      <c r="B8781" s="13">
        <v>-7.3199954909253764</v>
      </c>
    </row>
    <row r="8782" spans="1:2">
      <c r="A8782">
        <v>8781</v>
      </c>
      <c r="B8782" s="13">
        <v>-6.8193647581822256</v>
      </c>
    </row>
    <row r="8783" spans="1:2">
      <c r="A8783">
        <v>8782</v>
      </c>
      <c r="B8783" s="13">
        <v>-3.4708529728369846</v>
      </c>
    </row>
    <row r="8784" spans="1:2">
      <c r="A8784">
        <v>8783</v>
      </c>
      <c r="B8784" s="13">
        <v>-5.4554557471790845</v>
      </c>
    </row>
    <row r="8785" spans="1:2">
      <c r="A8785">
        <v>8784</v>
      </c>
      <c r="B8785" s="13">
        <v>-7.6473268372244787</v>
      </c>
    </row>
    <row r="8786" spans="1:2">
      <c r="A8786">
        <v>8785</v>
      </c>
      <c r="B8786" s="13">
        <v>-6.3317368770280105</v>
      </c>
    </row>
    <row r="8787" spans="1:2">
      <c r="A8787">
        <v>8786</v>
      </c>
      <c r="B8787" s="13">
        <v>-4.4295937720497855</v>
      </c>
    </row>
    <row r="8788" spans="1:2">
      <c r="A8788">
        <v>8787</v>
      </c>
      <c r="B8788" s="13">
        <v>-4.5449993531285662</v>
      </c>
    </row>
    <row r="8789" spans="1:2">
      <c r="A8789">
        <v>8788</v>
      </c>
      <c r="B8789" s="13">
        <v>-7.0944982893387927</v>
      </c>
    </row>
    <row r="8790" spans="1:2">
      <c r="A8790">
        <v>8789</v>
      </c>
      <c r="B8790" s="13">
        <v>-5.797015929151593</v>
      </c>
    </row>
    <row r="8791" spans="1:2">
      <c r="A8791">
        <v>8790</v>
      </c>
      <c r="B8791" s="13">
        <v>-5.8639909819352019</v>
      </c>
    </row>
    <row r="8792" spans="1:2">
      <c r="A8792">
        <v>8791</v>
      </c>
      <c r="B8792" s="13">
        <v>-8.79761878744422</v>
      </c>
    </row>
    <row r="8793" spans="1:2">
      <c r="A8793">
        <v>8792</v>
      </c>
      <c r="B8793" s="13">
        <v>-9.6253348137395935</v>
      </c>
    </row>
    <row r="8794" spans="1:2">
      <c r="A8794">
        <v>8793</v>
      </c>
      <c r="B8794" s="13">
        <v>-0.17360070962352583</v>
      </c>
    </row>
    <row r="8795" spans="1:2">
      <c r="A8795">
        <v>8794</v>
      </c>
      <c r="B8795" s="13">
        <v>-3.7202378370776525</v>
      </c>
    </row>
    <row r="8796" spans="1:2">
      <c r="A8796">
        <v>8795</v>
      </c>
      <c r="B8796" s="13">
        <v>-3.6507059030657629</v>
      </c>
    </row>
    <row r="8797" spans="1:2">
      <c r="A8797">
        <v>8796</v>
      </c>
      <c r="B8797" s="13">
        <v>-6.2703236799494366</v>
      </c>
    </row>
    <row r="8798" spans="1:2">
      <c r="A8798">
        <v>8797</v>
      </c>
      <c r="B8798" s="13">
        <v>-3.1628181337466361</v>
      </c>
    </row>
    <row r="8799" spans="1:2">
      <c r="A8799">
        <v>8798</v>
      </c>
      <c r="B8799" s="13">
        <v>-7.2117090909916586</v>
      </c>
    </row>
    <row r="8800" spans="1:2">
      <c r="A8800">
        <v>8799</v>
      </c>
      <c r="B8800" s="13">
        <v>-3.0937769242067756</v>
      </c>
    </row>
    <row r="8801" spans="1:2">
      <c r="A8801">
        <v>8800</v>
      </c>
      <c r="B8801" s="13">
        <v>-2.342908350746244</v>
      </c>
    </row>
    <row r="8802" spans="1:2">
      <c r="A8802">
        <v>8801</v>
      </c>
      <c r="B8802" s="13">
        <v>-8.873544169375128</v>
      </c>
    </row>
    <row r="8803" spans="1:2">
      <c r="A8803">
        <v>8802</v>
      </c>
      <c r="B8803" s="13">
        <v>-5.7040988522579372</v>
      </c>
    </row>
    <row r="8804" spans="1:2">
      <c r="A8804">
        <v>8803</v>
      </c>
      <c r="B8804" s="13">
        <v>-7.1996243458836027</v>
      </c>
    </row>
    <row r="8805" spans="1:2">
      <c r="A8805">
        <v>8804</v>
      </c>
      <c r="B8805" s="13">
        <v>-6.631963601368251</v>
      </c>
    </row>
    <row r="8806" spans="1:2">
      <c r="A8806">
        <v>8805</v>
      </c>
      <c r="B8806" s="13">
        <v>-3.9582786636593243</v>
      </c>
    </row>
    <row r="8807" spans="1:2">
      <c r="A8807">
        <v>8806</v>
      </c>
      <c r="B8807" s="13">
        <v>-8.6868444698082143</v>
      </c>
    </row>
    <row r="8808" spans="1:2">
      <c r="A8808">
        <v>8807</v>
      </c>
      <c r="B8808" s="13">
        <v>-5.5741828896879175</v>
      </c>
    </row>
    <row r="8809" spans="1:2">
      <c r="A8809">
        <v>8808</v>
      </c>
      <c r="B8809" s="13">
        <v>-6.7818175661556515</v>
      </c>
    </row>
    <row r="8810" spans="1:2">
      <c r="A8810">
        <v>8809</v>
      </c>
      <c r="B8810" s="13">
        <v>-4.4526224515404449</v>
      </c>
    </row>
    <row r="8811" spans="1:2">
      <c r="A8811">
        <v>8810</v>
      </c>
      <c r="B8811" s="13">
        <v>-3.9747640600051546</v>
      </c>
    </row>
    <row r="8812" spans="1:2">
      <c r="A8812">
        <v>8811</v>
      </c>
      <c r="B8812" s="13">
        <v>-3.0852276856582352</v>
      </c>
    </row>
    <row r="8813" spans="1:2">
      <c r="A8813">
        <v>8812</v>
      </c>
      <c r="B8813" s="13">
        <v>-5.3268973270237456</v>
      </c>
    </row>
    <row r="8814" spans="1:2">
      <c r="A8814">
        <v>8813</v>
      </c>
      <c r="B8814" s="13">
        <v>-5.3423098765933226</v>
      </c>
    </row>
    <row r="8815" spans="1:2">
      <c r="A8815">
        <v>8814</v>
      </c>
      <c r="B8815" s="13">
        <v>-6.356078398117746</v>
      </c>
    </row>
    <row r="8816" spans="1:2">
      <c r="A8816">
        <v>8815</v>
      </c>
      <c r="B8816" s="13">
        <v>-2.5376515844568512</v>
      </c>
    </row>
    <row r="8817" spans="1:2">
      <c r="A8817">
        <v>8816</v>
      </c>
      <c r="B8817" s="13">
        <v>-8.5844313821572555</v>
      </c>
    </row>
    <row r="8818" spans="1:2">
      <c r="A8818">
        <v>8817</v>
      </c>
      <c r="B8818" s="13">
        <v>-7.6766101294889824</v>
      </c>
    </row>
    <row r="8819" spans="1:2">
      <c r="A8819">
        <v>8818</v>
      </c>
      <c r="B8819" s="13">
        <v>-5.4379247064001177</v>
      </c>
    </row>
    <row r="8820" spans="1:2">
      <c r="A8820">
        <v>8819</v>
      </c>
      <c r="B8820" s="13">
        <v>-5.7255542758830726</v>
      </c>
    </row>
    <row r="8821" spans="1:2">
      <c r="A8821">
        <v>8820</v>
      </c>
      <c r="B8821" s="13">
        <v>-4.6829912024540929</v>
      </c>
    </row>
    <row r="8822" spans="1:2">
      <c r="A8822">
        <v>8821</v>
      </c>
      <c r="B8822" s="13">
        <v>-6.7652060196488337</v>
      </c>
    </row>
    <row r="8823" spans="1:2">
      <c r="A8823">
        <v>8822</v>
      </c>
      <c r="B8823" s="13">
        <v>-7.4494436288556267</v>
      </c>
    </row>
    <row r="8824" spans="1:2">
      <c r="A8824">
        <v>8823</v>
      </c>
      <c r="B8824" s="13">
        <v>-6.9081153921882237</v>
      </c>
    </row>
    <row r="8825" spans="1:2">
      <c r="A8825">
        <v>8824</v>
      </c>
      <c r="B8825" s="13">
        <v>-6.8023002547096008</v>
      </c>
    </row>
    <row r="8826" spans="1:2">
      <c r="A8826">
        <v>8825</v>
      </c>
      <c r="B8826" s="13">
        <v>-4.8825873919863225</v>
      </c>
    </row>
    <row r="8827" spans="1:2">
      <c r="A8827">
        <v>8826</v>
      </c>
      <c r="B8827" s="13">
        <v>-3.7301149603129624</v>
      </c>
    </row>
    <row r="8828" spans="1:2">
      <c r="A8828">
        <v>8827</v>
      </c>
      <c r="B8828" s="13">
        <v>-8.2686617412693693</v>
      </c>
    </row>
    <row r="8829" spans="1:2">
      <c r="A8829">
        <v>8828</v>
      </c>
      <c r="B8829" s="13">
        <v>-6.8716920765634475</v>
      </c>
    </row>
    <row r="8830" spans="1:2">
      <c r="A8830">
        <v>8829</v>
      </c>
      <c r="B8830" s="13">
        <v>-5.4631461556984826</v>
      </c>
    </row>
    <row r="8831" spans="1:2">
      <c r="A8831">
        <v>8830</v>
      </c>
      <c r="B8831" s="13">
        <v>-6.6135048266825729</v>
      </c>
    </row>
    <row r="8832" spans="1:2">
      <c r="A8832">
        <v>8831</v>
      </c>
      <c r="B8832" s="13">
        <v>-6.6129575057126804</v>
      </c>
    </row>
    <row r="8833" spans="1:2">
      <c r="A8833">
        <v>8832</v>
      </c>
      <c r="B8833" s="13">
        <v>-4.8823046671476034</v>
      </c>
    </row>
    <row r="8834" spans="1:2">
      <c r="A8834">
        <v>8833</v>
      </c>
      <c r="B8834" s="13">
        <v>-4.1313656365242197</v>
      </c>
    </row>
    <row r="8835" spans="1:2">
      <c r="A8835">
        <v>8834</v>
      </c>
      <c r="B8835" s="13">
        <v>-6.4150382746438765</v>
      </c>
    </row>
    <row r="8836" spans="1:2">
      <c r="A8836">
        <v>8835</v>
      </c>
      <c r="B8836" s="13">
        <v>-5.0455043372303647</v>
      </c>
    </row>
    <row r="8837" spans="1:2">
      <c r="A8837">
        <v>8836</v>
      </c>
      <c r="B8837" s="13">
        <v>-6.6295277529930434</v>
      </c>
    </row>
    <row r="8838" spans="1:2">
      <c r="A8838">
        <v>8837</v>
      </c>
      <c r="B8838" s="13">
        <v>-6.301044870650049</v>
      </c>
    </row>
    <row r="8839" spans="1:2">
      <c r="A8839">
        <v>8838</v>
      </c>
      <c r="B8839" s="13">
        <v>-0.57916322099558337</v>
      </c>
    </row>
    <row r="8840" spans="1:2">
      <c r="A8840">
        <v>8839</v>
      </c>
      <c r="B8840" s="13">
        <v>-4.8066958511729752</v>
      </c>
    </row>
    <row r="8841" spans="1:2">
      <c r="A8841">
        <v>8840</v>
      </c>
      <c r="B8841" s="13">
        <v>-7.6029050760525916</v>
      </c>
    </row>
    <row r="8842" spans="1:2">
      <c r="A8842">
        <v>8841</v>
      </c>
      <c r="B8842" s="13">
        <v>-6.5669687427313361</v>
      </c>
    </row>
    <row r="8843" spans="1:2">
      <c r="A8843">
        <v>8842</v>
      </c>
      <c r="B8843" s="13">
        <v>-6.580529184728019</v>
      </c>
    </row>
    <row r="8844" spans="1:2">
      <c r="A8844">
        <v>8843</v>
      </c>
      <c r="B8844" s="13">
        <v>-3.8491666461753713</v>
      </c>
    </row>
    <row r="8845" spans="1:2">
      <c r="A8845">
        <v>8844</v>
      </c>
      <c r="B8845" s="13">
        <v>-5.9553042620862673</v>
      </c>
    </row>
    <row r="8846" spans="1:2">
      <c r="A8846">
        <v>8845</v>
      </c>
      <c r="B8846" s="13">
        <v>-1.6410594142286961</v>
      </c>
    </row>
    <row r="8847" spans="1:2">
      <c r="A8847">
        <v>8846</v>
      </c>
      <c r="B8847" s="13">
        <v>-6.8630267383123993</v>
      </c>
    </row>
    <row r="8848" spans="1:2">
      <c r="A8848">
        <v>8847</v>
      </c>
      <c r="B8848" s="13">
        <v>-4.8341584157788295</v>
      </c>
    </row>
    <row r="8849" spans="1:2">
      <c r="A8849">
        <v>8848</v>
      </c>
      <c r="B8849" s="13">
        <v>-7.3841481669424622</v>
      </c>
    </row>
    <row r="8850" spans="1:2">
      <c r="A8850">
        <v>8849</v>
      </c>
      <c r="B8850" s="13">
        <v>-7.5917172774091739</v>
      </c>
    </row>
    <row r="8851" spans="1:2">
      <c r="A8851">
        <v>8850</v>
      </c>
      <c r="B8851" s="13">
        <v>-4.3745565259036221</v>
      </c>
    </row>
    <row r="8852" spans="1:2">
      <c r="A8852">
        <v>8851</v>
      </c>
      <c r="B8852" s="13">
        <v>-3.4977850117739155</v>
      </c>
    </row>
    <row r="8853" spans="1:2">
      <c r="A8853">
        <v>8852</v>
      </c>
      <c r="B8853" s="13">
        <v>-2.6776834036425265</v>
      </c>
    </row>
    <row r="8854" spans="1:2">
      <c r="A8854">
        <v>8853</v>
      </c>
      <c r="B8854" s="13">
        <v>-6.0910265974160671</v>
      </c>
    </row>
    <row r="8855" spans="1:2">
      <c r="A8855">
        <v>8854</v>
      </c>
      <c r="B8855" s="13">
        <v>-4.2506540194983851</v>
      </c>
    </row>
    <row r="8856" spans="1:2">
      <c r="A8856">
        <v>8855</v>
      </c>
      <c r="B8856" s="13">
        <v>-4.8091203540882219</v>
      </c>
    </row>
    <row r="8857" spans="1:2">
      <c r="A8857">
        <v>8856</v>
      </c>
      <c r="B8857" s="13">
        <v>-3.8458202906857482</v>
      </c>
    </row>
    <row r="8858" spans="1:2">
      <c r="A8858">
        <v>8857</v>
      </c>
      <c r="B8858" s="13">
        <v>-5.4482223454753669</v>
      </c>
    </row>
    <row r="8859" spans="1:2">
      <c r="A8859">
        <v>8858</v>
      </c>
      <c r="B8859" s="13">
        <v>-13.470180729690293</v>
      </c>
    </row>
    <row r="8860" spans="1:2">
      <c r="A8860">
        <v>8859</v>
      </c>
      <c r="B8860" s="13">
        <v>-3.7861926411060209</v>
      </c>
    </row>
    <row r="8861" spans="1:2">
      <c r="A8861">
        <v>8860</v>
      </c>
      <c r="B8861" s="13">
        <v>-6.8813731188304272</v>
      </c>
    </row>
    <row r="8862" spans="1:2">
      <c r="A8862">
        <v>8861</v>
      </c>
      <c r="B8862" s="13">
        <v>-2.0213995450889426</v>
      </c>
    </row>
    <row r="8863" spans="1:2">
      <c r="A8863">
        <v>8862</v>
      </c>
      <c r="B8863" s="13">
        <v>-9.9512736444723782</v>
      </c>
    </row>
    <row r="8864" spans="1:2">
      <c r="A8864">
        <v>8863</v>
      </c>
      <c r="B8864" s="13">
        <v>-7.436345853359418</v>
      </c>
    </row>
    <row r="8865" spans="1:2">
      <c r="A8865">
        <v>8864</v>
      </c>
      <c r="B8865" s="13">
        <v>-4.11335687940689</v>
      </c>
    </row>
    <row r="8866" spans="1:2">
      <c r="A8866">
        <v>8865</v>
      </c>
      <c r="B8866" s="13">
        <v>-6.6350839039173595</v>
      </c>
    </row>
    <row r="8867" spans="1:2">
      <c r="A8867">
        <v>8866</v>
      </c>
      <c r="B8867" s="13">
        <v>-4.2818683709937604</v>
      </c>
    </row>
    <row r="8868" spans="1:2">
      <c r="A8868">
        <v>8867</v>
      </c>
      <c r="B8868" s="13">
        <v>-8.2819734657917099</v>
      </c>
    </row>
    <row r="8869" spans="1:2">
      <c r="A8869">
        <v>8868</v>
      </c>
      <c r="B8869" s="13">
        <v>-8.8737560547021239</v>
      </c>
    </row>
    <row r="8870" spans="1:2">
      <c r="A8870">
        <v>8869</v>
      </c>
      <c r="B8870" s="13">
        <v>-6.9172233694321221</v>
      </c>
    </row>
    <row r="8871" spans="1:2">
      <c r="A8871">
        <v>8870</v>
      </c>
      <c r="B8871" s="13">
        <v>-6.8187370919536745</v>
      </c>
    </row>
    <row r="8872" spans="1:2">
      <c r="A8872">
        <v>8871</v>
      </c>
      <c r="B8872" s="13">
        <v>-0.88848485972099533</v>
      </c>
    </row>
    <row r="8873" spans="1:2">
      <c r="A8873">
        <v>8872</v>
      </c>
      <c r="B8873" s="13">
        <v>-5.785564345902082</v>
      </c>
    </row>
    <row r="8874" spans="1:2">
      <c r="A8874">
        <v>8873</v>
      </c>
      <c r="B8874" s="13">
        <v>-4.0433716265864694</v>
      </c>
    </row>
    <row r="8875" spans="1:2">
      <c r="A8875">
        <v>8874</v>
      </c>
      <c r="B8875" s="13">
        <v>-9.1016579191390772</v>
      </c>
    </row>
    <row r="8876" spans="1:2">
      <c r="A8876">
        <v>8875</v>
      </c>
      <c r="B8876" s="13">
        <v>-4.2140198955712522</v>
      </c>
    </row>
    <row r="8877" spans="1:2">
      <c r="A8877">
        <v>8876</v>
      </c>
      <c r="B8877" s="13">
        <v>-2.1282747614647666</v>
      </c>
    </row>
    <row r="8878" spans="1:2">
      <c r="A8878">
        <v>8877</v>
      </c>
      <c r="B8878" s="13">
        <v>-7.3715416922552244</v>
      </c>
    </row>
    <row r="8879" spans="1:2">
      <c r="A8879">
        <v>8878</v>
      </c>
      <c r="B8879" s="13">
        <v>-1.6885686141006746</v>
      </c>
    </row>
    <row r="8880" spans="1:2">
      <c r="A8880">
        <v>8879</v>
      </c>
      <c r="B8880" s="13">
        <v>0.35889376377990762</v>
      </c>
    </row>
    <row r="8881" spans="1:2">
      <c r="A8881">
        <v>8880</v>
      </c>
      <c r="B8881" s="13">
        <v>-1.1966246427157445</v>
      </c>
    </row>
    <row r="8882" spans="1:2">
      <c r="A8882">
        <v>8881</v>
      </c>
      <c r="B8882" s="13">
        <v>-8.4625774156459386</v>
      </c>
    </row>
    <row r="8883" spans="1:2">
      <c r="A8883">
        <v>8882</v>
      </c>
      <c r="B8883" s="13">
        <v>-9.5193363632429868</v>
      </c>
    </row>
    <row r="8884" spans="1:2">
      <c r="A8884">
        <v>8883</v>
      </c>
      <c r="B8884" s="13">
        <v>-1.6708621139729956</v>
      </c>
    </row>
    <row r="8885" spans="1:2">
      <c r="A8885">
        <v>8884</v>
      </c>
      <c r="B8885" s="13">
        <v>-0.67518426345617699</v>
      </c>
    </row>
    <row r="8886" spans="1:2">
      <c r="A8886">
        <v>8885</v>
      </c>
      <c r="B8886" s="13">
        <v>-3.5778751628441152</v>
      </c>
    </row>
    <row r="8887" spans="1:2">
      <c r="A8887">
        <v>8886</v>
      </c>
      <c r="B8887" s="13">
        <v>-2.0275771386118415</v>
      </c>
    </row>
    <row r="8888" spans="1:2">
      <c r="A8888">
        <v>8887</v>
      </c>
      <c r="B8888" s="13">
        <v>-8.9662218422153313</v>
      </c>
    </row>
    <row r="8889" spans="1:2">
      <c r="A8889">
        <v>8888</v>
      </c>
      <c r="B8889" s="13">
        <v>-11.190367448461723</v>
      </c>
    </row>
    <row r="8890" spans="1:2">
      <c r="A8890">
        <v>8889</v>
      </c>
      <c r="B8890" s="13">
        <v>-7.1437852775319755</v>
      </c>
    </row>
    <row r="8891" spans="1:2">
      <c r="A8891">
        <v>8890</v>
      </c>
      <c r="B8891" s="13">
        <v>-2.850275886193788</v>
      </c>
    </row>
    <row r="8892" spans="1:2">
      <c r="A8892">
        <v>8891</v>
      </c>
      <c r="B8892" s="13">
        <v>-5.6282537958456569</v>
      </c>
    </row>
    <row r="8893" spans="1:2">
      <c r="A8893">
        <v>8892</v>
      </c>
      <c r="B8893" s="13">
        <v>-1.2079575478795823</v>
      </c>
    </row>
    <row r="8894" spans="1:2">
      <c r="A8894">
        <v>8893</v>
      </c>
      <c r="B8894" s="13">
        <v>-6.2163824547316047</v>
      </c>
    </row>
    <row r="8895" spans="1:2">
      <c r="A8895">
        <v>8894</v>
      </c>
      <c r="B8895" s="13">
        <v>-5.1795194599093834</v>
      </c>
    </row>
    <row r="8896" spans="1:2">
      <c r="A8896">
        <v>8895</v>
      </c>
      <c r="B8896" s="13">
        <v>-6.9572050423011742</v>
      </c>
    </row>
    <row r="8897" spans="1:2">
      <c r="A8897">
        <v>8896</v>
      </c>
      <c r="B8897" s="13">
        <v>-4.450005876123865</v>
      </c>
    </row>
    <row r="8898" spans="1:2">
      <c r="A8898">
        <v>8897</v>
      </c>
      <c r="B8898" s="13">
        <v>-6.5913938725044829</v>
      </c>
    </row>
    <row r="8899" spans="1:2">
      <c r="A8899">
        <v>8898</v>
      </c>
      <c r="B8899" s="13">
        <v>-6.0500586798735423</v>
      </c>
    </row>
    <row r="8900" spans="1:2">
      <c r="A8900">
        <v>8899</v>
      </c>
      <c r="B8900" s="13">
        <v>-3.8641666040597662</v>
      </c>
    </row>
    <row r="8901" spans="1:2">
      <c r="A8901">
        <v>8900</v>
      </c>
      <c r="B8901" s="13">
        <v>-7.2333204752566216</v>
      </c>
    </row>
    <row r="8902" spans="1:2">
      <c r="A8902">
        <v>8901</v>
      </c>
      <c r="B8902" s="13">
        <v>-7.9663934399703731</v>
      </c>
    </row>
    <row r="8903" spans="1:2">
      <c r="A8903">
        <v>8902</v>
      </c>
      <c r="B8903" s="13">
        <v>-5.6350980420915553</v>
      </c>
    </row>
    <row r="8904" spans="1:2">
      <c r="A8904">
        <v>8903</v>
      </c>
      <c r="B8904" s="13">
        <v>-7.8322033701938585</v>
      </c>
    </row>
    <row r="8905" spans="1:2">
      <c r="A8905">
        <v>8904</v>
      </c>
      <c r="B8905" s="13">
        <v>-5.9843610898445174</v>
      </c>
    </row>
    <row r="8906" spans="1:2">
      <c r="A8906">
        <v>8905</v>
      </c>
      <c r="B8906" s="13">
        <v>1.408520916640871</v>
      </c>
    </row>
    <row r="8907" spans="1:2">
      <c r="A8907">
        <v>8906</v>
      </c>
      <c r="B8907" s="13">
        <v>-2.4449812008698859E-2</v>
      </c>
    </row>
    <row r="8908" spans="1:2">
      <c r="A8908">
        <v>8907</v>
      </c>
      <c r="B8908" s="13">
        <v>1.8622237267067552</v>
      </c>
    </row>
    <row r="8909" spans="1:2">
      <c r="A8909">
        <v>8908</v>
      </c>
      <c r="B8909" s="13">
        <v>-4.9222663991113942</v>
      </c>
    </row>
    <row r="8910" spans="1:2">
      <c r="A8910">
        <v>8909</v>
      </c>
      <c r="B8910" s="13">
        <v>-5.4777918223577844</v>
      </c>
    </row>
    <row r="8911" spans="1:2">
      <c r="A8911">
        <v>8910</v>
      </c>
      <c r="B8911" s="13">
        <v>-3.9913748441477335</v>
      </c>
    </row>
    <row r="8912" spans="1:2">
      <c r="A8912">
        <v>8911</v>
      </c>
      <c r="B8912" s="13">
        <v>-3.8326570752733735</v>
      </c>
    </row>
    <row r="8913" spans="1:2">
      <c r="A8913">
        <v>8912</v>
      </c>
      <c r="B8913" s="13">
        <v>-5.1625871320669185</v>
      </c>
    </row>
    <row r="8914" spans="1:2">
      <c r="A8914">
        <v>8913</v>
      </c>
      <c r="B8914" s="13">
        <v>-3.9144071519368282</v>
      </c>
    </row>
    <row r="8915" spans="1:2">
      <c r="A8915">
        <v>8914</v>
      </c>
      <c r="B8915" s="13">
        <v>-5.164127012986893</v>
      </c>
    </row>
    <row r="8916" spans="1:2">
      <c r="A8916">
        <v>8915</v>
      </c>
      <c r="B8916" s="13">
        <v>-14.47836166144628</v>
      </c>
    </row>
    <row r="8917" spans="1:2">
      <c r="A8917">
        <v>8916</v>
      </c>
      <c r="B8917" s="13">
        <v>-3.8016416208350905</v>
      </c>
    </row>
    <row r="8918" spans="1:2">
      <c r="A8918">
        <v>8917</v>
      </c>
      <c r="B8918" s="13">
        <v>-3.170445326179955</v>
      </c>
    </row>
    <row r="8919" spans="1:2">
      <c r="A8919">
        <v>8918</v>
      </c>
      <c r="B8919" s="13">
        <v>-8.0706104416605644</v>
      </c>
    </row>
    <row r="8920" spans="1:2">
      <c r="A8920">
        <v>8919</v>
      </c>
      <c r="B8920" s="13">
        <v>-8.8352983351561836</v>
      </c>
    </row>
    <row r="8921" spans="1:2">
      <c r="A8921">
        <v>8920</v>
      </c>
      <c r="B8921" s="13">
        <v>-9.5278542289752739</v>
      </c>
    </row>
    <row r="8922" spans="1:2">
      <c r="A8922">
        <v>8921</v>
      </c>
      <c r="B8922" s="13">
        <v>-5.8802115224841627</v>
      </c>
    </row>
    <row r="8923" spans="1:2">
      <c r="A8923">
        <v>8922</v>
      </c>
      <c r="B8923" s="13">
        <v>-3.2453055581377113</v>
      </c>
    </row>
    <row r="8924" spans="1:2">
      <c r="A8924">
        <v>8923</v>
      </c>
      <c r="B8924" s="13">
        <v>-5.8576494952184968</v>
      </c>
    </row>
    <row r="8925" spans="1:2">
      <c r="A8925">
        <v>8924</v>
      </c>
      <c r="B8925" s="13">
        <v>-4.1548262334380022</v>
      </c>
    </row>
    <row r="8926" spans="1:2">
      <c r="A8926">
        <v>8925</v>
      </c>
      <c r="B8926" s="13">
        <v>-3.5106410088604312</v>
      </c>
    </row>
    <row r="8927" spans="1:2">
      <c r="A8927">
        <v>8926</v>
      </c>
      <c r="B8927" s="13">
        <v>-1.9632561437639988</v>
      </c>
    </row>
    <row r="8928" spans="1:2">
      <c r="A8928">
        <v>8927</v>
      </c>
      <c r="B8928" s="13">
        <v>-5.3493689261216995</v>
      </c>
    </row>
    <row r="8929" spans="1:2">
      <c r="A8929">
        <v>8928</v>
      </c>
      <c r="B8929" s="13">
        <v>-7.2201531315011547</v>
      </c>
    </row>
    <row r="8930" spans="1:2">
      <c r="A8930">
        <v>8929</v>
      </c>
      <c r="B8930" s="13">
        <v>-7.5681386967901041</v>
      </c>
    </row>
    <row r="8931" spans="1:2">
      <c r="A8931">
        <v>8930</v>
      </c>
      <c r="B8931" s="13">
        <v>-6.309103600923355</v>
      </c>
    </row>
    <row r="8932" spans="1:2">
      <c r="A8932">
        <v>8931</v>
      </c>
      <c r="B8932" s="13">
        <v>-6.5328039540232172</v>
      </c>
    </row>
    <row r="8933" spans="1:2">
      <c r="A8933">
        <v>8932</v>
      </c>
      <c r="B8933" s="13">
        <v>-10.035912646880689</v>
      </c>
    </row>
    <row r="8934" spans="1:2">
      <c r="A8934">
        <v>8933</v>
      </c>
      <c r="B8934" s="13">
        <v>-2.9421897977617979</v>
      </c>
    </row>
    <row r="8935" spans="1:2">
      <c r="A8935">
        <v>8934</v>
      </c>
      <c r="B8935" s="13">
        <v>-2.8970645540242463</v>
      </c>
    </row>
    <row r="8936" spans="1:2">
      <c r="A8936">
        <v>8935</v>
      </c>
      <c r="B8936" s="13">
        <v>-6.0817698621033962</v>
      </c>
    </row>
    <row r="8937" spans="1:2">
      <c r="A8937">
        <v>8936</v>
      </c>
      <c r="B8937" s="13">
        <v>-1.5687499365857143</v>
      </c>
    </row>
    <row r="8938" spans="1:2">
      <c r="A8938">
        <v>8937</v>
      </c>
      <c r="B8938" s="13">
        <v>-4.3259423169833857</v>
      </c>
    </row>
    <row r="8939" spans="1:2">
      <c r="A8939">
        <v>8938</v>
      </c>
      <c r="B8939" s="13">
        <v>-9.2580891482970262</v>
      </c>
    </row>
    <row r="8940" spans="1:2">
      <c r="A8940">
        <v>8939</v>
      </c>
      <c r="B8940" s="13">
        <v>-9.6347283172995404</v>
      </c>
    </row>
    <row r="8941" spans="1:2">
      <c r="A8941">
        <v>8940</v>
      </c>
      <c r="B8941" s="13">
        <v>-2.8164390723037154</v>
      </c>
    </row>
    <row r="8942" spans="1:2">
      <c r="A8942">
        <v>8941</v>
      </c>
      <c r="B8942" s="13">
        <v>-9.4700233097023432</v>
      </c>
    </row>
    <row r="8943" spans="1:2">
      <c r="A8943">
        <v>8942</v>
      </c>
      <c r="B8943" s="13">
        <v>-3.370781064616561</v>
      </c>
    </row>
    <row r="8944" spans="1:2">
      <c r="A8944">
        <v>8943</v>
      </c>
      <c r="B8944" s="13">
        <v>-0.93940196904895068</v>
      </c>
    </row>
    <row r="8945" spans="1:2">
      <c r="A8945">
        <v>8944</v>
      </c>
      <c r="B8945" s="13">
        <v>-4.1721491485261391</v>
      </c>
    </row>
    <row r="8946" spans="1:2">
      <c r="A8946">
        <v>8945</v>
      </c>
      <c r="B8946" s="13">
        <v>-6.4534961805579378</v>
      </c>
    </row>
    <row r="8947" spans="1:2">
      <c r="A8947">
        <v>8946</v>
      </c>
      <c r="B8947" s="13">
        <v>-5.0609258979615008</v>
      </c>
    </row>
    <row r="8948" spans="1:2">
      <c r="A8948">
        <v>8947</v>
      </c>
      <c r="B8948" s="13">
        <v>-5.3009104513247012</v>
      </c>
    </row>
    <row r="8949" spans="1:2">
      <c r="A8949">
        <v>8948</v>
      </c>
      <c r="B8949" s="13">
        <v>-5.5964434849292575</v>
      </c>
    </row>
    <row r="8950" spans="1:2">
      <c r="A8950">
        <v>8949</v>
      </c>
      <c r="B8950" s="13">
        <v>-0.85988662280786154</v>
      </c>
    </row>
    <row r="8951" spans="1:2">
      <c r="A8951">
        <v>8950</v>
      </c>
      <c r="B8951" s="13">
        <v>-4.1133000934899195</v>
      </c>
    </row>
    <row r="8952" spans="1:2">
      <c r="A8952">
        <v>8951</v>
      </c>
      <c r="B8952" s="13">
        <v>-6.5570558673375716</v>
      </c>
    </row>
    <row r="8953" spans="1:2">
      <c r="A8953">
        <v>8952</v>
      </c>
      <c r="B8953" s="13">
        <v>-4.2365089994196463</v>
      </c>
    </row>
    <row r="8954" spans="1:2">
      <c r="A8954">
        <v>8953</v>
      </c>
      <c r="B8954" s="13">
        <v>-8.7529944594332303</v>
      </c>
    </row>
    <row r="8955" spans="1:2">
      <c r="A8955">
        <v>8954</v>
      </c>
      <c r="B8955" s="13">
        <v>-2.8763689571144613</v>
      </c>
    </row>
    <row r="8956" spans="1:2">
      <c r="A8956">
        <v>8955</v>
      </c>
      <c r="B8956" s="13">
        <v>-0.20908369335441312</v>
      </c>
    </row>
    <row r="8957" spans="1:2">
      <c r="A8957">
        <v>8956</v>
      </c>
      <c r="B8957" s="13">
        <v>-3.6621128849458562</v>
      </c>
    </row>
    <row r="8958" spans="1:2">
      <c r="A8958">
        <v>8957</v>
      </c>
      <c r="B8958" s="13">
        <v>-2.9324070604580008</v>
      </c>
    </row>
    <row r="8959" spans="1:2">
      <c r="A8959">
        <v>8958</v>
      </c>
      <c r="B8959" s="13">
        <v>-8.3295334845510478</v>
      </c>
    </row>
    <row r="8960" spans="1:2">
      <c r="A8960">
        <v>8959</v>
      </c>
      <c r="B8960" s="13">
        <v>-9.3907054468538593</v>
      </c>
    </row>
    <row r="8961" spans="1:2">
      <c r="A8961">
        <v>8960</v>
      </c>
      <c r="B8961" s="13">
        <v>-4.3415250647639834</v>
      </c>
    </row>
    <row r="8962" spans="1:2">
      <c r="A8962">
        <v>8961</v>
      </c>
      <c r="B8962" s="13">
        <v>-7.8288221452724578</v>
      </c>
    </row>
    <row r="8963" spans="1:2">
      <c r="A8963">
        <v>8962</v>
      </c>
      <c r="B8963" s="13">
        <v>-2.7190193831639902</v>
      </c>
    </row>
    <row r="8964" spans="1:2">
      <c r="A8964">
        <v>8963</v>
      </c>
      <c r="B8964" s="13">
        <v>-8.0187013113040528</v>
      </c>
    </row>
    <row r="8965" spans="1:2">
      <c r="A8965">
        <v>8964</v>
      </c>
      <c r="B8965" s="13">
        <v>-5.0724442354927843</v>
      </c>
    </row>
    <row r="8966" spans="1:2">
      <c r="A8966">
        <v>8965</v>
      </c>
      <c r="B8966" s="13">
        <v>-8.6692982464669672</v>
      </c>
    </row>
    <row r="8967" spans="1:2">
      <c r="A8967">
        <v>8966</v>
      </c>
      <c r="B8967" s="13">
        <v>-4.1067391802829034</v>
      </c>
    </row>
    <row r="8968" spans="1:2">
      <c r="A8968">
        <v>8967</v>
      </c>
      <c r="B8968" s="13">
        <v>-5.5880723442327351</v>
      </c>
    </row>
    <row r="8969" spans="1:2">
      <c r="A8969">
        <v>8968</v>
      </c>
      <c r="B8969" s="13">
        <v>-4.1461434308591247</v>
      </c>
    </row>
    <row r="8970" spans="1:2">
      <c r="A8970">
        <v>8969</v>
      </c>
      <c r="B8970" s="13">
        <v>-1.4375275538914449</v>
      </c>
    </row>
    <row r="8971" spans="1:2">
      <c r="A8971">
        <v>8970</v>
      </c>
      <c r="B8971" s="13">
        <v>-5.8082621942815313</v>
      </c>
    </row>
    <row r="8972" spans="1:2">
      <c r="A8972">
        <v>8971</v>
      </c>
      <c r="B8972" s="13">
        <v>-1.9719257112381832</v>
      </c>
    </row>
    <row r="8973" spans="1:2">
      <c r="A8973">
        <v>8972</v>
      </c>
      <c r="B8973" s="13">
        <v>-5.779513176807372</v>
      </c>
    </row>
    <row r="8974" spans="1:2">
      <c r="A8974">
        <v>8973</v>
      </c>
      <c r="B8974" s="13">
        <v>-8.0447504747904812</v>
      </c>
    </row>
    <row r="8975" spans="1:2">
      <c r="A8975">
        <v>8974</v>
      </c>
      <c r="B8975" s="13">
        <v>-7.6075758153409501</v>
      </c>
    </row>
    <row r="8976" spans="1:2">
      <c r="A8976">
        <v>8975</v>
      </c>
      <c r="B8976" s="13">
        <v>-1.9803556908381119</v>
      </c>
    </row>
    <row r="8977" spans="1:2">
      <c r="A8977">
        <v>8976</v>
      </c>
      <c r="B8977" s="13">
        <v>0.96865815574258174</v>
      </c>
    </row>
    <row r="8978" spans="1:2">
      <c r="A8978">
        <v>8977</v>
      </c>
      <c r="B8978" s="13">
        <v>-1.8860220414126789</v>
      </c>
    </row>
    <row r="8979" spans="1:2">
      <c r="A8979">
        <v>8978</v>
      </c>
      <c r="B8979" s="13">
        <v>-1.2923946744033654</v>
      </c>
    </row>
    <row r="8980" spans="1:2">
      <c r="A8980">
        <v>8979</v>
      </c>
      <c r="B8980" s="13">
        <v>-5.126322481636584</v>
      </c>
    </row>
    <row r="8981" spans="1:2">
      <c r="A8981">
        <v>8980</v>
      </c>
      <c r="B8981" s="13">
        <v>-1.0412546087142183</v>
      </c>
    </row>
    <row r="8982" spans="1:2">
      <c r="A8982">
        <v>8981</v>
      </c>
      <c r="B8982" s="13">
        <v>-9.0437081633177279</v>
      </c>
    </row>
    <row r="8983" spans="1:2">
      <c r="A8983">
        <v>8982</v>
      </c>
      <c r="B8983" s="13">
        <v>-1.4349581799978708</v>
      </c>
    </row>
    <row r="8984" spans="1:2">
      <c r="A8984">
        <v>8983</v>
      </c>
      <c r="B8984" s="13">
        <v>-6.415336400221876</v>
      </c>
    </row>
    <row r="8985" spans="1:2">
      <c r="A8985">
        <v>8984</v>
      </c>
      <c r="B8985" s="13">
        <v>-5.7988607585096288</v>
      </c>
    </row>
    <row r="8986" spans="1:2">
      <c r="A8986">
        <v>8985</v>
      </c>
      <c r="B8986" s="13">
        <v>-3.6197080973315798</v>
      </c>
    </row>
    <row r="8987" spans="1:2">
      <c r="A8987">
        <v>8986</v>
      </c>
      <c r="B8987" s="13">
        <v>-5.9636548938027474</v>
      </c>
    </row>
    <row r="8988" spans="1:2">
      <c r="A8988">
        <v>8987</v>
      </c>
      <c r="B8988" s="13">
        <v>1.5809835124663929</v>
      </c>
    </row>
    <row r="8989" spans="1:2">
      <c r="A8989">
        <v>8988</v>
      </c>
      <c r="B8989" s="13">
        <v>-8.9205682926338081</v>
      </c>
    </row>
    <row r="8990" spans="1:2">
      <c r="A8990">
        <v>8989</v>
      </c>
      <c r="B8990" s="13">
        <v>-5.1061218544485634</v>
      </c>
    </row>
    <row r="8991" spans="1:2">
      <c r="A8991">
        <v>8990</v>
      </c>
      <c r="B8991" s="13">
        <v>-7.2004137127600227</v>
      </c>
    </row>
    <row r="8992" spans="1:2">
      <c r="A8992">
        <v>8991</v>
      </c>
      <c r="B8992" s="13">
        <v>-7.0926543062423155</v>
      </c>
    </row>
    <row r="8993" spans="1:2">
      <c r="A8993">
        <v>8992</v>
      </c>
      <c r="B8993" s="13">
        <v>-8.4279782336209106</v>
      </c>
    </row>
    <row r="8994" spans="1:2">
      <c r="A8994">
        <v>8993</v>
      </c>
      <c r="B8994" s="13">
        <v>-7.1811912898216246</v>
      </c>
    </row>
    <row r="8995" spans="1:2">
      <c r="A8995">
        <v>8994</v>
      </c>
      <c r="B8995" s="13">
        <v>-4.2046465666526522</v>
      </c>
    </row>
    <row r="8996" spans="1:2">
      <c r="A8996">
        <v>8995</v>
      </c>
      <c r="B8996" s="13">
        <v>-5.2808662480841564</v>
      </c>
    </row>
    <row r="8997" spans="1:2">
      <c r="A8997">
        <v>8996</v>
      </c>
      <c r="B8997" s="13">
        <v>-3.6235050972586498</v>
      </c>
    </row>
    <row r="8998" spans="1:2">
      <c r="A8998">
        <v>8997</v>
      </c>
      <c r="B8998" s="13">
        <v>-7.5882737624287762</v>
      </c>
    </row>
    <row r="8999" spans="1:2">
      <c r="A8999">
        <v>8998</v>
      </c>
      <c r="B8999" s="13">
        <v>-6.170509028786114</v>
      </c>
    </row>
    <row r="9000" spans="1:2">
      <c r="A9000">
        <v>8999</v>
      </c>
      <c r="B9000" s="13">
        <v>-5.0799447161978666</v>
      </c>
    </row>
    <row r="9001" spans="1:2">
      <c r="A9001">
        <v>9000</v>
      </c>
      <c r="B9001" s="13">
        <v>-1.5874881886259207</v>
      </c>
    </row>
    <row r="9002" spans="1:2">
      <c r="A9002">
        <v>9001</v>
      </c>
      <c r="B9002" s="13">
        <v>-4.1080674220001345</v>
      </c>
    </row>
    <row r="9003" spans="1:2">
      <c r="A9003">
        <v>9002</v>
      </c>
      <c r="B9003" s="13">
        <v>-2.1277281583386869</v>
      </c>
    </row>
    <row r="9004" spans="1:2">
      <c r="A9004">
        <v>9003</v>
      </c>
      <c r="B9004" s="13">
        <v>-6.176178530425064</v>
      </c>
    </row>
    <row r="9005" spans="1:2">
      <c r="A9005">
        <v>9004</v>
      </c>
      <c r="B9005" s="13">
        <v>-5.497210179610982</v>
      </c>
    </row>
    <row r="9006" spans="1:2">
      <c r="A9006">
        <v>9005</v>
      </c>
      <c r="B9006" s="13">
        <v>-10.510900429787846</v>
      </c>
    </row>
    <row r="9007" spans="1:2">
      <c r="A9007">
        <v>9006</v>
      </c>
      <c r="B9007" s="13">
        <v>-3.3878635091734908</v>
      </c>
    </row>
    <row r="9008" spans="1:2">
      <c r="A9008">
        <v>9007</v>
      </c>
      <c r="B9008" s="13">
        <v>-1.499673532940099</v>
      </c>
    </row>
    <row r="9009" spans="1:2">
      <c r="A9009">
        <v>9008</v>
      </c>
      <c r="B9009" s="13">
        <v>-5.0375738719286698</v>
      </c>
    </row>
    <row r="9010" spans="1:2">
      <c r="A9010">
        <v>9009</v>
      </c>
      <c r="B9010" s="13">
        <v>-7.9702538414523412</v>
      </c>
    </row>
    <row r="9011" spans="1:2">
      <c r="A9011">
        <v>9010</v>
      </c>
      <c r="B9011" s="13">
        <v>-6.3664191994102692</v>
      </c>
    </row>
    <row r="9012" spans="1:2">
      <c r="A9012">
        <v>9011</v>
      </c>
      <c r="B9012" s="13">
        <v>-6.9252742875392768</v>
      </c>
    </row>
    <row r="9013" spans="1:2">
      <c r="A9013">
        <v>9012</v>
      </c>
      <c r="B9013" s="13">
        <v>-8.4529593306921154</v>
      </c>
    </row>
    <row r="9014" spans="1:2">
      <c r="A9014">
        <v>9013</v>
      </c>
      <c r="B9014" s="13">
        <v>-4.5367671788603712</v>
      </c>
    </row>
    <row r="9015" spans="1:2">
      <c r="A9015">
        <v>9014</v>
      </c>
      <c r="B9015" s="13">
        <v>-8.29170823511358</v>
      </c>
    </row>
    <row r="9016" spans="1:2">
      <c r="A9016">
        <v>9015</v>
      </c>
      <c r="B9016" s="13">
        <v>-5.8753834315378919</v>
      </c>
    </row>
    <row r="9017" spans="1:2">
      <c r="A9017">
        <v>9016</v>
      </c>
      <c r="B9017" s="13">
        <v>-6.9246339001923234</v>
      </c>
    </row>
    <row r="9018" spans="1:2">
      <c r="A9018">
        <v>9017</v>
      </c>
      <c r="B9018" s="13">
        <v>-5.2867367352142711</v>
      </c>
    </row>
    <row r="9019" spans="1:2">
      <c r="A9019">
        <v>9018</v>
      </c>
      <c r="B9019" s="13">
        <v>-8.8702292708965054</v>
      </c>
    </row>
    <row r="9020" spans="1:2">
      <c r="A9020">
        <v>9019</v>
      </c>
      <c r="B9020" s="13">
        <v>-4.5829730434690159</v>
      </c>
    </row>
    <row r="9021" spans="1:2">
      <c r="A9021">
        <v>9020</v>
      </c>
      <c r="B9021" s="13">
        <v>-3.1475075009558955</v>
      </c>
    </row>
    <row r="9022" spans="1:2">
      <c r="A9022">
        <v>9021</v>
      </c>
      <c r="B9022" s="13">
        <v>3.2047069789166307</v>
      </c>
    </row>
    <row r="9023" spans="1:2">
      <c r="A9023">
        <v>9022</v>
      </c>
      <c r="B9023" s="13">
        <v>-3.1312730622299396</v>
      </c>
    </row>
    <row r="9024" spans="1:2">
      <c r="A9024">
        <v>9023</v>
      </c>
      <c r="B9024" s="13">
        <v>-4.2092714506039792</v>
      </c>
    </row>
    <row r="9025" spans="1:2">
      <c r="A9025">
        <v>9024</v>
      </c>
      <c r="B9025" s="13">
        <v>-2.9094431184359584</v>
      </c>
    </row>
    <row r="9026" spans="1:2">
      <c r="A9026">
        <v>9025</v>
      </c>
      <c r="B9026" s="13">
        <v>-6.0241109661043968</v>
      </c>
    </row>
    <row r="9027" spans="1:2">
      <c r="A9027">
        <v>9026</v>
      </c>
      <c r="B9027" s="13">
        <v>-6.7229301629368114</v>
      </c>
    </row>
    <row r="9028" spans="1:2">
      <c r="A9028">
        <v>9027</v>
      </c>
      <c r="B9028" s="13">
        <v>-4.6865935416102351</v>
      </c>
    </row>
    <row r="9029" spans="1:2">
      <c r="A9029">
        <v>9028</v>
      </c>
      <c r="B9029" s="13">
        <v>-7.885912547284895</v>
      </c>
    </row>
    <row r="9030" spans="1:2">
      <c r="A9030">
        <v>9029</v>
      </c>
      <c r="B9030" s="13">
        <v>-1.6999085870648745</v>
      </c>
    </row>
    <row r="9031" spans="1:2">
      <c r="A9031">
        <v>9030</v>
      </c>
      <c r="B9031" s="13">
        <v>0.45978350047833605</v>
      </c>
    </row>
    <row r="9032" spans="1:2">
      <c r="A9032">
        <v>9031</v>
      </c>
      <c r="B9032" s="13">
        <v>-7.9728012470132361</v>
      </c>
    </row>
    <row r="9033" spans="1:2">
      <c r="A9033">
        <v>9032</v>
      </c>
      <c r="B9033" s="13">
        <v>-2.5493589352192267</v>
      </c>
    </row>
    <row r="9034" spans="1:2">
      <c r="A9034">
        <v>9033</v>
      </c>
      <c r="B9034" s="13">
        <v>-7.879608416580945</v>
      </c>
    </row>
    <row r="9035" spans="1:2">
      <c r="A9035">
        <v>9034</v>
      </c>
      <c r="B9035" s="13">
        <v>-7.1089840317631126</v>
      </c>
    </row>
    <row r="9036" spans="1:2">
      <c r="A9036">
        <v>9035</v>
      </c>
      <c r="B9036" s="13">
        <v>-7.4736358553981894</v>
      </c>
    </row>
    <row r="9037" spans="1:2">
      <c r="A9037">
        <v>9036</v>
      </c>
      <c r="B9037" s="13">
        <v>-5.0342431945813439</v>
      </c>
    </row>
    <row r="9038" spans="1:2">
      <c r="A9038">
        <v>9037</v>
      </c>
      <c r="B9038" s="13">
        <v>-6.8860771329903123</v>
      </c>
    </row>
    <row r="9039" spans="1:2">
      <c r="A9039">
        <v>9038</v>
      </c>
      <c r="B9039" s="13">
        <v>-5.8453243803257644</v>
      </c>
    </row>
    <row r="9040" spans="1:2">
      <c r="A9040">
        <v>9039</v>
      </c>
      <c r="B9040" s="13">
        <v>-13.840288236013762</v>
      </c>
    </row>
    <row r="9041" spans="1:2">
      <c r="A9041">
        <v>9040</v>
      </c>
      <c r="B9041" s="13">
        <v>-1.825499572258821</v>
      </c>
    </row>
    <row r="9042" spans="1:2">
      <c r="A9042">
        <v>9041</v>
      </c>
      <c r="B9042" s="13">
        <v>-3.9528209570370714</v>
      </c>
    </row>
    <row r="9043" spans="1:2">
      <c r="A9043">
        <v>9042</v>
      </c>
      <c r="B9043" s="13">
        <v>-7.9100925992503175</v>
      </c>
    </row>
    <row r="9044" spans="1:2">
      <c r="A9044">
        <v>9043</v>
      </c>
      <c r="B9044" s="13">
        <v>-2.4684023852520833</v>
      </c>
    </row>
    <row r="9045" spans="1:2">
      <c r="A9045">
        <v>9044</v>
      </c>
      <c r="B9045" s="13">
        <v>-10.828569229564527</v>
      </c>
    </row>
    <row r="9046" spans="1:2">
      <c r="A9046">
        <v>9045</v>
      </c>
      <c r="B9046" s="13">
        <v>-2.627373090535897</v>
      </c>
    </row>
    <row r="9047" spans="1:2">
      <c r="A9047">
        <v>9046</v>
      </c>
      <c r="B9047" s="13">
        <v>-8.9084490433900942</v>
      </c>
    </row>
    <row r="9048" spans="1:2">
      <c r="A9048">
        <v>9047</v>
      </c>
      <c r="B9048" s="13">
        <v>-6.4789134844964087</v>
      </c>
    </row>
    <row r="9049" spans="1:2">
      <c r="A9049">
        <v>9048</v>
      </c>
      <c r="B9049" s="13">
        <v>-5.7446512480486236</v>
      </c>
    </row>
    <row r="9050" spans="1:2">
      <c r="A9050">
        <v>9049</v>
      </c>
      <c r="B9050" s="13">
        <v>-10.072386267581125</v>
      </c>
    </row>
    <row r="9051" spans="1:2">
      <c r="A9051">
        <v>9050</v>
      </c>
      <c r="B9051" s="13">
        <v>-6.1411900370980792</v>
      </c>
    </row>
    <row r="9052" spans="1:2">
      <c r="A9052">
        <v>9051</v>
      </c>
      <c r="B9052" s="13">
        <v>-4.1572506226760755</v>
      </c>
    </row>
    <row r="9053" spans="1:2">
      <c r="A9053">
        <v>9052</v>
      </c>
      <c r="B9053" s="13">
        <v>-3.5812923263073411</v>
      </c>
    </row>
    <row r="9054" spans="1:2">
      <c r="A9054">
        <v>9053</v>
      </c>
      <c r="B9054" s="13">
        <v>-1.2230941439748761</v>
      </c>
    </row>
    <row r="9055" spans="1:2">
      <c r="A9055">
        <v>9054</v>
      </c>
      <c r="B9055" s="13">
        <v>-2.7124415748001023</v>
      </c>
    </row>
    <row r="9056" spans="1:2">
      <c r="A9056">
        <v>9055</v>
      </c>
      <c r="B9056" s="13">
        <v>-7.1284125716990507</v>
      </c>
    </row>
    <row r="9057" spans="1:2">
      <c r="A9057">
        <v>9056</v>
      </c>
      <c r="B9057" s="13">
        <v>-4.8613563670152553</v>
      </c>
    </row>
    <row r="9058" spans="1:2">
      <c r="A9058">
        <v>9057</v>
      </c>
      <c r="B9058" s="13">
        <v>-4.8762955191291155</v>
      </c>
    </row>
    <row r="9059" spans="1:2">
      <c r="A9059">
        <v>9058</v>
      </c>
      <c r="B9059" s="13">
        <v>2.1937624535502658</v>
      </c>
    </row>
    <row r="9060" spans="1:2">
      <c r="A9060">
        <v>9059</v>
      </c>
      <c r="B9060" s="13">
        <v>-3.6529341976907896</v>
      </c>
    </row>
    <row r="9061" spans="1:2">
      <c r="A9061">
        <v>9060</v>
      </c>
      <c r="B9061" s="13">
        <v>-3.9758059769464653</v>
      </c>
    </row>
    <row r="9062" spans="1:2">
      <c r="A9062">
        <v>9061</v>
      </c>
      <c r="B9062" s="13">
        <v>-8.3221241479139749</v>
      </c>
    </row>
    <row r="9063" spans="1:2">
      <c r="A9063">
        <v>9062</v>
      </c>
      <c r="B9063" s="13">
        <v>-4.0789019449205739</v>
      </c>
    </row>
    <row r="9064" spans="1:2">
      <c r="A9064">
        <v>9063</v>
      </c>
      <c r="B9064" s="13">
        <v>-2.801621867172253</v>
      </c>
    </row>
    <row r="9065" spans="1:2">
      <c r="A9065">
        <v>9064</v>
      </c>
      <c r="B9065" s="13">
        <v>-5.5499945578642524</v>
      </c>
    </row>
    <row r="9066" spans="1:2">
      <c r="A9066">
        <v>9065</v>
      </c>
      <c r="B9066" s="13">
        <v>-4.3158737040332094</v>
      </c>
    </row>
    <row r="9067" spans="1:2">
      <c r="A9067">
        <v>9066</v>
      </c>
      <c r="B9067" s="13">
        <v>-7.3919406529479907</v>
      </c>
    </row>
    <row r="9068" spans="1:2">
      <c r="A9068">
        <v>9067</v>
      </c>
      <c r="B9068" s="13">
        <v>-7.1397732145392743</v>
      </c>
    </row>
    <row r="9069" spans="1:2">
      <c r="A9069">
        <v>9068</v>
      </c>
      <c r="B9069" s="13">
        <v>-5.4121943759294231</v>
      </c>
    </row>
    <row r="9070" spans="1:2">
      <c r="A9070">
        <v>9069</v>
      </c>
      <c r="B9070" s="13">
        <v>-6.9081079308197033</v>
      </c>
    </row>
    <row r="9071" spans="1:2">
      <c r="A9071">
        <v>9070</v>
      </c>
      <c r="B9071" s="13">
        <v>-11.231267168290961</v>
      </c>
    </row>
    <row r="9072" spans="1:2">
      <c r="A9072">
        <v>9071</v>
      </c>
      <c r="B9072" s="13">
        <v>-0.63240932091813795</v>
      </c>
    </row>
    <row r="9073" spans="1:2">
      <c r="A9073">
        <v>9072</v>
      </c>
      <c r="B9073" s="13">
        <v>-2.1371233540958312</v>
      </c>
    </row>
    <row r="9074" spans="1:2">
      <c r="A9074">
        <v>9073</v>
      </c>
      <c r="B9074" s="13">
        <v>-8.9520786572294107</v>
      </c>
    </row>
    <row r="9075" spans="1:2">
      <c r="A9075">
        <v>9074</v>
      </c>
      <c r="B9075" s="13">
        <v>-1.3687112764305689</v>
      </c>
    </row>
    <row r="9076" spans="1:2">
      <c r="A9076">
        <v>9075</v>
      </c>
      <c r="B9076" s="13">
        <v>-1.3526336317421477</v>
      </c>
    </row>
    <row r="9077" spans="1:2">
      <c r="A9077">
        <v>9076</v>
      </c>
      <c r="B9077" s="13">
        <v>-6.6120737182586344</v>
      </c>
    </row>
    <row r="9078" spans="1:2">
      <c r="A9078">
        <v>9077</v>
      </c>
      <c r="B9078" s="13">
        <v>-4.9070700613396401</v>
      </c>
    </row>
    <row r="9079" spans="1:2">
      <c r="A9079">
        <v>9078</v>
      </c>
      <c r="B9079" s="13">
        <v>-8.1175487545216409</v>
      </c>
    </row>
    <row r="9080" spans="1:2">
      <c r="A9080">
        <v>9079</v>
      </c>
      <c r="B9080" s="13">
        <v>-5.8320218777678487</v>
      </c>
    </row>
    <row r="9081" spans="1:2">
      <c r="A9081">
        <v>9080</v>
      </c>
      <c r="B9081" s="13">
        <v>-8.8164485382823319</v>
      </c>
    </row>
    <row r="9082" spans="1:2">
      <c r="A9082">
        <v>9081</v>
      </c>
      <c r="B9082" s="13">
        <v>-5.4813436979212966</v>
      </c>
    </row>
    <row r="9083" spans="1:2">
      <c r="A9083">
        <v>9082</v>
      </c>
      <c r="B9083" s="13">
        <v>-7.3050825128893671</v>
      </c>
    </row>
    <row r="9084" spans="1:2">
      <c r="A9084">
        <v>9083</v>
      </c>
      <c r="B9084" s="13">
        <v>-5.607660098929224</v>
      </c>
    </row>
    <row r="9085" spans="1:2">
      <c r="A9085">
        <v>9084</v>
      </c>
      <c r="B9085" s="13">
        <v>-4.0407070394997087</v>
      </c>
    </row>
    <row r="9086" spans="1:2">
      <c r="A9086">
        <v>9085</v>
      </c>
      <c r="B9086" s="13">
        <v>-5.0969199315472187</v>
      </c>
    </row>
    <row r="9087" spans="1:2">
      <c r="A9087">
        <v>9086</v>
      </c>
      <c r="B9087" s="13">
        <v>-8.2098448389342966</v>
      </c>
    </row>
    <row r="9088" spans="1:2">
      <c r="A9088">
        <v>9087</v>
      </c>
      <c r="B9088" s="13">
        <v>-5.3225503508636729</v>
      </c>
    </row>
    <row r="9089" spans="1:2">
      <c r="A9089">
        <v>9088</v>
      </c>
      <c r="B9089" s="13">
        <v>-6.9641472459218887</v>
      </c>
    </row>
    <row r="9090" spans="1:2">
      <c r="A9090">
        <v>9089</v>
      </c>
      <c r="B9090" s="13">
        <v>-3.5521278180162001</v>
      </c>
    </row>
    <row r="9091" spans="1:2">
      <c r="A9091">
        <v>9090</v>
      </c>
      <c r="B9091" s="13">
        <v>-4.2044096388575474</v>
      </c>
    </row>
    <row r="9092" spans="1:2">
      <c r="A9092">
        <v>9091</v>
      </c>
      <c r="B9092" s="13">
        <v>-6.9483881096600788</v>
      </c>
    </row>
    <row r="9093" spans="1:2">
      <c r="A9093">
        <v>9092</v>
      </c>
      <c r="B9093" s="13">
        <v>-5.4429953106054896</v>
      </c>
    </row>
    <row r="9094" spans="1:2">
      <c r="A9094">
        <v>9093</v>
      </c>
      <c r="B9094" s="13">
        <v>-3.5610389579187416</v>
      </c>
    </row>
    <row r="9095" spans="1:2">
      <c r="A9095">
        <v>9094</v>
      </c>
      <c r="B9095" s="13">
        <v>-6.7858742826194129</v>
      </c>
    </row>
    <row r="9096" spans="1:2">
      <c r="A9096">
        <v>9095</v>
      </c>
      <c r="B9096" s="13">
        <v>-7.7046141267056196</v>
      </c>
    </row>
    <row r="9097" spans="1:2">
      <c r="A9097">
        <v>9096</v>
      </c>
      <c r="B9097" s="13">
        <v>-4.0365642463571056</v>
      </c>
    </row>
    <row r="9098" spans="1:2">
      <c r="A9098">
        <v>9097</v>
      </c>
      <c r="B9098" s="13">
        <v>-5.4626193831211269</v>
      </c>
    </row>
    <row r="9099" spans="1:2">
      <c r="A9099">
        <v>9098</v>
      </c>
      <c r="B9099" s="13">
        <v>-4.7928792942191496</v>
      </c>
    </row>
    <row r="9100" spans="1:2">
      <c r="A9100">
        <v>9099</v>
      </c>
      <c r="B9100" s="13">
        <v>7.446509195517316E-2</v>
      </c>
    </row>
    <row r="9101" spans="1:2">
      <c r="A9101">
        <v>9100</v>
      </c>
      <c r="B9101" s="13">
        <v>-4.657591732619208</v>
      </c>
    </row>
    <row r="9102" spans="1:2">
      <c r="A9102">
        <v>9101</v>
      </c>
      <c r="B9102" s="13">
        <v>-7.4678360027033044</v>
      </c>
    </row>
    <row r="9103" spans="1:2">
      <c r="A9103">
        <v>9102</v>
      </c>
      <c r="B9103" s="13">
        <v>-8.1791714459082314</v>
      </c>
    </row>
    <row r="9104" spans="1:2">
      <c r="A9104">
        <v>9103</v>
      </c>
      <c r="B9104" s="13">
        <v>-6.3260623972917962</v>
      </c>
    </row>
    <row r="9105" spans="1:2">
      <c r="A9105">
        <v>9104</v>
      </c>
      <c r="B9105" s="13">
        <v>-3.879133941937015</v>
      </c>
    </row>
    <row r="9106" spans="1:2">
      <c r="A9106">
        <v>9105</v>
      </c>
      <c r="B9106" s="13">
        <v>-7.7432897605058297</v>
      </c>
    </row>
    <row r="9107" spans="1:2">
      <c r="A9107">
        <v>9106</v>
      </c>
      <c r="B9107" s="13">
        <v>-3.5107283645683531</v>
      </c>
    </row>
    <row r="9108" spans="1:2">
      <c r="A9108">
        <v>9107</v>
      </c>
      <c r="B9108" s="13">
        <v>-4.6697608095233187</v>
      </c>
    </row>
    <row r="9109" spans="1:2">
      <c r="A9109">
        <v>9108</v>
      </c>
      <c r="B9109" s="13">
        <v>-6.2981016858078842</v>
      </c>
    </row>
    <row r="9110" spans="1:2">
      <c r="A9110">
        <v>9109</v>
      </c>
      <c r="B9110" s="13">
        <v>-6.2507976109900829</v>
      </c>
    </row>
    <row r="9111" spans="1:2">
      <c r="A9111">
        <v>9110</v>
      </c>
      <c r="B9111" s="13">
        <v>-5.4130661950653929</v>
      </c>
    </row>
    <row r="9112" spans="1:2">
      <c r="A9112">
        <v>9111</v>
      </c>
      <c r="B9112" s="13">
        <v>-5.9178162886503225</v>
      </c>
    </row>
    <row r="9113" spans="1:2">
      <c r="A9113">
        <v>9112</v>
      </c>
      <c r="B9113" s="13">
        <v>-6.2806125208628041</v>
      </c>
    </row>
    <row r="9114" spans="1:2">
      <c r="A9114">
        <v>9113</v>
      </c>
      <c r="B9114" s="13">
        <v>-11.534336521577481</v>
      </c>
    </row>
    <row r="9115" spans="1:2">
      <c r="A9115">
        <v>9114</v>
      </c>
      <c r="B9115" s="13">
        <v>-1.5683329213521069</v>
      </c>
    </row>
    <row r="9116" spans="1:2">
      <c r="A9116">
        <v>9115</v>
      </c>
      <c r="B9116" s="13">
        <v>-8.9428963599995299</v>
      </c>
    </row>
    <row r="9117" spans="1:2">
      <c r="A9117">
        <v>9116</v>
      </c>
      <c r="B9117" s="13">
        <v>-8.3828727941430419</v>
      </c>
    </row>
    <row r="9118" spans="1:2">
      <c r="A9118">
        <v>9117</v>
      </c>
      <c r="B9118" s="13">
        <v>-7.5547498202045915</v>
      </c>
    </row>
    <row r="9119" spans="1:2">
      <c r="A9119">
        <v>9118</v>
      </c>
      <c r="B9119" s="13">
        <v>-4.9027662706012789</v>
      </c>
    </row>
    <row r="9120" spans="1:2">
      <c r="A9120">
        <v>9119</v>
      </c>
      <c r="B9120" s="13">
        <v>-4.3363292323370448</v>
      </c>
    </row>
    <row r="9121" spans="1:2">
      <c r="A9121">
        <v>9120</v>
      </c>
      <c r="B9121" s="13">
        <v>-2.2630181071160513</v>
      </c>
    </row>
    <row r="9122" spans="1:2">
      <c r="A9122">
        <v>9121</v>
      </c>
      <c r="B9122" s="13">
        <v>-4.5593899114646073</v>
      </c>
    </row>
    <row r="9123" spans="1:2">
      <c r="A9123">
        <v>9122</v>
      </c>
      <c r="B9123" s="13">
        <v>-7.1759716114445586</v>
      </c>
    </row>
    <row r="9124" spans="1:2">
      <c r="A9124">
        <v>9123</v>
      </c>
      <c r="B9124" s="13">
        <v>-4.3316126261152608</v>
      </c>
    </row>
    <row r="9125" spans="1:2">
      <c r="A9125">
        <v>9124</v>
      </c>
      <c r="B9125" s="13">
        <v>-4.1399183706993687</v>
      </c>
    </row>
    <row r="9126" spans="1:2">
      <c r="A9126">
        <v>9125</v>
      </c>
      <c r="B9126" s="13">
        <v>-9.5634381135386128</v>
      </c>
    </row>
    <row r="9127" spans="1:2">
      <c r="A9127">
        <v>9126</v>
      </c>
      <c r="B9127" s="13">
        <v>-6.3585614867294726</v>
      </c>
    </row>
    <row r="9128" spans="1:2">
      <c r="A9128">
        <v>9127</v>
      </c>
      <c r="B9128" s="13">
        <v>-10.834388191824891</v>
      </c>
    </row>
    <row r="9129" spans="1:2">
      <c r="A9129">
        <v>9128</v>
      </c>
      <c r="B9129" s="13">
        <v>-3.8252199019218911</v>
      </c>
    </row>
    <row r="9130" spans="1:2">
      <c r="A9130">
        <v>9129</v>
      </c>
      <c r="B9130" s="13">
        <v>-3.8822654562636147</v>
      </c>
    </row>
    <row r="9131" spans="1:2">
      <c r="A9131">
        <v>9130</v>
      </c>
      <c r="B9131" s="13">
        <v>-5.822533718699666</v>
      </c>
    </row>
    <row r="9132" spans="1:2">
      <c r="A9132">
        <v>9131</v>
      </c>
      <c r="B9132" s="13">
        <v>-6.756492951837644</v>
      </c>
    </row>
    <row r="9133" spans="1:2">
      <c r="A9133">
        <v>9132</v>
      </c>
      <c r="B9133" s="13">
        <v>-5.4307615605263795</v>
      </c>
    </row>
    <row r="9134" spans="1:2">
      <c r="A9134">
        <v>9133</v>
      </c>
      <c r="B9134" s="13">
        <v>-4.2240970932286137</v>
      </c>
    </row>
    <row r="9135" spans="1:2">
      <c r="A9135">
        <v>9134</v>
      </c>
      <c r="B9135" s="13">
        <v>-4.7382328814023325</v>
      </c>
    </row>
    <row r="9136" spans="1:2">
      <c r="A9136">
        <v>9135</v>
      </c>
      <c r="B9136" s="13">
        <v>-5.7487725914976577</v>
      </c>
    </row>
    <row r="9137" spans="1:2">
      <c r="A9137">
        <v>9136</v>
      </c>
      <c r="B9137" s="13">
        <v>-2.6193947610836115</v>
      </c>
    </row>
    <row r="9138" spans="1:2">
      <c r="A9138">
        <v>9137</v>
      </c>
      <c r="B9138" s="13">
        <v>-2.509553226809742</v>
      </c>
    </row>
    <row r="9139" spans="1:2">
      <c r="A9139">
        <v>9138</v>
      </c>
      <c r="B9139" s="13">
        <v>-2.3578721796824507</v>
      </c>
    </row>
    <row r="9140" spans="1:2">
      <c r="A9140">
        <v>9139</v>
      </c>
      <c r="B9140" s="13">
        <v>-6.911983192233067</v>
      </c>
    </row>
    <row r="9141" spans="1:2">
      <c r="A9141">
        <v>9140</v>
      </c>
      <c r="B9141" s="13">
        <v>-7.5105636045893371</v>
      </c>
    </row>
    <row r="9142" spans="1:2">
      <c r="A9142">
        <v>9141</v>
      </c>
      <c r="B9142" s="13">
        <v>1.3724684873850004</v>
      </c>
    </row>
    <row r="9143" spans="1:2">
      <c r="A9143">
        <v>9142</v>
      </c>
      <c r="B9143" s="13">
        <v>-8.5891103076743693</v>
      </c>
    </row>
    <row r="9144" spans="1:2">
      <c r="A9144">
        <v>9143</v>
      </c>
      <c r="B9144" s="13">
        <v>-5.2121143346449923</v>
      </c>
    </row>
    <row r="9145" spans="1:2">
      <c r="A9145">
        <v>9144</v>
      </c>
      <c r="B9145" s="13">
        <v>-1.2029717434141796</v>
      </c>
    </row>
    <row r="9146" spans="1:2">
      <c r="A9146">
        <v>9145</v>
      </c>
      <c r="B9146" s="13">
        <v>-3.4912444101660318</v>
      </c>
    </row>
    <row r="9147" spans="1:2">
      <c r="A9147">
        <v>9146</v>
      </c>
      <c r="B9147" s="13">
        <v>-11.838015629539179</v>
      </c>
    </row>
    <row r="9148" spans="1:2">
      <c r="A9148">
        <v>9147</v>
      </c>
      <c r="B9148" s="13">
        <v>-4.6583740877859423</v>
      </c>
    </row>
    <row r="9149" spans="1:2">
      <c r="A9149">
        <v>9148</v>
      </c>
      <c r="B9149" s="13">
        <v>-8.7076228660046073</v>
      </c>
    </row>
    <row r="9150" spans="1:2">
      <c r="A9150">
        <v>9149</v>
      </c>
      <c r="B9150" s="13">
        <v>-9.0531003904074492</v>
      </c>
    </row>
    <row r="9151" spans="1:2">
      <c r="A9151">
        <v>9150</v>
      </c>
      <c r="B9151" s="13">
        <v>-4.3023264316524639</v>
      </c>
    </row>
    <row r="9152" spans="1:2">
      <c r="A9152">
        <v>9151</v>
      </c>
      <c r="B9152" s="13">
        <v>-3.2843965318343722</v>
      </c>
    </row>
    <row r="9153" spans="1:2">
      <c r="A9153">
        <v>9152</v>
      </c>
      <c r="B9153" s="13">
        <v>-6.5924780443264801</v>
      </c>
    </row>
    <row r="9154" spans="1:2">
      <c r="A9154">
        <v>9153</v>
      </c>
      <c r="B9154" s="13">
        <v>-11.163919343116428</v>
      </c>
    </row>
    <row r="9155" spans="1:2">
      <c r="A9155">
        <v>9154</v>
      </c>
      <c r="B9155" s="13">
        <v>-2.2215163034343721</v>
      </c>
    </row>
    <row r="9156" spans="1:2">
      <c r="A9156">
        <v>9155</v>
      </c>
      <c r="B9156" s="13">
        <v>-13.507525231408851</v>
      </c>
    </row>
    <row r="9157" spans="1:2">
      <c r="A9157">
        <v>9156</v>
      </c>
      <c r="B9157" s="13">
        <v>-8.109523774014459</v>
      </c>
    </row>
    <row r="9158" spans="1:2">
      <c r="A9158">
        <v>9157</v>
      </c>
      <c r="B9158" s="13">
        <v>-0.13645790713067329</v>
      </c>
    </row>
    <row r="9159" spans="1:2">
      <c r="A9159">
        <v>9158</v>
      </c>
      <c r="B9159" s="13">
        <v>-5.0255436948874994</v>
      </c>
    </row>
    <row r="9160" spans="1:2">
      <c r="A9160">
        <v>9159</v>
      </c>
      <c r="B9160" s="13">
        <v>-6.6041703868862029</v>
      </c>
    </row>
    <row r="9161" spans="1:2">
      <c r="A9161">
        <v>9160</v>
      </c>
      <c r="B9161" s="13">
        <v>-5.1732608964860463</v>
      </c>
    </row>
    <row r="9162" spans="1:2">
      <c r="A9162">
        <v>9161</v>
      </c>
      <c r="B9162" s="13">
        <v>-7.936302173807027</v>
      </c>
    </row>
    <row r="9163" spans="1:2">
      <c r="A9163">
        <v>9162</v>
      </c>
      <c r="B9163" s="13">
        <v>-8.1850498794296822</v>
      </c>
    </row>
    <row r="9164" spans="1:2">
      <c r="A9164">
        <v>9163</v>
      </c>
      <c r="B9164" s="13">
        <v>-3.8874325935013596</v>
      </c>
    </row>
    <row r="9165" spans="1:2">
      <c r="A9165">
        <v>9164</v>
      </c>
      <c r="B9165" s="13">
        <v>-1.8750975771765637</v>
      </c>
    </row>
    <row r="9166" spans="1:2">
      <c r="A9166">
        <v>9165</v>
      </c>
      <c r="B9166" s="13">
        <v>-3.3475104833778171</v>
      </c>
    </row>
    <row r="9167" spans="1:2">
      <c r="A9167">
        <v>9166</v>
      </c>
      <c r="B9167" s="13">
        <v>-4.8923541532364334</v>
      </c>
    </row>
    <row r="9168" spans="1:2">
      <c r="A9168">
        <v>9167</v>
      </c>
      <c r="B9168" s="13">
        <v>-2.671026452624591</v>
      </c>
    </row>
    <row r="9169" spans="1:2">
      <c r="A9169">
        <v>9168</v>
      </c>
      <c r="B9169" s="13">
        <v>-0.75460158523937604</v>
      </c>
    </row>
    <row r="9170" spans="1:2">
      <c r="A9170">
        <v>9169</v>
      </c>
      <c r="B9170" s="13">
        <v>-6.3329866978234204</v>
      </c>
    </row>
    <row r="9171" spans="1:2">
      <c r="A9171">
        <v>9170</v>
      </c>
      <c r="B9171" s="13">
        <v>-7.9838374274328734</v>
      </c>
    </row>
    <row r="9172" spans="1:2">
      <c r="A9172">
        <v>9171</v>
      </c>
      <c r="B9172" s="13">
        <v>-6.5862071994368367</v>
      </c>
    </row>
    <row r="9173" spans="1:2">
      <c r="A9173">
        <v>9172</v>
      </c>
      <c r="B9173" s="13">
        <v>-4.6461786916032306</v>
      </c>
    </row>
    <row r="9174" spans="1:2">
      <c r="A9174">
        <v>9173</v>
      </c>
      <c r="B9174" s="13">
        <v>-1.0572055656031571</v>
      </c>
    </row>
    <row r="9175" spans="1:2">
      <c r="A9175">
        <v>9174</v>
      </c>
      <c r="B9175" s="13">
        <v>-5.0387519969288501</v>
      </c>
    </row>
    <row r="9176" spans="1:2">
      <c r="A9176">
        <v>9175</v>
      </c>
      <c r="B9176" s="13">
        <v>0.20359207346937935</v>
      </c>
    </row>
    <row r="9177" spans="1:2">
      <c r="A9177">
        <v>9176</v>
      </c>
      <c r="B9177" s="13">
        <v>-4.2623053506634854</v>
      </c>
    </row>
    <row r="9178" spans="1:2">
      <c r="A9178">
        <v>9177</v>
      </c>
      <c r="B9178" s="13">
        <v>-4.4438680263114847</v>
      </c>
    </row>
    <row r="9179" spans="1:2">
      <c r="A9179">
        <v>9178</v>
      </c>
      <c r="B9179" s="13">
        <v>-4.129147391715188</v>
      </c>
    </row>
    <row r="9180" spans="1:2">
      <c r="A9180">
        <v>9179</v>
      </c>
      <c r="B9180" s="13">
        <v>-6.6613197634526671</v>
      </c>
    </row>
    <row r="9181" spans="1:2">
      <c r="A9181">
        <v>9180</v>
      </c>
      <c r="B9181" s="13">
        <v>-7.7440755054226278</v>
      </c>
    </row>
    <row r="9182" spans="1:2">
      <c r="A9182">
        <v>9181</v>
      </c>
      <c r="B9182" s="13">
        <v>-0.13197512911263551</v>
      </c>
    </row>
    <row r="9183" spans="1:2">
      <c r="A9183">
        <v>9182</v>
      </c>
      <c r="B9183" s="13">
        <v>-1.3449460828027848</v>
      </c>
    </row>
    <row r="9184" spans="1:2">
      <c r="A9184">
        <v>9183</v>
      </c>
      <c r="B9184" s="13">
        <v>-7.3496835074915241</v>
      </c>
    </row>
    <row r="9185" spans="1:2">
      <c r="A9185">
        <v>9184</v>
      </c>
      <c r="B9185" s="13">
        <v>-7.6498764217142856</v>
      </c>
    </row>
    <row r="9186" spans="1:2">
      <c r="A9186">
        <v>9185</v>
      </c>
      <c r="B9186" s="13">
        <v>-7.9018561264755833</v>
      </c>
    </row>
    <row r="9187" spans="1:2">
      <c r="A9187">
        <v>9186</v>
      </c>
      <c r="B9187" s="13">
        <v>-3.2222487828171005</v>
      </c>
    </row>
    <row r="9188" spans="1:2">
      <c r="A9188">
        <v>9187</v>
      </c>
      <c r="B9188" s="13">
        <v>-4.6815109770365302</v>
      </c>
    </row>
    <row r="9189" spans="1:2">
      <c r="A9189">
        <v>9188</v>
      </c>
      <c r="B9189" s="13">
        <v>-5.7634379216193086</v>
      </c>
    </row>
    <row r="9190" spans="1:2">
      <c r="A9190">
        <v>9189</v>
      </c>
      <c r="B9190" s="13">
        <v>-9.1359227884316496</v>
      </c>
    </row>
    <row r="9191" spans="1:2">
      <c r="A9191">
        <v>9190</v>
      </c>
      <c r="B9191" s="13">
        <v>-3.7846290742263644</v>
      </c>
    </row>
    <row r="9192" spans="1:2">
      <c r="A9192">
        <v>9191</v>
      </c>
      <c r="B9192" s="13">
        <v>-7.2331804300771694</v>
      </c>
    </row>
    <row r="9193" spans="1:2">
      <c r="A9193">
        <v>9192</v>
      </c>
      <c r="B9193" s="13">
        <v>-2.8121883855510497</v>
      </c>
    </row>
    <row r="9194" spans="1:2">
      <c r="A9194">
        <v>9193</v>
      </c>
      <c r="B9194" s="13">
        <v>-0.97313909189187942</v>
      </c>
    </row>
    <row r="9195" spans="1:2">
      <c r="A9195">
        <v>9194</v>
      </c>
      <c r="B9195" s="13">
        <v>-3.2471683619820126</v>
      </c>
    </row>
    <row r="9196" spans="1:2">
      <c r="A9196">
        <v>9195</v>
      </c>
      <c r="B9196" s="13">
        <v>-6.3718924265841252</v>
      </c>
    </row>
    <row r="9197" spans="1:2">
      <c r="A9197">
        <v>9196</v>
      </c>
      <c r="B9197" s="13">
        <v>-4.2845286970262464</v>
      </c>
    </row>
    <row r="9198" spans="1:2">
      <c r="A9198">
        <v>9197</v>
      </c>
      <c r="B9198" s="13">
        <v>-6.0283623166727676</v>
      </c>
    </row>
    <row r="9199" spans="1:2">
      <c r="A9199">
        <v>9198</v>
      </c>
      <c r="B9199" s="13">
        <v>-1.8795039700707199</v>
      </c>
    </row>
    <row r="9200" spans="1:2">
      <c r="A9200">
        <v>9199</v>
      </c>
      <c r="B9200" s="13">
        <v>-3.5134249262688804</v>
      </c>
    </row>
    <row r="9201" spans="1:2">
      <c r="A9201">
        <v>9200</v>
      </c>
      <c r="B9201" s="13">
        <v>-7.3840857958039239</v>
      </c>
    </row>
    <row r="9202" spans="1:2">
      <c r="A9202">
        <v>9201</v>
      </c>
      <c r="B9202" s="13">
        <v>-6.9206722779969256</v>
      </c>
    </row>
    <row r="9203" spans="1:2">
      <c r="A9203">
        <v>9202</v>
      </c>
      <c r="B9203" s="13">
        <v>-5.2344646950462206</v>
      </c>
    </row>
    <row r="9204" spans="1:2">
      <c r="A9204">
        <v>9203</v>
      </c>
      <c r="B9204" s="13">
        <v>-3.7912141205127017</v>
      </c>
    </row>
    <row r="9205" spans="1:2">
      <c r="A9205">
        <v>9204</v>
      </c>
      <c r="B9205" s="13">
        <v>-5.8444705808473261</v>
      </c>
    </row>
    <row r="9206" spans="1:2">
      <c r="A9206">
        <v>9205</v>
      </c>
      <c r="B9206" s="13">
        <v>-2.5545344091581561</v>
      </c>
    </row>
    <row r="9207" spans="1:2">
      <c r="A9207">
        <v>9206</v>
      </c>
      <c r="B9207" s="13">
        <v>-7.8953153765952626</v>
      </c>
    </row>
    <row r="9208" spans="1:2">
      <c r="A9208">
        <v>9207</v>
      </c>
      <c r="B9208" s="13">
        <v>-5.2502751063453355</v>
      </c>
    </row>
    <row r="9209" spans="1:2">
      <c r="A9209">
        <v>9208</v>
      </c>
      <c r="B9209" s="13">
        <v>-2.9848675612130102</v>
      </c>
    </row>
    <row r="9210" spans="1:2">
      <c r="A9210">
        <v>9209</v>
      </c>
      <c r="B9210" s="13">
        <v>-5.9493105756849731</v>
      </c>
    </row>
    <row r="9211" spans="1:2">
      <c r="A9211">
        <v>9210</v>
      </c>
      <c r="B9211" s="13">
        <v>-4.9905684502899721</v>
      </c>
    </row>
    <row r="9212" spans="1:2">
      <c r="A9212">
        <v>9211</v>
      </c>
      <c r="B9212" s="13">
        <v>-5.7505598154187592</v>
      </c>
    </row>
    <row r="9213" spans="1:2">
      <c r="A9213">
        <v>9212</v>
      </c>
      <c r="B9213" s="13">
        <v>-8.3589829360880419</v>
      </c>
    </row>
    <row r="9214" spans="1:2">
      <c r="A9214">
        <v>9213</v>
      </c>
      <c r="B9214" s="13">
        <v>-2.1463203372268906</v>
      </c>
    </row>
    <row r="9215" spans="1:2">
      <c r="A9215">
        <v>9214</v>
      </c>
      <c r="B9215" s="13">
        <v>-9.505037229835251</v>
      </c>
    </row>
    <row r="9216" spans="1:2">
      <c r="A9216">
        <v>9215</v>
      </c>
      <c r="B9216" s="13">
        <v>-1.7134663082396746</v>
      </c>
    </row>
    <row r="9217" spans="1:2">
      <c r="A9217">
        <v>9216</v>
      </c>
      <c r="B9217" s="13">
        <v>-7.6111332857511993</v>
      </c>
    </row>
    <row r="9218" spans="1:2">
      <c r="A9218">
        <v>9217</v>
      </c>
      <c r="B9218" s="13">
        <v>-6.3709264533890311</v>
      </c>
    </row>
    <row r="9219" spans="1:2">
      <c r="A9219">
        <v>9218</v>
      </c>
      <c r="B9219" s="13">
        <v>-10.385668182038588</v>
      </c>
    </row>
    <row r="9220" spans="1:2">
      <c r="A9220">
        <v>9219</v>
      </c>
      <c r="B9220" s="13">
        <v>-1.8757497395905529</v>
      </c>
    </row>
    <row r="9221" spans="1:2">
      <c r="A9221">
        <v>9220</v>
      </c>
      <c r="B9221" s="13">
        <v>-2.6067498841807284</v>
      </c>
    </row>
    <row r="9222" spans="1:2">
      <c r="A9222">
        <v>9221</v>
      </c>
      <c r="B9222" s="13">
        <v>-5.5550240337718799</v>
      </c>
    </row>
    <row r="9223" spans="1:2">
      <c r="A9223">
        <v>9222</v>
      </c>
      <c r="B9223" s="13">
        <v>-6.6460326032086359</v>
      </c>
    </row>
    <row r="9224" spans="1:2">
      <c r="A9224">
        <v>9223</v>
      </c>
      <c r="B9224" s="13">
        <v>-2.092647490243666</v>
      </c>
    </row>
    <row r="9225" spans="1:2">
      <c r="A9225">
        <v>9224</v>
      </c>
      <c r="B9225" s="13">
        <v>-6.4022919757098906</v>
      </c>
    </row>
    <row r="9226" spans="1:2">
      <c r="A9226">
        <v>9225</v>
      </c>
      <c r="B9226" s="13">
        <v>-9.6648781976834126</v>
      </c>
    </row>
    <row r="9227" spans="1:2">
      <c r="A9227">
        <v>9226</v>
      </c>
      <c r="B9227" s="13">
        <v>-6.5443837587966831</v>
      </c>
    </row>
    <row r="9228" spans="1:2">
      <c r="A9228">
        <v>9227</v>
      </c>
      <c r="B9228" s="13">
        <v>-1.6273486136823683</v>
      </c>
    </row>
    <row r="9229" spans="1:2">
      <c r="A9229">
        <v>9228</v>
      </c>
      <c r="B9229" s="13">
        <v>-3.2173947654199155</v>
      </c>
    </row>
    <row r="9230" spans="1:2">
      <c r="A9230">
        <v>9229</v>
      </c>
      <c r="B9230" s="13">
        <v>-6.8442657431132243</v>
      </c>
    </row>
    <row r="9231" spans="1:2">
      <c r="A9231">
        <v>9230</v>
      </c>
      <c r="B9231" s="13">
        <v>-3.7174955716998639</v>
      </c>
    </row>
    <row r="9232" spans="1:2">
      <c r="A9232">
        <v>9231</v>
      </c>
      <c r="B9232" s="13">
        <v>-3.3599422689905531</v>
      </c>
    </row>
    <row r="9233" spans="1:2">
      <c r="A9233">
        <v>9232</v>
      </c>
      <c r="B9233" s="13">
        <v>-7.1179022748513709</v>
      </c>
    </row>
    <row r="9234" spans="1:2">
      <c r="A9234">
        <v>9233</v>
      </c>
      <c r="B9234" s="13">
        <v>-3.8206368882251294</v>
      </c>
    </row>
    <row r="9235" spans="1:2">
      <c r="A9235">
        <v>9234</v>
      </c>
      <c r="B9235" s="13">
        <v>-7.7277099904858355</v>
      </c>
    </row>
    <row r="9236" spans="1:2">
      <c r="A9236">
        <v>9235</v>
      </c>
      <c r="B9236" s="13">
        <v>-5.6082677403660988</v>
      </c>
    </row>
    <row r="9237" spans="1:2">
      <c r="A9237">
        <v>9236</v>
      </c>
      <c r="B9237" s="13">
        <v>-5.6815450979755093</v>
      </c>
    </row>
    <row r="9238" spans="1:2">
      <c r="A9238">
        <v>9237</v>
      </c>
      <c r="B9238" s="13">
        <v>-6.1122047676674436</v>
      </c>
    </row>
    <row r="9239" spans="1:2">
      <c r="A9239">
        <v>9238</v>
      </c>
      <c r="B9239" s="13">
        <v>-11.948736993177677</v>
      </c>
    </row>
    <row r="9240" spans="1:2">
      <c r="A9240">
        <v>9239</v>
      </c>
      <c r="B9240" s="13">
        <v>-5.6010995869465559</v>
      </c>
    </row>
    <row r="9241" spans="1:2">
      <c r="A9241">
        <v>9240</v>
      </c>
      <c r="B9241" s="13">
        <v>-3.3725263411128048</v>
      </c>
    </row>
    <row r="9242" spans="1:2">
      <c r="A9242">
        <v>9241</v>
      </c>
      <c r="B9242" s="13">
        <v>-6.7946213455731339</v>
      </c>
    </row>
    <row r="9243" spans="1:2">
      <c r="A9243">
        <v>9242</v>
      </c>
      <c r="B9243" s="13">
        <v>-8.1839279767649096</v>
      </c>
    </row>
    <row r="9244" spans="1:2">
      <c r="A9244">
        <v>9243</v>
      </c>
      <c r="B9244" s="13">
        <v>-2.1977196283107472</v>
      </c>
    </row>
    <row r="9245" spans="1:2">
      <c r="A9245">
        <v>9244</v>
      </c>
      <c r="B9245" s="13">
        <v>-3.8842332990793915</v>
      </c>
    </row>
    <row r="9246" spans="1:2">
      <c r="A9246">
        <v>9245</v>
      </c>
      <c r="B9246" s="13">
        <v>-6.107743894444253</v>
      </c>
    </row>
    <row r="9247" spans="1:2">
      <c r="A9247">
        <v>9246</v>
      </c>
      <c r="B9247" s="13">
        <v>-1.7410753089755711</v>
      </c>
    </row>
    <row r="9248" spans="1:2">
      <c r="A9248">
        <v>9247</v>
      </c>
      <c r="B9248" s="13">
        <v>-4.1529874754577918</v>
      </c>
    </row>
    <row r="9249" spans="1:2">
      <c r="A9249">
        <v>9248</v>
      </c>
      <c r="B9249" s="13">
        <v>-5.7392912265317184</v>
      </c>
    </row>
    <row r="9250" spans="1:2">
      <c r="A9250">
        <v>9249</v>
      </c>
      <c r="B9250" s="13">
        <v>-4.4474317718345002</v>
      </c>
    </row>
    <row r="9251" spans="1:2">
      <c r="A9251">
        <v>9250</v>
      </c>
      <c r="B9251" s="13">
        <v>-1.6664113341576465</v>
      </c>
    </row>
    <row r="9252" spans="1:2">
      <c r="A9252">
        <v>9251</v>
      </c>
      <c r="B9252" s="13">
        <v>-6.2993843698187444</v>
      </c>
    </row>
    <row r="9253" spans="1:2">
      <c r="A9253">
        <v>9252</v>
      </c>
      <c r="B9253" s="13">
        <v>-6.1482937257790446</v>
      </c>
    </row>
    <row r="9254" spans="1:2">
      <c r="A9254">
        <v>9253</v>
      </c>
      <c r="B9254" s="13">
        <v>-5.3378234213193672</v>
      </c>
    </row>
    <row r="9255" spans="1:2">
      <c r="A9255">
        <v>9254</v>
      </c>
      <c r="B9255" s="13">
        <v>-7.3382998396267611</v>
      </c>
    </row>
    <row r="9256" spans="1:2">
      <c r="A9256">
        <v>9255</v>
      </c>
      <c r="B9256" s="13">
        <v>-6.1093582112962066</v>
      </c>
    </row>
    <row r="9257" spans="1:2">
      <c r="A9257">
        <v>9256</v>
      </c>
      <c r="B9257" s="13">
        <v>-7.6282611667738749</v>
      </c>
    </row>
    <row r="9258" spans="1:2">
      <c r="A9258">
        <v>9257</v>
      </c>
      <c r="B9258" s="13">
        <v>-1.4388598736186073</v>
      </c>
    </row>
    <row r="9259" spans="1:2">
      <c r="A9259">
        <v>9258</v>
      </c>
      <c r="B9259" s="13">
        <v>-3.5376383347579496</v>
      </c>
    </row>
    <row r="9260" spans="1:2">
      <c r="A9260">
        <v>9259</v>
      </c>
      <c r="B9260" s="13">
        <v>-5.3163057327902177</v>
      </c>
    </row>
    <row r="9261" spans="1:2">
      <c r="A9261">
        <v>9260</v>
      </c>
      <c r="B9261" s="13">
        <v>-5.1104661499110557</v>
      </c>
    </row>
    <row r="9262" spans="1:2">
      <c r="A9262">
        <v>9261</v>
      </c>
      <c r="B9262" s="13">
        <v>-9.4337328246131555</v>
      </c>
    </row>
    <row r="9263" spans="1:2">
      <c r="A9263">
        <v>9262</v>
      </c>
      <c r="B9263" s="13">
        <v>-7.6840052020958964</v>
      </c>
    </row>
    <row r="9264" spans="1:2">
      <c r="A9264">
        <v>9263</v>
      </c>
      <c r="B9264" s="13">
        <v>-7.024627998634184</v>
      </c>
    </row>
    <row r="9265" spans="1:2">
      <c r="A9265">
        <v>9264</v>
      </c>
      <c r="B9265" s="13">
        <v>-4.6067369495411237</v>
      </c>
    </row>
    <row r="9266" spans="1:2">
      <c r="A9266">
        <v>9265</v>
      </c>
      <c r="B9266" s="13">
        <v>-8.1507662081447503</v>
      </c>
    </row>
    <row r="9267" spans="1:2">
      <c r="A9267">
        <v>9266</v>
      </c>
      <c r="B9267" s="13">
        <v>-7.8970857596997019</v>
      </c>
    </row>
    <row r="9268" spans="1:2">
      <c r="A9268">
        <v>9267</v>
      </c>
      <c r="B9268" s="13">
        <v>-3.058062574137514</v>
      </c>
    </row>
    <row r="9269" spans="1:2">
      <c r="A9269">
        <v>9268</v>
      </c>
      <c r="B9269" s="13">
        <v>-1.2142531610759324</v>
      </c>
    </row>
    <row r="9270" spans="1:2">
      <c r="A9270">
        <v>9269</v>
      </c>
      <c r="B9270" s="13">
        <v>-5.2723910688473863</v>
      </c>
    </row>
    <row r="9271" spans="1:2">
      <c r="A9271">
        <v>9270</v>
      </c>
      <c r="B9271" s="13">
        <v>-7.5315514647564825</v>
      </c>
    </row>
    <row r="9272" spans="1:2">
      <c r="A9272">
        <v>9271</v>
      </c>
      <c r="B9272" s="13">
        <v>-8.141141792870636</v>
      </c>
    </row>
    <row r="9273" spans="1:2">
      <c r="A9273">
        <v>9272</v>
      </c>
      <c r="B9273" s="13">
        <v>-0.3048630843686303</v>
      </c>
    </row>
    <row r="9274" spans="1:2">
      <c r="A9274">
        <v>9273</v>
      </c>
      <c r="B9274" s="13">
        <v>-4.584812080200531</v>
      </c>
    </row>
    <row r="9275" spans="1:2">
      <c r="A9275">
        <v>9274</v>
      </c>
      <c r="B9275" s="13">
        <v>-4.3773195693921467</v>
      </c>
    </row>
    <row r="9276" spans="1:2">
      <c r="A9276">
        <v>9275</v>
      </c>
      <c r="B9276" s="13">
        <v>-1.3895859549480931</v>
      </c>
    </row>
    <row r="9277" spans="1:2">
      <c r="A9277">
        <v>9276</v>
      </c>
      <c r="B9277" s="13">
        <v>-6.0136532495838182</v>
      </c>
    </row>
    <row r="9278" spans="1:2">
      <c r="A9278">
        <v>9277</v>
      </c>
      <c r="B9278" s="13">
        <v>-6.9155231894917222</v>
      </c>
    </row>
    <row r="9279" spans="1:2">
      <c r="A9279">
        <v>9278</v>
      </c>
      <c r="B9279" s="13">
        <v>-4.2276641223011229</v>
      </c>
    </row>
    <row r="9280" spans="1:2">
      <c r="A9280">
        <v>9279</v>
      </c>
      <c r="B9280" s="13">
        <v>-5.965339335304261</v>
      </c>
    </row>
    <row r="9281" spans="1:2">
      <c r="A9281">
        <v>9280</v>
      </c>
      <c r="B9281" s="13">
        <v>-4.7858234251226284</v>
      </c>
    </row>
    <row r="9282" spans="1:2">
      <c r="A9282">
        <v>9281</v>
      </c>
      <c r="B9282" s="13">
        <v>-7.1619863210211134</v>
      </c>
    </row>
    <row r="9283" spans="1:2">
      <c r="A9283">
        <v>9282</v>
      </c>
      <c r="B9283" s="13">
        <v>-3.864230858816371</v>
      </c>
    </row>
    <row r="9284" spans="1:2">
      <c r="A9284">
        <v>9283</v>
      </c>
      <c r="B9284" s="13">
        <v>-4.3752858350535124</v>
      </c>
    </row>
    <row r="9285" spans="1:2">
      <c r="A9285">
        <v>9284</v>
      </c>
      <c r="B9285" s="13">
        <v>-3.9841273879532881</v>
      </c>
    </row>
    <row r="9286" spans="1:2">
      <c r="A9286">
        <v>9285</v>
      </c>
      <c r="B9286" s="13">
        <v>-9.6090914614683953</v>
      </c>
    </row>
    <row r="9287" spans="1:2">
      <c r="A9287">
        <v>9286</v>
      </c>
      <c r="B9287" s="13">
        <v>-3.8193594285839136</v>
      </c>
    </row>
    <row r="9288" spans="1:2">
      <c r="A9288">
        <v>9287</v>
      </c>
      <c r="B9288" s="13">
        <v>-2.1028759878860335</v>
      </c>
    </row>
    <row r="9289" spans="1:2">
      <c r="A9289">
        <v>9288</v>
      </c>
      <c r="B9289" s="13">
        <v>-4.6905378219226428</v>
      </c>
    </row>
    <row r="9290" spans="1:2">
      <c r="A9290">
        <v>9289</v>
      </c>
      <c r="B9290" s="13">
        <v>-2.7829021353157568</v>
      </c>
    </row>
    <row r="9291" spans="1:2">
      <c r="A9291">
        <v>9290</v>
      </c>
      <c r="B9291" s="13">
        <v>-7.1640224103895234</v>
      </c>
    </row>
    <row r="9292" spans="1:2">
      <c r="A9292">
        <v>9291</v>
      </c>
      <c r="B9292" s="13">
        <v>-8.8533699171600801</v>
      </c>
    </row>
    <row r="9293" spans="1:2">
      <c r="A9293">
        <v>9292</v>
      </c>
      <c r="B9293" s="13">
        <v>-1.2493809505364102</v>
      </c>
    </row>
    <row r="9294" spans="1:2">
      <c r="A9294">
        <v>9293</v>
      </c>
      <c r="B9294" s="13">
        <v>-5.7522576740769829</v>
      </c>
    </row>
    <row r="9295" spans="1:2">
      <c r="A9295">
        <v>9294</v>
      </c>
      <c r="B9295" s="13">
        <v>-4.9855864262612286</v>
      </c>
    </row>
    <row r="9296" spans="1:2">
      <c r="A9296">
        <v>9295</v>
      </c>
      <c r="B9296" s="13">
        <v>-5.0466828196297246</v>
      </c>
    </row>
    <row r="9297" spans="1:2">
      <c r="A9297">
        <v>9296</v>
      </c>
      <c r="B9297" s="13">
        <v>-9.8598851655859914</v>
      </c>
    </row>
    <row r="9298" spans="1:2">
      <c r="A9298">
        <v>9297</v>
      </c>
      <c r="B9298" s="13">
        <v>-8.8115493589644007</v>
      </c>
    </row>
    <row r="9299" spans="1:2">
      <c r="A9299">
        <v>9298</v>
      </c>
      <c r="B9299" s="13">
        <v>-1.7517936280114561</v>
      </c>
    </row>
    <row r="9300" spans="1:2">
      <c r="A9300">
        <v>9299</v>
      </c>
      <c r="B9300" s="13">
        <v>-6.4371702133848796</v>
      </c>
    </row>
    <row r="9301" spans="1:2">
      <c r="A9301">
        <v>9300</v>
      </c>
      <c r="B9301" s="13">
        <v>-3.8779466515818615</v>
      </c>
    </row>
    <row r="9302" spans="1:2">
      <c r="A9302">
        <v>9301</v>
      </c>
      <c r="B9302" s="13">
        <v>-7.3482482316126783</v>
      </c>
    </row>
    <row r="9303" spans="1:2">
      <c r="A9303">
        <v>9302</v>
      </c>
      <c r="B9303" s="13">
        <v>-3.207725490339687</v>
      </c>
    </row>
    <row r="9304" spans="1:2">
      <c r="A9304">
        <v>9303</v>
      </c>
      <c r="B9304" s="13">
        <v>-9.5821318070918107</v>
      </c>
    </row>
    <row r="9305" spans="1:2">
      <c r="A9305">
        <v>9304</v>
      </c>
      <c r="B9305" s="13">
        <v>-1.8407801776241688</v>
      </c>
    </row>
    <row r="9306" spans="1:2">
      <c r="A9306">
        <v>9305</v>
      </c>
      <c r="B9306" s="13">
        <v>-3.0459488543548079</v>
      </c>
    </row>
    <row r="9307" spans="1:2">
      <c r="A9307">
        <v>9306</v>
      </c>
      <c r="B9307" s="13">
        <v>-7.8989138990460033</v>
      </c>
    </row>
    <row r="9308" spans="1:2">
      <c r="A9308">
        <v>9307</v>
      </c>
      <c r="B9308" s="13">
        <v>-6.9183496558865487</v>
      </c>
    </row>
    <row r="9309" spans="1:2">
      <c r="A9309">
        <v>9308</v>
      </c>
      <c r="B9309" s="13">
        <v>-7.5489246323515262</v>
      </c>
    </row>
    <row r="9310" spans="1:2">
      <c r="A9310">
        <v>9309</v>
      </c>
      <c r="B9310" s="13">
        <v>-3.5560283888308621</v>
      </c>
    </row>
    <row r="9311" spans="1:2">
      <c r="A9311">
        <v>9310</v>
      </c>
      <c r="B9311" s="13">
        <v>-4.2854947812481221</v>
      </c>
    </row>
    <row r="9312" spans="1:2">
      <c r="A9312">
        <v>9311</v>
      </c>
      <c r="B9312" s="13">
        <v>-1.8116959380679072</v>
      </c>
    </row>
    <row r="9313" spans="1:2">
      <c r="A9313">
        <v>9312</v>
      </c>
      <c r="B9313" s="13">
        <v>-4.2116504149780338</v>
      </c>
    </row>
    <row r="9314" spans="1:2">
      <c r="A9314">
        <v>9313</v>
      </c>
      <c r="B9314" s="13">
        <v>-8.7170264660270682</v>
      </c>
    </row>
    <row r="9315" spans="1:2">
      <c r="A9315">
        <v>9314</v>
      </c>
      <c r="B9315" s="13">
        <v>-0.1005944944491006</v>
      </c>
    </row>
    <row r="9316" spans="1:2">
      <c r="A9316">
        <v>9315</v>
      </c>
      <c r="B9316" s="13">
        <v>-2.4566921370011121</v>
      </c>
    </row>
    <row r="9317" spans="1:2">
      <c r="A9317">
        <v>9316</v>
      </c>
      <c r="B9317" s="13">
        <v>-6.1441286055149913</v>
      </c>
    </row>
    <row r="9318" spans="1:2">
      <c r="A9318">
        <v>9317</v>
      </c>
      <c r="B9318" s="13">
        <v>-0.78663943701177397</v>
      </c>
    </row>
    <row r="9319" spans="1:2">
      <c r="A9319">
        <v>9318</v>
      </c>
      <c r="B9319" s="13">
        <v>-7.3643145891451063</v>
      </c>
    </row>
    <row r="9320" spans="1:2">
      <c r="A9320">
        <v>9319</v>
      </c>
      <c r="B9320" s="13">
        <v>-7.1256922200639776</v>
      </c>
    </row>
    <row r="9321" spans="1:2">
      <c r="A9321">
        <v>9320</v>
      </c>
      <c r="B9321" s="13">
        <v>-3.6854381861669103</v>
      </c>
    </row>
    <row r="9322" spans="1:2">
      <c r="A9322">
        <v>9321</v>
      </c>
      <c r="B9322" s="13">
        <v>-2.9039200842616806</v>
      </c>
    </row>
    <row r="9323" spans="1:2">
      <c r="A9323">
        <v>9322</v>
      </c>
      <c r="B9323" s="13">
        <v>-9.8823945806135036</v>
      </c>
    </row>
    <row r="9324" spans="1:2">
      <c r="A9324">
        <v>9323</v>
      </c>
      <c r="B9324" s="13">
        <v>-4.454021796065593</v>
      </c>
    </row>
    <row r="9325" spans="1:2">
      <c r="A9325">
        <v>9324</v>
      </c>
      <c r="B9325" s="13">
        <v>-3.9120605841757317</v>
      </c>
    </row>
    <row r="9326" spans="1:2">
      <c r="A9326">
        <v>9325</v>
      </c>
      <c r="B9326" s="13">
        <v>-6.4301972258655109</v>
      </c>
    </row>
    <row r="9327" spans="1:2">
      <c r="A9327">
        <v>9326</v>
      </c>
      <c r="B9327" s="13">
        <v>-5.3885053032888246</v>
      </c>
    </row>
    <row r="9328" spans="1:2">
      <c r="A9328">
        <v>9327</v>
      </c>
      <c r="B9328" s="13">
        <v>-10.465534435296281</v>
      </c>
    </row>
    <row r="9329" spans="1:2">
      <c r="A9329">
        <v>9328</v>
      </c>
      <c r="B9329" s="13">
        <v>-6.649655386568992</v>
      </c>
    </row>
    <row r="9330" spans="1:2">
      <c r="A9330">
        <v>9329</v>
      </c>
      <c r="B9330" s="13">
        <v>-6.8899138486879581</v>
      </c>
    </row>
    <row r="9331" spans="1:2">
      <c r="A9331">
        <v>9330</v>
      </c>
      <c r="B9331" s="13">
        <v>-6.4641802337242362</v>
      </c>
    </row>
    <row r="9332" spans="1:2">
      <c r="A9332">
        <v>9331</v>
      </c>
      <c r="B9332" s="13">
        <v>-2.193699836199523</v>
      </c>
    </row>
    <row r="9333" spans="1:2">
      <c r="A9333">
        <v>9332</v>
      </c>
      <c r="B9333" s="13">
        <v>-5.8268836211268358</v>
      </c>
    </row>
    <row r="9334" spans="1:2">
      <c r="A9334">
        <v>9333</v>
      </c>
      <c r="B9334" s="13">
        <v>-6.4453832356271601</v>
      </c>
    </row>
    <row r="9335" spans="1:2">
      <c r="A9335">
        <v>9334</v>
      </c>
      <c r="B9335" s="13">
        <v>-8.2733369393951044</v>
      </c>
    </row>
    <row r="9336" spans="1:2">
      <c r="A9336">
        <v>9335</v>
      </c>
      <c r="B9336" s="13">
        <v>-4.8080302534318031</v>
      </c>
    </row>
    <row r="9337" spans="1:2">
      <c r="A9337">
        <v>9336</v>
      </c>
      <c r="B9337" s="13">
        <v>-5.3728304639664142</v>
      </c>
    </row>
    <row r="9338" spans="1:2">
      <c r="A9338">
        <v>9337</v>
      </c>
      <c r="B9338" s="13">
        <v>-2.0011074605909593</v>
      </c>
    </row>
    <row r="9339" spans="1:2">
      <c r="A9339">
        <v>9338</v>
      </c>
      <c r="B9339" s="13">
        <v>-4.5707980714049201</v>
      </c>
    </row>
    <row r="9340" spans="1:2">
      <c r="A9340">
        <v>9339</v>
      </c>
      <c r="B9340" s="13">
        <v>-2.4995297856788783</v>
      </c>
    </row>
    <row r="9341" spans="1:2">
      <c r="A9341">
        <v>9340</v>
      </c>
      <c r="B9341" s="13">
        <v>-1.997571058051713</v>
      </c>
    </row>
    <row r="9342" spans="1:2">
      <c r="A9342">
        <v>9341</v>
      </c>
      <c r="B9342" s="13">
        <v>-4.0601079792454291</v>
      </c>
    </row>
    <row r="9343" spans="1:2">
      <c r="A9343">
        <v>9342</v>
      </c>
      <c r="B9343" s="13">
        <v>-4.5349697738874895</v>
      </c>
    </row>
    <row r="9344" spans="1:2">
      <c r="A9344">
        <v>9343</v>
      </c>
      <c r="B9344" s="13">
        <v>-6.3409718799162542</v>
      </c>
    </row>
    <row r="9345" spans="1:2">
      <c r="A9345">
        <v>9344</v>
      </c>
      <c r="B9345" s="13">
        <v>-6.9087149142556479</v>
      </c>
    </row>
    <row r="9346" spans="1:2">
      <c r="A9346">
        <v>9345</v>
      </c>
      <c r="B9346" s="13">
        <v>0.44193751680576598</v>
      </c>
    </row>
    <row r="9347" spans="1:2">
      <c r="A9347">
        <v>9346</v>
      </c>
      <c r="B9347" s="13">
        <v>-7.3645120062954623</v>
      </c>
    </row>
    <row r="9348" spans="1:2">
      <c r="A9348">
        <v>9347</v>
      </c>
      <c r="B9348" s="13">
        <v>-5.1783932222173696</v>
      </c>
    </row>
    <row r="9349" spans="1:2">
      <c r="A9349">
        <v>9348</v>
      </c>
      <c r="B9349" s="13">
        <v>-4.8586108810276478</v>
      </c>
    </row>
    <row r="9350" spans="1:2">
      <c r="A9350">
        <v>9349</v>
      </c>
      <c r="B9350" s="13">
        <v>-3.9887500929031048</v>
      </c>
    </row>
    <row r="9351" spans="1:2">
      <c r="A9351">
        <v>9350</v>
      </c>
      <c r="B9351" s="13">
        <v>-5.2545887494609156</v>
      </c>
    </row>
    <row r="9352" spans="1:2">
      <c r="A9352">
        <v>9351</v>
      </c>
      <c r="B9352" s="13">
        <v>-7.6452793384764908</v>
      </c>
    </row>
    <row r="9353" spans="1:2">
      <c r="A9353">
        <v>9352</v>
      </c>
      <c r="B9353" s="13">
        <v>-8.0933473037184029</v>
      </c>
    </row>
    <row r="9354" spans="1:2">
      <c r="A9354">
        <v>9353</v>
      </c>
      <c r="B9354" s="13">
        <v>-4.884283323409373</v>
      </c>
    </row>
    <row r="9355" spans="1:2">
      <c r="A9355">
        <v>9354</v>
      </c>
      <c r="B9355" s="13">
        <v>-6.1885716133581212</v>
      </c>
    </row>
    <row r="9356" spans="1:2">
      <c r="A9356">
        <v>9355</v>
      </c>
      <c r="B9356" s="13">
        <v>-5.1251585769134005</v>
      </c>
    </row>
    <row r="9357" spans="1:2">
      <c r="A9357">
        <v>9356</v>
      </c>
      <c r="B9357" s="13">
        <v>-6.8852122384264209</v>
      </c>
    </row>
    <row r="9358" spans="1:2">
      <c r="A9358">
        <v>9357</v>
      </c>
      <c r="B9358" s="13">
        <v>-7.6771853601578686</v>
      </c>
    </row>
    <row r="9359" spans="1:2">
      <c r="A9359">
        <v>9358</v>
      </c>
      <c r="B9359" s="13">
        <v>-8.1166022768521131</v>
      </c>
    </row>
    <row r="9360" spans="1:2">
      <c r="A9360">
        <v>9359</v>
      </c>
      <c r="B9360" s="13">
        <v>-8.9076562501868946</v>
      </c>
    </row>
    <row r="9361" spans="1:2">
      <c r="A9361">
        <v>9360</v>
      </c>
      <c r="B9361" s="13">
        <v>-1.0750125296293906</v>
      </c>
    </row>
    <row r="9362" spans="1:2">
      <c r="A9362">
        <v>9361</v>
      </c>
      <c r="B9362" s="13">
        <v>-9.5574985341335594</v>
      </c>
    </row>
    <row r="9363" spans="1:2">
      <c r="A9363">
        <v>9362</v>
      </c>
      <c r="B9363" s="13">
        <v>-9.3412611597864377</v>
      </c>
    </row>
    <row r="9364" spans="1:2">
      <c r="A9364">
        <v>9363</v>
      </c>
      <c r="B9364" s="13">
        <v>-3.4597377642748692</v>
      </c>
    </row>
    <row r="9365" spans="1:2">
      <c r="A9365">
        <v>9364</v>
      </c>
      <c r="B9365" s="13">
        <v>-5.6590536472513122</v>
      </c>
    </row>
    <row r="9366" spans="1:2">
      <c r="A9366">
        <v>9365</v>
      </c>
      <c r="B9366" s="13">
        <v>-10.409619494297729</v>
      </c>
    </row>
    <row r="9367" spans="1:2">
      <c r="A9367">
        <v>9366</v>
      </c>
      <c r="B9367" s="13">
        <v>-2.3632547677729048</v>
      </c>
    </row>
    <row r="9368" spans="1:2">
      <c r="A9368">
        <v>9367</v>
      </c>
      <c r="B9368" s="13">
        <v>-8.3723738548424382</v>
      </c>
    </row>
    <row r="9369" spans="1:2">
      <c r="A9369">
        <v>9368</v>
      </c>
      <c r="B9369" s="13">
        <v>-1.6393250209217276</v>
      </c>
    </row>
    <row r="9370" spans="1:2">
      <c r="A9370">
        <v>9369</v>
      </c>
      <c r="B9370" s="13">
        <v>-1.7466052925559974</v>
      </c>
    </row>
    <row r="9371" spans="1:2">
      <c r="A9371">
        <v>9370</v>
      </c>
      <c r="B9371" s="13">
        <v>-8.1952301176643125</v>
      </c>
    </row>
    <row r="9372" spans="1:2">
      <c r="A9372">
        <v>9371</v>
      </c>
      <c r="B9372" s="13">
        <v>-7.3782308895307356</v>
      </c>
    </row>
    <row r="9373" spans="1:2">
      <c r="A9373">
        <v>9372</v>
      </c>
      <c r="B9373" s="13">
        <v>-11.127712195429952</v>
      </c>
    </row>
    <row r="9374" spans="1:2">
      <c r="A9374">
        <v>9373</v>
      </c>
      <c r="B9374" s="13">
        <v>-7.9293677406624088</v>
      </c>
    </row>
    <row r="9375" spans="1:2">
      <c r="A9375">
        <v>9374</v>
      </c>
      <c r="B9375" s="13">
        <v>-5.4225368243719121</v>
      </c>
    </row>
    <row r="9376" spans="1:2">
      <c r="A9376">
        <v>9375</v>
      </c>
      <c r="B9376" s="13">
        <v>-4.0871225887991631</v>
      </c>
    </row>
    <row r="9377" spans="1:2">
      <c r="A9377">
        <v>9376</v>
      </c>
      <c r="B9377" s="13">
        <v>-0.37707463563086446</v>
      </c>
    </row>
    <row r="9378" spans="1:2">
      <c r="A9378">
        <v>9377</v>
      </c>
      <c r="B9378" s="13">
        <v>-7.3050444083000015</v>
      </c>
    </row>
    <row r="9379" spans="1:2">
      <c r="A9379">
        <v>9378</v>
      </c>
      <c r="B9379" s="13">
        <v>-6.1270067779786199</v>
      </c>
    </row>
    <row r="9380" spans="1:2">
      <c r="A9380">
        <v>9379</v>
      </c>
      <c r="B9380" s="13">
        <v>-3.6406330246908851</v>
      </c>
    </row>
    <row r="9381" spans="1:2">
      <c r="A9381">
        <v>9380</v>
      </c>
      <c r="B9381" s="13">
        <v>-4.6721384411240239</v>
      </c>
    </row>
    <row r="9382" spans="1:2">
      <c r="A9382">
        <v>9381</v>
      </c>
      <c r="B9382" s="13">
        <v>-7.713491472425261</v>
      </c>
    </row>
    <row r="9383" spans="1:2">
      <c r="A9383">
        <v>9382</v>
      </c>
      <c r="B9383" s="13">
        <v>-6.426172012057517</v>
      </c>
    </row>
    <row r="9384" spans="1:2">
      <c r="A9384">
        <v>9383</v>
      </c>
      <c r="B9384" s="13">
        <v>-5.7747588113879322</v>
      </c>
    </row>
    <row r="9385" spans="1:2">
      <c r="A9385">
        <v>9384</v>
      </c>
      <c r="B9385" s="13">
        <v>-11.66270846042023</v>
      </c>
    </row>
    <row r="9386" spans="1:2">
      <c r="A9386">
        <v>9385</v>
      </c>
      <c r="B9386" s="13">
        <v>-1.846684535239447</v>
      </c>
    </row>
    <row r="9387" spans="1:2">
      <c r="A9387">
        <v>9386</v>
      </c>
      <c r="B9387" s="13">
        <v>-4.6402152834773513</v>
      </c>
    </row>
    <row r="9388" spans="1:2">
      <c r="A9388">
        <v>9387</v>
      </c>
      <c r="B9388" s="13">
        <v>-5.1485129314814184</v>
      </c>
    </row>
    <row r="9389" spans="1:2">
      <c r="A9389">
        <v>9388</v>
      </c>
      <c r="B9389" s="13">
        <v>-3.1785258939773517</v>
      </c>
    </row>
    <row r="9390" spans="1:2">
      <c r="A9390">
        <v>9389</v>
      </c>
      <c r="B9390" s="13">
        <v>-4.7420640570302224</v>
      </c>
    </row>
    <row r="9391" spans="1:2">
      <c r="A9391">
        <v>9390</v>
      </c>
      <c r="B9391" s="13">
        <v>-11.403684538950356</v>
      </c>
    </row>
    <row r="9392" spans="1:2">
      <c r="A9392">
        <v>9391</v>
      </c>
      <c r="B9392" s="13">
        <v>-2.8605207424747476</v>
      </c>
    </row>
    <row r="9393" spans="1:2">
      <c r="A9393">
        <v>9392</v>
      </c>
      <c r="B9393" s="13">
        <v>-6.8689168620536005</v>
      </c>
    </row>
    <row r="9394" spans="1:2">
      <c r="A9394">
        <v>9393</v>
      </c>
      <c r="B9394" s="13">
        <v>-3.9696167494782881</v>
      </c>
    </row>
    <row r="9395" spans="1:2">
      <c r="A9395">
        <v>9394</v>
      </c>
      <c r="B9395" s="13">
        <v>-5.4236892844229443</v>
      </c>
    </row>
    <row r="9396" spans="1:2">
      <c r="A9396">
        <v>9395</v>
      </c>
      <c r="B9396" s="13">
        <v>-5.5016985574011361</v>
      </c>
    </row>
    <row r="9397" spans="1:2">
      <c r="A9397">
        <v>9396</v>
      </c>
      <c r="B9397" s="13">
        <v>-5.569161632280295</v>
      </c>
    </row>
    <row r="9398" spans="1:2">
      <c r="A9398">
        <v>9397</v>
      </c>
      <c r="B9398" s="13">
        <v>-2.0069453240767192</v>
      </c>
    </row>
    <row r="9399" spans="1:2">
      <c r="A9399">
        <v>9398</v>
      </c>
      <c r="B9399" s="13">
        <v>-1.602813975713596</v>
      </c>
    </row>
    <row r="9400" spans="1:2">
      <c r="A9400">
        <v>9399</v>
      </c>
      <c r="B9400" s="13">
        <v>-9.6793461863449224</v>
      </c>
    </row>
    <row r="9401" spans="1:2">
      <c r="A9401">
        <v>9400</v>
      </c>
      <c r="B9401" s="13">
        <v>-7.0570057622500943</v>
      </c>
    </row>
    <row r="9402" spans="1:2">
      <c r="A9402">
        <v>9401</v>
      </c>
      <c r="B9402" s="13">
        <v>-5.6067380451593092</v>
      </c>
    </row>
    <row r="9403" spans="1:2">
      <c r="A9403">
        <v>9402</v>
      </c>
      <c r="B9403" s="13">
        <v>-3.4113769715162836</v>
      </c>
    </row>
    <row r="9404" spans="1:2">
      <c r="A9404">
        <v>9403</v>
      </c>
      <c r="B9404" s="13">
        <v>1.0034844493491539</v>
      </c>
    </row>
    <row r="9405" spans="1:2">
      <c r="A9405">
        <v>9404</v>
      </c>
      <c r="B9405" s="13">
        <v>-7.0391564977661041</v>
      </c>
    </row>
    <row r="9406" spans="1:2">
      <c r="A9406">
        <v>9405</v>
      </c>
      <c r="B9406" s="13">
        <v>-3.6608186141255343</v>
      </c>
    </row>
    <row r="9407" spans="1:2">
      <c r="A9407">
        <v>9406</v>
      </c>
      <c r="B9407" s="13">
        <v>-1.8492787602278658E-2</v>
      </c>
    </row>
    <row r="9408" spans="1:2">
      <c r="A9408">
        <v>9407</v>
      </c>
      <c r="B9408" s="13">
        <v>-9.2578929714304738</v>
      </c>
    </row>
    <row r="9409" spans="1:2">
      <c r="A9409">
        <v>9408</v>
      </c>
      <c r="B9409" s="13">
        <v>-5.9365612442775335</v>
      </c>
    </row>
    <row r="9410" spans="1:2">
      <c r="A9410">
        <v>9409</v>
      </c>
      <c r="B9410" s="13">
        <v>-5.9154986435607197</v>
      </c>
    </row>
    <row r="9411" spans="1:2">
      <c r="A9411">
        <v>9410</v>
      </c>
      <c r="B9411" s="13">
        <v>-0.94758975700758852</v>
      </c>
    </row>
    <row r="9412" spans="1:2">
      <c r="A9412">
        <v>9411</v>
      </c>
      <c r="B9412" s="13">
        <v>-6.4020926478906226</v>
      </c>
    </row>
    <row r="9413" spans="1:2">
      <c r="A9413">
        <v>9412</v>
      </c>
      <c r="B9413" s="13">
        <v>-4.9190461358478466</v>
      </c>
    </row>
    <row r="9414" spans="1:2">
      <c r="A9414">
        <v>9413</v>
      </c>
      <c r="B9414" s="13">
        <v>-3.3847611929734751</v>
      </c>
    </row>
    <row r="9415" spans="1:2">
      <c r="A9415">
        <v>9414</v>
      </c>
      <c r="B9415" s="13">
        <v>-3.3128597298463593</v>
      </c>
    </row>
    <row r="9416" spans="1:2">
      <c r="A9416">
        <v>9415</v>
      </c>
      <c r="B9416" s="13">
        <v>-3.4450783293958835</v>
      </c>
    </row>
    <row r="9417" spans="1:2">
      <c r="A9417">
        <v>9416</v>
      </c>
      <c r="B9417" s="13">
        <v>-1.6680967969597282</v>
      </c>
    </row>
    <row r="9418" spans="1:2">
      <c r="A9418">
        <v>9417</v>
      </c>
      <c r="B9418" s="13">
        <v>-3.2928782362482645</v>
      </c>
    </row>
    <row r="9419" spans="1:2">
      <c r="A9419">
        <v>9418</v>
      </c>
      <c r="B9419" s="13">
        <v>-2.481584799255081</v>
      </c>
    </row>
    <row r="9420" spans="1:2">
      <c r="A9420">
        <v>9419</v>
      </c>
      <c r="B9420" s="13">
        <v>-2.8653443560775989</v>
      </c>
    </row>
    <row r="9421" spans="1:2">
      <c r="A9421">
        <v>9420</v>
      </c>
      <c r="B9421" s="13">
        <v>-4.8171744980794058</v>
      </c>
    </row>
    <row r="9422" spans="1:2">
      <c r="A9422">
        <v>9421</v>
      </c>
      <c r="B9422" s="13">
        <v>-11.720076461311443</v>
      </c>
    </row>
    <row r="9423" spans="1:2">
      <c r="A9423">
        <v>9422</v>
      </c>
      <c r="B9423" s="13">
        <v>-3.6146446149996256</v>
      </c>
    </row>
    <row r="9424" spans="1:2">
      <c r="A9424">
        <v>9423</v>
      </c>
      <c r="B9424" s="13">
        <v>-4.6322556218376523</v>
      </c>
    </row>
    <row r="9425" spans="1:2">
      <c r="A9425">
        <v>9424</v>
      </c>
      <c r="B9425" s="13">
        <v>-5.9904326049981567</v>
      </c>
    </row>
    <row r="9426" spans="1:2">
      <c r="A9426">
        <v>9425</v>
      </c>
      <c r="B9426" s="13">
        <v>-2.9034551547715037</v>
      </c>
    </row>
    <row r="9427" spans="1:2">
      <c r="A9427">
        <v>9426</v>
      </c>
      <c r="B9427" s="13">
        <v>-0.62236080302402363</v>
      </c>
    </row>
    <row r="9428" spans="1:2">
      <c r="A9428">
        <v>9427</v>
      </c>
      <c r="B9428" s="13">
        <v>-9.7884314316308938</v>
      </c>
    </row>
    <row r="9429" spans="1:2">
      <c r="A9429">
        <v>9428</v>
      </c>
      <c r="B9429" s="13">
        <v>-6.7818214111918156</v>
      </c>
    </row>
    <row r="9430" spans="1:2">
      <c r="A9430">
        <v>9429</v>
      </c>
      <c r="B9430" s="13">
        <v>-5.7481279169675084</v>
      </c>
    </row>
    <row r="9431" spans="1:2">
      <c r="A9431">
        <v>9430</v>
      </c>
      <c r="B9431" s="13">
        <v>-3.1125185062229233</v>
      </c>
    </row>
    <row r="9432" spans="1:2">
      <c r="A9432">
        <v>9431</v>
      </c>
      <c r="B9432" s="13">
        <v>-1.5850378629631781</v>
      </c>
    </row>
    <row r="9433" spans="1:2">
      <c r="A9433">
        <v>9432</v>
      </c>
      <c r="B9433" s="13">
        <v>-6.0568686891000203</v>
      </c>
    </row>
    <row r="9434" spans="1:2">
      <c r="A9434">
        <v>9433</v>
      </c>
      <c r="B9434" s="13">
        <v>-10.094116155908663</v>
      </c>
    </row>
    <row r="9435" spans="1:2">
      <c r="A9435">
        <v>9434</v>
      </c>
      <c r="B9435" s="13">
        <v>-6.8056204341562072</v>
      </c>
    </row>
    <row r="9436" spans="1:2">
      <c r="A9436">
        <v>9435</v>
      </c>
      <c r="B9436" s="13">
        <v>-6.8972255235636917</v>
      </c>
    </row>
    <row r="9437" spans="1:2">
      <c r="A9437">
        <v>9436</v>
      </c>
      <c r="B9437" s="13">
        <v>-6.659485984378434</v>
      </c>
    </row>
    <row r="9438" spans="1:2">
      <c r="A9438">
        <v>9437</v>
      </c>
      <c r="B9438" s="13">
        <v>-2.5540581612857873</v>
      </c>
    </row>
    <row r="9439" spans="1:2">
      <c r="A9439">
        <v>9438</v>
      </c>
      <c r="B9439" s="13">
        <v>-9.0518865132649573</v>
      </c>
    </row>
    <row r="9440" spans="1:2">
      <c r="A9440">
        <v>9439</v>
      </c>
      <c r="B9440" s="13">
        <v>-3.2263234208514766</v>
      </c>
    </row>
    <row r="9441" spans="1:2">
      <c r="A9441">
        <v>9440</v>
      </c>
      <c r="B9441" s="13">
        <v>-8.1151923560838348</v>
      </c>
    </row>
    <row r="9442" spans="1:2">
      <c r="A9442">
        <v>9441</v>
      </c>
      <c r="B9442" s="13">
        <v>-0.59298767830479282</v>
      </c>
    </row>
    <row r="9443" spans="1:2">
      <c r="A9443">
        <v>9442</v>
      </c>
      <c r="B9443" s="13">
        <v>-3.2743810875429649</v>
      </c>
    </row>
    <row r="9444" spans="1:2">
      <c r="A9444">
        <v>9443</v>
      </c>
      <c r="B9444" s="13">
        <v>-10.074285244391406</v>
      </c>
    </row>
    <row r="9445" spans="1:2">
      <c r="A9445">
        <v>9444</v>
      </c>
      <c r="B9445" s="13">
        <v>-4.3846841007493493</v>
      </c>
    </row>
    <row r="9446" spans="1:2">
      <c r="A9446">
        <v>9445</v>
      </c>
      <c r="B9446" s="13">
        <v>1.3598355773828392</v>
      </c>
    </row>
    <row r="9447" spans="1:2">
      <c r="A9447">
        <v>9446</v>
      </c>
      <c r="B9447" s="13">
        <v>-9.1255029604686015</v>
      </c>
    </row>
    <row r="9448" spans="1:2">
      <c r="A9448">
        <v>9447</v>
      </c>
      <c r="B9448" s="13">
        <v>-6.7469344275645149</v>
      </c>
    </row>
    <row r="9449" spans="1:2">
      <c r="A9449">
        <v>9448</v>
      </c>
      <c r="B9449" s="13">
        <v>-7.2273250859831917</v>
      </c>
    </row>
    <row r="9450" spans="1:2">
      <c r="A9450">
        <v>9449</v>
      </c>
      <c r="B9450" s="13">
        <v>-1.9708514782179536</v>
      </c>
    </row>
    <row r="9451" spans="1:2">
      <c r="A9451">
        <v>9450</v>
      </c>
      <c r="B9451" s="13">
        <v>-0.81533607022323262</v>
      </c>
    </row>
    <row r="9452" spans="1:2">
      <c r="A9452">
        <v>9451</v>
      </c>
      <c r="B9452" s="13">
        <v>-6.0228091143342484</v>
      </c>
    </row>
    <row r="9453" spans="1:2">
      <c r="A9453">
        <v>9452</v>
      </c>
      <c r="B9453" s="13">
        <v>-5.4382292286569154</v>
      </c>
    </row>
    <row r="9454" spans="1:2">
      <c r="A9454">
        <v>9453</v>
      </c>
      <c r="B9454" s="13">
        <v>-7.1727093955076775</v>
      </c>
    </row>
    <row r="9455" spans="1:2">
      <c r="A9455">
        <v>9454</v>
      </c>
      <c r="B9455" s="13">
        <v>-6.3867115988861629</v>
      </c>
    </row>
    <row r="9456" spans="1:2">
      <c r="A9456">
        <v>9455</v>
      </c>
      <c r="B9456" s="13">
        <v>-6.3371154296762411</v>
      </c>
    </row>
    <row r="9457" spans="1:2">
      <c r="A9457">
        <v>9456</v>
      </c>
      <c r="B9457" s="13">
        <v>-7.0608870331648133</v>
      </c>
    </row>
    <row r="9458" spans="1:2">
      <c r="A9458">
        <v>9457</v>
      </c>
      <c r="B9458" s="13">
        <v>-6.7765575885409008</v>
      </c>
    </row>
    <row r="9459" spans="1:2">
      <c r="A9459">
        <v>9458</v>
      </c>
      <c r="B9459" s="13">
        <v>-5.8363260204197962</v>
      </c>
    </row>
    <row r="9460" spans="1:2">
      <c r="A9460">
        <v>9459</v>
      </c>
      <c r="B9460" s="13">
        <v>-4.566687211049552</v>
      </c>
    </row>
    <row r="9461" spans="1:2">
      <c r="A9461">
        <v>9460</v>
      </c>
      <c r="B9461" s="13">
        <v>-3.8966306304093212</v>
      </c>
    </row>
    <row r="9462" spans="1:2">
      <c r="A9462">
        <v>9461</v>
      </c>
      <c r="B9462" s="13">
        <v>-5.1286932386782649</v>
      </c>
    </row>
    <row r="9463" spans="1:2">
      <c r="A9463">
        <v>9462</v>
      </c>
      <c r="B9463" s="13">
        <v>-4.6903014896758979</v>
      </c>
    </row>
    <row r="9464" spans="1:2">
      <c r="A9464">
        <v>9463</v>
      </c>
      <c r="B9464" s="13">
        <v>-7.9349767916441385</v>
      </c>
    </row>
    <row r="9465" spans="1:2">
      <c r="A9465">
        <v>9464</v>
      </c>
      <c r="B9465" s="13">
        <v>-3.5959867263084462</v>
      </c>
    </row>
    <row r="9466" spans="1:2">
      <c r="A9466">
        <v>9465</v>
      </c>
      <c r="B9466" s="13">
        <v>-5.5603453444976925</v>
      </c>
    </row>
    <row r="9467" spans="1:2">
      <c r="A9467">
        <v>9466</v>
      </c>
      <c r="B9467" s="13">
        <v>-7.170880807055763</v>
      </c>
    </row>
    <row r="9468" spans="1:2">
      <c r="A9468">
        <v>9467</v>
      </c>
      <c r="B9468" s="13">
        <v>-5.6089202594011445</v>
      </c>
    </row>
    <row r="9469" spans="1:2">
      <c r="A9469">
        <v>9468</v>
      </c>
      <c r="B9469" s="13">
        <v>-7.4971532684753202</v>
      </c>
    </row>
    <row r="9470" spans="1:2">
      <c r="A9470">
        <v>9469</v>
      </c>
      <c r="B9470" s="13">
        <v>-0.66450577174808501</v>
      </c>
    </row>
    <row r="9471" spans="1:2">
      <c r="A9471">
        <v>9470</v>
      </c>
      <c r="B9471" s="13">
        <v>-9.3124266478074791</v>
      </c>
    </row>
    <row r="9472" spans="1:2">
      <c r="A9472">
        <v>9471</v>
      </c>
      <c r="B9472" s="13">
        <v>-9.6449099404237124</v>
      </c>
    </row>
    <row r="9473" spans="1:2">
      <c r="A9473">
        <v>9472</v>
      </c>
      <c r="B9473" s="13">
        <v>-4.5779229064270357</v>
      </c>
    </row>
    <row r="9474" spans="1:2">
      <c r="A9474">
        <v>9473</v>
      </c>
      <c r="B9474" s="13">
        <v>-6.6613996200144845</v>
      </c>
    </row>
    <row r="9475" spans="1:2">
      <c r="A9475">
        <v>9474</v>
      </c>
      <c r="B9475" s="13">
        <v>-5.7398630393007837</v>
      </c>
    </row>
    <row r="9476" spans="1:2">
      <c r="A9476">
        <v>9475</v>
      </c>
      <c r="B9476" s="13">
        <v>-5.9137955196164276</v>
      </c>
    </row>
    <row r="9477" spans="1:2">
      <c r="A9477">
        <v>9476</v>
      </c>
      <c r="B9477" s="13">
        <v>-2.9130153758451858</v>
      </c>
    </row>
    <row r="9478" spans="1:2">
      <c r="A9478">
        <v>9477</v>
      </c>
      <c r="B9478" s="13">
        <v>-3.7305303118353317</v>
      </c>
    </row>
    <row r="9479" spans="1:2">
      <c r="A9479">
        <v>9478</v>
      </c>
      <c r="B9479" s="13">
        <v>-0.93302609166396422</v>
      </c>
    </row>
    <row r="9480" spans="1:2">
      <c r="A9480">
        <v>9479</v>
      </c>
      <c r="B9480" s="13">
        <v>-4.3820498092708311</v>
      </c>
    </row>
    <row r="9481" spans="1:2">
      <c r="A9481">
        <v>9480</v>
      </c>
      <c r="B9481" s="13">
        <v>-6.3342601061305395</v>
      </c>
    </row>
    <row r="9482" spans="1:2">
      <c r="A9482">
        <v>9481</v>
      </c>
      <c r="B9482" s="13">
        <v>-1.5510107210082587</v>
      </c>
    </row>
    <row r="9483" spans="1:2">
      <c r="A9483">
        <v>9482</v>
      </c>
      <c r="B9483" s="13">
        <v>-3.3381857943148234</v>
      </c>
    </row>
    <row r="9484" spans="1:2">
      <c r="A9484">
        <v>9483</v>
      </c>
      <c r="B9484" s="13">
        <v>-5.4993010484342495</v>
      </c>
    </row>
    <row r="9485" spans="1:2">
      <c r="A9485">
        <v>9484</v>
      </c>
      <c r="B9485" s="13">
        <v>-10.798724025399176</v>
      </c>
    </row>
    <row r="9486" spans="1:2">
      <c r="A9486">
        <v>9485</v>
      </c>
      <c r="B9486" s="13">
        <v>-0.59973078638605593</v>
      </c>
    </row>
    <row r="9487" spans="1:2">
      <c r="A9487">
        <v>9486</v>
      </c>
      <c r="B9487" s="13">
        <v>-7.2900014615390623</v>
      </c>
    </row>
    <row r="9488" spans="1:2">
      <c r="A9488">
        <v>9487</v>
      </c>
      <c r="B9488" s="13">
        <v>-5.9886617251237224</v>
      </c>
    </row>
    <row r="9489" spans="1:2">
      <c r="A9489">
        <v>9488</v>
      </c>
      <c r="B9489" s="13">
        <v>-4.845588461353878</v>
      </c>
    </row>
    <row r="9490" spans="1:2">
      <c r="A9490">
        <v>9489</v>
      </c>
      <c r="B9490" s="13">
        <v>-4.4856546651025893</v>
      </c>
    </row>
    <row r="9491" spans="1:2">
      <c r="A9491">
        <v>9490</v>
      </c>
      <c r="B9491" s="13">
        <v>-5.3455159322242478</v>
      </c>
    </row>
    <row r="9492" spans="1:2">
      <c r="A9492">
        <v>9491</v>
      </c>
      <c r="B9492" s="13">
        <v>-5.9294096583849827</v>
      </c>
    </row>
    <row r="9493" spans="1:2">
      <c r="A9493">
        <v>9492</v>
      </c>
      <c r="B9493" s="13">
        <v>-11.764239134902757</v>
      </c>
    </row>
    <row r="9494" spans="1:2">
      <c r="A9494">
        <v>9493</v>
      </c>
      <c r="B9494" s="13">
        <v>-1.7619908896472636</v>
      </c>
    </row>
    <row r="9495" spans="1:2">
      <c r="A9495">
        <v>9494</v>
      </c>
      <c r="B9495" s="13">
        <v>-5.7494002527852066</v>
      </c>
    </row>
    <row r="9496" spans="1:2">
      <c r="A9496">
        <v>9495</v>
      </c>
      <c r="B9496" s="13">
        <v>-5.1543932819093712</v>
      </c>
    </row>
    <row r="9497" spans="1:2">
      <c r="A9497">
        <v>9496</v>
      </c>
      <c r="B9497" s="13">
        <v>-5.2371019071514997</v>
      </c>
    </row>
    <row r="9498" spans="1:2">
      <c r="A9498">
        <v>9497</v>
      </c>
      <c r="B9498" s="13">
        <v>-8.1061557991712139</v>
      </c>
    </row>
    <row r="9499" spans="1:2">
      <c r="A9499">
        <v>9498</v>
      </c>
      <c r="B9499" s="13">
        <v>-7.4460915375489209</v>
      </c>
    </row>
    <row r="9500" spans="1:2">
      <c r="A9500">
        <v>9499</v>
      </c>
      <c r="B9500" s="13">
        <v>-5.4341877339090878</v>
      </c>
    </row>
    <row r="9501" spans="1:2">
      <c r="A9501">
        <v>9500</v>
      </c>
      <c r="B9501" s="13">
        <v>-0.33891142679421582</v>
      </c>
    </row>
    <row r="9502" spans="1:2">
      <c r="A9502">
        <v>9501</v>
      </c>
      <c r="B9502" s="13">
        <v>-4.1040792038799854</v>
      </c>
    </row>
    <row r="9503" spans="1:2">
      <c r="A9503">
        <v>9502</v>
      </c>
      <c r="B9503" s="13">
        <v>-5.6688767728869278</v>
      </c>
    </row>
    <row r="9504" spans="1:2">
      <c r="A9504">
        <v>9503</v>
      </c>
      <c r="B9504" s="13">
        <v>-5.5169758935667828</v>
      </c>
    </row>
    <row r="9505" spans="1:2">
      <c r="A9505">
        <v>9504</v>
      </c>
      <c r="B9505" s="13">
        <v>-3.9120039762261238</v>
      </c>
    </row>
    <row r="9506" spans="1:2">
      <c r="A9506">
        <v>9505</v>
      </c>
      <c r="B9506" s="13">
        <v>-4.2171156228429956</v>
      </c>
    </row>
    <row r="9507" spans="1:2">
      <c r="A9507">
        <v>9506</v>
      </c>
      <c r="B9507" s="13">
        <v>-6.9387366820222658</v>
      </c>
    </row>
    <row r="9508" spans="1:2">
      <c r="A9508">
        <v>9507</v>
      </c>
      <c r="B9508" s="13">
        <v>-7.7223551473059153</v>
      </c>
    </row>
    <row r="9509" spans="1:2">
      <c r="A9509">
        <v>9508</v>
      </c>
      <c r="B9509" s="13">
        <v>-8.781720421622996</v>
      </c>
    </row>
    <row r="9510" spans="1:2">
      <c r="A9510">
        <v>9509</v>
      </c>
      <c r="B9510" s="13">
        <v>-0.39660031477248653</v>
      </c>
    </row>
    <row r="9511" spans="1:2">
      <c r="A9511">
        <v>9510</v>
      </c>
      <c r="B9511" s="13">
        <v>-6.4165274995331369</v>
      </c>
    </row>
    <row r="9512" spans="1:2">
      <c r="A9512">
        <v>9511</v>
      </c>
      <c r="B9512" s="13">
        <v>-4.791759414538407</v>
      </c>
    </row>
    <row r="9513" spans="1:2">
      <c r="A9513">
        <v>9512</v>
      </c>
      <c r="B9513" s="13">
        <v>-2.8541727435652562</v>
      </c>
    </row>
    <row r="9514" spans="1:2">
      <c r="A9514">
        <v>9513</v>
      </c>
      <c r="B9514" s="13">
        <v>-3.1605515964347089E-2</v>
      </c>
    </row>
    <row r="9515" spans="1:2">
      <c r="A9515">
        <v>9514</v>
      </c>
      <c r="B9515" s="13">
        <v>-6.4611841008245339</v>
      </c>
    </row>
    <row r="9516" spans="1:2">
      <c r="A9516">
        <v>9515</v>
      </c>
      <c r="B9516" s="13">
        <v>0.87699544168560362</v>
      </c>
    </row>
    <row r="9517" spans="1:2">
      <c r="A9517">
        <v>9516</v>
      </c>
      <c r="B9517" s="13">
        <v>-1.157673226619091</v>
      </c>
    </row>
    <row r="9518" spans="1:2">
      <c r="A9518">
        <v>9517</v>
      </c>
      <c r="B9518" s="13">
        <v>-6.4509239690646041</v>
      </c>
    </row>
    <row r="9519" spans="1:2">
      <c r="A9519">
        <v>9518</v>
      </c>
      <c r="B9519" s="13">
        <v>-5.0375904502787279</v>
      </c>
    </row>
    <row r="9520" spans="1:2">
      <c r="A9520">
        <v>9519</v>
      </c>
      <c r="B9520" s="13">
        <v>-8.9125929913338364</v>
      </c>
    </row>
    <row r="9521" spans="1:2">
      <c r="A9521">
        <v>9520</v>
      </c>
      <c r="B9521" s="13">
        <v>-10.867392453322767</v>
      </c>
    </row>
    <row r="9522" spans="1:2">
      <c r="A9522">
        <v>9521</v>
      </c>
      <c r="B9522" s="13">
        <v>-5.5203252160622114</v>
      </c>
    </row>
    <row r="9523" spans="1:2">
      <c r="A9523">
        <v>9522</v>
      </c>
      <c r="B9523" s="13">
        <v>-4.6126378108299484</v>
      </c>
    </row>
    <row r="9524" spans="1:2">
      <c r="A9524">
        <v>9523</v>
      </c>
      <c r="B9524" s="13">
        <v>-7.2244737965512869</v>
      </c>
    </row>
    <row r="9525" spans="1:2">
      <c r="A9525">
        <v>9524</v>
      </c>
      <c r="B9525" s="13">
        <v>-6.6673505758315859</v>
      </c>
    </row>
    <row r="9526" spans="1:2">
      <c r="A9526">
        <v>9525</v>
      </c>
      <c r="B9526" s="13">
        <v>-8.7196921727408494</v>
      </c>
    </row>
    <row r="9527" spans="1:2">
      <c r="A9527">
        <v>9526</v>
      </c>
      <c r="B9527" s="13">
        <v>-6.2454444831858575</v>
      </c>
    </row>
    <row r="9528" spans="1:2">
      <c r="A9528">
        <v>9527</v>
      </c>
      <c r="B9528" s="13">
        <v>-5.4857525594336165</v>
      </c>
    </row>
    <row r="9529" spans="1:2">
      <c r="A9529">
        <v>9528</v>
      </c>
      <c r="B9529" s="13">
        <v>-5.2444276784065833</v>
      </c>
    </row>
    <row r="9530" spans="1:2">
      <c r="A9530">
        <v>9529</v>
      </c>
      <c r="B9530" s="13">
        <v>-5.0876448505003111</v>
      </c>
    </row>
    <row r="9531" spans="1:2">
      <c r="A9531">
        <v>9530</v>
      </c>
      <c r="B9531" s="13">
        <v>-3.19241672100486</v>
      </c>
    </row>
    <row r="9532" spans="1:2">
      <c r="A9532">
        <v>9531</v>
      </c>
      <c r="B9532" s="13">
        <v>-4.9148169231374919</v>
      </c>
    </row>
    <row r="9533" spans="1:2">
      <c r="A9533">
        <v>9532</v>
      </c>
      <c r="B9533" s="13">
        <v>-0.30017510858111329</v>
      </c>
    </row>
    <row r="9534" spans="1:2">
      <c r="A9534">
        <v>9533</v>
      </c>
      <c r="B9534" s="13">
        <v>-6.0188242003334738</v>
      </c>
    </row>
    <row r="9535" spans="1:2">
      <c r="A9535">
        <v>9534</v>
      </c>
      <c r="B9535" s="13">
        <v>-5.6116795878160346</v>
      </c>
    </row>
    <row r="9536" spans="1:2">
      <c r="A9536">
        <v>9535</v>
      </c>
      <c r="B9536" s="13">
        <v>-8.2971185623579444</v>
      </c>
    </row>
    <row r="9537" spans="1:2">
      <c r="A9537">
        <v>9536</v>
      </c>
      <c r="B9537" s="13">
        <v>-9.5379851477607875</v>
      </c>
    </row>
    <row r="9538" spans="1:2">
      <c r="A9538">
        <v>9537</v>
      </c>
      <c r="B9538" s="13">
        <v>-4.9897654439347887</v>
      </c>
    </row>
    <row r="9539" spans="1:2">
      <c r="A9539">
        <v>9538</v>
      </c>
      <c r="B9539" s="13">
        <v>-2.4130578946869821</v>
      </c>
    </row>
    <row r="9540" spans="1:2">
      <c r="A9540">
        <v>9539</v>
      </c>
      <c r="B9540" s="13">
        <v>-2.4718909695977378</v>
      </c>
    </row>
    <row r="9541" spans="1:2">
      <c r="A9541">
        <v>9540</v>
      </c>
      <c r="B9541" s="13">
        <v>-6.1662150797412663</v>
      </c>
    </row>
    <row r="9542" spans="1:2">
      <c r="A9542">
        <v>9541</v>
      </c>
      <c r="B9542" s="13">
        <v>-1.977797462702277</v>
      </c>
    </row>
    <row r="9543" spans="1:2">
      <c r="A9543">
        <v>9542</v>
      </c>
      <c r="B9543" s="13">
        <v>-6.3479771275842394</v>
      </c>
    </row>
    <row r="9544" spans="1:2">
      <c r="A9544">
        <v>9543</v>
      </c>
      <c r="B9544" s="13">
        <v>-3.9052031026811367</v>
      </c>
    </row>
    <row r="9545" spans="1:2">
      <c r="A9545">
        <v>9544</v>
      </c>
      <c r="B9545" s="13">
        <v>-3.332652914288631</v>
      </c>
    </row>
    <row r="9546" spans="1:2">
      <c r="A9546">
        <v>9545</v>
      </c>
      <c r="B9546" s="13">
        <v>-11.913505956716508</v>
      </c>
    </row>
    <row r="9547" spans="1:2">
      <c r="A9547">
        <v>9546</v>
      </c>
      <c r="B9547" s="13">
        <v>-6.9254053584625463</v>
      </c>
    </row>
    <row r="9548" spans="1:2">
      <c r="A9548">
        <v>9547</v>
      </c>
      <c r="B9548" s="13">
        <v>-7.8352809144766642</v>
      </c>
    </row>
    <row r="9549" spans="1:2">
      <c r="A9549">
        <v>9548</v>
      </c>
      <c r="B9549" s="13">
        <v>-6.5491116294184017</v>
      </c>
    </row>
    <row r="9550" spans="1:2">
      <c r="A9550">
        <v>9549</v>
      </c>
      <c r="B9550" s="13">
        <v>-3.1535565889454684</v>
      </c>
    </row>
    <row r="9551" spans="1:2">
      <c r="A9551">
        <v>9550</v>
      </c>
      <c r="B9551" s="13">
        <v>-4.3522537559999881</v>
      </c>
    </row>
    <row r="9552" spans="1:2">
      <c r="A9552">
        <v>9551</v>
      </c>
      <c r="B9552" s="13">
        <v>-2.6670804851574799</v>
      </c>
    </row>
    <row r="9553" spans="1:2">
      <c r="A9553">
        <v>9552</v>
      </c>
      <c r="B9553" s="13">
        <v>-1.1725330630950341</v>
      </c>
    </row>
    <row r="9554" spans="1:2">
      <c r="A9554">
        <v>9553</v>
      </c>
      <c r="B9554" s="13">
        <v>-7.488902802419422</v>
      </c>
    </row>
    <row r="9555" spans="1:2">
      <c r="A9555">
        <v>9554</v>
      </c>
      <c r="B9555" s="13">
        <v>-6.9413456200266239</v>
      </c>
    </row>
    <row r="9556" spans="1:2">
      <c r="A9556">
        <v>9555</v>
      </c>
      <c r="B9556" s="13">
        <v>-1.9342759994356691</v>
      </c>
    </row>
    <row r="9557" spans="1:2">
      <c r="A9557">
        <v>9556</v>
      </c>
      <c r="B9557" s="13">
        <v>-4.5667788436644958</v>
      </c>
    </row>
    <row r="9558" spans="1:2">
      <c r="A9558">
        <v>9557</v>
      </c>
      <c r="B9558" s="13">
        <v>-6.5214165453475346</v>
      </c>
    </row>
    <row r="9559" spans="1:2">
      <c r="A9559">
        <v>9558</v>
      </c>
      <c r="B9559" s="13">
        <v>1.2778530989687655</v>
      </c>
    </row>
    <row r="9560" spans="1:2">
      <c r="A9560">
        <v>9559</v>
      </c>
      <c r="B9560" s="13">
        <v>-3.7214176445035494</v>
      </c>
    </row>
    <row r="9561" spans="1:2">
      <c r="A9561">
        <v>9560</v>
      </c>
      <c r="B9561" s="13">
        <v>-6.6214752050743861</v>
      </c>
    </row>
    <row r="9562" spans="1:2">
      <c r="A9562">
        <v>9561</v>
      </c>
      <c r="B9562" s="13">
        <v>-6.1532839694638906</v>
      </c>
    </row>
    <row r="9563" spans="1:2">
      <c r="A9563">
        <v>9562</v>
      </c>
      <c r="B9563" s="13">
        <v>-4.5206891147735853</v>
      </c>
    </row>
    <row r="9564" spans="1:2">
      <c r="A9564">
        <v>9563</v>
      </c>
      <c r="B9564" s="13">
        <v>-1.3858213118850835</v>
      </c>
    </row>
    <row r="9565" spans="1:2">
      <c r="A9565">
        <v>9564</v>
      </c>
      <c r="B9565" s="13">
        <v>-5.6382441298151749</v>
      </c>
    </row>
    <row r="9566" spans="1:2">
      <c r="A9566">
        <v>9565</v>
      </c>
      <c r="B9566" s="13">
        <v>-5.5179929566243144</v>
      </c>
    </row>
    <row r="9567" spans="1:2">
      <c r="A9567">
        <v>9566</v>
      </c>
      <c r="B9567" s="13">
        <v>-8.6176450662610762</v>
      </c>
    </row>
    <row r="9568" spans="1:2">
      <c r="A9568">
        <v>9567</v>
      </c>
      <c r="B9568" s="13">
        <v>-5.09343062808155</v>
      </c>
    </row>
    <row r="9569" spans="1:2">
      <c r="A9569">
        <v>9568</v>
      </c>
      <c r="B9569" s="13">
        <v>-6.8001209676836556</v>
      </c>
    </row>
    <row r="9570" spans="1:2">
      <c r="A9570">
        <v>9569</v>
      </c>
      <c r="B9570" s="13">
        <v>-7.0685842223227748</v>
      </c>
    </row>
    <row r="9571" spans="1:2">
      <c r="A9571">
        <v>9570</v>
      </c>
      <c r="B9571" s="13">
        <v>-0.1842587491553018</v>
      </c>
    </row>
    <row r="9572" spans="1:2">
      <c r="A9572">
        <v>9571</v>
      </c>
      <c r="B9572" s="13">
        <v>-7.7393520168666488</v>
      </c>
    </row>
    <row r="9573" spans="1:2">
      <c r="A9573">
        <v>9572</v>
      </c>
      <c r="B9573" s="13">
        <v>-7.4726956908020163</v>
      </c>
    </row>
    <row r="9574" spans="1:2">
      <c r="A9574">
        <v>9573</v>
      </c>
      <c r="B9574" s="13">
        <v>-8.5949937360316895</v>
      </c>
    </row>
    <row r="9575" spans="1:2">
      <c r="A9575">
        <v>9574</v>
      </c>
      <c r="B9575" s="13">
        <v>-3.9566009291097464</v>
      </c>
    </row>
    <row r="9576" spans="1:2">
      <c r="A9576">
        <v>9575</v>
      </c>
      <c r="B9576" s="13">
        <v>-5.1826820159461642</v>
      </c>
    </row>
    <row r="9577" spans="1:2">
      <c r="A9577">
        <v>9576</v>
      </c>
      <c r="B9577" s="13">
        <v>-4.620271439743048</v>
      </c>
    </row>
    <row r="9578" spans="1:2">
      <c r="A9578">
        <v>9577</v>
      </c>
      <c r="B9578" s="13">
        <v>-3.9077915749141538E-2</v>
      </c>
    </row>
    <row r="9579" spans="1:2">
      <c r="A9579">
        <v>9578</v>
      </c>
      <c r="B9579" s="13">
        <v>-2.2055300165887926</v>
      </c>
    </row>
    <row r="9580" spans="1:2">
      <c r="A9580">
        <v>9579</v>
      </c>
      <c r="B9580" s="13">
        <v>-8.3323403634646862</v>
      </c>
    </row>
    <row r="9581" spans="1:2">
      <c r="A9581">
        <v>9580</v>
      </c>
      <c r="B9581" s="13">
        <v>-4.9001352939881695</v>
      </c>
    </row>
    <row r="9582" spans="1:2">
      <c r="A9582">
        <v>9581</v>
      </c>
      <c r="B9582" s="13">
        <v>-2.078786699693413</v>
      </c>
    </row>
    <row r="9583" spans="1:2">
      <c r="A9583">
        <v>9582</v>
      </c>
      <c r="B9583" s="13">
        <v>-0.70523202150000741</v>
      </c>
    </row>
    <row r="9584" spans="1:2">
      <c r="A9584">
        <v>9583</v>
      </c>
      <c r="B9584" s="13">
        <v>-7.5299154903953944</v>
      </c>
    </row>
    <row r="9585" spans="1:2">
      <c r="A9585">
        <v>9584</v>
      </c>
      <c r="B9585" s="13">
        <v>-8.4735325040302278</v>
      </c>
    </row>
    <row r="9586" spans="1:2">
      <c r="A9586">
        <v>9585</v>
      </c>
      <c r="B9586" s="13">
        <v>-6.852853759496214</v>
      </c>
    </row>
    <row r="9587" spans="1:2">
      <c r="A9587">
        <v>9586</v>
      </c>
      <c r="B9587" s="13">
        <v>-7.0252772170555966</v>
      </c>
    </row>
    <row r="9588" spans="1:2">
      <c r="A9588">
        <v>9587</v>
      </c>
      <c r="B9588" s="13">
        <v>-7.1217291045341478</v>
      </c>
    </row>
    <row r="9589" spans="1:2">
      <c r="A9589">
        <v>9588</v>
      </c>
      <c r="B9589" s="13">
        <v>-5.2799984880040931</v>
      </c>
    </row>
    <row r="9590" spans="1:2">
      <c r="A9590">
        <v>9589</v>
      </c>
      <c r="B9590" s="13">
        <v>-6.8709057654239025</v>
      </c>
    </row>
    <row r="9591" spans="1:2">
      <c r="A9591">
        <v>9590</v>
      </c>
      <c r="B9591" s="13">
        <v>-4.1904802624187747</v>
      </c>
    </row>
    <row r="9592" spans="1:2">
      <c r="A9592">
        <v>9591</v>
      </c>
      <c r="B9592" s="13">
        <v>-2.5971941477775036</v>
      </c>
    </row>
    <row r="9593" spans="1:2">
      <c r="A9593">
        <v>9592</v>
      </c>
      <c r="B9593" s="13">
        <v>-2.9396758352204011</v>
      </c>
    </row>
    <row r="9594" spans="1:2">
      <c r="A9594">
        <v>9593</v>
      </c>
      <c r="B9594" s="13">
        <v>-1.3076901004959431</v>
      </c>
    </row>
    <row r="9595" spans="1:2">
      <c r="A9595">
        <v>9594</v>
      </c>
      <c r="B9595" s="13">
        <v>-3.4010934965206396</v>
      </c>
    </row>
    <row r="9596" spans="1:2">
      <c r="A9596">
        <v>9595</v>
      </c>
      <c r="B9596" s="13">
        <v>-4.4417079389025194</v>
      </c>
    </row>
    <row r="9597" spans="1:2">
      <c r="A9597">
        <v>9596</v>
      </c>
      <c r="B9597" s="13">
        <v>-4.4360005255574864</v>
      </c>
    </row>
    <row r="9598" spans="1:2">
      <c r="A9598">
        <v>9597</v>
      </c>
      <c r="B9598" s="13">
        <v>-1.8224508092729643</v>
      </c>
    </row>
    <row r="9599" spans="1:2">
      <c r="A9599">
        <v>9598</v>
      </c>
      <c r="B9599" s="13">
        <v>-6.769133970849615</v>
      </c>
    </row>
    <row r="9600" spans="1:2">
      <c r="A9600">
        <v>9599</v>
      </c>
      <c r="B9600" s="13">
        <v>-9.478289893990107</v>
      </c>
    </row>
    <row r="9601" spans="1:2">
      <c r="A9601">
        <v>9600</v>
      </c>
      <c r="B9601" s="13">
        <v>-7.0147989319456485</v>
      </c>
    </row>
    <row r="9602" spans="1:2">
      <c r="A9602">
        <v>9601</v>
      </c>
      <c r="B9602" s="13">
        <v>-3.659463745073142</v>
      </c>
    </row>
    <row r="9603" spans="1:2">
      <c r="A9603">
        <v>9602</v>
      </c>
      <c r="B9603" s="13">
        <v>-5.9537797715172509</v>
      </c>
    </row>
    <row r="9604" spans="1:2">
      <c r="A9604">
        <v>9603</v>
      </c>
      <c r="B9604" s="13">
        <v>-0.54799752466552132</v>
      </c>
    </row>
    <row r="9605" spans="1:2">
      <c r="A9605">
        <v>9604</v>
      </c>
      <c r="B9605" s="13">
        <v>-6.1621698050810938</v>
      </c>
    </row>
    <row r="9606" spans="1:2">
      <c r="A9606">
        <v>9605</v>
      </c>
      <c r="B9606" s="13">
        <v>-5.7609636683028285</v>
      </c>
    </row>
    <row r="9607" spans="1:2">
      <c r="A9607">
        <v>9606</v>
      </c>
      <c r="B9607" s="13">
        <v>-7.1496195954651878</v>
      </c>
    </row>
    <row r="9608" spans="1:2">
      <c r="A9608">
        <v>9607</v>
      </c>
      <c r="B9608" s="13">
        <v>-6.8354032386500156</v>
      </c>
    </row>
    <row r="9609" spans="1:2">
      <c r="A9609">
        <v>9608</v>
      </c>
      <c r="B9609" s="13">
        <v>-8.6024064511774494</v>
      </c>
    </row>
    <row r="9610" spans="1:2">
      <c r="A9610">
        <v>9609</v>
      </c>
      <c r="B9610" s="13">
        <v>-6.2603893850075547</v>
      </c>
    </row>
    <row r="9611" spans="1:2">
      <c r="A9611">
        <v>9610</v>
      </c>
      <c r="B9611" s="13">
        <v>-2.1790025406883711</v>
      </c>
    </row>
    <row r="9612" spans="1:2">
      <c r="A9612">
        <v>9611</v>
      </c>
      <c r="B9612" s="13">
        <v>-4.5425235804418547</v>
      </c>
    </row>
    <row r="9613" spans="1:2">
      <c r="A9613">
        <v>9612</v>
      </c>
      <c r="B9613" s="13">
        <v>0.3771045827084854</v>
      </c>
    </row>
    <row r="9614" spans="1:2">
      <c r="A9614">
        <v>9613</v>
      </c>
      <c r="B9614" s="13">
        <v>-9.3571851158605206</v>
      </c>
    </row>
    <row r="9615" spans="1:2">
      <c r="A9615">
        <v>9614</v>
      </c>
      <c r="B9615" s="13">
        <v>-6.9948579378280504</v>
      </c>
    </row>
    <row r="9616" spans="1:2">
      <c r="A9616">
        <v>9615</v>
      </c>
      <c r="B9616" s="13">
        <v>-1.3041204537673978</v>
      </c>
    </row>
    <row r="9617" spans="1:2">
      <c r="A9617">
        <v>9616</v>
      </c>
      <c r="B9617" s="13">
        <v>0.52740129642725275</v>
      </c>
    </row>
    <row r="9618" spans="1:2">
      <c r="A9618">
        <v>9617</v>
      </c>
      <c r="B9618" s="13">
        <v>-1.1018825845847764</v>
      </c>
    </row>
    <row r="9619" spans="1:2">
      <c r="A9619">
        <v>9618</v>
      </c>
      <c r="B9619" s="13">
        <v>0.22059973020265383</v>
      </c>
    </row>
    <row r="9620" spans="1:2">
      <c r="A9620">
        <v>9619</v>
      </c>
      <c r="B9620" s="13">
        <v>-6.6692450573530424</v>
      </c>
    </row>
    <row r="9621" spans="1:2">
      <c r="A9621">
        <v>9620</v>
      </c>
      <c r="B9621" s="13">
        <v>-1.720991163800921</v>
      </c>
    </row>
    <row r="9622" spans="1:2">
      <c r="A9622">
        <v>9621</v>
      </c>
      <c r="B9622" s="13">
        <v>-0.44525208967431001</v>
      </c>
    </row>
    <row r="9623" spans="1:2">
      <c r="A9623">
        <v>9622</v>
      </c>
      <c r="B9623" s="13">
        <v>-6.4966929313040982</v>
      </c>
    </row>
    <row r="9624" spans="1:2">
      <c r="A9624">
        <v>9623</v>
      </c>
      <c r="B9624" s="13">
        <v>-2.8740945033744496</v>
      </c>
    </row>
    <row r="9625" spans="1:2">
      <c r="A9625">
        <v>9624</v>
      </c>
      <c r="B9625" s="13">
        <v>-4.6091883767419999</v>
      </c>
    </row>
    <row r="9626" spans="1:2">
      <c r="A9626">
        <v>9625</v>
      </c>
      <c r="B9626" s="13">
        <v>-9.3008716866063761</v>
      </c>
    </row>
    <row r="9627" spans="1:2">
      <c r="A9627">
        <v>9626</v>
      </c>
      <c r="B9627" s="13">
        <v>-1.4205363593359761</v>
      </c>
    </row>
    <row r="9628" spans="1:2">
      <c r="A9628">
        <v>9627</v>
      </c>
      <c r="B9628" s="13">
        <v>-5.1089034572225982</v>
      </c>
    </row>
    <row r="9629" spans="1:2">
      <c r="A9629">
        <v>9628</v>
      </c>
      <c r="B9629" s="13">
        <v>-8.6813382905839145</v>
      </c>
    </row>
    <row r="9630" spans="1:2">
      <c r="A9630">
        <v>9629</v>
      </c>
      <c r="B9630" s="13">
        <v>-3.7142245503679048</v>
      </c>
    </row>
    <row r="9631" spans="1:2">
      <c r="A9631">
        <v>9630</v>
      </c>
      <c r="B9631" s="13">
        <v>-4.1453926745841523</v>
      </c>
    </row>
    <row r="9632" spans="1:2">
      <c r="A9632">
        <v>9631</v>
      </c>
      <c r="B9632" s="13">
        <v>-4.9098234292799035</v>
      </c>
    </row>
    <row r="9633" spans="1:2">
      <c r="A9633">
        <v>9632</v>
      </c>
      <c r="B9633" s="13">
        <v>-5.9825012425752568</v>
      </c>
    </row>
    <row r="9634" spans="1:2">
      <c r="A9634">
        <v>9633</v>
      </c>
      <c r="B9634" s="13">
        <v>-2.2063144871374685</v>
      </c>
    </row>
    <row r="9635" spans="1:2">
      <c r="A9635">
        <v>9634</v>
      </c>
      <c r="B9635" s="13">
        <v>-5.1590844699625373</v>
      </c>
    </row>
    <row r="9636" spans="1:2">
      <c r="A9636">
        <v>9635</v>
      </c>
      <c r="B9636" s="13">
        <v>-1.6993621369607788</v>
      </c>
    </row>
    <row r="9637" spans="1:2">
      <c r="A9637">
        <v>9636</v>
      </c>
      <c r="B9637" s="13">
        <v>-8.5950322837150175</v>
      </c>
    </row>
    <row r="9638" spans="1:2">
      <c r="A9638">
        <v>9637</v>
      </c>
      <c r="B9638" s="13">
        <v>-0.36242379744566094</v>
      </c>
    </row>
    <row r="9639" spans="1:2">
      <c r="A9639">
        <v>9638</v>
      </c>
      <c r="B9639" s="13">
        <v>-2.386358117588836</v>
      </c>
    </row>
    <row r="9640" spans="1:2">
      <c r="A9640">
        <v>9639</v>
      </c>
      <c r="B9640" s="13">
        <v>-1.5494833927955611</v>
      </c>
    </row>
    <row r="9641" spans="1:2">
      <c r="A9641">
        <v>9640</v>
      </c>
      <c r="B9641" s="13">
        <v>-6.881025409884284</v>
      </c>
    </row>
    <row r="9642" spans="1:2">
      <c r="A9642">
        <v>9641</v>
      </c>
      <c r="B9642" s="13">
        <v>-4.2029948575623894</v>
      </c>
    </row>
    <row r="9643" spans="1:2">
      <c r="A9643">
        <v>9642</v>
      </c>
      <c r="B9643" s="13">
        <v>-5.9596864903784423</v>
      </c>
    </row>
    <row r="9644" spans="1:2">
      <c r="A9644">
        <v>9643</v>
      </c>
      <c r="B9644" s="13">
        <v>-8.6740095093192799</v>
      </c>
    </row>
    <row r="9645" spans="1:2">
      <c r="A9645">
        <v>9644</v>
      </c>
      <c r="B9645" s="13">
        <v>-6.2775001300290381</v>
      </c>
    </row>
    <row r="9646" spans="1:2">
      <c r="A9646">
        <v>9645</v>
      </c>
      <c r="B9646" s="13">
        <v>-9.6296579266986591</v>
      </c>
    </row>
    <row r="9647" spans="1:2">
      <c r="A9647">
        <v>9646</v>
      </c>
      <c r="B9647" s="13">
        <v>-3.265170189185211</v>
      </c>
    </row>
    <row r="9648" spans="1:2">
      <c r="A9648">
        <v>9647</v>
      </c>
      <c r="B9648" s="13">
        <v>-1.899095828071468</v>
      </c>
    </row>
    <row r="9649" spans="1:2">
      <c r="A9649">
        <v>9648</v>
      </c>
      <c r="B9649" s="13">
        <v>-3.0822660399290149</v>
      </c>
    </row>
    <row r="9650" spans="1:2">
      <c r="A9650">
        <v>9649</v>
      </c>
      <c r="B9650" s="13">
        <v>-9.2975709888808904</v>
      </c>
    </row>
    <row r="9651" spans="1:2">
      <c r="A9651">
        <v>9650</v>
      </c>
      <c r="B9651" s="13">
        <v>-6.1294462554414793</v>
      </c>
    </row>
    <row r="9652" spans="1:2">
      <c r="A9652">
        <v>9651</v>
      </c>
      <c r="B9652" s="13">
        <v>-7.9881056040191529</v>
      </c>
    </row>
    <row r="9653" spans="1:2">
      <c r="A9653">
        <v>9652</v>
      </c>
      <c r="B9653" s="13">
        <v>-2.5733085130952706</v>
      </c>
    </row>
    <row r="9654" spans="1:2">
      <c r="A9654">
        <v>9653</v>
      </c>
      <c r="B9654" s="13">
        <v>-6.1072376144938652</v>
      </c>
    </row>
    <row r="9655" spans="1:2">
      <c r="A9655">
        <v>9654</v>
      </c>
      <c r="B9655" s="13">
        <v>-4.9133837670451976</v>
      </c>
    </row>
    <row r="9656" spans="1:2">
      <c r="A9656">
        <v>9655</v>
      </c>
      <c r="B9656" s="13">
        <v>-2.2782675408505311</v>
      </c>
    </row>
    <row r="9657" spans="1:2">
      <c r="A9657">
        <v>9656</v>
      </c>
      <c r="B9657" s="13">
        <v>-4.2496437701749699</v>
      </c>
    </row>
    <row r="9658" spans="1:2">
      <c r="A9658">
        <v>9657</v>
      </c>
      <c r="B9658" s="13">
        <v>-3.4197128832139416</v>
      </c>
    </row>
    <row r="9659" spans="1:2">
      <c r="A9659">
        <v>9658</v>
      </c>
      <c r="B9659" s="13">
        <v>-0.71006371053633099</v>
      </c>
    </row>
    <row r="9660" spans="1:2">
      <c r="A9660">
        <v>9659</v>
      </c>
      <c r="B9660" s="13">
        <v>-3.5209251417563254</v>
      </c>
    </row>
    <row r="9661" spans="1:2">
      <c r="A9661">
        <v>9660</v>
      </c>
      <c r="B9661" s="13">
        <v>-1.955302621989965</v>
      </c>
    </row>
    <row r="9662" spans="1:2">
      <c r="A9662">
        <v>9661</v>
      </c>
      <c r="B9662" s="13">
        <v>-4.7003575344450192</v>
      </c>
    </row>
    <row r="9663" spans="1:2">
      <c r="A9663">
        <v>9662</v>
      </c>
      <c r="B9663" s="13">
        <v>-2.932568488631055</v>
      </c>
    </row>
    <row r="9664" spans="1:2">
      <c r="A9664">
        <v>9663</v>
      </c>
      <c r="B9664" s="13">
        <v>-11.695904479357278</v>
      </c>
    </row>
    <row r="9665" spans="1:2">
      <c r="A9665">
        <v>9664</v>
      </c>
      <c r="B9665" s="13">
        <v>-2.1481984740792797</v>
      </c>
    </row>
    <row r="9666" spans="1:2">
      <c r="A9666">
        <v>9665</v>
      </c>
      <c r="B9666" s="13">
        <v>-2.842531505769899</v>
      </c>
    </row>
    <row r="9667" spans="1:2">
      <c r="A9667">
        <v>9666</v>
      </c>
      <c r="B9667" s="13">
        <v>-8.8724915636976256</v>
      </c>
    </row>
    <row r="9668" spans="1:2">
      <c r="A9668">
        <v>9667</v>
      </c>
      <c r="B9668" s="13">
        <v>-3.2977255459728259</v>
      </c>
    </row>
    <row r="9669" spans="1:2">
      <c r="A9669">
        <v>9668</v>
      </c>
      <c r="B9669" s="13">
        <v>-12.433892793322979</v>
      </c>
    </row>
    <row r="9670" spans="1:2">
      <c r="A9670">
        <v>9669</v>
      </c>
      <c r="B9670" s="13">
        <v>-5.5849787571737757</v>
      </c>
    </row>
    <row r="9671" spans="1:2">
      <c r="A9671">
        <v>9670</v>
      </c>
      <c r="B9671" s="13">
        <v>-7.421184587024741</v>
      </c>
    </row>
    <row r="9672" spans="1:2">
      <c r="A9672">
        <v>9671</v>
      </c>
      <c r="B9672" s="13">
        <v>-6.1855478284362215</v>
      </c>
    </row>
    <row r="9673" spans="1:2">
      <c r="A9673">
        <v>9672</v>
      </c>
      <c r="B9673" s="13">
        <v>-4.5824636441220168</v>
      </c>
    </row>
    <row r="9674" spans="1:2">
      <c r="A9674">
        <v>9673</v>
      </c>
      <c r="B9674" s="13">
        <v>-2.6146459374462836</v>
      </c>
    </row>
    <row r="9675" spans="1:2">
      <c r="A9675">
        <v>9674</v>
      </c>
      <c r="B9675" s="13">
        <v>-10.172142544518001</v>
      </c>
    </row>
    <row r="9676" spans="1:2">
      <c r="A9676">
        <v>9675</v>
      </c>
      <c r="B9676" s="13">
        <v>-3.2186188697577456</v>
      </c>
    </row>
    <row r="9677" spans="1:2">
      <c r="A9677">
        <v>9676</v>
      </c>
      <c r="B9677" s="13">
        <v>-9.2550598548886729</v>
      </c>
    </row>
    <row r="9678" spans="1:2">
      <c r="A9678">
        <v>9677</v>
      </c>
      <c r="B9678" s="13">
        <v>-9.4356562413257006</v>
      </c>
    </row>
    <row r="9679" spans="1:2">
      <c r="A9679">
        <v>9678</v>
      </c>
      <c r="B9679" s="13">
        <v>-7.1111566330338469</v>
      </c>
    </row>
    <row r="9680" spans="1:2">
      <c r="A9680">
        <v>9679</v>
      </c>
      <c r="B9680" s="13">
        <v>-1.8450524170345954</v>
      </c>
    </row>
    <row r="9681" spans="1:2">
      <c r="A9681">
        <v>9680</v>
      </c>
      <c r="B9681" s="13">
        <v>-4.6070731428073861</v>
      </c>
    </row>
    <row r="9682" spans="1:2">
      <c r="A9682">
        <v>9681</v>
      </c>
      <c r="B9682" s="13">
        <v>-6.1564687256814805</v>
      </c>
    </row>
    <row r="9683" spans="1:2">
      <c r="A9683">
        <v>9682</v>
      </c>
      <c r="B9683" s="13">
        <v>-3.9433514947781787</v>
      </c>
    </row>
    <row r="9684" spans="1:2">
      <c r="A9684">
        <v>9683</v>
      </c>
      <c r="B9684" s="13">
        <v>-5.5107643004260289</v>
      </c>
    </row>
    <row r="9685" spans="1:2">
      <c r="A9685">
        <v>9684</v>
      </c>
      <c r="B9685" s="13">
        <v>-6.1373326758864497</v>
      </c>
    </row>
    <row r="9686" spans="1:2">
      <c r="A9686">
        <v>9685</v>
      </c>
      <c r="B9686" s="13">
        <v>-5.200506968473805</v>
      </c>
    </row>
    <row r="9687" spans="1:2">
      <c r="A9687">
        <v>9686</v>
      </c>
      <c r="B9687" s="13">
        <v>-1.1274187288871109</v>
      </c>
    </row>
    <row r="9688" spans="1:2">
      <c r="A9688">
        <v>9687</v>
      </c>
      <c r="B9688" s="13">
        <v>-5.4126394252410668</v>
      </c>
    </row>
    <row r="9689" spans="1:2">
      <c r="A9689">
        <v>9688</v>
      </c>
      <c r="B9689" s="13">
        <v>-5.2487584282890039</v>
      </c>
    </row>
    <row r="9690" spans="1:2">
      <c r="A9690">
        <v>9689</v>
      </c>
      <c r="B9690" s="13">
        <v>0.37281168687424021</v>
      </c>
    </row>
    <row r="9691" spans="1:2">
      <c r="A9691">
        <v>9690</v>
      </c>
      <c r="B9691" s="13">
        <v>-0.97200244538164648</v>
      </c>
    </row>
    <row r="9692" spans="1:2">
      <c r="A9692">
        <v>9691</v>
      </c>
      <c r="B9692" s="13">
        <v>-2.9219894349845594</v>
      </c>
    </row>
    <row r="9693" spans="1:2">
      <c r="A9693">
        <v>9692</v>
      </c>
      <c r="B9693" s="13">
        <v>-3.1292430398194977</v>
      </c>
    </row>
    <row r="9694" spans="1:2">
      <c r="A9694">
        <v>9693</v>
      </c>
      <c r="B9694" s="13">
        <v>-6.0070658707765334</v>
      </c>
    </row>
    <row r="9695" spans="1:2">
      <c r="A9695">
        <v>9694</v>
      </c>
      <c r="B9695" s="13">
        <v>-8.3573207911643106</v>
      </c>
    </row>
    <row r="9696" spans="1:2">
      <c r="A9696">
        <v>9695</v>
      </c>
      <c r="B9696" s="13">
        <v>-6.5403401483110581</v>
      </c>
    </row>
    <row r="9697" spans="1:2">
      <c r="A9697">
        <v>9696</v>
      </c>
      <c r="B9697" s="13">
        <v>-3.461176124220593</v>
      </c>
    </row>
    <row r="9698" spans="1:2">
      <c r="A9698">
        <v>9697</v>
      </c>
      <c r="B9698" s="13">
        <v>-6.5082088396711368</v>
      </c>
    </row>
    <row r="9699" spans="1:2">
      <c r="A9699">
        <v>9698</v>
      </c>
      <c r="B9699" s="13">
        <v>-2.9222362023377642</v>
      </c>
    </row>
    <row r="9700" spans="1:2">
      <c r="A9700">
        <v>9699</v>
      </c>
      <c r="B9700" s="13">
        <v>-6.5773757371746289</v>
      </c>
    </row>
    <row r="9701" spans="1:2">
      <c r="A9701">
        <v>9700</v>
      </c>
      <c r="B9701" s="13">
        <v>-5.1518937416192934</v>
      </c>
    </row>
    <row r="9702" spans="1:2">
      <c r="A9702">
        <v>9701</v>
      </c>
      <c r="B9702" s="13">
        <v>-8.0302753554073831</v>
      </c>
    </row>
    <row r="9703" spans="1:2">
      <c r="A9703">
        <v>9702</v>
      </c>
      <c r="B9703" s="13">
        <v>-8.9578628808757266</v>
      </c>
    </row>
    <row r="9704" spans="1:2">
      <c r="A9704">
        <v>9703</v>
      </c>
      <c r="B9704" s="13">
        <v>-0.57480991638264789</v>
      </c>
    </row>
    <row r="9705" spans="1:2">
      <c r="A9705">
        <v>9704</v>
      </c>
      <c r="B9705" s="13">
        <v>-3.5294353669524576</v>
      </c>
    </row>
    <row r="9706" spans="1:2">
      <c r="A9706">
        <v>9705</v>
      </c>
      <c r="B9706" s="13">
        <v>-3.0007195436178984</v>
      </c>
    </row>
    <row r="9707" spans="1:2">
      <c r="A9707">
        <v>9706</v>
      </c>
      <c r="B9707" s="13">
        <v>-9.250649433259797</v>
      </c>
    </row>
    <row r="9708" spans="1:2">
      <c r="A9708">
        <v>9707</v>
      </c>
      <c r="B9708" s="13">
        <v>-7.2531311130881182</v>
      </c>
    </row>
    <row r="9709" spans="1:2">
      <c r="A9709">
        <v>9708</v>
      </c>
      <c r="B9709" s="13">
        <v>-5.6919157660205713</v>
      </c>
    </row>
    <row r="9710" spans="1:2">
      <c r="A9710">
        <v>9709</v>
      </c>
      <c r="B9710" s="13">
        <v>-3.1349100828449767</v>
      </c>
    </row>
    <row r="9711" spans="1:2">
      <c r="A9711">
        <v>9710</v>
      </c>
      <c r="B9711" s="13">
        <v>-10.635505266976653</v>
      </c>
    </row>
    <row r="9712" spans="1:2">
      <c r="A9712">
        <v>9711</v>
      </c>
      <c r="B9712" s="13">
        <v>-6.247303863923694</v>
      </c>
    </row>
    <row r="9713" spans="1:2">
      <c r="A9713">
        <v>9712</v>
      </c>
      <c r="B9713" s="13">
        <v>-7.2183951175003989</v>
      </c>
    </row>
    <row r="9714" spans="1:2">
      <c r="A9714">
        <v>9713</v>
      </c>
      <c r="B9714" s="13">
        <v>-2.0333521254870468</v>
      </c>
    </row>
    <row r="9715" spans="1:2">
      <c r="A9715">
        <v>9714</v>
      </c>
      <c r="B9715" s="13">
        <v>-7.9732663174341445</v>
      </c>
    </row>
    <row r="9716" spans="1:2">
      <c r="A9716">
        <v>9715</v>
      </c>
      <c r="B9716" s="13">
        <v>-3.04844862703828</v>
      </c>
    </row>
    <row r="9717" spans="1:2">
      <c r="A9717">
        <v>9716</v>
      </c>
      <c r="B9717" s="13">
        <v>-3.7766776480199824</v>
      </c>
    </row>
    <row r="9718" spans="1:2">
      <c r="A9718">
        <v>9717</v>
      </c>
      <c r="B9718" s="13">
        <v>-8.1983463039741231</v>
      </c>
    </row>
    <row r="9719" spans="1:2">
      <c r="A9719">
        <v>9718</v>
      </c>
      <c r="B9719" s="13">
        <v>-6.2020433706802187</v>
      </c>
    </row>
    <row r="9720" spans="1:2">
      <c r="A9720">
        <v>9719</v>
      </c>
      <c r="B9720" s="13">
        <v>-3.2202739711283805</v>
      </c>
    </row>
    <row r="9721" spans="1:2">
      <c r="A9721">
        <v>9720</v>
      </c>
      <c r="B9721" s="13">
        <v>-4.0999665443108091</v>
      </c>
    </row>
    <row r="9722" spans="1:2">
      <c r="A9722">
        <v>9721</v>
      </c>
      <c r="B9722" s="13">
        <v>-7.3427459015041272</v>
      </c>
    </row>
    <row r="9723" spans="1:2">
      <c r="A9723">
        <v>9722</v>
      </c>
      <c r="B9723" s="13">
        <v>1.6290577855488872</v>
      </c>
    </row>
    <row r="9724" spans="1:2">
      <c r="A9724">
        <v>9723</v>
      </c>
      <c r="B9724" s="13">
        <v>-6.0672298663281952</v>
      </c>
    </row>
    <row r="9725" spans="1:2">
      <c r="A9725">
        <v>9724</v>
      </c>
      <c r="B9725" s="13">
        <v>-4.8403210519130448</v>
      </c>
    </row>
    <row r="9726" spans="1:2">
      <c r="A9726">
        <v>9725</v>
      </c>
      <c r="B9726" s="13">
        <v>-11.63177458993121</v>
      </c>
    </row>
    <row r="9727" spans="1:2">
      <c r="A9727">
        <v>9726</v>
      </c>
      <c r="B9727" s="13">
        <v>-4.3909259295580245</v>
      </c>
    </row>
    <row r="9728" spans="1:2">
      <c r="A9728">
        <v>9727</v>
      </c>
      <c r="B9728" s="13">
        <v>-5.3893199172580637</v>
      </c>
    </row>
    <row r="9729" spans="1:2">
      <c r="A9729">
        <v>9728</v>
      </c>
      <c r="B9729" s="13">
        <v>-2.9457584722035999</v>
      </c>
    </row>
    <row r="9730" spans="1:2">
      <c r="A9730">
        <v>9729</v>
      </c>
      <c r="B9730" s="13">
        <v>-7.7316452248440948</v>
      </c>
    </row>
    <row r="9731" spans="1:2">
      <c r="A9731">
        <v>9730</v>
      </c>
      <c r="B9731" s="13">
        <v>-4.4016826306394856</v>
      </c>
    </row>
    <row r="9732" spans="1:2">
      <c r="A9732">
        <v>9731</v>
      </c>
      <c r="B9732" s="13">
        <v>-8.850690428045878</v>
      </c>
    </row>
    <row r="9733" spans="1:2">
      <c r="A9733">
        <v>9732</v>
      </c>
      <c r="B9733" s="13">
        <v>-3.1382484039948473</v>
      </c>
    </row>
    <row r="9734" spans="1:2">
      <c r="A9734">
        <v>9733</v>
      </c>
      <c r="B9734" s="13">
        <v>-3.286827501588049</v>
      </c>
    </row>
    <row r="9735" spans="1:2">
      <c r="A9735">
        <v>9734</v>
      </c>
      <c r="B9735" s="13">
        <v>-1.7725414907913484</v>
      </c>
    </row>
    <row r="9736" spans="1:2">
      <c r="A9736">
        <v>9735</v>
      </c>
      <c r="B9736" s="13">
        <v>-5.3246007336574666</v>
      </c>
    </row>
    <row r="9737" spans="1:2">
      <c r="A9737">
        <v>9736</v>
      </c>
      <c r="B9737" s="13">
        <v>0.93365128429154975</v>
      </c>
    </row>
    <row r="9738" spans="1:2">
      <c r="A9738">
        <v>9737</v>
      </c>
      <c r="B9738" s="13">
        <v>-2.0454707112540178</v>
      </c>
    </row>
    <row r="9739" spans="1:2">
      <c r="A9739">
        <v>9738</v>
      </c>
      <c r="B9739" s="13">
        <v>-2.3489604850526904</v>
      </c>
    </row>
    <row r="9740" spans="1:2">
      <c r="A9740">
        <v>9739</v>
      </c>
      <c r="B9740" s="13">
        <v>-7.0501727062306694</v>
      </c>
    </row>
    <row r="9741" spans="1:2">
      <c r="A9741">
        <v>9740</v>
      </c>
      <c r="B9741" s="13">
        <v>-8.4353905877868502</v>
      </c>
    </row>
    <row r="9742" spans="1:2">
      <c r="A9742">
        <v>9741</v>
      </c>
      <c r="B9742" s="13">
        <v>-4.825984477040171</v>
      </c>
    </row>
    <row r="9743" spans="1:2">
      <c r="A9743">
        <v>9742</v>
      </c>
      <c r="B9743" s="13">
        <v>-6.2703554721950923</v>
      </c>
    </row>
    <row r="9744" spans="1:2">
      <c r="A9744">
        <v>9743</v>
      </c>
      <c r="B9744" s="13">
        <v>-9.0240530782979675</v>
      </c>
    </row>
    <row r="9745" spans="1:2">
      <c r="A9745">
        <v>9744</v>
      </c>
      <c r="B9745" s="13">
        <v>-6.7253701562744581</v>
      </c>
    </row>
    <row r="9746" spans="1:2">
      <c r="A9746">
        <v>9745</v>
      </c>
      <c r="B9746" s="13">
        <v>-4.209975428412255</v>
      </c>
    </row>
    <row r="9747" spans="1:2">
      <c r="A9747">
        <v>9746</v>
      </c>
      <c r="B9747" s="13">
        <v>-3.5845415616166303</v>
      </c>
    </row>
    <row r="9748" spans="1:2">
      <c r="A9748">
        <v>9747</v>
      </c>
      <c r="B9748" s="13">
        <v>-7.0264642071327517</v>
      </c>
    </row>
    <row r="9749" spans="1:2">
      <c r="A9749">
        <v>9748</v>
      </c>
      <c r="B9749" s="13">
        <v>-1.3401297028772903</v>
      </c>
    </row>
    <row r="9750" spans="1:2">
      <c r="A9750">
        <v>9749</v>
      </c>
      <c r="B9750" s="13">
        <v>-2.9507358439783231</v>
      </c>
    </row>
    <row r="9751" spans="1:2">
      <c r="A9751">
        <v>9750</v>
      </c>
      <c r="B9751" s="13">
        <v>-6.7303279896761961</v>
      </c>
    </row>
    <row r="9752" spans="1:2">
      <c r="A9752">
        <v>9751</v>
      </c>
      <c r="B9752" s="13">
        <v>-10.348943910470684</v>
      </c>
    </row>
    <row r="9753" spans="1:2">
      <c r="A9753">
        <v>9752</v>
      </c>
      <c r="B9753" s="13">
        <v>-2.9182319747113912</v>
      </c>
    </row>
    <row r="9754" spans="1:2">
      <c r="A9754">
        <v>9753</v>
      </c>
      <c r="B9754" s="13">
        <v>-5.64399583516213</v>
      </c>
    </row>
    <row r="9755" spans="1:2">
      <c r="A9755">
        <v>9754</v>
      </c>
      <c r="B9755" s="13">
        <v>-7.8156628469969442</v>
      </c>
    </row>
    <row r="9756" spans="1:2">
      <c r="A9756">
        <v>9755</v>
      </c>
      <c r="B9756" s="13">
        <v>-5.6156551344548271</v>
      </c>
    </row>
    <row r="9757" spans="1:2">
      <c r="A9757">
        <v>9756</v>
      </c>
      <c r="B9757" s="13">
        <v>-3.3753135772183125</v>
      </c>
    </row>
    <row r="9758" spans="1:2">
      <c r="A9758">
        <v>9757</v>
      </c>
      <c r="B9758" s="13">
        <v>-8.5390598272547571</v>
      </c>
    </row>
    <row r="9759" spans="1:2">
      <c r="A9759">
        <v>9758</v>
      </c>
      <c r="B9759" s="13">
        <v>-4.9111403017487634</v>
      </c>
    </row>
    <row r="9760" spans="1:2">
      <c r="A9760">
        <v>9759</v>
      </c>
      <c r="B9760" s="13">
        <v>-9.1348062603429909</v>
      </c>
    </row>
    <row r="9761" spans="1:2">
      <c r="A9761">
        <v>9760</v>
      </c>
      <c r="B9761" s="13">
        <v>-3.3616160971321123</v>
      </c>
    </row>
    <row r="9762" spans="1:2">
      <c r="A9762">
        <v>9761</v>
      </c>
      <c r="B9762" s="13">
        <v>-5.5139334859717577</v>
      </c>
    </row>
    <row r="9763" spans="1:2">
      <c r="A9763">
        <v>9762</v>
      </c>
      <c r="B9763" s="13">
        <v>-4.2336623711993271</v>
      </c>
    </row>
    <row r="9764" spans="1:2">
      <c r="A9764">
        <v>9763</v>
      </c>
      <c r="B9764" s="13">
        <v>-2.4406074441618499</v>
      </c>
    </row>
    <row r="9765" spans="1:2">
      <c r="A9765">
        <v>9764</v>
      </c>
      <c r="B9765" s="13">
        <v>-6.9959329073130796</v>
      </c>
    </row>
    <row r="9766" spans="1:2">
      <c r="A9766">
        <v>9765</v>
      </c>
      <c r="B9766" s="13">
        <v>-2.6121345768783995</v>
      </c>
    </row>
    <row r="9767" spans="1:2">
      <c r="A9767">
        <v>9766</v>
      </c>
      <c r="B9767" s="13">
        <v>-3.2382529220034937</v>
      </c>
    </row>
    <row r="9768" spans="1:2">
      <c r="A9768">
        <v>9767</v>
      </c>
      <c r="B9768" s="13">
        <v>-7.0197111858232795</v>
      </c>
    </row>
    <row r="9769" spans="1:2">
      <c r="A9769">
        <v>9768</v>
      </c>
      <c r="B9769" s="13">
        <v>-5.1344303600613506</v>
      </c>
    </row>
    <row r="9770" spans="1:2">
      <c r="A9770">
        <v>9769</v>
      </c>
      <c r="B9770" s="13">
        <v>-4.2805328385571775</v>
      </c>
    </row>
    <row r="9771" spans="1:2">
      <c r="A9771">
        <v>9770</v>
      </c>
      <c r="B9771" s="13">
        <v>-5.2762363730610629</v>
      </c>
    </row>
    <row r="9772" spans="1:2">
      <c r="A9772">
        <v>9771</v>
      </c>
      <c r="B9772" s="13">
        <v>-5.4679064964588333</v>
      </c>
    </row>
    <row r="9773" spans="1:2">
      <c r="A9773">
        <v>9772</v>
      </c>
      <c r="B9773" s="13">
        <v>-4.5126424567188348</v>
      </c>
    </row>
    <row r="9774" spans="1:2">
      <c r="A9774">
        <v>9773</v>
      </c>
      <c r="B9774" s="13">
        <v>-7.16221245360751</v>
      </c>
    </row>
    <row r="9775" spans="1:2">
      <c r="A9775">
        <v>9774</v>
      </c>
      <c r="B9775" s="13">
        <v>-5.9786780327475704</v>
      </c>
    </row>
    <row r="9776" spans="1:2">
      <c r="A9776">
        <v>9775</v>
      </c>
      <c r="B9776" s="13">
        <v>-1.4750171706046729</v>
      </c>
    </row>
    <row r="9777" spans="1:2">
      <c r="A9777">
        <v>9776</v>
      </c>
      <c r="B9777" s="13">
        <v>-4.6426217963133398</v>
      </c>
    </row>
    <row r="9778" spans="1:2">
      <c r="A9778">
        <v>9777</v>
      </c>
      <c r="B9778" s="13">
        <v>-7.4974736065251424</v>
      </c>
    </row>
    <row r="9779" spans="1:2">
      <c r="A9779">
        <v>9778</v>
      </c>
      <c r="B9779" s="13">
        <v>-3.6752184408607604</v>
      </c>
    </row>
    <row r="9780" spans="1:2">
      <c r="A9780">
        <v>9779</v>
      </c>
      <c r="B9780" s="13">
        <v>-5.0938248807129547</v>
      </c>
    </row>
    <row r="9781" spans="1:2">
      <c r="A9781">
        <v>9780</v>
      </c>
      <c r="B9781" s="13">
        <v>-6.0081812256886504</v>
      </c>
    </row>
    <row r="9782" spans="1:2">
      <c r="A9782">
        <v>9781</v>
      </c>
      <c r="B9782" s="13">
        <v>-7.2608782314082934</v>
      </c>
    </row>
    <row r="9783" spans="1:2">
      <c r="A9783">
        <v>9782</v>
      </c>
      <c r="B9783" s="13">
        <v>-3.4064943612416556</v>
      </c>
    </row>
    <row r="9784" spans="1:2">
      <c r="A9784">
        <v>9783</v>
      </c>
      <c r="B9784" s="13">
        <v>-3.3850525900999138</v>
      </c>
    </row>
    <row r="9785" spans="1:2">
      <c r="A9785">
        <v>9784</v>
      </c>
      <c r="B9785" s="13">
        <v>-6.8642541324876847</v>
      </c>
    </row>
    <row r="9786" spans="1:2">
      <c r="A9786">
        <v>9785</v>
      </c>
      <c r="B9786" s="13">
        <v>-6.1333399591274773</v>
      </c>
    </row>
    <row r="9787" spans="1:2">
      <c r="A9787">
        <v>9786</v>
      </c>
      <c r="B9787" s="13">
        <v>-2.4606582657861718</v>
      </c>
    </row>
    <row r="9788" spans="1:2">
      <c r="A9788">
        <v>9787</v>
      </c>
      <c r="B9788" s="13">
        <v>-6.1898995970122579</v>
      </c>
    </row>
    <row r="9789" spans="1:2">
      <c r="A9789">
        <v>9788</v>
      </c>
      <c r="B9789" s="13">
        <v>-6.6874420589981298</v>
      </c>
    </row>
    <row r="9790" spans="1:2">
      <c r="A9790">
        <v>9789</v>
      </c>
      <c r="B9790" s="13">
        <v>-6.9516891425585738</v>
      </c>
    </row>
    <row r="9791" spans="1:2">
      <c r="A9791">
        <v>9790</v>
      </c>
      <c r="B9791" s="13">
        <v>-6.8758308049649779</v>
      </c>
    </row>
    <row r="9792" spans="1:2">
      <c r="A9792">
        <v>9791</v>
      </c>
      <c r="B9792" s="13">
        <v>-7.0462301726251315</v>
      </c>
    </row>
    <row r="9793" spans="1:2">
      <c r="A9793">
        <v>9792</v>
      </c>
      <c r="B9793" s="13">
        <v>-3.1685401856778408</v>
      </c>
    </row>
    <row r="9794" spans="1:2">
      <c r="A9794">
        <v>9793</v>
      </c>
      <c r="B9794" s="13">
        <v>5.3214938288051711E-2</v>
      </c>
    </row>
    <row r="9795" spans="1:2">
      <c r="A9795">
        <v>9794</v>
      </c>
      <c r="B9795" s="13">
        <v>-7.9000640589898383</v>
      </c>
    </row>
    <row r="9796" spans="1:2">
      <c r="A9796">
        <v>9795</v>
      </c>
      <c r="B9796" s="13">
        <v>-3.6980305831898224</v>
      </c>
    </row>
    <row r="9797" spans="1:2">
      <c r="A9797">
        <v>9796</v>
      </c>
      <c r="B9797" s="13">
        <v>-5.2631975657088041</v>
      </c>
    </row>
    <row r="9798" spans="1:2">
      <c r="A9798">
        <v>9797</v>
      </c>
      <c r="B9798" s="13">
        <v>-7.3687403106410772</v>
      </c>
    </row>
    <row r="9799" spans="1:2">
      <c r="A9799">
        <v>9798</v>
      </c>
      <c r="B9799" s="13">
        <v>-9.4888933066693948</v>
      </c>
    </row>
    <row r="9800" spans="1:2">
      <c r="A9800">
        <v>9799</v>
      </c>
      <c r="B9800" s="13">
        <v>-5.3182432780971638</v>
      </c>
    </row>
    <row r="9801" spans="1:2">
      <c r="A9801">
        <v>9800</v>
      </c>
      <c r="B9801" s="13">
        <v>-7.224266601963472</v>
      </c>
    </row>
    <row r="9802" spans="1:2">
      <c r="A9802">
        <v>9801</v>
      </c>
      <c r="B9802" s="13">
        <v>-3.5976047210993487</v>
      </c>
    </row>
    <row r="9803" spans="1:2">
      <c r="A9803">
        <v>9802</v>
      </c>
      <c r="B9803" s="13">
        <v>-2.4281844398021772</v>
      </c>
    </row>
    <row r="9804" spans="1:2">
      <c r="A9804">
        <v>9803</v>
      </c>
      <c r="B9804" s="13">
        <v>-5.8302958586321569</v>
      </c>
    </row>
    <row r="9805" spans="1:2">
      <c r="A9805">
        <v>9804</v>
      </c>
      <c r="B9805" s="13">
        <v>-4.1199924923705327</v>
      </c>
    </row>
    <row r="9806" spans="1:2">
      <c r="A9806">
        <v>9805</v>
      </c>
      <c r="B9806" s="13">
        <v>-3.6405475066297557</v>
      </c>
    </row>
    <row r="9807" spans="1:2">
      <c r="A9807">
        <v>9806</v>
      </c>
      <c r="B9807" s="13">
        <v>-4.3427011142060978</v>
      </c>
    </row>
    <row r="9808" spans="1:2">
      <c r="A9808">
        <v>9807</v>
      </c>
      <c r="B9808" s="13">
        <v>-3.1665261109583556</v>
      </c>
    </row>
    <row r="9809" spans="1:2">
      <c r="A9809">
        <v>9808</v>
      </c>
      <c r="B9809" s="13">
        <v>-6.3148208444648546</v>
      </c>
    </row>
    <row r="9810" spans="1:2">
      <c r="A9810">
        <v>9809</v>
      </c>
      <c r="B9810" s="13">
        <v>-1.3479624094288267</v>
      </c>
    </row>
    <row r="9811" spans="1:2">
      <c r="A9811">
        <v>9810</v>
      </c>
      <c r="B9811" s="13">
        <v>-9.2095425262539656</v>
      </c>
    </row>
    <row r="9812" spans="1:2">
      <c r="A9812">
        <v>9811</v>
      </c>
      <c r="B9812" s="13">
        <v>-4.4039238922425099</v>
      </c>
    </row>
    <row r="9813" spans="1:2">
      <c r="A9813">
        <v>9812</v>
      </c>
      <c r="B9813" s="13">
        <v>-0.92004013230049719</v>
      </c>
    </row>
    <row r="9814" spans="1:2">
      <c r="A9814">
        <v>9813</v>
      </c>
      <c r="B9814" s="13">
        <v>-5.8270825344025221</v>
      </c>
    </row>
    <row r="9815" spans="1:2">
      <c r="A9815">
        <v>9814</v>
      </c>
      <c r="B9815" s="13">
        <v>-6.6146101149245311</v>
      </c>
    </row>
    <row r="9816" spans="1:2">
      <c r="A9816">
        <v>9815</v>
      </c>
      <c r="B9816" s="13">
        <v>-11.410963597552838</v>
      </c>
    </row>
    <row r="9817" spans="1:2">
      <c r="A9817">
        <v>9816</v>
      </c>
      <c r="B9817" s="13">
        <v>-4.4047552964321959</v>
      </c>
    </row>
    <row r="9818" spans="1:2">
      <c r="A9818">
        <v>9817</v>
      </c>
      <c r="B9818" s="13">
        <v>-6.0729823420308522</v>
      </c>
    </row>
    <row r="9819" spans="1:2">
      <c r="A9819">
        <v>9818</v>
      </c>
      <c r="B9819" s="13">
        <v>-4.4825423887766505</v>
      </c>
    </row>
    <row r="9820" spans="1:2">
      <c r="A9820">
        <v>9819</v>
      </c>
      <c r="B9820" s="13">
        <v>-6.3856439370041072</v>
      </c>
    </row>
    <row r="9821" spans="1:2">
      <c r="A9821">
        <v>9820</v>
      </c>
      <c r="B9821" s="13">
        <v>-8.8040828116395424</v>
      </c>
    </row>
    <row r="9822" spans="1:2">
      <c r="A9822">
        <v>9821</v>
      </c>
      <c r="B9822" s="13">
        <v>-6.6188092224718149</v>
      </c>
    </row>
    <row r="9823" spans="1:2">
      <c r="A9823">
        <v>9822</v>
      </c>
      <c r="B9823" s="13">
        <v>-0.52025646197706565</v>
      </c>
    </row>
    <row r="9824" spans="1:2">
      <c r="A9824">
        <v>9823</v>
      </c>
      <c r="B9824" s="13">
        <v>-10.616680625782061</v>
      </c>
    </row>
    <row r="9825" spans="1:2">
      <c r="A9825">
        <v>9824</v>
      </c>
      <c r="B9825" s="13">
        <v>-4.0642051983018259</v>
      </c>
    </row>
    <row r="9826" spans="1:2">
      <c r="A9826">
        <v>9825</v>
      </c>
      <c r="B9826" s="13">
        <v>-8.6885755814425583</v>
      </c>
    </row>
    <row r="9827" spans="1:2">
      <c r="A9827">
        <v>9826</v>
      </c>
      <c r="B9827" s="13">
        <v>-4.2051515923915312</v>
      </c>
    </row>
    <row r="9828" spans="1:2">
      <c r="A9828">
        <v>9827</v>
      </c>
      <c r="B9828" s="13">
        <v>-3.2809961547587592</v>
      </c>
    </row>
    <row r="9829" spans="1:2">
      <c r="A9829">
        <v>9828</v>
      </c>
      <c r="B9829" s="13">
        <v>-6.1890274111530736</v>
      </c>
    </row>
    <row r="9830" spans="1:2">
      <c r="A9830">
        <v>9829</v>
      </c>
      <c r="B9830" s="13">
        <v>-0.69001174210116867</v>
      </c>
    </row>
    <row r="9831" spans="1:2">
      <c r="A9831">
        <v>9830</v>
      </c>
      <c r="B9831" s="13">
        <v>-3.0395034130359351</v>
      </c>
    </row>
    <row r="9832" spans="1:2">
      <c r="A9832">
        <v>9831</v>
      </c>
      <c r="B9832" s="13">
        <v>-7.9432323196696411</v>
      </c>
    </row>
    <row r="9833" spans="1:2">
      <c r="A9833">
        <v>9832</v>
      </c>
      <c r="B9833" s="13">
        <v>-1.4005471231884006</v>
      </c>
    </row>
    <row r="9834" spans="1:2">
      <c r="A9834">
        <v>9833</v>
      </c>
      <c r="B9834" s="13">
        <v>-7.2443272883169971</v>
      </c>
    </row>
    <row r="9835" spans="1:2">
      <c r="A9835">
        <v>9834</v>
      </c>
      <c r="B9835" s="13">
        <v>-5.515079547515044</v>
      </c>
    </row>
    <row r="9836" spans="1:2">
      <c r="A9836">
        <v>9835</v>
      </c>
      <c r="B9836" s="13">
        <v>-5.6429185343716028</v>
      </c>
    </row>
    <row r="9837" spans="1:2">
      <c r="A9837">
        <v>9836</v>
      </c>
      <c r="B9837" s="13">
        <v>-5.0307196287175637</v>
      </c>
    </row>
    <row r="9838" spans="1:2">
      <c r="A9838">
        <v>9837</v>
      </c>
      <c r="B9838" s="13">
        <v>-9.2716733603293946</v>
      </c>
    </row>
    <row r="9839" spans="1:2">
      <c r="A9839">
        <v>9838</v>
      </c>
      <c r="B9839" s="13">
        <v>-7.6721438483331212</v>
      </c>
    </row>
    <row r="9840" spans="1:2">
      <c r="A9840">
        <v>9839</v>
      </c>
      <c r="B9840" s="13">
        <v>-4.4968745383619195</v>
      </c>
    </row>
    <row r="9841" spans="1:2">
      <c r="A9841">
        <v>9840</v>
      </c>
      <c r="B9841" s="13">
        <v>-6.3273083282097122</v>
      </c>
    </row>
    <row r="9842" spans="1:2">
      <c r="A9842">
        <v>9841</v>
      </c>
      <c r="B9842" s="13">
        <v>-5.1703757702873263</v>
      </c>
    </row>
    <row r="9843" spans="1:2">
      <c r="A9843">
        <v>9842</v>
      </c>
      <c r="B9843" s="13">
        <v>2.3787243949900283</v>
      </c>
    </row>
    <row r="9844" spans="1:2">
      <c r="A9844">
        <v>9843</v>
      </c>
      <c r="B9844" s="13">
        <v>-5.2406671360501793</v>
      </c>
    </row>
    <row r="9845" spans="1:2">
      <c r="A9845">
        <v>9844</v>
      </c>
      <c r="B9845" s="13">
        <v>-1.3982408619068556</v>
      </c>
    </row>
    <row r="9846" spans="1:2">
      <c r="A9846">
        <v>9845</v>
      </c>
      <c r="B9846" s="13">
        <v>-1.8173960317707742</v>
      </c>
    </row>
    <row r="9847" spans="1:2">
      <c r="A9847">
        <v>9846</v>
      </c>
      <c r="B9847" s="13">
        <v>-5.5346540757649194</v>
      </c>
    </row>
    <row r="9848" spans="1:2">
      <c r="A9848">
        <v>9847</v>
      </c>
      <c r="B9848" s="13">
        <v>-11.439171891885062</v>
      </c>
    </row>
    <row r="9849" spans="1:2">
      <c r="A9849">
        <v>9848</v>
      </c>
      <c r="B9849" s="13">
        <v>-6.5300048125431731</v>
      </c>
    </row>
    <row r="9850" spans="1:2">
      <c r="A9850">
        <v>9849</v>
      </c>
      <c r="B9850" s="13">
        <v>-6.6096263059395337</v>
      </c>
    </row>
    <row r="9851" spans="1:2">
      <c r="A9851">
        <v>9850</v>
      </c>
      <c r="B9851" s="13">
        <v>-7.793787728077886</v>
      </c>
    </row>
    <row r="9852" spans="1:2">
      <c r="A9852">
        <v>9851</v>
      </c>
      <c r="B9852" s="13">
        <v>-5.547137004822484</v>
      </c>
    </row>
    <row r="9853" spans="1:2">
      <c r="A9853">
        <v>9852</v>
      </c>
      <c r="B9853" s="13">
        <v>-12.388392220181057</v>
      </c>
    </row>
    <row r="9854" spans="1:2">
      <c r="A9854">
        <v>9853</v>
      </c>
      <c r="B9854" s="13">
        <v>-1.9407012963466774</v>
      </c>
    </row>
    <row r="9855" spans="1:2">
      <c r="A9855">
        <v>9854</v>
      </c>
      <c r="B9855" s="13">
        <v>-1.5200049529392983</v>
      </c>
    </row>
    <row r="9856" spans="1:2">
      <c r="A9856">
        <v>9855</v>
      </c>
      <c r="B9856" s="13">
        <v>-3.185593933849201</v>
      </c>
    </row>
    <row r="9857" spans="1:2">
      <c r="A9857">
        <v>9856</v>
      </c>
      <c r="B9857" s="13">
        <v>-3.9577834169848649</v>
      </c>
    </row>
    <row r="9858" spans="1:2">
      <c r="A9858">
        <v>9857</v>
      </c>
      <c r="B9858" s="13">
        <v>-5.779878434072133</v>
      </c>
    </row>
    <row r="9859" spans="1:2">
      <c r="A9859">
        <v>9858</v>
      </c>
      <c r="B9859" s="13">
        <v>-5.5036209722519178</v>
      </c>
    </row>
    <row r="9860" spans="1:2">
      <c r="A9860">
        <v>9859</v>
      </c>
      <c r="B9860" s="13">
        <v>-3.6126023343423315</v>
      </c>
    </row>
    <row r="9861" spans="1:2">
      <c r="A9861">
        <v>9860</v>
      </c>
      <c r="B9861" s="13">
        <v>-8.1971180482288961</v>
      </c>
    </row>
    <row r="9862" spans="1:2">
      <c r="A9862">
        <v>9861</v>
      </c>
      <c r="B9862" s="13">
        <v>-6.1377993176298631</v>
      </c>
    </row>
    <row r="9863" spans="1:2">
      <c r="A9863">
        <v>9862</v>
      </c>
      <c r="B9863" s="13">
        <v>-8.4644444176123308</v>
      </c>
    </row>
    <row r="9864" spans="1:2">
      <c r="A9864">
        <v>9863</v>
      </c>
      <c r="B9864" s="13">
        <v>-8.0081272864607715</v>
      </c>
    </row>
    <row r="9865" spans="1:2">
      <c r="A9865">
        <v>9864</v>
      </c>
      <c r="B9865" s="13">
        <v>-3.373262487276647</v>
      </c>
    </row>
    <row r="9866" spans="1:2">
      <c r="A9866">
        <v>9865</v>
      </c>
      <c r="B9866" s="13">
        <v>-5.9767114887504871</v>
      </c>
    </row>
    <row r="9867" spans="1:2">
      <c r="A9867">
        <v>9866</v>
      </c>
      <c r="B9867" s="13">
        <v>-5.4724184892332488</v>
      </c>
    </row>
    <row r="9868" spans="1:2">
      <c r="A9868">
        <v>9867</v>
      </c>
      <c r="B9868" s="13">
        <v>-9.1456114497375953</v>
      </c>
    </row>
    <row r="9869" spans="1:2">
      <c r="A9869">
        <v>9868</v>
      </c>
      <c r="B9869" s="13">
        <v>-12.670790110936579</v>
      </c>
    </row>
    <row r="9870" spans="1:2">
      <c r="A9870">
        <v>9869</v>
      </c>
      <c r="B9870" s="13">
        <v>-4.0000968412401692</v>
      </c>
    </row>
    <row r="9871" spans="1:2">
      <c r="A9871">
        <v>9870</v>
      </c>
      <c r="B9871" s="13">
        <v>-10.432496161880886</v>
      </c>
    </row>
    <row r="9872" spans="1:2">
      <c r="A9872">
        <v>9871</v>
      </c>
      <c r="B9872" s="13">
        <v>-3.4388475421386078</v>
      </c>
    </row>
    <row r="9873" spans="1:2">
      <c r="A9873">
        <v>9872</v>
      </c>
      <c r="B9873" s="13">
        <v>-3.27607421054085</v>
      </c>
    </row>
    <row r="9874" spans="1:2">
      <c r="A9874">
        <v>9873</v>
      </c>
      <c r="B9874" s="13">
        <v>-6.7110495071990011</v>
      </c>
    </row>
    <row r="9875" spans="1:2">
      <c r="A9875">
        <v>9874</v>
      </c>
      <c r="B9875" s="13">
        <v>-3.2386759054896554</v>
      </c>
    </row>
    <row r="9876" spans="1:2">
      <c r="A9876">
        <v>9875</v>
      </c>
      <c r="B9876" s="13">
        <v>-5.74296687344963</v>
      </c>
    </row>
    <row r="9877" spans="1:2">
      <c r="A9877">
        <v>9876</v>
      </c>
      <c r="B9877" s="13">
        <v>-1.3796806012530745</v>
      </c>
    </row>
    <row r="9878" spans="1:2">
      <c r="A9878">
        <v>9877</v>
      </c>
      <c r="B9878" s="13">
        <v>-6.0490579250268839</v>
      </c>
    </row>
    <row r="9879" spans="1:2">
      <c r="A9879">
        <v>9878</v>
      </c>
      <c r="B9879" s="13">
        <v>-5.7580467170095915</v>
      </c>
    </row>
    <row r="9880" spans="1:2">
      <c r="A9880">
        <v>9879</v>
      </c>
      <c r="B9880" s="13">
        <v>-12.004908086860198</v>
      </c>
    </row>
    <row r="9881" spans="1:2">
      <c r="A9881">
        <v>9880</v>
      </c>
      <c r="B9881" s="13">
        <v>-3.6439393330994432</v>
      </c>
    </row>
    <row r="9882" spans="1:2">
      <c r="A9882">
        <v>9881</v>
      </c>
      <c r="B9882" s="13">
        <v>-5.8201212182747328</v>
      </c>
    </row>
    <row r="9883" spans="1:2">
      <c r="A9883">
        <v>9882</v>
      </c>
      <c r="B9883" s="13">
        <v>-3.3316613832497883</v>
      </c>
    </row>
    <row r="9884" spans="1:2">
      <c r="A9884">
        <v>9883</v>
      </c>
      <c r="B9884" s="13">
        <v>-7.4387722353330092</v>
      </c>
    </row>
    <row r="9885" spans="1:2">
      <c r="A9885">
        <v>9884</v>
      </c>
      <c r="B9885" s="13">
        <v>-4.5189099075720556</v>
      </c>
    </row>
    <row r="9886" spans="1:2">
      <c r="A9886">
        <v>9885</v>
      </c>
      <c r="B9886" s="13">
        <v>-5.0122852275784497</v>
      </c>
    </row>
    <row r="9887" spans="1:2">
      <c r="A9887">
        <v>9886</v>
      </c>
      <c r="B9887" s="13">
        <v>-2.9204166789000583</v>
      </c>
    </row>
    <row r="9888" spans="1:2">
      <c r="A9888">
        <v>9887</v>
      </c>
      <c r="B9888" s="13">
        <v>-10.855152540202715</v>
      </c>
    </row>
    <row r="9889" spans="1:2">
      <c r="A9889">
        <v>9888</v>
      </c>
      <c r="B9889" s="13">
        <v>-3.4128729500894357</v>
      </c>
    </row>
    <row r="9890" spans="1:2">
      <c r="A9890">
        <v>9889</v>
      </c>
      <c r="B9890" s="13">
        <v>-5.7735124077606219E-2</v>
      </c>
    </row>
    <row r="9891" spans="1:2">
      <c r="A9891">
        <v>9890</v>
      </c>
      <c r="B9891" s="13">
        <v>-2.947549423272199</v>
      </c>
    </row>
    <row r="9892" spans="1:2">
      <c r="A9892">
        <v>9891</v>
      </c>
      <c r="B9892" s="13">
        <v>-3.9828868755520417</v>
      </c>
    </row>
    <row r="9893" spans="1:2">
      <c r="A9893">
        <v>9892</v>
      </c>
      <c r="B9893" s="13">
        <v>-2.3255255322983199</v>
      </c>
    </row>
    <row r="9894" spans="1:2">
      <c r="A9894">
        <v>9893</v>
      </c>
      <c r="B9894" s="13">
        <v>-9.3071639543888036</v>
      </c>
    </row>
    <row r="9895" spans="1:2">
      <c r="A9895">
        <v>9894</v>
      </c>
      <c r="B9895" s="13">
        <v>-4.8129127881706237</v>
      </c>
    </row>
    <row r="9896" spans="1:2">
      <c r="A9896">
        <v>9895</v>
      </c>
      <c r="B9896" s="13">
        <v>-4.1546029845196841</v>
      </c>
    </row>
    <row r="9897" spans="1:2">
      <c r="A9897">
        <v>9896</v>
      </c>
      <c r="B9897" s="13">
        <v>-7.359021482156721</v>
      </c>
    </row>
    <row r="9898" spans="1:2">
      <c r="A9898">
        <v>9897</v>
      </c>
      <c r="B9898" s="13">
        <v>-4.2341811806632812</v>
      </c>
    </row>
    <row r="9899" spans="1:2">
      <c r="A9899">
        <v>9898</v>
      </c>
      <c r="B9899" s="13">
        <v>-7.7115846886516781</v>
      </c>
    </row>
    <row r="9900" spans="1:2">
      <c r="A9900">
        <v>9899</v>
      </c>
      <c r="B9900" s="13">
        <v>-2.4485965767321725</v>
      </c>
    </row>
    <row r="9901" spans="1:2">
      <c r="A9901">
        <v>9900</v>
      </c>
      <c r="B9901" s="13">
        <v>-5.2185102073321668</v>
      </c>
    </row>
    <row r="9902" spans="1:2">
      <c r="A9902">
        <v>9901</v>
      </c>
      <c r="B9902" s="13">
        <v>-6.6593200577013816</v>
      </c>
    </row>
    <row r="9903" spans="1:2">
      <c r="A9903">
        <v>9902</v>
      </c>
      <c r="B9903" s="13">
        <v>-4.0977246080912009</v>
      </c>
    </row>
    <row r="9904" spans="1:2">
      <c r="A9904">
        <v>9903</v>
      </c>
      <c r="B9904" s="13">
        <v>-4.0238117519157839E-2</v>
      </c>
    </row>
    <row r="9905" spans="1:2">
      <c r="A9905">
        <v>9904</v>
      </c>
      <c r="B9905" s="13">
        <v>-8.8924758486022828</v>
      </c>
    </row>
    <row r="9906" spans="1:2">
      <c r="A9906">
        <v>9905</v>
      </c>
      <c r="B9906" s="13">
        <v>-10.88314924715918</v>
      </c>
    </row>
    <row r="9907" spans="1:2">
      <c r="A9907">
        <v>9906</v>
      </c>
      <c r="B9907" s="13">
        <v>2.5506584304347473</v>
      </c>
    </row>
    <row r="9908" spans="1:2">
      <c r="A9908">
        <v>9907</v>
      </c>
      <c r="B9908" s="13">
        <v>-2.2057821919036087</v>
      </c>
    </row>
    <row r="9909" spans="1:2">
      <c r="A9909">
        <v>9908</v>
      </c>
      <c r="B9909" s="13">
        <v>-7.5570611669241083</v>
      </c>
    </row>
    <row r="9910" spans="1:2">
      <c r="A9910">
        <v>9909</v>
      </c>
      <c r="B9910" s="13">
        <v>-8.6456973187165502</v>
      </c>
    </row>
    <row r="9911" spans="1:2">
      <c r="A9911">
        <v>9910</v>
      </c>
      <c r="B9911" s="13">
        <v>-1.1820826659126484</v>
      </c>
    </row>
    <row r="9912" spans="1:2">
      <c r="A9912">
        <v>9911</v>
      </c>
      <c r="B9912" s="13">
        <v>-5.9233607042530574</v>
      </c>
    </row>
    <row r="9913" spans="1:2">
      <c r="A9913">
        <v>9912</v>
      </c>
      <c r="B9913" s="13">
        <v>-3.084450255386197</v>
      </c>
    </row>
    <row r="9914" spans="1:2">
      <c r="A9914">
        <v>9913</v>
      </c>
      <c r="B9914" s="13">
        <v>-4.2734487786988735</v>
      </c>
    </row>
    <row r="9915" spans="1:2">
      <c r="A9915">
        <v>9914</v>
      </c>
      <c r="B9915" s="13">
        <v>-5.2171831214396187</v>
      </c>
    </row>
    <row r="9916" spans="1:2">
      <c r="A9916">
        <v>9915</v>
      </c>
      <c r="B9916" s="13">
        <v>-6.3678687662319922</v>
      </c>
    </row>
    <row r="9917" spans="1:2">
      <c r="A9917">
        <v>9916</v>
      </c>
      <c r="B9917" s="13">
        <v>-3.0360474085879798</v>
      </c>
    </row>
    <row r="9918" spans="1:2">
      <c r="A9918">
        <v>9917</v>
      </c>
      <c r="B9918" s="13">
        <v>-2.601061054625128</v>
      </c>
    </row>
    <row r="9919" spans="1:2">
      <c r="A9919">
        <v>9918</v>
      </c>
      <c r="B9919" s="13">
        <v>-2.6231225388381456</v>
      </c>
    </row>
    <row r="9920" spans="1:2">
      <c r="A9920">
        <v>9919</v>
      </c>
      <c r="B9920" s="13">
        <v>-9.0300229052358567</v>
      </c>
    </row>
    <row r="9921" spans="1:2">
      <c r="A9921">
        <v>9920</v>
      </c>
      <c r="B9921" s="13">
        <v>-7.6979528925653868</v>
      </c>
    </row>
    <row r="9922" spans="1:2">
      <c r="A9922">
        <v>9921</v>
      </c>
      <c r="B9922" s="13">
        <v>-3.5910732094136719</v>
      </c>
    </row>
    <row r="9923" spans="1:2">
      <c r="A9923">
        <v>9922</v>
      </c>
      <c r="B9923" s="13">
        <v>-6.6539076685165384</v>
      </c>
    </row>
    <row r="9924" spans="1:2">
      <c r="A9924">
        <v>9923</v>
      </c>
      <c r="B9924" s="13">
        <v>-7.4317430501302706</v>
      </c>
    </row>
    <row r="9925" spans="1:2">
      <c r="A9925">
        <v>9924</v>
      </c>
      <c r="B9925" s="13">
        <v>-3.5413989959911274</v>
      </c>
    </row>
    <row r="9926" spans="1:2">
      <c r="A9926">
        <v>9925</v>
      </c>
      <c r="B9926" s="13">
        <v>-7.5024133821246428</v>
      </c>
    </row>
    <row r="9927" spans="1:2">
      <c r="A9927">
        <v>9926</v>
      </c>
      <c r="B9927" s="13">
        <v>-8.2629647241886754</v>
      </c>
    </row>
    <row r="9928" spans="1:2">
      <c r="A9928">
        <v>9927</v>
      </c>
      <c r="B9928" s="13">
        <v>-6.3097446913330906</v>
      </c>
    </row>
    <row r="9929" spans="1:2">
      <c r="A9929">
        <v>9928</v>
      </c>
      <c r="B9929" s="13">
        <v>-7.2276725907560477</v>
      </c>
    </row>
    <row r="9930" spans="1:2">
      <c r="A9930">
        <v>9929</v>
      </c>
      <c r="B9930" s="13">
        <v>-3.8513429187130139</v>
      </c>
    </row>
    <row r="9931" spans="1:2">
      <c r="A9931">
        <v>9930</v>
      </c>
      <c r="B9931" s="13">
        <v>-5.7479793601463847</v>
      </c>
    </row>
    <row r="9932" spans="1:2">
      <c r="A9932">
        <v>9931</v>
      </c>
      <c r="B9932" s="13">
        <v>-6.467941884188896</v>
      </c>
    </row>
    <row r="9933" spans="1:2">
      <c r="A9933">
        <v>9932</v>
      </c>
      <c r="B9933" s="13">
        <v>-4.4606499022715518</v>
      </c>
    </row>
    <row r="9934" spans="1:2">
      <c r="A9934">
        <v>9933</v>
      </c>
      <c r="B9934" s="13">
        <v>-4.1911421246451805</v>
      </c>
    </row>
    <row r="9935" spans="1:2">
      <c r="A9935">
        <v>9934</v>
      </c>
      <c r="B9935" s="13">
        <v>-3.0613947251571991</v>
      </c>
    </row>
    <row r="9936" spans="1:2">
      <c r="A9936">
        <v>9935</v>
      </c>
      <c r="B9936" s="13">
        <v>-11.218208624531737</v>
      </c>
    </row>
    <row r="9937" spans="1:2">
      <c r="A9937">
        <v>9936</v>
      </c>
      <c r="B9937" s="13">
        <v>-4.7228528704379746</v>
      </c>
    </row>
    <row r="9938" spans="1:2">
      <c r="A9938">
        <v>9937</v>
      </c>
      <c r="B9938" s="13">
        <v>-1.6988183684085782</v>
      </c>
    </row>
    <row r="9939" spans="1:2">
      <c r="A9939">
        <v>9938</v>
      </c>
      <c r="B9939" s="13">
        <v>-10.13734822108</v>
      </c>
    </row>
    <row r="9940" spans="1:2">
      <c r="A9940">
        <v>9939</v>
      </c>
      <c r="B9940" s="13">
        <v>-3.8742531837014944</v>
      </c>
    </row>
    <row r="9941" spans="1:2">
      <c r="A9941">
        <v>9940</v>
      </c>
      <c r="B9941" s="13">
        <v>-8.2485573086528401</v>
      </c>
    </row>
    <row r="9942" spans="1:2">
      <c r="A9942">
        <v>9941</v>
      </c>
      <c r="B9942" s="13">
        <v>-7.5272868256852119</v>
      </c>
    </row>
    <row r="9943" spans="1:2">
      <c r="A9943">
        <v>9942</v>
      </c>
      <c r="B9943" s="13">
        <v>-6.5461695683738998</v>
      </c>
    </row>
    <row r="9944" spans="1:2">
      <c r="A9944">
        <v>9943</v>
      </c>
      <c r="B9944" s="13">
        <v>-1.5190955746384553</v>
      </c>
    </row>
    <row r="9945" spans="1:2">
      <c r="A9945">
        <v>9944</v>
      </c>
      <c r="B9945" s="13">
        <v>-5.6503679329606555</v>
      </c>
    </row>
    <row r="9946" spans="1:2">
      <c r="A9946">
        <v>9945</v>
      </c>
      <c r="B9946" s="13">
        <v>-2.0932524560024577</v>
      </c>
    </row>
    <row r="9947" spans="1:2">
      <c r="A9947">
        <v>9946</v>
      </c>
      <c r="B9947" s="13">
        <v>-4.2495769053510193</v>
      </c>
    </row>
    <row r="9948" spans="1:2">
      <c r="A9948">
        <v>9947</v>
      </c>
      <c r="B9948" s="13">
        <v>-2.1051456547965959</v>
      </c>
    </row>
    <row r="9949" spans="1:2">
      <c r="A9949">
        <v>9948</v>
      </c>
      <c r="B9949" s="13">
        <v>-7.8840147648806722</v>
      </c>
    </row>
    <row r="9950" spans="1:2">
      <c r="A9950">
        <v>9949</v>
      </c>
      <c r="B9950" s="13">
        <v>-7.044687652466167</v>
      </c>
    </row>
    <row r="9951" spans="1:2">
      <c r="A9951">
        <v>9950</v>
      </c>
      <c r="B9951" s="13">
        <v>-3.5900818218321948</v>
      </c>
    </row>
    <row r="9952" spans="1:2">
      <c r="A9952">
        <v>9951</v>
      </c>
      <c r="B9952" s="13">
        <v>-8.4220214587649416</v>
      </c>
    </row>
    <row r="9953" spans="1:2">
      <c r="A9953">
        <v>9952</v>
      </c>
      <c r="B9953" s="13">
        <v>-4.8599443363481685</v>
      </c>
    </row>
    <row r="9954" spans="1:2">
      <c r="A9954">
        <v>9953</v>
      </c>
      <c r="B9954" s="13">
        <v>-2.2946690593615031</v>
      </c>
    </row>
    <row r="9955" spans="1:2">
      <c r="A9955">
        <v>9954</v>
      </c>
      <c r="B9955" s="13">
        <v>-8.2687249508477283</v>
      </c>
    </row>
    <row r="9956" spans="1:2">
      <c r="A9956">
        <v>9955</v>
      </c>
      <c r="B9956" s="13">
        <v>-1.4279258137526369</v>
      </c>
    </row>
    <row r="9957" spans="1:2">
      <c r="A9957">
        <v>9956</v>
      </c>
      <c r="B9957" s="13">
        <v>-3.8587261286019623</v>
      </c>
    </row>
    <row r="9958" spans="1:2">
      <c r="A9958">
        <v>9957</v>
      </c>
      <c r="B9958" s="13">
        <v>-6.9156840129571</v>
      </c>
    </row>
    <row r="9959" spans="1:2">
      <c r="A9959">
        <v>9958</v>
      </c>
      <c r="B9959" s="13">
        <v>-1.8954099917080025</v>
      </c>
    </row>
    <row r="9960" spans="1:2">
      <c r="A9960">
        <v>9959</v>
      </c>
      <c r="B9960" s="13">
        <v>-8.4937883427168401</v>
      </c>
    </row>
    <row r="9961" spans="1:2">
      <c r="A9961">
        <v>9960</v>
      </c>
      <c r="B9961" s="13">
        <v>-8.0786269766087546</v>
      </c>
    </row>
    <row r="9962" spans="1:2">
      <c r="A9962">
        <v>9961</v>
      </c>
      <c r="B9962" s="13">
        <v>-5.9053627146013099</v>
      </c>
    </row>
    <row r="9963" spans="1:2">
      <c r="A9963">
        <v>9962</v>
      </c>
      <c r="B9963" s="13">
        <v>-4.9250020140801887</v>
      </c>
    </row>
    <row r="9964" spans="1:2">
      <c r="A9964">
        <v>9963</v>
      </c>
      <c r="B9964" s="13">
        <v>-5.519688582355327</v>
      </c>
    </row>
    <row r="9965" spans="1:2">
      <c r="A9965">
        <v>9964</v>
      </c>
      <c r="B9965" s="13">
        <v>-2.1801008253299989</v>
      </c>
    </row>
    <row r="9966" spans="1:2">
      <c r="A9966">
        <v>9965</v>
      </c>
      <c r="B9966" s="13">
        <v>-8.2542317138466998</v>
      </c>
    </row>
    <row r="9967" spans="1:2">
      <c r="A9967">
        <v>9966</v>
      </c>
      <c r="B9967" s="13">
        <v>-6.0905828425906723</v>
      </c>
    </row>
    <row r="9968" spans="1:2">
      <c r="A9968">
        <v>9967</v>
      </c>
      <c r="B9968" s="13">
        <v>-8.1124838416574985</v>
      </c>
    </row>
    <row r="9969" spans="1:2">
      <c r="A9969">
        <v>9968</v>
      </c>
      <c r="B9969" s="13">
        <v>-2.6909267876384781</v>
      </c>
    </row>
    <row r="9970" spans="1:2">
      <c r="A9970">
        <v>9969</v>
      </c>
      <c r="B9970" s="13">
        <v>-2.2258438902187221</v>
      </c>
    </row>
    <row r="9971" spans="1:2">
      <c r="A9971">
        <v>9970</v>
      </c>
      <c r="B9971" s="13">
        <v>-9.2336914619161732</v>
      </c>
    </row>
    <row r="9972" spans="1:2">
      <c r="A9972">
        <v>9971</v>
      </c>
      <c r="B9972" s="13">
        <v>-6.5866011058839762</v>
      </c>
    </row>
    <row r="9973" spans="1:2">
      <c r="A9973">
        <v>9972</v>
      </c>
      <c r="B9973" s="13">
        <v>-1.8740576809752723</v>
      </c>
    </row>
    <row r="9974" spans="1:2">
      <c r="A9974">
        <v>9973</v>
      </c>
      <c r="B9974" s="13">
        <v>-4.3279229699913726</v>
      </c>
    </row>
    <row r="9975" spans="1:2">
      <c r="A9975">
        <v>9974</v>
      </c>
      <c r="B9975" s="13">
        <v>-4.4448476426435137</v>
      </c>
    </row>
    <row r="9976" spans="1:2">
      <c r="A9976">
        <v>9975</v>
      </c>
      <c r="B9976" s="13">
        <v>-3.1512515870515756</v>
      </c>
    </row>
    <row r="9977" spans="1:2">
      <c r="A9977">
        <v>9976</v>
      </c>
      <c r="B9977" s="13">
        <v>-0.73863201349442231</v>
      </c>
    </row>
    <row r="9978" spans="1:2">
      <c r="A9978">
        <v>9977</v>
      </c>
      <c r="B9978" s="13">
        <v>-7.9810545679904941</v>
      </c>
    </row>
    <row r="9979" spans="1:2">
      <c r="A9979">
        <v>9978</v>
      </c>
      <c r="B9979" s="13">
        <v>-2.8858799383679874</v>
      </c>
    </row>
    <row r="9980" spans="1:2">
      <c r="A9980">
        <v>9979</v>
      </c>
      <c r="B9980" s="13">
        <v>-9.8775509506523917</v>
      </c>
    </row>
    <row r="9981" spans="1:2">
      <c r="A9981">
        <v>9980</v>
      </c>
      <c r="B9981" s="13">
        <v>-1.2919618021383494</v>
      </c>
    </row>
    <row r="9982" spans="1:2">
      <c r="A9982">
        <v>9981</v>
      </c>
      <c r="B9982" s="13">
        <v>-8.6387747369555914</v>
      </c>
    </row>
    <row r="9983" spans="1:2">
      <c r="A9983">
        <v>9982</v>
      </c>
      <c r="B9983" s="13">
        <v>-7.2303862889654971</v>
      </c>
    </row>
    <row r="9984" spans="1:2">
      <c r="A9984">
        <v>9983</v>
      </c>
      <c r="B9984" s="13">
        <v>-10.791178280383225</v>
      </c>
    </row>
    <row r="9985" spans="1:2">
      <c r="A9985">
        <v>9984</v>
      </c>
      <c r="B9985" s="13">
        <v>0.25937214015969018</v>
      </c>
    </row>
    <row r="9986" spans="1:2">
      <c r="A9986">
        <v>9985</v>
      </c>
      <c r="B9986" s="13">
        <v>-7.5392806080547521</v>
      </c>
    </row>
    <row r="9987" spans="1:2">
      <c r="A9987">
        <v>9986</v>
      </c>
      <c r="B9987" s="13">
        <v>-4.2098689285406232</v>
      </c>
    </row>
    <row r="9988" spans="1:2">
      <c r="A9988">
        <v>9987</v>
      </c>
      <c r="B9988" s="13">
        <v>-6.5078805166671012</v>
      </c>
    </row>
    <row r="9989" spans="1:2">
      <c r="A9989">
        <v>9988</v>
      </c>
      <c r="B9989" s="13">
        <v>-2.6889198015979519</v>
      </c>
    </row>
    <row r="9990" spans="1:2">
      <c r="A9990">
        <v>9989</v>
      </c>
      <c r="B9990" s="13">
        <v>-5.4972708853833421</v>
      </c>
    </row>
    <row r="9991" spans="1:2">
      <c r="A9991">
        <v>9990</v>
      </c>
      <c r="B9991" s="13">
        <v>-9.9675240726732159</v>
      </c>
    </row>
    <row r="9992" spans="1:2">
      <c r="A9992">
        <v>9991</v>
      </c>
      <c r="B9992" s="13">
        <v>-4.4700165907174929</v>
      </c>
    </row>
    <row r="9993" spans="1:2">
      <c r="A9993">
        <v>9992</v>
      </c>
      <c r="B9993" s="13">
        <v>-9.0101934344168679</v>
      </c>
    </row>
    <row r="9994" spans="1:2">
      <c r="A9994">
        <v>9993</v>
      </c>
      <c r="B9994" s="13">
        <v>-4.4225115491935023</v>
      </c>
    </row>
    <row r="9995" spans="1:2">
      <c r="A9995">
        <v>9994</v>
      </c>
      <c r="B9995" s="13">
        <v>-2.4465810469808371</v>
      </c>
    </row>
    <row r="9996" spans="1:2">
      <c r="A9996">
        <v>9995</v>
      </c>
      <c r="B9996" s="13">
        <v>-5.680870372301797</v>
      </c>
    </row>
    <row r="9997" spans="1:2">
      <c r="A9997">
        <v>9996</v>
      </c>
      <c r="B9997" s="13">
        <v>-2.627782204136432</v>
      </c>
    </row>
    <row r="9998" spans="1:2">
      <c r="A9998">
        <v>9997</v>
      </c>
      <c r="B9998" s="13">
        <v>-7.3794844933224502</v>
      </c>
    </row>
    <row r="9999" spans="1:2">
      <c r="A9999">
        <v>9998</v>
      </c>
      <c r="B9999" s="13">
        <v>-4.191068491595578</v>
      </c>
    </row>
    <row r="10000" spans="1:2">
      <c r="A10000">
        <v>9999</v>
      </c>
      <c r="B10000" s="13">
        <v>-7.6132781906673079</v>
      </c>
    </row>
    <row r="10001" spans="1:2">
      <c r="A10001">
        <v>10000</v>
      </c>
      <c r="B10001" s="13">
        <v>-5.4780904160217547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9F5F5-EA8C-4E3D-89B7-17E3CC365A5D}">
  <sheetPr>
    <tabColor theme="7"/>
    <pageSetUpPr fitToPage="1"/>
  </sheetPr>
  <dimension ref="A1:H10001"/>
  <sheetViews>
    <sheetView workbookViewId="0">
      <selection activeCell="C1" sqref="C1"/>
    </sheetView>
  </sheetViews>
  <sheetFormatPr baseColWidth="10" defaultColWidth="8.83203125" defaultRowHeight="16"/>
  <cols>
    <col min="1" max="1" width="5.83203125" bestFit="1" customWidth="1"/>
    <col min="2" max="2" width="12.6640625" bestFit="1" customWidth="1"/>
    <col min="4" max="4" width="21.1640625" bestFit="1" customWidth="1"/>
    <col min="6" max="6" width="21.5" bestFit="1" customWidth="1"/>
  </cols>
  <sheetData>
    <row r="1" spans="1:8">
      <c r="A1" s="95" t="s">
        <v>2049</v>
      </c>
      <c r="B1" s="96" t="s">
        <v>2038</v>
      </c>
      <c r="D1" t="s">
        <v>2050</v>
      </c>
      <c r="H1" t="s">
        <v>2061</v>
      </c>
    </row>
    <row r="2" spans="1:8">
      <c r="A2">
        <v>1</v>
      </c>
      <c r="B2" s="13">
        <v>-2.3450853364356412</v>
      </c>
      <c r="H2" t="s">
        <v>2062</v>
      </c>
    </row>
    <row r="3" spans="1:8">
      <c r="A3">
        <v>2</v>
      </c>
      <c r="B3" s="13">
        <v>0.28111893496683366</v>
      </c>
      <c r="D3" s="97" t="s">
        <v>2051</v>
      </c>
      <c r="E3" s="97"/>
      <c r="F3" s="98">
        <v>43535</v>
      </c>
      <c r="H3" t="s">
        <v>2063</v>
      </c>
    </row>
    <row r="4" spans="1:8">
      <c r="A4">
        <v>3</v>
      </c>
      <c r="B4" s="13">
        <v>2.209454649857677</v>
      </c>
      <c r="D4" s="97" t="s">
        <v>2052</v>
      </c>
      <c r="E4" s="97"/>
      <c r="F4" s="99">
        <v>0.45175925925925925</v>
      </c>
      <c r="H4" t="s">
        <v>2064</v>
      </c>
    </row>
    <row r="5" spans="1:8">
      <c r="A5">
        <v>4</v>
      </c>
      <c r="B5" s="13">
        <v>0.2631038839540828</v>
      </c>
      <c r="D5" s="97"/>
      <c r="E5" s="97"/>
      <c r="F5" s="97"/>
    </row>
    <row r="6" spans="1:8">
      <c r="A6">
        <v>5</v>
      </c>
      <c r="B6" s="13">
        <v>0.85701094222408991</v>
      </c>
      <c r="D6" s="97" t="s">
        <v>2053</v>
      </c>
      <c r="E6" s="97"/>
      <c r="F6" s="97" t="s">
        <v>2054</v>
      </c>
    </row>
    <row r="7" spans="1:8">
      <c r="A7">
        <v>6</v>
      </c>
      <c r="B7" s="13">
        <v>-3.4072405138641884</v>
      </c>
      <c r="D7" s="97"/>
      <c r="E7" s="97"/>
      <c r="F7" s="97"/>
    </row>
    <row r="8" spans="1:8">
      <c r="A8">
        <v>7</v>
      </c>
      <c r="B8" s="13">
        <v>-2.6734765994397054</v>
      </c>
      <c r="D8" s="97" t="s">
        <v>2055</v>
      </c>
      <c r="E8" s="97"/>
      <c r="F8" s="97">
        <v>10000</v>
      </c>
    </row>
    <row r="9" spans="1:8">
      <c r="A9">
        <v>8</v>
      </c>
      <c r="B9" s="13">
        <v>-6.4415022276628084</v>
      </c>
      <c r="D9" s="97" t="s">
        <v>2056</v>
      </c>
      <c r="E9" s="97"/>
      <c r="F9" s="97">
        <v>1057497126</v>
      </c>
    </row>
    <row r="10" spans="1:8">
      <c r="A10">
        <v>9</v>
      </c>
      <c r="B10" s="13">
        <v>2.0849720293666971</v>
      </c>
      <c r="D10" s="97"/>
      <c r="E10" s="97"/>
      <c r="F10" s="97"/>
    </row>
    <row r="11" spans="1:8">
      <c r="A11">
        <v>10</v>
      </c>
      <c r="B11" s="13">
        <v>1.3919245007886141</v>
      </c>
      <c r="D11" s="97" t="s">
        <v>2057</v>
      </c>
      <c r="E11" s="97"/>
      <c r="F11" s="97" t="s">
        <v>2058</v>
      </c>
    </row>
    <row r="12" spans="1:8">
      <c r="A12">
        <v>11</v>
      </c>
      <c r="B12" s="13">
        <v>7.5167607948249691</v>
      </c>
      <c r="D12" s="97" t="s">
        <v>2059</v>
      </c>
      <c r="E12" s="97"/>
      <c r="F12" s="97" t="s">
        <v>2083</v>
      </c>
    </row>
    <row r="13" spans="1:8">
      <c r="A13">
        <v>12</v>
      </c>
      <c r="B13" s="13">
        <v>-3.9147829746812826</v>
      </c>
      <c r="D13" s="97" t="s">
        <v>2060</v>
      </c>
      <c r="E13" s="97"/>
      <c r="F13" s="97" t="s">
        <v>2038</v>
      </c>
    </row>
    <row r="14" spans="1:8">
      <c r="A14">
        <v>13</v>
      </c>
      <c r="B14" s="13">
        <v>5.4493298118796769</v>
      </c>
      <c r="D14" s="97"/>
      <c r="E14" s="97"/>
      <c r="F14" s="97"/>
    </row>
    <row r="15" spans="1:8">
      <c r="A15">
        <v>14</v>
      </c>
      <c r="B15" s="13">
        <v>6.1112992003879265</v>
      </c>
      <c r="D15" s="97"/>
      <c r="E15" s="97"/>
      <c r="F15" s="97"/>
    </row>
    <row r="16" spans="1:8">
      <c r="A16">
        <v>15</v>
      </c>
      <c r="B16" s="13">
        <v>1.4664511166980971</v>
      </c>
    </row>
    <row r="17" spans="1:2">
      <c r="A17">
        <v>16</v>
      </c>
      <c r="B17" s="13">
        <v>-4.8964619296348859</v>
      </c>
    </row>
    <row r="18" spans="1:2">
      <c r="A18">
        <v>17</v>
      </c>
      <c r="B18" s="13">
        <v>1.7429002901342645</v>
      </c>
    </row>
    <row r="19" spans="1:2">
      <c r="A19">
        <v>18</v>
      </c>
      <c r="B19" s="13">
        <v>0.47924621194315431</v>
      </c>
    </row>
    <row r="20" spans="1:2">
      <c r="A20">
        <v>19</v>
      </c>
      <c r="B20" s="13">
        <v>1.4967404314867268</v>
      </c>
    </row>
    <row r="21" spans="1:2">
      <c r="A21">
        <v>20</v>
      </c>
      <c r="B21" s="13">
        <v>-4.9033766767603897</v>
      </c>
    </row>
    <row r="22" spans="1:2">
      <c r="A22">
        <v>21</v>
      </c>
      <c r="B22" s="13">
        <v>0.18120002406706043</v>
      </c>
    </row>
    <row r="23" spans="1:2">
      <c r="A23">
        <v>22</v>
      </c>
      <c r="B23" s="13">
        <v>-6.3510647188809406</v>
      </c>
    </row>
    <row r="24" spans="1:2">
      <c r="A24">
        <v>23</v>
      </c>
      <c r="B24" s="13">
        <v>-1.8921829971814705</v>
      </c>
    </row>
    <row r="25" spans="1:2">
      <c r="A25">
        <v>24</v>
      </c>
      <c r="B25" s="13">
        <v>-4.3037312677425037</v>
      </c>
    </row>
    <row r="26" spans="1:2">
      <c r="A26">
        <v>25</v>
      </c>
      <c r="B26" s="13">
        <v>2.9187647317055343</v>
      </c>
    </row>
    <row r="27" spans="1:2">
      <c r="A27">
        <v>26</v>
      </c>
      <c r="B27" s="13">
        <v>-5.1094963804818025</v>
      </c>
    </row>
    <row r="28" spans="1:2">
      <c r="A28">
        <v>27</v>
      </c>
      <c r="B28" s="13">
        <v>-3.1759604793908962</v>
      </c>
    </row>
    <row r="29" spans="1:2">
      <c r="A29">
        <v>28</v>
      </c>
      <c r="B29" s="13">
        <v>6.93017667780392</v>
      </c>
    </row>
    <row r="30" spans="1:2">
      <c r="A30">
        <v>29</v>
      </c>
      <c r="B30" s="13">
        <v>-4.0778014221104417</v>
      </c>
    </row>
    <row r="31" spans="1:2">
      <c r="A31">
        <v>30</v>
      </c>
      <c r="B31" s="13">
        <v>-1.0252402188015419</v>
      </c>
    </row>
    <row r="32" spans="1:2">
      <c r="A32">
        <v>31</v>
      </c>
      <c r="B32" s="13">
        <v>-2.6483103563163382</v>
      </c>
    </row>
    <row r="33" spans="1:2">
      <c r="A33">
        <v>32</v>
      </c>
      <c r="B33" s="13">
        <v>3.5092748053717355</v>
      </c>
    </row>
    <row r="34" spans="1:2">
      <c r="A34">
        <v>33</v>
      </c>
      <c r="B34" s="13">
        <v>0.58797123652417993</v>
      </c>
    </row>
    <row r="35" spans="1:2">
      <c r="A35">
        <v>34</v>
      </c>
      <c r="B35" s="13">
        <v>-0.57356218628321265</v>
      </c>
    </row>
    <row r="36" spans="1:2">
      <c r="A36">
        <v>35</v>
      </c>
      <c r="B36" s="13">
        <v>0.69047505326458991</v>
      </c>
    </row>
    <row r="37" spans="1:2">
      <c r="A37">
        <v>36</v>
      </c>
      <c r="B37" s="13">
        <v>-0.92786606273054706</v>
      </c>
    </row>
    <row r="38" spans="1:2">
      <c r="A38">
        <v>37</v>
      </c>
      <c r="B38" s="13">
        <v>1.2848606654389703</v>
      </c>
    </row>
    <row r="39" spans="1:2">
      <c r="A39">
        <v>38</v>
      </c>
      <c r="B39" s="13">
        <v>9.0403280655415905</v>
      </c>
    </row>
    <row r="40" spans="1:2">
      <c r="A40">
        <v>39</v>
      </c>
      <c r="B40" s="13">
        <v>-3.5441976007286433</v>
      </c>
    </row>
    <row r="41" spans="1:2">
      <c r="A41">
        <v>40</v>
      </c>
      <c r="B41" s="13">
        <v>-2.6861184617125278</v>
      </c>
    </row>
    <row r="42" spans="1:2">
      <c r="A42">
        <v>41</v>
      </c>
      <c r="B42" s="13">
        <v>3.6001877849785791</v>
      </c>
    </row>
    <row r="43" spans="1:2">
      <c r="A43">
        <v>42</v>
      </c>
      <c r="B43" s="13">
        <v>-1.8039884147465597</v>
      </c>
    </row>
    <row r="44" spans="1:2">
      <c r="A44">
        <v>43</v>
      </c>
      <c r="B44" s="13">
        <v>3.4068873509389985</v>
      </c>
    </row>
    <row r="45" spans="1:2">
      <c r="A45">
        <v>44</v>
      </c>
      <c r="B45" s="13">
        <v>1.7698970450591287</v>
      </c>
    </row>
    <row r="46" spans="1:2">
      <c r="A46">
        <v>45</v>
      </c>
      <c r="B46" s="13">
        <v>2.979762921811631</v>
      </c>
    </row>
    <row r="47" spans="1:2">
      <c r="A47">
        <v>46</v>
      </c>
      <c r="B47" s="13">
        <v>-0.81709139244679185</v>
      </c>
    </row>
    <row r="48" spans="1:2">
      <c r="A48">
        <v>47</v>
      </c>
      <c r="B48" s="13">
        <v>-3.378759793741883</v>
      </c>
    </row>
    <row r="49" spans="1:2">
      <c r="A49">
        <v>48</v>
      </c>
      <c r="B49" s="13">
        <v>3.9693883542311639</v>
      </c>
    </row>
    <row r="50" spans="1:2">
      <c r="A50">
        <v>49</v>
      </c>
      <c r="B50" s="13">
        <v>-6.557426941552329</v>
      </c>
    </row>
    <row r="51" spans="1:2">
      <c r="A51">
        <v>50</v>
      </c>
      <c r="B51" s="13">
        <v>-3.5855578674645501</v>
      </c>
    </row>
    <row r="52" spans="1:2">
      <c r="A52">
        <v>51</v>
      </c>
      <c r="B52" s="13">
        <v>2.7919125390298296</v>
      </c>
    </row>
    <row r="53" spans="1:2">
      <c r="A53">
        <v>52</v>
      </c>
      <c r="B53" s="13">
        <v>1.6125278672087273</v>
      </c>
    </row>
    <row r="54" spans="1:2">
      <c r="A54">
        <v>53</v>
      </c>
      <c r="B54" s="13">
        <v>-0.57940466942714142</v>
      </c>
    </row>
    <row r="55" spans="1:2">
      <c r="A55">
        <v>54</v>
      </c>
      <c r="B55" s="13">
        <v>0.80499263497369278</v>
      </c>
    </row>
    <row r="56" spans="1:2">
      <c r="A56">
        <v>55</v>
      </c>
      <c r="B56" s="13">
        <v>-2.0943879812768516</v>
      </c>
    </row>
    <row r="57" spans="1:2">
      <c r="A57">
        <v>56</v>
      </c>
      <c r="B57" s="13">
        <v>-4.3483427319038777</v>
      </c>
    </row>
    <row r="58" spans="1:2">
      <c r="A58">
        <v>57</v>
      </c>
      <c r="B58" s="13">
        <v>0.87683135707545723</v>
      </c>
    </row>
    <row r="59" spans="1:2">
      <c r="A59">
        <v>58</v>
      </c>
      <c r="B59" s="13">
        <v>-5.2591534627909038</v>
      </c>
    </row>
    <row r="60" spans="1:2">
      <c r="A60">
        <v>59</v>
      </c>
      <c r="B60" s="13">
        <v>-11.872862217787707</v>
      </c>
    </row>
    <row r="61" spans="1:2">
      <c r="A61">
        <v>60</v>
      </c>
      <c r="B61" s="13">
        <v>-0.63230363127180478</v>
      </c>
    </row>
    <row r="62" spans="1:2">
      <c r="A62">
        <v>61</v>
      </c>
      <c r="B62" s="13">
        <v>-1.8385116563987947</v>
      </c>
    </row>
    <row r="63" spans="1:2">
      <c r="A63">
        <v>62</v>
      </c>
      <c r="B63" s="13">
        <v>-2.8315166507626843</v>
      </c>
    </row>
    <row r="64" spans="1:2">
      <c r="A64">
        <v>63</v>
      </c>
      <c r="B64" s="13">
        <v>-0.1040106097363207</v>
      </c>
    </row>
    <row r="65" spans="1:2">
      <c r="A65">
        <v>64</v>
      </c>
      <c r="B65" s="13">
        <v>0.32843247574644036</v>
      </c>
    </row>
    <row r="66" spans="1:2">
      <c r="A66">
        <v>65</v>
      </c>
      <c r="B66" s="13">
        <v>3.7783537765095052</v>
      </c>
    </row>
    <row r="67" spans="1:2">
      <c r="A67">
        <v>66</v>
      </c>
      <c r="B67" s="13">
        <v>3.9035598151399071</v>
      </c>
    </row>
    <row r="68" spans="1:2">
      <c r="A68">
        <v>67</v>
      </c>
      <c r="B68" s="13">
        <v>-2.2411911600344756</v>
      </c>
    </row>
    <row r="69" spans="1:2">
      <c r="A69">
        <v>68</v>
      </c>
      <c r="B69" s="13">
        <v>-5.1123509892344554</v>
      </c>
    </row>
    <row r="70" spans="1:2">
      <c r="A70">
        <v>69</v>
      </c>
      <c r="B70" s="13">
        <v>3.7336153515426851E-2</v>
      </c>
    </row>
    <row r="71" spans="1:2">
      <c r="A71">
        <v>70</v>
      </c>
      <c r="B71" s="13">
        <v>-1.5282599060478184</v>
      </c>
    </row>
    <row r="72" spans="1:2">
      <c r="A72">
        <v>71</v>
      </c>
      <c r="B72" s="13">
        <v>1.5893236725340352</v>
      </c>
    </row>
    <row r="73" spans="1:2">
      <c r="A73">
        <v>72</v>
      </c>
      <c r="B73" s="13">
        <v>-0.51659465840781271</v>
      </c>
    </row>
    <row r="74" spans="1:2">
      <c r="A74">
        <v>73</v>
      </c>
      <c r="B74" s="13">
        <v>-0.69959244431579426</v>
      </c>
    </row>
    <row r="75" spans="1:2">
      <c r="A75">
        <v>74</v>
      </c>
      <c r="B75" s="13">
        <v>-1.5089353509578518</v>
      </c>
    </row>
    <row r="76" spans="1:2">
      <c r="A76">
        <v>75</v>
      </c>
      <c r="B76" s="13">
        <v>6.0455368858797787</v>
      </c>
    </row>
    <row r="77" spans="1:2">
      <c r="A77">
        <v>76</v>
      </c>
      <c r="B77" s="13">
        <v>3.231993001426293</v>
      </c>
    </row>
    <row r="78" spans="1:2">
      <c r="A78">
        <v>77</v>
      </c>
      <c r="B78" s="13">
        <v>7.0603978907384226</v>
      </c>
    </row>
    <row r="79" spans="1:2">
      <c r="A79">
        <v>78</v>
      </c>
      <c r="B79" s="13">
        <v>-0.85424215641202894</v>
      </c>
    </row>
    <row r="80" spans="1:2">
      <c r="A80">
        <v>79</v>
      </c>
      <c r="B80" s="13">
        <v>4.2851433920486448</v>
      </c>
    </row>
    <row r="81" spans="1:2">
      <c r="A81">
        <v>80</v>
      </c>
      <c r="B81" s="13">
        <v>5.164415255216654E-2</v>
      </c>
    </row>
    <row r="82" spans="1:2">
      <c r="A82">
        <v>81</v>
      </c>
      <c r="B82" s="13">
        <v>1.8698743801366413</v>
      </c>
    </row>
    <row r="83" spans="1:2">
      <c r="A83">
        <v>82</v>
      </c>
      <c r="B83" s="13">
        <v>3.5804374594177304</v>
      </c>
    </row>
    <row r="84" spans="1:2">
      <c r="A84">
        <v>83</v>
      </c>
      <c r="B84" s="13">
        <v>2.588190536669003</v>
      </c>
    </row>
    <row r="85" spans="1:2">
      <c r="A85">
        <v>84</v>
      </c>
      <c r="B85" s="13">
        <v>-4.9968122236802373</v>
      </c>
    </row>
    <row r="86" spans="1:2">
      <c r="A86">
        <v>85</v>
      </c>
      <c r="B86" s="13">
        <v>2.0234998071662917</v>
      </c>
    </row>
    <row r="87" spans="1:2">
      <c r="A87">
        <v>86</v>
      </c>
      <c r="B87" s="13">
        <v>-6.6838856709367223</v>
      </c>
    </row>
    <row r="88" spans="1:2">
      <c r="A88">
        <v>87</v>
      </c>
      <c r="B88" s="13">
        <v>1.9883976802585235</v>
      </c>
    </row>
    <row r="89" spans="1:2">
      <c r="A89">
        <v>88</v>
      </c>
      <c r="B89" s="13">
        <v>3.6520030543200184</v>
      </c>
    </row>
    <row r="90" spans="1:2">
      <c r="A90">
        <v>89</v>
      </c>
      <c r="B90" s="13">
        <v>1.4389700543036821</v>
      </c>
    </row>
    <row r="91" spans="1:2">
      <c r="A91">
        <v>90</v>
      </c>
      <c r="B91" s="13">
        <v>0.85555134806554989</v>
      </c>
    </row>
    <row r="92" spans="1:2">
      <c r="A92">
        <v>91</v>
      </c>
      <c r="B92" s="13">
        <v>0.53603806103013851</v>
      </c>
    </row>
    <row r="93" spans="1:2">
      <c r="A93">
        <v>92</v>
      </c>
      <c r="B93" s="13">
        <v>1.3756417478806569</v>
      </c>
    </row>
    <row r="94" spans="1:2">
      <c r="A94">
        <v>93</v>
      </c>
      <c r="B94" s="13">
        <v>3.7025173967687621</v>
      </c>
    </row>
    <row r="95" spans="1:2">
      <c r="A95">
        <v>94</v>
      </c>
      <c r="B95" s="13">
        <v>-2.444038850268393</v>
      </c>
    </row>
    <row r="96" spans="1:2">
      <c r="A96">
        <v>95</v>
      </c>
      <c r="B96" s="13">
        <v>4.6989525330810782</v>
      </c>
    </row>
    <row r="97" spans="1:2">
      <c r="A97">
        <v>96</v>
      </c>
      <c r="B97" s="13">
        <v>7.9881593429424198</v>
      </c>
    </row>
    <row r="98" spans="1:2">
      <c r="A98">
        <v>97</v>
      </c>
      <c r="B98" s="13">
        <v>5.3978472882389283</v>
      </c>
    </row>
    <row r="99" spans="1:2">
      <c r="A99">
        <v>98</v>
      </c>
      <c r="B99" s="13">
        <v>-4.5512388129627661</v>
      </c>
    </row>
    <row r="100" spans="1:2">
      <c r="A100">
        <v>99</v>
      </c>
      <c r="B100" s="13">
        <v>1.8185636798999549</v>
      </c>
    </row>
    <row r="101" spans="1:2">
      <c r="A101">
        <v>100</v>
      </c>
      <c r="B101" s="13">
        <v>-1.2538136116620682</v>
      </c>
    </row>
    <row r="102" spans="1:2">
      <c r="A102">
        <v>101</v>
      </c>
      <c r="B102" s="13">
        <v>-0.86083654005002475</v>
      </c>
    </row>
    <row r="103" spans="1:2">
      <c r="A103">
        <v>102</v>
      </c>
      <c r="B103" s="13">
        <v>-4.0246790887951942</v>
      </c>
    </row>
    <row r="104" spans="1:2">
      <c r="A104">
        <v>103</v>
      </c>
      <c r="B104" s="13">
        <v>2.0104635875820054</v>
      </c>
    </row>
    <row r="105" spans="1:2">
      <c r="A105">
        <v>104</v>
      </c>
      <c r="B105" s="13">
        <v>-1.1420522583594639</v>
      </c>
    </row>
    <row r="106" spans="1:2">
      <c r="A106">
        <v>105</v>
      </c>
      <c r="B106" s="13">
        <v>11.421123862622284</v>
      </c>
    </row>
    <row r="107" spans="1:2">
      <c r="A107">
        <v>106</v>
      </c>
      <c r="B107" s="13">
        <v>-1.2447995277921333</v>
      </c>
    </row>
    <row r="108" spans="1:2">
      <c r="A108">
        <v>107</v>
      </c>
      <c r="B108" s="13">
        <v>2.9098013729145302</v>
      </c>
    </row>
    <row r="109" spans="1:2">
      <c r="A109">
        <v>108</v>
      </c>
      <c r="B109" s="13">
        <v>0.52568627632504883</v>
      </c>
    </row>
    <row r="110" spans="1:2">
      <c r="A110">
        <v>109</v>
      </c>
      <c r="B110" s="13">
        <v>-3.7458630823914021</v>
      </c>
    </row>
    <row r="111" spans="1:2">
      <c r="A111">
        <v>110</v>
      </c>
      <c r="B111" s="13">
        <v>4.682074643730596</v>
      </c>
    </row>
    <row r="112" spans="1:2">
      <c r="A112">
        <v>111</v>
      </c>
      <c r="B112" s="13">
        <v>3.0163887746642351</v>
      </c>
    </row>
    <row r="113" spans="1:2">
      <c r="A113">
        <v>112</v>
      </c>
      <c r="B113" s="13">
        <v>-5.393340238056715</v>
      </c>
    </row>
    <row r="114" spans="1:2">
      <c r="A114">
        <v>113</v>
      </c>
      <c r="B114" s="13">
        <v>-0.69973823936544044</v>
      </c>
    </row>
    <row r="115" spans="1:2">
      <c r="A115">
        <v>114</v>
      </c>
      <c r="B115" s="13">
        <v>0.72953800971298499</v>
      </c>
    </row>
    <row r="116" spans="1:2">
      <c r="A116">
        <v>115</v>
      </c>
      <c r="B116" s="13">
        <v>1.0676088875041192</v>
      </c>
    </row>
    <row r="117" spans="1:2">
      <c r="A117">
        <v>116</v>
      </c>
      <c r="B117" s="13">
        <v>1.9127972017246901</v>
      </c>
    </row>
    <row r="118" spans="1:2">
      <c r="A118">
        <v>117</v>
      </c>
      <c r="B118" s="13">
        <v>2.078210935599361</v>
      </c>
    </row>
    <row r="119" spans="1:2">
      <c r="A119">
        <v>118</v>
      </c>
      <c r="B119" s="13">
        <v>-5.0097532789779464</v>
      </c>
    </row>
    <row r="120" spans="1:2">
      <c r="A120">
        <v>119</v>
      </c>
      <c r="B120" s="13">
        <v>-4.2686181227555435</v>
      </c>
    </row>
    <row r="121" spans="1:2">
      <c r="A121">
        <v>120</v>
      </c>
      <c r="B121" s="13">
        <v>4.3320767172839032</v>
      </c>
    </row>
    <row r="122" spans="1:2">
      <c r="A122">
        <v>121</v>
      </c>
      <c r="B122" s="13">
        <v>4.9582399040423155</v>
      </c>
    </row>
    <row r="123" spans="1:2">
      <c r="A123">
        <v>122</v>
      </c>
      <c r="B123" s="13">
        <v>3.1181562880844425</v>
      </c>
    </row>
    <row r="124" spans="1:2">
      <c r="A124">
        <v>123</v>
      </c>
      <c r="B124" s="13">
        <v>-0.23763394191516912</v>
      </c>
    </row>
    <row r="125" spans="1:2">
      <c r="A125">
        <v>124</v>
      </c>
      <c r="B125" s="13">
        <v>-2.6682728711440609</v>
      </c>
    </row>
    <row r="126" spans="1:2">
      <c r="A126">
        <v>125</v>
      </c>
      <c r="B126" s="13">
        <v>0.16685009443705948</v>
      </c>
    </row>
    <row r="127" spans="1:2">
      <c r="A127">
        <v>126</v>
      </c>
      <c r="B127" s="13">
        <v>5.7983001454143013</v>
      </c>
    </row>
    <row r="128" spans="1:2">
      <c r="A128">
        <v>127</v>
      </c>
      <c r="B128" s="13">
        <v>-2.8706111364722</v>
      </c>
    </row>
    <row r="129" spans="1:2">
      <c r="A129">
        <v>128</v>
      </c>
      <c r="B129" s="13">
        <v>-1.5675626171885424</v>
      </c>
    </row>
    <row r="130" spans="1:2">
      <c r="A130">
        <v>129</v>
      </c>
      <c r="B130" s="13">
        <v>-3.8930991770930299</v>
      </c>
    </row>
    <row r="131" spans="1:2">
      <c r="A131">
        <v>130</v>
      </c>
      <c r="B131" s="13">
        <v>5.5226045569925972</v>
      </c>
    </row>
    <row r="132" spans="1:2">
      <c r="A132">
        <v>131</v>
      </c>
      <c r="B132" s="13">
        <v>1.3942661814453052</v>
      </c>
    </row>
    <row r="133" spans="1:2">
      <c r="A133">
        <v>132</v>
      </c>
      <c r="B133" s="13">
        <v>-3.3732779742907248</v>
      </c>
    </row>
    <row r="134" spans="1:2">
      <c r="A134">
        <v>133</v>
      </c>
      <c r="B134" s="13">
        <v>-6.1664505321159178</v>
      </c>
    </row>
    <row r="135" spans="1:2">
      <c r="A135">
        <v>134</v>
      </c>
      <c r="B135" s="13">
        <v>-0.28364277512155261</v>
      </c>
    </row>
    <row r="136" spans="1:2">
      <c r="A136">
        <v>135</v>
      </c>
      <c r="B136" s="13">
        <v>-3.615597473673628</v>
      </c>
    </row>
    <row r="137" spans="1:2">
      <c r="A137">
        <v>136</v>
      </c>
      <c r="B137" s="13">
        <v>0.64800579331527808</v>
      </c>
    </row>
    <row r="138" spans="1:2">
      <c r="A138">
        <v>137</v>
      </c>
      <c r="B138" s="13">
        <v>-0.80388846903461508</v>
      </c>
    </row>
    <row r="139" spans="1:2">
      <c r="A139">
        <v>138</v>
      </c>
      <c r="B139" s="13">
        <v>-4.042727769171484</v>
      </c>
    </row>
    <row r="140" spans="1:2">
      <c r="A140">
        <v>139</v>
      </c>
      <c r="B140" s="13">
        <v>-6.271109182073821</v>
      </c>
    </row>
    <row r="141" spans="1:2">
      <c r="A141">
        <v>140</v>
      </c>
      <c r="B141" s="13">
        <v>3.9410625941727662</v>
      </c>
    </row>
    <row r="142" spans="1:2">
      <c r="A142">
        <v>141</v>
      </c>
      <c r="B142" s="13">
        <v>8.4688942635692435</v>
      </c>
    </row>
    <row r="143" spans="1:2">
      <c r="A143">
        <v>142</v>
      </c>
      <c r="B143" s="13">
        <v>0.12714002228541807</v>
      </c>
    </row>
    <row r="144" spans="1:2">
      <c r="A144">
        <v>143</v>
      </c>
      <c r="B144" s="13">
        <v>3.0593643524301557E-2</v>
      </c>
    </row>
    <row r="145" spans="1:2">
      <c r="A145">
        <v>144</v>
      </c>
      <c r="B145" s="13">
        <v>-6.5956613497612802</v>
      </c>
    </row>
    <row r="146" spans="1:2">
      <c r="A146">
        <v>145</v>
      </c>
      <c r="B146" s="13">
        <v>-1.9536524008645328</v>
      </c>
    </row>
    <row r="147" spans="1:2">
      <c r="A147">
        <v>146</v>
      </c>
      <c r="B147" s="13">
        <v>2.4842023580367956</v>
      </c>
    </row>
    <row r="148" spans="1:2">
      <c r="A148">
        <v>147</v>
      </c>
      <c r="B148" s="13">
        <v>-3.9280899424465123</v>
      </c>
    </row>
    <row r="149" spans="1:2">
      <c r="A149">
        <v>148</v>
      </c>
      <c r="B149" s="13">
        <v>3.4610449795878688</v>
      </c>
    </row>
    <row r="150" spans="1:2">
      <c r="A150">
        <v>149</v>
      </c>
      <c r="B150" s="13">
        <v>0.72728838264934637</v>
      </c>
    </row>
    <row r="151" spans="1:2">
      <c r="A151">
        <v>150</v>
      </c>
      <c r="B151" s="13">
        <v>0.64200357806556074</v>
      </c>
    </row>
    <row r="152" spans="1:2">
      <c r="A152">
        <v>151</v>
      </c>
      <c r="B152" s="13">
        <v>1.1093469770698314</v>
      </c>
    </row>
    <row r="153" spans="1:2">
      <c r="A153">
        <v>152</v>
      </c>
      <c r="B153" s="13">
        <v>-0.46900856307456668</v>
      </c>
    </row>
    <row r="154" spans="1:2">
      <c r="A154">
        <v>153</v>
      </c>
      <c r="B154" s="13">
        <v>0.72517089708879534</v>
      </c>
    </row>
    <row r="155" spans="1:2">
      <c r="A155">
        <v>154</v>
      </c>
      <c r="B155" s="13">
        <v>3.2438910981524716</v>
      </c>
    </row>
    <row r="156" spans="1:2">
      <c r="A156">
        <v>155</v>
      </c>
      <c r="B156" s="13">
        <v>3.2577174677588743</v>
      </c>
    </row>
    <row r="157" spans="1:2">
      <c r="A157">
        <v>156</v>
      </c>
      <c r="B157" s="13">
        <v>5.0118836935048563</v>
      </c>
    </row>
    <row r="158" spans="1:2">
      <c r="A158">
        <v>157</v>
      </c>
      <c r="B158" s="13">
        <v>1.9615705629446691</v>
      </c>
    </row>
    <row r="159" spans="1:2">
      <c r="A159">
        <v>158</v>
      </c>
      <c r="B159" s="13">
        <v>-0.57416711733925929</v>
      </c>
    </row>
    <row r="160" spans="1:2">
      <c r="A160">
        <v>159</v>
      </c>
      <c r="B160" s="13">
        <v>-1.6493723416322357</v>
      </c>
    </row>
    <row r="161" spans="1:2">
      <c r="A161">
        <v>160</v>
      </c>
      <c r="B161" s="13">
        <v>5.1989604135819532</v>
      </c>
    </row>
    <row r="162" spans="1:2">
      <c r="A162">
        <v>161</v>
      </c>
      <c r="B162" s="13">
        <v>-1.312488138676835</v>
      </c>
    </row>
    <row r="163" spans="1:2">
      <c r="A163">
        <v>162</v>
      </c>
      <c r="B163" s="13">
        <v>-3.8134769582108885</v>
      </c>
    </row>
    <row r="164" spans="1:2">
      <c r="A164">
        <v>163</v>
      </c>
      <c r="B164" s="13">
        <v>5.589948297347072</v>
      </c>
    </row>
    <row r="165" spans="1:2">
      <c r="A165">
        <v>164</v>
      </c>
      <c r="B165" s="13">
        <v>-0.63860908264069483</v>
      </c>
    </row>
    <row r="166" spans="1:2">
      <c r="A166">
        <v>165</v>
      </c>
      <c r="B166" s="13">
        <v>-1.2074737027982121</v>
      </c>
    </row>
    <row r="167" spans="1:2">
      <c r="A167">
        <v>166</v>
      </c>
      <c r="B167" s="13">
        <v>-0.40167186253419157</v>
      </c>
    </row>
    <row r="168" spans="1:2">
      <c r="A168">
        <v>167</v>
      </c>
      <c r="B168" s="13">
        <v>-0.49934252881447172</v>
      </c>
    </row>
    <row r="169" spans="1:2">
      <c r="A169">
        <v>168</v>
      </c>
      <c r="B169" s="13">
        <v>-2.2507336873026556</v>
      </c>
    </row>
    <row r="170" spans="1:2">
      <c r="A170">
        <v>169</v>
      </c>
      <c r="B170" s="13">
        <v>-2.6602656572298833</v>
      </c>
    </row>
    <row r="171" spans="1:2">
      <c r="A171">
        <v>170</v>
      </c>
      <c r="B171" s="13">
        <v>2.3920255658562395</v>
      </c>
    </row>
    <row r="172" spans="1:2">
      <c r="A172">
        <v>171</v>
      </c>
      <c r="B172" s="13">
        <v>4.8289635634323194</v>
      </c>
    </row>
    <row r="173" spans="1:2">
      <c r="A173">
        <v>172</v>
      </c>
      <c r="B173" s="13">
        <v>-3.9100495636816968</v>
      </c>
    </row>
    <row r="174" spans="1:2">
      <c r="A174">
        <v>173</v>
      </c>
      <c r="B174" s="13">
        <v>4.003990636578715</v>
      </c>
    </row>
    <row r="175" spans="1:2">
      <c r="A175">
        <v>174</v>
      </c>
      <c r="B175" s="13">
        <v>-3.4962209481138973</v>
      </c>
    </row>
    <row r="176" spans="1:2">
      <c r="A176">
        <v>175</v>
      </c>
      <c r="B176" s="13">
        <v>2.3594796815169472</v>
      </c>
    </row>
    <row r="177" spans="1:2">
      <c r="A177">
        <v>176</v>
      </c>
      <c r="B177" s="13">
        <v>-2.9060214864270333</v>
      </c>
    </row>
    <row r="178" spans="1:2">
      <c r="A178">
        <v>177</v>
      </c>
      <c r="B178" s="13">
        <v>5.2616730017440414</v>
      </c>
    </row>
    <row r="179" spans="1:2">
      <c r="A179">
        <v>178</v>
      </c>
      <c r="B179" s="13">
        <v>-5.0245226508661727</v>
      </c>
    </row>
    <row r="180" spans="1:2">
      <c r="A180">
        <v>179</v>
      </c>
      <c r="B180" s="13">
        <v>0.93916104750634877</v>
      </c>
    </row>
    <row r="181" spans="1:2">
      <c r="A181">
        <v>180</v>
      </c>
      <c r="B181" s="13">
        <v>-2.7827341644764823</v>
      </c>
    </row>
    <row r="182" spans="1:2">
      <c r="A182">
        <v>181</v>
      </c>
      <c r="B182" s="13">
        <v>6.0896434502824359</v>
      </c>
    </row>
    <row r="183" spans="1:2">
      <c r="A183">
        <v>182</v>
      </c>
      <c r="B183" s="13">
        <v>2.3676578883216473</v>
      </c>
    </row>
    <row r="184" spans="1:2">
      <c r="A184">
        <v>183</v>
      </c>
      <c r="B184" s="13">
        <v>0.91886456604863109</v>
      </c>
    </row>
    <row r="185" spans="1:2">
      <c r="A185">
        <v>184</v>
      </c>
      <c r="B185" s="13">
        <v>1.5746162402754134</v>
      </c>
    </row>
    <row r="186" spans="1:2">
      <c r="A186">
        <v>185</v>
      </c>
      <c r="B186" s="13">
        <v>2.924236958365924</v>
      </c>
    </row>
    <row r="187" spans="1:2">
      <c r="A187">
        <v>186</v>
      </c>
      <c r="B187" s="13">
        <v>0.75571849822568282</v>
      </c>
    </row>
    <row r="188" spans="1:2">
      <c r="A188">
        <v>187</v>
      </c>
      <c r="B188" s="13">
        <v>-6.1479845060710243</v>
      </c>
    </row>
    <row r="189" spans="1:2">
      <c r="A189">
        <v>188</v>
      </c>
      <c r="B189" s="13">
        <v>1.9143116606895254</v>
      </c>
    </row>
    <row r="190" spans="1:2">
      <c r="A190">
        <v>189</v>
      </c>
      <c r="B190" s="13">
        <v>4.3573109902111105</v>
      </c>
    </row>
    <row r="191" spans="1:2">
      <c r="A191">
        <v>190</v>
      </c>
      <c r="B191" s="13">
        <v>-0.47034492684637436</v>
      </c>
    </row>
    <row r="192" spans="1:2">
      <c r="A192">
        <v>191</v>
      </c>
      <c r="B192" s="13">
        <v>-1.0995744072191664</v>
      </c>
    </row>
    <row r="193" spans="1:2">
      <c r="A193">
        <v>192</v>
      </c>
      <c r="B193" s="13">
        <v>-0.41284478754069048</v>
      </c>
    </row>
    <row r="194" spans="1:2">
      <c r="A194">
        <v>193</v>
      </c>
      <c r="B194" s="13">
        <v>-0.69086535415326422</v>
      </c>
    </row>
    <row r="195" spans="1:2">
      <c r="A195">
        <v>194</v>
      </c>
      <c r="B195" s="13">
        <v>4.7419390915211039</v>
      </c>
    </row>
    <row r="196" spans="1:2">
      <c r="A196">
        <v>195</v>
      </c>
      <c r="B196" s="13">
        <v>-0.81699013633200046</v>
      </c>
    </row>
    <row r="197" spans="1:2">
      <c r="A197">
        <v>196</v>
      </c>
      <c r="B197" s="13">
        <v>4.1663236118719658</v>
      </c>
    </row>
    <row r="198" spans="1:2">
      <c r="A198">
        <v>197</v>
      </c>
      <c r="B198" s="13">
        <v>-3.9097139576957227</v>
      </c>
    </row>
    <row r="199" spans="1:2">
      <c r="A199">
        <v>198</v>
      </c>
      <c r="B199" s="13">
        <v>-1.9152545727266872</v>
      </c>
    </row>
    <row r="200" spans="1:2">
      <c r="A200">
        <v>199</v>
      </c>
      <c r="B200" s="13">
        <v>2.5313196349399547</v>
      </c>
    </row>
    <row r="201" spans="1:2">
      <c r="A201">
        <v>200</v>
      </c>
      <c r="B201" s="13">
        <v>3.5917029921396675</v>
      </c>
    </row>
    <row r="202" spans="1:2">
      <c r="A202">
        <v>201</v>
      </c>
      <c r="B202" s="13">
        <v>2.9407704052337036</v>
      </c>
    </row>
    <row r="203" spans="1:2">
      <c r="A203">
        <v>202</v>
      </c>
      <c r="B203" s="13">
        <v>3.2296880734085747</v>
      </c>
    </row>
    <row r="204" spans="1:2">
      <c r="A204">
        <v>203</v>
      </c>
      <c r="B204" s="13">
        <v>-1.919414432928493</v>
      </c>
    </row>
    <row r="205" spans="1:2">
      <c r="A205">
        <v>204</v>
      </c>
      <c r="B205" s="13">
        <v>-12.798632896271513</v>
      </c>
    </row>
    <row r="206" spans="1:2">
      <c r="A206">
        <v>205</v>
      </c>
      <c r="B206" s="13">
        <v>1.3205839680460971</v>
      </c>
    </row>
    <row r="207" spans="1:2">
      <c r="A207">
        <v>206</v>
      </c>
      <c r="B207" s="13">
        <v>-5.061085521975377</v>
      </c>
    </row>
    <row r="208" spans="1:2">
      <c r="A208">
        <v>207</v>
      </c>
      <c r="B208" s="13">
        <v>3.0186484107877605</v>
      </c>
    </row>
    <row r="209" spans="1:2">
      <c r="A209">
        <v>208</v>
      </c>
      <c r="B209" s="13">
        <v>0.3416244262241464</v>
      </c>
    </row>
    <row r="210" spans="1:2">
      <c r="A210">
        <v>209</v>
      </c>
      <c r="B210" s="13">
        <v>-3.8120504400067761</v>
      </c>
    </row>
    <row r="211" spans="1:2">
      <c r="A211">
        <v>210</v>
      </c>
      <c r="B211" s="13">
        <v>7.1713565447376109</v>
      </c>
    </row>
    <row r="212" spans="1:2">
      <c r="A212">
        <v>211</v>
      </c>
      <c r="B212" s="13">
        <v>-1.468150411789896</v>
      </c>
    </row>
    <row r="213" spans="1:2">
      <c r="A213">
        <v>212</v>
      </c>
      <c r="B213" s="13">
        <v>6.3405055405220514</v>
      </c>
    </row>
    <row r="214" spans="1:2">
      <c r="A214">
        <v>213</v>
      </c>
      <c r="B214" s="13">
        <v>-1.1667107073766056</v>
      </c>
    </row>
    <row r="215" spans="1:2">
      <c r="A215">
        <v>214</v>
      </c>
      <c r="B215" s="13">
        <v>3.677777444182861</v>
      </c>
    </row>
    <row r="216" spans="1:2">
      <c r="A216">
        <v>215</v>
      </c>
      <c r="B216" s="13">
        <v>-3.3673600478126291</v>
      </c>
    </row>
    <row r="217" spans="1:2">
      <c r="A217">
        <v>216</v>
      </c>
      <c r="B217" s="13">
        <v>-2.8588335858801162</v>
      </c>
    </row>
    <row r="218" spans="1:2">
      <c r="A218">
        <v>217</v>
      </c>
      <c r="B218" s="13">
        <v>-1.2030094829823059</v>
      </c>
    </row>
    <row r="219" spans="1:2">
      <c r="A219">
        <v>218</v>
      </c>
      <c r="B219" s="13">
        <v>-6.0526309343301961</v>
      </c>
    </row>
    <row r="220" spans="1:2">
      <c r="A220">
        <v>219</v>
      </c>
      <c r="B220" s="13">
        <v>-1.9943594210775097</v>
      </c>
    </row>
    <row r="221" spans="1:2">
      <c r="A221">
        <v>220</v>
      </c>
      <c r="B221" s="13">
        <v>0.60034180797178904</v>
      </c>
    </row>
    <row r="222" spans="1:2">
      <c r="A222">
        <v>221</v>
      </c>
      <c r="B222" s="13">
        <v>1.9091803265921174</v>
      </c>
    </row>
    <row r="223" spans="1:2">
      <c r="A223">
        <v>222</v>
      </c>
      <c r="B223" s="13">
        <v>-4.3770326930314152</v>
      </c>
    </row>
    <row r="224" spans="1:2">
      <c r="A224">
        <v>223</v>
      </c>
      <c r="B224" s="13">
        <v>-1.7508420095942341</v>
      </c>
    </row>
    <row r="225" spans="1:2">
      <c r="A225">
        <v>224</v>
      </c>
      <c r="B225" s="13">
        <v>-3.7625073158641977</v>
      </c>
    </row>
    <row r="226" spans="1:2">
      <c r="A226">
        <v>225</v>
      </c>
      <c r="B226" s="13">
        <v>1.2391949519749861</v>
      </c>
    </row>
    <row r="227" spans="1:2">
      <c r="A227">
        <v>226</v>
      </c>
      <c r="B227" s="13">
        <v>-0.69099734377064514</v>
      </c>
    </row>
    <row r="228" spans="1:2">
      <c r="A228">
        <v>227</v>
      </c>
      <c r="B228" s="13">
        <v>-1.7659073473439197</v>
      </c>
    </row>
    <row r="229" spans="1:2">
      <c r="A229">
        <v>228</v>
      </c>
      <c r="B229" s="13">
        <v>-4.4811586802038406</v>
      </c>
    </row>
    <row r="230" spans="1:2">
      <c r="A230">
        <v>229</v>
      </c>
      <c r="B230" s="13">
        <v>0.68498451515200998</v>
      </c>
    </row>
    <row r="231" spans="1:2">
      <c r="A231">
        <v>230</v>
      </c>
      <c r="B231" s="13">
        <v>2.1070642437916423</v>
      </c>
    </row>
    <row r="232" spans="1:2">
      <c r="A232">
        <v>231</v>
      </c>
      <c r="B232" s="13">
        <v>3.7067687750335589</v>
      </c>
    </row>
    <row r="233" spans="1:2">
      <c r="A233">
        <v>232</v>
      </c>
      <c r="B233" s="13">
        <v>-0.1904543506827498</v>
      </c>
    </row>
    <row r="234" spans="1:2">
      <c r="A234">
        <v>233</v>
      </c>
      <c r="B234" s="13">
        <v>-0.78462793630399907</v>
      </c>
    </row>
    <row r="235" spans="1:2">
      <c r="A235">
        <v>234</v>
      </c>
      <c r="B235" s="13">
        <v>-6.3011672165435062</v>
      </c>
    </row>
    <row r="236" spans="1:2">
      <c r="A236">
        <v>235</v>
      </c>
      <c r="B236" s="13">
        <v>-3.3534594807373357</v>
      </c>
    </row>
    <row r="237" spans="1:2">
      <c r="A237">
        <v>236</v>
      </c>
      <c r="B237" s="13">
        <v>-4.5840279515539004</v>
      </c>
    </row>
    <row r="238" spans="1:2">
      <c r="A238">
        <v>237</v>
      </c>
      <c r="B238" s="13">
        <v>2.5531503426525304</v>
      </c>
    </row>
    <row r="239" spans="1:2">
      <c r="A239">
        <v>238</v>
      </c>
      <c r="B239" s="13">
        <v>-4.597043113517552</v>
      </c>
    </row>
    <row r="240" spans="1:2">
      <c r="A240">
        <v>239</v>
      </c>
      <c r="B240" s="13">
        <v>-4.7057561748383403</v>
      </c>
    </row>
    <row r="241" spans="1:2">
      <c r="A241">
        <v>240</v>
      </c>
      <c r="B241" s="13">
        <v>0.32970615348724902</v>
      </c>
    </row>
    <row r="242" spans="1:2">
      <c r="A242">
        <v>241</v>
      </c>
      <c r="B242" s="13">
        <v>1.3984950891068135</v>
      </c>
    </row>
    <row r="243" spans="1:2">
      <c r="A243">
        <v>242</v>
      </c>
      <c r="B243" s="13">
        <v>-1.6788445004800838</v>
      </c>
    </row>
    <row r="244" spans="1:2">
      <c r="A244">
        <v>243</v>
      </c>
      <c r="B244" s="13">
        <v>1.6315940417120303</v>
      </c>
    </row>
    <row r="245" spans="1:2">
      <c r="A245">
        <v>244</v>
      </c>
      <c r="B245" s="13">
        <v>3.6103419145167019</v>
      </c>
    </row>
    <row r="246" spans="1:2">
      <c r="A246">
        <v>245</v>
      </c>
      <c r="B246" s="13">
        <v>5.813048071680277</v>
      </c>
    </row>
    <row r="247" spans="1:2">
      <c r="A247">
        <v>246</v>
      </c>
      <c r="B247" s="13">
        <v>6.820212753934122</v>
      </c>
    </row>
    <row r="248" spans="1:2">
      <c r="A248">
        <v>247</v>
      </c>
      <c r="B248" s="13">
        <v>-3.2377753630211124</v>
      </c>
    </row>
    <row r="249" spans="1:2">
      <c r="A249">
        <v>248</v>
      </c>
      <c r="B249" s="13">
        <v>2.5536082854396343</v>
      </c>
    </row>
    <row r="250" spans="1:2">
      <c r="A250">
        <v>249</v>
      </c>
      <c r="B250" s="13">
        <v>-2.5732686184036799</v>
      </c>
    </row>
    <row r="251" spans="1:2">
      <c r="A251">
        <v>250</v>
      </c>
      <c r="B251" s="13">
        <v>3.0791472905244652</v>
      </c>
    </row>
    <row r="252" spans="1:2">
      <c r="A252">
        <v>251</v>
      </c>
      <c r="B252" s="13">
        <v>2.0246000526276697</v>
      </c>
    </row>
    <row r="253" spans="1:2">
      <c r="A253">
        <v>252</v>
      </c>
      <c r="B253" s="13">
        <v>2.6867951808782355</v>
      </c>
    </row>
    <row r="254" spans="1:2">
      <c r="A254">
        <v>253</v>
      </c>
      <c r="B254" s="13">
        <v>-0.91167036074206409</v>
      </c>
    </row>
    <row r="255" spans="1:2">
      <c r="A255">
        <v>254</v>
      </c>
      <c r="B255" s="13">
        <v>-4.4754824044706885</v>
      </c>
    </row>
    <row r="256" spans="1:2">
      <c r="A256">
        <v>255</v>
      </c>
      <c r="B256" s="13">
        <v>1.9529847441959522</v>
      </c>
    </row>
    <row r="257" spans="1:2">
      <c r="A257">
        <v>256</v>
      </c>
      <c r="B257" s="13">
        <v>-0.29494944644248317</v>
      </c>
    </row>
    <row r="258" spans="1:2">
      <c r="A258">
        <v>257</v>
      </c>
      <c r="B258" s="13">
        <v>-5.3293280755952148</v>
      </c>
    </row>
    <row r="259" spans="1:2">
      <c r="A259">
        <v>258</v>
      </c>
      <c r="B259" s="13">
        <v>-0.83657796973528187</v>
      </c>
    </row>
    <row r="260" spans="1:2">
      <c r="A260">
        <v>259</v>
      </c>
      <c r="B260" s="13">
        <v>-1.4565411798429682</v>
      </c>
    </row>
    <row r="261" spans="1:2">
      <c r="A261">
        <v>260</v>
      </c>
      <c r="B261" s="13">
        <v>1.0130680195068842</v>
      </c>
    </row>
    <row r="262" spans="1:2">
      <c r="A262">
        <v>261</v>
      </c>
      <c r="B262" s="13">
        <v>3.3344397847569422</v>
      </c>
    </row>
    <row r="263" spans="1:2">
      <c r="A263">
        <v>262</v>
      </c>
      <c r="B263" s="13">
        <v>-0.84283253040653927</v>
      </c>
    </row>
    <row r="264" spans="1:2">
      <c r="A264">
        <v>263</v>
      </c>
      <c r="B264" s="13">
        <v>0.92737274615010246</v>
      </c>
    </row>
    <row r="265" spans="1:2">
      <c r="A265">
        <v>264</v>
      </c>
      <c r="B265" s="13">
        <v>1.4375456069143557</v>
      </c>
    </row>
    <row r="266" spans="1:2">
      <c r="A266">
        <v>265</v>
      </c>
      <c r="B266" s="13">
        <v>4.9115779876387773</v>
      </c>
    </row>
    <row r="267" spans="1:2">
      <c r="A267">
        <v>266</v>
      </c>
      <c r="B267" s="13">
        <v>1.2474945697743536</v>
      </c>
    </row>
    <row r="268" spans="1:2">
      <c r="A268">
        <v>267</v>
      </c>
      <c r="B268" s="13">
        <v>-1.4503556678960676</v>
      </c>
    </row>
    <row r="269" spans="1:2">
      <c r="A269">
        <v>268</v>
      </c>
      <c r="B269" s="13">
        <v>-1.3607534571084756</v>
      </c>
    </row>
    <row r="270" spans="1:2">
      <c r="A270">
        <v>269</v>
      </c>
      <c r="B270" s="13">
        <v>-1.9655899731433055</v>
      </c>
    </row>
    <row r="271" spans="1:2">
      <c r="A271">
        <v>270</v>
      </c>
      <c r="B271" s="13">
        <v>-4.419875283807019</v>
      </c>
    </row>
    <row r="272" spans="1:2">
      <c r="A272">
        <v>271</v>
      </c>
      <c r="B272" s="13">
        <v>0.72836583544485778</v>
      </c>
    </row>
    <row r="273" spans="1:2">
      <c r="A273">
        <v>272</v>
      </c>
      <c r="B273" s="13">
        <v>3.8851890149077839</v>
      </c>
    </row>
    <row r="274" spans="1:2">
      <c r="A274">
        <v>273</v>
      </c>
      <c r="B274" s="13">
        <v>2.0512516267357754</v>
      </c>
    </row>
    <row r="275" spans="1:2">
      <c r="A275">
        <v>274</v>
      </c>
      <c r="B275" s="13">
        <v>-1.1888267235776515</v>
      </c>
    </row>
    <row r="276" spans="1:2">
      <c r="A276">
        <v>275</v>
      </c>
      <c r="B276" s="13">
        <v>-1.8365170738001415</v>
      </c>
    </row>
    <row r="277" spans="1:2">
      <c r="A277">
        <v>276</v>
      </c>
      <c r="B277" s="13">
        <v>-0.17638581183730093</v>
      </c>
    </row>
    <row r="278" spans="1:2">
      <c r="A278">
        <v>277</v>
      </c>
      <c r="B278" s="13">
        <v>1.9095771096332967</v>
      </c>
    </row>
    <row r="279" spans="1:2">
      <c r="A279">
        <v>278</v>
      </c>
      <c r="B279" s="13">
        <v>1.7711466487493968</v>
      </c>
    </row>
    <row r="280" spans="1:2">
      <c r="A280">
        <v>279</v>
      </c>
      <c r="B280" s="13">
        <v>2.0793278819454435</v>
      </c>
    </row>
    <row r="281" spans="1:2">
      <c r="A281">
        <v>280</v>
      </c>
      <c r="B281" s="13">
        <v>8.6018239477398577</v>
      </c>
    </row>
    <row r="282" spans="1:2">
      <c r="A282">
        <v>281</v>
      </c>
      <c r="B282" s="13">
        <v>10.642768519915743</v>
      </c>
    </row>
    <row r="283" spans="1:2">
      <c r="A283">
        <v>282</v>
      </c>
      <c r="B283" s="13">
        <v>6.6518574894654119</v>
      </c>
    </row>
    <row r="284" spans="1:2">
      <c r="A284">
        <v>283</v>
      </c>
      <c r="B284" s="13">
        <v>1.8220745036920774</v>
      </c>
    </row>
    <row r="285" spans="1:2">
      <c r="A285">
        <v>284</v>
      </c>
      <c r="B285" s="13">
        <v>2.3143265573072327</v>
      </c>
    </row>
    <row r="286" spans="1:2">
      <c r="A286">
        <v>285</v>
      </c>
      <c r="B286" s="13">
        <v>-4.0663273290388116</v>
      </c>
    </row>
    <row r="287" spans="1:2">
      <c r="A287">
        <v>286</v>
      </c>
      <c r="B287" s="13">
        <v>-0.97859242063815022</v>
      </c>
    </row>
    <row r="288" spans="1:2">
      <c r="A288">
        <v>287</v>
      </c>
      <c r="B288" s="13">
        <v>-0.46438978398664804</v>
      </c>
    </row>
    <row r="289" spans="1:2">
      <c r="A289">
        <v>288</v>
      </c>
      <c r="B289" s="13">
        <v>-4.8177632506096728</v>
      </c>
    </row>
    <row r="290" spans="1:2">
      <c r="A290">
        <v>289</v>
      </c>
      <c r="B290" s="13">
        <v>1.4357849752514174</v>
      </c>
    </row>
    <row r="291" spans="1:2">
      <c r="A291">
        <v>290</v>
      </c>
      <c r="B291" s="13">
        <v>4.7899093896119584</v>
      </c>
    </row>
    <row r="292" spans="1:2">
      <c r="A292">
        <v>291</v>
      </c>
      <c r="B292" s="13">
        <v>4.0895182880952889</v>
      </c>
    </row>
    <row r="293" spans="1:2">
      <c r="A293">
        <v>292</v>
      </c>
      <c r="B293" s="13">
        <v>-5.8381304039874697</v>
      </c>
    </row>
    <row r="294" spans="1:2">
      <c r="A294">
        <v>293</v>
      </c>
      <c r="B294" s="13">
        <v>-4.560177533433067</v>
      </c>
    </row>
    <row r="295" spans="1:2">
      <c r="A295">
        <v>294</v>
      </c>
      <c r="B295" s="13">
        <v>3.1575407668152216</v>
      </c>
    </row>
    <row r="296" spans="1:2">
      <c r="A296">
        <v>295</v>
      </c>
      <c r="B296" s="13">
        <v>-1.6231586097809327</v>
      </c>
    </row>
    <row r="297" spans="1:2">
      <c r="A297">
        <v>296</v>
      </c>
      <c r="B297" s="13">
        <v>3.8652561210340619</v>
      </c>
    </row>
    <row r="298" spans="1:2">
      <c r="A298">
        <v>297</v>
      </c>
      <c r="B298" s="13">
        <v>-0.34015085132371653</v>
      </c>
    </row>
    <row r="299" spans="1:2">
      <c r="A299">
        <v>298</v>
      </c>
      <c r="B299" s="13">
        <v>-4.2086751516327601</v>
      </c>
    </row>
    <row r="300" spans="1:2">
      <c r="A300">
        <v>299</v>
      </c>
      <c r="B300" s="13">
        <v>-2.617726699236727</v>
      </c>
    </row>
    <row r="301" spans="1:2">
      <c r="A301">
        <v>300</v>
      </c>
      <c r="B301" s="13">
        <v>1.4490945816209813</v>
      </c>
    </row>
    <row r="302" spans="1:2">
      <c r="A302">
        <v>301</v>
      </c>
      <c r="B302" s="13">
        <v>1.3683018877317141</v>
      </c>
    </row>
    <row r="303" spans="1:2">
      <c r="A303">
        <v>302</v>
      </c>
      <c r="B303" s="13">
        <v>-6.5412695740876083</v>
      </c>
    </row>
    <row r="304" spans="1:2">
      <c r="A304">
        <v>303</v>
      </c>
      <c r="B304" s="13">
        <v>-3.6776390356036002</v>
      </c>
    </row>
    <row r="305" spans="1:2">
      <c r="A305">
        <v>304</v>
      </c>
      <c r="B305" s="13">
        <v>1.4233754196996344</v>
      </c>
    </row>
    <row r="306" spans="1:2">
      <c r="A306">
        <v>305</v>
      </c>
      <c r="B306" s="13">
        <v>3.7556329446966288</v>
      </c>
    </row>
    <row r="307" spans="1:2">
      <c r="A307">
        <v>306</v>
      </c>
      <c r="B307" s="13">
        <v>2.5416788799496137</v>
      </c>
    </row>
    <row r="308" spans="1:2">
      <c r="A308">
        <v>307</v>
      </c>
      <c r="B308" s="13">
        <v>5.4023307529021496</v>
      </c>
    </row>
    <row r="309" spans="1:2">
      <c r="A309">
        <v>308</v>
      </c>
      <c r="B309" s="13">
        <v>-3.8484220826055084</v>
      </c>
    </row>
    <row r="310" spans="1:2">
      <c r="A310">
        <v>309</v>
      </c>
      <c r="B310" s="13">
        <v>-2.2882685077502778</v>
      </c>
    </row>
    <row r="311" spans="1:2">
      <c r="A311">
        <v>310</v>
      </c>
      <c r="B311" s="13">
        <v>-3.6780523286185161</v>
      </c>
    </row>
    <row r="312" spans="1:2">
      <c r="A312">
        <v>311</v>
      </c>
      <c r="B312" s="13">
        <v>4.5733564874631014</v>
      </c>
    </row>
    <row r="313" spans="1:2">
      <c r="A313">
        <v>312</v>
      </c>
      <c r="B313" s="13">
        <v>6.9461229519565011</v>
      </c>
    </row>
    <row r="314" spans="1:2">
      <c r="A314">
        <v>313</v>
      </c>
      <c r="B314" s="13">
        <v>-0.68783034070844828</v>
      </c>
    </row>
    <row r="315" spans="1:2">
      <c r="A315">
        <v>314</v>
      </c>
      <c r="B315" s="13">
        <v>5.4646156183183319</v>
      </c>
    </row>
    <row r="316" spans="1:2">
      <c r="A316">
        <v>315</v>
      </c>
      <c r="B316" s="13">
        <v>-2.7225011370320749</v>
      </c>
    </row>
    <row r="317" spans="1:2">
      <c r="A317">
        <v>316</v>
      </c>
      <c r="B317" s="13">
        <v>1.6730807944457784</v>
      </c>
    </row>
    <row r="318" spans="1:2">
      <c r="A318">
        <v>317</v>
      </c>
      <c r="B318" s="13">
        <v>0.46734086337790998</v>
      </c>
    </row>
    <row r="319" spans="1:2">
      <c r="A319">
        <v>318</v>
      </c>
      <c r="B319" s="13">
        <v>3.4775792359911262</v>
      </c>
    </row>
    <row r="320" spans="1:2">
      <c r="A320">
        <v>319</v>
      </c>
      <c r="B320" s="13">
        <v>2.651640571372023</v>
      </c>
    </row>
    <row r="321" spans="1:2">
      <c r="A321">
        <v>320</v>
      </c>
      <c r="B321" s="13">
        <v>-0.78383165143656075</v>
      </c>
    </row>
    <row r="322" spans="1:2">
      <c r="A322">
        <v>321</v>
      </c>
      <c r="B322" s="13">
        <v>3.4486204531665412</v>
      </c>
    </row>
    <row r="323" spans="1:2">
      <c r="A323">
        <v>322</v>
      </c>
      <c r="B323" s="13">
        <v>1.2720663495178532</v>
      </c>
    </row>
    <row r="324" spans="1:2">
      <c r="A324">
        <v>323</v>
      </c>
      <c r="B324" s="13">
        <v>0.341380740269076</v>
      </c>
    </row>
    <row r="325" spans="1:2">
      <c r="A325">
        <v>324</v>
      </c>
      <c r="B325" s="13">
        <v>-4.9073246949634619</v>
      </c>
    </row>
    <row r="326" spans="1:2">
      <c r="A326">
        <v>325</v>
      </c>
      <c r="B326" s="13">
        <v>-3.7155940388425108</v>
      </c>
    </row>
    <row r="327" spans="1:2">
      <c r="A327">
        <v>326</v>
      </c>
      <c r="B327" s="13">
        <v>-1.9419514973917527</v>
      </c>
    </row>
    <row r="328" spans="1:2">
      <c r="A328">
        <v>327</v>
      </c>
      <c r="B328" s="13">
        <v>2.9564182247685151</v>
      </c>
    </row>
    <row r="329" spans="1:2">
      <c r="A329">
        <v>328</v>
      </c>
      <c r="B329" s="13">
        <v>0.34135594344487608</v>
      </c>
    </row>
    <row r="330" spans="1:2">
      <c r="A330">
        <v>329</v>
      </c>
      <c r="B330" s="13">
        <v>0.72975214814781986</v>
      </c>
    </row>
    <row r="331" spans="1:2">
      <c r="A331">
        <v>330</v>
      </c>
      <c r="B331" s="13">
        <v>-3.5054447143197298</v>
      </c>
    </row>
    <row r="332" spans="1:2">
      <c r="A332">
        <v>331</v>
      </c>
      <c r="B332" s="13">
        <v>-1.1662276985824305</v>
      </c>
    </row>
    <row r="333" spans="1:2">
      <c r="A333">
        <v>332</v>
      </c>
      <c r="B333" s="13">
        <v>0.35566740436401834</v>
      </c>
    </row>
    <row r="334" spans="1:2">
      <c r="A334">
        <v>333</v>
      </c>
      <c r="B334" s="13">
        <v>-0.29654683609982413</v>
      </c>
    </row>
    <row r="335" spans="1:2">
      <c r="A335">
        <v>334</v>
      </c>
      <c r="B335" s="13">
        <v>6.6368202432284251</v>
      </c>
    </row>
    <row r="336" spans="1:2">
      <c r="A336">
        <v>335</v>
      </c>
      <c r="B336" s="13">
        <v>-0.44773488581927789</v>
      </c>
    </row>
    <row r="337" spans="1:2">
      <c r="A337">
        <v>336</v>
      </c>
      <c r="B337" s="13">
        <v>-0.72920338903219573</v>
      </c>
    </row>
    <row r="338" spans="1:2">
      <c r="A338">
        <v>337</v>
      </c>
      <c r="B338" s="13">
        <v>-3.3137863737090867</v>
      </c>
    </row>
    <row r="339" spans="1:2">
      <c r="A339">
        <v>338</v>
      </c>
      <c r="B339" s="13">
        <v>-0.76958087889763893</v>
      </c>
    </row>
    <row r="340" spans="1:2">
      <c r="A340">
        <v>339</v>
      </c>
      <c r="B340" s="13">
        <v>-4.757413252824283</v>
      </c>
    </row>
    <row r="341" spans="1:2">
      <c r="A341">
        <v>340</v>
      </c>
      <c r="B341" s="13">
        <v>-0.61184437791050361</v>
      </c>
    </row>
    <row r="342" spans="1:2">
      <c r="A342">
        <v>341</v>
      </c>
      <c r="B342" s="13">
        <v>10.143238385346208</v>
      </c>
    </row>
    <row r="343" spans="1:2">
      <c r="A343">
        <v>342</v>
      </c>
      <c r="B343" s="13">
        <v>4.0127820809253816</v>
      </c>
    </row>
    <row r="344" spans="1:2">
      <c r="A344">
        <v>343</v>
      </c>
      <c r="B344" s="13">
        <v>0.15998080612889481</v>
      </c>
    </row>
    <row r="345" spans="1:2">
      <c r="A345">
        <v>344</v>
      </c>
      <c r="B345" s="13">
        <v>2.2580152702179332</v>
      </c>
    </row>
    <row r="346" spans="1:2">
      <c r="A346">
        <v>345</v>
      </c>
      <c r="B346" s="13">
        <v>-0.40746217748272517</v>
      </c>
    </row>
    <row r="347" spans="1:2">
      <c r="A347">
        <v>346</v>
      </c>
      <c r="B347" s="13">
        <v>0.96387735383709849</v>
      </c>
    </row>
    <row r="348" spans="1:2">
      <c r="A348">
        <v>347</v>
      </c>
      <c r="B348" s="13">
        <v>4.7035744782500073</v>
      </c>
    </row>
    <row r="349" spans="1:2">
      <c r="A349">
        <v>348</v>
      </c>
      <c r="B349" s="13">
        <v>1.4968249919144736</v>
      </c>
    </row>
    <row r="350" spans="1:2">
      <c r="A350">
        <v>349</v>
      </c>
      <c r="B350" s="13">
        <v>-1.3159395885340319</v>
      </c>
    </row>
    <row r="351" spans="1:2">
      <c r="A351">
        <v>350</v>
      </c>
      <c r="B351" s="13">
        <v>1.3093230313778741</v>
      </c>
    </row>
    <row r="352" spans="1:2">
      <c r="A352">
        <v>351</v>
      </c>
      <c r="B352" s="13">
        <v>-3.2369515229819013</v>
      </c>
    </row>
    <row r="353" spans="1:2">
      <c r="A353">
        <v>352</v>
      </c>
      <c r="B353" s="13">
        <v>1.2974916965224812</v>
      </c>
    </row>
    <row r="354" spans="1:2">
      <c r="A354">
        <v>353</v>
      </c>
      <c r="B354" s="13">
        <v>3.8426296837762695</v>
      </c>
    </row>
    <row r="355" spans="1:2">
      <c r="A355">
        <v>354</v>
      </c>
      <c r="B355" s="13">
        <v>-1.7881782841659362</v>
      </c>
    </row>
    <row r="356" spans="1:2">
      <c r="A356">
        <v>355</v>
      </c>
      <c r="B356" s="13">
        <v>2.7348199001463738</v>
      </c>
    </row>
    <row r="357" spans="1:2">
      <c r="A357">
        <v>356</v>
      </c>
      <c r="B357" s="13">
        <v>-3.5518277998054377</v>
      </c>
    </row>
    <row r="358" spans="1:2">
      <c r="A358">
        <v>357</v>
      </c>
      <c r="B358" s="13">
        <v>4.6281296881540728</v>
      </c>
    </row>
    <row r="359" spans="1:2">
      <c r="A359">
        <v>358</v>
      </c>
      <c r="B359" s="13">
        <v>2.3407474609701953</v>
      </c>
    </row>
    <row r="360" spans="1:2">
      <c r="A360">
        <v>359</v>
      </c>
      <c r="B360" s="13">
        <v>-1.5343576660477016</v>
      </c>
    </row>
    <row r="361" spans="1:2">
      <c r="A361">
        <v>360</v>
      </c>
      <c r="B361" s="13">
        <v>1.524311990344742</v>
      </c>
    </row>
    <row r="362" spans="1:2">
      <c r="A362">
        <v>361</v>
      </c>
      <c r="B362" s="13">
        <v>-4.3657209332463811</v>
      </c>
    </row>
    <row r="363" spans="1:2">
      <c r="A363">
        <v>362</v>
      </c>
      <c r="B363" s="13">
        <v>-9.6399129283313609</v>
      </c>
    </row>
    <row r="364" spans="1:2">
      <c r="A364">
        <v>363</v>
      </c>
      <c r="B364" s="13">
        <v>5.0944547455904052</v>
      </c>
    </row>
    <row r="365" spans="1:2">
      <c r="A365">
        <v>364</v>
      </c>
      <c r="B365" s="13">
        <v>6.3646547275979302</v>
      </c>
    </row>
    <row r="366" spans="1:2">
      <c r="A366">
        <v>365</v>
      </c>
      <c r="B366" s="13">
        <v>-8.7089571253736544</v>
      </c>
    </row>
    <row r="367" spans="1:2">
      <c r="A367">
        <v>366</v>
      </c>
      <c r="B367" s="13">
        <v>-4.582124187701603</v>
      </c>
    </row>
    <row r="368" spans="1:2">
      <c r="A368">
        <v>367</v>
      </c>
      <c r="B368" s="13">
        <v>-4.733052307045801</v>
      </c>
    </row>
    <row r="369" spans="1:2">
      <c r="A369">
        <v>368</v>
      </c>
      <c r="B369" s="13">
        <v>4.0058250367881518</v>
      </c>
    </row>
    <row r="370" spans="1:2">
      <c r="A370">
        <v>369</v>
      </c>
      <c r="B370" s="13">
        <v>-1.6084611509165108</v>
      </c>
    </row>
    <row r="371" spans="1:2">
      <c r="A371">
        <v>370</v>
      </c>
      <c r="B371" s="13">
        <v>3.6662446934047468</v>
      </c>
    </row>
    <row r="372" spans="1:2">
      <c r="A372">
        <v>371</v>
      </c>
      <c r="B372" s="13">
        <v>3.3898933912211979</v>
      </c>
    </row>
    <row r="373" spans="1:2">
      <c r="A373">
        <v>372</v>
      </c>
      <c r="B373" s="13">
        <v>-2.9814161741263336</v>
      </c>
    </row>
    <row r="374" spans="1:2">
      <c r="A374">
        <v>373</v>
      </c>
      <c r="B374" s="13">
        <v>-6.015538176783009</v>
      </c>
    </row>
    <row r="375" spans="1:2">
      <c r="A375">
        <v>374</v>
      </c>
      <c r="B375" s="13">
        <v>1.6739028360594237</v>
      </c>
    </row>
    <row r="376" spans="1:2">
      <c r="A376">
        <v>375</v>
      </c>
      <c r="B376" s="13">
        <v>-0.14696768759419751</v>
      </c>
    </row>
    <row r="377" spans="1:2">
      <c r="A377">
        <v>376</v>
      </c>
      <c r="B377" s="13">
        <v>-1.0580561994793076</v>
      </c>
    </row>
    <row r="378" spans="1:2">
      <c r="A378">
        <v>377</v>
      </c>
      <c r="B378" s="13">
        <v>-1.4950114318951044</v>
      </c>
    </row>
    <row r="379" spans="1:2">
      <c r="A379">
        <v>378</v>
      </c>
      <c r="B379" s="13">
        <v>1.0252483723887449</v>
      </c>
    </row>
    <row r="380" spans="1:2">
      <c r="A380">
        <v>379</v>
      </c>
      <c r="B380" s="13">
        <v>-1.708943940051999</v>
      </c>
    </row>
    <row r="381" spans="1:2">
      <c r="A381">
        <v>380</v>
      </c>
      <c r="B381" s="13">
        <v>-1.6477246186180514</v>
      </c>
    </row>
    <row r="382" spans="1:2">
      <c r="A382">
        <v>381</v>
      </c>
      <c r="B382" s="13">
        <v>-2.4334064849108716</v>
      </c>
    </row>
    <row r="383" spans="1:2">
      <c r="A383">
        <v>382</v>
      </c>
      <c r="B383" s="13">
        <v>-8.326601732833991</v>
      </c>
    </row>
    <row r="384" spans="1:2">
      <c r="A384">
        <v>383</v>
      </c>
      <c r="B384" s="13">
        <v>7.4240111128423738</v>
      </c>
    </row>
    <row r="385" spans="1:2">
      <c r="A385">
        <v>384</v>
      </c>
      <c r="B385" s="13">
        <v>-2.7270468436439859</v>
      </c>
    </row>
    <row r="386" spans="1:2">
      <c r="A386">
        <v>385</v>
      </c>
      <c r="B386" s="13">
        <v>-1.0179503734879758</v>
      </c>
    </row>
    <row r="387" spans="1:2">
      <c r="A387">
        <v>386</v>
      </c>
      <c r="B387" s="13">
        <v>3.0162095185373561</v>
      </c>
    </row>
    <row r="388" spans="1:2">
      <c r="A388">
        <v>387</v>
      </c>
      <c r="B388" s="13">
        <v>0.76921496163803216</v>
      </c>
    </row>
    <row r="389" spans="1:2">
      <c r="A389">
        <v>388</v>
      </c>
      <c r="B389" s="13">
        <v>-5.1363782333858774</v>
      </c>
    </row>
    <row r="390" spans="1:2">
      <c r="A390">
        <v>389</v>
      </c>
      <c r="B390" s="13">
        <v>-3.011479459058171</v>
      </c>
    </row>
    <row r="391" spans="1:2">
      <c r="A391">
        <v>390</v>
      </c>
      <c r="B391" s="13">
        <v>0.66149420200775211</v>
      </c>
    </row>
    <row r="392" spans="1:2">
      <c r="A392">
        <v>391</v>
      </c>
      <c r="B392" s="13">
        <v>-4.9011952058498105</v>
      </c>
    </row>
    <row r="393" spans="1:2">
      <c r="A393">
        <v>392</v>
      </c>
      <c r="B393" s="13">
        <v>1.4613558317370985</v>
      </c>
    </row>
    <row r="394" spans="1:2">
      <c r="A394">
        <v>393</v>
      </c>
      <c r="B394" s="13">
        <v>-2.1444426414731406</v>
      </c>
    </row>
    <row r="395" spans="1:2">
      <c r="A395">
        <v>394</v>
      </c>
      <c r="B395" s="13">
        <v>2.3725309766638634</v>
      </c>
    </row>
    <row r="396" spans="1:2">
      <c r="A396">
        <v>395</v>
      </c>
      <c r="B396" s="13">
        <v>-5.9839615607163754</v>
      </c>
    </row>
    <row r="397" spans="1:2">
      <c r="A397">
        <v>396</v>
      </c>
      <c r="B397" s="13">
        <v>-3.9114991243545889</v>
      </c>
    </row>
    <row r="398" spans="1:2">
      <c r="A398">
        <v>397</v>
      </c>
      <c r="B398" s="13">
        <v>-4.09760673127664</v>
      </c>
    </row>
    <row r="399" spans="1:2">
      <c r="A399">
        <v>398</v>
      </c>
      <c r="B399" s="13">
        <v>3.9728042034372342</v>
      </c>
    </row>
    <row r="400" spans="1:2">
      <c r="A400">
        <v>399</v>
      </c>
      <c r="B400" s="13">
        <v>1.4050308975972661</v>
      </c>
    </row>
    <row r="401" spans="1:2">
      <c r="A401">
        <v>400</v>
      </c>
      <c r="B401" s="13">
        <v>1.7608878037913585</v>
      </c>
    </row>
    <row r="402" spans="1:2">
      <c r="A402">
        <v>401</v>
      </c>
      <c r="B402" s="13">
        <v>2.5978718149620894</v>
      </c>
    </row>
    <row r="403" spans="1:2">
      <c r="A403">
        <v>402</v>
      </c>
      <c r="B403" s="13">
        <v>-2.037905282958425</v>
      </c>
    </row>
    <row r="404" spans="1:2">
      <c r="A404">
        <v>403</v>
      </c>
      <c r="B404" s="13">
        <v>0.97592688898969626</v>
      </c>
    </row>
    <row r="405" spans="1:2">
      <c r="A405">
        <v>404</v>
      </c>
      <c r="B405" s="13">
        <v>-5.7696856052355985</v>
      </c>
    </row>
    <row r="406" spans="1:2">
      <c r="A406">
        <v>405</v>
      </c>
      <c r="B406" s="13">
        <v>-1.8738531245105503</v>
      </c>
    </row>
    <row r="407" spans="1:2">
      <c r="A407">
        <v>406</v>
      </c>
      <c r="B407" s="13">
        <v>-1.4787191805283604</v>
      </c>
    </row>
    <row r="408" spans="1:2">
      <c r="A408">
        <v>407</v>
      </c>
      <c r="B408" s="13">
        <v>2.0473346079623611</v>
      </c>
    </row>
    <row r="409" spans="1:2">
      <c r="A409">
        <v>408</v>
      </c>
      <c r="B409" s="13">
        <v>-0.6644286648836063</v>
      </c>
    </row>
    <row r="410" spans="1:2">
      <c r="A410">
        <v>409</v>
      </c>
      <c r="B410" s="13">
        <v>-4.5504667374056114</v>
      </c>
    </row>
    <row r="411" spans="1:2">
      <c r="A411">
        <v>410</v>
      </c>
      <c r="B411" s="13">
        <v>-4.4501927501726799</v>
      </c>
    </row>
    <row r="412" spans="1:2">
      <c r="A412">
        <v>411</v>
      </c>
      <c r="B412" s="13">
        <v>3.0029195923827876</v>
      </c>
    </row>
    <row r="413" spans="1:2">
      <c r="A413">
        <v>412</v>
      </c>
      <c r="B413" s="13">
        <v>1.2375359405655022</v>
      </c>
    </row>
    <row r="414" spans="1:2">
      <c r="A414">
        <v>413</v>
      </c>
      <c r="B414" s="13">
        <v>4.7940563990316116</v>
      </c>
    </row>
    <row r="415" spans="1:2">
      <c r="A415">
        <v>414</v>
      </c>
      <c r="B415" s="13">
        <v>-1.0105060048977019</v>
      </c>
    </row>
    <row r="416" spans="1:2">
      <c r="A416">
        <v>415</v>
      </c>
      <c r="B416" s="13">
        <v>-0.68980048356900314</v>
      </c>
    </row>
    <row r="417" spans="1:2">
      <c r="A417">
        <v>416</v>
      </c>
      <c r="B417" s="13">
        <v>5.2008156907776995</v>
      </c>
    </row>
    <row r="418" spans="1:2">
      <c r="A418">
        <v>417</v>
      </c>
      <c r="B418" s="13">
        <v>-1.1167498099207092</v>
      </c>
    </row>
    <row r="419" spans="1:2">
      <c r="A419">
        <v>418</v>
      </c>
      <c r="B419" s="13">
        <v>-6.0080808882879237</v>
      </c>
    </row>
    <row r="420" spans="1:2">
      <c r="A420">
        <v>419</v>
      </c>
      <c r="B420" s="13">
        <v>3.9682000362468206</v>
      </c>
    </row>
    <row r="421" spans="1:2">
      <c r="A421">
        <v>420</v>
      </c>
      <c r="B421" s="13">
        <v>0.21646679245583589</v>
      </c>
    </row>
    <row r="422" spans="1:2">
      <c r="A422">
        <v>421</v>
      </c>
      <c r="B422" s="13">
        <v>1.6453593374274613</v>
      </c>
    </row>
    <row r="423" spans="1:2">
      <c r="A423">
        <v>422</v>
      </c>
      <c r="B423" s="13">
        <v>4.0129105604648823</v>
      </c>
    </row>
    <row r="424" spans="1:2">
      <c r="A424">
        <v>423</v>
      </c>
      <c r="B424" s="13">
        <v>-0.30381534347248823</v>
      </c>
    </row>
    <row r="425" spans="1:2">
      <c r="A425">
        <v>424</v>
      </c>
      <c r="B425" s="13">
        <v>-4.5909386556798051</v>
      </c>
    </row>
    <row r="426" spans="1:2">
      <c r="A426">
        <v>425</v>
      </c>
      <c r="B426" s="13">
        <v>0.22981549778804577</v>
      </c>
    </row>
    <row r="427" spans="1:2">
      <c r="A427">
        <v>426</v>
      </c>
      <c r="B427" s="13">
        <v>1.4532486085034912</v>
      </c>
    </row>
    <row r="428" spans="1:2">
      <c r="A428">
        <v>427</v>
      </c>
      <c r="B428" s="13">
        <v>2.8376473680309502</v>
      </c>
    </row>
    <row r="429" spans="1:2">
      <c r="A429">
        <v>428</v>
      </c>
      <c r="B429" s="13">
        <v>-3.5515876547518022</v>
      </c>
    </row>
    <row r="430" spans="1:2">
      <c r="A430">
        <v>429</v>
      </c>
      <c r="B430" s="13">
        <v>1.4759901353213825</v>
      </c>
    </row>
    <row r="431" spans="1:2">
      <c r="A431">
        <v>430</v>
      </c>
      <c r="B431" s="13">
        <v>3.8752982184607787</v>
      </c>
    </row>
    <row r="432" spans="1:2">
      <c r="A432">
        <v>431</v>
      </c>
      <c r="B432" s="13">
        <v>2.1049463431280544</v>
      </c>
    </row>
    <row r="433" spans="1:2">
      <c r="A433">
        <v>432</v>
      </c>
      <c r="B433" s="13">
        <v>2.7344018887496935</v>
      </c>
    </row>
    <row r="434" spans="1:2">
      <c r="A434">
        <v>433</v>
      </c>
      <c r="B434" s="13">
        <v>5.9891237475170218</v>
      </c>
    </row>
    <row r="435" spans="1:2">
      <c r="A435">
        <v>434</v>
      </c>
      <c r="B435" s="13">
        <v>1.5254948251760407</v>
      </c>
    </row>
    <row r="436" spans="1:2">
      <c r="A436">
        <v>435</v>
      </c>
      <c r="B436" s="13">
        <v>5.9653700192847987</v>
      </c>
    </row>
    <row r="437" spans="1:2">
      <c r="A437">
        <v>436</v>
      </c>
      <c r="B437" s="13">
        <v>-0.83421765816422266</v>
      </c>
    </row>
    <row r="438" spans="1:2">
      <c r="A438">
        <v>437</v>
      </c>
      <c r="B438" s="13">
        <v>1.5906562406808524</v>
      </c>
    </row>
    <row r="439" spans="1:2">
      <c r="A439">
        <v>438</v>
      </c>
      <c r="B439" s="13">
        <v>-3.0894717359781532</v>
      </c>
    </row>
    <row r="440" spans="1:2">
      <c r="A440">
        <v>439</v>
      </c>
      <c r="B440" s="13">
        <v>-1.2841288263964648</v>
      </c>
    </row>
    <row r="441" spans="1:2">
      <c r="A441">
        <v>440</v>
      </c>
      <c r="B441" s="13">
        <v>3.4010325168044502</v>
      </c>
    </row>
    <row r="442" spans="1:2">
      <c r="A442">
        <v>441</v>
      </c>
      <c r="B442" s="13">
        <v>1.5261316137886378</v>
      </c>
    </row>
    <row r="443" spans="1:2">
      <c r="A443">
        <v>442</v>
      </c>
      <c r="B443" s="13">
        <v>5.5691528723539472</v>
      </c>
    </row>
    <row r="444" spans="1:2">
      <c r="A444">
        <v>443</v>
      </c>
      <c r="B444" s="13">
        <v>3.7978169985952817</v>
      </c>
    </row>
    <row r="445" spans="1:2">
      <c r="A445">
        <v>444</v>
      </c>
      <c r="B445" s="13">
        <v>-3.2033743233485503</v>
      </c>
    </row>
    <row r="446" spans="1:2">
      <c r="A446">
        <v>445</v>
      </c>
      <c r="B446" s="13">
        <v>-0.89223711886210588</v>
      </c>
    </row>
    <row r="447" spans="1:2">
      <c r="A447">
        <v>446</v>
      </c>
      <c r="B447" s="13">
        <v>5.7254788637978233</v>
      </c>
    </row>
    <row r="448" spans="1:2">
      <c r="A448">
        <v>447</v>
      </c>
      <c r="B448" s="13">
        <v>0.34603213773201996</v>
      </c>
    </row>
    <row r="449" spans="1:2">
      <c r="A449">
        <v>448</v>
      </c>
      <c r="B449" s="13">
        <v>2.9422824644689896</v>
      </c>
    </row>
    <row r="450" spans="1:2">
      <c r="A450">
        <v>449</v>
      </c>
      <c r="B450" s="13">
        <v>-1.347409589397941</v>
      </c>
    </row>
    <row r="451" spans="1:2">
      <c r="A451">
        <v>450</v>
      </c>
      <c r="B451" s="13">
        <v>0.44862722942905148</v>
      </c>
    </row>
    <row r="452" spans="1:2">
      <c r="A452">
        <v>451</v>
      </c>
      <c r="B452" s="13">
        <v>-0.9527072412577885</v>
      </c>
    </row>
    <row r="453" spans="1:2">
      <c r="A453">
        <v>452</v>
      </c>
      <c r="B453" s="13">
        <v>1.2327177709012038</v>
      </c>
    </row>
    <row r="454" spans="1:2">
      <c r="A454">
        <v>453</v>
      </c>
      <c r="B454" s="13">
        <v>2.1748630653580707</v>
      </c>
    </row>
    <row r="455" spans="1:2">
      <c r="A455">
        <v>454</v>
      </c>
      <c r="B455" s="13">
        <v>6.366046106097051</v>
      </c>
    </row>
    <row r="456" spans="1:2">
      <c r="A456">
        <v>455</v>
      </c>
      <c r="B456" s="13">
        <v>6.1169336646624739</v>
      </c>
    </row>
    <row r="457" spans="1:2">
      <c r="A457">
        <v>456</v>
      </c>
      <c r="B457" s="13">
        <v>0.60262839190758755</v>
      </c>
    </row>
    <row r="458" spans="1:2">
      <c r="A458">
        <v>457</v>
      </c>
      <c r="B458" s="13">
        <v>-4.8615102214571397</v>
      </c>
    </row>
    <row r="459" spans="1:2">
      <c r="A459">
        <v>458</v>
      </c>
      <c r="B459" s="13">
        <v>-3.1439477151992352</v>
      </c>
    </row>
    <row r="460" spans="1:2">
      <c r="A460">
        <v>459</v>
      </c>
      <c r="B460" s="13">
        <v>1.9264856240235777</v>
      </c>
    </row>
    <row r="461" spans="1:2">
      <c r="A461">
        <v>460</v>
      </c>
      <c r="B461" s="13">
        <v>-4.540494193947274</v>
      </c>
    </row>
    <row r="462" spans="1:2">
      <c r="A462">
        <v>461</v>
      </c>
      <c r="B462" s="13">
        <v>-8.9037042322230082</v>
      </c>
    </row>
    <row r="463" spans="1:2">
      <c r="A463">
        <v>462</v>
      </c>
      <c r="B463" s="13">
        <v>2.5614481128175268</v>
      </c>
    </row>
    <row r="464" spans="1:2">
      <c r="A464">
        <v>463</v>
      </c>
      <c r="B464" s="13">
        <v>3.9641692470033942</v>
      </c>
    </row>
    <row r="465" spans="1:2">
      <c r="A465">
        <v>464</v>
      </c>
      <c r="B465" s="13">
        <v>-5.2795700101532947</v>
      </c>
    </row>
    <row r="466" spans="1:2">
      <c r="A466">
        <v>465</v>
      </c>
      <c r="B466" s="13">
        <v>5.3371319350119864</v>
      </c>
    </row>
    <row r="467" spans="1:2">
      <c r="A467">
        <v>466</v>
      </c>
      <c r="B467" s="13">
        <v>6.1763958635274481</v>
      </c>
    </row>
    <row r="468" spans="1:2">
      <c r="A468">
        <v>467</v>
      </c>
      <c r="B468" s="13">
        <v>-1.6658234190821837</v>
      </c>
    </row>
    <row r="469" spans="1:2">
      <c r="A469">
        <v>468</v>
      </c>
      <c r="B469" s="13">
        <v>-0.64035006119265525</v>
      </c>
    </row>
    <row r="470" spans="1:2">
      <c r="A470">
        <v>469</v>
      </c>
      <c r="B470" s="13">
        <v>-5.6471828091924303</v>
      </c>
    </row>
    <row r="471" spans="1:2">
      <c r="A471">
        <v>470</v>
      </c>
      <c r="B471" s="13">
        <v>-7.0970632781517553</v>
      </c>
    </row>
    <row r="472" spans="1:2">
      <c r="A472">
        <v>471</v>
      </c>
      <c r="B472" s="13">
        <v>7.277578435291411</v>
      </c>
    </row>
    <row r="473" spans="1:2">
      <c r="A473">
        <v>472</v>
      </c>
      <c r="B473" s="13">
        <v>3.0930163904105124</v>
      </c>
    </row>
    <row r="474" spans="1:2">
      <c r="A474">
        <v>473</v>
      </c>
      <c r="B474" s="13">
        <v>-5.8104608317691548</v>
      </c>
    </row>
    <row r="475" spans="1:2">
      <c r="A475">
        <v>474</v>
      </c>
      <c r="B475" s="13">
        <v>4.6115735510000979</v>
      </c>
    </row>
    <row r="476" spans="1:2">
      <c r="A476">
        <v>475</v>
      </c>
      <c r="B476" s="13">
        <v>-2.1123252974102598</v>
      </c>
    </row>
    <row r="477" spans="1:2">
      <c r="A477">
        <v>476</v>
      </c>
      <c r="B477" s="13">
        <v>0.50679575345700045</v>
      </c>
    </row>
    <row r="478" spans="1:2">
      <c r="A478">
        <v>477</v>
      </c>
      <c r="B478" s="13">
        <v>2.2272559552521427</v>
      </c>
    </row>
    <row r="479" spans="1:2">
      <c r="A479">
        <v>478</v>
      </c>
      <c r="B479" s="13">
        <v>1.6660804669304383</v>
      </c>
    </row>
    <row r="480" spans="1:2">
      <c r="A480">
        <v>479</v>
      </c>
      <c r="B480" s="13">
        <v>-0.30113694419148046</v>
      </c>
    </row>
    <row r="481" spans="1:2">
      <c r="A481">
        <v>480</v>
      </c>
      <c r="B481" s="13">
        <v>-8.1478226389331052</v>
      </c>
    </row>
    <row r="482" spans="1:2">
      <c r="A482">
        <v>481</v>
      </c>
      <c r="B482" s="13">
        <v>4.9713708174394524</v>
      </c>
    </row>
    <row r="483" spans="1:2">
      <c r="A483">
        <v>482</v>
      </c>
      <c r="B483" s="13">
        <v>1.3815227674852945E-2</v>
      </c>
    </row>
    <row r="484" spans="1:2">
      <c r="A484">
        <v>483</v>
      </c>
      <c r="B484" s="13">
        <v>-2.9686568431868516</v>
      </c>
    </row>
    <row r="485" spans="1:2">
      <c r="A485">
        <v>484</v>
      </c>
      <c r="B485" s="13">
        <v>-1.9631071444893025</v>
      </c>
    </row>
    <row r="486" spans="1:2">
      <c r="A486">
        <v>485</v>
      </c>
      <c r="B486" s="13">
        <v>-1.8999816814472503</v>
      </c>
    </row>
    <row r="487" spans="1:2">
      <c r="A487">
        <v>486</v>
      </c>
      <c r="B487" s="13">
        <v>0.40818877245206536</v>
      </c>
    </row>
    <row r="488" spans="1:2">
      <c r="A488">
        <v>487</v>
      </c>
      <c r="B488" s="13">
        <v>0.85502882017930781</v>
      </c>
    </row>
    <row r="489" spans="1:2">
      <c r="A489">
        <v>488</v>
      </c>
      <c r="B489" s="13">
        <v>0.89036172717455586</v>
      </c>
    </row>
    <row r="490" spans="1:2">
      <c r="A490">
        <v>489</v>
      </c>
      <c r="B490" s="13">
        <v>1.5763180085672097</v>
      </c>
    </row>
    <row r="491" spans="1:2">
      <c r="A491">
        <v>490</v>
      </c>
      <c r="B491" s="13">
        <v>3.2939072018714506</v>
      </c>
    </row>
    <row r="492" spans="1:2">
      <c r="A492">
        <v>491</v>
      </c>
      <c r="B492" s="13">
        <v>2.8946212077446893</v>
      </c>
    </row>
    <row r="493" spans="1:2">
      <c r="A493">
        <v>492</v>
      </c>
      <c r="B493" s="13">
        <v>2.7720458666254473</v>
      </c>
    </row>
    <row r="494" spans="1:2">
      <c r="A494">
        <v>493</v>
      </c>
      <c r="B494" s="13">
        <v>-0.61934232438763936</v>
      </c>
    </row>
    <row r="495" spans="1:2">
      <c r="A495">
        <v>494</v>
      </c>
      <c r="B495" s="13">
        <v>2.1619518676571055</v>
      </c>
    </row>
    <row r="496" spans="1:2">
      <c r="A496">
        <v>495</v>
      </c>
      <c r="B496" s="13">
        <v>-0.41048615627794671</v>
      </c>
    </row>
    <row r="497" spans="1:2">
      <c r="A497">
        <v>496</v>
      </c>
      <c r="B497" s="13">
        <v>-1.7639036517030242</v>
      </c>
    </row>
    <row r="498" spans="1:2">
      <c r="A498">
        <v>497</v>
      </c>
      <c r="B498" s="13">
        <v>-0.94371749474880862</v>
      </c>
    </row>
    <row r="499" spans="1:2">
      <c r="A499">
        <v>498</v>
      </c>
      <c r="B499" s="13">
        <v>-1.7766748252131668</v>
      </c>
    </row>
    <row r="500" spans="1:2">
      <c r="A500">
        <v>499</v>
      </c>
      <c r="B500" s="13">
        <v>2.6524232605009819</v>
      </c>
    </row>
    <row r="501" spans="1:2">
      <c r="A501">
        <v>500</v>
      </c>
      <c r="B501" s="13">
        <v>0.63091518368038457</v>
      </c>
    </row>
    <row r="502" spans="1:2">
      <c r="A502">
        <v>501</v>
      </c>
      <c r="B502" s="13">
        <v>-1.1891515038322709</v>
      </c>
    </row>
    <row r="503" spans="1:2">
      <c r="A503">
        <v>502</v>
      </c>
      <c r="B503" s="13">
        <v>2.7299240123908617</v>
      </c>
    </row>
    <row r="504" spans="1:2">
      <c r="A504">
        <v>503</v>
      </c>
      <c r="B504" s="13">
        <v>3.2995054420455951</v>
      </c>
    </row>
    <row r="505" spans="1:2">
      <c r="A505">
        <v>504</v>
      </c>
      <c r="B505" s="13">
        <v>-1.1290891057933428</v>
      </c>
    </row>
    <row r="506" spans="1:2">
      <c r="A506">
        <v>505</v>
      </c>
      <c r="B506" s="13">
        <v>7.3924976249574499</v>
      </c>
    </row>
    <row r="507" spans="1:2">
      <c r="A507">
        <v>506</v>
      </c>
      <c r="B507" s="13">
        <v>1.4414617206772411</v>
      </c>
    </row>
    <row r="508" spans="1:2">
      <c r="A508">
        <v>507</v>
      </c>
      <c r="B508" s="13">
        <v>4.5969594867761643E-2</v>
      </c>
    </row>
    <row r="509" spans="1:2">
      <c r="A509">
        <v>508</v>
      </c>
      <c r="B509" s="13">
        <v>6.8850990415288882</v>
      </c>
    </row>
    <row r="510" spans="1:2">
      <c r="A510">
        <v>509</v>
      </c>
      <c r="B510" s="13">
        <v>-1.2358309572877377</v>
      </c>
    </row>
    <row r="511" spans="1:2">
      <c r="A511">
        <v>510</v>
      </c>
      <c r="B511" s="13">
        <v>8.5366897830599378</v>
      </c>
    </row>
    <row r="512" spans="1:2">
      <c r="A512">
        <v>511</v>
      </c>
      <c r="B512" s="13">
        <v>-3.562222902831194</v>
      </c>
    </row>
    <row r="513" spans="1:2">
      <c r="A513">
        <v>512</v>
      </c>
      <c r="B513" s="13">
        <v>0.23836982896031828</v>
      </c>
    </row>
    <row r="514" spans="1:2">
      <c r="A514">
        <v>513</v>
      </c>
      <c r="B514" s="13">
        <v>1.3631366373542944</v>
      </c>
    </row>
    <row r="515" spans="1:2">
      <c r="A515">
        <v>514</v>
      </c>
      <c r="B515" s="13">
        <v>-8.9813613074305092</v>
      </c>
    </row>
    <row r="516" spans="1:2">
      <c r="A516">
        <v>515</v>
      </c>
      <c r="B516" s="13">
        <v>-4.1035137478149775</v>
      </c>
    </row>
    <row r="517" spans="1:2">
      <c r="A517">
        <v>516</v>
      </c>
      <c r="B517" s="13">
        <v>-3.2209995994842688</v>
      </c>
    </row>
    <row r="518" spans="1:2">
      <c r="A518">
        <v>517</v>
      </c>
      <c r="B518" s="13">
        <v>0.38435925295027429</v>
      </c>
    </row>
    <row r="519" spans="1:2">
      <c r="A519">
        <v>518</v>
      </c>
      <c r="B519" s="13">
        <v>1.526950261190128</v>
      </c>
    </row>
    <row r="520" spans="1:2">
      <c r="A520">
        <v>519</v>
      </c>
      <c r="B520" s="13">
        <v>5.2053987923616463</v>
      </c>
    </row>
    <row r="521" spans="1:2">
      <c r="A521">
        <v>520</v>
      </c>
      <c r="B521" s="13">
        <v>-7.0356410189733917E-2</v>
      </c>
    </row>
    <row r="522" spans="1:2">
      <c r="A522">
        <v>521</v>
      </c>
      <c r="B522" s="13">
        <v>-13.348101467230935</v>
      </c>
    </row>
    <row r="523" spans="1:2">
      <c r="A523">
        <v>522</v>
      </c>
      <c r="B523" s="13">
        <v>4.492971432824981</v>
      </c>
    </row>
    <row r="524" spans="1:2">
      <c r="A524">
        <v>523</v>
      </c>
      <c r="B524" s="13">
        <v>0.55361729999049036</v>
      </c>
    </row>
    <row r="525" spans="1:2">
      <c r="A525">
        <v>524</v>
      </c>
      <c r="B525" s="13">
        <v>1.392330333744707</v>
      </c>
    </row>
    <row r="526" spans="1:2">
      <c r="A526">
        <v>525</v>
      </c>
      <c r="B526" s="13">
        <v>6.5419569298808335</v>
      </c>
    </row>
    <row r="527" spans="1:2">
      <c r="A527">
        <v>526</v>
      </c>
      <c r="B527" s="13">
        <v>-8.7667053885933264</v>
      </c>
    </row>
    <row r="528" spans="1:2">
      <c r="A528">
        <v>527</v>
      </c>
      <c r="B528" s="13">
        <v>-1.0801259214484109</v>
      </c>
    </row>
    <row r="529" spans="1:2">
      <c r="A529">
        <v>528</v>
      </c>
      <c r="B529" s="13">
        <v>0.54681131281979789</v>
      </c>
    </row>
    <row r="530" spans="1:2">
      <c r="A530">
        <v>529</v>
      </c>
      <c r="B530" s="13">
        <v>-2.5634445165567477</v>
      </c>
    </row>
    <row r="531" spans="1:2">
      <c r="A531">
        <v>530</v>
      </c>
      <c r="B531" s="13">
        <v>0.53689818642245446</v>
      </c>
    </row>
    <row r="532" spans="1:2">
      <c r="A532">
        <v>531</v>
      </c>
      <c r="B532" s="13">
        <v>-1.0403598363471671</v>
      </c>
    </row>
    <row r="533" spans="1:2">
      <c r="A533">
        <v>532</v>
      </c>
      <c r="B533" s="13">
        <v>-0.65247170915484076</v>
      </c>
    </row>
    <row r="534" spans="1:2">
      <c r="A534">
        <v>533</v>
      </c>
      <c r="B534" s="13">
        <v>3.7370747044102361</v>
      </c>
    </row>
    <row r="535" spans="1:2">
      <c r="A535">
        <v>534</v>
      </c>
      <c r="B535" s="13">
        <v>1.6663789664726782</v>
      </c>
    </row>
    <row r="536" spans="1:2">
      <c r="A536">
        <v>535</v>
      </c>
      <c r="B536" s="13">
        <v>-2.6746705320218962</v>
      </c>
    </row>
    <row r="537" spans="1:2">
      <c r="A537">
        <v>536</v>
      </c>
      <c r="B537" s="13">
        <v>-1.9301809320742989</v>
      </c>
    </row>
    <row r="538" spans="1:2">
      <c r="A538">
        <v>537</v>
      </c>
      <c r="B538" s="13">
        <v>1.1334114475218149</v>
      </c>
    </row>
    <row r="539" spans="1:2">
      <c r="A539">
        <v>538</v>
      </c>
      <c r="B539" s="13">
        <v>-1.8024285636237583</v>
      </c>
    </row>
    <row r="540" spans="1:2">
      <c r="A540">
        <v>539</v>
      </c>
      <c r="B540" s="13">
        <v>3.3222002475866077</v>
      </c>
    </row>
    <row r="541" spans="1:2">
      <c r="A541">
        <v>540</v>
      </c>
      <c r="B541" s="13">
        <v>-4.4817548607639219</v>
      </c>
    </row>
    <row r="542" spans="1:2">
      <c r="A542">
        <v>541</v>
      </c>
      <c r="B542" s="13">
        <v>4.1950658988147422</v>
      </c>
    </row>
    <row r="543" spans="1:2">
      <c r="A543">
        <v>542</v>
      </c>
      <c r="B543" s="13">
        <v>-3.889351457049488</v>
      </c>
    </row>
    <row r="544" spans="1:2">
      <c r="A544">
        <v>543</v>
      </c>
      <c r="B544" s="13">
        <v>-0.82248586299756998</v>
      </c>
    </row>
    <row r="545" spans="1:2">
      <c r="A545">
        <v>544</v>
      </c>
      <c r="B545" s="13">
        <v>-4.9267670590396619</v>
      </c>
    </row>
    <row r="546" spans="1:2">
      <c r="A546">
        <v>545</v>
      </c>
      <c r="B546" s="13">
        <v>3.3451983265249767</v>
      </c>
    </row>
    <row r="547" spans="1:2">
      <c r="A547">
        <v>546</v>
      </c>
      <c r="B547" s="13">
        <v>2.3870129408109659</v>
      </c>
    </row>
    <row r="548" spans="1:2">
      <c r="A548">
        <v>547</v>
      </c>
      <c r="B548" s="13">
        <v>-0.29598655243568267</v>
      </c>
    </row>
    <row r="549" spans="1:2">
      <c r="A549">
        <v>548</v>
      </c>
      <c r="B549" s="13">
        <v>0.7965458884633464</v>
      </c>
    </row>
    <row r="550" spans="1:2">
      <c r="A550">
        <v>549</v>
      </c>
      <c r="B550" s="13">
        <v>1.0125984297238697</v>
      </c>
    </row>
    <row r="551" spans="1:2">
      <c r="A551">
        <v>550</v>
      </c>
      <c r="B551" s="13">
        <v>1.8372991292430356</v>
      </c>
    </row>
    <row r="552" spans="1:2">
      <c r="A552">
        <v>551</v>
      </c>
      <c r="B552" s="13">
        <v>2.2194886957164965</v>
      </c>
    </row>
    <row r="553" spans="1:2">
      <c r="A553">
        <v>552</v>
      </c>
      <c r="B553" s="13">
        <v>2.023192896943713</v>
      </c>
    </row>
    <row r="554" spans="1:2">
      <c r="A554">
        <v>553</v>
      </c>
      <c r="B554" s="13">
        <v>-2.7158059261921923</v>
      </c>
    </row>
    <row r="555" spans="1:2">
      <c r="A555">
        <v>554</v>
      </c>
      <c r="B555" s="13">
        <v>5.1619185254109921</v>
      </c>
    </row>
    <row r="556" spans="1:2">
      <c r="A556">
        <v>555</v>
      </c>
      <c r="B556" s="13">
        <v>-5.8693731800511157</v>
      </c>
    </row>
    <row r="557" spans="1:2">
      <c r="A557">
        <v>556</v>
      </c>
      <c r="B557" s="13">
        <v>0.66992851804962683</v>
      </c>
    </row>
    <row r="558" spans="1:2">
      <c r="A558">
        <v>557</v>
      </c>
      <c r="B558" s="13">
        <v>-2.4569597148231108</v>
      </c>
    </row>
    <row r="559" spans="1:2">
      <c r="A559">
        <v>558</v>
      </c>
      <c r="B559" s="13">
        <v>3.1806318327773049</v>
      </c>
    </row>
    <row r="560" spans="1:2">
      <c r="A560">
        <v>559</v>
      </c>
      <c r="B560" s="13">
        <v>2.4381932413970135</v>
      </c>
    </row>
    <row r="561" spans="1:2">
      <c r="A561">
        <v>560</v>
      </c>
      <c r="B561" s="13">
        <v>-1.0365171694682938</v>
      </c>
    </row>
    <row r="562" spans="1:2">
      <c r="A562">
        <v>561</v>
      </c>
      <c r="B562" s="13">
        <v>-4.9411563905937337</v>
      </c>
    </row>
    <row r="563" spans="1:2">
      <c r="A563">
        <v>562</v>
      </c>
      <c r="B563" s="13">
        <v>-4.056725570065109</v>
      </c>
    </row>
    <row r="564" spans="1:2">
      <c r="A564">
        <v>563</v>
      </c>
      <c r="B564" s="13">
        <v>2.2411862185171914</v>
      </c>
    </row>
    <row r="565" spans="1:2">
      <c r="A565">
        <v>564</v>
      </c>
      <c r="B565" s="13">
        <v>2.8201746257651159</v>
      </c>
    </row>
    <row r="566" spans="1:2">
      <c r="A566">
        <v>565</v>
      </c>
      <c r="B566" s="13">
        <v>2.2272412847861589</v>
      </c>
    </row>
    <row r="567" spans="1:2">
      <c r="A567">
        <v>566</v>
      </c>
      <c r="B567" s="13">
        <v>-1.6640566586000685</v>
      </c>
    </row>
    <row r="568" spans="1:2">
      <c r="A568">
        <v>567</v>
      </c>
      <c r="B568" s="13">
        <v>-9.0694225653836025</v>
      </c>
    </row>
    <row r="569" spans="1:2">
      <c r="A569">
        <v>568</v>
      </c>
      <c r="B569" s="13">
        <v>-4.9738331027257194</v>
      </c>
    </row>
    <row r="570" spans="1:2">
      <c r="A570">
        <v>569</v>
      </c>
      <c r="B570" s="13">
        <v>-3.168479910559646</v>
      </c>
    </row>
    <row r="571" spans="1:2">
      <c r="A571">
        <v>570</v>
      </c>
      <c r="B571" s="13">
        <v>2.3657751040318939</v>
      </c>
    </row>
    <row r="572" spans="1:2">
      <c r="A572">
        <v>571</v>
      </c>
      <c r="B572" s="13">
        <v>-1.097031781186981</v>
      </c>
    </row>
    <row r="573" spans="1:2">
      <c r="A573">
        <v>572</v>
      </c>
      <c r="B573" s="13">
        <v>-6.0047645798095237</v>
      </c>
    </row>
    <row r="574" spans="1:2">
      <c r="A574">
        <v>573</v>
      </c>
      <c r="B574" s="13">
        <v>-2.8545032654987028</v>
      </c>
    </row>
    <row r="575" spans="1:2">
      <c r="A575">
        <v>574</v>
      </c>
      <c r="B575" s="13">
        <v>-5.7880686005902717</v>
      </c>
    </row>
    <row r="576" spans="1:2">
      <c r="A576">
        <v>575</v>
      </c>
      <c r="B576" s="13">
        <v>-0.19991601774017567</v>
      </c>
    </row>
    <row r="577" spans="1:2">
      <c r="A577">
        <v>576</v>
      </c>
      <c r="B577" s="13">
        <v>-2.3454502689739667</v>
      </c>
    </row>
    <row r="578" spans="1:2">
      <c r="A578">
        <v>577</v>
      </c>
      <c r="B578" s="13">
        <v>9.6689389091756742E-2</v>
      </c>
    </row>
    <row r="579" spans="1:2">
      <c r="A579">
        <v>578</v>
      </c>
      <c r="B579" s="13">
        <v>-4.7429257194198726</v>
      </c>
    </row>
    <row r="580" spans="1:2">
      <c r="A580">
        <v>579</v>
      </c>
      <c r="B580" s="13">
        <v>-3.6133545376995255</v>
      </c>
    </row>
    <row r="581" spans="1:2">
      <c r="A581">
        <v>580</v>
      </c>
      <c r="B581" s="13">
        <v>2.9529959698314903</v>
      </c>
    </row>
    <row r="582" spans="1:2">
      <c r="A582">
        <v>581</v>
      </c>
      <c r="B582" s="13">
        <v>0.11043993060657829</v>
      </c>
    </row>
    <row r="583" spans="1:2">
      <c r="A583">
        <v>582</v>
      </c>
      <c r="B583" s="13">
        <v>2.1162029701356939</v>
      </c>
    </row>
    <row r="584" spans="1:2">
      <c r="A584">
        <v>583</v>
      </c>
      <c r="B584" s="13">
        <v>-1.0762867935028739</v>
      </c>
    </row>
    <row r="585" spans="1:2">
      <c r="A585">
        <v>584</v>
      </c>
      <c r="B585" s="13">
        <v>2.7174172520417459</v>
      </c>
    </row>
    <row r="586" spans="1:2">
      <c r="A586">
        <v>585</v>
      </c>
      <c r="B586" s="13">
        <v>3.4785752624297288</v>
      </c>
    </row>
    <row r="587" spans="1:2">
      <c r="A587">
        <v>586</v>
      </c>
      <c r="B587" s="13">
        <v>1.2000159122865739</v>
      </c>
    </row>
    <row r="588" spans="1:2">
      <c r="A588">
        <v>587</v>
      </c>
      <c r="B588" s="13">
        <v>3.427556623187582</v>
      </c>
    </row>
    <row r="589" spans="1:2">
      <c r="A589">
        <v>588</v>
      </c>
      <c r="B589" s="13">
        <v>2.0218202028798187</v>
      </c>
    </row>
    <row r="590" spans="1:2">
      <c r="A590">
        <v>589</v>
      </c>
      <c r="B590" s="13">
        <v>-2.1671515382446023</v>
      </c>
    </row>
    <row r="591" spans="1:2">
      <c r="A591">
        <v>590</v>
      </c>
      <c r="B591" s="13">
        <v>3.6722988450145495E-2</v>
      </c>
    </row>
    <row r="592" spans="1:2">
      <c r="A592">
        <v>591</v>
      </c>
      <c r="B592" s="13">
        <v>3.3280205927192443</v>
      </c>
    </row>
    <row r="593" spans="1:2">
      <c r="A593">
        <v>592</v>
      </c>
      <c r="B593" s="13">
        <v>-2.1875604260199384</v>
      </c>
    </row>
    <row r="594" spans="1:2">
      <c r="A594">
        <v>593</v>
      </c>
      <c r="B594" s="13">
        <v>6.9907421954640538</v>
      </c>
    </row>
    <row r="595" spans="1:2">
      <c r="A595">
        <v>594</v>
      </c>
      <c r="B595" s="13">
        <v>3.4687516868448802</v>
      </c>
    </row>
    <row r="596" spans="1:2">
      <c r="A596">
        <v>595</v>
      </c>
      <c r="B596" s="13">
        <v>3.1328768418917048</v>
      </c>
    </row>
    <row r="597" spans="1:2">
      <c r="A597">
        <v>596</v>
      </c>
      <c r="B597" s="13">
        <v>-2.0893800604125414</v>
      </c>
    </row>
    <row r="598" spans="1:2">
      <c r="A598">
        <v>597</v>
      </c>
      <c r="B598" s="13">
        <v>-4.8686174299419349</v>
      </c>
    </row>
    <row r="599" spans="1:2">
      <c r="A599">
        <v>598</v>
      </c>
      <c r="B599" s="13">
        <v>1.0138858600630223</v>
      </c>
    </row>
    <row r="600" spans="1:2">
      <c r="A600">
        <v>599</v>
      </c>
      <c r="B600" s="13">
        <v>1.8619251790438229</v>
      </c>
    </row>
    <row r="601" spans="1:2">
      <c r="A601">
        <v>600</v>
      </c>
      <c r="B601" s="13">
        <v>3.4672302700669348</v>
      </c>
    </row>
    <row r="602" spans="1:2">
      <c r="A602">
        <v>601</v>
      </c>
      <c r="B602" s="13">
        <v>0.6051664602206126</v>
      </c>
    </row>
    <row r="603" spans="1:2">
      <c r="A603">
        <v>602</v>
      </c>
      <c r="B603" s="13">
        <v>-9.8366746365959195</v>
      </c>
    </row>
    <row r="604" spans="1:2">
      <c r="A604">
        <v>603</v>
      </c>
      <c r="B604" s="13">
        <v>-3.6044760500123809</v>
      </c>
    </row>
    <row r="605" spans="1:2">
      <c r="A605">
        <v>604</v>
      </c>
      <c r="B605" s="13">
        <v>3.1132881606146183</v>
      </c>
    </row>
    <row r="606" spans="1:2">
      <c r="A606">
        <v>605</v>
      </c>
      <c r="B606" s="13">
        <v>1.2694268504183464</v>
      </c>
    </row>
    <row r="607" spans="1:2">
      <c r="A607">
        <v>606</v>
      </c>
      <c r="B607" s="13">
        <v>-1.5528791277727321</v>
      </c>
    </row>
    <row r="608" spans="1:2">
      <c r="A608">
        <v>607</v>
      </c>
      <c r="B608" s="13">
        <v>-1.2042275240908478</v>
      </c>
    </row>
    <row r="609" spans="1:2">
      <c r="A609">
        <v>608</v>
      </c>
      <c r="B609" s="13">
        <v>-1.1791047022349603</v>
      </c>
    </row>
    <row r="610" spans="1:2">
      <c r="A610">
        <v>609</v>
      </c>
      <c r="B610" s="13">
        <v>0.91081420169645833</v>
      </c>
    </row>
    <row r="611" spans="1:2">
      <c r="A611">
        <v>610</v>
      </c>
      <c r="B611" s="13">
        <v>0.5775016995977108</v>
      </c>
    </row>
    <row r="612" spans="1:2">
      <c r="A612">
        <v>611</v>
      </c>
      <c r="B612" s="13">
        <v>2.8706268813121532</v>
      </c>
    </row>
    <row r="613" spans="1:2">
      <c r="A613">
        <v>612</v>
      </c>
      <c r="B613" s="13">
        <v>4.1619869333636217</v>
      </c>
    </row>
    <row r="614" spans="1:2">
      <c r="A614">
        <v>613</v>
      </c>
      <c r="B614" s="13">
        <v>4.4416606181552565</v>
      </c>
    </row>
    <row r="615" spans="1:2">
      <c r="A615">
        <v>614</v>
      </c>
      <c r="B615" s="13">
        <v>2.3793052475306018</v>
      </c>
    </row>
    <row r="616" spans="1:2">
      <c r="A616">
        <v>615</v>
      </c>
      <c r="B616" s="13">
        <v>1.9129908100493189</v>
      </c>
    </row>
    <row r="617" spans="1:2">
      <c r="A617">
        <v>616</v>
      </c>
      <c r="B617" s="13">
        <v>-1.5599150392219632</v>
      </c>
    </row>
    <row r="618" spans="1:2">
      <c r="A618">
        <v>617</v>
      </c>
      <c r="B618" s="13">
        <v>0.31551496713762184</v>
      </c>
    </row>
    <row r="619" spans="1:2">
      <c r="A619">
        <v>618</v>
      </c>
      <c r="B619" s="13">
        <v>-1.094935805044704E-2</v>
      </c>
    </row>
    <row r="620" spans="1:2">
      <c r="A620">
        <v>619</v>
      </c>
      <c r="B620" s="13">
        <v>5.3769592680888918</v>
      </c>
    </row>
    <row r="621" spans="1:2">
      <c r="A621">
        <v>620</v>
      </c>
      <c r="B621" s="13">
        <v>-6.0411165594269391</v>
      </c>
    </row>
    <row r="622" spans="1:2">
      <c r="A622">
        <v>621</v>
      </c>
      <c r="B622" s="13">
        <v>0.16133129014568531</v>
      </c>
    </row>
    <row r="623" spans="1:2">
      <c r="A623">
        <v>622</v>
      </c>
      <c r="B623" s="13">
        <v>-2.5377903471282885</v>
      </c>
    </row>
    <row r="624" spans="1:2">
      <c r="A624">
        <v>623</v>
      </c>
      <c r="B624" s="13">
        <v>3.6892747335765059</v>
      </c>
    </row>
    <row r="625" spans="1:2">
      <c r="A625">
        <v>624</v>
      </c>
      <c r="B625" s="13">
        <v>3.9701111483617217</v>
      </c>
    </row>
    <row r="626" spans="1:2">
      <c r="A626">
        <v>625</v>
      </c>
      <c r="B626" s="13">
        <v>-1.3827808709848473</v>
      </c>
    </row>
    <row r="627" spans="1:2">
      <c r="A627">
        <v>626</v>
      </c>
      <c r="B627" s="13">
        <v>-7.1787055986948127</v>
      </c>
    </row>
    <row r="628" spans="1:2">
      <c r="A628">
        <v>627</v>
      </c>
      <c r="B628" s="13">
        <v>2.8913993078771272</v>
      </c>
    </row>
    <row r="629" spans="1:2">
      <c r="A629">
        <v>628</v>
      </c>
      <c r="B629" s="13">
        <v>4.1856908368499024</v>
      </c>
    </row>
    <row r="630" spans="1:2">
      <c r="A630">
        <v>629</v>
      </c>
      <c r="B630" s="13">
        <v>0.96146418606326589</v>
      </c>
    </row>
    <row r="631" spans="1:2">
      <c r="A631">
        <v>630</v>
      </c>
      <c r="B631" s="13">
        <v>-3.4828073292414663</v>
      </c>
    </row>
    <row r="632" spans="1:2">
      <c r="A632">
        <v>631</v>
      </c>
      <c r="B632" s="13">
        <v>5.730621900399675</v>
      </c>
    </row>
    <row r="633" spans="1:2">
      <c r="A633">
        <v>632</v>
      </c>
      <c r="B633" s="13">
        <v>1.6521062504389705</v>
      </c>
    </row>
    <row r="634" spans="1:2">
      <c r="A634">
        <v>633</v>
      </c>
      <c r="B634" s="13">
        <v>3.2430792743825116</v>
      </c>
    </row>
    <row r="635" spans="1:2">
      <c r="A635">
        <v>634</v>
      </c>
      <c r="B635" s="13">
        <v>-0.65773509463554958</v>
      </c>
    </row>
    <row r="636" spans="1:2">
      <c r="A636">
        <v>635</v>
      </c>
      <c r="B636" s="13">
        <v>4.44905499140049</v>
      </c>
    </row>
    <row r="637" spans="1:2">
      <c r="A637">
        <v>636</v>
      </c>
      <c r="B637" s="13">
        <v>-1.5476824454001563</v>
      </c>
    </row>
    <row r="638" spans="1:2">
      <c r="A638">
        <v>637</v>
      </c>
      <c r="B638" s="13">
        <v>-0.42491370445460952</v>
      </c>
    </row>
    <row r="639" spans="1:2">
      <c r="A639">
        <v>638</v>
      </c>
      <c r="B639" s="13">
        <v>-4.6622758392806061</v>
      </c>
    </row>
    <row r="640" spans="1:2">
      <c r="A640">
        <v>639</v>
      </c>
      <c r="B640" s="13">
        <v>1.5789171199996734</v>
      </c>
    </row>
    <row r="641" spans="1:2">
      <c r="A641">
        <v>640</v>
      </c>
      <c r="B641" s="13">
        <v>-7.8428376051913398E-2</v>
      </c>
    </row>
    <row r="642" spans="1:2">
      <c r="A642">
        <v>641</v>
      </c>
      <c r="B642" s="13">
        <v>1.252694200056754</v>
      </c>
    </row>
    <row r="643" spans="1:2">
      <c r="A643">
        <v>642</v>
      </c>
      <c r="B643" s="13">
        <v>5.8389028584578853</v>
      </c>
    </row>
    <row r="644" spans="1:2">
      <c r="A644">
        <v>643</v>
      </c>
      <c r="B644" s="13">
        <v>2.5009149323761548</v>
      </c>
    </row>
    <row r="645" spans="1:2">
      <c r="A645">
        <v>644</v>
      </c>
      <c r="B645" s="13">
        <v>-0.47146688981499568</v>
      </c>
    </row>
    <row r="646" spans="1:2">
      <c r="A646">
        <v>645</v>
      </c>
      <c r="B646" s="13">
        <v>-10.116997146205833</v>
      </c>
    </row>
    <row r="647" spans="1:2">
      <c r="A647">
        <v>646</v>
      </c>
      <c r="B647" s="13">
        <v>-1.5879969144221815</v>
      </c>
    </row>
    <row r="648" spans="1:2">
      <c r="A648">
        <v>647</v>
      </c>
      <c r="B648" s="13">
        <v>-0.87092145751648808</v>
      </c>
    </row>
    <row r="649" spans="1:2">
      <c r="A649">
        <v>648</v>
      </c>
      <c r="B649" s="13">
        <v>-0.38579367803505893</v>
      </c>
    </row>
    <row r="650" spans="1:2">
      <c r="A650">
        <v>649</v>
      </c>
      <c r="B650" s="13">
        <v>-1.7802213039520711</v>
      </c>
    </row>
    <row r="651" spans="1:2">
      <c r="A651">
        <v>650</v>
      </c>
      <c r="B651" s="13">
        <v>-0.79342231363095783</v>
      </c>
    </row>
    <row r="652" spans="1:2">
      <c r="A652">
        <v>651</v>
      </c>
      <c r="B652" s="13">
        <v>-0.87678733318036017</v>
      </c>
    </row>
    <row r="653" spans="1:2">
      <c r="A653">
        <v>652</v>
      </c>
      <c r="B653" s="13">
        <v>-0.34453777367782984</v>
      </c>
    </row>
    <row r="654" spans="1:2">
      <c r="A654">
        <v>653</v>
      </c>
      <c r="B654" s="13">
        <v>-1.1514334951144496</v>
      </c>
    </row>
    <row r="655" spans="1:2">
      <c r="A655">
        <v>654</v>
      </c>
      <c r="B655" s="13">
        <v>-11.828014578567366</v>
      </c>
    </row>
    <row r="656" spans="1:2">
      <c r="A656">
        <v>655</v>
      </c>
      <c r="B656" s="13">
        <v>-4.0600779630663713</v>
      </c>
    </row>
    <row r="657" spans="1:2">
      <c r="A657">
        <v>656</v>
      </c>
      <c r="B657" s="13">
        <v>7.7378950234193962</v>
      </c>
    </row>
    <row r="658" spans="1:2">
      <c r="A658">
        <v>657</v>
      </c>
      <c r="B658" s="13">
        <v>2.9509824961714934</v>
      </c>
    </row>
    <row r="659" spans="1:2">
      <c r="A659">
        <v>658</v>
      </c>
      <c r="B659" s="13">
        <v>-1.5551271894977974</v>
      </c>
    </row>
    <row r="660" spans="1:2">
      <c r="A660">
        <v>659</v>
      </c>
      <c r="B660" s="13">
        <v>-1.3165191290588099</v>
      </c>
    </row>
    <row r="661" spans="1:2">
      <c r="A661">
        <v>660</v>
      </c>
      <c r="B661" s="13">
        <v>8.8757548649057103</v>
      </c>
    </row>
    <row r="662" spans="1:2">
      <c r="A662">
        <v>661</v>
      </c>
      <c r="B662" s="13">
        <v>1.851431305328695</v>
      </c>
    </row>
    <row r="663" spans="1:2">
      <c r="A663">
        <v>662</v>
      </c>
      <c r="B663" s="13">
        <v>2.1683535529265656</v>
      </c>
    </row>
    <row r="664" spans="1:2">
      <c r="A664">
        <v>663</v>
      </c>
      <c r="B664" s="13">
        <v>-1.2805254575808072</v>
      </c>
    </row>
    <row r="665" spans="1:2">
      <c r="A665">
        <v>664</v>
      </c>
      <c r="B665" s="13">
        <v>0.7076035156012116</v>
      </c>
    </row>
    <row r="666" spans="1:2">
      <c r="A666">
        <v>665</v>
      </c>
      <c r="B666" s="13">
        <v>2.4175729125810448</v>
      </c>
    </row>
    <row r="667" spans="1:2">
      <c r="A667">
        <v>666</v>
      </c>
      <c r="B667" s="13">
        <v>-6.0224150044830571</v>
      </c>
    </row>
    <row r="668" spans="1:2">
      <c r="A668">
        <v>667</v>
      </c>
      <c r="B668" s="13">
        <v>-1.3404628142569417</v>
      </c>
    </row>
    <row r="669" spans="1:2">
      <c r="A669">
        <v>668</v>
      </c>
      <c r="B669" s="13">
        <v>3.2914434078296937</v>
      </c>
    </row>
    <row r="670" spans="1:2">
      <c r="A670">
        <v>669</v>
      </c>
      <c r="B670" s="13">
        <v>-1.1919646414297225</v>
      </c>
    </row>
    <row r="671" spans="1:2">
      <c r="A671">
        <v>670</v>
      </c>
      <c r="B671" s="13">
        <v>0.18807698146237786</v>
      </c>
    </row>
    <row r="672" spans="1:2">
      <c r="A672">
        <v>671</v>
      </c>
      <c r="B672" s="13">
        <v>6.3074004441938403</v>
      </c>
    </row>
    <row r="673" spans="1:2">
      <c r="A673">
        <v>672</v>
      </c>
      <c r="B673" s="13">
        <v>-4.8548445853704445</v>
      </c>
    </row>
    <row r="674" spans="1:2">
      <c r="A674">
        <v>673</v>
      </c>
      <c r="B674" s="13">
        <v>3.508396664777174</v>
      </c>
    </row>
    <row r="675" spans="1:2">
      <c r="A675">
        <v>674</v>
      </c>
      <c r="B675" s="13">
        <v>3.4408527305196839</v>
      </c>
    </row>
    <row r="676" spans="1:2">
      <c r="A676">
        <v>675</v>
      </c>
      <c r="B676" s="13">
        <v>0.51106357488524756</v>
      </c>
    </row>
    <row r="677" spans="1:2">
      <c r="A677">
        <v>676</v>
      </c>
      <c r="B677" s="13">
        <v>-2.7902840992246829</v>
      </c>
    </row>
    <row r="678" spans="1:2">
      <c r="A678">
        <v>677</v>
      </c>
      <c r="B678" s="13">
        <v>0.98996792038381565</v>
      </c>
    </row>
    <row r="679" spans="1:2">
      <c r="A679">
        <v>678</v>
      </c>
      <c r="B679" s="13">
        <v>-0.84303682405060087</v>
      </c>
    </row>
    <row r="680" spans="1:2">
      <c r="A680">
        <v>679</v>
      </c>
      <c r="B680" s="13">
        <v>-5.1081984219049001</v>
      </c>
    </row>
    <row r="681" spans="1:2">
      <c r="A681">
        <v>680</v>
      </c>
      <c r="B681" s="13">
        <v>3.856735590424424</v>
      </c>
    </row>
    <row r="682" spans="1:2">
      <c r="A682">
        <v>681</v>
      </c>
      <c r="B682" s="13">
        <v>-0.43020792573698813</v>
      </c>
    </row>
    <row r="683" spans="1:2">
      <c r="A683">
        <v>682</v>
      </c>
      <c r="B683" s="13">
        <v>2.4262340981192385</v>
      </c>
    </row>
    <row r="684" spans="1:2">
      <c r="A684">
        <v>683</v>
      </c>
      <c r="B684" s="13">
        <v>-7.5161023582936668</v>
      </c>
    </row>
    <row r="685" spans="1:2">
      <c r="A685">
        <v>684</v>
      </c>
      <c r="B685" s="13">
        <v>2.4982469715628217</v>
      </c>
    </row>
    <row r="686" spans="1:2">
      <c r="A686">
        <v>685</v>
      </c>
      <c r="B686" s="13">
        <v>-1.0503963042117002</v>
      </c>
    </row>
    <row r="687" spans="1:2">
      <c r="A687">
        <v>686</v>
      </c>
      <c r="B687" s="13">
        <v>7.6120103510441979</v>
      </c>
    </row>
    <row r="688" spans="1:2">
      <c r="A688">
        <v>687</v>
      </c>
      <c r="B688" s="13">
        <v>-0.52609548664486916</v>
      </c>
    </row>
    <row r="689" spans="1:2">
      <c r="A689">
        <v>688</v>
      </c>
      <c r="B689" s="13">
        <v>4.3792723786498637</v>
      </c>
    </row>
    <row r="690" spans="1:2">
      <c r="A690">
        <v>689</v>
      </c>
      <c r="B690" s="13">
        <v>4.2823576676729269</v>
      </c>
    </row>
    <row r="691" spans="1:2">
      <c r="A691">
        <v>690</v>
      </c>
      <c r="B691" s="13">
        <v>1.5558329534812501</v>
      </c>
    </row>
    <row r="692" spans="1:2">
      <c r="A692">
        <v>691</v>
      </c>
      <c r="B692" s="13">
        <v>0.39115234001125326</v>
      </c>
    </row>
    <row r="693" spans="1:2">
      <c r="A693">
        <v>692</v>
      </c>
      <c r="B693" s="13">
        <v>-0.55037718164388405</v>
      </c>
    </row>
    <row r="694" spans="1:2">
      <c r="A694">
        <v>693</v>
      </c>
      <c r="B694" s="13">
        <v>3.8325589943139766</v>
      </c>
    </row>
    <row r="695" spans="1:2">
      <c r="A695">
        <v>694</v>
      </c>
      <c r="B695" s="13">
        <v>-1.2904715750029137</v>
      </c>
    </row>
    <row r="696" spans="1:2">
      <c r="A696">
        <v>695</v>
      </c>
      <c r="B696" s="13">
        <v>-6.3994181063520017</v>
      </c>
    </row>
    <row r="697" spans="1:2">
      <c r="A697">
        <v>696</v>
      </c>
      <c r="B697" s="13">
        <v>4.5091284215875804</v>
      </c>
    </row>
    <row r="698" spans="1:2">
      <c r="A698">
        <v>697</v>
      </c>
      <c r="B698" s="13">
        <v>-0.19307298137278167</v>
      </c>
    </row>
    <row r="699" spans="1:2">
      <c r="A699">
        <v>698</v>
      </c>
      <c r="B699" s="13">
        <v>0.71534320399436024</v>
      </c>
    </row>
    <row r="700" spans="1:2">
      <c r="A700">
        <v>699</v>
      </c>
      <c r="B700" s="13">
        <v>-0.29290089578377149</v>
      </c>
    </row>
    <row r="701" spans="1:2">
      <c r="A701">
        <v>700</v>
      </c>
      <c r="B701" s="13">
        <v>-3.0332097830865612</v>
      </c>
    </row>
    <row r="702" spans="1:2">
      <c r="A702">
        <v>701</v>
      </c>
      <c r="B702" s="13">
        <v>-3.0744642045707371</v>
      </c>
    </row>
    <row r="703" spans="1:2">
      <c r="A703">
        <v>702</v>
      </c>
      <c r="B703" s="13">
        <v>-6.3096878670883445</v>
      </c>
    </row>
    <row r="704" spans="1:2">
      <c r="A704">
        <v>703</v>
      </c>
      <c r="B704" s="13">
        <v>8.3170440462681849</v>
      </c>
    </row>
    <row r="705" spans="1:2">
      <c r="A705">
        <v>704</v>
      </c>
      <c r="B705" s="13">
        <v>6.3193971361883614</v>
      </c>
    </row>
    <row r="706" spans="1:2">
      <c r="A706">
        <v>705</v>
      </c>
      <c r="B706" s="13">
        <v>1.5653387207921017</v>
      </c>
    </row>
    <row r="707" spans="1:2">
      <c r="A707">
        <v>706</v>
      </c>
      <c r="B707" s="13">
        <v>0.3203809506370478</v>
      </c>
    </row>
    <row r="708" spans="1:2">
      <c r="A708">
        <v>707</v>
      </c>
      <c r="B708" s="13">
        <v>2.6668002396436035</v>
      </c>
    </row>
    <row r="709" spans="1:2">
      <c r="A709">
        <v>708</v>
      </c>
      <c r="B709" s="13">
        <v>1.5779348342169734</v>
      </c>
    </row>
    <row r="710" spans="1:2">
      <c r="A710">
        <v>709</v>
      </c>
      <c r="B710" s="13">
        <v>-2.6842919521430404</v>
      </c>
    </row>
    <row r="711" spans="1:2">
      <c r="A711">
        <v>710</v>
      </c>
      <c r="B711" s="13">
        <v>3.1210569955445471</v>
      </c>
    </row>
    <row r="712" spans="1:2">
      <c r="A712">
        <v>711</v>
      </c>
      <c r="B712" s="13">
        <v>9.8013118629495608</v>
      </c>
    </row>
    <row r="713" spans="1:2">
      <c r="A713">
        <v>712</v>
      </c>
      <c r="B713" s="13">
        <v>5.1578432122073758</v>
      </c>
    </row>
    <row r="714" spans="1:2">
      <c r="A714">
        <v>713</v>
      </c>
      <c r="B714" s="13">
        <v>-5.5152721605007571</v>
      </c>
    </row>
    <row r="715" spans="1:2">
      <c r="A715">
        <v>714</v>
      </c>
      <c r="B715" s="13">
        <v>-4.4273119727361428E-2</v>
      </c>
    </row>
    <row r="716" spans="1:2">
      <c r="A716">
        <v>715</v>
      </c>
      <c r="B716" s="13">
        <v>-1.6474900054853738</v>
      </c>
    </row>
    <row r="717" spans="1:2">
      <c r="A717">
        <v>716</v>
      </c>
      <c r="B717" s="13">
        <v>1.2679819974515283</v>
      </c>
    </row>
    <row r="718" spans="1:2">
      <c r="A718">
        <v>717</v>
      </c>
      <c r="B718" s="13">
        <v>7.3924281774284291</v>
      </c>
    </row>
    <row r="719" spans="1:2">
      <c r="A719">
        <v>718</v>
      </c>
      <c r="B719" s="13">
        <v>0.90823753795977658</v>
      </c>
    </row>
    <row r="720" spans="1:2">
      <c r="A720">
        <v>719</v>
      </c>
      <c r="B720" s="13">
        <v>-4.5910094795030902</v>
      </c>
    </row>
    <row r="721" spans="1:2">
      <c r="A721">
        <v>720</v>
      </c>
      <c r="B721" s="13">
        <v>-2.9115803182313194</v>
      </c>
    </row>
    <row r="722" spans="1:2">
      <c r="A722">
        <v>721</v>
      </c>
      <c r="B722" s="13">
        <v>-3.6778735207754849</v>
      </c>
    </row>
    <row r="723" spans="1:2">
      <c r="A723">
        <v>722</v>
      </c>
      <c r="B723" s="13">
        <v>3.333532040646471</v>
      </c>
    </row>
    <row r="724" spans="1:2">
      <c r="A724">
        <v>723</v>
      </c>
      <c r="B724" s="13">
        <v>7.1784145918374049</v>
      </c>
    </row>
    <row r="725" spans="1:2">
      <c r="A725">
        <v>724</v>
      </c>
      <c r="B725" s="13">
        <v>-0.59884420997107246</v>
      </c>
    </row>
    <row r="726" spans="1:2">
      <c r="A726">
        <v>725</v>
      </c>
      <c r="B726" s="13">
        <v>-12.592421038367464</v>
      </c>
    </row>
    <row r="727" spans="1:2">
      <c r="A727">
        <v>726</v>
      </c>
      <c r="B727" s="13">
        <v>-1.0345801232085368</v>
      </c>
    </row>
    <row r="728" spans="1:2">
      <c r="A728">
        <v>727</v>
      </c>
      <c r="B728" s="13">
        <v>-7.2086809587365712</v>
      </c>
    </row>
    <row r="729" spans="1:2">
      <c r="A729">
        <v>728</v>
      </c>
      <c r="B729" s="13">
        <v>-2.7039533724821974</v>
      </c>
    </row>
    <row r="730" spans="1:2">
      <c r="A730">
        <v>729</v>
      </c>
      <c r="B730" s="13">
        <v>-2.9467364564849703</v>
      </c>
    </row>
    <row r="731" spans="1:2">
      <c r="A731">
        <v>730</v>
      </c>
      <c r="B731" s="13">
        <v>6.1890142087957214</v>
      </c>
    </row>
    <row r="732" spans="1:2">
      <c r="A732">
        <v>731</v>
      </c>
      <c r="B732" s="13">
        <v>5.7334052972961613</v>
      </c>
    </row>
    <row r="733" spans="1:2">
      <c r="A733">
        <v>732</v>
      </c>
      <c r="B733" s="13">
        <v>2.8911333457447088E-2</v>
      </c>
    </row>
    <row r="734" spans="1:2">
      <c r="A734">
        <v>733</v>
      </c>
      <c r="B734" s="13">
        <v>-2.6770447101330315</v>
      </c>
    </row>
    <row r="735" spans="1:2">
      <c r="A735">
        <v>734</v>
      </c>
      <c r="B735" s="13">
        <v>3.5306058901027364</v>
      </c>
    </row>
    <row r="736" spans="1:2">
      <c r="A736">
        <v>735</v>
      </c>
      <c r="B736" s="13">
        <v>6.3576966572061471</v>
      </c>
    </row>
    <row r="737" spans="1:2">
      <c r="A737">
        <v>736</v>
      </c>
      <c r="B737" s="13">
        <v>1.3161950883285987</v>
      </c>
    </row>
    <row r="738" spans="1:2">
      <c r="A738">
        <v>737</v>
      </c>
      <c r="B738" s="13">
        <v>-1.987406248401042</v>
      </c>
    </row>
    <row r="739" spans="1:2">
      <c r="A739">
        <v>738</v>
      </c>
      <c r="B739" s="13">
        <v>4.4739846784296287</v>
      </c>
    </row>
    <row r="740" spans="1:2">
      <c r="A740">
        <v>739</v>
      </c>
      <c r="B740" s="13">
        <v>1.2982293791291422</v>
      </c>
    </row>
    <row r="741" spans="1:2">
      <c r="A741">
        <v>740</v>
      </c>
      <c r="B741" s="13">
        <v>-6.2630735581416062</v>
      </c>
    </row>
    <row r="742" spans="1:2">
      <c r="A742">
        <v>741</v>
      </c>
      <c r="B742" s="13">
        <v>4.1632234166719524</v>
      </c>
    </row>
    <row r="743" spans="1:2">
      <c r="A743">
        <v>742</v>
      </c>
      <c r="B743" s="13">
        <v>6.8576327048852361</v>
      </c>
    </row>
    <row r="744" spans="1:2">
      <c r="A744">
        <v>743</v>
      </c>
      <c r="B744" s="13">
        <v>3.8379070471201255</v>
      </c>
    </row>
    <row r="745" spans="1:2">
      <c r="A745">
        <v>744</v>
      </c>
      <c r="B745" s="13">
        <v>-5.2583701296865195</v>
      </c>
    </row>
    <row r="746" spans="1:2">
      <c r="A746">
        <v>745</v>
      </c>
      <c r="B746" s="13">
        <v>1.4760536753463516</v>
      </c>
    </row>
    <row r="747" spans="1:2">
      <c r="A747">
        <v>746</v>
      </c>
      <c r="B747" s="13">
        <v>6.0866698005099646</v>
      </c>
    </row>
    <row r="748" spans="1:2">
      <c r="A748">
        <v>747</v>
      </c>
      <c r="B748" s="13">
        <v>-5.6936477634245746</v>
      </c>
    </row>
    <row r="749" spans="1:2">
      <c r="A749">
        <v>748</v>
      </c>
      <c r="B749" s="13">
        <v>-8.3264982045478497E-2</v>
      </c>
    </row>
    <row r="750" spans="1:2">
      <c r="A750">
        <v>749</v>
      </c>
      <c r="B750" s="13">
        <v>0.59201855182217578</v>
      </c>
    </row>
    <row r="751" spans="1:2">
      <c r="A751">
        <v>750</v>
      </c>
      <c r="B751" s="13">
        <v>5.6438976756851735</v>
      </c>
    </row>
    <row r="752" spans="1:2">
      <c r="A752">
        <v>751</v>
      </c>
      <c r="B752" s="13">
        <v>-1.5447509892233449</v>
      </c>
    </row>
    <row r="753" spans="1:2">
      <c r="A753">
        <v>752</v>
      </c>
      <c r="B753" s="13">
        <v>2.4942762969644434</v>
      </c>
    </row>
    <row r="754" spans="1:2">
      <c r="A754">
        <v>753</v>
      </c>
      <c r="B754" s="13">
        <v>4.0022622160425305</v>
      </c>
    </row>
    <row r="755" spans="1:2">
      <c r="A755">
        <v>754</v>
      </c>
      <c r="B755" s="13">
        <v>3.8730926875106193</v>
      </c>
    </row>
    <row r="756" spans="1:2">
      <c r="A756">
        <v>755</v>
      </c>
      <c r="B756" s="13">
        <v>-8.9373539416281353</v>
      </c>
    </row>
    <row r="757" spans="1:2">
      <c r="A757">
        <v>756</v>
      </c>
      <c r="B757" s="13">
        <v>-1.1002961365273478</v>
      </c>
    </row>
    <row r="758" spans="1:2">
      <c r="A758">
        <v>757</v>
      </c>
      <c r="B758" s="13">
        <v>-0.93352218420763344</v>
      </c>
    </row>
    <row r="759" spans="1:2">
      <c r="A759">
        <v>758</v>
      </c>
      <c r="B759" s="13">
        <v>-4.4144669913781094</v>
      </c>
    </row>
    <row r="760" spans="1:2">
      <c r="A760">
        <v>759</v>
      </c>
      <c r="B760" s="13">
        <v>1.2387206432162177</v>
      </c>
    </row>
    <row r="761" spans="1:2">
      <c r="A761">
        <v>760</v>
      </c>
      <c r="B761" s="13">
        <v>5.5081723103355795E-2</v>
      </c>
    </row>
    <row r="762" spans="1:2">
      <c r="A762">
        <v>761</v>
      </c>
      <c r="B762" s="13">
        <v>4.117051055934728</v>
      </c>
    </row>
    <row r="763" spans="1:2">
      <c r="A763">
        <v>762</v>
      </c>
      <c r="B763" s="13">
        <v>4.6599858152591844</v>
      </c>
    </row>
    <row r="764" spans="1:2">
      <c r="A764">
        <v>763</v>
      </c>
      <c r="B764" s="13">
        <v>-1.5825161617091492</v>
      </c>
    </row>
    <row r="765" spans="1:2">
      <c r="A765">
        <v>764</v>
      </c>
      <c r="B765" s="13">
        <v>1.0645859535444142</v>
      </c>
    </row>
    <row r="766" spans="1:2">
      <c r="A766">
        <v>765</v>
      </c>
      <c r="B766" s="13">
        <v>3.8683410894001264</v>
      </c>
    </row>
    <row r="767" spans="1:2">
      <c r="A767">
        <v>766</v>
      </c>
      <c r="B767" s="13">
        <v>0.89245263549058806</v>
      </c>
    </row>
    <row r="768" spans="1:2">
      <c r="A768">
        <v>767</v>
      </c>
      <c r="B768" s="13">
        <v>9.4490412765341175E-2</v>
      </c>
    </row>
    <row r="769" spans="1:2">
      <c r="A769">
        <v>768</v>
      </c>
      <c r="B769" s="13">
        <v>-2.1822407564866109</v>
      </c>
    </row>
    <row r="770" spans="1:2">
      <c r="A770">
        <v>769</v>
      </c>
      <c r="B770" s="13">
        <v>1.0044919430263648</v>
      </c>
    </row>
    <row r="771" spans="1:2">
      <c r="A771">
        <v>770</v>
      </c>
      <c r="B771" s="13">
        <v>-4.7765181056778045</v>
      </c>
    </row>
    <row r="772" spans="1:2">
      <c r="A772">
        <v>771</v>
      </c>
      <c r="B772" s="13">
        <v>-3.2819843589284226</v>
      </c>
    </row>
    <row r="773" spans="1:2">
      <c r="A773">
        <v>772</v>
      </c>
      <c r="B773" s="13">
        <v>-2.5076668977402514</v>
      </c>
    </row>
    <row r="774" spans="1:2">
      <c r="A774">
        <v>773</v>
      </c>
      <c r="B774" s="13">
        <v>-0.54518775355949411</v>
      </c>
    </row>
    <row r="775" spans="1:2">
      <c r="A775">
        <v>774</v>
      </c>
      <c r="B775" s="13">
        <v>5.073773341367013</v>
      </c>
    </row>
    <row r="776" spans="1:2">
      <c r="A776">
        <v>775</v>
      </c>
      <c r="B776" s="13">
        <v>-3.6180276109715139</v>
      </c>
    </row>
    <row r="777" spans="1:2">
      <c r="A777">
        <v>776</v>
      </c>
      <c r="B777" s="13">
        <v>-1.5063473692392282</v>
      </c>
    </row>
    <row r="778" spans="1:2">
      <c r="A778">
        <v>777</v>
      </c>
      <c r="B778" s="13">
        <v>2.4449490580208502</v>
      </c>
    </row>
    <row r="779" spans="1:2">
      <c r="A779">
        <v>778</v>
      </c>
      <c r="B779" s="13">
        <v>3.7427658347108519</v>
      </c>
    </row>
    <row r="780" spans="1:2">
      <c r="A780">
        <v>779</v>
      </c>
      <c r="B780" s="13">
        <v>4.2591280294769929</v>
      </c>
    </row>
    <row r="781" spans="1:2">
      <c r="A781">
        <v>780</v>
      </c>
      <c r="B781" s="13">
        <v>-7.5118172520190489</v>
      </c>
    </row>
    <row r="782" spans="1:2">
      <c r="A782">
        <v>781</v>
      </c>
      <c r="B782" s="13">
        <v>-2.8738789031542313</v>
      </c>
    </row>
    <row r="783" spans="1:2">
      <c r="A783">
        <v>782</v>
      </c>
      <c r="B783" s="13">
        <v>-8.0165880177891715</v>
      </c>
    </row>
    <row r="784" spans="1:2">
      <c r="A784">
        <v>783</v>
      </c>
      <c r="B784" s="13">
        <v>-2.3480423981217582</v>
      </c>
    </row>
    <row r="785" spans="1:2">
      <c r="A785">
        <v>784</v>
      </c>
      <c r="B785" s="13">
        <v>-0.77530630884521512</v>
      </c>
    </row>
    <row r="786" spans="1:2">
      <c r="A786">
        <v>785</v>
      </c>
      <c r="B786" s="13">
        <v>5.0133222490439682</v>
      </c>
    </row>
    <row r="787" spans="1:2">
      <c r="A787">
        <v>786</v>
      </c>
      <c r="B787" s="13">
        <v>0.979923538782564</v>
      </c>
    </row>
    <row r="788" spans="1:2">
      <c r="A788">
        <v>787</v>
      </c>
      <c r="B788" s="13">
        <v>-2.9466979874198356</v>
      </c>
    </row>
    <row r="789" spans="1:2">
      <c r="A789">
        <v>788</v>
      </c>
      <c r="B789" s="13">
        <v>-6.8383622810843194</v>
      </c>
    </row>
    <row r="790" spans="1:2">
      <c r="A790">
        <v>789</v>
      </c>
      <c r="B790" s="13">
        <v>0.13368864719451487</v>
      </c>
    </row>
    <row r="791" spans="1:2">
      <c r="A791">
        <v>790</v>
      </c>
      <c r="B791" s="13">
        <v>0.40442100406968617</v>
      </c>
    </row>
    <row r="792" spans="1:2">
      <c r="A792">
        <v>791</v>
      </c>
      <c r="B792" s="13">
        <v>-3.1870597388974065</v>
      </c>
    </row>
    <row r="793" spans="1:2">
      <c r="A793">
        <v>792</v>
      </c>
      <c r="B793" s="13">
        <v>-0.18618038366064521</v>
      </c>
    </row>
    <row r="794" spans="1:2">
      <c r="A794">
        <v>793</v>
      </c>
      <c r="B794" s="13">
        <v>-0.50109282515500464</v>
      </c>
    </row>
    <row r="795" spans="1:2">
      <c r="A795">
        <v>794</v>
      </c>
      <c r="B795" s="13">
        <v>-4.3901936205433838</v>
      </c>
    </row>
    <row r="796" spans="1:2">
      <c r="A796">
        <v>795</v>
      </c>
      <c r="B796" s="13">
        <v>-2.0644214909656915</v>
      </c>
    </row>
    <row r="797" spans="1:2">
      <c r="A797">
        <v>796</v>
      </c>
      <c r="B797" s="13">
        <v>1.3197463941697691</v>
      </c>
    </row>
    <row r="798" spans="1:2">
      <c r="A798">
        <v>797</v>
      </c>
      <c r="B798" s="13">
        <v>1.6417664855052856</v>
      </c>
    </row>
    <row r="799" spans="1:2">
      <c r="A799">
        <v>798</v>
      </c>
      <c r="B799" s="13">
        <v>-0.31650756616562248</v>
      </c>
    </row>
    <row r="800" spans="1:2">
      <c r="A800">
        <v>799</v>
      </c>
      <c r="B800" s="13">
        <v>-0.81007441964718374</v>
      </c>
    </row>
    <row r="801" spans="1:2">
      <c r="A801">
        <v>800</v>
      </c>
      <c r="B801" s="13">
        <v>4.2463107363436663</v>
      </c>
    </row>
    <row r="802" spans="1:2">
      <c r="A802">
        <v>801</v>
      </c>
      <c r="B802" s="13">
        <v>-0.51565738379382198</v>
      </c>
    </row>
    <row r="803" spans="1:2">
      <c r="A803">
        <v>802</v>
      </c>
      <c r="B803" s="13">
        <v>-6.7819155512354817E-2</v>
      </c>
    </row>
    <row r="804" spans="1:2">
      <c r="A804">
        <v>803</v>
      </c>
      <c r="B804" s="13">
        <v>-0.21907339268843007</v>
      </c>
    </row>
    <row r="805" spans="1:2">
      <c r="A805">
        <v>804</v>
      </c>
      <c r="B805" s="13">
        <v>2.0225309017471766</v>
      </c>
    </row>
    <row r="806" spans="1:2">
      <c r="A806">
        <v>805</v>
      </c>
      <c r="B806" s="13">
        <v>1.8986535485999916</v>
      </c>
    </row>
    <row r="807" spans="1:2">
      <c r="A807">
        <v>806</v>
      </c>
      <c r="B807" s="13">
        <v>-1.9646464811310962</v>
      </c>
    </row>
    <row r="808" spans="1:2">
      <c r="A808">
        <v>807</v>
      </c>
      <c r="B808" s="13">
        <v>-5.1950957969082197</v>
      </c>
    </row>
    <row r="809" spans="1:2">
      <c r="A809">
        <v>808</v>
      </c>
      <c r="B809" s="13">
        <v>4.2795843052835227</v>
      </c>
    </row>
    <row r="810" spans="1:2">
      <c r="A810">
        <v>809</v>
      </c>
      <c r="B810" s="13">
        <v>-1.7544850753091208</v>
      </c>
    </row>
    <row r="811" spans="1:2">
      <c r="A811">
        <v>810</v>
      </c>
      <c r="B811" s="13">
        <v>2.2189198970970452</v>
      </c>
    </row>
    <row r="812" spans="1:2">
      <c r="A812">
        <v>811</v>
      </c>
      <c r="B812" s="13">
        <v>1.7632649144770254</v>
      </c>
    </row>
    <row r="813" spans="1:2">
      <c r="A813">
        <v>812</v>
      </c>
      <c r="B813" s="13">
        <v>2.1088037946695501</v>
      </c>
    </row>
    <row r="814" spans="1:2">
      <c r="A814">
        <v>813</v>
      </c>
      <c r="B814" s="13">
        <v>6.9342788942186422</v>
      </c>
    </row>
    <row r="815" spans="1:2">
      <c r="A815">
        <v>814</v>
      </c>
      <c r="B815" s="13">
        <v>2.7461988393877426</v>
      </c>
    </row>
    <row r="816" spans="1:2">
      <c r="A816">
        <v>815</v>
      </c>
      <c r="B816" s="13">
        <v>-4.8987318704715097</v>
      </c>
    </row>
    <row r="817" spans="1:2">
      <c r="A817">
        <v>816</v>
      </c>
      <c r="B817" s="13">
        <v>4.4004735801968389</v>
      </c>
    </row>
    <row r="818" spans="1:2">
      <c r="A818">
        <v>817</v>
      </c>
      <c r="B818" s="13">
        <v>-4.1037390877392834</v>
      </c>
    </row>
    <row r="819" spans="1:2">
      <c r="A819">
        <v>818</v>
      </c>
      <c r="B819" s="13">
        <v>6.8508965779876467</v>
      </c>
    </row>
    <row r="820" spans="1:2">
      <c r="A820">
        <v>819</v>
      </c>
      <c r="B820" s="13">
        <v>1.8045812894872288</v>
      </c>
    </row>
    <row r="821" spans="1:2">
      <c r="A821">
        <v>820</v>
      </c>
      <c r="B821" s="13">
        <v>-0.35291228012912612</v>
      </c>
    </row>
    <row r="822" spans="1:2">
      <c r="A822">
        <v>821</v>
      </c>
      <c r="B822" s="13">
        <v>-4.094646550969216</v>
      </c>
    </row>
    <row r="823" spans="1:2">
      <c r="A823">
        <v>822</v>
      </c>
      <c r="B823" s="13">
        <v>6.2516246465283514</v>
      </c>
    </row>
    <row r="824" spans="1:2">
      <c r="A824">
        <v>823</v>
      </c>
      <c r="B824" s="13">
        <v>1.4367803799290682</v>
      </c>
    </row>
    <row r="825" spans="1:2">
      <c r="A825">
        <v>824</v>
      </c>
      <c r="B825" s="13">
        <v>-4.104129014144668</v>
      </c>
    </row>
    <row r="826" spans="1:2">
      <c r="A826">
        <v>825</v>
      </c>
      <c r="B826" s="13">
        <v>-2.2247365148905378</v>
      </c>
    </row>
    <row r="827" spans="1:2">
      <c r="A827">
        <v>826</v>
      </c>
      <c r="B827" s="13">
        <v>-7.2316342549392072</v>
      </c>
    </row>
    <row r="828" spans="1:2">
      <c r="A828">
        <v>827</v>
      </c>
      <c r="B828" s="13">
        <v>-1.275534431385454</v>
      </c>
    </row>
    <row r="829" spans="1:2">
      <c r="A829">
        <v>828</v>
      </c>
      <c r="B829" s="13">
        <v>-5.8096634596181307</v>
      </c>
    </row>
    <row r="830" spans="1:2">
      <c r="A830">
        <v>829</v>
      </c>
      <c r="B830" s="13">
        <v>-2.9223559122364304</v>
      </c>
    </row>
    <row r="831" spans="1:2">
      <c r="A831">
        <v>830</v>
      </c>
      <c r="B831" s="13">
        <v>-1.5543954258063393</v>
      </c>
    </row>
    <row r="832" spans="1:2">
      <c r="A832">
        <v>831</v>
      </c>
      <c r="B832" s="13">
        <v>-3.1640238720831992</v>
      </c>
    </row>
    <row r="833" spans="1:2">
      <c r="A833">
        <v>832</v>
      </c>
      <c r="B833" s="13">
        <v>-7.0031496372509272</v>
      </c>
    </row>
    <row r="834" spans="1:2">
      <c r="A834">
        <v>833</v>
      </c>
      <c r="B834" s="13">
        <v>7.7751654009237354</v>
      </c>
    </row>
    <row r="835" spans="1:2">
      <c r="A835">
        <v>834</v>
      </c>
      <c r="B835" s="13">
        <v>0.38947231612851613</v>
      </c>
    </row>
    <row r="836" spans="1:2">
      <c r="A836">
        <v>835</v>
      </c>
      <c r="B836" s="13">
        <v>1.398398718006248</v>
      </c>
    </row>
    <row r="837" spans="1:2">
      <c r="A837">
        <v>836</v>
      </c>
      <c r="B837" s="13">
        <v>2.8515845813995875</v>
      </c>
    </row>
    <row r="838" spans="1:2">
      <c r="A838">
        <v>837</v>
      </c>
      <c r="B838" s="13">
        <v>3.4877344024947265</v>
      </c>
    </row>
    <row r="839" spans="1:2">
      <c r="A839">
        <v>838</v>
      </c>
      <c r="B839" s="13">
        <v>1.2513073554872707</v>
      </c>
    </row>
    <row r="840" spans="1:2">
      <c r="A840">
        <v>839</v>
      </c>
      <c r="B840" s="13">
        <v>-2.1175153427964908</v>
      </c>
    </row>
    <row r="841" spans="1:2">
      <c r="A841">
        <v>840</v>
      </c>
      <c r="B841" s="13">
        <v>1.3093890032779922</v>
      </c>
    </row>
    <row r="842" spans="1:2">
      <c r="A842">
        <v>841</v>
      </c>
      <c r="B842" s="13">
        <v>-7.17934190977686</v>
      </c>
    </row>
    <row r="843" spans="1:2">
      <c r="A843">
        <v>842</v>
      </c>
      <c r="B843" s="13">
        <v>-4.5734655826741513</v>
      </c>
    </row>
    <row r="844" spans="1:2">
      <c r="A844">
        <v>843</v>
      </c>
      <c r="B844" s="13">
        <v>1.2483779252287606</v>
      </c>
    </row>
    <row r="845" spans="1:2">
      <c r="A845">
        <v>844</v>
      </c>
      <c r="B845" s="13">
        <v>-0.65000969964921751</v>
      </c>
    </row>
    <row r="846" spans="1:2">
      <c r="A846">
        <v>845</v>
      </c>
      <c r="B846" s="13">
        <v>-0.68833298100562978</v>
      </c>
    </row>
    <row r="847" spans="1:2">
      <c r="A847">
        <v>846</v>
      </c>
      <c r="B847" s="13">
        <v>1.41158691625119</v>
      </c>
    </row>
    <row r="848" spans="1:2">
      <c r="A848">
        <v>847</v>
      </c>
      <c r="B848" s="13">
        <v>4.4114686510139052</v>
      </c>
    </row>
    <row r="849" spans="1:2">
      <c r="A849">
        <v>848</v>
      </c>
      <c r="B849" s="13">
        <v>-2.8170321218155459</v>
      </c>
    </row>
    <row r="850" spans="1:2">
      <c r="A850">
        <v>849</v>
      </c>
      <c r="B850" s="13">
        <v>-3.5019306508702064</v>
      </c>
    </row>
    <row r="851" spans="1:2">
      <c r="A851">
        <v>850</v>
      </c>
      <c r="B851" s="13">
        <v>1.3705567051552521</v>
      </c>
    </row>
    <row r="852" spans="1:2">
      <c r="A852">
        <v>851</v>
      </c>
      <c r="B852" s="13">
        <v>2.5839259648574537</v>
      </c>
    </row>
    <row r="853" spans="1:2">
      <c r="A853">
        <v>852</v>
      </c>
      <c r="B853" s="13">
        <v>-7.2131513463022188</v>
      </c>
    </row>
    <row r="854" spans="1:2">
      <c r="A854">
        <v>853</v>
      </c>
      <c r="B854" s="13">
        <v>-3.2717979626149534</v>
      </c>
    </row>
    <row r="855" spans="1:2">
      <c r="A855">
        <v>854</v>
      </c>
      <c r="B855" s="13">
        <v>-1.8502739235257126</v>
      </c>
    </row>
    <row r="856" spans="1:2">
      <c r="A856">
        <v>855</v>
      </c>
      <c r="B856" s="13">
        <v>-1.0251980848792701</v>
      </c>
    </row>
    <row r="857" spans="1:2">
      <c r="A857">
        <v>856</v>
      </c>
      <c r="B857" s="13">
        <v>-1.8100962907822424</v>
      </c>
    </row>
    <row r="858" spans="1:2">
      <c r="A858">
        <v>857</v>
      </c>
      <c r="B858" s="13">
        <v>3.0440389897527149</v>
      </c>
    </row>
    <row r="859" spans="1:2">
      <c r="A859">
        <v>858</v>
      </c>
      <c r="B859" s="13">
        <v>2.3684801220173255</v>
      </c>
    </row>
    <row r="860" spans="1:2">
      <c r="A860">
        <v>859</v>
      </c>
      <c r="B860" s="13">
        <v>1.2686196581124949</v>
      </c>
    </row>
    <row r="861" spans="1:2">
      <c r="A861">
        <v>860</v>
      </c>
      <c r="B861" s="13">
        <v>-1.6846592735137267</v>
      </c>
    </row>
    <row r="862" spans="1:2">
      <c r="A862">
        <v>861</v>
      </c>
      <c r="B862" s="13">
        <v>0.12787006109296609</v>
      </c>
    </row>
    <row r="863" spans="1:2">
      <c r="A863">
        <v>862</v>
      </c>
      <c r="B863" s="13">
        <v>-5.8245233247338808</v>
      </c>
    </row>
    <row r="864" spans="1:2">
      <c r="A864">
        <v>863</v>
      </c>
      <c r="B864" s="13">
        <v>0.9001758161443435</v>
      </c>
    </row>
    <row r="865" spans="1:2">
      <c r="A865">
        <v>864</v>
      </c>
      <c r="B865" s="13">
        <v>7.6210001352319363</v>
      </c>
    </row>
    <row r="866" spans="1:2">
      <c r="A866">
        <v>865</v>
      </c>
      <c r="B866" s="13">
        <v>-4.1666837339357548</v>
      </c>
    </row>
    <row r="867" spans="1:2">
      <c r="A867">
        <v>866</v>
      </c>
      <c r="B867" s="13">
        <v>2.2429412470634418</v>
      </c>
    </row>
    <row r="868" spans="1:2">
      <c r="A868">
        <v>867</v>
      </c>
      <c r="B868" s="13">
        <v>1.9459729131602879</v>
      </c>
    </row>
    <row r="869" spans="1:2">
      <c r="A869">
        <v>868</v>
      </c>
      <c r="B869" s="13">
        <v>1.5269883404878504</v>
      </c>
    </row>
    <row r="870" spans="1:2">
      <c r="A870">
        <v>869</v>
      </c>
      <c r="B870" s="13">
        <v>0.71774384560753346</v>
      </c>
    </row>
    <row r="871" spans="1:2">
      <c r="A871">
        <v>870</v>
      </c>
      <c r="B871" s="13">
        <v>-5.1978178302442277</v>
      </c>
    </row>
    <row r="872" spans="1:2">
      <c r="A872">
        <v>871</v>
      </c>
      <c r="B872" s="13">
        <v>0.11423940378628787</v>
      </c>
    </row>
    <row r="873" spans="1:2">
      <c r="A873">
        <v>872</v>
      </c>
      <c r="B873" s="13">
        <v>-6.5850418080903648</v>
      </c>
    </row>
    <row r="874" spans="1:2">
      <c r="A874">
        <v>873</v>
      </c>
      <c r="B874" s="13">
        <v>3.0702506134481657</v>
      </c>
    </row>
    <row r="875" spans="1:2">
      <c r="A875">
        <v>874</v>
      </c>
      <c r="B875" s="13">
        <v>-4.9553309935415797</v>
      </c>
    </row>
    <row r="876" spans="1:2">
      <c r="A876">
        <v>875</v>
      </c>
      <c r="B876" s="13">
        <v>5.507629423121065</v>
      </c>
    </row>
    <row r="877" spans="1:2">
      <c r="A877">
        <v>876</v>
      </c>
      <c r="B877" s="13">
        <v>-1.9376068075284121</v>
      </c>
    </row>
    <row r="878" spans="1:2">
      <c r="A878">
        <v>877</v>
      </c>
      <c r="B878" s="13">
        <v>4.1782959848138139</v>
      </c>
    </row>
    <row r="879" spans="1:2">
      <c r="A879">
        <v>878</v>
      </c>
      <c r="B879" s="13">
        <v>0.49461369331554395</v>
      </c>
    </row>
    <row r="880" spans="1:2">
      <c r="A880">
        <v>879</v>
      </c>
      <c r="B880" s="13">
        <v>-4.4095080061293563</v>
      </c>
    </row>
    <row r="881" spans="1:2">
      <c r="A881">
        <v>880</v>
      </c>
      <c r="B881" s="13">
        <v>-0.25493080018365316</v>
      </c>
    </row>
    <row r="882" spans="1:2">
      <c r="A882">
        <v>881</v>
      </c>
      <c r="B882" s="13">
        <v>-2.5716197189511152</v>
      </c>
    </row>
    <row r="883" spans="1:2">
      <c r="A883">
        <v>882</v>
      </c>
      <c r="B883" s="13">
        <v>1.8133741372775651</v>
      </c>
    </row>
    <row r="884" spans="1:2">
      <c r="A884">
        <v>883</v>
      </c>
      <c r="B884" s="13">
        <v>-8.5836704979811121E-2</v>
      </c>
    </row>
    <row r="885" spans="1:2">
      <c r="A885">
        <v>884</v>
      </c>
      <c r="B885" s="13">
        <v>-1.2692684678603636</v>
      </c>
    </row>
    <row r="886" spans="1:2">
      <c r="A886">
        <v>885</v>
      </c>
      <c r="B886" s="13">
        <v>6.0081110892024245</v>
      </c>
    </row>
    <row r="887" spans="1:2">
      <c r="A887">
        <v>886</v>
      </c>
      <c r="B887" s="13">
        <v>-2.3120963330643911</v>
      </c>
    </row>
    <row r="888" spans="1:2">
      <c r="A888">
        <v>887</v>
      </c>
      <c r="B888" s="13">
        <v>-0.54944589141999078</v>
      </c>
    </row>
    <row r="889" spans="1:2">
      <c r="A889">
        <v>888</v>
      </c>
      <c r="B889" s="13">
        <v>-1.9943458558116753</v>
      </c>
    </row>
    <row r="890" spans="1:2">
      <c r="A890">
        <v>889</v>
      </c>
      <c r="B890" s="13">
        <v>4.9783272084684285</v>
      </c>
    </row>
    <row r="891" spans="1:2">
      <c r="A891">
        <v>890</v>
      </c>
      <c r="B891" s="13">
        <v>-4.2953082157121232</v>
      </c>
    </row>
    <row r="892" spans="1:2">
      <c r="A892">
        <v>891</v>
      </c>
      <c r="B892" s="13">
        <v>-0.60025331395915149</v>
      </c>
    </row>
    <row r="893" spans="1:2">
      <c r="A893">
        <v>892</v>
      </c>
      <c r="B893" s="13">
        <v>-1.4702052883391754</v>
      </c>
    </row>
    <row r="894" spans="1:2">
      <c r="A894">
        <v>893</v>
      </c>
      <c r="B894" s="13">
        <v>4.2461416059496768</v>
      </c>
    </row>
    <row r="895" spans="1:2">
      <c r="A895">
        <v>894</v>
      </c>
      <c r="B895" s="13">
        <v>-0.44950552014414885</v>
      </c>
    </row>
    <row r="896" spans="1:2">
      <c r="A896">
        <v>895</v>
      </c>
      <c r="B896" s="13">
        <v>5.6436036162076784</v>
      </c>
    </row>
    <row r="897" spans="1:2">
      <c r="A897">
        <v>896</v>
      </c>
      <c r="B897" s="13">
        <v>3.0567894932861925</v>
      </c>
    </row>
    <row r="898" spans="1:2">
      <c r="A898">
        <v>897</v>
      </c>
      <c r="B898" s="13">
        <v>2.5763676360612515</v>
      </c>
    </row>
    <row r="899" spans="1:2">
      <c r="A899">
        <v>898</v>
      </c>
      <c r="B899" s="13">
        <v>6.1731007021008679</v>
      </c>
    </row>
    <row r="900" spans="1:2">
      <c r="A900">
        <v>899</v>
      </c>
      <c r="B900" s="13">
        <v>-2.0885498180112672</v>
      </c>
    </row>
    <row r="901" spans="1:2">
      <c r="A901">
        <v>900</v>
      </c>
      <c r="B901" s="13">
        <v>-2.1416419810800513</v>
      </c>
    </row>
    <row r="902" spans="1:2">
      <c r="A902">
        <v>901</v>
      </c>
      <c r="B902" s="13">
        <v>-3.9400838763699424</v>
      </c>
    </row>
    <row r="903" spans="1:2">
      <c r="A903">
        <v>902</v>
      </c>
      <c r="B903" s="13">
        <v>1.1121280516914738</v>
      </c>
    </row>
    <row r="904" spans="1:2">
      <c r="A904">
        <v>903</v>
      </c>
      <c r="B904" s="13">
        <v>-2.832639253143987</v>
      </c>
    </row>
    <row r="905" spans="1:2">
      <c r="A905">
        <v>904</v>
      </c>
      <c r="B905" s="13">
        <v>3.6507299275286575</v>
      </c>
    </row>
    <row r="906" spans="1:2">
      <c r="A906">
        <v>905</v>
      </c>
      <c r="B906" s="13">
        <v>-0.36536721953533491</v>
      </c>
    </row>
    <row r="907" spans="1:2">
      <c r="A907">
        <v>906</v>
      </c>
      <c r="B907" s="13">
        <v>-4.1164532768871656</v>
      </c>
    </row>
    <row r="908" spans="1:2">
      <c r="A908">
        <v>907</v>
      </c>
      <c r="B908" s="13">
        <v>-0.93093796150972941</v>
      </c>
    </row>
    <row r="909" spans="1:2">
      <c r="A909">
        <v>908</v>
      </c>
      <c r="B909" s="13">
        <v>-6.8466329929768843</v>
      </c>
    </row>
    <row r="910" spans="1:2">
      <c r="A910">
        <v>909</v>
      </c>
      <c r="B910" s="13">
        <v>3.7804913981973334</v>
      </c>
    </row>
    <row r="911" spans="1:2">
      <c r="A911">
        <v>910</v>
      </c>
      <c r="B911" s="13">
        <v>-5.1025330656984043</v>
      </c>
    </row>
    <row r="912" spans="1:2">
      <c r="A912">
        <v>911</v>
      </c>
      <c r="B912" s="13">
        <v>2.9008673246438534</v>
      </c>
    </row>
    <row r="913" spans="1:2">
      <c r="A913">
        <v>912</v>
      </c>
      <c r="B913" s="13">
        <v>-2.1919512039203943</v>
      </c>
    </row>
    <row r="914" spans="1:2">
      <c r="A914">
        <v>913</v>
      </c>
      <c r="B914" s="13">
        <v>1.8662689026100767</v>
      </c>
    </row>
    <row r="915" spans="1:2">
      <c r="A915">
        <v>914</v>
      </c>
      <c r="B915" s="13">
        <v>2.0800208582398363</v>
      </c>
    </row>
    <row r="916" spans="1:2">
      <c r="A916">
        <v>915</v>
      </c>
      <c r="B916" s="13">
        <v>0.87678549355979096</v>
      </c>
    </row>
    <row r="917" spans="1:2">
      <c r="A917">
        <v>916</v>
      </c>
      <c r="B917" s="13">
        <v>1.0368545065280215</v>
      </c>
    </row>
    <row r="918" spans="1:2">
      <c r="A918">
        <v>917</v>
      </c>
      <c r="B918" s="13">
        <v>1.0866324817241901</v>
      </c>
    </row>
    <row r="919" spans="1:2">
      <c r="A919">
        <v>918</v>
      </c>
      <c r="B919" s="13">
        <v>1.4184477795811306</v>
      </c>
    </row>
    <row r="920" spans="1:2">
      <c r="A920">
        <v>919</v>
      </c>
      <c r="B920" s="13">
        <v>-0.83536301235899113</v>
      </c>
    </row>
    <row r="921" spans="1:2">
      <c r="A921">
        <v>920</v>
      </c>
      <c r="B921" s="13">
        <v>-4.0439833767869002</v>
      </c>
    </row>
    <row r="922" spans="1:2">
      <c r="A922">
        <v>921</v>
      </c>
      <c r="B922" s="13">
        <v>-7.878317071768203</v>
      </c>
    </row>
    <row r="923" spans="1:2">
      <c r="A923">
        <v>922</v>
      </c>
      <c r="B923" s="13">
        <v>3.5985760179944291</v>
      </c>
    </row>
    <row r="924" spans="1:2">
      <c r="A924">
        <v>923</v>
      </c>
      <c r="B924" s="13">
        <v>1.708524311530305</v>
      </c>
    </row>
    <row r="925" spans="1:2">
      <c r="A925">
        <v>924</v>
      </c>
      <c r="B925" s="13">
        <v>-1.4031516926723331E-2</v>
      </c>
    </row>
    <row r="926" spans="1:2">
      <c r="A926">
        <v>925</v>
      </c>
      <c r="B926" s="13">
        <v>-0.87660762440346418</v>
      </c>
    </row>
    <row r="927" spans="1:2">
      <c r="A927">
        <v>926</v>
      </c>
      <c r="B927" s="13">
        <v>-4.3108945727623107</v>
      </c>
    </row>
    <row r="928" spans="1:2">
      <c r="A928">
        <v>927</v>
      </c>
      <c r="B928" s="13">
        <v>1.1787742063336411</v>
      </c>
    </row>
    <row r="929" spans="1:2">
      <c r="A929">
        <v>928</v>
      </c>
      <c r="B929" s="13">
        <v>0.19649165554462364</v>
      </c>
    </row>
    <row r="930" spans="1:2">
      <c r="A930">
        <v>929</v>
      </c>
      <c r="B930" s="13">
        <v>2.1075399362230383</v>
      </c>
    </row>
    <row r="931" spans="1:2">
      <c r="A931">
        <v>930</v>
      </c>
      <c r="B931" s="13">
        <v>-0.17002719250269141</v>
      </c>
    </row>
    <row r="932" spans="1:2">
      <c r="A932">
        <v>931</v>
      </c>
      <c r="B932" s="13">
        <v>-3.6599752389467608</v>
      </c>
    </row>
    <row r="933" spans="1:2">
      <c r="A933">
        <v>932</v>
      </c>
      <c r="B933" s="13">
        <v>-3.8233118499346417</v>
      </c>
    </row>
    <row r="934" spans="1:2">
      <c r="A934">
        <v>933</v>
      </c>
      <c r="B934" s="13">
        <v>-6.2302301786097019</v>
      </c>
    </row>
    <row r="935" spans="1:2">
      <c r="A935">
        <v>934</v>
      </c>
      <c r="B935" s="13">
        <v>4.8038708350116366E-2</v>
      </c>
    </row>
    <row r="936" spans="1:2">
      <c r="A936">
        <v>935</v>
      </c>
      <c r="B936" s="13">
        <v>1.0120325349694534</v>
      </c>
    </row>
    <row r="937" spans="1:2">
      <c r="A937">
        <v>936</v>
      </c>
      <c r="B937" s="13">
        <v>-5.7970470379512209</v>
      </c>
    </row>
    <row r="938" spans="1:2">
      <c r="A938">
        <v>937</v>
      </c>
      <c r="B938" s="13">
        <v>2.881197719785674</v>
      </c>
    </row>
    <row r="939" spans="1:2">
      <c r="A939">
        <v>938</v>
      </c>
      <c r="B939" s="13">
        <v>5.7354992223608301</v>
      </c>
    </row>
    <row r="940" spans="1:2">
      <c r="A940">
        <v>939</v>
      </c>
      <c r="B940" s="13">
        <v>-6.7501830830696949</v>
      </c>
    </row>
    <row r="941" spans="1:2">
      <c r="A941">
        <v>940</v>
      </c>
      <c r="B941" s="13">
        <v>3.5613824444542153</v>
      </c>
    </row>
    <row r="942" spans="1:2">
      <c r="A942">
        <v>941</v>
      </c>
      <c r="B942" s="13">
        <v>1.7528551959269725</v>
      </c>
    </row>
    <row r="943" spans="1:2">
      <c r="A943">
        <v>942</v>
      </c>
      <c r="B943" s="13">
        <v>-0.41803453544819458</v>
      </c>
    </row>
    <row r="944" spans="1:2">
      <c r="A944">
        <v>943</v>
      </c>
      <c r="B944" s="13">
        <v>1.3302866139773728</v>
      </c>
    </row>
    <row r="945" spans="1:2">
      <c r="A945">
        <v>944</v>
      </c>
      <c r="B945" s="13">
        <v>0.72700550117098806</v>
      </c>
    </row>
    <row r="946" spans="1:2">
      <c r="A946">
        <v>945</v>
      </c>
      <c r="B946" s="13">
        <v>-4.5297942335040764</v>
      </c>
    </row>
    <row r="947" spans="1:2">
      <c r="A947">
        <v>946</v>
      </c>
      <c r="B947" s="13">
        <v>6.1117441857563648</v>
      </c>
    </row>
    <row r="948" spans="1:2">
      <c r="A948">
        <v>947</v>
      </c>
      <c r="B948" s="13">
        <v>1.1139444939194358</v>
      </c>
    </row>
    <row r="949" spans="1:2">
      <c r="A949">
        <v>948</v>
      </c>
      <c r="B949" s="13">
        <v>5.7952091967490729</v>
      </c>
    </row>
    <row r="950" spans="1:2">
      <c r="A950">
        <v>949</v>
      </c>
      <c r="B950" s="13">
        <v>3.4045409416740662</v>
      </c>
    </row>
    <row r="951" spans="1:2">
      <c r="A951">
        <v>950</v>
      </c>
      <c r="B951" s="13">
        <v>2.7719800268589445</v>
      </c>
    </row>
    <row r="952" spans="1:2">
      <c r="A952">
        <v>951</v>
      </c>
      <c r="B952" s="13">
        <v>-5.4364961224068989E-2</v>
      </c>
    </row>
    <row r="953" spans="1:2">
      <c r="A953">
        <v>952</v>
      </c>
      <c r="B953" s="13">
        <v>2.2406099669662716</v>
      </c>
    </row>
    <row r="954" spans="1:2">
      <c r="A954">
        <v>953</v>
      </c>
      <c r="B954" s="13">
        <v>-6.3218081765376954</v>
      </c>
    </row>
    <row r="955" spans="1:2">
      <c r="A955">
        <v>954</v>
      </c>
      <c r="B955" s="13">
        <v>2.8784651105291923</v>
      </c>
    </row>
    <row r="956" spans="1:2">
      <c r="A956">
        <v>955</v>
      </c>
      <c r="B956" s="13">
        <v>-5.7412845093004439</v>
      </c>
    </row>
    <row r="957" spans="1:2">
      <c r="A957">
        <v>956</v>
      </c>
      <c r="B957" s="13">
        <v>-1.2715574559375777</v>
      </c>
    </row>
    <row r="958" spans="1:2">
      <c r="A958">
        <v>957</v>
      </c>
      <c r="B958" s="13">
        <v>1.9948054863289406</v>
      </c>
    </row>
    <row r="959" spans="1:2">
      <c r="A959">
        <v>958</v>
      </c>
      <c r="B959" s="13">
        <v>-1.609627691853583E-2</v>
      </c>
    </row>
    <row r="960" spans="1:2">
      <c r="A960">
        <v>959</v>
      </c>
      <c r="B960" s="13">
        <v>-3.2037464001879039</v>
      </c>
    </row>
    <row r="961" spans="1:2">
      <c r="A961">
        <v>960</v>
      </c>
      <c r="B961" s="13">
        <v>-0.12548689701384674</v>
      </c>
    </row>
    <row r="962" spans="1:2">
      <c r="A962">
        <v>961</v>
      </c>
      <c r="B962" s="13">
        <v>3.2949669368102641</v>
      </c>
    </row>
    <row r="963" spans="1:2">
      <c r="A963">
        <v>962</v>
      </c>
      <c r="B963" s="13">
        <v>-2.1479229208774084</v>
      </c>
    </row>
    <row r="964" spans="1:2">
      <c r="A964">
        <v>963</v>
      </c>
      <c r="B964" s="13">
        <v>3.1171371442615876</v>
      </c>
    </row>
    <row r="965" spans="1:2">
      <c r="A965">
        <v>964</v>
      </c>
      <c r="B965" s="13">
        <v>-5.5726372097181178</v>
      </c>
    </row>
    <row r="966" spans="1:2">
      <c r="A966">
        <v>965</v>
      </c>
      <c r="B966" s="13">
        <v>0.29412996007505715</v>
      </c>
    </row>
    <row r="967" spans="1:2">
      <c r="A967">
        <v>966</v>
      </c>
      <c r="B967" s="13">
        <v>-3.0342701169408963</v>
      </c>
    </row>
    <row r="968" spans="1:2">
      <c r="A968">
        <v>967</v>
      </c>
      <c r="B968" s="13">
        <v>-3.5809183710565406</v>
      </c>
    </row>
    <row r="969" spans="1:2">
      <c r="A969">
        <v>968</v>
      </c>
      <c r="B969" s="13">
        <v>0.2590709560863943</v>
      </c>
    </row>
    <row r="970" spans="1:2">
      <c r="A970">
        <v>969</v>
      </c>
      <c r="B970" s="13">
        <v>1.0800068053843821</v>
      </c>
    </row>
    <row r="971" spans="1:2">
      <c r="A971">
        <v>970</v>
      </c>
      <c r="B971" s="13">
        <v>-1.9110476391226174E-2</v>
      </c>
    </row>
    <row r="972" spans="1:2">
      <c r="A972">
        <v>971</v>
      </c>
      <c r="B972" s="13">
        <v>3.1113836808809756</v>
      </c>
    </row>
    <row r="973" spans="1:2">
      <c r="A973">
        <v>972</v>
      </c>
      <c r="B973" s="13">
        <v>-0.35750695797852827</v>
      </c>
    </row>
    <row r="974" spans="1:2">
      <c r="A974">
        <v>973</v>
      </c>
      <c r="B974" s="13">
        <v>2.0709845922795336</v>
      </c>
    </row>
    <row r="975" spans="1:2">
      <c r="A975">
        <v>974</v>
      </c>
      <c r="B975" s="13">
        <v>-1.5588555391602124</v>
      </c>
    </row>
    <row r="976" spans="1:2">
      <c r="A976">
        <v>975</v>
      </c>
      <c r="B976" s="13">
        <v>-2.2089424502035384</v>
      </c>
    </row>
    <row r="977" spans="1:2">
      <c r="A977">
        <v>976</v>
      </c>
      <c r="B977" s="13">
        <v>2.8098547939141563</v>
      </c>
    </row>
    <row r="978" spans="1:2">
      <c r="A978">
        <v>977</v>
      </c>
      <c r="B978" s="13">
        <v>-4.0848579821811599</v>
      </c>
    </row>
    <row r="979" spans="1:2">
      <c r="A979">
        <v>978</v>
      </c>
      <c r="B979" s="13">
        <v>5.7314934046840023</v>
      </c>
    </row>
    <row r="980" spans="1:2">
      <c r="A980">
        <v>979</v>
      </c>
      <c r="B980" s="13">
        <v>-2.9054362308559454</v>
      </c>
    </row>
    <row r="981" spans="1:2">
      <c r="A981">
        <v>980</v>
      </c>
      <c r="B981" s="13">
        <v>0.61074885904783283</v>
      </c>
    </row>
    <row r="982" spans="1:2">
      <c r="A982">
        <v>981</v>
      </c>
      <c r="B982" s="13">
        <v>-3.8876582395995247</v>
      </c>
    </row>
    <row r="983" spans="1:2">
      <c r="A983">
        <v>982</v>
      </c>
      <c r="B983" s="13">
        <v>3.599839738116132</v>
      </c>
    </row>
    <row r="984" spans="1:2">
      <c r="A984">
        <v>983</v>
      </c>
      <c r="B984" s="13">
        <v>-1.7543431349639371</v>
      </c>
    </row>
    <row r="985" spans="1:2">
      <c r="A985">
        <v>984</v>
      </c>
      <c r="B985" s="13">
        <v>-1.482683213567453</v>
      </c>
    </row>
    <row r="986" spans="1:2">
      <c r="A986">
        <v>985</v>
      </c>
      <c r="B986" s="13">
        <v>-4.1026065259149469</v>
      </c>
    </row>
    <row r="987" spans="1:2">
      <c r="A987">
        <v>986</v>
      </c>
      <c r="B987" s="13">
        <v>3.1067706974296518</v>
      </c>
    </row>
    <row r="988" spans="1:2">
      <c r="A988">
        <v>987</v>
      </c>
      <c r="B988" s="13">
        <v>2.7947574368825756</v>
      </c>
    </row>
    <row r="989" spans="1:2">
      <c r="A989">
        <v>988</v>
      </c>
      <c r="B989" s="13">
        <v>-1.2514770563583437</v>
      </c>
    </row>
    <row r="990" spans="1:2">
      <c r="A990">
        <v>989</v>
      </c>
      <c r="B990" s="13">
        <v>4.1816832461526703</v>
      </c>
    </row>
    <row r="991" spans="1:2">
      <c r="A991">
        <v>990</v>
      </c>
      <c r="B991" s="13">
        <v>1.6929071043602852</v>
      </c>
    </row>
    <row r="992" spans="1:2">
      <c r="A992">
        <v>991</v>
      </c>
      <c r="B992" s="13">
        <v>-2.282190124061187</v>
      </c>
    </row>
    <row r="993" spans="1:2">
      <c r="A993">
        <v>992</v>
      </c>
      <c r="B993" s="13">
        <v>-1.8432866387361801</v>
      </c>
    </row>
    <row r="994" spans="1:2">
      <c r="A994">
        <v>993</v>
      </c>
      <c r="B994" s="13">
        <v>0.14683588831591013</v>
      </c>
    </row>
    <row r="995" spans="1:2">
      <c r="A995">
        <v>994</v>
      </c>
      <c r="B995" s="13">
        <v>-1.9459084528727335</v>
      </c>
    </row>
    <row r="996" spans="1:2">
      <c r="A996">
        <v>995</v>
      </c>
      <c r="B996" s="13">
        <v>5.7464233315687236</v>
      </c>
    </row>
    <row r="997" spans="1:2">
      <c r="A997">
        <v>996</v>
      </c>
      <c r="B997" s="13">
        <v>-5.9915062515964461</v>
      </c>
    </row>
    <row r="998" spans="1:2">
      <c r="A998">
        <v>997</v>
      </c>
      <c r="B998" s="13">
        <v>-4.6343190411045567</v>
      </c>
    </row>
    <row r="999" spans="1:2">
      <c r="A999">
        <v>998</v>
      </c>
      <c r="B999" s="13">
        <v>-6.853532678849052</v>
      </c>
    </row>
    <row r="1000" spans="1:2">
      <c r="A1000">
        <v>999</v>
      </c>
      <c r="B1000" s="13">
        <v>6.1083644459567106E-2</v>
      </c>
    </row>
    <row r="1001" spans="1:2">
      <c r="A1001">
        <v>1000</v>
      </c>
      <c r="B1001" s="13">
        <v>5.2452170994968839</v>
      </c>
    </row>
    <row r="1002" spans="1:2">
      <c r="A1002">
        <v>1001</v>
      </c>
      <c r="B1002" s="13">
        <v>4.6814507399503356</v>
      </c>
    </row>
    <row r="1003" spans="1:2">
      <c r="A1003">
        <v>1002</v>
      </c>
      <c r="B1003" s="13">
        <v>0.94736021370133083</v>
      </c>
    </row>
    <row r="1004" spans="1:2">
      <c r="A1004">
        <v>1003</v>
      </c>
      <c r="B1004" s="13">
        <v>4.3208997278648242</v>
      </c>
    </row>
    <row r="1005" spans="1:2">
      <c r="A1005">
        <v>1004</v>
      </c>
      <c r="B1005" s="13">
        <v>-3.2191245963053512</v>
      </c>
    </row>
    <row r="1006" spans="1:2">
      <c r="A1006">
        <v>1005</v>
      </c>
      <c r="B1006" s="13">
        <v>-2.0386767733595805</v>
      </c>
    </row>
    <row r="1007" spans="1:2">
      <c r="A1007">
        <v>1006</v>
      </c>
      <c r="B1007" s="13">
        <v>0.79444915216127932</v>
      </c>
    </row>
    <row r="1008" spans="1:2">
      <c r="A1008">
        <v>1007</v>
      </c>
      <c r="B1008" s="13">
        <v>-1.3172481336866533</v>
      </c>
    </row>
    <row r="1009" spans="1:2">
      <c r="A1009">
        <v>1008</v>
      </c>
      <c r="B1009" s="13">
        <v>-4.0089137973631379</v>
      </c>
    </row>
    <row r="1010" spans="1:2">
      <c r="A1010">
        <v>1009</v>
      </c>
      <c r="B1010" s="13">
        <v>-2.5382159164558713</v>
      </c>
    </row>
    <row r="1011" spans="1:2">
      <c r="A1011">
        <v>1010</v>
      </c>
      <c r="B1011" s="13">
        <v>-3.4734152353676486</v>
      </c>
    </row>
    <row r="1012" spans="1:2">
      <c r="A1012">
        <v>1011</v>
      </c>
      <c r="B1012" s="13">
        <v>11.226995130459283</v>
      </c>
    </row>
    <row r="1013" spans="1:2">
      <c r="A1013">
        <v>1012</v>
      </c>
      <c r="B1013" s="13">
        <v>-5.6958735853504256</v>
      </c>
    </row>
    <row r="1014" spans="1:2">
      <c r="A1014">
        <v>1013</v>
      </c>
      <c r="B1014" s="13">
        <v>-2.9616676085899809</v>
      </c>
    </row>
    <row r="1015" spans="1:2">
      <c r="A1015">
        <v>1014</v>
      </c>
      <c r="B1015" s="13">
        <v>1.4107803254948392</v>
      </c>
    </row>
    <row r="1016" spans="1:2">
      <c r="A1016">
        <v>1015</v>
      </c>
      <c r="B1016" s="13">
        <v>2.7662609053393643</v>
      </c>
    </row>
    <row r="1017" spans="1:2">
      <c r="A1017">
        <v>1016</v>
      </c>
      <c r="B1017" s="13">
        <v>1.9847221874752685</v>
      </c>
    </row>
    <row r="1018" spans="1:2">
      <c r="A1018">
        <v>1017</v>
      </c>
      <c r="B1018" s="13">
        <v>1.2725138301973644</v>
      </c>
    </row>
    <row r="1019" spans="1:2">
      <c r="A1019">
        <v>1018</v>
      </c>
      <c r="B1019" s="13">
        <v>-2.8197655178462253</v>
      </c>
    </row>
    <row r="1020" spans="1:2">
      <c r="A1020">
        <v>1019</v>
      </c>
      <c r="B1020" s="13">
        <v>1.9865564482658375</v>
      </c>
    </row>
    <row r="1021" spans="1:2">
      <c r="A1021">
        <v>1020</v>
      </c>
      <c r="B1021" s="13">
        <v>1.2579578909588409</v>
      </c>
    </row>
    <row r="1022" spans="1:2">
      <c r="A1022">
        <v>1021</v>
      </c>
      <c r="B1022" s="13">
        <v>-0.11595207855069593</v>
      </c>
    </row>
    <row r="1023" spans="1:2">
      <c r="A1023">
        <v>1022</v>
      </c>
      <c r="B1023" s="13">
        <v>1.166502473194557</v>
      </c>
    </row>
    <row r="1024" spans="1:2">
      <c r="A1024">
        <v>1023</v>
      </c>
      <c r="B1024" s="13">
        <v>6.3257547502064426</v>
      </c>
    </row>
    <row r="1025" spans="1:2">
      <c r="A1025">
        <v>1024</v>
      </c>
      <c r="B1025" s="13">
        <v>2.5979499331970968</v>
      </c>
    </row>
    <row r="1026" spans="1:2">
      <c r="A1026">
        <v>1025</v>
      </c>
      <c r="B1026" s="13">
        <v>3.1267675427721615</v>
      </c>
    </row>
    <row r="1027" spans="1:2">
      <c r="A1027">
        <v>1026</v>
      </c>
      <c r="B1027" s="13">
        <v>-7.236773551216948</v>
      </c>
    </row>
    <row r="1028" spans="1:2">
      <c r="A1028">
        <v>1027</v>
      </c>
      <c r="B1028" s="13">
        <v>-1.8473808579698907</v>
      </c>
    </row>
    <row r="1029" spans="1:2">
      <c r="A1029">
        <v>1028</v>
      </c>
      <c r="B1029" s="13">
        <v>-3.2106669454995846</v>
      </c>
    </row>
    <row r="1030" spans="1:2">
      <c r="A1030">
        <v>1029</v>
      </c>
      <c r="B1030" s="13">
        <v>-8.9829618871475478</v>
      </c>
    </row>
    <row r="1031" spans="1:2">
      <c r="A1031">
        <v>1030</v>
      </c>
      <c r="B1031" s="13">
        <v>-0.65792800151731101</v>
      </c>
    </row>
    <row r="1032" spans="1:2">
      <c r="A1032">
        <v>1031</v>
      </c>
      <c r="B1032" s="13">
        <v>-2.8443835902136678</v>
      </c>
    </row>
    <row r="1033" spans="1:2">
      <c r="A1033">
        <v>1032</v>
      </c>
      <c r="B1033" s="13">
        <v>1.6835046672678338</v>
      </c>
    </row>
    <row r="1034" spans="1:2">
      <c r="A1034">
        <v>1033</v>
      </c>
      <c r="B1034" s="13">
        <v>-10.234642647785817</v>
      </c>
    </row>
    <row r="1035" spans="1:2">
      <c r="A1035">
        <v>1034</v>
      </c>
      <c r="B1035" s="13">
        <v>0.50712659585005881</v>
      </c>
    </row>
    <row r="1036" spans="1:2">
      <c r="A1036">
        <v>1035</v>
      </c>
      <c r="B1036" s="13">
        <v>-2.0500637773062533</v>
      </c>
    </row>
    <row r="1037" spans="1:2">
      <c r="A1037">
        <v>1036</v>
      </c>
      <c r="B1037" s="13">
        <v>-4.8142394989697772</v>
      </c>
    </row>
    <row r="1038" spans="1:2">
      <c r="A1038">
        <v>1037</v>
      </c>
      <c r="B1038" s="13">
        <v>9.222236638347793E-2</v>
      </c>
    </row>
    <row r="1039" spans="1:2">
      <c r="A1039">
        <v>1038</v>
      </c>
      <c r="B1039" s="13">
        <v>7.0488742383539655</v>
      </c>
    </row>
    <row r="1040" spans="1:2">
      <c r="A1040">
        <v>1039</v>
      </c>
      <c r="B1040" s="13">
        <v>-2.8044610087546036</v>
      </c>
    </row>
    <row r="1041" spans="1:2">
      <c r="A1041">
        <v>1040</v>
      </c>
      <c r="B1041" s="13">
        <v>2.1113722612167343</v>
      </c>
    </row>
    <row r="1042" spans="1:2">
      <c r="A1042">
        <v>1041</v>
      </c>
      <c r="B1042" s="13">
        <v>0.51061887193603572</v>
      </c>
    </row>
    <row r="1043" spans="1:2">
      <c r="A1043">
        <v>1042</v>
      </c>
      <c r="B1043" s="13">
        <v>-5.6349700401641929</v>
      </c>
    </row>
    <row r="1044" spans="1:2">
      <c r="A1044">
        <v>1043</v>
      </c>
      <c r="B1044" s="13">
        <v>0.30755781621280814</v>
      </c>
    </row>
    <row r="1045" spans="1:2">
      <c r="A1045">
        <v>1044</v>
      </c>
      <c r="B1045" s="13">
        <v>-0.18199030620641729</v>
      </c>
    </row>
    <row r="1046" spans="1:2">
      <c r="A1046">
        <v>1045</v>
      </c>
      <c r="B1046" s="13">
        <v>-0.65994408158536932</v>
      </c>
    </row>
    <row r="1047" spans="1:2">
      <c r="A1047">
        <v>1046</v>
      </c>
      <c r="B1047" s="13">
        <v>-3.368946876091973</v>
      </c>
    </row>
    <row r="1048" spans="1:2">
      <c r="A1048">
        <v>1047</v>
      </c>
      <c r="B1048" s="13">
        <v>-1.119616628480564</v>
      </c>
    </row>
    <row r="1049" spans="1:2">
      <c r="A1049">
        <v>1048</v>
      </c>
      <c r="B1049" s="13">
        <v>5.3005241882852028</v>
      </c>
    </row>
    <row r="1050" spans="1:2">
      <c r="A1050">
        <v>1049</v>
      </c>
      <c r="B1050" s="13">
        <v>-0.83450761048016775</v>
      </c>
    </row>
    <row r="1051" spans="1:2">
      <c r="A1051">
        <v>1050</v>
      </c>
      <c r="B1051" s="13">
        <v>-0.43803178392038106</v>
      </c>
    </row>
    <row r="1052" spans="1:2">
      <c r="A1052">
        <v>1051</v>
      </c>
      <c r="B1052" s="13">
        <v>2.2363623223789708</v>
      </c>
    </row>
    <row r="1053" spans="1:2">
      <c r="A1053">
        <v>1052</v>
      </c>
      <c r="B1053" s="13">
        <v>-6.425687931564136</v>
      </c>
    </row>
    <row r="1054" spans="1:2">
      <c r="A1054">
        <v>1053</v>
      </c>
      <c r="B1054" s="13">
        <v>-2.0629765559838682</v>
      </c>
    </row>
    <row r="1055" spans="1:2">
      <c r="A1055">
        <v>1054</v>
      </c>
      <c r="B1055" s="13">
        <v>-1.5941222267191471</v>
      </c>
    </row>
    <row r="1056" spans="1:2">
      <c r="A1056">
        <v>1055</v>
      </c>
      <c r="B1056" s="13">
        <v>-1.2268523413157266</v>
      </c>
    </row>
    <row r="1057" spans="1:2">
      <c r="A1057">
        <v>1056</v>
      </c>
      <c r="B1057" s="13">
        <v>-4.2862081821649429</v>
      </c>
    </row>
    <row r="1058" spans="1:2">
      <c r="A1058">
        <v>1057</v>
      </c>
      <c r="B1058" s="13">
        <v>-1.7641355265287084</v>
      </c>
    </row>
    <row r="1059" spans="1:2">
      <c r="A1059">
        <v>1058</v>
      </c>
      <c r="B1059" s="13">
        <v>-10.251767060841029</v>
      </c>
    </row>
    <row r="1060" spans="1:2">
      <c r="A1060">
        <v>1059</v>
      </c>
      <c r="B1060" s="13">
        <v>3.351485735471694</v>
      </c>
    </row>
    <row r="1061" spans="1:2">
      <c r="A1061">
        <v>1060</v>
      </c>
      <c r="B1061" s="13">
        <v>1.0641202227127877</v>
      </c>
    </row>
    <row r="1062" spans="1:2">
      <c r="A1062">
        <v>1061</v>
      </c>
      <c r="B1062" s="13">
        <v>7.2543467752979174</v>
      </c>
    </row>
    <row r="1063" spans="1:2">
      <c r="A1063">
        <v>1062</v>
      </c>
      <c r="B1063" s="13">
        <v>1.9213193502495634</v>
      </c>
    </row>
    <row r="1064" spans="1:2">
      <c r="A1064">
        <v>1063</v>
      </c>
      <c r="B1064" s="13">
        <v>1.2206680637847784</v>
      </c>
    </row>
    <row r="1065" spans="1:2">
      <c r="A1065">
        <v>1064</v>
      </c>
      <c r="B1065" s="13">
        <v>-2.1054530733239498</v>
      </c>
    </row>
    <row r="1066" spans="1:2">
      <c r="A1066">
        <v>1065</v>
      </c>
      <c r="B1066" s="13">
        <v>-0.82817283435736511</v>
      </c>
    </row>
    <row r="1067" spans="1:2">
      <c r="A1067">
        <v>1066</v>
      </c>
      <c r="B1067" s="13">
        <v>0.27882876719822808</v>
      </c>
    </row>
    <row r="1068" spans="1:2">
      <c r="A1068">
        <v>1067</v>
      </c>
      <c r="B1068" s="13">
        <v>-4.0244859021882551</v>
      </c>
    </row>
    <row r="1069" spans="1:2">
      <c r="A1069">
        <v>1068</v>
      </c>
      <c r="B1069" s="13">
        <v>1.6417361959674963</v>
      </c>
    </row>
    <row r="1070" spans="1:2">
      <c r="A1070">
        <v>1069</v>
      </c>
      <c r="B1070" s="13">
        <v>1.8881011016632441</v>
      </c>
    </row>
    <row r="1071" spans="1:2">
      <c r="A1071">
        <v>1070</v>
      </c>
      <c r="B1071" s="13">
        <v>1.5037696809277163</v>
      </c>
    </row>
    <row r="1072" spans="1:2">
      <c r="A1072">
        <v>1071</v>
      </c>
      <c r="B1072" s="13">
        <v>-1.1957281168576166</v>
      </c>
    </row>
    <row r="1073" spans="1:2">
      <c r="A1073">
        <v>1072</v>
      </c>
      <c r="B1073" s="13">
        <v>-1.3763791717466727</v>
      </c>
    </row>
    <row r="1074" spans="1:2">
      <c r="A1074">
        <v>1073</v>
      </c>
      <c r="B1074" s="13">
        <v>1.1353229016310811</v>
      </c>
    </row>
    <row r="1075" spans="1:2">
      <c r="A1075">
        <v>1074</v>
      </c>
      <c r="B1075" s="13">
        <v>4.884859567854881</v>
      </c>
    </row>
    <row r="1076" spans="1:2">
      <c r="A1076">
        <v>1075</v>
      </c>
      <c r="B1076" s="13">
        <v>-3.6521872083551501</v>
      </c>
    </row>
    <row r="1077" spans="1:2">
      <c r="A1077">
        <v>1076</v>
      </c>
      <c r="B1077" s="13">
        <v>2.0760840987750337</v>
      </c>
    </row>
    <row r="1078" spans="1:2">
      <c r="A1078">
        <v>1077</v>
      </c>
      <c r="B1078" s="13">
        <v>10.196291555569287</v>
      </c>
    </row>
    <row r="1079" spans="1:2">
      <c r="A1079">
        <v>1078</v>
      </c>
      <c r="B1079" s="13">
        <v>4.7031293906055271</v>
      </c>
    </row>
    <row r="1080" spans="1:2">
      <c r="A1080">
        <v>1079</v>
      </c>
      <c r="B1080" s="13">
        <v>-1.1753246954389105</v>
      </c>
    </row>
    <row r="1081" spans="1:2">
      <c r="A1081">
        <v>1080</v>
      </c>
      <c r="B1081" s="13">
        <v>-6.3110302354930186</v>
      </c>
    </row>
    <row r="1082" spans="1:2">
      <c r="A1082">
        <v>1081</v>
      </c>
      <c r="B1082" s="13">
        <v>-4.3815050146530012</v>
      </c>
    </row>
    <row r="1083" spans="1:2">
      <c r="A1083">
        <v>1082</v>
      </c>
      <c r="B1083" s="13">
        <v>-1.9925389870028198</v>
      </c>
    </row>
    <row r="1084" spans="1:2">
      <c r="A1084">
        <v>1083</v>
      </c>
      <c r="B1084" s="13">
        <v>-1.6778687327242465</v>
      </c>
    </row>
    <row r="1085" spans="1:2">
      <c r="A1085">
        <v>1084</v>
      </c>
      <c r="B1085" s="13">
        <v>-0.45373650937428778</v>
      </c>
    </row>
    <row r="1086" spans="1:2">
      <c r="A1086">
        <v>1085</v>
      </c>
      <c r="B1086" s="13">
        <v>3.1101665704787038</v>
      </c>
    </row>
    <row r="1087" spans="1:2">
      <c r="A1087">
        <v>1086</v>
      </c>
      <c r="B1087" s="13">
        <v>-1.6724198748518633</v>
      </c>
    </row>
    <row r="1088" spans="1:2">
      <c r="A1088">
        <v>1087</v>
      </c>
      <c r="B1088" s="13">
        <v>-3.0748675426375902</v>
      </c>
    </row>
    <row r="1089" spans="1:2">
      <c r="A1089">
        <v>1088</v>
      </c>
      <c r="B1089" s="13">
        <v>0.27911548457718932</v>
      </c>
    </row>
    <row r="1090" spans="1:2">
      <c r="A1090">
        <v>1089</v>
      </c>
      <c r="B1090" s="13">
        <v>-1.9367345180207101</v>
      </c>
    </row>
    <row r="1091" spans="1:2">
      <c r="A1091">
        <v>1090</v>
      </c>
      <c r="B1091" s="13">
        <v>-3.6976119032451868</v>
      </c>
    </row>
    <row r="1092" spans="1:2">
      <c r="A1092">
        <v>1091</v>
      </c>
      <c r="B1092" s="13">
        <v>-5.0853093415503565</v>
      </c>
    </row>
    <row r="1093" spans="1:2">
      <c r="A1093">
        <v>1092</v>
      </c>
      <c r="B1093" s="13">
        <v>-5.5483409662122112</v>
      </c>
    </row>
    <row r="1094" spans="1:2">
      <c r="A1094">
        <v>1093</v>
      </c>
      <c r="B1094" s="13">
        <v>-3.667154881654485</v>
      </c>
    </row>
    <row r="1095" spans="1:2">
      <c r="A1095">
        <v>1094</v>
      </c>
      <c r="B1095" s="13">
        <v>4.6954225195186483</v>
      </c>
    </row>
    <row r="1096" spans="1:2">
      <c r="A1096">
        <v>1095</v>
      </c>
      <c r="B1096" s="13">
        <v>-0.95353478149012161</v>
      </c>
    </row>
    <row r="1097" spans="1:2">
      <c r="A1097">
        <v>1096</v>
      </c>
      <c r="B1097" s="13">
        <v>7.9199983489925234</v>
      </c>
    </row>
    <row r="1098" spans="1:2">
      <c r="A1098">
        <v>1097</v>
      </c>
      <c r="B1098" s="13">
        <v>7.2028117965743457</v>
      </c>
    </row>
    <row r="1099" spans="1:2">
      <c r="A1099">
        <v>1098</v>
      </c>
      <c r="B1099" s="13">
        <v>-6.5767654573937548</v>
      </c>
    </row>
    <row r="1100" spans="1:2">
      <c r="A1100">
        <v>1099</v>
      </c>
      <c r="B1100" s="13">
        <v>1.3342413727508213</v>
      </c>
    </row>
    <row r="1101" spans="1:2">
      <c r="A1101">
        <v>1100</v>
      </c>
      <c r="B1101" s="13">
        <v>1.5760434232421434</v>
      </c>
    </row>
    <row r="1102" spans="1:2">
      <c r="A1102">
        <v>1101</v>
      </c>
      <c r="B1102" s="13">
        <v>-0.54006673322569654</v>
      </c>
    </row>
    <row r="1103" spans="1:2">
      <c r="A1103">
        <v>1102</v>
      </c>
      <c r="B1103" s="13">
        <v>-4.6364872640433346</v>
      </c>
    </row>
    <row r="1104" spans="1:2">
      <c r="A1104">
        <v>1103</v>
      </c>
      <c r="B1104" s="13">
        <v>-5.8330180489408692</v>
      </c>
    </row>
    <row r="1105" spans="1:2">
      <c r="A1105">
        <v>1104</v>
      </c>
      <c r="B1105" s="13">
        <v>-1.636068238836641</v>
      </c>
    </row>
    <row r="1106" spans="1:2">
      <c r="A1106">
        <v>1105</v>
      </c>
      <c r="B1106" s="13">
        <v>1.8773961699638662</v>
      </c>
    </row>
    <row r="1107" spans="1:2">
      <c r="A1107">
        <v>1106</v>
      </c>
      <c r="B1107" s="13">
        <v>1.0202295974763496</v>
      </c>
    </row>
    <row r="1108" spans="1:2">
      <c r="A1108">
        <v>1107</v>
      </c>
      <c r="B1108" s="13">
        <v>-3.7542885666910499</v>
      </c>
    </row>
    <row r="1109" spans="1:2">
      <c r="A1109">
        <v>1108</v>
      </c>
      <c r="B1109" s="13">
        <v>5.4694065732465242</v>
      </c>
    </row>
    <row r="1110" spans="1:2">
      <c r="A1110">
        <v>1109</v>
      </c>
      <c r="B1110" s="13">
        <v>-0.8777521019349217</v>
      </c>
    </row>
    <row r="1111" spans="1:2">
      <c r="A1111">
        <v>1110</v>
      </c>
      <c r="B1111" s="13">
        <v>-3.1653419135740615</v>
      </c>
    </row>
    <row r="1112" spans="1:2">
      <c r="A1112">
        <v>1111</v>
      </c>
      <c r="B1112" s="13">
        <v>-3.761427278211674</v>
      </c>
    </row>
    <row r="1113" spans="1:2">
      <c r="A1113">
        <v>1112</v>
      </c>
      <c r="B1113" s="13">
        <v>-3.2279328403073966</v>
      </c>
    </row>
    <row r="1114" spans="1:2">
      <c r="A1114">
        <v>1113</v>
      </c>
      <c r="B1114" s="13">
        <v>3.4759344530258085</v>
      </c>
    </row>
    <row r="1115" spans="1:2">
      <c r="A1115">
        <v>1114</v>
      </c>
      <c r="B1115" s="13">
        <v>4.958481793621635</v>
      </c>
    </row>
    <row r="1116" spans="1:2">
      <c r="A1116">
        <v>1115</v>
      </c>
      <c r="B1116" s="13">
        <v>5.9590686420410259</v>
      </c>
    </row>
    <row r="1117" spans="1:2">
      <c r="A1117">
        <v>1116</v>
      </c>
      <c r="B1117" s="13">
        <v>4.7326627970853616</v>
      </c>
    </row>
    <row r="1118" spans="1:2">
      <c r="A1118">
        <v>1117</v>
      </c>
      <c r="B1118" s="13">
        <v>-2.2054075016427204</v>
      </c>
    </row>
    <row r="1119" spans="1:2">
      <c r="A1119">
        <v>1118</v>
      </c>
      <c r="B1119" s="13">
        <v>3.3031084390054586</v>
      </c>
    </row>
    <row r="1120" spans="1:2">
      <c r="A1120">
        <v>1119</v>
      </c>
      <c r="B1120" s="13">
        <v>3.3881768284458085</v>
      </c>
    </row>
    <row r="1121" spans="1:2">
      <c r="A1121">
        <v>1120</v>
      </c>
      <c r="B1121" s="13">
        <v>-3.1372761193123213</v>
      </c>
    </row>
    <row r="1122" spans="1:2">
      <c r="A1122">
        <v>1121</v>
      </c>
      <c r="B1122" s="13">
        <v>0.80660961989752222</v>
      </c>
    </row>
    <row r="1123" spans="1:2">
      <c r="A1123">
        <v>1122</v>
      </c>
      <c r="B1123" s="13">
        <v>1.8947686473059027</v>
      </c>
    </row>
    <row r="1124" spans="1:2">
      <c r="A1124">
        <v>1123</v>
      </c>
      <c r="B1124" s="13">
        <v>8.1742299869584016</v>
      </c>
    </row>
    <row r="1125" spans="1:2">
      <c r="A1125">
        <v>1124</v>
      </c>
      <c r="B1125" s="13">
        <v>-1.0695218120075674</v>
      </c>
    </row>
    <row r="1126" spans="1:2">
      <c r="A1126">
        <v>1125</v>
      </c>
      <c r="B1126" s="13">
        <v>0.74727970227924501</v>
      </c>
    </row>
    <row r="1127" spans="1:2">
      <c r="A1127">
        <v>1126</v>
      </c>
      <c r="B1127" s="13">
        <v>3.2653866707823172E-2</v>
      </c>
    </row>
    <row r="1128" spans="1:2">
      <c r="A1128">
        <v>1127</v>
      </c>
      <c r="B1128" s="13">
        <v>2.5277077579488596</v>
      </c>
    </row>
    <row r="1129" spans="1:2">
      <c r="A1129">
        <v>1128</v>
      </c>
      <c r="B1129" s="13">
        <v>-0.98194316429491124</v>
      </c>
    </row>
    <row r="1130" spans="1:2">
      <c r="A1130">
        <v>1129</v>
      </c>
      <c r="B1130" s="13">
        <v>4.2814728070592123</v>
      </c>
    </row>
    <row r="1131" spans="1:2">
      <c r="A1131">
        <v>1130</v>
      </c>
      <c r="B1131" s="13">
        <v>4.3151271814584407</v>
      </c>
    </row>
    <row r="1132" spans="1:2">
      <c r="A1132">
        <v>1131</v>
      </c>
      <c r="B1132" s="13">
        <v>-0.80377996839532517</v>
      </c>
    </row>
    <row r="1133" spans="1:2">
      <c r="A1133">
        <v>1132</v>
      </c>
      <c r="B1133" s="13">
        <v>2.8588551333230194</v>
      </c>
    </row>
    <row r="1134" spans="1:2">
      <c r="A1134">
        <v>1133</v>
      </c>
      <c r="B1134" s="13">
        <v>5.3624248399111689</v>
      </c>
    </row>
    <row r="1135" spans="1:2">
      <c r="A1135">
        <v>1134</v>
      </c>
      <c r="B1135" s="13">
        <v>2.6689126090487791</v>
      </c>
    </row>
    <row r="1136" spans="1:2">
      <c r="A1136">
        <v>1135</v>
      </c>
      <c r="B1136" s="13">
        <v>9.1535738364339796</v>
      </c>
    </row>
    <row r="1137" spans="1:2">
      <c r="A1137">
        <v>1136</v>
      </c>
      <c r="B1137" s="13">
        <v>-0.31095819369779132</v>
      </c>
    </row>
    <row r="1138" spans="1:2">
      <c r="A1138">
        <v>1137</v>
      </c>
      <c r="B1138" s="13">
        <v>6.817952632000023</v>
      </c>
    </row>
    <row r="1139" spans="1:2">
      <c r="A1139">
        <v>1138</v>
      </c>
      <c r="B1139" s="13">
        <v>-2.9091887734115232</v>
      </c>
    </row>
    <row r="1140" spans="1:2">
      <c r="A1140">
        <v>1139</v>
      </c>
      <c r="B1140" s="13">
        <v>-3.4733596358901409</v>
      </c>
    </row>
    <row r="1141" spans="1:2">
      <c r="A1141">
        <v>1140</v>
      </c>
      <c r="B1141" s="13">
        <v>2.0887431977706159</v>
      </c>
    </row>
    <row r="1142" spans="1:2">
      <c r="A1142">
        <v>1141</v>
      </c>
      <c r="B1142" s="13">
        <v>-0.85456088856854073</v>
      </c>
    </row>
    <row r="1143" spans="1:2">
      <c r="A1143">
        <v>1142</v>
      </c>
      <c r="B1143" s="13">
        <v>5.9353479410902867</v>
      </c>
    </row>
    <row r="1144" spans="1:2">
      <c r="A1144">
        <v>1143</v>
      </c>
      <c r="B1144" s="13">
        <v>5.2582658182501865</v>
      </c>
    </row>
    <row r="1145" spans="1:2">
      <c r="A1145">
        <v>1144</v>
      </c>
      <c r="B1145" s="13">
        <v>0.33129021090338828</v>
      </c>
    </row>
    <row r="1146" spans="1:2">
      <c r="A1146">
        <v>1145</v>
      </c>
      <c r="B1146" s="13">
        <v>0.14078107001159992</v>
      </c>
    </row>
    <row r="1147" spans="1:2">
      <c r="A1147">
        <v>1146</v>
      </c>
      <c r="B1147" s="13">
        <v>-2.5168025984678315</v>
      </c>
    </row>
    <row r="1148" spans="1:2">
      <c r="A1148">
        <v>1147</v>
      </c>
      <c r="B1148" s="13">
        <v>-6.3309858669983843</v>
      </c>
    </row>
    <row r="1149" spans="1:2">
      <c r="A1149">
        <v>1148</v>
      </c>
      <c r="B1149" s="13">
        <v>3.457122211516654</v>
      </c>
    </row>
    <row r="1150" spans="1:2">
      <c r="A1150">
        <v>1149</v>
      </c>
      <c r="B1150" s="13">
        <v>1.6527054140525279</v>
      </c>
    </row>
    <row r="1151" spans="1:2">
      <c r="A1151">
        <v>1150</v>
      </c>
      <c r="B1151" s="13">
        <v>-1.1315063875104927</v>
      </c>
    </row>
    <row r="1152" spans="1:2">
      <c r="A1152">
        <v>1151</v>
      </c>
      <c r="B1152" s="13">
        <v>-0.88943376126948792</v>
      </c>
    </row>
    <row r="1153" spans="1:2">
      <c r="A1153">
        <v>1152</v>
      </c>
      <c r="B1153" s="13">
        <v>2.8605509579224226</v>
      </c>
    </row>
    <row r="1154" spans="1:2">
      <c r="A1154">
        <v>1153</v>
      </c>
      <c r="B1154" s="13">
        <v>3.3650712724843497</v>
      </c>
    </row>
    <row r="1155" spans="1:2">
      <c r="A1155">
        <v>1154</v>
      </c>
      <c r="B1155" s="13">
        <v>-0.59225379390252775</v>
      </c>
    </row>
    <row r="1156" spans="1:2">
      <c r="A1156">
        <v>1155</v>
      </c>
      <c r="B1156" s="13">
        <v>-1.6905523111602083</v>
      </c>
    </row>
    <row r="1157" spans="1:2">
      <c r="A1157">
        <v>1156</v>
      </c>
      <c r="B1157" s="13">
        <v>-4.2231092296713468</v>
      </c>
    </row>
    <row r="1158" spans="1:2">
      <c r="A1158">
        <v>1157</v>
      </c>
      <c r="B1158" s="13">
        <v>-3.3744883235024168</v>
      </c>
    </row>
    <row r="1159" spans="1:2">
      <c r="A1159">
        <v>1158</v>
      </c>
      <c r="B1159" s="13">
        <v>0.48856139467503873</v>
      </c>
    </row>
    <row r="1160" spans="1:2">
      <c r="A1160">
        <v>1159</v>
      </c>
      <c r="B1160" s="13">
        <v>-1.8078973654277337</v>
      </c>
    </row>
    <row r="1161" spans="1:2">
      <c r="A1161">
        <v>1160</v>
      </c>
      <c r="B1161" s="13">
        <v>1.766767097494143</v>
      </c>
    </row>
    <row r="1162" spans="1:2">
      <c r="A1162">
        <v>1161</v>
      </c>
      <c r="B1162" s="13">
        <v>3.6072473704882708</v>
      </c>
    </row>
    <row r="1163" spans="1:2">
      <c r="A1163">
        <v>1162</v>
      </c>
      <c r="B1163" s="13">
        <v>-5.0016282291236189</v>
      </c>
    </row>
    <row r="1164" spans="1:2">
      <c r="A1164">
        <v>1163</v>
      </c>
      <c r="B1164" s="13">
        <v>-0.40470789160885851</v>
      </c>
    </row>
    <row r="1165" spans="1:2">
      <c r="A1165">
        <v>1164</v>
      </c>
      <c r="B1165" s="13">
        <v>5.7759046980677652E-2</v>
      </c>
    </row>
    <row r="1166" spans="1:2">
      <c r="A1166">
        <v>1165</v>
      </c>
      <c r="B1166" s="13">
        <v>3.9681935856674397</v>
      </c>
    </row>
    <row r="1167" spans="1:2">
      <c r="A1167">
        <v>1166</v>
      </c>
      <c r="B1167" s="13">
        <v>1.7849284118540438</v>
      </c>
    </row>
    <row r="1168" spans="1:2">
      <c r="A1168">
        <v>1167</v>
      </c>
      <c r="B1168" s="13">
        <v>3.041818148602569</v>
      </c>
    </row>
    <row r="1169" spans="1:2">
      <c r="A1169">
        <v>1168</v>
      </c>
      <c r="B1169" s="13">
        <v>-4.7809194155754495</v>
      </c>
    </row>
    <row r="1170" spans="1:2">
      <c r="A1170">
        <v>1169</v>
      </c>
      <c r="B1170" s="13">
        <v>-3.8177322649073986</v>
      </c>
    </row>
    <row r="1171" spans="1:2">
      <c r="A1171">
        <v>1170</v>
      </c>
      <c r="B1171" s="13">
        <v>-0.18737890459775436</v>
      </c>
    </row>
    <row r="1172" spans="1:2">
      <c r="A1172">
        <v>1171</v>
      </c>
      <c r="B1172" s="13">
        <v>-5.0561437760400105</v>
      </c>
    </row>
    <row r="1173" spans="1:2">
      <c r="A1173">
        <v>1172</v>
      </c>
      <c r="B1173" s="13">
        <v>8.6531716768723363</v>
      </c>
    </row>
    <row r="1174" spans="1:2">
      <c r="A1174">
        <v>1173</v>
      </c>
      <c r="B1174" s="13">
        <v>-8.0600053591686258</v>
      </c>
    </row>
    <row r="1175" spans="1:2">
      <c r="A1175">
        <v>1174</v>
      </c>
      <c r="B1175" s="13">
        <v>4.3225290703070005</v>
      </c>
    </row>
    <row r="1176" spans="1:2">
      <c r="A1176">
        <v>1175</v>
      </c>
      <c r="B1176" s="13">
        <v>2.0898139309250707</v>
      </c>
    </row>
    <row r="1177" spans="1:2">
      <c r="A1177">
        <v>1176</v>
      </c>
      <c r="B1177" s="13">
        <v>-3.5244490828093094</v>
      </c>
    </row>
    <row r="1178" spans="1:2">
      <c r="A1178">
        <v>1177</v>
      </c>
      <c r="B1178" s="13">
        <v>-0.39444546548294174</v>
      </c>
    </row>
    <row r="1179" spans="1:2">
      <c r="A1179">
        <v>1178</v>
      </c>
      <c r="B1179" s="13">
        <v>-1.3764605215895844</v>
      </c>
    </row>
    <row r="1180" spans="1:2">
      <c r="A1180">
        <v>1179</v>
      </c>
      <c r="B1180" s="13">
        <v>-2.3604716099705354</v>
      </c>
    </row>
    <row r="1181" spans="1:2">
      <c r="A1181">
        <v>1180</v>
      </c>
      <c r="B1181" s="13">
        <v>6.958560159807301</v>
      </c>
    </row>
    <row r="1182" spans="1:2">
      <c r="A1182">
        <v>1181</v>
      </c>
      <c r="B1182" s="13">
        <v>7.9626144454487262</v>
      </c>
    </row>
    <row r="1183" spans="1:2">
      <c r="A1183">
        <v>1182</v>
      </c>
      <c r="B1183" s="13">
        <v>-0.87466006425718368</v>
      </c>
    </row>
    <row r="1184" spans="1:2">
      <c r="A1184">
        <v>1183</v>
      </c>
      <c r="B1184" s="13">
        <v>0.31099555701770498</v>
      </c>
    </row>
    <row r="1185" spans="1:2">
      <c r="A1185">
        <v>1184</v>
      </c>
      <c r="B1185" s="13">
        <v>-1.0628967192666734</v>
      </c>
    </row>
    <row r="1186" spans="1:2">
      <c r="A1186">
        <v>1185</v>
      </c>
      <c r="B1186" s="13">
        <v>1.4082136878776983</v>
      </c>
    </row>
    <row r="1187" spans="1:2">
      <c r="A1187">
        <v>1186</v>
      </c>
      <c r="B1187" s="13">
        <v>4.2448625410915026</v>
      </c>
    </row>
    <row r="1188" spans="1:2">
      <c r="A1188">
        <v>1187</v>
      </c>
      <c r="B1188" s="13">
        <v>5.9207773514302966</v>
      </c>
    </row>
    <row r="1189" spans="1:2">
      <c r="A1189">
        <v>1188</v>
      </c>
      <c r="B1189" s="13">
        <v>-1.6473621940760492</v>
      </c>
    </row>
    <row r="1190" spans="1:2">
      <c r="A1190">
        <v>1189</v>
      </c>
      <c r="B1190" s="13">
        <v>1.7850126811706259</v>
      </c>
    </row>
    <row r="1191" spans="1:2">
      <c r="A1191">
        <v>1190</v>
      </c>
      <c r="B1191" s="13">
        <v>-3.5417015346142935</v>
      </c>
    </row>
    <row r="1192" spans="1:2">
      <c r="A1192">
        <v>1191</v>
      </c>
      <c r="B1192" s="13">
        <v>-2.222085213523441</v>
      </c>
    </row>
    <row r="1193" spans="1:2">
      <c r="A1193">
        <v>1192</v>
      </c>
      <c r="B1193" s="13">
        <v>-1.9198836005076576</v>
      </c>
    </row>
    <row r="1194" spans="1:2">
      <c r="A1194">
        <v>1193</v>
      </c>
      <c r="B1194" s="13">
        <v>-1.2378562059039613</v>
      </c>
    </row>
    <row r="1195" spans="1:2">
      <c r="A1195">
        <v>1194</v>
      </c>
      <c r="B1195" s="13">
        <v>-2.445764158749133</v>
      </c>
    </row>
    <row r="1196" spans="1:2">
      <c r="A1196">
        <v>1195</v>
      </c>
      <c r="B1196" s="13">
        <v>-1.4213658072433459</v>
      </c>
    </row>
    <row r="1197" spans="1:2">
      <c r="A1197">
        <v>1196</v>
      </c>
      <c r="B1197" s="13">
        <v>5.3727133314173745</v>
      </c>
    </row>
    <row r="1198" spans="1:2">
      <c r="A1198">
        <v>1197</v>
      </c>
      <c r="B1198" s="13">
        <v>5.5785977665529174</v>
      </c>
    </row>
    <row r="1199" spans="1:2">
      <c r="A1199">
        <v>1198</v>
      </c>
      <c r="B1199" s="13">
        <v>1.4359659970329359</v>
      </c>
    </row>
    <row r="1200" spans="1:2">
      <c r="A1200">
        <v>1199</v>
      </c>
      <c r="B1200" s="13">
        <v>-2.9616639066785928</v>
      </c>
    </row>
    <row r="1201" spans="1:2">
      <c r="A1201">
        <v>1200</v>
      </c>
      <c r="B1201" s="13">
        <v>0.51193246329939679</v>
      </c>
    </row>
    <row r="1202" spans="1:2">
      <c r="A1202">
        <v>1201</v>
      </c>
      <c r="B1202" s="13">
        <v>-4.7219673703344904</v>
      </c>
    </row>
    <row r="1203" spans="1:2">
      <c r="A1203">
        <v>1202</v>
      </c>
      <c r="B1203" s="13">
        <v>-3.329875136836375</v>
      </c>
    </row>
    <row r="1204" spans="1:2">
      <c r="A1204">
        <v>1203</v>
      </c>
      <c r="B1204" s="13">
        <v>-2.0180743909701122</v>
      </c>
    </row>
    <row r="1205" spans="1:2">
      <c r="A1205">
        <v>1204</v>
      </c>
      <c r="B1205" s="13">
        <v>2.9219884344758609</v>
      </c>
    </row>
    <row r="1206" spans="1:2">
      <c r="A1206">
        <v>1205</v>
      </c>
      <c r="B1206" s="13">
        <v>-3.2720216786312184</v>
      </c>
    </row>
    <row r="1207" spans="1:2">
      <c r="A1207">
        <v>1206</v>
      </c>
      <c r="B1207" s="13">
        <v>4.0279736681213567</v>
      </c>
    </row>
    <row r="1208" spans="1:2">
      <c r="A1208">
        <v>1207</v>
      </c>
      <c r="B1208" s="13">
        <v>-5.3156038140386146</v>
      </c>
    </row>
    <row r="1209" spans="1:2">
      <c r="A1209">
        <v>1208</v>
      </c>
      <c r="B1209" s="13">
        <v>3.7170070519389111</v>
      </c>
    </row>
    <row r="1210" spans="1:2">
      <c r="A1210">
        <v>1209</v>
      </c>
      <c r="B1210" s="13">
        <v>3.4142352643280023</v>
      </c>
    </row>
    <row r="1211" spans="1:2">
      <c r="A1211">
        <v>1210</v>
      </c>
      <c r="B1211" s="13">
        <v>-5.7030658661568614</v>
      </c>
    </row>
    <row r="1212" spans="1:2">
      <c r="A1212">
        <v>1211</v>
      </c>
      <c r="B1212" s="13">
        <v>-0.69991587586041726</v>
      </c>
    </row>
    <row r="1213" spans="1:2">
      <c r="A1213">
        <v>1212</v>
      </c>
      <c r="B1213" s="13">
        <v>0.83950682329215021</v>
      </c>
    </row>
    <row r="1214" spans="1:2">
      <c r="A1214">
        <v>1213</v>
      </c>
      <c r="B1214" s="13">
        <v>0.80090275132702449</v>
      </c>
    </row>
    <row r="1215" spans="1:2">
      <c r="A1215">
        <v>1214</v>
      </c>
      <c r="B1215" s="13">
        <v>-2.1647999902509478</v>
      </c>
    </row>
    <row r="1216" spans="1:2">
      <c r="A1216">
        <v>1215</v>
      </c>
      <c r="B1216" s="13">
        <v>5.6366485793962076</v>
      </c>
    </row>
    <row r="1217" spans="1:2">
      <c r="A1217">
        <v>1216</v>
      </c>
      <c r="B1217" s="13">
        <v>2.2408242856801874</v>
      </c>
    </row>
    <row r="1218" spans="1:2">
      <c r="A1218">
        <v>1217</v>
      </c>
      <c r="B1218" s="13">
        <v>1.7212773031297759</v>
      </c>
    </row>
    <row r="1219" spans="1:2">
      <c r="A1219">
        <v>1218</v>
      </c>
      <c r="B1219" s="13">
        <v>0.40893025774152469</v>
      </c>
    </row>
    <row r="1220" spans="1:2">
      <c r="A1220">
        <v>1219</v>
      </c>
      <c r="B1220" s="13">
        <v>-5.698562237072843</v>
      </c>
    </row>
    <row r="1221" spans="1:2">
      <c r="A1221">
        <v>1220</v>
      </c>
      <c r="B1221" s="13">
        <v>-0.21844430368408332</v>
      </c>
    </row>
    <row r="1222" spans="1:2">
      <c r="A1222">
        <v>1221</v>
      </c>
      <c r="B1222" s="13">
        <v>6.5254262789311213</v>
      </c>
    </row>
    <row r="1223" spans="1:2">
      <c r="A1223">
        <v>1222</v>
      </c>
      <c r="B1223" s="13">
        <v>-2.8264969851805861</v>
      </c>
    </row>
    <row r="1224" spans="1:2">
      <c r="A1224">
        <v>1223</v>
      </c>
      <c r="B1224" s="13">
        <v>-1.7013566913409695</v>
      </c>
    </row>
    <row r="1225" spans="1:2">
      <c r="A1225">
        <v>1224</v>
      </c>
      <c r="B1225" s="13">
        <v>-3.4390812578831009</v>
      </c>
    </row>
    <row r="1226" spans="1:2">
      <c r="A1226">
        <v>1225</v>
      </c>
      <c r="B1226" s="13">
        <v>0.3241870058996334</v>
      </c>
    </row>
    <row r="1227" spans="1:2">
      <c r="A1227">
        <v>1226</v>
      </c>
      <c r="B1227" s="13">
        <v>8.7196473760306663</v>
      </c>
    </row>
    <row r="1228" spans="1:2">
      <c r="A1228">
        <v>1227</v>
      </c>
      <c r="B1228" s="13">
        <v>10.662061867714501</v>
      </c>
    </row>
    <row r="1229" spans="1:2">
      <c r="A1229">
        <v>1228</v>
      </c>
      <c r="B1229" s="13">
        <v>5.6432514527532618</v>
      </c>
    </row>
    <row r="1230" spans="1:2">
      <c r="A1230">
        <v>1229</v>
      </c>
      <c r="B1230" s="13">
        <v>-1.02632475511453</v>
      </c>
    </row>
    <row r="1231" spans="1:2">
      <c r="A1231">
        <v>1230</v>
      </c>
      <c r="B1231" s="13">
        <v>3.2966630710214559</v>
      </c>
    </row>
    <row r="1232" spans="1:2">
      <c r="A1232">
        <v>1231</v>
      </c>
      <c r="B1232" s="13">
        <v>-2.3184369653412413</v>
      </c>
    </row>
    <row r="1233" spans="1:2">
      <c r="A1233">
        <v>1232</v>
      </c>
      <c r="B1233" s="13">
        <v>0.60374250600275126</v>
      </c>
    </row>
    <row r="1234" spans="1:2">
      <c r="A1234">
        <v>1233</v>
      </c>
      <c r="B1234" s="13">
        <v>1.6857306443010798</v>
      </c>
    </row>
    <row r="1235" spans="1:2">
      <c r="A1235">
        <v>1234</v>
      </c>
      <c r="B1235" s="13">
        <v>1.6031275440052932</v>
      </c>
    </row>
    <row r="1236" spans="1:2">
      <c r="A1236">
        <v>1235</v>
      </c>
      <c r="B1236" s="13">
        <v>-0.20650048996254405</v>
      </c>
    </row>
    <row r="1237" spans="1:2">
      <c r="A1237">
        <v>1236</v>
      </c>
      <c r="B1237" s="13">
        <v>-1.6297265136096979</v>
      </c>
    </row>
    <row r="1238" spans="1:2">
      <c r="A1238">
        <v>1237</v>
      </c>
      <c r="B1238" s="13">
        <v>1.0054546090742564</v>
      </c>
    </row>
    <row r="1239" spans="1:2">
      <c r="A1239">
        <v>1238</v>
      </c>
      <c r="B1239" s="13">
        <v>2.8849833819648363</v>
      </c>
    </row>
    <row r="1240" spans="1:2">
      <c r="A1240">
        <v>1239</v>
      </c>
      <c r="B1240" s="13">
        <v>-5.2338017999578579</v>
      </c>
    </row>
    <row r="1241" spans="1:2">
      <c r="A1241">
        <v>1240</v>
      </c>
      <c r="B1241" s="13">
        <v>-1.918890293686965</v>
      </c>
    </row>
    <row r="1242" spans="1:2">
      <c r="A1242">
        <v>1241</v>
      </c>
      <c r="B1242" s="13">
        <v>-4.2748444346931205</v>
      </c>
    </row>
    <row r="1243" spans="1:2">
      <c r="A1243">
        <v>1242</v>
      </c>
      <c r="B1243" s="13">
        <v>-1.0345489270869936</v>
      </c>
    </row>
    <row r="1244" spans="1:2">
      <c r="A1244">
        <v>1243</v>
      </c>
      <c r="B1244" s="13">
        <v>5.2014742302940107</v>
      </c>
    </row>
    <row r="1245" spans="1:2">
      <c r="A1245">
        <v>1244</v>
      </c>
      <c r="B1245" s="13">
        <v>2.056164565145711</v>
      </c>
    </row>
    <row r="1246" spans="1:2">
      <c r="A1246">
        <v>1245</v>
      </c>
      <c r="B1246" s="13">
        <v>5.6884543134936419E-2</v>
      </c>
    </row>
    <row r="1247" spans="1:2">
      <c r="A1247">
        <v>1246</v>
      </c>
      <c r="B1247" s="13">
        <v>2.716677587359464</v>
      </c>
    </row>
    <row r="1248" spans="1:2">
      <c r="A1248">
        <v>1247</v>
      </c>
      <c r="B1248" s="13">
        <v>8.2441358430287366</v>
      </c>
    </row>
    <row r="1249" spans="1:2">
      <c r="A1249">
        <v>1248</v>
      </c>
      <c r="B1249" s="13">
        <v>-3.0888677792524866</v>
      </c>
    </row>
    <row r="1250" spans="1:2">
      <c r="A1250">
        <v>1249</v>
      </c>
      <c r="B1250" s="13">
        <v>-8.8275866479931171</v>
      </c>
    </row>
    <row r="1251" spans="1:2">
      <c r="A1251">
        <v>1250</v>
      </c>
      <c r="B1251" s="13">
        <v>-13.218943497052956</v>
      </c>
    </row>
    <row r="1252" spans="1:2">
      <c r="A1252">
        <v>1251</v>
      </c>
      <c r="B1252" s="13">
        <v>6.463609316681322</v>
      </c>
    </row>
    <row r="1253" spans="1:2">
      <c r="A1253">
        <v>1252</v>
      </c>
      <c r="B1253" s="13">
        <v>7.4208988529250934</v>
      </c>
    </row>
    <row r="1254" spans="1:2">
      <c r="A1254">
        <v>1253</v>
      </c>
      <c r="B1254" s="13">
        <v>-9.1986809265114164</v>
      </c>
    </row>
    <row r="1255" spans="1:2">
      <c r="A1255">
        <v>1254</v>
      </c>
      <c r="B1255" s="13">
        <v>-4.7710225147351499</v>
      </c>
    </row>
    <row r="1256" spans="1:2">
      <c r="A1256">
        <v>1255</v>
      </c>
      <c r="B1256" s="13">
        <v>-9.0578767805160574</v>
      </c>
    </row>
    <row r="1257" spans="1:2">
      <c r="A1257">
        <v>1256</v>
      </c>
      <c r="B1257" s="13">
        <v>4.2758668698352151</v>
      </c>
    </row>
    <row r="1258" spans="1:2">
      <c r="A1258">
        <v>1257</v>
      </c>
      <c r="B1258" s="13">
        <v>4.921758151245597E-2</v>
      </c>
    </row>
    <row r="1259" spans="1:2">
      <c r="A1259">
        <v>1258</v>
      </c>
      <c r="B1259" s="13">
        <v>-1.3151357550832512</v>
      </c>
    </row>
    <row r="1260" spans="1:2">
      <c r="A1260">
        <v>1259</v>
      </c>
      <c r="B1260" s="13">
        <v>9.4379185289430172</v>
      </c>
    </row>
    <row r="1261" spans="1:2">
      <c r="A1261">
        <v>1260</v>
      </c>
      <c r="B1261" s="13">
        <v>2.3345682575963065E-2</v>
      </c>
    </row>
    <row r="1262" spans="1:2">
      <c r="A1262">
        <v>1261</v>
      </c>
      <c r="B1262" s="13">
        <v>-3.0633203750989182</v>
      </c>
    </row>
    <row r="1263" spans="1:2">
      <c r="A1263">
        <v>1262</v>
      </c>
      <c r="B1263" s="13">
        <v>0.5067674688348579</v>
      </c>
    </row>
    <row r="1264" spans="1:2">
      <c r="A1264">
        <v>1263</v>
      </c>
      <c r="B1264" s="13">
        <v>-2.6683091230561806</v>
      </c>
    </row>
    <row r="1265" spans="1:2">
      <c r="A1265">
        <v>1264</v>
      </c>
      <c r="B1265" s="13">
        <v>-5.151090868238474</v>
      </c>
    </row>
    <row r="1266" spans="1:2">
      <c r="A1266">
        <v>1265</v>
      </c>
      <c r="B1266" s="13">
        <v>-0.95561915028704525</v>
      </c>
    </row>
    <row r="1267" spans="1:2">
      <c r="A1267">
        <v>1266</v>
      </c>
      <c r="B1267" s="13">
        <v>-0.4961585768761832</v>
      </c>
    </row>
    <row r="1268" spans="1:2">
      <c r="A1268">
        <v>1267</v>
      </c>
      <c r="B1268" s="13">
        <v>-13.572306490705257</v>
      </c>
    </row>
    <row r="1269" spans="1:2">
      <c r="A1269">
        <v>1268</v>
      </c>
      <c r="B1269" s="13">
        <v>0.47205712984544651</v>
      </c>
    </row>
    <row r="1270" spans="1:2">
      <c r="A1270">
        <v>1269</v>
      </c>
      <c r="B1270" s="13">
        <v>3.7004262108506762</v>
      </c>
    </row>
    <row r="1271" spans="1:2">
      <c r="A1271">
        <v>1270</v>
      </c>
      <c r="B1271" s="13">
        <v>-2.9338410444118295</v>
      </c>
    </row>
    <row r="1272" spans="1:2">
      <c r="A1272">
        <v>1271</v>
      </c>
      <c r="B1272" s="13">
        <v>-3.2728827464063133</v>
      </c>
    </row>
    <row r="1273" spans="1:2">
      <c r="A1273">
        <v>1272</v>
      </c>
      <c r="B1273" s="13">
        <v>-2.1765764154547815</v>
      </c>
    </row>
    <row r="1274" spans="1:2">
      <c r="A1274">
        <v>1273</v>
      </c>
      <c r="B1274" s="13">
        <v>-0.44405830695110687</v>
      </c>
    </row>
    <row r="1275" spans="1:2">
      <c r="A1275">
        <v>1274</v>
      </c>
      <c r="B1275" s="13">
        <v>-2.3704016913326611</v>
      </c>
    </row>
    <row r="1276" spans="1:2">
      <c r="A1276">
        <v>1275</v>
      </c>
      <c r="B1276" s="13">
        <v>-2.4899738927617294</v>
      </c>
    </row>
    <row r="1277" spans="1:2">
      <c r="A1277">
        <v>1276</v>
      </c>
      <c r="B1277" s="13">
        <v>-0.1447155109510059</v>
      </c>
    </row>
    <row r="1278" spans="1:2">
      <c r="A1278">
        <v>1277</v>
      </c>
      <c r="B1278" s="13">
        <v>0.59795679584702011</v>
      </c>
    </row>
    <row r="1279" spans="1:2">
      <c r="A1279">
        <v>1278</v>
      </c>
      <c r="B1279" s="13">
        <v>-1.6938861965448042</v>
      </c>
    </row>
    <row r="1280" spans="1:2">
      <c r="A1280">
        <v>1279</v>
      </c>
      <c r="B1280" s="13">
        <v>-2.107217124549376</v>
      </c>
    </row>
    <row r="1281" spans="1:2">
      <c r="A1281">
        <v>1280</v>
      </c>
      <c r="B1281" s="13">
        <v>-5.7627338773846875</v>
      </c>
    </row>
    <row r="1282" spans="1:2">
      <c r="A1282">
        <v>1281</v>
      </c>
      <c r="B1282" s="13">
        <v>1.8277027368320879</v>
      </c>
    </row>
    <row r="1283" spans="1:2">
      <c r="A1283">
        <v>1282</v>
      </c>
      <c r="B1283" s="13">
        <v>-0.43017594406548498</v>
      </c>
    </row>
    <row r="1284" spans="1:2">
      <c r="A1284">
        <v>1283</v>
      </c>
      <c r="B1284" s="13">
        <v>0.54472286328720487</v>
      </c>
    </row>
    <row r="1285" spans="1:2">
      <c r="A1285">
        <v>1284</v>
      </c>
      <c r="B1285" s="13">
        <v>-7.5697594835726392</v>
      </c>
    </row>
    <row r="1286" spans="1:2">
      <c r="A1286">
        <v>1285</v>
      </c>
      <c r="B1286" s="13">
        <v>-9.410684885360066</v>
      </c>
    </row>
    <row r="1287" spans="1:2">
      <c r="A1287">
        <v>1286</v>
      </c>
      <c r="B1287" s="13">
        <v>-6.9559517987351436</v>
      </c>
    </row>
    <row r="1288" spans="1:2">
      <c r="A1288">
        <v>1287</v>
      </c>
      <c r="B1288" s="13">
        <v>1.1360874314114284</v>
      </c>
    </row>
    <row r="1289" spans="1:2">
      <c r="A1289">
        <v>1288</v>
      </c>
      <c r="B1289" s="13">
        <v>-0.68651491139271492</v>
      </c>
    </row>
    <row r="1290" spans="1:2">
      <c r="A1290">
        <v>1289</v>
      </c>
      <c r="B1290" s="13">
        <v>-6.1792295426514512</v>
      </c>
    </row>
    <row r="1291" spans="1:2">
      <c r="A1291">
        <v>1290</v>
      </c>
      <c r="B1291" s="13">
        <v>-3.4659630130994499</v>
      </c>
    </row>
    <row r="1292" spans="1:2">
      <c r="A1292">
        <v>1291</v>
      </c>
      <c r="B1292" s="13">
        <v>0.85913211029222658</v>
      </c>
    </row>
    <row r="1293" spans="1:2">
      <c r="A1293">
        <v>1292</v>
      </c>
      <c r="B1293" s="13">
        <v>1.6639863608437593</v>
      </c>
    </row>
    <row r="1294" spans="1:2">
      <c r="A1294">
        <v>1293</v>
      </c>
      <c r="B1294" s="13">
        <v>-0.87441161434965831</v>
      </c>
    </row>
    <row r="1295" spans="1:2">
      <c r="A1295">
        <v>1294</v>
      </c>
      <c r="B1295" s="13">
        <v>7.8052393632305002</v>
      </c>
    </row>
    <row r="1296" spans="1:2">
      <c r="A1296">
        <v>1295</v>
      </c>
      <c r="B1296" s="13">
        <v>2.1434256940763565</v>
      </c>
    </row>
    <row r="1297" spans="1:2">
      <c r="A1297">
        <v>1296</v>
      </c>
      <c r="B1297" s="13">
        <v>5.9590174258952269</v>
      </c>
    </row>
    <row r="1298" spans="1:2">
      <c r="A1298">
        <v>1297</v>
      </c>
      <c r="B1298" s="13">
        <v>0.96761275322675055</v>
      </c>
    </row>
    <row r="1299" spans="1:2">
      <c r="A1299">
        <v>1298</v>
      </c>
      <c r="B1299" s="13">
        <v>-2.6547072846130582</v>
      </c>
    </row>
    <row r="1300" spans="1:2">
      <c r="A1300">
        <v>1299</v>
      </c>
      <c r="B1300" s="13">
        <v>2.0858709661319046</v>
      </c>
    </row>
    <row r="1301" spans="1:2">
      <c r="A1301">
        <v>1300</v>
      </c>
      <c r="B1301" s="13">
        <v>3.4094192849608285</v>
      </c>
    </row>
    <row r="1302" spans="1:2">
      <c r="A1302">
        <v>1301</v>
      </c>
      <c r="B1302" s="13">
        <v>-1.7547785342261082</v>
      </c>
    </row>
    <row r="1303" spans="1:2">
      <c r="A1303">
        <v>1302</v>
      </c>
      <c r="B1303" s="13">
        <v>5.0744601541834822</v>
      </c>
    </row>
    <row r="1304" spans="1:2">
      <c r="A1304">
        <v>1303</v>
      </c>
      <c r="B1304" s="13">
        <v>6.107614225653399</v>
      </c>
    </row>
    <row r="1305" spans="1:2">
      <c r="A1305">
        <v>1304</v>
      </c>
      <c r="B1305" s="13">
        <v>-3.4923156846757908</v>
      </c>
    </row>
    <row r="1306" spans="1:2">
      <c r="A1306">
        <v>1305</v>
      </c>
      <c r="B1306" s="13">
        <v>-1.856706315710376</v>
      </c>
    </row>
    <row r="1307" spans="1:2">
      <c r="A1307">
        <v>1306</v>
      </c>
      <c r="B1307" s="13">
        <v>-1.9013604383991105</v>
      </c>
    </row>
    <row r="1308" spans="1:2">
      <c r="A1308">
        <v>1307</v>
      </c>
      <c r="B1308" s="13">
        <v>0.68224796991833803</v>
      </c>
    </row>
    <row r="1309" spans="1:2">
      <c r="A1309">
        <v>1308</v>
      </c>
      <c r="B1309" s="13">
        <v>-4.1812361307820023</v>
      </c>
    </row>
    <row r="1310" spans="1:2">
      <c r="A1310">
        <v>1309</v>
      </c>
      <c r="B1310" s="13">
        <v>9.4501038260986743</v>
      </c>
    </row>
    <row r="1311" spans="1:2">
      <c r="A1311">
        <v>1310</v>
      </c>
      <c r="B1311" s="13">
        <v>-4.66079585722437</v>
      </c>
    </row>
    <row r="1312" spans="1:2">
      <c r="A1312">
        <v>1311</v>
      </c>
      <c r="B1312" s="13">
        <v>-0.34104364849900343</v>
      </c>
    </row>
    <row r="1313" spans="1:2">
      <c r="A1313">
        <v>1312</v>
      </c>
      <c r="B1313" s="13">
        <v>-3.1990859283265656</v>
      </c>
    </row>
    <row r="1314" spans="1:2">
      <c r="A1314">
        <v>1313</v>
      </c>
      <c r="B1314" s="13">
        <v>3.0053274196145829</v>
      </c>
    </row>
    <row r="1315" spans="1:2">
      <c r="A1315">
        <v>1314</v>
      </c>
      <c r="B1315" s="13">
        <v>-4.5311352185160008</v>
      </c>
    </row>
    <row r="1316" spans="1:2">
      <c r="A1316">
        <v>1315</v>
      </c>
      <c r="B1316" s="13">
        <v>-3.4828904863887926</v>
      </c>
    </row>
    <row r="1317" spans="1:2">
      <c r="A1317">
        <v>1316</v>
      </c>
      <c r="B1317" s="13">
        <v>-2.2167868318371302</v>
      </c>
    </row>
    <row r="1318" spans="1:2">
      <c r="A1318">
        <v>1317</v>
      </c>
      <c r="B1318" s="13">
        <v>4.8847097874770453</v>
      </c>
    </row>
    <row r="1319" spans="1:2">
      <c r="A1319">
        <v>1318</v>
      </c>
      <c r="B1319" s="13">
        <v>0.68817237053493674</v>
      </c>
    </row>
    <row r="1320" spans="1:2">
      <c r="A1320">
        <v>1319</v>
      </c>
      <c r="B1320" s="13">
        <v>2.3493138590113642</v>
      </c>
    </row>
    <row r="1321" spans="1:2">
      <c r="A1321">
        <v>1320</v>
      </c>
      <c r="B1321" s="13">
        <v>-0.73364053391258033</v>
      </c>
    </row>
    <row r="1322" spans="1:2">
      <c r="A1322">
        <v>1321</v>
      </c>
      <c r="B1322" s="13">
        <v>1.580093340893882</v>
      </c>
    </row>
    <row r="1323" spans="1:2">
      <c r="A1323">
        <v>1322</v>
      </c>
      <c r="B1323" s="13">
        <v>-1.2621781674540933</v>
      </c>
    </row>
    <row r="1324" spans="1:2">
      <c r="A1324">
        <v>1323</v>
      </c>
      <c r="B1324" s="13">
        <v>-3.224826171300196</v>
      </c>
    </row>
    <row r="1325" spans="1:2">
      <c r="A1325">
        <v>1324</v>
      </c>
      <c r="B1325" s="13">
        <v>2.6439692180190053</v>
      </c>
    </row>
    <row r="1326" spans="1:2">
      <c r="A1326">
        <v>1325</v>
      </c>
      <c r="B1326" s="13">
        <v>1.7623621550932584</v>
      </c>
    </row>
    <row r="1327" spans="1:2">
      <c r="A1327">
        <v>1326</v>
      </c>
      <c r="B1327" s="13">
        <v>2.8109915192667434</v>
      </c>
    </row>
    <row r="1328" spans="1:2">
      <c r="A1328">
        <v>1327</v>
      </c>
      <c r="B1328" s="13">
        <v>-6.6415439812797654</v>
      </c>
    </row>
    <row r="1329" spans="1:2">
      <c r="A1329">
        <v>1328</v>
      </c>
      <c r="B1329" s="13">
        <v>5.3649679052021639</v>
      </c>
    </row>
    <row r="1330" spans="1:2">
      <c r="A1330">
        <v>1329</v>
      </c>
      <c r="B1330" s="13">
        <v>-9.6059983246563743</v>
      </c>
    </row>
    <row r="1331" spans="1:2">
      <c r="A1331">
        <v>1330</v>
      </c>
      <c r="B1331" s="13">
        <v>-3.230478452976655</v>
      </c>
    </row>
    <row r="1332" spans="1:2">
      <c r="A1332">
        <v>1331</v>
      </c>
      <c r="B1332" s="13">
        <v>-3.308412716444598</v>
      </c>
    </row>
    <row r="1333" spans="1:2">
      <c r="A1333">
        <v>1332</v>
      </c>
      <c r="B1333" s="13">
        <v>7.267541976625588</v>
      </c>
    </row>
    <row r="1334" spans="1:2">
      <c r="A1334">
        <v>1333</v>
      </c>
      <c r="B1334" s="13">
        <v>-0.2047363556695258</v>
      </c>
    </row>
    <row r="1335" spans="1:2">
      <c r="A1335">
        <v>1334</v>
      </c>
      <c r="B1335" s="13">
        <v>-0.12257643108938662</v>
      </c>
    </row>
    <row r="1336" spans="1:2">
      <c r="A1336">
        <v>1335</v>
      </c>
      <c r="B1336" s="13">
        <v>3.5174921655138154</v>
      </c>
    </row>
    <row r="1337" spans="1:2">
      <c r="A1337">
        <v>1336</v>
      </c>
      <c r="B1337" s="13">
        <v>-2.6038053039103879</v>
      </c>
    </row>
    <row r="1338" spans="1:2">
      <c r="A1338">
        <v>1337</v>
      </c>
      <c r="B1338" s="13">
        <v>-0.2551890164471281</v>
      </c>
    </row>
    <row r="1339" spans="1:2">
      <c r="A1339">
        <v>1338</v>
      </c>
      <c r="B1339" s="13">
        <v>0.37922337005151302</v>
      </c>
    </row>
    <row r="1340" spans="1:2">
      <c r="A1340">
        <v>1339</v>
      </c>
      <c r="B1340" s="13">
        <v>0.60056581222136785</v>
      </c>
    </row>
    <row r="1341" spans="1:2">
      <c r="A1341">
        <v>1340</v>
      </c>
      <c r="B1341" s="13">
        <v>-8.3230999105627212</v>
      </c>
    </row>
    <row r="1342" spans="1:2">
      <c r="A1342">
        <v>1341</v>
      </c>
      <c r="B1342" s="13">
        <v>0.74781863239841273</v>
      </c>
    </row>
    <row r="1343" spans="1:2">
      <c r="A1343">
        <v>1342</v>
      </c>
      <c r="B1343" s="13">
        <v>6.3812213421596429</v>
      </c>
    </row>
    <row r="1344" spans="1:2">
      <c r="A1344">
        <v>1343</v>
      </c>
      <c r="B1344" s="13">
        <v>5.0139787919805068</v>
      </c>
    </row>
    <row r="1345" spans="1:2">
      <c r="A1345">
        <v>1344</v>
      </c>
      <c r="B1345" s="13">
        <v>1.6295104648700764</v>
      </c>
    </row>
    <row r="1346" spans="1:2">
      <c r="A1346">
        <v>1345</v>
      </c>
      <c r="B1346" s="13">
        <v>-1.3227664360385785</v>
      </c>
    </row>
    <row r="1347" spans="1:2">
      <c r="A1347">
        <v>1346</v>
      </c>
      <c r="B1347" s="13">
        <v>-0.445131959743095</v>
      </c>
    </row>
    <row r="1348" spans="1:2">
      <c r="A1348">
        <v>1347</v>
      </c>
      <c r="B1348" s="13">
        <v>3.0993609647708626</v>
      </c>
    </row>
    <row r="1349" spans="1:2">
      <c r="A1349">
        <v>1348</v>
      </c>
      <c r="B1349" s="13">
        <v>3.3073371567851395</v>
      </c>
    </row>
    <row r="1350" spans="1:2">
      <c r="A1350">
        <v>1349</v>
      </c>
      <c r="B1350" s="13">
        <v>4.377654118885828</v>
      </c>
    </row>
    <row r="1351" spans="1:2">
      <c r="A1351">
        <v>1350</v>
      </c>
      <c r="B1351" s="13">
        <v>-1.73590745075615</v>
      </c>
    </row>
    <row r="1352" spans="1:2">
      <c r="A1352">
        <v>1351</v>
      </c>
      <c r="B1352" s="13">
        <v>2.2410268059332665</v>
      </c>
    </row>
    <row r="1353" spans="1:2">
      <c r="A1353">
        <v>1352</v>
      </c>
      <c r="B1353" s="13">
        <v>-0.42147082078836595</v>
      </c>
    </row>
    <row r="1354" spans="1:2">
      <c r="A1354">
        <v>1353</v>
      </c>
      <c r="B1354" s="13">
        <v>4.8415399118774447</v>
      </c>
    </row>
    <row r="1355" spans="1:2">
      <c r="A1355">
        <v>1354</v>
      </c>
      <c r="B1355" s="13">
        <v>-5.3167680747872206</v>
      </c>
    </row>
    <row r="1356" spans="1:2">
      <c r="A1356">
        <v>1355</v>
      </c>
      <c r="B1356" s="13">
        <v>0.51352947721901476</v>
      </c>
    </row>
    <row r="1357" spans="1:2">
      <c r="A1357">
        <v>1356</v>
      </c>
      <c r="B1357" s="13">
        <v>4.7504338057688278</v>
      </c>
    </row>
    <row r="1358" spans="1:2">
      <c r="A1358">
        <v>1357</v>
      </c>
      <c r="B1358" s="13">
        <v>2.9110764866007464</v>
      </c>
    </row>
    <row r="1359" spans="1:2">
      <c r="A1359">
        <v>1358</v>
      </c>
      <c r="B1359" s="13">
        <v>0.36557227735056458</v>
      </c>
    </row>
    <row r="1360" spans="1:2">
      <c r="A1360">
        <v>1359</v>
      </c>
      <c r="B1360" s="13">
        <v>4.7175408518108739</v>
      </c>
    </row>
    <row r="1361" spans="1:2">
      <c r="A1361">
        <v>1360</v>
      </c>
      <c r="B1361" s="13">
        <v>4.3649217438764838</v>
      </c>
    </row>
    <row r="1362" spans="1:2">
      <c r="A1362">
        <v>1361</v>
      </c>
      <c r="B1362" s="13">
        <v>4.7799664558686175</v>
      </c>
    </row>
    <row r="1363" spans="1:2">
      <c r="A1363">
        <v>1362</v>
      </c>
      <c r="B1363" s="13">
        <v>-1.2646431549609407</v>
      </c>
    </row>
    <row r="1364" spans="1:2">
      <c r="A1364">
        <v>1363</v>
      </c>
      <c r="B1364" s="13">
        <v>4.0890917047939661</v>
      </c>
    </row>
    <row r="1365" spans="1:2">
      <c r="A1365">
        <v>1364</v>
      </c>
      <c r="B1365" s="13">
        <v>6.0857518182599852</v>
      </c>
    </row>
    <row r="1366" spans="1:2">
      <c r="A1366">
        <v>1365</v>
      </c>
      <c r="B1366" s="13">
        <v>2.7125772399597667</v>
      </c>
    </row>
    <row r="1367" spans="1:2">
      <c r="A1367">
        <v>1366</v>
      </c>
      <c r="B1367" s="13">
        <v>4.1363980265849882</v>
      </c>
    </row>
    <row r="1368" spans="1:2">
      <c r="A1368">
        <v>1367</v>
      </c>
      <c r="B1368" s="13">
        <v>-10.518216590509757</v>
      </c>
    </row>
    <row r="1369" spans="1:2">
      <c r="A1369">
        <v>1368</v>
      </c>
      <c r="B1369" s="13">
        <v>-1.5264388688166457</v>
      </c>
    </row>
    <row r="1370" spans="1:2">
      <c r="A1370">
        <v>1369</v>
      </c>
      <c r="B1370" s="13">
        <v>2.3753405338141387</v>
      </c>
    </row>
    <row r="1371" spans="1:2">
      <c r="A1371">
        <v>1370</v>
      </c>
      <c r="B1371" s="13">
        <v>-1.0713667453007309</v>
      </c>
    </row>
    <row r="1372" spans="1:2">
      <c r="A1372">
        <v>1371</v>
      </c>
      <c r="B1372" s="13">
        <v>-2.2416198199806336</v>
      </c>
    </row>
    <row r="1373" spans="1:2">
      <c r="A1373">
        <v>1372</v>
      </c>
      <c r="B1373" s="13">
        <v>-1.9562742363694914</v>
      </c>
    </row>
    <row r="1374" spans="1:2">
      <c r="A1374">
        <v>1373</v>
      </c>
      <c r="B1374" s="13">
        <v>-2.4901057936581883</v>
      </c>
    </row>
    <row r="1375" spans="1:2">
      <c r="A1375">
        <v>1374</v>
      </c>
      <c r="B1375" s="13">
        <v>2.8991524355048557</v>
      </c>
    </row>
    <row r="1376" spans="1:2">
      <c r="A1376">
        <v>1375</v>
      </c>
      <c r="B1376" s="13">
        <v>-1.4047820977871799</v>
      </c>
    </row>
    <row r="1377" spans="1:2">
      <c r="A1377">
        <v>1376</v>
      </c>
      <c r="B1377" s="13">
        <v>2.8771651202886246</v>
      </c>
    </row>
    <row r="1378" spans="1:2">
      <c r="A1378">
        <v>1377</v>
      </c>
      <c r="B1378" s="13">
        <v>2.0242595523789211</v>
      </c>
    </row>
    <row r="1379" spans="1:2">
      <c r="A1379">
        <v>1378</v>
      </c>
      <c r="B1379" s="13">
        <v>-3.5319932402087306</v>
      </c>
    </row>
    <row r="1380" spans="1:2">
      <c r="A1380">
        <v>1379</v>
      </c>
      <c r="B1380" s="13">
        <v>2.0897662678600231</v>
      </c>
    </row>
    <row r="1381" spans="1:2">
      <c r="A1381">
        <v>1380</v>
      </c>
      <c r="B1381" s="13">
        <v>-5.5733707515874178</v>
      </c>
    </row>
    <row r="1382" spans="1:2">
      <c r="A1382">
        <v>1381</v>
      </c>
      <c r="B1382" s="13">
        <v>-1.1738735098163542</v>
      </c>
    </row>
    <row r="1383" spans="1:2">
      <c r="A1383">
        <v>1382</v>
      </c>
      <c r="B1383" s="13">
        <v>2.2985543496746712</v>
      </c>
    </row>
    <row r="1384" spans="1:2">
      <c r="A1384">
        <v>1383</v>
      </c>
      <c r="B1384" s="13">
        <v>0.33457567222630169</v>
      </c>
    </row>
    <row r="1385" spans="1:2">
      <c r="A1385">
        <v>1384</v>
      </c>
      <c r="B1385" s="13">
        <v>2.4883115856878044</v>
      </c>
    </row>
    <row r="1386" spans="1:2">
      <c r="A1386">
        <v>1385</v>
      </c>
      <c r="B1386" s="13">
        <v>-3.3649017706733679</v>
      </c>
    </row>
    <row r="1387" spans="1:2">
      <c r="A1387">
        <v>1386</v>
      </c>
      <c r="B1387" s="13">
        <v>-7.3809703045995274</v>
      </c>
    </row>
    <row r="1388" spans="1:2">
      <c r="A1388">
        <v>1387</v>
      </c>
      <c r="B1388" s="13">
        <v>0.63782180626387508</v>
      </c>
    </row>
    <row r="1389" spans="1:2">
      <c r="A1389">
        <v>1388</v>
      </c>
      <c r="B1389" s="13">
        <v>-1.1092654668639168</v>
      </c>
    </row>
    <row r="1390" spans="1:2">
      <c r="A1390">
        <v>1389</v>
      </c>
      <c r="B1390" s="13">
        <v>1.2830499365479398</v>
      </c>
    </row>
    <row r="1391" spans="1:2">
      <c r="A1391">
        <v>1390</v>
      </c>
      <c r="B1391" s="13">
        <v>-1.6422819313643049</v>
      </c>
    </row>
    <row r="1392" spans="1:2">
      <c r="A1392">
        <v>1391</v>
      </c>
      <c r="B1392" s="13">
        <v>5.2279730896650189</v>
      </c>
    </row>
    <row r="1393" spans="1:2">
      <c r="A1393">
        <v>1392</v>
      </c>
      <c r="B1393" s="13">
        <v>-3.5355736339479202</v>
      </c>
    </row>
    <row r="1394" spans="1:2">
      <c r="A1394">
        <v>1393</v>
      </c>
      <c r="B1394" s="13">
        <v>-5.1481263364834247</v>
      </c>
    </row>
    <row r="1395" spans="1:2">
      <c r="A1395">
        <v>1394</v>
      </c>
      <c r="B1395" s="13">
        <v>-0.49068166902238008</v>
      </c>
    </row>
    <row r="1396" spans="1:2">
      <c r="A1396">
        <v>1395</v>
      </c>
      <c r="B1396" s="13">
        <v>-6.7113048375571527</v>
      </c>
    </row>
    <row r="1397" spans="1:2">
      <c r="A1397">
        <v>1396</v>
      </c>
      <c r="B1397" s="13">
        <v>0.81936235207711816</v>
      </c>
    </row>
    <row r="1398" spans="1:2">
      <c r="A1398">
        <v>1397</v>
      </c>
      <c r="B1398" s="13">
        <v>0.27405291206472782</v>
      </c>
    </row>
    <row r="1399" spans="1:2">
      <c r="A1399">
        <v>1398</v>
      </c>
      <c r="B1399" s="13">
        <v>1.1416958094696688E-2</v>
      </c>
    </row>
    <row r="1400" spans="1:2">
      <c r="A1400">
        <v>1399</v>
      </c>
      <c r="B1400" s="13">
        <v>-1.6118544319420667</v>
      </c>
    </row>
    <row r="1401" spans="1:2">
      <c r="A1401">
        <v>1400</v>
      </c>
      <c r="B1401" s="13">
        <v>-7.6320800223543435</v>
      </c>
    </row>
    <row r="1402" spans="1:2">
      <c r="A1402">
        <v>1401</v>
      </c>
      <c r="B1402" s="13">
        <v>-0.80256872970388415</v>
      </c>
    </row>
    <row r="1403" spans="1:2">
      <c r="A1403">
        <v>1402</v>
      </c>
      <c r="B1403" s="13">
        <v>1.5791738202220154</v>
      </c>
    </row>
    <row r="1404" spans="1:2">
      <c r="A1404">
        <v>1403</v>
      </c>
      <c r="B1404" s="13">
        <v>-3.0134488925106941</v>
      </c>
    </row>
    <row r="1405" spans="1:2">
      <c r="A1405">
        <v>1404</v>
      </c>
      <c r="B1405" s="13">
        <v>-4.0006125418240774</v>
      </c>
    </row>
    <row r="1406" spans="1:2">
      <c r="A1406">
        <v>1405</v>
      </c>
      <c r="B1406" s="13">
        <v>-0.24903370322334245</v>
      </c>
    </row>
    <row r="1407" spans="1:2">
      <c r="A1407">
        <v>1406</v>
      </c>
      <c r="B1407" s="13">
        <v>2.7803190594093281</v>
      </c>
    </row>
    <row r="1408" spans="1:2">
      <c r="A1408">
        <v>1407</v>
      </c>
      <c r="B1408" s="13">
        <v>-2.4696527430561983</v>
      </c>
    </row>
    <row r="1409" spans="1:2">
      <c r="A1409">
        <v>1408</v>
      </c>
      <c r="B1409" s="13">
        <v>-4.7621053796906665</v>
      </c>
    </row>
    <row r="1410" spans="1:2">
      <c r="A1410">
        <v>1409</v>
      </c>
      <c r="B1410" s="13">
        <v>1.3229019359142213</v>
      </c>
    </row>
    <row r="1411" spans="1:2">
      <c r="A1411">
        <v>1410</v>
      </c>
      <c r="B1411" s="13">
        <v>5.1849678822485048</v>
      </c>
    </row>
    <row r="1412" spans="1:2">
      <c r="A1412">
        <v>1411</v>
      </c>
      <c r="B1412" s="13">
        <v>-4.730514414268681</v>
      </c>
    </row>
    <row r="1413" spans="1:2">
      <c r="A1413">
        <v>1412</v>
      </c>
      <c r="B1413" s="13">
        <v>3.7590068062461364</v>
      </c>
    </row>
    <row r="1414" spans="1:2">
      <c r="A1414">
        <v>1413</v>
      </c>
      <c r="B1414" s="13">
        <v>-4.2003622076421028</v>
      </c>
    </row>
    <row r="1415" spans="1:2">
      <c r="A1415">
        <v>1414</v>
      </c>
      <c r="B1415" s="13">
        <v>5.9791754957195149</v>
      </c>
    </row>
    <row r="1416" spans="1:2">
      <c r="A1416">
        <v>1415</v>
      </c>
      <c r="B1416" s="13">
        <v>0.39006841023149519</v>
      </c>
    </row>
    <row r="1417" spans="1:2">
      <c r="A1417">
        <v>1416</v>
      </c>
      <c r="B1417" s="13">
        <v>0.4286802002547625</v>
      </c>
    </row>
    <row r="1418" spans="1:2">
      <c r="A1418">
        <v>1417</v>
      </c>
      <c r="B1418" s="13">
        <v>3.5706350543710616E-2</v>
      </c>
    </row>
    <row r="1419" spans="1:2">
      <c r="A1419">
        <v>1418</v>
      </c>
      <c r="B1419" s="13">
        <v>3.9078854654749771</v>
      </c>
    </row>
    <row r="1420" spans="1:2">
      <c r="A1420">
        <v>1419</v>
      </c>
      <c r="B1420" s="13">
        <v>-1.7811683324678258E-2</v>
      </c>
    </row>
    <row r="1421" spans="1:2">
      <c r="A1421">
        <v>1420</v>
      </c>
      <c r="B1421" s="13">
        <v>3.0584077258341824</v>
      </c>
    </row>
    <row r="1422" spans="1:2">
      <c r="A1422">
        <v>1421</v>
      </c>
      <c r="B1422" s="13">
        <v>7.1271264778847367</v>
      </c>
    </row>
    <row r="1423" spans="1:2">
      <c r="A1423">
        <v>1422</v>
      </c>
      <c r="B1423" s="13">
        <v>-0.46418408513769766</v>
      </c>
    </row>
    <row r="1424" spans="1:2">
      <c r="A1424">
        <v>1423</v>
      </c>
      <c r="B1424" s="13">
        <v>-2.8322350082160019</v>
      </c>
    </row>
    <row r="1425" spans="1:2">
      <c r="A1425">
        <v>1424</v>
      </c>
      <c r="B1425" s="13">
        <v>-8.5722222947022128E-2</v>
      </c>
    </row>
    <row r="1426" spans="1:2">
      <c r="A1426">
        <v>1425</v>
      </c>
      <c r="B1426" s="13">
        <v>2.5671469197067132</v>
      </c>
    </row>
    <row r="1427" spans="1:2">
      <c r="A1427">
        <v>1426</v>
      </c>
      <c r="B1427" s="13">
        <v>2.1854400077562195</v>
      </c>
    </row>
    <row r="1428" spans="1:2">
      <c r="A1428">
        <v>1427</v>
      </c>
      <c r="B1428" s="13">
        <v>0.9218936839971088</v>
      </c>
    </row>
    <row r="1429" spans="1:2">
      <c r="A1429">
        <v>1428</v>
      </c>
      <c r="B1429" s="13">
        <v>1.5089102956452476</v>
      </c>
    </row>
    <row r="1430" spans="1:2">
      <c r="A1430">
        <v>1429</v>
      </c>
      <c r="B1430" s="13">
        <v>-3.510140816029971</v>
      </c>
    </row>
    <row r="1431" spans="1:2">
      <c r="A1431">
        <v>1430</v>
      </c>
      <c r="B1431" s="13">
        <v>1.025388667418796</v>
      </c>
    </row>
    <row r="1432" spans="1:2">
      <c r="A1432">
        <v>1431</v>
      </c>
      <c r="B1432" s="13">
        <v>-0.13742266620709845</v>
      </c>
    </row>
    <row r="1433" spans="1:2">
      <c r="A1433">
        <v>1432</v>
      </c>
      <c r="B1433" s="13">
        <v>2.3956642968190112</v>
      </c>
    </row>
    <row r="1434" spans="1:2">
      <c r="A1434">
        <v>1433</v>
      </c>
      <c r="B1434" s="13">
        <v>0.96707647431209254</v>
      </c>
    </row>
    <row r="1435" spans="1:2">
      <c r="A1435">
        <v>1434</v>
      </c>
      <c r="B1435" s="13">
        <v>1.4154317500235418</v>
      </c>
    </row>
    <row r="1436" spans="1:2">
      <c r="A1436">
        <v>1435</v>
      </c>
      <c r="B1436" s="13">
        <v>-5.4626747409790992</v>
      </c>
    </row>
    <row r="1437" spans="1:2">
      <c r="A1437">
        <v>1436</v>
      </c>
      <c r="B1437" s="13">
        <v>-1.4421922650323242</v>
      </c>
    </row>
    <row r="1438" spans="1:2">
      <c r="A1438">
        <v>1437</v>
      </c>
      <c r="B1438" s="13">
        <v>2.8893763457380319</v>
      </c>
    </row>
    <row r="1439" spans="1:2">
      <c r="A1439">
        <v>1438</v>
      </c>
      <c r="B1439" s="13">
        <v>4.1826092893577691</v>
      </c>
    </row>
    <row r="1440" spans="1:2">
      <c r="A1440">
        <v>1439</v>
      </c>
      <c r="B1440" s="13">
        <v>10.176394308511892</v>
      </c>
    </row>
    <row r="1441" spans="1:2">
      <c r="A1441">
        <v>1440</v>
      </c>
      <c r="B1441" s="13">
        <v>2.1129684278925849</v>
      </c>
    </row>
    <row r="1442" spans="1:2">
      <c r="A1442">
        <v>1441</v>
      </c>
      <c r="B1442" s="13">
        <v>0.14175809346795745</v>
      </c>
    </row>
    <row r="1443" spans="1:2">
      <c r="A1443">
        <v>1442</v>
      </c>
      <c r="B1443" s="13">
        <v>2.5738054923101745</v>
      </c>
    </row>
    <row r="1444" spans="1:2">
      <c r="A1444">
        <v>1443</v>
      </c>
      <c r="B1444" s="13">
        <v>-1.5228228508828196E-2</v>
      </c>
    </row>
    <row r="1445" spans="1:2">
      <c r="A1445">
        <v>1444</v>
      </c>
      <c r="B1445" s="13">
        <v>0.30433933468920454</v>
      </c>
    </row>
    <row r="1446" spans="1:2">
      <c r="A1446">
        <v>1445</v>
      </c>
      <c r="B1446" s="13">
        <v>-4.5114782945079428</v>
      </c>
    </row>
    <row r="1447" spans="1:2">
      <c r="A1447">
        <v>1446</v>
      </c>
      <c r="B1447" s="13">
        <v>-2.4922513270585882</v>
      </c>
    </row>
    <row r="1448" spans="1:2">
      <c r="A1448">
        <v>1447</v>
      </c>
      <c r="B1448" s="13">
        <v>0.3380379428158658</v>
      </c>
    </row>
    <row r="1449" spans="1:2">
      <c r="A1449">
        <v>1448</v>
      </c>
      <c r="B1449" s="13">
        <v>4.1157324520896932</v>
      </c>
    </row>
    <row r="1450" spans="1:2">
      <c r="A1450">
        <v>1449</v>
      </c>
      <c r="B1450" s="13">
        <v>-1.7351250780873617</v>
      </c>
    </row>
    <row r="1451" spans="1:2">
      <c r="A1451">
        <v>1450</v>
      </c>
      <c r="B1451" s="13">
        <v>0.15038886943520385</v>
      </c>
    </row>
    <row r="1452" spans="1:2">
      <c r="A1452">
        <v>1451</v>
      </c>
      <c r="B1452" s="13">
        <v>-1.6327061320203768</v>
      </c>
    </row>
    <row r="1453" spans="1:2">
      <c r="A1453">
        <v>1452</v>
      </c>
      <c r="B1453" s="13">
        <v>-1.8542528126754025</v>
      </c>
    </row>
    <row r="1454" spans="1:2">
      <c r="A1454">
        <v>1453</v>
      </c>
      <c r="B1454" s="13">
        <v>4.1708209085375341</v>
      </c>
    </row>
    <row r="1455" spans="1:2">
      <c r="A1455">
        <v>1454</v>
      </c>
      <c r="B1455" s="13">
        <v>-2.8939558369192087</v>
      </c>
    </row>
    <row r="1456" spans="1:2">
      <c r="A1456">
        <v>1455</v>
      </c>
      <c r="B1456" s="13">
        <v>-3.0123166367999894</v>
      </c>
    </row>
    <row r="1457" spans="1:2">
      <c r="A1457">
        <v>1456</v>
      </c>
      <c r="B1457" s="13">
        <v>-2.4661427951659443</v>
      </c>
    </row>
    <row r="1458" spans="1:2">
      <c r="A1458">
        <v>1457</v>
      </c>
      <c r="B1458" s="13">
        <v>-0.12350260327645911</v>
      </c>
    </row>
    <row r="1459" spans="1:2">
      <c r="A1459">
        <v>1458</v>
      </c>
      <c r="B1459" s="13">
        <v>-0.36598429501708579</v>
      </c>
    </row>
    <row r="1460" spans="1:2">
      <c r="A1460">
        <v>1459</v>
      </c>
      <c r="B1460" s="13">
        <v>4.6888943336149911</v>
      </c>
    </row>
    <row r="1461" spans="1:2">
      <c r="A1461">
        <v>1460</v>
      </c>
      <c r="B1461" s="13">
        <v>0.99464961346586367</v>
      </c>
    </row>
    <row r="1462" spans="1:2">
      <c r="A1462">
        <v>1461</v>
      </c>
      <c r="B1462" s="13">
        <v>2.9350943894034645</v>
      </c>
    </row>
    <row r="1463" spans="1:2">
      <c r="A1463">
        <v>1462</v>
      </c>
      <c r="B1463" s="13">
        <v>-1.8074786482762333E-2</v>
      </c>
    </row>
    <row r="1464" spans="1:2">
      <c r="A1464">
        <v>1463</v>
      </c>
      <c r="B1464" s="13">
        <v>-1.5976818151729728</v>
      </c>
    </row>
    <row r="1465" spans="1:2">
      <c r="A1465">
        <v>1464</v>
      </c>
      <c r="B1465" s="13">
        <v>-4.0600383870850294</v>
      </c>
    </row>
    <row r="1466" spans="1:2">
      <c r="A1466">
        <v>1465</v>
      </c>
      <c r="B1466" s="13">
        <v>-1.017224032313212</v>
      </c>
    </row>
    <row r="1467" spans="1:2">
      <c r="A1467">
        <v>1466</v>
      </c>
      <c r="B1467" s="13">
        <v>3.505216387341239</v>
      </c>
    </row>
    <row r="1468" spans="1:2">
      <c r="A1468">
        <v>1467</v>
      </c>
      <c r="B1468" s="13">
        <v>3.2058991326753534</v>
      </c>
    </row>
    <row r="1469" spans="1:2">
      <c r="A1469">
        <v>1468</v>
      </c>
      <c r="B1469" s="13">
        <v>7.1017959623404314</v>
      </c>
    </row>
    <row r="1470" spans="1:2">
      <c r="A1470">
        <v>1469</v>
      </c>
      <c r="B1470" s="13">
        <v>-3.7207512725185685</v>
      </c>
    </row>
    <row r="1471" spans="1:2">
      <c r="A1471">
        <v>1470</v>
      </c>
      <c r="B1471" s="13">
        <v>-1.8117999954964912</v>
      </c>
    </row>
    <row r="1472" spans="1:2">
      <c r="A1472">
        <v>1471</v>
      </c>
      <c r="B1472" s="13">
        <v>5.5852496823152498</v>
      </c>
    </row>
    <row r="1473" spans="1:2">
      <c r="A1473">
        <v>1472</v>
      </c>
      <c r="B1473" s="13">
        <v>-2.2366373055308904</v>
      </c>
    </row>
    <row r="1474" spans="1:2">
      <c r="A1474">
        <v>1473</v>
      </c>
      <c r="B1474" s="13">
        <v>0.39437052159256603</v>
      </c>
    </row>
    <row r="1475" spans="1:2">
      <c r="A1475">
        <v>1474</v>
      </c>
      <c r="B1475" s="13">
        <v>-9.4626183058754185E-2</v>
      </c>
    </row>
    <row r="1476" spans="1:2">
      <c r="A1476">
        <v>1475</v>
      </c>
      <c r="B1476" s="13">
        <v>-2.006724068341581</v>
      </c>
    </row>
    <row r="1477" spans="1:2">
      <c r="A1477">
        <v>1476</v>
      </c>
      <c r="B1477" s="13">
        <v>3.8010154410498194</v>
      </c>
    </row>
    <row r="1478" spans="1:2">
      <c r="A1478">
        <v>1477</v>
      </c>
      <c r="B1478" s="13">
        <v>-2.1511564485467982</v>
      </c>
    </row>
    <row r="1479" spans="1:2">
      <c r="A1479">
        <v>1478</v>
      </c>
      <c r="B1479" s="13">
        <v>6.9682075757367823</v>
      </c>
    </row>
    <row r="1480" spans="1:2">
      <c r="A1480">
        <v>1479</v>
      </c>
      <c r="B1480" s="13">
        <v>-0.34721410555794829</v>
      </c>
    </row>
    <row r="1481" spans="1:2">
      <c r="A1481">
        <v>1480</v>
      </c>
      <c r="B1481" s="13">
        <v>-3.0817367204290629</v>
      </c>
    </row>
    <row r="1482" spans="1:2">
      <c r="A1482">
        <v>1481</v>
      </c>
      <c r="B1482" s="13">
        <v>-2.3741505720656559</v>
      </c>
    </row>
    <row r="1483" spans="1:2">
      <c r="A1483">
        <v>1482</v>
      </c>
      <c r="B1483" s="13">
        <v>2.414642216505372</v>
      </c>
    </row>
    <row r="1484" spans="1:2">
      <c r="A1484">
        <v>1483</v>
      </c>
      <c r="B1484" s="13">
        <v>0.85166592700884036</v>
      </c>
    </row>
    <row r="1485" spans="1:2">
      <c r="A1485">
        <v>1484</v>
      </c>
      <c r="B1485" s="13">
        <v>2.3483706346220132</v>
      </c>
    </row>
    <row r="1486" spans="1:2">
      <c r="A1486">
        <v>1485</v>
      </c>
      <c r="B1486" s="13">
        <v>-6.414406938580135</v>
      </c>
    </row>
    <row r="1487" spans="1:2">
      <c r="A1487">
        <v>1486</v>
      </c>
      <c r="B1487" s="13">
        <v>-3.6313771963519654</v>
      </c>
    </row>
    <row r="1488" spans="1:2">
      <c r="A1488">
        <v>1487</v>
      </c>
      <c r="B1488" s="13">
        <v>0.79523725634303999</v>
      </c>
    </row>
    <row r="1489" spans="1:2">
      <c r="A1489">
        <v>1488</v>
      </c>
      <c r="B1489" s="13">
        <v>-2.2525929136522604</v>
      </c>
    </row>
    <row r="1490" spans="1:2">
      <c r="A1490">
        <v>1489</v>
      </c>
      <c r="B1490" s="13">
        <v>-1.7490032162141602</v>
      </c>
    </row>
    <row r="1491" spans="1:2">
      <c r="A1491">
        <v>1490</v>
      </c>
      <c r="B1491" s="13">
        <v>2.9248670779654482</v>
      </c>
    </row>
    <row r="1492" spans="1:2">
      <c r="A1492">
        <v>1491</v>
      </c>
      <c r="B1492" s="13">
        <v>0.93760279138595626</v>
      </c>
    </row>
    <row r="1493" spans="1:2">
      <c r="A1493">
        <v>1492</v>
      </c>
      <c r="B1493" s="13">
        <v>-1.0640319281720356</v>
      </c>
    </row>
    <row r="1494" spans="1:2">
      <c r="A1494">
        <v>1493</v>
      </c>
      <c r="B1494" s="13">
        <v>2.8269410361587548</v>
      </c>
    </row>
    <row r="1495" spans="1:2">
      <c r="A1495">
        <v>1494</v>
      </c>
      <c r="B1495" s="13">
        <v>10.330161677491782</v>
      </c>
    </row>
    <row r="1496" spans="1:2">
      <c r="A1496">
        <v>1495</v>
      </c>
      <c r="B1496" s="13">
        <v>1.1034515909476441</v>
      </c>
    </row>
    <row r="1497" spans="1:2">
      <c r="A1497">
        <v>1496</v>
      </c>
      <c r="B1497" s="13">
        <v>3.6759456741600296</v>
      </c>
    </row>
    <row r="1498" spans="1:2">
      <c r="A1498">
        <v>1497</v>
      </c>
      <c r="B1498" s="13">
        <v>-3.1884484543795586</v>
      </c>
    </row>
    <row r="1499" spans="1:2">
      <c r="A1499">
        <v>1498</v>
      </c>
      <c r="B1499" s="13">
        <v>0.41937441454449476</v>
      </c>
    </row>
    <row r="1500" spans="1:2">
      <c r="A1500">
        <v>1499</v>
      </c>
      <c r="B1500" s="13">
        <v>-4.2486987150908444</v>
      </c>
    </row>
    <row r="1501" spans="1:2">
      <c r="A1501">
        <v>1500</v>
      </c>
      <c r="B1501" s="13">
        <v>-0.84757637126133745</v>
      </c>
    </row>
    <row r="1502" spans="1:2">
      <c r="A1502">
        <v>1501</v>
      </c>
      <c r="B1502" s="13">
        <v>3.767972098816649</v>
      </c>
    </row>
    <row r="1503" spans="1:2">
      <c r="A1503">
        <v>1502</v>
      </c>
      <c r="B1503" s="13">
        <v>2.3958325444888469</v>
      </c>
    </row>
    <row r="1504" spans="1:2">
      <c r="A1504">
        <v>1503</v>
      </c>
      <c r="B1504" s="13">
        <v>4.838597386372312</v>
      </c>
    </row>
    <row r="1505" spans="1:2">
      <c r="A1505">
        <v>1504</v>
      </c>
      <c r="B1505" s="13">
        <v>-0.17471235200065444</v>
      </c>
    </row>
    <row r="1506" spans="1:2">
      <c r="A1506">
        <v>1505</v>
      </c>
      <c r="B1506" s="13">
        <v>-7.3839303364457924</v>
      </c>
    </row>
    <row r="1507" spans="1:2">
      <c r="A1507">
        <v>1506</v>
      </c>
      <c r="B1507" s="13">
        <v>-3.7544525789114211</v>
      </c>
    </row>
    <row r="1508" spans="1:2">
      <c r="A1508">
        <v>1507</v>
      </c>
      <c r="B1508" s="13">
        <v>-4.3081995432231865</v>
      </c>
    </row>
    <row r="1509" spans="1:2">
      <c r="A1509">
        <v>1508</v>
      </c>
      <c r="B1509" s="13">
        <v>1.2116156449721773</v>
      </c>
    </row>
    <row r="1510" spans="1:2">
      <c r="A1510">
        <v>1509</v>
      </c>
      <c r="B1510" s="13">
        <v>-1.5849932554145234</v>
      </c>
    </row>
    <row r="1511" spans="1:2">
      <c r="A1511">
        <v>1510</v>
      </c>
      <c r="B1511" s="13">
        <v>-3.7461273563593962</v>
      </c>
    </row>
    <row r="1512" spans="1:2">
      <c r="A1512">
        <v>1511</v>
      </c>
      <c r="B1512" s="13">
        <v>-2.7216872395585514</v>
      </c>
    </row>
    <row r="1513" spans="1:2">
      <c r="A1513">
        <v>1512</v>
      </c>
      <c r="B1513" s="13">
        <v>-1.3453201294771038</v>
      </c>
    </row>
    <row r="1514" spans="1:2">
      <c r="A1514">
        <v>1513</v>
      </c>
      <c r="B1514" s="13">
        <v>2.0325507675121135</v>
      </c>
    </row>
    <row r="1515" spans="1:2">
      <c r="A1515">
        <v>1514</v>
      </c>
      <c r="B1515" s="13">
        <v>-0.77944730029530285</v>
      </c>
    </row>
    <row r="1516" spans="1:2">
      <c r="A1516">
        <v>1515</v>
      </c>
      <c r="B1516" s="13">
        <v>2.5583269670332061</v>
      </c>
    </row>
    <row r="1517" spans="1:2">
      <c r="A1517">
        <v>1516</v>
      </c>
      <c r="B1517" s="13">
        <v>0.9224595718639369</v>
      </c>
    </row>
    <row r="1518" spans="1:2">
      <c r="A1518">
        <v>1517</v>
      </c>
      <c r="B1518" s="13">
        <v>0.10748198903345799</v>
      </c>
    </row>
    <row r="1519" spans="1:2">
      <c r="A1519">
        <v>1518</v>
      </c>
      <c r="B1519" s="13">
        <v>-1.6572706293872259</v>
      </c>
    </row>
    <row r="1520" spans="1:2">
      <c r="A1520">
        <v>1519</v>
      </c>
      <c r="B1520" s="13">
        <v>-4.9088230341862911</v>
      </c>
    </row>
    <row r="1521" spans="1:2">
      <c r="A1521">
        <v>1520</v>
      </c>
      <c r="B1521" s="13">
        <v>1.4761838006589427</v>
      </c>
    </row>
    <row r="1522" spans="1:2">
      <c r="A1522">
        <v>1521</v>
      </c>
      <c r="B1522" s="13">
        <v>2.6434751014002531</v>
      </c>
    </row>
    <row r="1523" spans="1:2">
      <c r="A1523">
        <v>1522</v>
      </c>
      <c r="B1523" s="13">
        <v>-0.78417467726745915</v>
      </c>
    </row>
    <row r="1524" spans="1:2">
      <c r="A1524">
        <v>1523</v>
      </c>
      <c r="B1524" s="13">
        <v>2.6552399375543518</v>
      </c>
    </row>
    <row r="1525" spans="1:2">
      <c r="A1525">
        <v>1524</v>
      </c>
      <c r="B1525" s="13">
        <v>-4.1461707992372094</v>
      </c>
    </row>
    <row r="1526" spans="1:2">
      <c r="A1526">
        <v>1525</v>
      </c>
      <c r="B1526" s="13">
        <v>3.3561713293261577</v>
      </c>
    </row>
    <row r="1527" spans="1:2">
      <c r="A1527">
        <v>1526</v>
      </c>
      <c r="B1527" s="13">
        <v>-2.6712452099905368</v>
      </c>
    </row>
    <row r="1528" spans="1:2">
      <c r="A1528">
        <v>1527</v>
      </c>
      <c r="B1528" s="13">
        <v>0.69759189777205799</v>
      </c>
    </row>
    <row r="1529" spans="1:2">
      <c r="A1529">
        <v>1528</v>
      </c>
      <c r="B1529" s="13">
        <v>-6.0355060831146723E-2</v>
      </c>
    </row>
    <row r="1530" spans="1:2">
      <c r="A1530">
        <v>1529</v>
      </c>
      <c r="B1530" s="13">
        <v>-1.3462323718888853</v>
      </c>
    </row>
    <row r="1531" spans="1:2">
      <c r="A1531">
        <v>1530</v>
      </c>
      <c r="B1531" s="13">
        <v>3.495032697974195</v>
      </c>
    </row>
    <row r="1532" spans="1:2">
      <c r="A1532">
        <v>1531</v>
      </c>
      <c r="B1532" s="13">
        <v>1.9662814600207792</v>
      </c>
    </row>
    <row r="1533" spans="1:2">
      <c r="A1533">
        <v>1532</v>
      </c>
      <c r="B1533" s="13">
        <v>4.5029765536766018</v>
      </c>
    </row>
    <row r="1534" spans="1:2">
      <c r="A1534">
        <v>1533</v>
      </c>
      <c r="B1534" s="13">
        <v>2.3496367740859228</v>
      </c>
    </row>
    <row r="1535" spans="1:2">
      <c r="A1535">
        <v>1534</v>
      </c>
      <c r="B1535" s="13">
        <v>5.5555944256086898</v>
      </c>
    </row>
    <row r="1536" spans="1:2">
      <c r="A1536">
        <v>1535</v>
      </c>
      <c r="B1536" s="13">
        <v>-1.9026893234494544</v>
      </c>
    </row>
    <row r="1537" spans="1:2">
      <c r="A1537">
        <v>1536</v>
      </c>
      <c r="B1537" s="13">
        <v>-0.67494274703471291</v>
      </c>
    </row>
    <row r="1538" spans="1:2">
      <c r="A1538">
        <v>1537</v>
      </c>
      <c r="B1538" s="13">
        <v>0.7715892926613398</v>
      </c>
    </row>
    <row r="1539" spans="1:2">
      <c r="A1539">
        <v>1538</v>
      </c>
      <c r="B1539" s="13">
        <v>-2.4036527909206264</v>
      </c>
    </row>
    <row r="1540" spans="1:2">
      <c r="A1540">
        <v>1539</v>
      </c>
      <c r="B1540" s="13">
        <v>3.1157005135403395</v>
      </c>
    </row>
    <row r="1541" spans="1:2">
      <c r="A1541">
        <v>1540</v>
      </c>
      <c r="B1541" s="13">
        <v>1.3699787830639056</v>
      </c>
    </row>
    <row r="1542" spans="1:2">
      <c r="A1542">
        <v>1541</v>
      </c>
      <c r="B1542" s="13">
        <v>0.19418100166498853</v>
      </c>
    </row>
    <row r="1543" spans="1:2">
      <c r="A1543">
        <v>1542</v>
      </c>
      <c r="B1543" s="13">
        <v>-4.4454456758348382</v>
      </c>
    </row>
    <row r="1544" spans="1:2">
      <c r="A1544">
        <v>1543</v>
      </c>
      <c r="B1544" s="13">
        <v>-9.5454925448726389</v>
      </c>
    </row>
    <row r="1545" spans="1:2">
      <c r="A1545">
        <v>1544</v>
      </c>
      <c r="B1545" s="13">
        <v>-2.0107404370597148</v>
      </c>
    </row>
    <row r="1546" spans="1:2">
      <c r="A1546">
        <v>1545</v>
      </c>
      <c r="B1546" s="13">
        <v>2.3523768640260534</v>
      </c>
    </row>
    <row r="1547" spans="1:2">
      <c r="A1547">
        <v>1546</v>
      </c>
      <c r="B1547" s="13">
        <v>-4.626286693592669</v>
      </c>
    </row>
    <row r="1548" spans="1:2">
      <c r="A1548">
        <v>1547</v>
      </c>
      <c r="B1548" s="13">
        <v>-5.6724246824128715</v>
      </c>
    </row>
    <row r="1549" spans="1:2">
      <c r="A1549">
        <v>1548</v>
      </c>
      <c r="B1549" s="13">
        <v>0.36860748076452737</v>
      </c>
    </row>
    <row r="1550" spans="1:2">
      <c r="A1550">
        <v>1549</v>
      </c>
      <c r="B1550" s="13">
        <v>-5.5690472129369146</v>
      </c>
    </row>
    <row r="1551" spans="1:2">
      <c r="A1551">
        <v>1550</v>
      </c>
      <c r="B1551" s="13">
        <v>4.6988739134325304</v>
      </c>
    </row>
    <row r="1552" spans="1:2">
      <c r="A1552">
        <v>1551</v>
      </c>
      <c r="B1552" s="13">
        <v>2.8496647841174854</v>
      </c>
    </row>
    <row r="1553" spans="1:2">
      <c r="A1553">
        <v>1552</v>
      </c>
      <c r="B1553" s="13">
        <v>-3.6849564317696299</v>
      </c>
    </row>
    <row r="1554" spans="1:2">
      <c r="A1554">
        <v>1553</v>
      </c>
      <c r="B1554" s="13">
        <v>5.4888424348954761</v>
      </c>
    </row>
    <row r="1555" spans="1:2">
      <c r="A1555">
        <v>1554</v>
      </c>
      <c r="B1555" s="13">
        <v>2.8415374457016962</v>
      </c>
    </row>
    <row r="1556" spans="1:2">
      <c r="A1556">
        <v>1555</v>
      </c>
      <c r="B1556" s="13">
        <v>-0.93905936994206474</v>
      </c>
    </row>
    <row r="1557" spans="1:2">
      <c r="A1557">
        <v>1556</v>
      </c>
      <c r="B1557" s="13">
        <v>0.32953423561537726</v>
      </c>
    </row>
    <row r="1558" spans="1:2">
      <c r="A1558">
        <v>1557</v>
      </c>
      <c r="B1558" s="13">
        <v>7.6443714032848593</v>
      </c>
    </row>
    <row r="1559" spans="1:2">
      <c r="A1559">
        <v>1558</v>
      </c>
      <c r="B1559" s="13">
        <v>-5.1185322521340177</v>
      </c>
    </row>
    <row r="1560" spans="1:2">
      <c r="A1560">
        <v>1559</v>
      </c>
      <c r="B1560" s="13">
        <v>-2.7136257552535095</v>
      </c>
    </row>
    <row r="1561" spans="1:2">
      <c r="A1561">
        <v>1560</v>
      </c>
      <c r="B1561" s="13">
        <v>-0.63932946091038523</v>
      </c>
    </row>
    <row r="1562" spans="1:2">
      <c r="A1562">
        <v>1561</v>
      </c>
      <c r="B1562" s="13">
        <v>-1.1655632104221039</v>
      </c>
    </row>
    <row r="1563" spans="1:2">
      <c r="A1563">
        <v>1562</v>
      </c>
      <c r="B1563" s="13">
        <v>-4.3863855252230364</v>
      </c>
    </row>
    <row r="1564" spans="1:2">
      <c r="A1564">
        <v>1563</v>
      </c>
      <c r="B1564" s="13">
        <v>-3.5111919196713592</v>
      </c>
    </row>
    <row r="1565" spans="1:2">
      <c r="A1565">
        <v>1564</v>
      </c>
      <c r="B1565" s="13">
        <v>-7.2316911531037391</v>
      </c>
    </row>
    <row r="1566" spans="1:2">
      <c r="A1566">
        <v>1565</v>
      </c>
      <c r="B1566" s="13">
        <v>-0.91344588128655868</v>
      </c>
    </row>
    <row r="1567" spans="1:2">
      <c r="A1567">
        <v>1566</v>
      </c>
      <c r="B1567" s="13">
        <v>0.4614245208179818</v>
      </c>
    </row>
    <row r="1568" spans="1:2">
      <c r="A1568">
        <v>1567</v>
      </c>
      <c r="B1568" s="13">
        <v>2.4956147557383619</v>
      </c>
    </row>
    <row r="1569" spans="1:2">
      <c r="A1569">
        <v>1568</v>
      </c>
      <c r="B1569" s="13">
        <v>-2.5098866705077265</v>
      </c>
    </row>
    <row r="1570" spans="1:2">
      <c r="A1570">
        <v>1569</v>
      </c>
      <c r="B1570" s="13">
        <v>-1.7997954178583473</v>
      </c>
    </row>
    <row r="1571" spans="1:2">
      <c r="A1571">
        <v>1570</v>
      </c>
      <c r="B1571" s="13">
        <v>3.3336130871675573</v>
      </c>
    </row>
    <row r="1572" spans="1:2">
      <c r="A1572">
        <v>1571</v>
      </c>
      <c r="B1572" s="13">
        <v>0.37558791942435238</v>
      </c>
    </row>
    <row r="1573" spans="1:2">
      <c r="A1573">
        <v>1572</v>
      </c>
      <c r="B1573" s="13">
        <v>-2.4035972688151617</v>
      </c>
    </row>
    <row r="1574" spans="1:2">
      <c r="A1574">
        <v>1573</v>
      </c>
      <c r="B1574" s="13">
        <v>0.2475066584304659</v>
      </c>
    </row>
    <row r="1575" spans="1:2">
      <c r="A1575">
        <v>1574</v>
      </c>
      <c r="B1575" s="13">
        <v>0.34657929884729732</v>
      </c>
    </row>
    <row r="1576" spans="1:2">
      <c r="A1576">
        <v>1575</v>
      </c>
      <c r="B1576" s="13">
        <v>-7.0419504827220036</v>
      </c>
    </row>
    <row r="1577" spans="1:2">
      <c r="A1577">
        <v>1576</v>
      </c>
      <c r="B1577" s="13">
        <v>0.20034319971492209</v>
      </c>
    </row>
    <row r="1578" spans="1:2">
      <c r="A1578">
        <v>1577</v>
      </c>
      <c r="B1578" s="13">
        <v>-0.77809564692954403</v>
      </c>
    </row>
    <row r="1579" spans="1:2">
      <c r="A1579">
        <v>1578</v>
      </c>
      <c r="B1579" s="13">
        <v>3.5636714680282955</v>
      </c>
    </row>
    <row r="1580" spans="1:2">
      <c r="A1580">
        <v>1579</v>
      </c>
      <c r="B1580" s="13">
        <v>5.8071597006504039</v>
      </c>
    </row>
    <row r="1581" spans="1:2">
      <c r="A1581">
        <v>1580</v>
      </c>
      <c r="B1581" s="13">
        <v>3.3923252059782447</v>
      </c>
    </row>
    <row r="1582" spans="1:2">
      <c r="A1582">
        <v>1581</v>
      </c>
      <c r="B1582" s="13">
        <v>1.6570775424865052</v>
      </c>
    </row>
    <row r="1583" spans="1:2">
      <c r="A1583">
        <v>1582</v>
      </c>
      <c r="B1583" s="13">
        <v>-3.4566280775050808</v>
      </c>
    </row>
    <row r="1584" spans="1:2">
      <c r="A1584">
        <v>1583</v>
      </c>
      <c r="B1584" s="13">
        <v>-7.9137076705032658</v>
      </c>
    </row>
    <row r="1585" spans="1:2">
      <c r="A1585">
        <v>1584</v>
      </c>
      <c r="B1585" s="13">
        <v>-0.88032376345360575</v>
      </c>
    </row>
    <row r="1586" spans="1:2">
      <c r="A1586">
        <v>1585</v>
      </c>
      <c r="B1586" s="13">
        <v>-3.2413182246784662</v>
      </c>
    </row>
    <row r="1587" spans="1:2">
      <c r="A1587">
        <v>1586</v>
      </c>
      <c r="B1587" s="13">
        <v>-1.1154889257984588</v>
      </c>
    </row>
    <row r="1588" spans="1:2">
      <c r="A1588">
        <v>1587</v>
      </c>
      <c r="B1588" s="13">
        <v>1.5211512983201203</v>
      </c>
    </row>
    <row r="1589" spans="1:2">
      <c r="A1589">
        <v>1588</v>
      </c>
      <c r="B1589" s="13">
        <v>3.8260137467883917</v>
      </c>
    </row>
    <row r="1590" spans="1:2">
      <c r="A1590">
        <v>1589</v>
      </c>
      <c r="B1590" s="13">
        <v>-1.5232935327826174</v>
      </c>
    </row>
    <row r="1591" spans="1:2">
      <c r="A1591">
        <v>1590</v>
      </c>
      <c r="B1591" s="13">
        <v>-4.4942576820239619</v>
      </c>
    </row>
    <row r="1592" spans="1:2">
      <c r="A1592">
        <v>1591</v>
      </c>
      <c r="B1592" s="13">
        <v>2.629592776952054</v>
      </c>
    </row>
    <row r="1593" spans="1:2">
      <c r="A1593">
        <v>1592</v>
      </c>
      <c r="B1593" s="13">
        <v>4.8791981454592914</v>
      </c>
    </row>
    <row r="1594" spans="1:2">
      <c r="A1594">
        <v>1593</v>
      </c>
      <c r="B1594" s="13">
        <v>-1.958314129438794</v>
      </c>
    </row>
    <row r="1595" spans="1:2">
      <c r="A1595">
        <v>1594</v>
      </c>
      <c r="B1595" s="13">
        <v>-1.6789725664281847</v>
      </c>
    </row>
    <row r="1596" spans="1:2">
      <c r="A1596">
        <v>1595</v>
      </c>
      <c r="B1596" s="13">
        <v>2.3872523513552122</v>
      </c>
    </row>
    <row r="1597" spans="1:2">
      <c r="A1597">
        <v>1596</v>
      </c>
      <c r="B1597" s="13">
        <v>-0.75949791056675209</v>
      </c>
    </row>
    <row r="1598" spans="1:2">
      <c r="A1598">
        <v>1597</v>
      </c>
      <c r="B1598" s="13">
        <v>1.5504687571745326</v>
      </c>
    </row>
    <row r="1599" spans="1:2">
      <c r="A1599">
        <v>1598</v>
      </c>
      <c r="B1599" s="13">
        <v>-2.7786557927029065</v>
      </c>
    </row>
    <row r="1600" spans="1:2">
      <c r="A1600">
        <v>1599</v>
      </c>
      <c r="B1600" s="13">
        <v>3.4164502677545707</v>
      </c>
    </row>
    <row r="1601" spans="1:2">
      <c r="A1601">
        <v>1600</v>
      </c>
      <c r="B1601" s="13">
        <v>3.0445616579379253</v>
      </c>
    </row>
    <row r="1602" spans="1:2">
      <c r="A1602">
        <v>1601</v>
      </c>
      <c r="B1602" s="13">
        <v>-0.51545455331574275</v>
      </c>
    </row>
    <row r="1603" spans="1:2">
      <c r="A1603">
        <v>1602</v>
      </c>
      <c r="B1603" s="13">
        <v>4.3223356144520206</v>
      </c>
    </row>
    <row r="1604" spans="1:2">
      <c r="A1604">
        <v>1603</v>
      </c>
      <c r="B1604" s="13">
        <v>1.5285900696110839</v>
      </c>
    </row>
    <row r="1605" spans="1:2">
      <c r="A1605">
        <v>1604</v>
      </c>
      <c r="B1605" s="13">
        <v>7.852434605620294E-2</v>
      </c>
    </row>
    <row r="1606" spans="1:2">
      <c r="A1606">
        <v>1605</v>
      </c>
      <c r="B1606" s="13">
        <v>-1.7072042918118389</v>
      </c>
    </row>
    <row r="1607" spans="1:2">
      <c r="A1607">
        <v>1606</v>
      </c>
      <c r="B1607" s="13">
        <v>2.6851649615162883</v>
      </c>
    </row>
    <row r="1608" spans="1:2">
      <c r="A1608">
        <v>1607</v>
      </c>
      <c r="B1608" s="13">
        <v>-4.8474409447974471</v>
      </c>
    </row>
    <row r="1609" spans="1:2">
      <c r="A1609">
        <v>1608</v>
      </c>
      <c r="B1609" s="13">
        <v>2.6945461113740294</v>
      </c>
    </row>
    <row r="1610" spans="1:2">
      <c r="A1610">
        <v>1609</v>
      </c>
      <c r="B1610" s="13">
        <v>0.97461637946065416</v>
      </c>
    </row>
    <row r="1611" spans="1:2">
      <c r="A1611">
        <v>1610</v>
      </c>
      <c r="B1611" s="13">
        <v>9.1038194293743508</v>
      </c>
    </row>
    <row r="1612" spans="1:2">
      <c r="A1612">
        <v>1611</v>
      </c>
      <c r="B1612" s="13">
        <v>-4.5626070779858612</v>
      </c>
    </row>
    <row r="1613" spans="1:2">
      <c r="A1613">
        <v>1612</v>
      </c>
      <c r="B1613" s="13">
        <v>2.9829913011106579</v>
      </c>
    </row>
    <row r="1614" spans="1:2">
      <c r="A1614">
        <v>1613</v>
      </c>
      <c r="B1614" s="13">
        <v>0.35321604438397253</v>
      </c>
    </row>
    <row r="1615" spans="1:2">
      <c r="A1615">
        <v>1614</v>
      </c>
      <c r="B1615" s="13">
        <v>-1.1148382658608347</v>
      </c>
    </row>
    <row r="1616" spans="1:2">
      <c r="A1616">
        <v>1615</v>
      </c>
      <c r="B1616" s="13">
        <v>-1.1400642528070561</v>
      </c>
    </row>
    <row r="1617" spans="1:2">
      <c r="A1617">
        <v>1616</v>
      </c>
      <c r="B1617" s="13">
        <v>4.8271378203336477</v>
      </c>
    </row>
    <row r="1618" spans="1:2">
      <c r="A1618">
        <v>1617</v>
      </c>
      <c r="B1618" s="13">
        <v>-2.168099860485722</v>
      </c>
    </row>
    <row r="1619" spans="1:2">
      <c r="A1619">
        <v>1618</v>
      </c>
      <c r="B1619" s="13">
        <v>8.1339899702528945E-2</v>
      </c>
    </row>
    <row r="1620" spans="1:2">
      <c r="A1620">
        <v>1619</v>
      </c>
      <c r="B1620" s="13">
        <v>-0.2298158717782994</v>
      </c>
    </row>
    <row r="1621" spans="1:2">
      <c r="A1621">
        <v>1620</v>
      </c>
      <c r="B1621" s="13">
        <v>-4.3182419199806974</v>
      </c>
    </row>
    <row r="1622" spans="1:2">
      <c r="A1622">
        <v>1621</v>
      </c>
      <c r="B1622" s="13">
        <v>4.2193948654997664</v>
      </c>
    </row>
    <row r="1623" spans="1:2">
      <c r="A1623">
        <v>1622</v>
      </c>
      <c r="B1623" s="13">
        <v>6.3643946440475121</v>
      </c>
    </row>
    <row r="1624" spans="1:2">
      <c r="A1624">
        <v>1623</v>
      </c>
      <c r="B1624" s="13">
        <v>-1.8422863405918564</v>
      </c>
    </row>
    <row r="1625" spans="1:2">
      <c r="A1625">
        <v>1624</v>
      </c>
      <c r="B1625" s="13">
        <v>-0.62363718109613386</v>
      </c>
    </row>
    <row r="1626" spans="1:2">
      <c r="A1626">
        <v>1625</v>
      </c>
      <c r="B1626" s="13">
        <v>4.1586188926523127</v>
      </c>
    </row>
    <row r="1627" spans="1:2">
      <c r="A1627">
        <v>1626</v>
      </c>
      <c r="B1627" s="13">
        <v>-1.5070786821018554</v>
      </c>
    </row>
    <row r="1628" spans="1:2">
      <c r="A1628">
        <v>1627</v>
      </c>
      <c r="B1628" s="13">
        <v>0.80963638154106066</v>
      </c>
    </row>
    <row r="1629" spans="1:2">
      <c r="A1629">
        <v>1628</v>
      </c>
      <c r="B1629" s="13">
        <v>0.30924265786116223</v>
      </c>
    </row>
    <row r="1630" spans="1:2">
      <c r="A1630">
        <v>1629</v>
      </c>
      <c r="B1630" s="13">
        <v>-3.1802453363607173</v>
      </c>
    </row>
    <row r="1631" spans="1:2">
      <c r="A1631">
        <v>1630</v>
      </c>
      <c r="B1631" s="13">
        <v>1.8832658392940205</v>
      </c>
    </row>
    <row r="1632" spans="1:2">
      <c r="A1632">
        <v>1631</v>
      </c>
      <c r="B1632" s="13">
        <v>-5.4729617298766469</v>
      </c>
    </row>
    <row r="1633" spans="1:2">
      <c r="A1633">
        <v>1632</v>
      </c>
      <c r="B1633" s="13">
        <v>-0.40745715586907</v>
      </c>
    </row>
    <row r="1634" spans="1:2">
      <c r="A1634">
        <v>1633</v>
      </c>
      <c r="B1634" s="13">
        <v>0.61035452480061392</v>
      </c>
    </row>
    <row r="1635" spans="1:2">
      <c r="A1635">
        <v>1634</v>
      </c>
      <c r="B1635" s="13">
        <v>0.98947976266120918</v>
      </c>
    </row>
    <row r="1636" spans="1:2">
      <c r="A1636">
        <v>1635</v>
      </c>
      <c r="B1636" s="13">
        <v>2.0220505437005651</v>
      </c>
    </row>
    <row r="1637" spans="1:2">
      <c r="A1637">
        <v>1636</v>
      </c>
      <c r="B1637" s="13">
        <v>5.1898727808474234</v>
      </c>
    </row>
    <row r="1638" spans="1:2">
      <c r="A1638">
        <v>1637</v>
      </c>
      <c r="B1638" s="13">
        <v>-2.9925449291042239</v>
      </c>
    </row>
    <row r="1639" spans="1:2">
      <c r="A1639">
        <v>1638</v>
      </c>
      <c r="B1639" s="13">
        <v>-7.2562355420240623</v>
      </c>
    </row>
    <row r="1640" spans="1:2">
      <c r="A1640">
        <v>1639</v>
      </c>
      <c r="B1640" s="13">
        <v>1.1190623066165144</v>
      </c>
    </row>
    <row r="1641" spans="1:2">
      <c r="A1641">
        <v>1640</v>
      </c>
      <c r="B1641" s="13">
        <v>0.84149087577815573</v>
      </c>
    </row>
    <row r="1642" spans="1:2">
      <c r="A1642">
        <v>1641</v>
      </c>
      <c r="B1642" s="13">
        <v>0.69473936132573988</v>
      </c>
    </row>
    <row r="1643" spans="1:2">
      <c r="A1643">
        <v>1642</v>
      </c>
      <c r="B1643" s="13">
        <v>0.97369215121564401</v>
      </c>
    </row>
    <row r="1644" spans="1:2">
      <c r="A1644">
        <v>1643</v>
      </c>
      <c r="B1644" s="13">
        <v>5.2808009028057281</v>
      </c>
    </row>
    <row r="1645" spans="1:2">
      <c r="A1645">
        <v>1644</v>
      </c>
      <c r="B1645" s="13">
        <v>6.1125603308675558E-2</v>
      </c>
    </row>
    <row r="1646" spans="1:2">
      <c r="A1646">
        <v>1645</v>
      </c>
      <c r="B1646" s="13">
        <v>1.5668485419175535</v>
      </c>
    </row>
    <row r="1647" spans="1:2">
      <c r="A1647">
        <v>1646</v>
      </c>
      <c r="B1647" s="13">
        <v>-0.76820988358680353</v>
      </c>
    </row>
    <row r="1648" spans="1:2">
      <c r="A1648">
        <v>1647</v>
      </c>
      <c r="B1648" s="13">
        <v>1.6982437058068975</v>
      </c>
    </row>
    <row r="1649" spans="1:2">
      <c r="A1649">
        <v>1648</v>
      </c>
      <c r="B1649" s="13">
        <v>-3.7913252963052626</v>
      </c>
    </row>
    <row r="1650" spans="1:2">
      <c r="A1650">
        <v>1649</v>
      </c>
      <c r="B1650" s="13">
        <v>4.4913937705741125</v>
      </c>
    </row>
    <row r="1651" spans="1:2">
      <c r="A1651">
        <v>1650</v>
      </c>
      <c r="B1651" s="13">
        <v>1.2885857162371628</v>
      </c>
    </row>
    <row r="1652" spans="1:2">
      <c r="A1652">
        <v>1651</v>
      </c>
      <c r="B1652" s="13">
        <v>-4.1808904202838475</v>
      </c>
    </row>
    <row r="1653" spans="1:2">
      <c r="A1653">
        <v>1652</v>
      </c>
      <c r="B1653" s="13">
        <v>3.5499839501647217</v>
      </c>
    </row>
    <row r="1654" spans="1:2">
      <c r="A1654">
        <v>1653</v>
      </c>
      <c r="B1654" s="13">
        <v>-6.8622918799565955</v>
      </c>
    </row>
    <row r="1655" spans="1:2">
      <c r="A1655">
        <v>1654</v>
      </c>
      <c r="B1655" s="13">
        <v>-2.6854929789143509</v>
      </c>
    </row>
    <row r="1656" spans="1:2">
      <c r="A1656">
        <v>1655</v>
      </c>
      <c r="B1656" s="13">
        <v>-8.61483877075006</v>
      </c>
    </row>
    <row r="1657" spans="1:2">
      <c r="A1657">
        <v>1656</v>
      </c>
      <c r="B1657" s="13">
        <v>5.6560177713819746</v>
      </c>
    </row>
    <row r="1658" spans="1:2">
      <c r="A1658">
        <v>1657</v>
      </c>
      <c r="B1658" s="13">
        <v>1.9547284244255447</v>
      </c>
    </row>
    <row r="1659" spans="1:2">
      <c r="A1659">
        <v>1658</v>
      </c>
      <c r="B1659" s="13">
        <v>-2.8108474408685469</v>
      </c>
    </row>
    <row r="1660" spans="1:2">
      <c r="A1660">
        <v>1659</v>
      </c>
      <c r="B1660" s="13">
        <v>-5.5403850019571621</v>
      </c>
    </row>
    <row r="1661" spans="1:2">
      <c r="A1661">
        <v>1660</v>
      </c>
      <c r="B1661" s="13">
        <v>2.8046940652418439</v>
      </c>
    </row>
    <row r="1662" spans="1:2">
      <c r="A1662">
        <v>1661</v>
      </c>
      <c r="B1662" s="13">
        <v>1.930806564010016</v>
      </c>
    </row>
    <row r="1663" spans="1:2">
      <c r="A1663">
        <v>1662</v>
      </c>
      <c r="B1663" s="13">
        <v>-0.3509980277280681</v>
      </c>
    </row>
    <row r="1664" spans="1:2">
      <c r="A1664">
        <v>1663</v>
      </c>
      <c r="B1664" s="13">
        <v>1.3352613424241184</v>
      </c>
    </row>
    <row r="1665" spans="1:2">
      <c r="A1665">
        <v>1664</v>
      </c>
      <c r="B1665" s="13">
        <v>-0.67751181564046181</v>
      </c>
    </row>
    <row r="1666" spans="1:2">
      <c r="A1666">
        <v>1665</v>
      </c>
      <c r="B1666" s="13">
        <v>1.5602354761075148</v>
      </c>
    </row>
    <row r="1667" spans="1:2">
      <c r="A1667">
        <v>1666</v>
      </c>
      <c r="B1667" s="13">
        <v>3.4227358556951644</v>
      </c>
    </row>
    <row r="1668" spans="1:2">
      <c r="A1668">
        <v>1667</v>
      </c>
      <c r="B1668" s="13">
        <v>-0.26707373933441075</v>
      </c>
    </row>
    <row r="1669" spans="1:2">
      <c r="A1669">
        <v>1668</v>
      </c>
      <c r="B1669" s="13">
        <v>-3.5564920406576661E-3</v>
      </c>
    </row>
    <row r="1670" spans="1:2">
      <c r="A1670">
        <v>1669</v>
      </c>
      <c r="B1670" s="13">
        <v>-8.6643745651564892</v>
      </c>
    </row>
    <row r="1671" spans="1:2">
      <c r="A1671">
        <v>1670</v>
      </c>
      <c r="B1671" s="13">
        <v>-2.2787653293821819E-2</v>
      </c>
    </row>
    <row r="1672" spans="1:2">
      <c r="A1672">
        <v>1671</v>
      </c>
      <c r="B1672" s="13">
        <v>-6.2809363221334236</v>
      </c>
    </row>
    <row r="1673" spans="1:2">
      <c r="A1673">
        <v>1672</v>
      </c>
      <c r="B1673" s="13">
        <v>0.76004436654967777</v>
      </c>
    </row>
    <row r="1674" spans="1:2">
      <c r="A1674">
        <v>1673</v>
      </c>
      <c r="B1674" s="13">
        <v>-1.9554391711610151</v>
      </c>
    </row>
    <row r="1675" spans="1:2">
      <c r="A1675">
        <v>1674</v>
      </c>
      <c r="B1675" s="13">
        <v>-1.0664531111430993</v>
      </c>
    </row>
    <row r="1676" spans="1:2">
      <c r="A1676">
        <v>1675</v>
      </c>
      <c r="B1676" s="13">
        <v>2.8899310610968874</v>
      </c>
    </row>
    <row r="1677" spans="1:2">
      <c r="A1677">
        <v>1676</v>
      </c>
      <c r="B1677" s="13">
        <v>1.6921142087593648</v>
      </c>
    </row>
    <row r="1678" spans="1:2">
      <c r="A1678">
        <v>1677</v>
      </c>
      <c r="B1678" s="13">
        <v>3.7805763339045222</v>
      </c>
    </row>
    <row r="1679" spans="1:2">
      <c r="A1679">
        <v>1678</v>
      </c>
      <c r="B1679" s="13">
        <v>-1.5771231683214511</v>
      </c>
    </row>
    <row r="1680" spans="1:2">
      <c r="A1680">
        <v>1679</v>
      </c>
      <c r="B1680" s="13">
        <v>0.5805835324120272</v>
      </c>
    </row>
    <row r="1681" spans="1:2">
      <c r="A1681">
        <v>1680</v>
      </c>
      <c r="B1681" s="13">
        <v>2.2054490854211046</v>
      </c>
    </row>
    <row r="1682" spans="1:2">
      <c r="A1682">
        <v>1681</v>
      </c>
      <c r="B1682" s="13">
        <v>-3.5022087915159168</v>
      </c>
    </row>
    <row r="1683" spans="1:2">
      <c r="A1683">
        <v>1682</v>
      </c>
      <c r="B1683" s="13">
        <v>3.9926034208107524</v>
      </c>
    </row>
    <row r="1684" spans="1:2">
      <c r="A1684">
        <v>1683</v>
      </c>
      <c r="B1684" s="13">
        <v>-3.493690622411985</v>
      </c>
    </row>
    <row r="1685" spans="1:2">
      <c r="A1685">
        <v>1684</v>
      </c>
      <c r="B1685" s="13">
        <v>-9.2427641579477873E-2</v>
      </c>
    </row>
    <row r="1686" spans="1:2">
      <c r="A1686">
        <v>1685</v>
      </c>
      <c r="B1686" s="13">
        <v>7.8641703859006915</v>
      </c>
    </row>
    <row r="1687" spans="1:2">
      <c r="A1687">
        <v>1686</v>
      </c>
      <c r="B1687" s="13">
        <v>5.8491139919251998</v>
      </c>
    </row>
    <row r="1688" spans="1:2">
      <c r="A1688">
        <v>1687</v>
      </c>
      <c r="B1688" s="13">
        <v>-2.6280662704995401</v>
      </c>
    </row>
    <row r="1689" spans="1:2">
      <c r="A1689">
        <v>1688</v>
      </c>
      <c r="B1689" s="13">
        <v>-6.5812259496442298</v>
      </c>
    </row>
    <row r="1690" spans="1:2">
      <c r="A1690">
        <v>1689</v>
      </c>
      <c r="B1690" s="13">
        <v>3.2672354626971312</v>
      </c>
    </row>
    <row r="1691" spans="1:2">
      <c r="A1691">
        <v>1690</v>
      </c>
      <c r="B1691" s="13">
        <v>0.40996221488415763</v>
      </c>
    </row>
    <row r="1692" spans="1:2">
      <c r="A1692">
        <v>1691</v>
      </c>
      <c r="B1692" s="13">
        <v>9.7954313113792573</v>
      </c>
    </row>
    <row r="1693" spans="1:2">
      <c r="A1693">
        <v>1692</v>
      </c>
      <c r="B1693" s="13">
        <v>-4.9768500454149676</v>
      </c>
    </row>
    <row r="1694" spans="1:2">
      <c r="A1694">
        <v>1693</v>
      </c>
      <c r="B1694" s="13">
        <v>0.53750905942344507</v>
      </c>
    </row>
    <row r="1695" spans="1:2">
      <c r="A1695">
        <v>1694</v>
      </c>
      <c r="B1695" s="13">
        <v>4.0758317022941304</v>
      </c>
    </row>
    <row r="1696" spans="1:2">
      <c r="A1696">
        <v>1695</v>
      </c>
      <c r="B1696" s="13">
        <v>1.3121231468086936</v>
      </c>
    </row>
    <row r="1697" spans="1:2">
      <c r="A1697">
        <v>1696</v>
      </c>
      <c r="B1697" s="13">
        <v>1.5797751279097418</v>
      </c>
    </row>
    <row r="1698" spans="1:2">
      <c r="A1698">
        <v>1697</v>
      </c>
      <c r="B1698" s="13">
        <v>2.7362324648575376</v>
      </c>
    </row>
    <row r="1699" spans="1:2">
      <c r="A1699">
        <v>1698</v>
      </c>
      <c r="B1699" s="13">
        <v>3.0110668145661941</v>
      </c>
    </row>
    <row r="1700" spans="1:2">
      <c r="A1700">
        <v>1699</v>
      </c>
      <c r="B1700" s="13">
        <v>0.55095258162299365</v>
      </c>
    </row>
    <row r="1701" spans="1:2">
      <c r="A1701">
        <v>1700</v>
      </c>
      <c r="B1701" s="13">
        <v>2.4431281274416455E-3</v>
      </c>
    </row>
    <row r="1702" spans="1:2">
      <c r="A1702">
        <v>1701</v>
      </c>
      <c r="B1702" s="13">
        <v>-6.3505795995391177</v>
      </c>
    </row>
    <row r="1703" spans="1:2">
      <c r="A1703">
        <v>1702</v>
      </c>
      <c r="B1703" s="13">
        <v>1.2465469158947802</v>
      </c>
    </row>
    <row r="1704" spans="1:2">
      <c r="A1704">
        <v>1703</v>
      </c>
      <c r="B1704" s="13">
        <v>3.7595175310651823</v>
      </c>
    </row>
    <row r="1705" spans="1:2">
      <c r="A1705">
        <v>1704</v>
      </c>
      <c r="B1705" s="13">
        <v>-0.64864632863851723</v>
      </c>
    </row>
    <row r="1706" spans="1:2">
      <c r="A1706">
        <v>1705</v>
      </c>
      <c r="B1706" s="13">
        <v>-1.7213011544595138</v>
      </c>
    </row>
    <row r="1707" spans="1:2">
      <c r="A1707">
        <v>1706</v>
      </c>
      <c r="B1707" s="13">
        <v>4.7852121406788184</v>
      </c>
    </row>
    <row r="1708" spans="1:2">
      <c r="A1708">
        <v>1707</v>
      </c>
      <c r="B1708" s="13">
        <v>-0.66925753923518727</v>
      </c>
    </row>
    <row r="1709" spans="1:2">
      <c r="A1709">
        <v>1708</v>
      </c>
      <c r="B1709" s="13">
        <v>1.5812777041029367</v>
      </c>
    </row>
    <row r="1710" spans="1:2">
      <c r="A1710">
        <v>1709</v>
      </c>
      <c r="B1710" s="13">
        <v>5.0780932343590655</v>
      </c>
    </row>
    <row r="1711" spans="1:2">
      <c r="A1711">
        <v>1710</v>
      </c>
      <c r="B1711" s="13">
        <v>-2.4068985397272633</v>
      </c>
    </row>
    <row r="1712" spans="1:2">
      <c r="A1712">
        <v>1711</v>
      </c>
      <c r="B1712" s="13">
        <v>2.1449138294286061</v>
      </c>
    </row>
    <row r="1713" spans="1:2">
      <c r="A1713">
        <v>1712</v>
      </c>
      <c r="B1713" s="13">
        <v>-2.104368505081212</v>
      </c>
    </row>
    <row r="1714" spans="1:2">
      <c r="A1714">
        <v>1713</v>
      </c>
      <c r="B1714" s="13">
        <v>-7.9154205949086558</v>
      </c>
    </row>
    <row r="1715" spans="1:2">
      <c r="A1715">
        <v>1714</v>
      </c>
      <c r="B1715" s="13">
        <v>-2.450724072273871</v>
      </c>
    </row>
    <row r="1716" spans="1:2">
      <c r="A1716">
        <v>1715</v>
      </c>
      <c r="B1716" s="13">
        <v>1.9715859945670544</v>
      </c>
    </row>
    <row r="1717" spans="1:2">
      <c r="A1717">
        <v>1716</v>
      </c>
      <c r="B1717" s="13">
        <v>2.7220755599849427</v>
      </c>
    </row>
    <row r="1718" spans="1:2">
      <c r="A1718">
        <v>1717</v>
      </c>
      <c r="B1718" s="13">
        <v>9.0095025266658304</v>
      </c>
    </row>
    <row r="1719" spans="1:2">
      <c r="A1719">
        <v>1718</v>
      </c>
      <c r="B1719" s="13">
        <v>1.9179986097125568</v>
      </c>
    </row>
    <row r="1720" spans="1:2">
      <c r="A1720">
        <v>1719</v>
      </c>
      <c r="B1720" s="13">
        <v>3.5262422813520078</v>
      </c>
    </row>
    <row r="1721" spans="1:2">
      <c r="A1721">
        <v>1720</v>
      </c>
      <c r="B1721" s="13">
        <v>0.471854668455988</v>
      </c>
    </row>
    <row r="1722" spans="1:2">
      <c r="A1722">
        <v>1721</v>
      </c>
      <c r="B1722" s="13">
        <v>-4.1896677916829743</v>
      </c>
    </row>
    <row r="1723" spans="1:2">
      <c r="A1723">
        <v>1722</v>
      </c>
      <c r="B1723" s="13">
        <v>2.9170544861888614</v>
      </c>
    </row>
    <row r="1724" spans="1:2">
      <c r="A1724">
        <v>1723</v>
      </c>
      <c r="B1724" s="13">
        <v>0.77803911117374169</v>
      </c>
    </row>
    <row r="1725" spans="1:2">
      <c r="A1725">
        <v>1724</v>
      </c>
      <c r="B1725" s="13">
        <v>1.4026130793318436</v>
      </c>
    </row>
    <row r="1726" spans="1:2">
      <c r="A1726">
        <v>1725</v>
      </c>
      <c r="B1726" s="13">
        <v>-0.13322283162615595</v>
      </c>
    </row>
    <row r="1727" spans="1:2">
      <c r="A1727">
        <v>1726</v>
      </c>
      <c r="B1727" s="13">
        <v>1.4447641486585414</v>
      </c>
    </row>
    <row r="1728" spans="1:2">
      <c r="A1728">
        <v>1727</v>
      </c>
      <c r="B1728" s="13">
        <v>-1.2216143839254054</v>
      </c>
    </row>
    <row r="1729" spans="1:2">
      <c r="A1729">
        <v>1728</v>
      </c>
      <c r="B1729" s="13">
        <v>1.7962750102712608</v>
      </c>
    </row>
    <row r="1730" spans="1:2">
      <c r="A1730">
        <v>1729</v>
      </c>
      <c r="B1730" s="13">
        <v>-7.8596580348323908</v>
      </c>
    </row>
    <row r="1731" spans="1:2">
      <c r="A1731">
        <v>1730</v>
      </c>
      <c r="B1731" s="13">
        <v>3.9429438258082969</v>
      </c>
    </row>
    <row r="1732" spans="1:2">
      <c r="A1732">
        <v>1731</v>
      </c>
      <c r="B1732" s="13">
        <v>-3.237790642933823</v>
      </c>
    </row>
    <row r="1733" spans="1:2">
      <c r="A1733">
        <v>1732</v>
      </c>
      <c r="B1733" s="13">
        <v>-1.2068306442838532</v>
      </c>
    </row>
    <row r="1734" spans="1:2">
      <c r="A1734">
        <v>1733</v>
      </c>
      <c r="B1734" s="13">
        <v>-4.5022219876136997</v>
      </c>
    </row>
    <row r="1735" spans="1:2">
      <c r="A1735">
        <v>1734</v>
      </c>
      <c r="B1735" s="13">
        <v>-0.95541988514538922</v>
      </c>
    </row>
    <row r="1736" spans="1:2">
      <c r="A1736">
        <v>1735</v>
      </c>
      <c r="B1736" s="13">
        <v>2.6006524333849192</v>
      </c>
    </row>
    <row r="1737" spans="1:2">
      <c r="A1737">
        <v>1736</v>
      </c>
      <c r="B1737" s="13">
        <v>-2.7476128925222922</v>
      </c>
    </row>
    <row r="1738" spans="1:2">
      <c r="A1738">
        <v>1737</v>
      </c>
      <c r="B1738" s="13">
        <v>-9.122170718825755</v>
      </c>
    </row>
    <row r="1739" spans="1:2">
      <c r="A1739">
        <v>1738</v>
      </c>
      <c r="B1739" s="13">
        <v>-1.60230580143385</v>
      </c>
    </row>
    <row r="1740" spans="1:2">
      <c r="A1740">
        <v>1739</v>
      </c>
      <c r="B1740" s="13">
        <v>4.0462758978176847E-2</v>
      </c>
    </row>
    <row r="1741" spans="1:2">
      <c r="A1741">
        <v>1740</v>
      </c>
      <c r="B1741" s="13">
        <v>4.1584533152210037</v>
      </c>
    </row>
    <row r="1742" spans="1:2">
      <c r="A1742">
        <v>1741</v>
      </c>
      <c r="B1742" s="13">
        <v>-1.1296450299422416</v>
      </c>
    </row>
    <row r="1743" spans="1:2">
      <c r="A1743">
        <v>1742</v>
      </c>
      <c r="B1743" s="13">
        <v>2.712872655577482</v>
      </c>
    </row>
    <row r="1744" spans="1:2">
      <c r="A1744">
        <v>1743</v>
      </c>
      <c r="B1744" s="13">
        <v>6.6920089901037497E-2</v>
      </c>
    </row>
    <row r="1745" spans="1:2">
      <c r="A1745">
        <v>1744</v>
      </c>
      <c r="B1745" s="13">
        <v>-0.91251336929025129</v>
      </c>
    </row>
    <row r="1746" spans="1:2">
      <c r="A1746">
        <v>1745</v>
      </c>
      <c r="B1746" s="13">
        <v>-2.1246635596268075</v>
      </c>
    </row>
    <row r="1747" spans="1:2">
      <c r="A1747">
        <v>1746</v>
      </c>
      <c r="B1747" s="13">
        <v>4.6649355807028723</v>
      </c>
    </row>
    <row r="1748" spans="1:2">
      <c r="A1748">
        <v>1747</v>
      </c>
      <c r="B1748" s="13">
        <v>5.4609747177448771</v>
      </c>
    </row>
    <row r="1749" spans="1:2">
      <c r="A1749">
        <v>1748</v>
      </c>
      <c r="B1749" s="13">
        <v>-4.6247235776411513</v>
      </c>
    </row>
    <row r="1750" spans="1:2">
      <c r="A1750">
        <v>1749</v>
      </c>
      <c r="B1750" s="13">
        <v>-2.2774277535854783</v>
      </c>
    </row>
    <row r="1751" spans="1:2">
      <c r="A1751">
        <v>1750</v>
      </c>
      <c r="B1751" s="13">
        <v>1.2308397360297629</v>
      </c>
    </row>
    <row r="1752" spans="1:2">
      <c r="A1752">
        <v>1751</v>
      </c>
      <c r="B1752" s="13">
        <v>0.33804001209785434</v>
      </c>
    </row>
    <row r="1753" spans="1:2">
      <c r="A1753">
        <v>1752</v>
      </c>
      <c r="B1753" s="13">
        <v>0.62326363243375826</v>
      </c>
    </row>
    <row r="1754" spans="1:2">
      <c r="A1754">
        <v>1753</v>
      </c>
      <c r="B1754" s="13">
        <v>3.4933804160291095</v>
      </c>
    </row>
    <row r="1755" spans="1:2">
      <c r="A1755">
        <v>1754</v>
      </c>
      <c r="B1755" s="13">
        <v>-5.2433123135671513</v>
      </c>
    </row>
    <row r="1756" spans="1:2">
      <c r="A1756">
        <v>1755</v>
      </c>
      <c r="B1756" s="13">
        <v>0.63479091706476398</v>
      </c>
    </row>
    <row r="1757" spans="1:2">
      <c r="A1757">
        <v>1756</v>
      </c>
      <c r="B1757" s="13">
        <v>0.3897834928561788</v>
      </c>
    </row>
    <row r="1758" spans="1:2">
      <c r="A1758">
        <v>1757</v>
      </c>
      <c r="B1758" s="13">
        <v>0.7432165461853858</v>
      </c>
    </row>
    <row r="1759" spans="1:2">
      <c r="A1759">
        <v>1758</v>
      </c>
      <c r="B1759" s="13">
        <v>-2.2483472154518176</v>
      </c>
    </row>
    <row r="1760" spans="1:2">
      <c r="A1760">
        <v>1759</v>
      </c>
      <c r="B1760" s="13">
        <v>1.0346182108195379</v>
      </c>
    </row>
    <row r="1761" spans="1:2">
      <c r="A1761">
        <v>1760</v>
      </c>
      <c r="B1761" s="13">
        <v>-0.19715975022860999</v>
      </c>
    </row>
    <row r="1762" spans="1:2">
      <c r="A1762">
        <v>1761</v>
      </c>
      <c r="B1762" s="13">
        <v>3.3434515020403284</v>
      </c>
    </row>
    <row r="1763" spans="1:2">
      <c r="A1763">
        <v>1762</v>
      </c>
      <c r="B1763" s="13">
        <v>4.030698052026918</v>
      </c>
    </row>
    <row r="1764" spans="1:2">
      <c r="A1764">
        <v>1763</v>
      </c>
      <c r="B1764" s="13">
        <v>5.6362206983338154</v>
      </c>
    </row>
    <row r="1765" spans="1:2">
      <c r="A1765">
        <v>1764</v>
      </c>
      <c r="B1765" s="13">
        <v>4.6799723444308068</v>
      </c>
    </row>
    <row r="1766" spans="1:2">
      <c r="A1766">
        <v>1765</v>
      </c>
      <c r="B1766" s="13">
        <v>2.5199271536786947</v>
      </c>
    </row>
    <row r="1767" spans="1:2">
      <c r="A1767">
        <v>1766</v>
      </c>
      <c r="B1767" s="13">
        <v>6.5021865962817058</v>
      </c>
    </row>
    <row r="1768" spans="1:2">
      <c r="A1768">
        <v>1767</v>
      </c>
      <c r="B1768" s="13">
        <v>4.7367906661708972</v>
      </c>
    </row>
    <row r="1769" spans="1:2">
      <c r="A1769">
        <v>1768</v>
      </c>
      <c r="B1769" s="13">
        <v>-4.3558464313229255</v>
      </c>
    </row>
    <row r="1770" spans="1:2">
      <c r="A1770">
        <v>1769</v>
      </c>
      <c r="B1770" s="13">
        <v>-1.7356280935243358</v>
      </c>
    </row>
    <row r="1771" spans="1:2">
      <c r="A1771">
        <v>1770</v>
      </c>
      <c r="B1771" s="13">
        <v>3.0485298503483511</v>
      </c>
    </row>
    <row r="1772" spans="1:2">
      <c r="A1772">
        <v>1771</v>
      </c>
      <c r="B1772" s="13">
        <v>0.40212819539029038</v>
      </c>
    </row>
    <row r="1773" spans="1:2">
      <c r="A1773">
        <v>1772</v>
      </c>
      <c r="B1773" s="13">
        <v>2.3967297626065451</v>
      </c>
    </row>
    <row r="1774" spans="1:2">
      <c r="A1774">
        <v>1773</v>
      </c>
      <c r="B1774" s="13">
        <v>0.78598723301052253</v>
      </c>
    </row>
    <row r="1775" spans="1:2">
      <c r="A1775">
        <v>1774</v>
      </c>
      <c r="B1775" s="13">
        <v>-0.46405744967563123</v>
      </c>
    </row>
    <row r="1776" spans="1:2">
      <c r="A1776">
        <v>1775</v>
      </c>
      <c r="B1776" s="13">
        <v>1.636329291069303</v>
      </c>
    </row>
    <row r="1777" spans="1:2">
      <c r="A1777">
        <v>1776</v>
      </c>
      <c r="B1777" s="13">
        <v>-6.9166641781179745</v>
      </c>
    </row>
    <row r="1778" spans="1:2">
      <c r="A1778">
        <v>1777</v>
      </c>
      <c r="B1778" s="13">
        <v>3.3015361606330083</v>
      </c>
    </row>
    <row r="1779" spans="1:2">
      <c r="A1779">
        <v>1778</v>
      </c>
      <c r="B1779" s="13">
        <v>-1.9710874606110511</v>
      </c>
    </row>
    <row r="1780" spans="1:2">
      <c r="A1780">
        <v>1779</v>
      </c>
      <c r="B1780" s="13">
        <v>2.0810347951417389E-2</v>
      </c>
    </row>
    <row r="1781" spans="1:2">
      <c r="A1781">
        <v>1780</v>
      </c>
      <c r="B1781" s="13">
        <v>0.16854566066567322</v>
      </c>
    </row>
    <row r="1782" spans="1:2">
      <c r="A1782">
        <v>1781</v>
      </c>
      <c r="B1782" s="13">
        <v>0.66395992093521217</v>
      </c>
    </row>
    <row r="1783" spans="1:2">
      <c r="A1783">
        <v>1782</v>
      </c>
      <c r="B1783" s="13">
        <v>6.7906640154534381</v>
      </c>
    </row>
    <row r="1784" spans="1:2">
      <c r="A1784">
        <v>1783</v>
      </c>
      <c r="B1784" s="13">
        <v>-1.2050633306356935</v>
      </c>
    </row>
    <row r="1785" spans="1:2">
      <c r="A1785">
        <v>1784</v>
      </c>
      <c r="B1785" s="13">
        <v>-3.7000808793621109</v>
      </c>
    </row>
    <row r="1786" spans="1:2">
      <c r="A1786">
        <v>1785</v>
      </c>
      <c r="B1786" s="13">
        <v>-3.7373807191623252</v>
      </c>
    </row>
    <row r="1787" spans="1:2">
      <c r="A1787">
        <v>1786</v>
      </c>
      <c r="B1787" s="13">
        <v>5.7653669891241065E-2</v>
      </c>
    </row>
    <row r="1788" spans="1:2">
      <c r="A1788">
        <v>1787</v>
      </c>
      <c r="B1788" s="13">
        <v>4.3408775999247853</v>
      </c>
    </row>
    <row r="1789" spans="1:2">
      <c r="A1789">
        <v>1788</v>
      </c>
      <c r="B1789" s="13">
        <v>2.2929598386976404</v>
      </c>
    </row>
    <row r="1790" spans="1:2">
      <c r="A1790">
        <v>1789</v>
      </c>
      <c r="B1790" s="13">
        <v>-4.9773674230592757</v>
      </c>
    </row>
    <row r="1791" spans="1:2">
      <c r="A1791">
        <v>1790</v>
      </c>
      <c r="B1791" s="13">
        <v>9.2568035330420262</v>
      </c>
    </row>
    <row r="1792" spans="1:2">
      <c r="A1792">
        <v>1791</v>
      </c>
      <c r="B1792" s="13">
        <v>-2.871501723035204</v>
      </c>
    </row>
    <row r="1793" spans="1:2">
      <c r="A1793">
        <v>1792</v>
      </c>
      <c r="B1793" s="13">
        <v>2.0478919563174034</v>
      </c>
    </row>
    <row r="1794" spans="1:2">
      <c r="A1794">
        <v>1793</v>
      </c>
      <c r="B1794" s="13">
        <v>-0.62465175502662884</v>
      </c>
    </row>
    <row r="1795" spans="1:2">
      <c r="A1795">
        <v>1794</v>
      </c>
      <c r="B1795" s="13">
        <v>2.7959829616997731</v>
      </c>
    </row>
    <row r="1796" spans="1:2">
      <c r="A1796">
        <v>1795</v>
      </c>
      <c r="B1796" s="13">
        <v>-2.6674588424109023</v>
      </c>
    </row>
    <row r="1797" spans="1:2">
      <c r="A1797">
        <v>1796</v>
      </c>
      <c r="B1797" s="13">
        <v>-2.6459303067931605</v>
      </c>
    </row>
    <row r="1798" spans="1:2">
      <c r="A1798">
        <v>1797</v>
      </c>
      <c r="B1798" s="13">
        <v>-4.3511234118877855</v>
      </c>
    </row>
    <row r="1799" spans="1:2">
      <c r="A1799">
        <v>1798</v>
      </c>
      <c r="B1799" s="13">
        <v>1.9200796632934687</v>
      </c>
    </row>
    <row r="1800" spans="1:2">
      <c r="A1800">
        <v>1799</v>
      </c>
      <c r="B1800" s="13">
        <v>-5.2382801635901917</v>
      </c>
    </row>
    <row r="1801" spans="1:2">
      <c r="A1801">
        <v>1800</v>
      </c>
      <c r="B1801" s="13">
        <v>-6.4444903154957629</v>
      </c>
    </row>
    <row r="1802" spans="1:2">
      <c r="A1802">
        <v>1801</v>
      </c>
      <c r="B1802" s="13">
        <v>-5.8679388305746709</v>
      </c>
    </row>
    <row r="1803" spans="1:2">
      <c r="A1803">
        <v>1802</v>
      </c>
      <c r="B1803" s="13">
        <v>-2.2441132440651166</v>
      </c>
    </row>
    <row r="1804" spans="1:2">
      <c r="A1804">
        <v>1803</v>
      </c>
      <c r="B1804" s="13">
        <v>0.18040696899180972</v>
      </c>
    </row>
    <row r="1805" spans="1:2">
      <c r="A1805">
        <v>1804</v>
      </c>
      <c r="B1805" s="13">
        <v>-2.2381987725881101</v>
      </c>
    </row>
    <row r="1806" spans="1:2">
      <c r="A1806">
        <v>1805</v>
      </c>
      <c r="B1806" s="13">
        <v>4.6636753318321285</v>
      </c>
    </row>
    <row r="1807" spans="1:2">
      <c r="A1807">
        <v>1806</v>
      </c>
      <c r="B1807" s="13">
        <v>3.9538471472377656</v>
      </c>
    </row>
    <row r="1808" spans="1:2">
      <c r="A1808">
        <v>1807</v>
      </c>
      <c r="B1808" s="13">
        <v>2.5640201160120974</v>
      </c>
    </row>
    <row r="1809" spans="1:2">
      <c r="A1809">
        <v>1808</v>
      </c>
      <c r="B1809" s="13">
        <v>-5.3422306135913243E-3</v>
      </c>
    </row>
    <row r="1810" spans="1:2">
      <c r="A1810">
        <v>1809</v>
      </c>
      <c r="B1810" s="13">
        <v>-2.6510969046543957</v>
      </c>
    </row>
    <row r="1811" spans="1:2">
      <c r="A1811">
        <v>1810</v>
      </c>
      <c r="B1811" s="13">
        <v>0.8498658180842279</v>
      </c>
    </row>
    <row r="1812" spans="1:2">
      <c r="A1812">
        <v>1811</v>
      </c>
      <c r="B1812" s="13">
        <v>2.7448646307569424</v>
      </c>
    </row>
    <row r="1813" spans="1:2">
      <c r="A1813">
        <v>1812</v>
      </c>
      <c r="B1813" s="13">
        <v>4.78928550292936</v>
      </c>
    </row>
    <row r="1814" spans="1:2">
      <c r="A1814">
        <v>1813</v>
      </c>
      <c r="B1814" s="13">
        <v>-0.51868394245434568</v>
      </c>
    </row>
    <row r="1815" spans="1:2">
      <c r="A1815">
        <v>1814</v>
      </c>
      <c r="B1815" s="13">
        <v>3.8076584652144421</v>
      </c>
    </row>
    <row r="1816" spans="1:2">
      <c r="A1816">
        <v>1815</v>
      </c>
      <c r="B1816" s="13">
        <v>0.98956305913884213</v>
      </c>
    </row>
    <row r="1817" spans="1:2">
      <c r="A1817">
        <v>1816</v>
      </c>
      <c r="B1817" s="13">
        <v>1.6665613539123068</v>
      </c>
    </row>
    <row r="1818" spans="1:2">
      <c r="A1818">
        <v>1817</v>
      </c>
      <c r="B1818" s="13">
        <v>3.6394494757748945</v>
      </c>
    </row>
    <row r="1819" spans="1:2">
      <c r="A1819">
        <v>1818</v>
      </c>
      <c r="B1819" s="13">
        <v>2.9221132731322759</v>
      </c>
    </row>
    <row r="1820" spans="1:2">
      <c r="A1820">
        <v>1819</v>
      </c>
      <c r="B1820" s="13">
        <v>3.835024264771898</v>
      </c>
    </row>
    <row r="1821" spans="1:2">
      <c r="A1821">
        <v>1820</v>
      </c>
      <c r="B1821" s="13">
        <v>2.2814587884660091</v>
      </c>
    </row>
    <row r="1822" spans="1:2">
      <c r="A1822">
        <v>1821</v>
      </c>
      <c r="B1822" s="13">
        <v>1.4709429003655363</v>
      </c>
    </row>
    <row r="1823" spans="1:2">
      <c r="A1823">
        <v>1822</v>
      </c>
      <c r="B1823" s="13">
        <v>-5.7410422728920816</v>
      </c>
    </row>
    <row r="1824" spans="1:2">
      <c r="A1824">
        <v>1823</v>
      </c>
      <c r="B1824" s="13">
        <v>-0.49401577976276584</v>
      </c>
    </row>
    <row r="1825" spans="1:2">
      <c r="A1825">
        <v>1824</v>
      </c>
      <c r="B1825" s="13">
        <v>-2.1121689873841523</v>
      </c>
    </row>
    <row r="1826" spans="1:2">
      <c r="A1826">
        <v>1825</v>
      </c>
      <c r="B1826" s="13">
        <v>-3.2186020963764506</v>
      </c>
    </row>
    <row r="1827" spans="1:2">
      <c r="A1827">
        <v>1826</v>
      </c>
      <c r="B1827" s="13">
        <v>-0.73059763410354428</v>
      </c>
    </row>
    <row r="1828" spans="1:2">
      <c r="A1828">
        <v>1827</v>
      </c>
      <c r="B1828" s="13">
        <v>4.3466121647103195</v>
      </c>
    </row>
    <row r="1829" spans="1:2">
      <c r="A1829">
        <v>1828</v>
      </c>
      <c r="B1829" s="13">
        <v>2.6585228806748193</v>
      </c>
    </row>
    <row r="1830" spans="1:2">
      <c r="A1830">
        <v>1829</v>
      </c>
      <c r="B1830" s="13">
        <v>1.0465309324996777</v>
      </c>
    </row>
    <row r="1831" spans="1:2">
      <c r="A1831">
        <v>1830</v>
      </c>
      <c r="B1831" s="13">
        <v>4.2563691131298258</v>
      </c>
    </row>
    <row r="1832" spans="1:2">
      <c r="A1832">
        <v>1831</v>
      </c>
      <c r="B1832" s="13">
        <v>-5.1962828455236636</v>
      </c>
    </row>
    <row r="1833" spans="1:2">
      <c r="A1833">
        <v>1832</v>
      </c>
      <c r="B1833" s="13">
        <v>-3.2483694097239098</v>
      </c>
    </row>
    <row r="1834" spans="1:2">
      <c r="A1834">
        <v>1833</v>
      </c>
      <c r="B1834" s="13">
        <v>4.8811852625559755</v>
      </c>
    </row>
    <row r="1835" spans="1:2">
      <c r="A1835">
        <v>1834</v>
      </c>
      <c r="B1835" s="13">
        <v>-1.1431529084626835</v>
      </c>
    </row>
    <row r="1836" spans="1:2">
      <c r="A1836">
        <v>1835</v>
      </c>
      <c r="B1836" s="13">
        <v>4.5450461816110135</v>
      </c>
    </row>
    <row r="1837" spans="1:2">
      <c r="A1837">
        <v>1836</v>
      </c>
      <c r="B1837" s="13">
        <v>-0.15775974034874871</v>
      </c>
    </row>
    <row r="1838" spans="1:2">
      <c r="A1838">
        <v>1837</v>
      </c>
      <c r="B1838" s="13">
        <v>-6.1995602348882768</v>
      </c>
    </row>
    <row r="1839" spans="1:2">
      <c r="A1839">
        <v>1838</v>
      </c>
      <c r="B1839" s="13">
        <v>-2.5424135294272707</v>
      </c>
    </row>
    <row r="1840" spans="1:2">
      <c r="A1840">
        <v>1839</v>
      </c>
      <c r="B1840" s="13">
        <v>-8.7922709678389452</v>
      </c>
    </row>
    <row r="1841" spans="1:2">
      <c r="A1841">
        <v>1840</v>
      </c>
      <c r="B1841" s="13">
        <v>5.1323501240750344</v>
      </c>
    </row>
    <row r="1842" spans="1:2">
      <c r="A1842">
        <v>1841</v>
      </c>
      <c r="B1842" s="13">
        <v>-0.17685177368369384</v>
      </c>
    </row>
    <row r="1843" spans="1:2">
      <c r="A1843">
        <v>1842</v>
      </c>
      <c r="B1843" s="13">
        <v>-3.2909733063706015</v>
      </c>
    </row>
    <row r="1844" spans="1:2">
      <c r="A1844">
        <v>1843</v>
      </c>
      <c r="B1844" s="13">
        <v>2.0521164269436651</v>
      </c>
    </row>
    <row r="1845" spans="1:2">
      <c r="A1845">
        <v>1844</v>
      </c>
      <c r="B1845" s="13">
        <v>2.3580904816488895</v>
      </c>
    </row>
    <row r="1846" spans="1:2">
      <c r="A1846">
        <v>1845</v>
      </c>
      <c r="B1846" s="13">
        <v>0.8169305890062023</v>
      </c>
    </row>
    <row r="1847" spans="1:2">
      <c r="A1847">
        <v>1846</v>
      </c>
      <c r="B1847" s="13">
        <v>5.5651164503852915</v>
      </c>
    </row>
    <row r="1848" spans="1:2">
      <c r="A1848">
        <v>1847</v>
      </c>
      <c r="B1848" s="13">
        <v>1.8083714466556426</v>
      </c>
    </row>
    <row r="1849" spans="1:2">
      <c r="A1849">
        <v>1848</v>
      </c>
      <c r="B1849" s="13">
        <v>0.18032557571457936</v>
      </c>
    </row>
    <row r="1850" spans="1:2">
      <c r="A1850">
        <v>1849</v>
      </c>
      <c r="B1850" s="13">
        <v>-0.20267225353458812</v>
      </c>
    </row>
    <row r="1851" spans="1:2">
      <c r="A1851">
        <v>1850</v>
      </c>
      <c r="B1851" s="13">
        <v>6.667798566195434</v>
      </c>
    </row>
    <row r="1852" spans="1:2">
      <c r="A1852">
        <v>1851</v>
      </c>
      <c r="B1852" s="13">
        <v>-3.5188755527582449</v>
      </c>
    </row>
    <row r="1853" spans="1:2">
      <c r="A1853">
        <v>1852</v>
      </c>
      <c r="B1853" s="13">
        <v>2.4390431344176919</v>
      </c>
    </row>
    <row r="1854" spans="1:2">
      <c r="A1854">
        <v>1853</v>
      </c>
      <c r="B1854" s="13">
        <v>-0.85786073339929436</v>
      </c>
    </row>
    <row r="1855" spans="1:2">
      <c r="A1855">
        <v>1854</v>
      </c>
      <c r="B1855" s="13">
        <v>-3.6221955401428523</v>
      </c>
    </row>
    <row r="1856" spans="1:2">
      <c r="A1856">
        <v>1855</v>
      </c>
      <c r="B1856" s="13">
        <v>-4.291170928465541</v>
      </c>
    </row>
    <row r="1857" spans="1:2">
      <c r="A1857">
        <v>1856</v>
      </c>
      <c r="B1857" s="13">
        <v>-3.339845732775772</v>
      </c>
    </row>
    <row r="1858" spans="1:2">
      <c r="A1858">
        <v>1857</v>
      </c>
      <c r="B1858" s="13">
        <v>-8.9367185796059676</v>
      </c>
    </row>
    <row r="1859" spans="1:2">
      <c r="A1859">
        <v>1858</v>
      </c>
      <c r="B1859" s="13">
        <v>1.2892614267990525</v>
      </c>
    </row>
    <row r="1860" spans="1:2">
      <c r="A1860">
        <v>1859</v>
      </c>
      <c r="B1860" s="13">
        <v>5.5223452875442032</v>
      </c>
    </row>
    <row r="1861" spans="1:2">
      <c r="A1861">
        <v>1860</v>
      </c>
      <c r="B1861" s="13">
        <v>-2.2457402705449665</v>
      </c>
    </row>
    <row r="1862" spans="1:2">
      <c r="A1862">
        <v>1861</v>
      </c>
      <c r="B1862" s="13">
        <v>-5.0829629086021795</v>
      </c>
    </row>
    <row r="1863" spans="1:2">
      <c r="A1863">
        <v>1862</v>
      </c>
      <c r="B1863" s="13">
        <v>-3.2252898810369577</v>
      </c>
    </row>
    <row r="1864" spans="1:2">
      <c r="A1864">
        <v>1863</v>
      </c>
      <c r="B1864" s="13">
        <v>-4.0848507125275146</v>
      </c>
    </row>
    <row r="1865" spans="1:2">
      <c r="A1865">
        <v>1864</v>
      </c>
      <c r="B1865" s="13">
        <v>7.9431925102275205</v>
      </c>
    </row>
    <row r="1866" spans="1:2">
      <c r="A1866">
        <v>1865</v>
      </c>
      <c r="B1866" s="13">
        <v>-0.75608766233072633</v>
      </c>
    </row>
    <row r="1867" spans="1:2">
      <c r="A1867">
        <v>1866</v>
      </c>
      <c r="B1867" s="13">
        <v>-0.90443179122734008</v>
      </c>
    </row>
    <row r="1868" spans="1:2">
      <c r="A1868">
        <v>1867</v>
      </c>
      <c r="B1868" s="13">
        <v>-0.22707710716416965</v>
      </c>
    </row>
    <row r="1869" spans="1:2">
      <c r="A1869">
        <v>1868</v>
      </c>
      <c r="B1869" s="13">
        <v>2.7261430405379392</v>
      </c>
    </row>
    <row r="1870" spans="1:2">
      <c r="A1870">
        <v>1869</v>
      </c>
      <c r="B1870" s="13">
        <v>-1.1522662340113758</v>
      </c>
    </row>
    <row r="1871" spans="1:2">
      <c r="A1871">
        <v>1870</v>
      </c>
      <c r="B1871" s="13">
        <v>0.48339979546767331</v>
      </c>
    </row>
    <row r="1872" spans="1:2">
      <c r="A1872">
        <v>1871</v>
      </c>
      <c r="B1872" s="13">
        <v>-0.60706357820791612</v>
      </c>
    </row>
    <row r="1873" spans="1:2">
      <c r="A1873">
        <v>1872</v>
      </c>
      <c r="B1873" s="13">
        <v>-3.990803684211941</v>
      </c>
    </row>
    <row r="1874" spans="1:2">
      <c r="A1874">
        <v>1873</v>
      </c>
      <c r="B1874" s="13">
        <v>-2.5645290893993726</v>
      </c>
    </row>
    <row r="1875" spans="1:2">
      <c r="A1875">
        <v>1874</v>
      </c>
      <c r="B1875" s="13">
        <v>-4.8634472172409406</v>
      </c>
    </row>
    <row r="1876" spans="1:2">
      <c r="A1876">
        <v>1875</v>
      </c>
      <c r="B1876" s="13">
        <v>-5.1822885412886679</v>
      </c>
    </row>
    <row r="1877" spans="1:2">
      <c r="A1877">
        <v>1876</v>
      </c>
      <c r="B1877" s="13">
        <v>-4.9235750235061335</v>
      </c>
    </row>
    <row r="1878" spans="1:2">
      <c r="A1878">
        <v>1877</v>
      </c>
      <c r="B1878" s="13">
        <v>-2.8681457574771203</v>
      </c>
    </row>
    <row r="1879" spans="1:2">
      <c r="A1879">
        <v>1878</v>
      </c>
      <c r="B1879" s="13">
        <v>-4.5211063313253499</v>
      </c>
    </row>
    <row r="1880" spans="1:2">
      <c r="A1880">
        <v>1879</v>
      </c>
      <c r="B1880" s="13">
        <v>-4.2638411884556273</v>
      </c>
    </row>
    <row r="1881" spans="1:2">
      <c r="A1881">
        <v>1880</v>
      </c>
      <c r="B1881" s="13">
        <v>0.63087783654873786</v>
      </c>
    </row>
    <row r="1882" spans="1:2">
      <c r="A1882">
        <v>1881</v>
      </c>
      <c r="B1882" s="13">
        <v>1.9287476069007021</v>
      </c>
    </row>
    <row r="1883" spans="1:2">
      <c r="A1883">
        <v>1882</v>
      </c>
      <c r="B1883" s="13">
        <v>-2.1561378965065292</v>
      </c>
    </row>
    <row r="1884" spans="1:2">
      <c r="A1884">
        <v>1883</v>
      </c>
      <c r="B1884" s="13">
        <v>6.4763478853716423</v>
      </c>
    </row>
    <row r="1885" spans="1:2">
      <c r="A1885">
        <v>1884</v>
      </c>
      <c r="B1885" s="13">
        <v>1.1321982079875825</v>
      </c>
    </row>
    <row r="1886" spans="1:2">
      <c r="A1886">
        <v>1885</v>
      </c>
      <c r="B1886" s="13">
        <v>3.1259042798587537</v>
      </c>
    </row>
    <row r="1887" spans="1:2">
      <c r="A1887">
        <v>1886</v>
      </c>
      <c r="B1887" s="13">
        <v>-2.016985734006806</v>
      </c>
    </row>
    <row r="1888" spans="1:2">
      <c r="A1888">
        <v>1887</v>
      </c>
      <c r="B1888" s="13">
        <v>-1.3324005935719794</v>
      </c>
    </row>
    <row r="1889" spans="1:2">
      <c r="A1889">
        <v>1888</v>
      </c>
      <c r="B1889" s="13">
        <v>-0.64504481567979199</v>
      </c>
    </row>
    <row r="1890" spans="1:2">
      <c r="A1890">
        <v>1889</v>
      </c>
      <c r="B1890" s="13">
        <v>1.0569792280464736</v>
      </c>
    </row>
    <row r="1891" spans="1:2">
      <c r="A1891">
        <v>1890</v>
      </c>
      <c r="B1891" s="13">
        <v>1.2801056304264793</v>
      </c>
    </row>
    <row r="1892" spans="1:2">
      <c r="A1892">
        <v>1891</v>
      </c>
      <c r="B1892" s="13">
        <v>-0.24643941745270087</v>
      </c>
    </row>
    <row r="1893" spans="1:2">
      <c r="A1893">
        <v>1892</v>
      </c>
      <c r="B1893" s="13">
        <v>6.0093051073110484E-2</v>
      </c>
    </row>
    <row r="1894" spans="1:2">
      <c r="A1894">
        <v>1893</v>
      </c>
      <c r="B1894" s="13">
        <v>5.2678577271358895</v>
      </c>
    </row>
    <row r="1895" spans="1:2">
      <c r="A1895">
        <v>1894</v>
      </c>
      <c r="B1895" s="13">
        <v>-1.0878382932628905</v>
      </c>
    </row>
    <row r="1896" spans="1:2">
      <c r="A1896">
        <v>1895</v>
      </c>
      <c r="B1896" s="13">
        <v>3.211015431350265</v>
      </c>
    </row>
    <row r="1897" spans="1:2">
      <c r="A1897">
        <v>1896</v>
      </c>
      <c r="B1897" s="13">
        <v>-3.4806940989824544</v>
      </c>
    </row>
    <row r="1898" spans="1:2">
      <c r="A1898">
        <v>1897</v>
      </c>
      <c r="B1898" s="13">
        <v>-6.4612295629456753</v>
      </c>
    </row>
    <row r="1899" spans="1:2">
      <c r="A1899">
        <v>1898</v>
      </c>
      <c r="B1899" s="13">
        <v>1.3787408632878086</v>
      </c>
    </row>
    <row r="1900" spans="1:2">
      <c r="A1900">
        <v>1899</v>
      </c>
      <c r="B1900" s="13">
        <v>4.1251269404294604</v>
      </c>
    </row>
    <row r="1901" spans="1:2">
      <c r="A1901">
        <v>1900</v>
      </c>
      <c r="B1901" s="13">
        <v>-2.4731484951412668</v>
      </c>
    </row>
    <row r="1902" spans="1:2">
      <c r="A1902">
        <v>1901</v>
      </c>
      <c r="B1902" s="13">
        <v>-0.5870415207365588</v>
      </c>
    </row>
    <row r="1903" spans="1:2">
      <c r="A1903">
        <v>1902</v>
      </c>
      <c r="B1903" s="13">
        <v>-1.1056135531754669</v>
      </c>
    </row>
    <row r="1904" spans="1:2">
      <c r="A1904">
        <v>1903</v>
      </c>
      <c r="B1904" s="13">
        <v>-4.5070332372174571</v>
      </c>
    </row>
    <row r="1905" spans="1:2">
      <c r="A1905">
        <v>1904</v>
      </c>
      <c r="B1905" s="13">
        <v>-1.9154879482935883</v>
      </c>
    </row>
    <row r="1906" spans="1:2">
      <c r="A1906">
        <v>1905</v>
      </c>
      <c r="B1906" s="13">
        <v>3.4280954399777639</v>
      </c>
    </row>
    <row r="1907" spans="1:2">
      <c r="A1907">
        <v>1906</v>
      </c>
      <c r="B1907" s="13">
        <v>0.89429594084113684</v>
      </c>
    </row>
    <row r="1908" spans="1:2">
      <c r="A1908">
        <v>1907</v>
      </c>
      <c r="B1908" s="13">
        <v>2.1873889012052166</v>
      </c>
    </row>
    <row r="1909" spans="1:2">
      <c r="A1909">
        <v>1908</v>
      </c>
      <c r="B1909" s="13">
        <v>5.0284440747306816</v>
      </c>
    </row>
    <row r="1910" spans="1:2">
      <c r="A1910">
        <v>1909</v>
      </c>
      <c r="B1910" s="13">
        <v>0.33091455770640366</v>
      </c>
    </row>
    <row r="1911" spans="1:2">
      <c r="A1911">
        <v>1910</v>
      </c>
      <c r="B1911" s="13">
        <v>-1.9561740555094644</v>
      </c>
    </row>
    <row r="1912" spans="1:2">
      <c r="A1912">
        <v>1911</v>
      </c>
      <c r="B1912" s="13">
        <v>-4.2349101281383366</v>
      </c>
    </row>
    <row r="1913" spans="1:2">
      <c r="A1913">
        <v>1912</v>
      </c>
      <c r="B1913" s="13">
        <v>3.3841452055379047</v>
      </c>
    </row>
    <row r="1914" spans="1:2">
      <c r="A1914">
        <v>1913</v>
      </c>
      <c r="B1914" s="13">
        <v>-2.7290570821756908</v>
      </c>
    </row>
    <row r="1915" spans="1:2">
      <c r="A1915">
        <v>1914</v>
      </c>
      <c r="B1915" s="13">
        <v>3.1112319843460452</v>
      </c>
    </row>
    <row r="1916" spans="1:2">
      <c r="A1916">
        <v>1915</v>
      </c>
      <c r="B1916" s="13">
        <v>-5.1376531866977446</v>
      </c>
    </row>
    <row r="1917" spans="1:2">
      <c r="A1917">
        <v>1916</v>
      </c>
      <c r="B1917" s="13">
        <v>-5.1281581293688969</v>
      </c>
    </row>
    <row r="1918" spans="1:2">
      <c r="A1918">
        <v>1917</v>
      </c>
      <c r="B1918" s="13">
        <v>-1.3567396486917829</v>
      </c>
    </row>
    <row r="1919" spans="1:2">
      <c r="A1919">
        <v>1918</v>
      </c>
      <c r="B1919" s="13">
        <v>2.860458262041413</v>
      </c>
    </row>
    <row r="1920" spans="1:2">
      <c r="A1920">
        <v>1919</v>
      </c>
      <c r="B1920" s="13">
        <v>-4.5980025270354847</v>
      </c>
    </row>
    <row r="1921" spans="1:2">
      <c r="A1921">
        <v>1920</v>
      </c>
      <c r="B1921" s="13">
        <v>-1.9425918235292874</v>
      </c>
    </row>
    <row r="1922" spans="1:2">
      <c r="A1922">
        <v>1921</v>
      </c>
      <c r="B1922" s="13">
        <v>1.1853956892027466</v>
      </c>
    </row>
    <row r="1923" spans="1:2">
      <c r="A1923">
        <v>1922</v>
      </c>
      <c r="B1923" s="13">
        <v>-6.7130026627317037</v>
      </c>
    </row>
    <row r="1924" spans="1:2">
      <c r="A1924">
        <v>1923</v>
      </c>
      <c r="B1924" s="13">
        <v>-1.1060378808576641</v>
      </c>
    </row>
    <row r="1925" spans="1:2">
      <c r="A1925">
        <v>1924</v>
      </c>
      <c r="B1925" s="13">
        <v>-0.11592442972234071</v>
      </c>
    </row>
    <row r="1926" spans="1:2">
      <c r="A1926">
        <v>1925</v>
      </c>
      <c r="B1926" s="13">
        <v>0.41259956571324075</v>
      </c>
    </row>
    <row r="1927" spans="1:2">
      <c r="A1927">
        <v>1926</v>
      </c>
      <c r="B1927" s="13">
        <v>3.0304698982846312</v>
      </c>
    </row>
    <row r="1928" spans="1:2">
      <c r="A1928">
        <v>1927</v>
      </c>
      <c r="B1928" s="13">
        <v>-4.4777430743687221</v>
      </c>
    </row>
    <row r="1929" spans="1:2">
      <c r="A1929">
        <v>1928</v>
      </c>
      <c r="B1929" s="13">
        <v>1.02541427807196</v>
      </c>
    </row>
    <row r="1930" spans="1:2">
      <c r="A1930">
        <v>1929</v>
      </c>
      <c r="B1930" s="13">
        <v>-0.4110906919863887</v>
      </c>
    </row>
    <row r="1931" spans="1:2">
      <c r="A1931">
        <v>1930</v>
      </c>
      <c r="B1931" s="13">
        <v>6.1361081047323429</v>
      </c>
    </row>
    <row r="1932" spans="1:2">
      <c r="A1932">
        <v>1931</v>
      </c>
      <c r="B1932" s="13">
        <v>8.8978608393804706</v>
      </c>
    </row>
    <row r="1933" spans="1:2">
      <c r="A1933">
        <v>1932</v>
      </c>
      <c r="B1933" s="13">
        <v>-1.9173967563407666</v>
      </c>
    </row>
    <row r="1934" spans="1:2">
      <c r="A1934">
        <v>1933</v>
      </c>
      <c r="B1934" s="13">
        <v>-3.2191357656845665</v>
      </c>
    </row>
    <row r="1935" spans="1:2">
      <c r="A1935">
        <v>1934</v>
      </c>
      <c r="B1935" s="13">
        <v>1.0503911685231875</v>
      </c>
    </row>
    <row r="1936" spans="1:2">
      <c r="A1936">
        <v>1935</v>
      </c>
      <c r="B1936" s="13">
        <v>3.4087766724935813</v>
      </c>
    </row>
    <row r="1937" spans="1:2">
      <c r="A1937">
        <v>1936</v>
      </c>
      <c r="B1937" s="13">
        <v>0.99377144583046095</v>
      </c>
    </row>
    <row r="1938" spans="1:2">
      <c r="A1938">
        <v>1937</v>
      </c>
      <c r="B1938" s="13">
        <v>3.0354970842628837</v>
      </c>
    </row>
    <row r="1939" spans="1:2">
      <c r="A1939">
        <v>1938</v>
      </c>
      <c r="B1939" s="13">
        <v>-2.5800561072687183</v>
      </c>
    </row>
    <row r="1940" spans="1:2">
      <c r="A1940">
        <v>1939</v>
      </c>
      <c r="B1940" s="13">
        <v>3.47863588278235</v>
      </c>
    </row>
    <row r="1941" spans="1:2">
      <c r="A1941">
        <v>1940</v>
      </c>
      <c r="B1941" s="13">
        <v>-3.3664477679319482</v>
      </c>
    </row>
    <row r="1942" spans="1:2">
      <c r="A1942">
        <v>1941</v>
      </c>
      <c r="B1942" s="13">
        <v>3.3516606669559827</v>
      </c>
    </row>
    <row r="1943" spans="1:2">
      <c r="A1943">
        <v>1942</v>
      </c>
      <c r="B1943" s="13">
        <v>2.7047759072842688</v>
      </c>
    </row>
    <row r="1944" spans="1:2">
      <c r="A1944">
        <v>1943</v>
      </c>
      <c r="B1944" s="13">
        <v>3.1703136374240697</v>
      </c>
    </row>
    <row r="1945" spans="1:2">
      <c r="A1945">
        <v>1944</v>
      </c>
      <c r="B1945" s="13">
        <v>-1.2586031726823443</v>
      </c>
    </row>
    <row r="1946" spans="1:2">
      <c r="A1946">
        <v>1945</v>
      </c>
      <c r="B1946" s="13">
        <v>1.4280435654026811</v>
      </c>
    </row>
    <row r="1947" spans="1:2">
      <c r="A1947">
        <v>1946</v>
      </c>
      <c r="B1947" s="13">
        <v>4.8401457903382203</v>
      </c>
    </row>
    <row r="1948" spans="1:2">
      <c r="A1948">
        <v>1947</v>
      </c>
      <c r="B1948" s="13">
        <v>0.6825450781136545</v>
      </c>
    </row>
    <row r="1949" spans="1:2">
      <c r="A1949">
        <v>1948</v>
      </c>
      <c r="B1949" s="13">
        <v>-0.13628551164757835</v>
      </c>
    </row>
    <row r="1950" spans="1:2">
      <c r="A1950">
        <v>1949</v>
      </c>
      <c r="B1950" s="13">
        <v>-1.4055011478447033</v>
      </c>
    </row>
    <row r="1951" spans="1:2">
      <c r="A1951">
        <v>1950</v>
      </c>
      <c r="B1951" s="13">
        <v>-3.1112992861943316</v>
      </c>
    </row>
    <row r="1952" spans="1:2">
      <c r="A1952">
        <v>1951</v>
      </c>
      <c r="B1952" s="13">
        <v>4.3072709463973098</v>
      </c>
    </row>
    <row r="1953" spans="1:2">
      <c r="A1953">
        <v>1952</v>
      </c>
      <c r="B1953" s="13">
        <v>4.0278176915597168</v>
      </c>
    </row>
    <row r="1954" spans="1:2">
      <c r="A1954">
        <v>1953</v>
      </c>
      <c r="B1954" s="13">
        <v>0.18185946561180127</v>
      </c>
    </row>
    <row r="1955" spans="1:2">
      <c r="A1955">
        <v>1954</v>
      </c>
      <c r="B1955" s="13">
        <v>-2.178046674268622E-2</v>
      </c>
    </row>
    <row r="1956" spans="1:2">
      <c r="A1956">
        <v>1955</v>
      </c>
      <c r="B1956" s="13">
        <v>-0.11994354631443319</v>
      </c>
    </row>
    <row r="1957" spans="1:2">
      <c r="A1957">
        <v>1956</v>
      </c>
      <c r="B1957" s="13">
        <v>8.9867573065688084</v>
      </c>
    </row>
    <row r="1958" spans="1:2">
      <c r="A1958">
        <v>1957</v>
      </c>
      <c r="B1958" s="13">
        <v>-8.9875963074558829</v>
      </c>
    </row>
    <row r="1959" spans="1:2">
      <c r="A1959">
        <v>1958</v>
      </c>
      <c r="B1959" s="13">
        <v>-0.95312717531022983</v>
      </c>
    </row>
    <row r="1960" spans="1:2">
      <c r="A1960">
        <v>1959</v>
      </c>
      <c r="B1960" s="13">
        <v>5.0065672334920333</v>
      </c>
    </row>
    <row r="1961" spans="1:2">
      <c r="A1961">
        <v>1960</v>
      </c>
      <c r="B1961" s="13">
        <v>2.6978853235322657</v>
      </c>
    </row>
    <row r="1962" spans="1:2">
      <c r="A1962">
        <v>1961</v>
      </c>
      <c r="B1962" s="13">
        <v>3.3510382742920006</v>
      </c>
    </row>
    <row r="1963" spans="1:2">
      <c r="A1963">
        <v>1962</v>
      </c>
      <c r="B1963" s="13">
        <v>5.8039298987010062</v>
      </c>
    </row>
    <row r="1964" spans="1:2">
      <c r="A1964">
        <v>1963</v>
      </c>
      <c r="B1964" s="13">
        <v>-3.8403219977050549</v>
      </c>
    </row>
    <row r="1965" spans="1:2">
      <c r="A1965">
        <v>1964</v>
      </c>
      <c r="B1965" s="13">
        <v>2.768810655300276</v>
      </c>
    </row>
    <row r="1966" spans="1:2">
      <c r="A1966">
        <v>1965</v>
      </c>
      <c r="B1966" s="13">
        <v>-2.3567977095359418</v>
      </c>
    </row>
    <row r="1967" spans="1:2">
      <c r="A1967">
        <v>1966</v>
      </c>
      <c r="B1967" s="13">
        <v>1.1254670941190426</v>
      </c>
    </row>
    <row r="1968" spans="1:2">
      <c r="A1968">
        <v>1967</v>
      </c>
      <c r="B1968" s="13">
        <v>-10.115478309876986</v>
      </c>
    </row>
    <row r="1969" spans="1:2">
      <c r="A1969">
        <v>1968</v>
      </c>
      <c r="B1969" s="13">
        <v>7.1238524796598091</v>
      </c>
    </row>
    <row r="1970" spans="1:2">
      <c r="A1970">
        <v>1969</v>
      </c>
      <c r="B1970" s="13">
        <v>0.75779752377049081</v>
      </c>
    </row>
    <row r="1971" spans="1:2">
      <c r="A1971">
        <v>1970</v>
      </c>
      <c r="B1971" s="13">
        <v>3.5243841819378638</v>
      </c>
    </row>
    <row r="1972" spans="1:2">
      <c r="A1972">
        <v>1971</v>
      </c>
      <c r="B1972" s="13">
        <v>0.7955403997742424</v>
      </c>
    </row>
    <row r="1973" spans="1:2">
      <c r="A1973">
        <v>1972</v>
      </c>
      <c r="B1973" s="13">
        <v>-1.6399905877374135</v>
      </c>
    </row>
    <row r="1974" spans="1:2">
      <c r="A1974">
        <v>1973</v>
      </c>
      <c r="B1974" s="13">
        <v>0.56456441498844667</v>
      </c>
    </row>
    <row r="1975" spans="1:2">
      <c r="A1975">
        <v>1974</v>
      </c>
      <c r="B1975" s="13">
        <v>11.949939815151954</v>
      </c>
    </row>
    <row r="1976" spans="1:2">
      <c r="A1976">
        <v>1975</v>
      </c>
      <c r="B1976" s="13">
        <v>3.5585146188879611</v>
      </c>
    </row>
    <row r="1977" spans="1:2">
      <c r="A1977">
        <v>1976</v>
      </c>
      <c r="B1977" s="13">
        <v>5.7913481609106636</v>
      </c>
    </row>
    <row r="1978" spans="1:2">
      <c r="A1978">
        <v>1977</v>
      </c>
      <c r="B1978" s="13">
        <v>-1.637754715302032</v>
      </c>
    </row>
    <row r="1979" spans="1:2">
      <c r="A1979">
        <v>1978</v>
      </c>
      <c r="B1979" s="13">
        <v>-2.4225176264871635</v>
      </c>
    </row>
    <row r="1980" spans="1:2">
      <c r="A1980">
        <v>1979</v>
      </c>
      <c r="B1980" s="13">
        <v>-4.202287194931265</v>
      </c>
    </row>
    <row r="1981" spans="1:2">
      <c r="A1981">
        <v>1980</v>
      </c>
      <c r="B1981" s="13">
        <v>-3.619130612225073</v>
      </c>
    </row>
    <row r="1982" spans="1:2">
      <c r="A1982">
        <v>1981</v>
      </c>
      <c r="B1982" s="13">
        <v>-5.1711771100795971</v>
      </c>
    </row>
    <row r="1983" spans="1:2">
      <c r="A1983">
        <v>1982</v>
      </c>
      <c r="B1983" s="13">
        <v>7.5383573313386352</v>
      </c>
    </row>
    <row r="1984" spans="1:2">
      <c r="A1984">
        <v>1983</v>
      </c>
      <c r="B1984" s="13">
        <v>2.5137174710906387</v>
      </c>
    </row>
    <row r="1985" spans="1:2">
      <c r="A1985">
        <v>1984</v>
      </c>
      <c r="B1985" s="13">
        <v>-3.3358833277417443</v>
      </c>
    </row>
    <row r="1986" spans="1:2">
      <c r="A1986">
        <v>1985</v>
      </c>
      <c r="B1986" s="13">
        <v>3.107124082865532</v>
      </c>
    </row>
    <row r="1987" spans="1:2">
      <c r="A1987">
        <v>1986</v>
      </c>
      <c r="B1987" s="13">
        <v>-6.3473808467303519</v>
      </c>
    </row>
    <row r="1988" spans="1:2">
      <c r="A1988">
        <v>1987</v>
      </c>
      <c r="B1988" s="13">
        <v>0.25315157018234291</v>
      </c>
    </row>
    <row r="1989" spans="1:2">
      <c r="A1989">
        <v>1988</v>
      </c>
      <c r="B1989" s="13">
        <v>-8.2316953457170321</v>
      </c>
    </row>
    <row r="1990" spans="1:2">
      <c r="A1990">
        <v>1989</v>
      </c>
      <c r="B1990" s="13">
        <v>7.9735331922084454</v>
      </c>
    </row>
    <row r="1991" spans="1:2">
      <c r="A1991">
        <v>1990</v>
      </c>
      <c r="B1991" s="13">
        <v>-0.74853017081006124</v>
      </c>
    </row>
    <row r="1992" spans="1:2">
      <c r="A1992">
        <v>1991</v>
      </c>
      <c r="B1992" s="13">
        <v>-2.3737605788104759</v>
      </c>
    </row>
    <row r="1993" spans="1:2">
      <c r="A1993">
        <v>1992</v>
      </c>
      <c r="B1993" s="13">
        <v>-3.2984551950855354</v>
      </c>
    </row>
    <row r="1994" spans="1:2">
      <c r="A1994">
        <v>1993</v>
      </c>
      <c r="B1994" s="13">
        <v>0.60427861338910738</v>
      </c>
    </row>
    <row r="1995" spans="1:2">
      <c r="A1995">
        <v>1994</v>
      </c>
      <c r="B1995" s="13">
        <v>-3.8262905209480529</v>
      </c>
    </row>
    <row r="1996" spans="1:2">
      <c r="A1996">
        <v>1995</v>
      </c>
      <c r="B1996" s="13">
        <v>-2.3701226585703208</v>
      </c>
    </row>
    <row r="1997" spans="1:2">
      <c r="A1997">
        <v>1996</v>
      </c>
      <c r="B1997" s="13">
        <v>1.3608817940709503</v>
      </c>
    </row>
    <row r="1998" spans="1:2">
      <c r="A1998">
        <v>1997</v>
      </c>
      <c r="B1998" s="13">
        <v>-2.9109795582023943</v>
      </c>
    </row>
    <row r="1999" spans="1:2">
      <c r="A1999">
        <v>1998</v>
      </c>
      <c r="B1999" s="13">
        <v>1.5414092354488982</v>
      </c>
    </row>
    <row r="2000" spans="1:2">
      <c r="A2000">
        <v>1999</v>
      </c>
      <c r="B2000" s="13">
        <v>7.2325597693850199</v>
      </c>
    </row>
    <row r="2001" spans="1:2">
      <c r="A2001">
        <v>2000</v>
      </c>
      <c r="B2001" s="13">
        <v>-1.5548467212596744</v>
      </c>
    </row>
    <row r="2002" spans="1:2">
      <c r="A2002">
        <v>2001</v>
      </c>
      <c r="B2002" s="13">
        <v>0.28700521359678766</v>
      </c>
    </row>
    <row r="2003" spans="1:2">
      <c r="A2003">
        <v>2002</v>
      </c>
      <c r="B2003" s="13">
        <v>-6.5160923916793729</v>
      </c>
    </row>
    <row r="2004" spans="1:2">
      <c r="A2004">
        <v>2003</v>
      </c>
      <c r="B2004" s="13">
        <v>5.4185587272914031</v>
      </c>
    </row>
    <row r="2005" spans="1:2">
      <c r="A2005">
        <v>2004</v>
      </c>
      <c r="B2005" s="13">
        <v>5.363737857191702</v>
      </c>
    </row>
    <row r="2006" spans="1:2">
      <c r="A2006">
        <v>2005</v>
      </c>
      <c r="B2006" s="13">
        <v>-3.636834136648575</v>
      </c>
    </row>
    <row r="2007" spans="1:2">
      <c r="A2007">
        <v>2006</v>
      </c>
      <c r="B2007" s="13">
        <v>-2.3602310316855428</v>
      </c>
    </row>
    <row r="2008" spans="1:2">
      <c r="A2008">
        <v>2007</v>
      </c>
      <c r="B2008" s="13">
        <v>-0.85917507030504514</v>
      </c>
    </row>
    <row r="2009" spans="1:2">
      <c r="A2009">
        <v>2008</v>
      </c>
      <c r="B2009" s="13">
        <v>-0.44559184140089619</v>
      </c>
    </row>
    <row r="2010" spans="1:2">
      <c r="A2010">
        <v>2009</v>
      </c>
      <c r="B2010" s="13">
        <v>2.8110181584745932</v>
      </c>
    </row>
    <row r="2011" spans="1:2">
      <c r="A2011">
        <v>2010</v>
      </c>
      <c r="B2011" s="13">
        <v>3.733214034633797</v>
      </c>
    </row>
    <row r="2012" spans="1:2">
      <c r="A2012">
        <v>2011</v>
      </c>
      <c r="B2012" s="13">
        <v>-3.0996380213059922</v>
      </c>
    </row>
    <row r="2013" spans="1:2">
      <c r="A2013">
        <v>2012</v>
      </c>
      <c r="B2013" s="13">
        <v>-1.7517782683527623</v>
      </c>
    </row>
    <row r="2014" spans="1:2">
      <c r="A2014">
        <v>2013</v>
      </c>
      <c r="B2014" s="13">
        <v>-3.7234058167163124</v>
      </c>
    </row>
    <row r="2015" spans="1:2">
      <c r="A2015">
        <v>2014</v>
      </c>
      <c r="B2015" s="13">
        <v>5.9275717208767702</v>
      </c>
    </row>
    <row r="2016" spans="1:2">
      <c r="A2016">
        <v>2015</v>
      </c>
      <c r="B2016" s="13">
        <v>1.5810333466872275</v>
      </c>
    </row>
    <row r="2017" spans="1:2">
      <c r="A2017">
        <v>2016</v>
      </c>
      <c r="B2017" s="13">
        <v>-3.0586401854425058</v>
      </c>
    </row>
    <row r="2018" spans="1:2">
      <c r="A2018">
        <v>2017</v>
      </c>
      <c r="B2018" s="13">
        <v>-3.2660671103752934</v>
      </c>
    </row>
    <row r="2019" spans="1:2">
      <c r="A2019">
        <v>2018</v>
      </c>
      <c r="B2019" s="13">
        <v>3.9222222857649922</v>
      </c>
    </row>
    <row r="2020" spans="1:2">
      <c r="A2020">
        <v>2019</v>
      </c>
      <c r="B2020" s="13">
        <v>6.1322089621661791</v>
      </c>
    </row>
    <row r="2021" spans="1:2">
      <c r="A2021">
        <v>2020</v>
      </c>
      <c r="B2021" s="13">
        <v>-1.496663733938485</v>
      </c>
    </row>
    <row r="2022" spans="1:2">
      <c r="A2022">
        <v>2021</v>
      </c>
      <c r="B2022" s="13">
        <v>1.373489420411792</v>
      </c>
    </row>
    <row r="2023" spans="1:2">
      <c r="A2023">
        <v>2022</v>
      </c>
      <c r="B2023" s="13">
        <v>-2.3601158222678502</v>
      </c>
    </row>
    <row r="2024" spans="1:2">
      <c r="A2024">
        <v>2023</v>
      </c>
      <c r="B2024" s="13">
        <v>2.7714088339887764</v>
      </c>
    </row>
    <row r="2025" spans="1:2">
      <c r="A2025">
        <v>2024</v>
      </c>
      <c r="B2025" s="13">
        <v>-3.2401015179656416</v>
      </c>
    </row>
    <row r="2026" spans="1:2">
      <c r="A2026">
        <v>2025</v>
      </c>
      <c r="B2026" s="13">
        <v>0.56877039493984349</v>
      </c>
    </row>
    <row r="2027" spans="1:2">
      <c r="A2027">
        <v>2026</v>
      </c>
      <c r="B2027" s="13">
        <v>-0.79653235742277084</v>
      </c>
    </row>
    <row r="2028" spans="1:2">
      <c r="A2028">
        <v>2027</v>
      </c>
      <c r="B2028" s="13">
        <v>-3.1635998943129389</v>
      </c>
    </row>
    <row r="2029" spans="1:2">
      <c r="A2029">
        <v>2028</v>
      </c>
      <c r="B2029" s="13">
        <v>1.427126547020956</v>
      </c>
    </row>
    <row r="2030" spans="1:2">
      <c r="A2030">
        <v>2029</v>
      </c>
      <c r="B2030" s="13">
        <v>-3.7418744721074226</v>
      </c>
    </row>
    <row r="2031" spans="1:2">
      <c r="A2031">
        <v>2030</v>
      </c>
      <c r="B2031" s="13">
        <v>-1.0605707607616932</v>
      </c>
    </row>
    <row r="2032" spans="1:2">
      <c r="A2032">
        <v>2031</v>
      </c>
      <c r="B2032" s="13">
        <v>0.58399989451407419</v>
      </c>
    </row>
    <row r="2033" spans="1:2">
      <c r="A2033">
        <v>2032</v>
      </c>
      <c r="B2033" s="13">
        <v>-5.4346072438253357</v>
      </c>
    </row>
    <row r="2034" spans="1:2">
      <c r="A2034">
        <v>2033</v>
      </c>
      <c r="B2034" s="13">
        <v>1.2309186713844207</v>
      </c>
    </row>
    <row r="2035" spans="1:2">
      <c r="A2035">
        <v>2034</v>
      </c>
      <c r="B2035" s="13">
        <v>-3.9262921744516897</v>
      </c>
    </row>
    <row r="2036" spans="1:2">
      <c r="A2036">
        <v>2035</v>
      </c>
      <c r="B2036" s="13">
        <v>0.58933692490924172</v>
      </c>
    </row>
    <row r="2037" spans="1:2">
      <c r="A2037">
        <v>2036</v>
      </c>
      <c r="B2037" s="13">
        <v>-1.5310347050201993</v>
      </c>
    </row>
    <row r="2038" spans="1:2">
      <c r="A2038">
        <v>2037</v>
      </c>
      <c r="B2038" s="13">
        <v>1.9612187109127288</v>
      </c>
    </row>
    <row r="2039" spans="1:2">
      <c r="A2039">
        <v>2038</v>
      </c>
      <c r="B2039" s="13">
        <v>1.4861075953063778</v>
      </c>
    </row>
    <row r="2040" spans="1:2">
      <c r="A2040">
        <v>2039</v>
      </c>
      <c r="B2040" s="13">
        <v>4.5617475551554785</v>
      </c>
    </row>
    <row r="2041" spans="1:2">
      <c r="A2041">
        <v>2040</v>
      </c>
      <c r="B2041" s="13">
        <v>-7.6666592588696032</v>
      </c>
    </row>
    <row r="2042" spans="1:2">
      <c r="A2042">
        <v>2041</v>
      </c>
      <c r="B2042" s="13">
        <v>0.97529542949911696</v>
      </c>
    </row>
    <row r="2043" spans="1:2">
      <c r="A2043">
        <v>2042</v>
      </c>
      <c r="B2043" s="13">
        <v>0.72268713481488622</v>
      </c>
    </row>
    <row r="2044" spans="1:2">
      <c r="A2044">
        <v>2043</v>
      </c>
      <c r="B2044" s="13">
        <v>-6.9775438639604809E-2</v>
      </c>
    </row>
    <row r="2045" spans="1:2">
      <c r="A2045">
        <v>2044</v>
      </c>
      <c r="B2045" s="13">
        <v>-2.0009176969854274</v>
      </c>
    </row>
    <row r="2046" spans="1:2">
      <c r="A2046">
        <v>2045</v>
      </c>
      <c r="B2046" s="13">
        <v>3.1402326870393131</v>
      </c>
    </row>
    <row r="2047" spans="1:2">
      <c r="A2047">
        <v>2046</v>
      </c>
      <c r="B2047" s="13">
        <v>-6.4450971766808482</v>
      </c>
    </row>
    <row r="2048" spans="1:2">
      <c r="A2048">
        <v>2047</v>
      </c>
      <c r="B2048" s="13">
        <v>-1.8124914910036249</v>
      </c>
    </row>
    <row r="2049" spans="1:2">
      <c r="A2049">
        <v>2048</v>
      </c>
      <c r="B2049" s="13">
        <v>-3.6534617069736419</v>
      </c>
    </row>
    <row r="2050" spans="1:2">
      <c r="A2050">
        <v>2049</v>
      </c>
      <c r="B2050" s="13">
        <v>-0.48678630426876762</v>
      </c>
    </row>
    <row r="2051" spans="1:2">
      <c r="A2051">
        <v>2050</v>
      </c>
      <c r="B2051" s="13">
        <v>-4.8765026377233962</v>
      </c>
    </row>
    <row r="2052" spans="1:2">
      <c r="A2052">
        <v>2051</v>
      </c>
      <c r="B2052" s="13">
        <v>-1.7986205783662752</v>
      </c>
    </row>
    <row r="2053" spans="1:2">
      <c r="A2053">
        <v>2052</v>
      </c>
      <c r="B2053" s="13">
        <v>-0.66247449760524024</v>
      </c>
    </row>
    <row r="2054" spans="1:2">
      <c r="A2054">
        <v>2053</v>
      </c>
      <c r="B2054" s="13">
        <v>-3.1258982950831267</v>
      </c>
    </row>
    <row r="2055" spans="1:2">
      <c r="A2055">
        <v>2054</v>
      </c>
      <c r="B2055" s="13">
        <v>-8.6894047760703295</v>
      </c>
    </row>
    <row r="2056" spans="1:2">
      <c r="A2056">
        <v>2055</v>
      </c>
      <c r="B2056" s="13">
        <v>-4.9383548237724355</v>
      </c>
    </row>
    <row r="2057" spans="1:2">
      <c r="A2057">
        <v>2056</v>
      </c>
      <c r="B2057" s="13">
        <v>0.9444188353126195</v>
      </c>
    </row>
    <row r="2058" spans="1:2">
      <c r="A2058">
        <v>2057</v>
      </c>
      <c r="B2058" s="13">
        <v>-9.9157668606287306</v>
      </c>
    </row>
    <row r="2059" spans="1:2">
      <c r="A2059">
        <v>2058</v>
      </c>
      <c r="B2059" s="13">
        <v>1.5768153471664914</v>
      </c>
    </row>
    <row r="2060" spans="1:2">
      <c r="A2060">
        <v>2059</v>
      </c>
      <c r="B2060" s="13">
        <v>2.6474345755438509</v>
      </c>
    </row>
    <row r="2061" spans="1:2">
      <c r="A2061">
        <v>2060</v>
      </c>
      <c r="B2061" s="13">
        <v>8.578476096224545</v>
      </c>
    </row>
    <row r="2062" spans="1:2">
      <c r="A2062">
        <v>2061</v>
      </c>
      <c r="B2062" s="13">
        <v>3.5231480559417809</v>
      </c>
    </row>
    <row r="2063" spans="1:2">
      <c r="A2063">
        <v>2062</v>
      </c>
      <c r="B2063" s="13">
        <v>1.9253716872750644</v>
      </c>
    </row>
    <row r="2064" spans="1:2">
      <c r="A2064">
        <v>2063</v>
      </c>
      <c r="B2064" s="13">
        <v>-4.2079880941341017</v>
      </c>
    </row>
    <row r="2065" spans="1:2">
      <c r="A2065">
        <v>2064</v>
      </c>
      <c r="B2065" s="13">
        <v>5.9118604601848812</v>
      </c>
    </row>
    <row r="2066" spans="1:2">
      <c r="A2066">
        <v>2065</v>
      </c>
      <c r="B2066" s="13">
        <v>4.1732098530186423</v>
      </c>
    </row>
    <row r="2067" spans="1:2">
      <c r="A2067">
        <v>2066</v>
      </c>
      <c r="B2067" s="13">
        <v>4.2310259690715606</v>
      </c>
    </row>
    <row r="2068" spans="1:2">
      <c r="A2068">
        <v>2067</v>
      </c>
      <c r="B2068" s="13">
        <v>3.7117559291790867</v>
      </c>
    </row>
    <row r="2069" spans="1:2">
      <c r="A2069">
        <v>2068</v>
      </c>
      <c r="B2069" s="13">
        <v>4.1608324335310245</v>
      </c>
    </row>
    <row r="2070" spans="1:2">
      <c r="A2070">
        <v>2069</v>
      </c>
      <c r="B2070" s="13">
        <v>0.87959852062197119</v>
      </c>
    </row>
    <row r="2071" spans="1:2">
      <c r="A2071">
        <v>2070</v>
      </c>
      <c r="B2071" s="13">
        <v>2.632033310483036</v>
      </c>
    </row>
    <row r="2072" spans="1:2">
      <c r="A2072">
        <v>2071</v>
      </c>
      <c r="B2072" s="13">
        <v>7.6760003473305209</v>
      </c>
    </row>
    <row r="2073" spans="1:2">
      <c r="A2073">
        <v>2072</v>
      </c>
      <c r="B2073" s="13">
        <v>-1.7180558300516433</v>
      </c>
    </row>
    <row r="2074" spans="1:2">
      <c r="A2074">
        <v>2073</v>
      </c>
      <c r="B2074" s="13">
        <v>-2.4236312428953126</v>
      </c>
    </row>
    <row r="2075" spans="1:2">
      <c r="A2075">
        <v>2074</v>
      </c>
      <c r="B2075" s="13">
        <v>-2.2178873000664914</v>
      </c>
    </row>
    <row r="2076" spans="1:2">
      <c r="A2076">
        <v>2075</v>
      </c>
      <c r="B2076" s="13">
        <v>0.6392016221380773</v>
      </c>
    </row>
    <row r="2077" spans="1:2">
      <c r="A2077">
        <v>2076</v>
      </c>
      <c r="B2077" s="13">
        <v>0.84761454061322161</v>
      </c>
    </row>
    <row r="2078" spans="1:2">
      <c r="A2078">
        <v>2077</v>
      </c>
      <c r="B2078" s="13">
        <v>-2.4035864282575368</v>
      </c>
    </row>
    <row r="2079" spans="1:2">
      <c r="A2079">
        <v>2078</v>
      </c>
      <c r="B2079" s="13">
        <v>0.64805046865301708</v>
      </c>
    </row>
    <row r="2080" spans="1:2">
      <c r="A2080">
        <v>2079</v>
      </c>
      <c r="B2080" s="13">
        <v>3.5581254814895407</v>
      </c>
    </row>
    <row r="2081" spans="1:2">
      <c r="A2081">
        <v>2080</v>
      </c>
      <c r="B2081" s="13">
        <v>0.43607821145562448</v>
      </c>
    </row>
    <row r="2082" spans="1:2">
      <c r="A2082">
        <v>2081</v>
      </c>
      <c r="B2082" s="13">
        <v>2.3849300534287496</v>
      </c>
    </row>
    <row r="2083" spans="1:2">
      <c r="A2083">
        <v>2082</v>
      </c>
      <c r="B2083" s="13">
        <v>-0.97071508351282987</v>
      </c>
    </row>
    <row r="2084" spans="1:2">
      <c r="A2084">
        <v>2083</v>
      </c>
      <c r="B2084" s="13">
        <v>-0.50955757326345985</v>
      </c>
    </row>
    <row r="2085" spans="1:2">
      <c r="A2085">
        <v>2084</v>
      </c>
      <c r="B2085" s="13">
        <v>-1.6633104372838623</v>
      </c>
    </row>
    <row r="2086" spans="1:2">
      <c r="A2086">
        <v>2085</v>
      </c>
      <c r="B2086" s="13">
        <v>-0.1834585179392127</v>
      </c>
    </row>
    <row r="2087" spans="1:2">
      <c r="A2087">
        <v>2086</v>
      </c>
      <c r="B2087" s="13">
        <v>-2.6255561941259131</v>
      </c>
    </row>
    <row r="2088" spans="1:2">
      <c r="A2088">
        <v>2087</v>
      </c>
      <c r="B2088" s="13">
        <v>-8.1985154711527191</v>
      </c>
    </row>
    <row r="2089" spans="1:2">
      <c r="A2089">
        <v>2088</v>
      </c>
      <c r="B2089" s="13">
        <v>1.6524848383810478</v>
      </c>
    </row>
    <row r="2090" spans="1:2">
      <c r="A2090">
        <v>2089</v>
      </c>
      <c r="B2090" s="13">
        <v>0.7031033785385592</v>
      </c>
    </row>
    <row r="2091" spans="1:2">
      <c r="A2091">
        <v>2090</v>
      </c>
      <c r="B2091" s="13">
        <v>-3.8385450412965363</v>
      </c>
    </row>
    <row r="2092" spans="1:2">
      <c r="A2092">
        <v>2091</v>
      </c>
      <c r="B2092" s="13">
        <v>4.3777888117458099</v>
      </c>
    </row>
    <row r="2093" spans="1:2">
      <c r="A2093">
        <v>2092</v>
      </c>
      <c r="B2093" s="13">
        <v>3.8596351156783411</v>
      </c>
    </row>
    <row r="2094" spans="1:2">
      <c r="A2094">
        <v>2093</v>
      </c>
      <c r="B2094" s="13">
        <v>5.2241931030184166E-2</v>
      </c>
    </row>
    <row r="2095" spans="1:2">
      <c r="A2095">
        <v>2094</v>
      </c>
      <c r="B2095" s="13">
        <v>-3.939188827788048</v>
      </c>
    </row>
    <row r="2096" spans="1:2">
      <c r="A2096">
        <v>2095</v>
      </c>
      <c r="B2096" s="13">
        <v>-0.85360245045753913</v>
      </c>
    </row>
    <row r="2097" spans="1:2">
      <c r="A2097">
        <v>2096</v>
      </c>
      <c r="B2097" s="13">
        <v>0.62154764873254253</v>
      </c>
    </row>
    <row r="2098" spans="1:2">
      <c r="A2098">
        <v>2097</v>
      </c>
      <c r="B2098" s="13">
        <v>-0.95016049673533021</v>
      </c>
    </row>
    <row r="2099" spans="1:2">
      <c r="A2099">
        <v>2098</v>
      </c>
      <c r="B2099" s="13">
        <v>1.6598630715122416</v>
      </c>
    </row>
    <row r="2100" spans="1:2">
      <c r="A2100">
        <v>2099</v>
      </c>
      <c r="B2100" s="13">
        <v>-5.7758140491311698</v>
      </c>
    </row>
    <row r="2101" spans="1:2">
      <c r="A2101">
        <v>2100</v>
      </c>
      <c r="B2101" s="13">
        <v>1.6240830557563755</v>
      </c>
    </row>
    <row r="2102" spans="1:2">
      <c r="A2102">
        <v>2101</v>
      </c>
      <c r="B2102" s="13">
        <v>-0.50635325420917787</v>
      </c>
    </row>
    <row r="2103" spans="1:2">
      <c r="A2103">
        <v>2102</v>
      </c>
      <c r="B2103" s="13">
        <v>-4.3234413061802845</v>
      </c>
    </row>
    <row r="2104" spans="1:2">
      <c r="A2104">
        <v>2103</v>
      </c>
      <c r="B2104" s="13">
        <v>0.7252829373352464</v>
      </c>
    </row>
    <row r="2105" spans="1:2">
      <c r="A2105">
        <v>2104</v>
      </c>
      <c r="B2105" s="13">
        <v>2.1460503965825786</v>
      </c>
    </row>
    <row r="2106" spans="1:2">
      <c r="A2106">
        <v>2105</v>
      </c>
      <c r="B2106" s="13">
        <v>0.37645577239811384</v>
      </c>
    </row>
    <row r="2107" spans="1:2">
      <c r="A2107">
        <v>2106</v>
      </c>
      <c r="B2107" s="13">
        <v>3.2415778512797297</v>
      </c>
    </row>
    <row r="2108" spans="1:2">
      <c r="A2108">
        <v>2107</v>
      </c>
      <c r="B2108" s="13">
        <v>2.5524004654305013</v>
      </c>
    </row>
    <row r="2109" spans="1:2">
      <c r="A2109">
        <v>2108</v>
      </c>
      <c r="B2109" s="13">
        <v>5.1377899021444211</v>
      </c>
    </row>
    <row r="2110" spans="1:2">
      <c r="A2110">
        <v>2109</v>
      </c>
      <c r="B2110" s="13">
        <v>1.1058420885811662</v>
      </c>
    </row>
    <row r="2111" spans="1:2">
      <c r="A2111">
        <v>2110</v>
      </c>
      <c r="B2111" s="13">
        <v>-2.7849086000505294</v>
      </c>
    </row>
    <row r="2112" spans="1:2">
      <c r="A2112">
        <v>2111</v>
      </c>
      <c r="B2112" s="13">
        <v>1.2768167564844748</v>
      </c>
    </row>
    <row r="2113" spans="1:2">
      <c r="A2113">
        <v>2112</v>
      </c>
      <c r="B2113" s="13">
        <v>-1.3015641015174229</v>
      </c>
    </row>
    <row r="2114" spans="1:2">
      <c r="A2114">
        <v>2113</v>
      </c>
      <c r="B2114" s="13">
        <v>2.8601605204299596</v>
      </c>
    </row>
    <row r="2115" spans="1:2">
      <c r="A2115">
        <v>2114</v>
      </c>
      <c r="B2115" s="13">
        <v>-6.1136158766357438</v>
      </c>
    </row>
    <row r="2116" spans="1:2">
      <c r="A2116">
        <v>2115</v>
      </c>
      <c r="B2116" s="13">
        <v>2.6008880668008567</v>
      </c>
    </row>
    <row r="2117" spans="1:2">
      <c r="A2117">
        <v>2116</v>
      </c>
      <c r="B2117" s="13">
        <v>3.5599799587746119</v>
      </c>
    </row>
    <row r="2118" spans="1:2">
      <c r="A2118">
        <v>2117</v>
      </c>
      <c r="B2118" s="13">
        <v>0.4891029360061081</v>
      </c>
    </row>
    <row r="2119" spans="1:2">
      <c r="A2119">
        <v>2118</v>
      </c>
      <c r="B2119" s="13">
        <v>9.6518761605679551</v>
      </c>
    </row>
    <row r="2120" spans="1:2">
      <c r="A2120">
        <v>2119</v>
      </c>
      <c r="B2120" s="13">
        <v>-2.8125493033839484</v>
      </c>
    </row>
    <row r="2121" spans="1:2">
      <c r="A2121">
        <v>2120</v>
      </c>
      <c r="B2121" s="13">
        <v>-4.1210859007470253</v>
      </c>
    </row>
    <row r="2122" spans="1:2">
      <c r="A2122">
        <v>2121</v>
      </c>
      <c r="B2122" s="13">
        <v>3.0391644182593676</v>
      </c>
    </row>
    <row r="2123" spans="1:2">
      <c r="A2123">
        <v>2122</v>
      </c>
      <c r="B2123" s="13">
        <v>-0.30948468079359909</v>
      </c>
    </row>
    <row r="2124" spans="1:2">
      <c r="A2124">
        <v>2123</v>
      </c>
      <c r="B2124" s="13">
        <v>1.8649043963451883</v>
      </c>
    </row>
    <row r="2125" spans="1:2">
      <c r="A2125">
        <v>2124</v>
      </c>
      <c r="B2125" s="13">
        <v>2.2739617024144616</v>
      </c>
    </row>
    <row r="2126" spans="1:2">
      <c r="A2126">
        <v>2125</v>
      </c>
      <c r="B2126" s="13">
        <v>-4.4565341079585288</v>
      </c>
    </row>
    <row r="2127" spans="1:2">
      <c r="A2127">
        <v>2126</v>
      </c>
      <c r="B2127" s="13">
        <v>2.9624833407192903</v>
      </c>
    </row>
    <row r="2128" spans="1:2">
      <c r="A2128">
        <v>2127</v>
      </c>
      <c r="B2128" s="13">
        <v>-1.8905741644229823</v>
      </c>
    </row>
    <row r="2129" spans="1:2">
      <c r="A2129">
        <v>2128</v>
      </c>
      <c r="B2129" s="13">
        <v>-1.5589563864659923</v>
      </c>
    </row>
    <row r="2130" spans="1:2">
      <c r="A2130">
        <v>2129</v>
      </c>
      <c r="B2130" s="13">
        <v>-0.199706928640976</v>
      </c>
    </row>
    <row r="2131" spans="1:2">
      <c r="A2131">
        <v>2130</v>
      </c>
      <c r="B2131" s="13">
        <v>3.9439237326714953</v>
      </c>
    </row>
    <row r="2132" spans="1:2">
      <c r="A2132">
        <v>2131</v>
      </c>
      <c r="B2132" s="13">
        <v>-8.6395291130857252</v>
      </c>
    </row>
    <row r="2133" spans="1:2">
      <c r="A2133">
        <v>2132</v>
      </c>
      <c r="B2133" s="13">
        <v>-4.5254296932694897</v>
      </c>
    </row>
    <row r="2134" spans="1:2">
      <c r="A2134">
        <v>2133</v>
      </c>
      <c r="B2134" s="13">
        <v>-5.0708455408677491</v>
      </c>
    </row>
    <row r="2135" spans="1:2">
      <c r="A2135">
        <v>2134</v>
      </c>
      <c r="B2135" s="13">
        <v>2.3298369234287022</v>
      </c>
    </row>
    <row r="2136" spans="1:2">
      <c r="A2136">
        <v>2135</v>
      </c>
      <c r="B2136" s="13">
        <v>0.8774743205194443</v>
      </c>
    </row>
    <row r="2137" spans="1:2">
      <c r="A2137">
        <v>2136</v>
      </c>
      <c r="B2137" s="13">
        <v>3.3227424771195517</v>
      </c>
    </row>
    <row r="2138" spans="1:2">
      <c r="A2138">
        <v>2137</v>
      </c>
      <c r="B2138" s="13">
        <v>-6.5903482843345946</v>
      </c>
    </row>
    <row r="2139" spans="1:2">
      <c r="A2139">
        <v>2138</v>
      </c>
      <c r="B2139" s="13">
        <v>-3.5397536852026223</v>
      </c>
    </row>
    <row r="2140" spans="1:2">
      <c r="A2140">
        <v>2139</v>
      </c>
      <c r="B2140" s="13">
        <v>5.0391796113993044</v>
      </c>
    </row>
    <row r="2141" spans="1:2">
      <c r="A2141">
        <v>2140</v>
      </c>
      <c r="B2141" s="13">
        <v>5.4067492372783432</v>
      </c>
    </row>
    <row r="2142" spans="1:2">
      <c r="A2142">
        <v>2141</v>
      </c>
      <c r="B2142" s="13">
        <v>4.2283520997809356</v>
      </c>
    </row>
    <row r="2143" spans="1:2">
      <c r="A2143">
        <v>2142</v>
      </c>
      <c r="B2143" s="13">
        <v>-4.7672939029503869</v>
      </c>
    </row>
    <row r="2144" spans="1:2">
      <c r="A2144">
        <v>2143</v>
      </c>
      <c r="B2144" s="13">
        <v>7.1200617035860132</v>
      </c>
    </row>
    <row r="2145" spans="1:2">
      <c r="A2145">
        <v>2144</v>
      </c>
      <c r="B2145" s="13">
        <v>-1.3875463647805986</v>
      </c>
    </row>
    <row r="2146" spans="1:2">
      <c r="A2146">
        <v>2145</v>
      </c>
      <c r="B2146" s="13">
        <v>5.2787320636574178</v>
      </c>
    </row>
    <row r="2147" spans="1:2">
      <c r="A2147">
        <v>2146</v>
      </c>
      <c r="B2147" s="13">
        <v>-3.9279658802518975</v>
      </c>
    </row>
    <row r="2148" spans="1:2">
      <c r="A2148">
        <v>2147</v>
      </c>
      <c r="B2148" s="13">
        <v>-1.4070888599169382</v>
      </c>
    </row>
    <row r="2149" spans="1:2">
      <c r="A2149">
        <v>2148</v>
      </c>
      <c r="B2149" s="13">
        <v>-4.3482035405637509</v>
      </c>
    </row>
    <row r="2150" spans="1:2">
      <c r="A2150">
        <v>2149</v>
      </c>
      <c r="B2150" s="13">
        <v>-8.920779116748184</v>
      </c>
    </row>
    <row r="2151" spans="1:2">
      <c r="A2151">
        <v>2150</v>
      </c>
      <c r="B2151" s="13">
        <v>1.6340664431427154</v>
      </c>
    </row>
    <row r="2152" spans="1:2">
      <c r="A2152">
        <v>2151</v>
      </c>
      <c r="B2152" s="13">
        <v>0.81868319051806993</v>
      </c>
    </row>
    <row r="2153" spans="1:2">
      <c r="A2153">
        <v>2152</v>
      </c>
      <c r="B2153" s="13">
        <v>3.491115131942891</v>
      </c>
    </row>
    <row r="2154" spans="1:2">
      <c r="A2154">
        <v>2153</v>
      </c>
      <c r="B2154" s="13">
        <v>3.7363896886474448</v>
      </c>
    </row>
    <row r="2155" spans="1:2">
      <c r="A2155">
        <v>2154</v>
      </c>
      <c r="B2155" s="13">
        <v>1.2008800224812468</v>
      </c>
    </row>
    <row r="2156" spans="1:2">
      <c r="A2156">
        <v>2155</v>
      </c>
      <c r="B2156" s="13">
        <v>-2.4174836191410116</v>
      </c>
    </row>
    <row r="2157" spans="1:2">
      <c r="A2157">
        <v>2156</v>
      </c>
      <c r="B2157" s="13">
        <v>3.9635000718392313</v>
      </c>
    </row>
    <row r="2158" spans="1:2">
      <c r="A2158">
        <v>2157</v>
      </c>
      <c r="B2158" s="13">
        <v>4.9901552613698685</v>
      </c>
    </row>
    <row r="2159" spans="1:2">
      <c r="A2159">
        <v>2158</v>
      </c>
      <c r="B2159" s="13">
        <v>5.766086251539245</v>
      </c>
    </row>
    <row r="2160" spans="1:2">
      <c r="A2160">
        <v>2159</v>
      </c>
      <c r="B2160" s="13">
        <v>0.50951592414821778</v>
      </c>
    </row>
    <row r="2161" spans="1:2">
      <c r="A2161">
        <v>2160</v>
      </c>
      <c r="B2161" s="13">
        <v>2.3434888074498885</v>
      </c>
    </row>
    <row r="2162" spans="1:2">
      <c r="A2162">
        <v>2161</v>
      </c>
      <c r="B2162" s="13">
        <v>7.4277850992585002</v>
      </c>
    </row>
    <row r="2163" spans="1:2">
      <c r="A2163">
        <v>2162</v>
      </c>
      <c r="B2163" s="13">
        <v>5.6760980802792789</v>
      </c>
    </row>
    <row r="2164" spans="1:2">
      <c r="A2164">
        <v>2163</v>
      </c>
      <c r="B2164" s="13">
        <v>1.3725280013793015</v>
      </c>
    </row>
    <row r="2165" spans="1:2">
      <c r="A2165">
        <v>2164</v>
      </c>
      <c r="B2165" s="13">
        <v>-4.6566580817075689</v>
      </c>
    </row>
    <row r="2166" spans="1:2">
      <c r="A2166">
        <v>2165</v>
      </c>
      <c r="B2166" s="13">
        <v>3.82879805006062</v>
      </c>
    </row>
    <row r="2167" spans="1:2">
      <c r="A2167">
        <v>2166</v>
      </c>
      <c r="B2167" s="13">
        <v>2.9151562540755713</v>
      </c>
    </row>
    <row r="2168" spans="1:2">
      <c r="A2168">
        <v>2167</v>
      </c>
      <c r="B2168" s="13">
        <v>0.32470462419549356</v>
      </c>
    </row>
    <row r="2169" spans="1:2">
      <c r="A2169">
        <v>2168</v>
      </c>
      <c r="B2169" s="13">
        <v>-6.4863078237468228</v>
      </c>
    </row>
    <row r="2170" spans="1:2">
      <c r="A2170">
        <v>2169</v>
      </c>
      <c r="B2170" s="13">
        <v>0.17749751923146181</v>
      </c>
    </row>
    <row r="2171" spans="1:2">
      <c r="A2171">
        <v>2170</v>
      </c>
      <c r="B2171" s="13">
        <v>-6.5810427123869886</v>
      </c>
    </row>
    <row r="2172" spans="1:2">
      <c r="A2172">
        <v>2171</v>
      </c>
      <c r="B2172" s="13">
        <v>2.5208351625022911</v>
      </c>
    </row>
    <row r="2173" spans="1:2">
      <c r="A2173">
        <v>2172</v>
      </c>
      <c r="B2173" s="13">
        <v>-0.57948357436553211</v>
      </c>
    </row>
    <row r="2174" spans="1:2">
      <c r="A2174">
        <v>2173</v>
      </c>
      <c r="B2174" s="13">
        <v>1.5496322199743098</v>
      </c>
    </row>
    <row r="2175" spans="1:2">
      <c r="A2175">
        <v>2174</v>
      </c>
      <c r="B2175" s="13">
        <v>4.5542038901361925</v>
      </c>
    </row>
    <row r="2176" spans="1:2">
      <c r="A2176">
        <v>2175</v>
      </c>
      <c r="B2176" s="13">
        <v>-1.5730769016981825</v>
      </c>
    </row>
    <row r="2177" spans="1:2">
      <c r="A2177">
        <v>2176</v>
      </c>
      <c r="B2177" s="13">
        <v>5.5561565761556837</v>
      </c>
    </row>
    <row r="2178" spans="1:2">
      <c r="A2178">
        <v>2177</v>
      </c>
      <c r="B2178" s="13">
        <v>-3.0576861325121567</v>
      </c>
    </row>
    <row r="2179" spans="1:2">
      <c r="A2179">
        <v>2178</v>
      </c>
      <c r="B2179" s="13">
        <v>1.765588003313121</v>
      </c>
    </row>
    <row r="2180" spans="1:2">
      <c r="A2180">
        <v>2179</v>
      </c>
      <c r="B2180" s="13">
        <v>4.4110667424524399</v>
      </c>
    </row>
    <row r="2181" spans="1:2">
      <c r="A2181">
        <v>2180</v>
      </c>
      <c r="B2181" s="13">
        <v>4.01796343971042</v>
      </c>
    </row>
    <row r="2182" spans="1:2">
      <c r="A2182">
        <v>2181</v>
      </c>
      <c r="B2182" s="13">
        <v>0.54859313672418597</v>
      </c>
    </row>
    <row r="2183" spans="1:2">
      <c r="A2183">
        <v>2182</v>
      </c>
      <c r="B2183" s="13">
        <v>0.79210677277595654</v>
      </c>
    </row>
    <row r="2184" spans="1:2">
      <c r="A2184">
        <v>2183</v>
      </c>
      <c r="B2184" s="13">
        <v>2.1039697474598573</v>
      </c>
    </row>
    <row r="2185" spans="1:2">
      <c r="A2185">
        <v>2184</v>
      </c>
      <c r="B2185" s="13">
        <v>-5.7790912451388987</v>
      </c>
    </row>
    <row r="2186" spans="1:2">
      <c r="A2186">
        <v>2185</v>
      </c>
      <c r="B2186" s="13">
        <v>1.8885832435833336</v>
      </c>
    </row>
    <row r="2187" spans="1:2">
      <c r="A2187">
        <v>2186</v>
      </c>
      <c r="B2187" s="13">
        <v>-1.8641571986238772</v>
      </c>
    </row>
    <row r="2188" spans="1:2">
      <c r="A2188">
        <v>2187</v>
      </c>
      <c r="B2188" s="13">
        <v>-3.2149706212824514</v>
      </c>
    </row>
    <row r="2189" spans="1:2">
      <c r="A2189">
        <v>2188</v>
      </c>
      <c r="B2189" s="13">
        <v>6.6634202793994763</v>
      </c>
    </row>
    <row r="2190" spans="1:2">
      <c r="A2190">
        <v>2189</v>
      </c>
      <c r="B2190" s="13">
        <v>1.1319716373282589</v>
      </c>
    </row>
    <row r="2191" spans="1:2">
      <c r="A2191">
        <v>2190</v>
      </c>
      <c r="B2191" s="13">
        <v>1.0064549667630136</v>
      </c>
    </row>
    <row r="2192" spans="1:2">
      <c r="A2192">
        <v>2191</v>
      </c>
      <c r="B2192" s="13">
        <v>3.5656908479904592</v>
      </c>
    </row>
    <row r="2193" spans="1:2">
      <c r="A2193">
        <v>2192</v>
      </c>
      <c r="B2193" s="13">
        <v>4.2485388283687522</v>
      </c>
    </row>
    <row r="2194" spans="1:2">
      <c r="A2194">
        <v>2193</v>
      </c>
      <c r="B2194" s="13">
        <v>-5.8731714214673518</v>
      </c>
    </row>
    <row r="2195" spans="1:2">
      <c r="A2195">
        <v>2194</v>
      </c>
      <c r="B2195" s="13">
        <v>-0.37137737379875574</v>
      </c>
    </row>
    <row r="2196" spans="1:2">
      <c r="A2196">
        <v>2195</v>
      </c>
      <c r="B2196" s="13">
        <v>-4.0461069521263884</v>
      </c>
    </row>
    <row r="2197" spans="1:2">
      <c r="A2197">
        <v>2196</v>
      </c>
      <c r="B2197" s="13">
        <v>-1.6570876910233063</v>
      </c>
    </row>
    <row r="2198" spans="1:2">
      <c r="A2198">
        <v>2197</v>
      </c>
      <c r="B2198" s="13">
        <v>6.8414930210091196</v>
      </c>
    </row>
    <row r="2199" spans="1:2">
      <c r="A2199">
        <v>2198</v>
      </c>
      <c r="B2199" s="13">
        <v>-7.8504298298313744</v>
      </c>
    </row>
    <row r="2200" spans="1:2">
      <c r="A2200">
        <v>2199</v>
      </c>
      <c r="B2200" s="13">
        <v>-4.3248889456870865</v>
      </c>
    </row>
    <row r="2201" spans="1:2">
      <c r="A2201">
        <v>2200</v>
      </c>
      <c r="B2201" s="13">
        <v>-3.6195915376728274</v>
      </c>
    </row>
    <row r="2202" spans="1:2">
      <c r="A2202">
        <v>2201</v>
      </c>
      <c r="B2202" s="13">
        <v>3.0190718257899105</v>
      </c>
    </row>
    <row r="2203" spans="1:2">
      <c r="A2203">
        <v>2202</v>
      </c>
      <c r="B2203" s="13">
        <v>-2.9594246485741644</v>
      </c>
    </row>
    <row r="2204" spans="1:2">
      <c r="A2204">
        <v>2203</v>
      </c>
      <c r="B2204" s="13">
        <v>-1.4258202206806472</v>
      </c>
    </row>
    <row r="2205" spans="1:2">
      <c r="A2205">
        <v>2204</v>
      </c>
      <c r="B2205" s="13">
        <v>-1.4017753176415684</v>
      </c>
    </row>
    <row r="2206" spans="1:2">
      <c r="A2206">
        <v>2205</v>
      </c>
      <c r="B2206" s="13">
        <v>-3.4935707996923484</v>
      </c>
    </row>
    <row r="2207" spans="1:2">
      <c r="A2207">
        <v>2206</v>
      </c>
      <c r="B2207" s="13">
        <v>2.397914664869933</v>
      </c>
    </row>
    <row r="2208" spans="1:2">
      <c r="A2208">
        <v>2207</v>
      </c>
      <c r="B2208" s="13">
        <v>3.6045613130810601</v>
      </c>
    </row>
    <row r="2209" spans="1:2">
      <c r="A2209">
        <v>2208</v>
      </c>
      <c r="B2209" s="13">
        <v>-1.8836803952424919</v>
      </c>
    </row>
    <row r="2210" spans="1:2">
      <c r="A2210">
        <v>2209</v>
      </c>
      <c r="B2210" s="13">
        <v>-4.2598521191726686</v>
      </c>
    </row>
    <row r="2211" spans="1:2">
      <c r="A2211">
        <v>2210</v>
      </c>
      <c r="B2211" s="13">
        <v>-2.0104625746369646</v>
      </c>
    </row>
    <row r="2212" spans="1:2">
      <c r="A2212">
        <v>2211</v>
      </c>
      <c r="B2212" s="13">
        <v>2.5489430856160888</v>
      </c>
    </row>
    <row r="2213" spans="1:2">
      <c r="A2213">
        <v>2212</v>
      </c>
      <c r="B2213" s="13">
        <v>0.79755237680565183</v>
      </c>
    </row>
    <row r="2214" spans="1:2">
      <c r="A2214">
        <v>2213</v>
      </c>
      <c r="B2214" s="13">
        <v>-1.1886035825652788</v>
      </c>
    </row>
    <row r="2215" spans="1:2">
      <c r="A2215">
        <v>2214</v>
      </c>
      <c r="B2215" s="13">
        <v>-1.1494081330664863</v>
      </c>
    </row>
    <row r="2216" spans="1:2">
      <c r="A2216">
        <v>2215</v>
      </c>
      <c r="B2216" s="13">
        <v>-7.5927741191360889</v>
      </c>
    </row>
    <row r="2217" spans="1:2">
      <c r="A2217">
        <v>2216</v>
      </c>
      <c r="B2217" s="13">
        <v>1.4249465459193986</v>
      </c>
    </row>
    <row r="2218" spans="1:2">
      <c r="A2218">
        <v>2217</v>
      </c>
      <c r="B2218" s="13">
        <v>-2.6958954979612062</v>
      </c>
    </row>
    <row r="2219" spans="1:2">
      <c r="A2219">
        <v>2218</v>
      </c>
      <c r="B2219" s="13">
        <v>-3.2389289401211689</v>
      </c>
    </row>
    <row r="2220" spans="1:2">
      <c r="A2220">
        <v>2219</v>
      </c>
      <c r="B2220" s="13">
        <v>1.0431098266495187</v>
      </c>
    </row>
    <row r="2221" spans="1:2">
      <c r="A2221">
        <v>2220</v>
      </c>
      <c r="B2221" s="13">
        <v>1.7287573687952051</v>
      </c>
    </row>
    <row r="2222" spans="1:2">
      <c r="A2222">
        <v>2221</v>
      </c>
      <c r="B2222" s="13">
        <v>-0.8345009409205818</v>
      </c>
    </row>
    <row r="2223" spans="1:2">
      <c r="A2223">
        <v>2222</v>
      </c>
      <c r="B2223" s="13">
        <v>1.6045874792507806</v>
      </c>
    </row>
    <row r="2224" spans="1:2">
      <c r="A2224">
        <v>2223</v>
      </c>
      <c r="B2224" s="13">
        <v>3.8727088170169961</v>
      </c>
    </row>
    <row r="2225" spans="1:2">
      <c r="A2225">
        <v>2224</v>
      </c>
      <c r="B2225" s="13">
        <v>1.2561450857254706</v>
      </c>
    </row>
    <row r="2226" spans="1:2">
      <c r="A2226">
        <v>2225</v>
      </c>
      <c r="B2226" s="13">
        <v>-1.800896412722506</v>
      </c>
    </row>
    <row r="2227" spans="1:2">
      <c r="A2227">
        <v>2226</v>
      </c>
      <c r="B2227" s="13">
        <v>7.2191461197902997</v>
      </c>
    </row>
    <row r="2228" spans="1:2">
      <c r="A2228">
        <v>2227</v>
      </c>
      <c r="B2228" s="13">
        <v>2.2473677461369732</v>
      </c>
    </row>
    <row r="2229" spans="1:2">
      <c r="A2229">
        <v>2228</v>
      </c>
      <c r="B2229" s="13">
        <v>0.74506898142113787</v>
      </c>
    </row>
    <row r="2230" spans="1:2">
      <c r="A2230">
        <v>2229</v>
      </c>
      <c r="B2230" s="13">
        <v>-3.4062329894195735</v>
      </c>
    </row>
    <row r="2231" spans="1:2">
      <c r="A2231">
        <v>2230</v>
      </c>
      <c r="B2231" s="13">
        <v>-1.190119949314695</v>
      </c>
    </row>
    <row r="2232" spans="1:2">
      <c r="A2232">
        <v>2231</v>
      </c>
      <c r="B2232" s="13">
        <v>-0.30009047576425668</v>
      </c>
    </row>
    <row r="2233" spans="1:2">
      <c r="A2233">
        <v>2232</v>
      </c>
      <c r="B2233" s="13">
        <v>0.72021216085592799</v>
      </c>
    </row>
    <row r="2234" spans="1:2">
      <c r="A2234">
        <v>2233</v>
      </c>
      <c r="B2234" s="13">
        <v>-2.9142002220265133</v>
      </c>
    </row>
    <row r="2235" spans="1:2">
      <c r="A2235">
        <v>2234</v>
      </c>
      <c r="B2235" s="13">
        <v>1.5243670459357053</v>
      </c>
    </row>
    <row r="2236" spans="1:2">
      <c r="A2236">
        <v>2235</v>
      </c>
      <c r="B2236" s="13">
        <v>-4.117583941450536</v>
      </c>
    </row>
    <row r="2237" spans="1:2">
      <c r="A2237">
        <v>2236</v>
      </c>
      <c r="B2237" s="13">
        <v>8.9343586380496092</v>
      </c>
    </row>
    <row r="2238" spans="1:2">
      <c r="A2238">
        <v>2237</v>
      </c>
      <c r="B2238" s="13">
        <v>-4.0877643131251968</v>
      </c>
    </row>
    <row r="2239" spans="1:2">
      <c r="A2239">
        <v>2238</v>
      </c>
      <c r="B2239" s="13">
        <v>-4.8223769178442506</v>
      </c>
    </row>
    <row r="2240" spans="1:2">
      <c r="A2240">
        <v>2239</v>
      </c>
      <c r="B2240" s="13">
        <v>-2.7946599891456034</v>
      </c>
    </row>
    <row r="2241" spans="1:2">
      <c r="A2241">
        <v>2240</v>
      </c>
      <c r="B2241" s="13">
        <v>7.9205806294567029</v>
      </c>
    </row>
    <row r="2242" spans="1:2">
      <c r="A2242">
        <v>2241</v>
      </c>
      <c r="B2242" s="13">
        <v>4.3146864451795324</v>
      </c>
    </row>
    <row r="2243" spans="1:2">
      <c r="A2243">
        <v>2242</v>
      </c>
      <c r="B2243" s="13">
        <v>-3.2973949849411852</v>
      </c>
    </row>
    <row r="2244" spans="1:2">
      <c r="A2244">
        <v>2243</v>
      </c>
      <c r="B2244" s="13">
        <v>1.6311227664869665</v>
      </c>
    </row>
    <row r="2245" spans="1:2">
      <c r="A2245">
        <v>2244</v>
      </c>
      <c r="B2245" s="13">
        <v>-7.3346185656141971</v>
      </c>
    </row>
    <row r="2246" spans="1:2">
      <c r="A2246">
        <v>2245</v>
      </c>
      <c r="B2246" s="13">
        <v>5.9960056954122507</v>
      </c>
    </row>
    <row r="2247" spans="1:2">
      <c r="A2247">
        <v>2246</v>
      </c>
      <c r="B2247" s="13">
        <v>-5.7184293120467045</v>
      </c>
    </row>
    <row r="2248" spans="1:2">
      <c r="A2248">
        <v>2247</v>
      </c>
      <c r="B2248" s="13">
        <v>3.1971864710778255</v>
      </c>
    </row>
    <row r="2249" spans="1:2">
      <c r="A2249">
        <v>2248</v>
      </c>
      <c r="B2249" s="13">
        <v>-1.7934660512335781</v>
      </c>
    </row>
    <row r="2250" spans="1:2">
      <c r="A2250">
        <v>2249</v>
      </c>
      <c r="B2250" s="13">
        <v>-1.1928925856985546</v>
      </c>
    </row>
    <row r="2251" spans="1:2">
      <c r="A2251">
        <v>2250</v>
      </c>
      <c r="B2251" s="13">
        <v>-4.255811494850799</v>
      </c>
    </row>
    <row r="2252" spans="1:2">
      <c r="A2252">
        <v>2251</v>
      </c>
      <c r="B2252" s="13">
        <v>0.79417716299645635</v>
      </c>
    </row>
    <row r="2253" spans="1:2">
      <c r="A2253">
        <v>2252</v>
      </c>
      <c r="B2253" s="13">
        <v>1.3481397202446115</v>
      </c>
    </row>
    <row r="2254" spans="1:2">
      <c r="A2254">
        <v>2253</v>
      </c>
      <c r="B2254" s="13">
        <v>4.0632493950263404</v>
      </c>
    </row>
    <row r="2255" spans="1:2">
      <c r="A2255">
        <v>2254</v>
      </c>
      <c r="B2255" s="13">
        <v>-3.8648369905750743</v>
      </c>
    </row>
    <row r="2256" spans="1:2">
      <c r="A2256">
        <v>2255</v>
      </c>
      <c r="B2256" s="13">
        <v>-9.9187320876489765E-2</v>
      </c>
    </row>
    <row r="2257" spans="1:2">
      <c r="A2257">
        <v>2256</v>
      </c>
      <c r="B2257" s="13">
        <v>-2.3783371413259098</v>
      </c>
    </row>
    <row r="2258" spans="1:2">
      <c r="A2258">
        <v>2257</v>
      </c>
      <c r="B2258" s="13">
        <v>3.0798855701719998</v>
      </c>
    </row>
    <row r="2259" spans="1:2">
      <c r="A2259">
        <v>2258</v>
      </c>
      <c r="B2259" s="13">
        <v>2.4180273523799225E-2</v>
      </c>
    </row>
    <row r="2260" spans="1:2">
      <c r="A2260">
        <v>2259</v>
      </c>
      <c r="B2260" s="13">
        <v>-1.1779281910714996</v>
      </c>
    </row>
    <row r="2261" spans="1:2">
      <c r="A2261">
        <v>2260</v>
      </c>
      <c r="B2261" s="13">
        <v>7.5224519440775435</v>
      </c>
    </row>
    <row r="2262" spans="1:2">
      <c r="A2262">
        <v>2261</v>
      </c>
      <c r="B2262" s="13">
        <v>2.7060878804587629</v>
      </c>
    </row>
    <row r="2263" spans="1:2">
      <c r="A2263">
        <v>2262</v>
      </c>
      <c r="B2263" s="13">
        <v>-0.55419086612235546</v>
      </c>
    </row>
    <row r="2264" spans="1:2">
      <c r="A2264">
        <v>2263</v>
      </c>
      <c r="B2264" s="13">
        <v>-1.0870248950062289</v>
      </c>
    </row>
    <row r="2265" spans="1:2">
      <c r="A2265">
        <v>2264</v>
      </c>
      <c r="B2265" s="13">
        <v>-3.0876105286569135</v>
      </c>
    </row>
    <row r="2266" spans="1:2">
      <c r="A2266">
        <v>2265</v>
      </c>
      <c r="B2266" s="13">
        <v>2.6739868766482542</v>
      </c>
    </row>
    <row r="2267" spans="1:2">
      <c r="A2267">
        <v>2266</v>
      </c>
      <c r="B2267" s="13">
        <v>-3.0112384209216372</v>
      </c>
    </row>
    <row r="2268" spans="1:2">
      <c r="A2268">
        <v>2267</v>
      </c>
      <c r="B2268" s="13">
        <v>1.9607731076892136</v>
      </c>
    </row>
    <row r="2269" spans="1:2">
      <c r="A2269">
        <v>2268</v>
      </c>
      <c r="B2269" s="13">
        <v>-0.25084677142639872</v>
      </c>
    </row>
    <row r="2270" spans="1:2">
      <c r="A2270">
        <v>2269</v>
      </c>
      <c r="B2270" s="13">
        <v>-6.3252229575009169</v>
      </c>
    </row>
    <row r="2271" spans="1:2">
      <c r="A2271">
        <v>2270</v>
      </c>
      <c r="B2271" s="13">
        <v>2.7540057350917033</v>
      </c>
    </row>
    <row r="2272" spans="1:2">
      <c r="A2272">
        <v>2271</v>
      </c>
      <c r="B2272" s="13">
        <v>-3.9222427929480292</v>
      </c>
    </row>
    <row r="2273" spans="1:2">
      <c r="A2273">
        <v>2272</v>
      </c>
      <c r="B2273" s="13">
        <v>3.046734308065195</v>
      </c>
    </row>
    <row r="2274" spans="1:2">
      <c r="A2274">
        <v>2273</v>
      </c>
      <c r="B2274" s="13">
        <v>0.25285307545080266</v>
      </c>
    </row>
    <row r="2275" spans="1:2">
      <c r="A2275">
        <v>2274</v>
      </c>
      <c r="B2275" s="13">
        <v>1.0578675992293671</v>
      </c>
    </row>
    <row r="2276" spans="1:2">
      <c r="A2276">
        <v>2275</v>
      </c>
      <c r="B2276" s="13">
        <v>-8.1968059867245451</v>
      </c>
    </row>
    <row r="2277" spans="1:2">
      <c r="A2277">
        <v>2276</v>
      </c>
      <c r="B2277" s="13">
        <v>-5.7416004453455294E-2</v>
      </c>
    </row>
    <row r="2278" spans="1:2">
      <c r="A2278">
        <v>2277</v>
      </c>
      <c r="B2278" s="13">
        <v>-8.0275449404669619</v>
      </c>
    </row>
    <row r="2279" spans="1:2">
      <c r="A2279">
        <v>2278</v>
      </c>
      <c r="B2279" s="13">
        <v>-0.42669999015179627</v>
      </c>
    </row>
    <row r="2280" spans="1:2">
      <c r="A2280">
        <v>2279</v>
      </c>
      <c r="B2280" s="13">
        <v>-0.95777448575204771</v>
      </c>
    </row>
    <row r="2281" spans="1:2">
      <c r="A2281">
        <v>2280</v>
      </c>
      <c r="B2281" s="13">
        <v>4.6389432962102211</v>
      </c>
    </row>
    <row r="2282" spans="1:2">
      <c r="A2282">
        <v>2281</v>
      </c>
      <c r="B2282" s="13">
        <v>-4.2762821210840896</v>
      </c>
    </row>
    <row r="2283" spans="1:2">
      <c r="A2283">
        <v>2282</v>
      </c>
      <c r="B2283" s="13">
        <v>8.4613604097681243</v>
      </c>
    </row>
    <row r="2284" spans="1:2">
      <c r="A2284">
        <v>2283</v>
      </c>
      <c r="B2284" s="13">
        <v>1.0349214640352511</v>
      </c>
    </row>
    <row r="2285" spans="1:2">
      <c r="A2285">
        <v>2284</v>
      </c>
      <c r="B2285" s="13">
        <v>-0.14500225884977022</v>
      </c>
    </row>
    <row r="2286" spans="1:2">
      <c r="A2286">
        <v>2285</v>
      </c>
      <c r="B2286" s="13">
        <v>3.0576302519520175</v>
      </c>
    </row>
    <row r="2287" spans="1:2">
      <c r="A2287">
        <v>2286</v>
      </c>
      <c r="B2287" s="13">
        <v>2.6604515508398827</v>
      </c>
    </row>
    <row r="2288" spans="1:2">
      <c r="A2288">
        <v>2287</v>
      </c>
      <c r="B2288" s="13">
        <v>-0.68627674987524068</v>
      </c>
    </row>
    <row r="2289" spans="1:2">
      <c r="A2289">
        <v>2288</v>
      </c>
      <c r="B2289" s="13">
        <v>-0.81605951156886314</v>
      </c>
    </row>
    <row r="2290" spans="1:2">
      <c r="A2290">
        <v>2289</v>
      </c>
      <c r="B2290" s="13">
        <v>2.5859297862366191</v>
      </c>
    </row>
    <row r="2291" spans="1:2">
      <c r="A2291">
        <v>2290</v>
      </c>
      <c r="B2291" s="13">
        <v>-2.9314681579629407</v>
      </c>
    </row>
    <row r="2292" spans="1:2">
      <c r="A2292">
        <v>2291</v>
      </c>
      <c r="B2292" s="13">
        <v>-0.36897661564857742</v>
      </c>
    </row>
    <row r="2293" spans="1:2">
      <c r="A2293">
        <v>2292</v>
      </c>
      <c r="B2293" s="13">
        <v>1.1005168967492536</v>
      </c>
    </row>
    <row r="2294" spans="1:2">
      <c r="A2294">
        <v>2293</v>
      </c>
      <c r="B2294" s="13">
        <v>5.818213084140579</v>
      </c>
    </row>
    <row r="2295" spans="1:2">
      <c r="A2295">
        <v>2294</v>
      </c>
      <c r="B2295" s="13">
        <v>2.8559973754096242</v>
      </c>
    </row>
    <row r="2296" spans="1:2">
      <c r="A2296">
        <v>2295</v>
      </c>
      <c r="B2296" s="13">
        <v>-5.870090889669008</v>
      </c>
    </row>
    <row r="2297" spans="1:2">
      <c r="A2297">
        <v>2296</v>
      </c>
      <c r="B2297" s="13">
        <v>-1.9535466244163167</v>
      </c>
    </row>
    <row r="2298" spans="1:2">
      <c r="A2298">
        <v>2297</v>
      </c>
      <c r="B2298" s="13">
        <v>2.3900834490051444</v>
      </c>
    </row>
    <row r="2299" spans="1:2">
      <c r="A2299">
        <v>2298</v>
      </c>
      <c r="B2299" s="13">
        <v>5.1588840785441112</v>
      </c>
    </row>
    <row r="2300" spans="1:2">
      <c r="A2300">
        <v>2299</v>
      </c>
      <c r="B2300" s="13">
        <v>9.277064575991531E-2</v>
      </c>
    </row>
    <row r="2301" spans="1:2">
      <c r="A2301">
        <v>2300</v>
      </c>
      <c r="B2301" s="13">
        <v>-2.7135800487568771</v>
      </c>
    </row>
    <row r="2302" spans="1:2">
      <c r="A2302">
        <v>2301</v>
      </c>
      <c r="B2302" s="13">
        <v>4.4450934146810761</v>
      </c>
    </row>
    <row r="2303" spans="1:2">
      <c r="A2303">
        <v>2302</v>
      </c>
      <c r="B2303" s="13">
        <v>-1.1744032840639929</v>
      </c>
    </row>
    <row r="2304" spans="1:2">
      <c r="A2304">
        <v>2303</v>
      </c>
      <c r="B2304" s="13">
        <v>0.61014793155119584</v>
      </c>
    </row>
    <row r="2305" spans="1:2">
      <c r="A2305">
        <v>2304</v>
      </c>
      <c r="B2305" s="13">
        <v>-0.10720793664750339</v>
      </c>
    </row>
    <row r="2306" spans="1:2">
      <c r="A2306">
        <v>2305</v>
      </c>
      <c r="B2306" s="13">
        <v>4.0364196977774736</v>
      </c>
    </row>
    <row r="2307" spans="1:2">
      <c r="A2307">
        <v>2306</v>
      </c>
      <c r="B2307" s="13">
        <v>-7.2689672156852563</v>
      </c>
    </row>
    <row r="2308" spans="1:2">
      <c r="A2308">
        <v>2307</v>
      </c>
      <c r="B2308" s="13">
        <v>0.76936203029551542</v>
      </c>
    </row>
    <row r="2309" spans="1:2">
      <c r="A2309">
        <v>2308</v>
      </c>
      <c r="B2309" s="13">
        <v>-6.9933190165425438</v>
      </c>
    </row>
    <row r="2310" spans="1:2">
      <c r="A2310">
        <v>2309</v>
      </c>
      <c r="B2310" s="13">
        <v>-2.7033767381592733</v>
      </c>
    </row>
    <row r="2311" spans="1:2">
      <c r="A2311">
        <v>2310</v>
      </c>
      <c r="B2311" s="13">
        <v>1.5204007107867852</v>
      </c>
    </row>
    <row r="2312" spans="1:2">
      <c r="A2312">
        <v>2311</v>
      </c>
      <c r="B2312" s="13">
        <v>5.587688185695133</v>
      </c>
    </row>
    <row r="2313" spans="1:2">
      <c r="A2313">
        <v>2312</v>
      </c>
      <c r="B2313" s="13">
        <v>1.0760403447785651</v>
      </c>
    </row>
    <row r="2314" spans="1:2">
      <c r="A2314">
        <v>2313</v>
      </c>
      <c r="B2314" s="13">
        <v>5.2794524684672135</v>
      </c>
    </row>
    <row r="2315" spans="1:2">
      <c r="A2315">
        <v>2314</v>
      </c>
      <c r="B2315" s="13">
        <v>2.2785081572242611</v>
      </c>
    </row>
    <row r="2316" spans="1:2">
      <c r="A2316">
        <v>2315</v>
      </c>
      <c r="B2316" s="13">
        <v>2.7438961851179049</v>
      </c>
    </row>
    <row r="2317" spans="1:2">
      <c r="A2317">
        <v>2316</v>
      </c>
      <c r="B2317" s="13">
        <v>-2.8447086195589728</v>
      </c>
    </row>
    <row r="2318" spans="1:2">
      <c r="A2318">
        <v>2317</v>
      </c>
      <c r="B2318" s="13">
        <v>-1.8863265800017497</v>
      </c>
    </row>
    <row r="2319" spans="1:2">
      <c r="A2319">
        <v>2318</v>
      </c>
      <c r="B2319" s="13">
        <v>2.3952966519125782</v>
      </c>
    </row>
    <row r="2320" spans="1:2">
      <c r="A2320">
        <v>2319</v>
      </c>
      <c r="B2320" s="13">
        <v>4.9261869979376716</v>
      </c>
    </row>
    <row r="2321" spans="1:2">
      <c r="A2321">
        <v>2320</v>
      </c>
      <c r="B2321" s="13">
        <v>3.3426999407418347</v>
      </c>
    </row>
    <row r="2322" spans="1:2">
      <c r="A2322">
        <v>2321</v>
      </c>
      <c r="B2322" s="13">
        <v>-3.4375325013301152</v>
      </c>
    </row>
    <row r="2323" spans="1:2">
      <c r="A2323">
        <v>2322</v>
      </c>
      <c r="B2323" s="13">
        <v>4.5104685758739489</v>
      </c>
    </row>
    <row r="2324" spans="1:2">
      <c r="A2324">
        <v>2323</v>
      </c>
      <c r="B2324" s="13">
        <v>0.4039495558116214</v>
      </c>
    </row>
    <row r="2325" spans="1:2">
      <c r="A2325">
        <v>2324</v>
      </c>
      <c r="B2325" s="13">
        <v>1.5229936418282775</v>
      </c>
    </row>
    <row r="2326" spans="1:2">
      <c r="A2326">
        <v>2325</v>
      </c>
      <c r="B2326" s="13">
        <v>2.9186273950697208</v>
      </c>
    </row>
    <row r="2327" spans="1:2">
      <c r="A2327">
        <v>2326</v>
      </c>
      <c r="B2327" s="13">
        <v>5.1823497461440713</v>
      </c>
    </row>
    <row r="2328" spans="1:2">
      <c r="A2328">
        <v>2327</v>
      </c>
      <c r="B2328" s="13">
        <v>4.2738313661494987</v>
      </c>
    </row>
    <row r="2329" spans="1:2">
      <c r="A2329">
        <v>2328</v>
      </c>
      <c r="B2329" s="13">
        <v>1.0777294237422057</v>
      </c>
    </row>
    <row r="2330" spans="1:2">
      <c r="A2330">
        <v>2329</v>
      </c>
      <c r="B2330" s="13">
        <v>-0.74170352233245718</v>
      </c>
    </row>
    <row r="2331" spans="1:2">
      <c r="A2331">
        <v>2330</v>
      </c>
      <c r="B2331" s="13">
        <v>-3.1900487061615221</v>
      </c>
    </row>
    <row r="2332" spans="1:2">
      <c r="A2332">
        <v>2331</v>
      </c>
      <c r="B2332" s="13">
        <v>0.59421028090050976</v>
      </c>
    </row>
    <row r="2333" spans="1:2">
      <c r="A2333">
        <v>2332</v>
      </c>
      <c r="B2333" s="13">
        <v>1.1254915244462287</v>
      </c>
    </row>
    <row r="2334" spans="1:2">
      <c r="A2334">
        <v>2333</v>
      </c>
      <c r="B2334" s="13">
        <v>0.60935131846991386</v>
      </c>
    </row>
    <row r="2335" spans="1:2">
      <c r="A2335">
        <v>2334</v>
      </c>
      <c r="B2335" s="13">
        <v>-1.5066290666445517</v>
      </c>
    </row>
    <row r="2336" spans="1:2">
      <c r="A2336">
        <v>2335</v>
      </c>
      <c r="B2336" s="13">
        <v>-0.42555872750727908</v>
      </c>
    </row>
    <row r="2337" spans="1:2">
      <c r="A2337">
        <v>2336</v>
      </c>
      <c r="B2337" s="13">
        <v>6.5870291951018691</v>
      </c>
    </row>
    <row r="2338" spans="1:2">
      <c r="A2338">
        <v>2337</v>
      </c>
      <c r="B2338" s="13">
        <v>9.6986135575670129</v>
      </c>
    </row>
    <row r="2339" spans="1:2">
      <c r="A2339">
        <v>2338</v>
      </c>
      <c r="B2339" s="13">
        <v>-0.87165042217031163</v>
      </c>
    </row>
    <row r="2340" spans="1:2">
      <c r="A2340">
        <v>2339</v>
      </c>
      <c r="B2340" s="13">
        <v>1.6306232549654289</v>
      </c>
    </row>
    <row r="2341" spans="1:2">
      <c r="A2341">
        <v>2340</v>
      </c>
      <c r="B2341" s="13">
        <v>0.25414537309076379</v>
      </c>
    </row>
    <row r="2342" spans="1:2">
      <c r="A2342">
        <v>2341</v>
      </c>
      <c r="B2342" s="13">
        <v>-6.5008647458171414</v>
      </c>
    </row>
    <row r="2343" spans="1:2">
      <c r="A2343">
        <v>2342</v>
      </c>
      <c r="B2343" s="13">
        <v>-0.63135335378178892</v>
      </c>
    </row>
    <row r="2344" spans="1:2">
      <c r="A2344">
        <v>2343</v>
      </c>
      <c r="B2344" s="13">
        <v>0.6426686913322387</v>
      </c>
    </row>
    <row r="2345" spans="1:2">
      <c r="A2345">
        <v>2344</v>
      </c>
      <c r="B2345" s="13">
        <v>2.3095197034041584</v>
      </c>
    </row>
    <row r="2346" spans="1:2">
      <c r="A2346">
        <v>2345</v>
      </c>
      <c r="B2346" s="13">
        <v>-1.7853673376702714</v>
      </c>
    </row>
    <row r="2347" spans="1:2">
      <c r="A2347">
        <v>2346</v>
      </c>
      <c r="B2347" s="13">
        <v>2.4155283339191476</v>
      </c>
    </row>
    <row r="2348" spans="1:2">
      <c r="A2348">
        <v>2347</v>
      </c>
      <c r="B2348" s="13">
        <v>5.6054899399572466</v>
      </c>
    </row>
    <row r="2349" spans="1:2">
      <c r="A2349">
        <v>2348</v>
      </c>
      <c r="B2349" s="13">
        <v>-2.6083163151054429</v>
      </c>
    </row>
    <row r="2350" spans="1:2">
      <c r="A2350">
        <v>2349</v>
      </c>
      <c r="B2350" s="13">
        <v>2.4143610961783657</v>
      </c>
    </row>
    <row r="2351" spans="1:2">
      <c r="A2351">
        <v>2350</v>
      </c>
      <c r="B2351" s="13">
        <v>-1.0386668216734247</v>
      </c>
    </row>
    <row r="2352" spans="1:2">
      <c r="A2352">
        <v>2351</v>
      </c>
      <c r="B2352" s="13">
        <v>2.0314124839913941</v>
      </c>
    </row>
    <row r="2353" spans="1:2">
      <c r="A2353">
        <v>2352</v>
      </c>
      <c r="B2353" s="13">
        <v>-4.2144472500575176</v>
      </c>
    </row>
    <row r="2354" spans="1:2">
      <c r="A2354">
        <v>2353</v>
      </c>
      <c r="B2354" s="13">
        <v>1.1192934773903525</v>
      </c>
    </row>
    <row r="2355" spans="1:2">
      <c r="A2355">
        <v>2354</v>
      </c>
      <c r="B2355" s="13">
        <v>-1.6778590702110594</v>
      </c>
    </row>
    <row r="2356" spans="1:2">
      <c r="A2356">
        <v>2355</v>
      </c>
      <c r="B2356" s="13">
        <v>-8.8797601190684787</v>
      </c>
    </row>
    <row r="2357" spans="1:2">
      <c r="A2357">
        <v>2356</v>
      </c>
      <c r="B2357" s="13">
        <v>3.1412048945794875</v>
      </c>
    </row>
    <row r="2358" spans="1:2">
      <c r="A2358">
        <v>2357</v>
      </c>
      <c r="B2358" s="13">
        <v>1.7711623084037917</v>
      </c>
    </row>
    <row r="2359" spans="1:2">
      <c r="A2359">
        <v>2358</v>
      </c>
      <c r="B2359" s="13">
        <v>-0.98024903265926133</v>
      </c>
    </row>
    <row r="2360" spans="1:2">
      <c r="A2360">
        <v>2359</v>
      </c>
      <c r="B2360" s="13">
        <v>-2.0843310153567125E-2</v>
      </c>
    </row>
    <row r="2361" spans="1:2">
      <c r="A2361">
        <v>2360</v>
      </c>
      <c r="B2361" s="13">
        <v>3.0799465217238158</v>
      </c>
    </row>
    <row r="2362" spans="1:2">
      <c r="A2362">
        <v>2361</v>
      </c>
      <c r="B2362" s="13">
        <v>-0.12405215631129256</v>
      </c>
    </row>
    <row r="2363" spans="1:2">
      <c r="A2363">
        <v>2362</v>
      </c>
      <c r="B2363" s="13">
        <v>-0.21549977009339219</v>
      </c>
    </row>
    <row r="2364" spans="1:2">
      <c r="A2364">
        <v>2363</v>
      </c>
      <c r="B2364" s="13">
        <v>-0.62110809869839956</v>
      </c>
    </row>
    <row r="2365" spans="1:2">
      <c r="A2365">
        <v>2364</v>
      </c>
      <c r="B2365" s="13">
        <v>5.0587173721864627</v>
      </c>
    </row>
    <row r="2366" spans="1:2">
      <c r="A2366">
        <v>2365</v>
      </c>
      <c r="B2366" s="13">
        <v>-2.4383204159551619</v>
      </c>
    </row>
    <row r="2367" spans="1:2">
      <c r="A2367">
        <v>2366</v>
      </c>
      <c r="B2367" s="13">
        <v>-1.1102358281311207</v>
      </c>
    </row>
    <row r="2368" spans="1:2">
      <c r="A2368">
        <v>2367</v>
      </c>
      <c r="B2368" s="13">
        <v>-4.4036536501258334</v>
      </c>
    </row>
    <row r="2369" spans="1:2">
      <c r="A2369">
        <v>2368</v>
      </c>
      <c r="B2369" s="13">
        <v>2.3406637888336812</v>
      </c>
    </row>
    <row r="2370" spans="1:2">
      <c r="A2370">
        <v>2369</v>
      </c>
      <c r="B2370" s="13">
        <v>-8.1877713792670495</v>
      </c>
    </row>
    <row r="2371" spans="1:2">
      <c r="A2371">
        <v>2370</v>
      </c>
      <c r="B2371" s="13">
        <v>2.6174892662253684</v>
      </c>
    </row>
    <row r="2372" spans="1:2">
      <c r="A2372">
        <v>2371</v>
      </c>
      <c r="B2372" s="13">
        <v>-6.8028028062280654</v>
      </c>
    </row>
    <row r="2373" spans="1:2">
      <c r="A2373">
        <v>2372</v>
      </c>
      <c r="B2373" s="13">
        <v>0.60094371356175702</v>
      </c>
    </row>
    <row r="2374" spans="1:2">
      <c r="A2374">
        <v>2373</v>
      </c>
      <c r="B2374" s="13">
        <v>-6.4914400731111703</v>
      </c>
    </row>
    <row r="2375" spans="1:2">
      <c r="A2375">
        <v>2374</v>
      </c>
      <c r="B2375" s="13">
        <v>-3.650470597481287</v>
      </c>
    </row>
    <row r="2376" spans="1:2">
      <c r="A2376">
        <v>2375</v>
      </c>
      <c r="B2376" s="13">
        <v>-1.7938005909289576</v>
      </c>
    </row>
    <row r="2377" spans="1:2">
      <c r="A2377">
        <v>2376</v>
      </c>
      <c r="B2377" s="13">
        <v>0.531090460776656</v>
      </c>
    </row>
    <row r="2378" spans="1:2">
      <c r="A2378">
        <v>2377</v>
      </c>
      <c r="B2378" s="13">
        <v>2.104160293450879</v>
      </c>
    </row>
    <row r="2379" spans="1:2">
      <c r="A2379">
        <v>2378</v>
      </c>
      <c r="B2379" s="13">
        <v>4.8874366582230744</v>
      </c>
    </row>
    <row r="2380" spans="1:2">
      <c r="A2380">
        <v>2379</v>
      </c>
      <c r="B2380" s="13">
        <v>3.3225689254171451</v>
      </c>
    </row>
    <row r="2381" spans="1:2">
      <c r="A2381">
        <v>2380</v>
      </c>
      <c r="B2381" s="13">
        <v>2.2950755461332171</v>
      </c>
    </row>
    <row r="2382" spans="1:2">
      <c r="A2382">
        <v>2381</v>
      </c>
      <c r="B2382" s="13">
        <v>0.63582786003860547</v>
      </c>
    </row>
    <row r="2383" spans="1:2">
      <c r="A2383">
        <v>2382</v>
      </c>
      <c r="B2383" s="13">
        <v>-6.0516190797874944E-2</v>
      </c>
    </row>
    <row r="2384" spans="1:2">
      <c r="A2384">
        <v>2383</v>
      </c>
      <c r="B2384" s="13">
        <v>0.86025685452607215</v>
      </c>
    </row>
    <row r="2385" spans="1:2">
      <c r="A2385">
        <v>2384</v>
      </c>
      <c r="B2385" s="13">
        <v>6.0537951938061614</v>
      </c>
    </row>
    <row r="2386" spans="1:2">
      <c r="A2386">
        <v>2385</v>
      </c>
      <c r="B2386" s="13">
        <v>11.075249059491611</v>
      </c>
    </row>
    <row r="2387" spans="1:2">
      <c r="A2387">
        <v>2386</v>
      </c>
      <c r="B2387" s="13">
        <v>3.0735489626278891</v>
      </c>
    </row>
    <row r="2388" spans="1:2">
      <c r="A2388">
        <v>2387</v>
      </c>
      <c r="B2388" s="13">
        <v>7.2062933031734638E-2</v>
      </c>
    </row>
    <row r="2389" spans="1:2">
      <c r="A2389">
        <v>2388</v>
      </c>
      <c r="B2389" s="13">
        <v>3.5118134179428435</v>
      </c>
    </row>
    <row r="2390" spans="1:2">
      <c r="A2390">
        <v>2389</v>
      </c>
      <c r="B2390" s="13">
        <v>-2.0709669616745052</v>
      </c>
    </row>
    <row r="2391" spans="1:2">
      <c r="A2391">
        <v>2390</v>
      </c>
      <c r="B2391" s="13">
        <v>-7.6496070651315486</v>
      </c>
    </row>
    <row r="2392" spans="1:2">
      <c r="A2392">
        <v>2391</v>
      </c>
      <c r="B2392" s="13">
        <v>3.0463860336203052</v>
      </c>
    </row>
    <row r="2393" spans="1:2">
      <c r="A2393">
        <v>2392</v>
      </c>
      <c r="B2393" s="13">
        <v>6.1427277039801895</v>
      </c>
    </row>
    <row r="2394" spans="1:2">
      <c r="A2394">
        <v>2393</v>
      </c>
      <c r="B2394" s="13">
        <v>3.4974998913717266</v>
      </c>
    </row>
    <row r="2395" spans="1:2">
      <c r="A2395">
        <v>2394</v>
      </c>
      <c r="B2395" s="13">
        <v>-1.7017742308158239</v>
      </c>
    </row>
    <row r="2396" spans="1:2">
      <c r="A2396">
        <v>2395</v>
      </c>
      <c r="B2396" s="13">
        <v>1.8727096659365396</v>
      </c>
    </row>
    <row r="2397" spans="1:2">
      <c r="A2397">
        <v>2396</v>
      </c>
      <c r="B2397" s="13">
        <v>1.9695630674227769</v>
      </c>
    </row>
    <row r="2398" spans="1:2">
      <c r="A2398">
        <v>2397</v>
      </c>
      <c r="B2398" s="13">
        <v>-1.7790681361928429</v>
      </c>
    </row>
    <row r="2399" spans="1:2">
      <c r="A2399">
        <v>2398</v>
      </c>
      <c r="B2399" s="13">
        <v>-0.49545334872674235</v>
      </c>
    </row>
    <row r="2400" spans="1:2">
      <c r="A2400">
        <v>2399</v>
      </c>
      <c r="B2400" s="13">
        <v>-4.5343840081428456E-3</v>
      </c>
    </row>
    <row r="2401" spans="1:2">
      <c r="A2401">
        <v>2400</v>
      </c>
      <c r="B2401" s="13">
        <v>-3.0794737863865569</v>
      </c>
    </row>
    <row r="2402" spans="1:2">
      <c r="A2402">
        <v>2401</v>
      </c>
      <c r="B2402" s="13">
        <v>-0.31617230429591597</v>
      </c>
    </row>
    <row r="2403" spans="1:2">
      <c r="A2403">
        <v>2402</v>
      </c>
      <c r="B2403" s="13">
        <v>-0.43054233799994562</v>
      </c>
    </row>
    <row r="2404" spans="1:2">
      <c r="A2404">
        <v>2403</v>
      </c>
      <c r="B2404" s="13">
        <v>-0.59719531396733527</v>
      </c>
    </row>
    <row r="2405" spans="1:2">
      <c r="A2405">
        <v>2404</v>
      </c>
      <c r="B2405" s="13">
        <v>6.7758850899607399</v>
      </c>
    </row>
    <row r="2406" spans="1:2">
      <c r="A2406">
        <v>2405</v>
      </c>
      <c r="B2406" s="13">
        <v>-3.5453637129820401</v>
      </c>
    </row>
    <row r="2407" spans="1:2">
      <c r="A2407">
        <v>2406</v>
      </c>
      <c r="B2407" s="13">
        <v>3.8918780979863876</v>
      </c>
    </row>
    <row r="2408" spans="1:2">
      <c r="A2408">
        <v>2407</v>
      </c>
      <c r="B2408" s="13">
        <v>-5.3491241956620854</v>
      </c>
    </row>
    <row r="2409" spans="1:2">
      <c r="A2409">
        <v>2408</v>
      </c>
      <c r="B2409" s="13">
        <v>1.5944369215325362</v>
      </c>
    </row>
    <row r="2410" spans="1:2">
      <c r="A2410">
        <v>2409</v>
      </c>
      <c r="B2410" s="13">
        <v>1.2001388389000673</v>
      </c>
    </row>
    <row r="2411" spans="1:2">
      <c r="A2411">
        <v>2410</v>
      </c>
      <c r="B2411" s="13">
        <v>1.2087895016729158</v>
      </c>
    </row>
    <row r="2412" spans="1:2">
      <c r="A2412">
        <v>2411</v>
      </c>
      <c r="B2412" s="13">
        <v>-7.1158412729070806</v>
      </c>
    </row>
    <row r="2413" spans="1:2">
      <c r="A2413">
        <v>2412</v>
      </c>
      <c r="B2413" s="13">
        <v>4.3035008325489388</v>
      </c>
    </row>
    <row r="2414" spans="1:2">
      <c r="A2414">
        <v>2413</v>
      </c>
      <c r="B2414" s="13">
        <v>-3.375005614715723</v>
      </c>
    </row>
    <row r="2415" spans="1:2">
      <c r="A2415">
        <v>2414</v>
      </c>
      <c r="B2415" s="13">
        <v>-3.8121235721570761</v>
      </c>
    </row>
    <row r="2416" spans="1:2">
      <c r="A2416">
        <v>2415</v>
      </c>
      <c r="B2416" s="13">
        <v>4.8145392134855385</v>
      </c>
    </row>
    <row r="2417" spans="1:2">
      <c r="A2417">
        <v>2416</v>
      </c>
      <c r="B2417" s="13">
        <v>3.7738910918945741</v>
      </c>
    </row>
    <row r="2418" spans="1:2">
      <c r="A2418">
        <v>2417</v>
      </c>
      <c r="B2418" s="13">
        <v>1.5778056371781424</v>
      </c>
    </row>
    <row r="2419" spans="1:2">
      <c r="A2419">
        <v>2418</v>
      </c>
      <c r="B2419" s="13">
        <v>-2.0601308013020208</v>
      </c>
    </row>
    <row r="2420" spans="1:2">
      <c r="A2420">
        <v>2419</v>
      </c>
      <c r="B2420" s="13">
        <v>-1.5819687450411497</v>
      </c>
    </row>
    <row r="2421" spans="1:2">
      <c r="A2421">
        <v>2420</v>
      </c>
      <c r="B2421" s="13">
        <v>-1.6965456018850393</v>
      </c>
    </row>
    <row r="2422" spans="1:2">
      <c r="A2422">
        <v>2421</v>
      </c>
      <c r="B2422" s="13">
        <v>-2.685382192219453</v>
      </c>
    </row>
    <row r="2423" spans="1:2">
      <c r="A2423">
        <v>2422</v>
      </c>
      <c r="B2423" s="13">
        <v>-7.2729480732560114</v>
      </c>
    </row>
    <row r="2424" spans="1:2">
      <c r="A2424">
        <v>2423</v>
      </c>
      <c r="B2424" s="13">
        <v>-2.8040616895791928</v>
      </c>
    </row>
    <row r="2425" spans="1:2">
      <c r="A2425">
        <v>2424</v>
      </c>
      <c r="B2425" s="13">
        <v>1.8472515140032093</v>
      </c>
    </row>
    <row r="2426" spans="1:2">
      <c r="A2426">
        <v>2425</v>
      </c>
      <c r="B2426" s="13">
        <v>3.9546234105896674</v>
      </c>
    </row>
    <row r="2427" spans="1:2">
      <c r="A2427">
        <v>2426</v>
      </c>
      <c r="B2427" s="13">
        <v>2.0953396517739629</v>
      </c>
    </row>
    <row r="2428" spans="1:2">
      <c r="A2428">
        <v>2427</v>
      </c>
      <c r="B2428" s="13">
        <v>-2.2335810373820495</v>
      </c>
    </row>
    <row r="2429" spans="1:2">
      <c r="A2429">
        <v>2428</v>
      </c>
      <c r="B2429" s="13">
        <v>3.9835026678890686</v>
      </c>
    </row>
    <row r="2430" spans="1:2">
      <c r="A2430">
        <v>2429</v>
      </c>
      <c r="B2430" s="13">
        <v>0.43453753611334955</v>
      </c>
    </row>
    <row r="2431" spans="1:2">
      <c r="A2431">
        <v>2430</v>
      </c>
      <c r="B2431" s="13">
        <v>1.5138423503379417</v>
      </c>
    </row>
    <row r="2432" spans="1:2">
      <c r="A2432">
        <v>2431</v>
      </c>
      <c r="B2432" s="13">
        <v>1.6579294485729086</v>
      </c>
    </row>
    <row r="2433" spans="1:2">
      <c r="A2433">
        <v>2432</v>
      </c>
      <c r="B2433" s="13">
        <v>-3.7809207267492413</v>
      </c>
    </row>
    <row r="2434" spans="1:2">
      <c r="A2434">
        <v>2433</v>
      </c>
      <c r="B2434" s="13">
        <v>6.0464377468166068</v>
      </c>
    </row>
    <row r="2435" spans="1:2">
      <c r="A2435">
        <v>2434</v>
      </c>
      <c r="B2435" s="13">
        <v>2.227748149011183</v>
      </c>
    </row>
    <row r="2436" spans="1:2">
      <c r="A2436">
        <v>2435</v>
      </c>
      <c r="B2436" s="13">
        <v>-3.2963579226770876</v>
      </c>
    </row>
    <row r="2437" spans="1:2">
      <c r="A2437">
        <v>2436</v>
      </c>
      <c r="B2437" s="13">
        <v>-1.2429238241641769</v>
      </c>
    </row>
    <row r="2438" spans="1:2">
      <c r="A2438">
        <v>2437</v>
      </c>
      <c r="B2438" s="13">
        <v>-3.2161540595410534</v>
      </c>
    </row>
    <row r="2439" spans="1:2">
      <c r="A2439">
        <v>2438</v>
      </c>
      <c r="B2439" s="13">
        <v>-1.2084003100083136</v>
      </c>
    </row>
    <row r="2440" spans="1:2">
      <c r="A2440">
        <v>2439</v>
      </c>
      <c r="B2440" s="13">
        <v>-0.7853044736406396</v>
      </c>
    </row>
    <row r="2441" spans="1:2">
      <c r="A2441">
        <v>2440</v>
      </c>
      <c r="B2441" s="13">
        <v>6.623958018365637</v>
      </c>
    </row>
    <row r="2442" spans="1:2">
      <c r="A2442">
        <v>2441</v>
      </c>
      <c r="B2442" s="13">
        <v>4.5118528318898301</v>
      </c>
    </row>
    <row r="2443" spans="1:2">
      <c r="A2443">
        <v>2442</v>
      </c>
      <c r="B2443" s="13">
        <v>-3.7354538709062872</v>
      </c>
    </row>
    <row r="2444" spans="1:2">
      <c r="A2444">
        <v>2443</v>
      </c>
      <c r="B2444" s="13">
        <v>1.207765900694542</v>
      </c>
    </row>
    <row r="2445" spans="1:2">
      <c r="A2445">
        <v>2444</v>
      </c>
      <c r="B2445" s="13">
        <v>4.9989605824334022</v>
      </c>
    </row>
    <row r="2446" spans="1:2">
      <c r="A2446">
        <v>2445</v>
      </c>
      <c r="B2446" s="13">
        <v>3.4842046036245695</v>
      </c>
    </row>
    <row r="2447" spans="1:2">
      <c r="A2447">
        <v>2446</v>
      </c>
      <c r="B2447" s="13">
        <v>-3.5478939127486373</v>
      </c>
    </row>
    <row r="2448" spans="1:2">
      <c r="A2448">
        <v>2447</v>
      </c>
      <c r="B2448" s="13">
        <v>0.14878164089265539</v>
      </c>
    </row>
    <row r="2449" spans="1:2">
      <c r="A2449">
        <v>2448</v>
      </c>
      <c r="B2449" s="13">
        <v>2.3514761719922044</v>
      </c>
    </row>
    <row r="2450" spans="1:2">
      <c r="A2450">
        <v>2449</v>
      </c>
      <c r="B2450" s="13">
        <v>-2.4246391616924927</v>
      </c>
    </row>
    <row r="2451" spans="1:2">
      <c r="A2451">
        <v>2450</v>
      </c>
      <c r="B2451" s="13">
        <v>-1.068226637883831</v>
      </c>
    </row>
    <row r="2452" spans="1:2">
      <c r="A2452">
        <v>2451</v>
      </c>
      <c r="B2452" s="13">
        <v>1.302726140071935E-2</v>
      </c>
    </row>
    <row r="2453" spans="1:2">
      <c r="A2453">
        <v>2452</v>
      </c>
      <c r="B2453" s="13">
        <v>2.0888843131112833</v>
      </c>
    </row>
    <row r="2454" spans="1:2">
      <c r="A2454">
        <v>2453</v>
      </c>
      <c r="B2454" s="13">
        <v>-4.133415694429579</v>
      </c>
    </row>
    <row r="2455" spans="1:2">
      <c r="A2455">
        <v>2454</v>
      </c>
      <c r="B2455" s="13">
        <v>2.2451452357557415</v>
      </c>
    </row>
    <row r="2456" spans="1:2">
      <c r="A2456">
        <v>2455</v>
      </c>
      <c r="B2456" s="13">
        <v>-3.2531657594133851</v>
      </c>
    </row>
    <row r="2457" spans="1:2">
      <c r="A2457">
        <v>2456</v>
      </c>
      <c r="B2457" s="13">
        <v>-9.0789851614969272</v>
      </c>
    </row>
    <row r="2458" spans="1:2">
      <c r="A2458">
        <v>2457</v>
      </c>
      <c r="B2458" s="13">
        <v>-0.14704614690109979</v>
      </c>
    </row>
    <row r="2459" spans="1:2">
      <c r="A2459">
        <v>2458</v>
      </c>
      <c r="B2459" s="13">
        <v>-2.4243175302224684</v>
      </c>
    </row>
    <row r="2460" spans="1:2">
      <c r="A2460">
        <v>2459</v>
      </c>
      <c r="B2460" s="13">
        <v>1.1741691024245529</v>
      </c>
    </row>
    <row r="2461" spans="1:2">
      <c r="A2461">
        <v>2460</v>
      </c>
      <c r="B2461" s="13">
        <v>-3.7851267860601467</v>
      </c>
    </row>
    <row r="2462" spans="1:2">
      <c r="A2462">
        <v>2461</v>
      </c>
      <c r="B2462" s="13">
        <v>-0.71917120197936124</v>
      </c>
    </row>
    <row r="2463" spans="1:2">
      <c r="A2463">
        <v>2462</v>
      </c>
      <c r="B2463" s="13">
        <v>4.604935427256871</v>
      </c>
    </row>
    <row r="2464" spans="1:2">
      <c r="A2464">
        <v>2463</v>
      </c>
      <c r="B2464" s="13">
        <v>-0.58301674157532346</v>
      </c>
    </row>
    <row r="2465" spans="1:2">
      <c r="A2465">
        <v>2464</v>
      </c>
      <c r="B2465" s="13">
        <v>1.6523359571796401</v>
      </c>
    </row>
    <row r="2466" spans="1:2">
      <c r="A2466">
        <v>2465</v>
      </c>
      <c r="B2466" s="13">
        <v>-4.7759302937219372</v>
      </c>
    </row>
    <row r="2467" spans="1:2">
      <c r="A2467">
        <v>2466</v>
      </c>
      <c r="B2467" s="13">
        <v>0.37954166893498964</v>
      </c>
    </row>
    <row r="2468" spans="1:2">
      <c r="A2468">
        <v>2467</v>
      </c>
      <c r="B2468" s="13">
        <v>-0.48285006867361474</v>
      </c>
    </row>
    <row r="2469" spans="1:2">
      <c r="A2469">
        <v>2468</v>
      </c>
      <c r="B2469" s="13">
        <v>-5.4189568494424067</v>
      </c>
    </row>
    <row r="2470" spans="1:2">
      <c r="A2470">
        <v>2469</v>
      </c>
      <c r="B2470" s="13">
        <v>2.5376421289481619</v>
      </c>
    </row>
    <row r="2471" spans="1:2">
      <c r="A2471">
        <v>2470</v>
      </c>
      <c r="B2471" s="13">
        <v>6.9609237182226735</v>
      </c>
    </row>
    <row r="2472" spans="1:2">
      <c r="A2472">
        <v>2471</v>
      </c>
      <c r="B2472" s="13">
        <v>-4.9456716303508568</v>
      </c>
    </row>
    <row r="2473" spans="1:2">
      <c r="A2473">
        <v>2472</v>
      </c>
      <c r="B2473" s="13">
        <v>-6.7017758663617384</v>
      </c>
    </row>
    <row r="2474" spans="1:2">
      <c r="A2474">
        <v>2473</v>
      </c>
      <c r="B2474" s="13">
        <v>-1.6191206248112644</v>
      </c>
    </row>
    <row r="2475" spans="1:2">
      <c r="A2475">
        <v>2474</v>
      </c>
      <c r="B2475" s="13">
        <v>6.8864853121864993</v>
      </c>
    </row>
    <row r="2476" spans="1:2">
      <c r="A2476">
        <v>2475</v>
      </c>
      <c r="B2476" s="13">
        <v>5.4541594745638964</v>
      </c>
    </row>
    <row r="2477" spans="1:2">
      <c r="A2477">
        <v>2476</v>
      </c>
      <c r="B2477" s="13">
        <v>0.81011038833560989</v>
      </c>
    </row>
    <row r="2478" spans="1:2">
      <c r="A2478">
        <v>2477</v>
      </c>
      <c r="B2478" s="13">
        <v>7.4752519984366828E-3</v>
      </c>
    </row>
    <row r="2479" spans="1:2">
      <c r="A2479">
        <v>2478</v>
      </c>
      <c r="B2479" s="13">
        <v>-2.6542271954533923</v>
      </c>
    </row>
    <row r="2480" spans="1:2">
      <c r="A2480">
        <v>2479</v>
      </c>
      <c r="B2480" s="13">
        <v>-1.17838507407522</v>
      </c>
    </row>
    <row r="2481" spans="1:2">
      <c r="A2481">
        <v>2480</v>
      </c>
      <c r="B2481" s="13">
        <v>4.9525291707841177</v>
      </c>
    </row>
    <row r="2482" spans="1:2">
      <c r="A2482">
        <v>2481</v>
      </c>
      <c r="B2482" s="13">
        <v>-2.9317872422445501</v>
      </c>
    </row>
    <row r="2483" spans="1:2">
      <c r="A2483">
        <v>2482</v>
      </c>
      <c r="B2483" s="13">
        <v>-5.4366937251849823</v>
      </c>
    </row>
    <row r="2484" spans="1:2">
      <c r="A2484">
        <v>2483</v>
      </c>
      <c r="B2484" s="13">
        <v>-0.36615415498972681</v>
      </c>
    </row>
    <row r="2485" spans="1:2">
      <c r="A2485">
        <v>2484</v>
      </c>
      <c r="B2485" s="13">
        <v>-2.1507783465816193</v>
      </c>
    </row>
    <row r="2486" spans="1:2">
      <c r="A2486">
        <v>2485</v>
      </c>
      <c r="B2486" s="13">
        <v>6.1890881568359868</v>
      </c>
    </row>
    <row r="2487" spans="1:2">
      <c r="A2487">
        <v>2486</v>
      </c>
      <c r="B2487" s="13">
        <v>0.86267180704406854</v>
      </c>
    </row>
    <row r="2488" spans="1:2">
      <c r="A2488">
        <v>2487</v>
      </c>
      <c r="B2488" s="13">
        <v>6.7497880113781656</v>
      </c>
    </row>
    <row r="2489" spans="1:2">
      <c r="A2489">
        <v>2488</v>
      </c>
      <c r="B2489" s="13">
        <v>0.85557205025112371</v>
      </c>
    </row>
    <row r="2490" spans="1:2">
      <c r="A2490">
        <v>2489</v>
      </c>
      <c r="B2490" s="13">
        <v>-0.74225936795273562</v>
      </c>
    </row>
    <row r="2491" spans="1:2">
      <c r="A2491">
        <v>2490</v>
      </c>
      <c r="B2491" s="13">
        <v>-1.1763762546075218</v>
      </c>
    </row>
    <row r="2492" spans="1:2">
      <c r="A2492">
        <v>2491</v>
      </c>
      <c r="B2492" s="13">
        <v>-0.96754505319110418</v>
      </c>
    </row>
    <row r="2493" spans="1:2">
      <c r="A2493">
        <v>2492</v>
      </c>
      <c r="B2493" s="13">
        <v>0.69517618050766095</v>
      </c>
    </row>
    <row r="2494" spans="1:2">
      <c r="A2494">
        <v>2493</v>
      </c>
      <c r="B2494" s="13">
        <v>6.2506277204956451</v>
      </c>
    </row>
    <row r="2495" spans="1:2">
      <c r="A2495">
        <v>2494</v>
      </c>
      <c r="B2495" s="13">
        <v>4.7563585177616243</v>
      </c>
    </row>
    <row r="2496" spans="1:2">
      <c r="A2496">
        <v>2495</v>
      </c>
      <c r="B2496" s="13">
        <v>2.8824596233390603</v>
      </c>
    </row>
    <row r="2497" spans="1:2">
      <c r="A2497">
        <v>2496</v>
      </c>
      <c r="B2497" s="13">
        <v>-1.5092290175669605</v>
      </c>
    </row>
    <row r="2498" spans="1:2">
      <c r="A2498">
        <v>2497</v>
      </c>
      <c r="B2498" s="13">
        <v>-5.9827959137045283</v>
      </c>
    </row>
    <row r="2499" spans="1:2">
      <c r="A2499">
        <v>2498</v>
      </c>
      <c r="B2499" s="13">
        <v>2.0749956959735201</v>
      </c>
    </row>
    <row r="2500" spans="1:2">
      <c r="A2500">
        <v>2499</v>
      </c>
      <c r="B2500" s="13">
        <v>-2.3314617878788311</v>
      </c>
    </row>
    <row r="2501" spans="1:2">
      <c r="A2501">
        <v>2500</v>
      </c>
      <c r="B2501" s="13">
        <v>2.781800763470585</v>
      </c>
    </row>
    <row r="2502" spans="1:2">
      <c r="A2502">
        <v>2501</v>
      </c>
      <c r="B2502" s="13">
        <v>-3.4901339996595802</v>
      </c>
    </row>
    <row r="2503" spans="1:2">
      <c r="A2503">
        <v>2502</v>
      </c>
      <c r="B2503" s="13">
        <v>-4.1761920190010384</v>
      </c>
    </row>
    <row r="2504" spans="1:2">
      <c r="A2504">
        <v>2503</v>
      </c>
      <c r="B2504" s="13">
        <v>-8.5969476019837801E-2</v>
      </c>
    </row>
    <row r="2505" spans="1:2">
      <c r="A2505">
        <v>2504</v>
      </c>
      <c r="B2505" s="13">
        <v>-5.9216968190057342</v>
      </c>
    </row>
    <row r="2506" spans="1:2">
      <c r="A2506">
        <v>2505</v>
      </c>
      <c r="B2506" s="13">
        <v>-2.4851193676127687</v>
      </c>
    </row>
    <row r="2507" spans="1:2">
      <c r="A2507">
        <v>2506</v>
      </c>
      <c r="B2507" s="13">
        <v>2.2639472837295989</v>
      </c>
    </row>
    <row r="2508" spans="1:2">
      <c r="A2508">
        <v>2507</v>
      </c>
      <c r="B2508" s="13">
        <v>-4.1208336130665897</v>
      </c>
    </row>
    <row r="2509" spans="1:2">
      <c r="A2509">
        <v>2508</v>
      </c>
      <c r="B2509" s="13">
        <v>-0.90965131771716357</v>
      </c>
    </row>
    <row r="2510" spans="1:2">
      <c r="A2510">
        <v>2509</v>
      </c>
      <c r="B2510" s="13">
        <v>-0.7440184782308481</v>
      </c>
    </row>
    <row r="2511" spans="1:2">
      <c r="A2511">
        <v>2510</v>
      </c>
      <c r="B2511" s="13">
        <v>1.6096637734819919</v>
      </c>
    </row>
    <row r="2512" spans="1:2">
      <c r="A2512">
        <v>2511</v>
      </c>
      <c r="B2512" s="13">
        <v>-1.697036060109318</v>
      </c>
    </row>
    <row r="2513" spans="1:2">
      <c r="A2513">
        <v>2512</v>
      </c>
      <c r="B2513" s="13">
        <v>-1.5075303444266137</v>
      </c>
    </row>
    <row r="2514" spans="1:2">
      <c r="A2514">
        <v>2513</v>
      </c>
      <c r="B2514" s="13">
        <v>-0.95259168905210179</v>
      </c>
    </row>
    <row r="2515" spans="1:2">
      <c r="A2515">
        <v>2514</v>
      </c>
      <c r="B2515" s="13">
        <v>1.8739551310990124</v>
      </c>
    </row>
    <row r="2516" spans="1:2">
      <c r="A2516">
        <v>2515</v>
      </c>
      <c r="B2516" s="13">
        <v>-3.4966859213733881</v>
      </c>
    </row>
    <row r="2517" spans="1:2">
      <c r="A2517">
        <v>2516</v>
      </c>
      <c r="B2517" s="13">
        <v>2.4371109266393489</v>
      </c>
    </row>
    <row r="2518" spans="1:2">
      <c r="A2518">
        <v>2517</v>
      </c>
      <c r="B2518" s="13">
        <v>0.4531151634035217</v>
      </c>
    </row>
    <row r="2519" spans="1:2">
      <c r="A2519">
        <v>2518</v>
      </c>
      <c r="B2519" s="13">
        <v>3.2655250219771439</v>
      </c>
    </row>
    <row r="2520" spans="1:2">
      <c r="A2520">
        <v>2519</v>
      </c>
      <c r="B2520" s="13">
        <v>4.0609124944570052</v>
      </c>
    </row>
    <row r="2521" spans="1:2">
      <c r="A2521">
        <v>2520</v>
      </c>
      <c r="B2521" s="13">
        <v>0.73908947626239019</v>
      </c>
    </row>
    <row r="2522" spans="1:2">
      <c r="A2522">
        <v>2521</v>
      </c>
      <c r="B2522" s="13">
        <v>4.870616377087134</v>
      </c>
    </row>
    <row r="2523" spans="1:2">
      <c r="A2523">
        <v>2522</v>
      </c>
      <c r="B2523" s="13">
        <v>-5.5847545297185795E-2</v>
      </c>
    </row>
    <row r="2524" spans="1:2">
      <c r="A2524">
        <v>2523</v>
      </c>
      <c r="B2524" s="13">
        <v>1.3387531696343846</v>
      </c>
    </row>
    <row r="2525" spans="1:2">
      <c r="A2525">
        <v>2524</v>
      </c>
      <c r="B2525" s="13">
        <v>3.6646287656163636</v>
      </c>
    </row>
    <row r="2526" spans="1:2">
      <c r="A2526">
        <v>2525</v>
      </c>
      <c r="B2526" s="13">
        <v>2.5821468600628816</v>
      </c>
    </row>
    <row r="2527" spans="1:2">
      <c r="A2527">
        <v>2526</v>
      </c>
      <c r="B2527" s="13">
        <v>1.9683222031059775</v>
      </c>
    </row>
    <row r="2528" spans="1:2">
      <c r="A2528">
        <v>2527</v>
      </c>
      <c r="B2528" s="13">
        <v>0.97404120420999418</v>
      </c>
    </row>
    <row r="2529" spans="1:2">
      <c r="A2529">
        <v>2528</v>
      </c>
      <c r="B2529" s="13">
        <v>1.1975123412768764</v>
      </c>
    </row>
    <row r="2530" spans="1:2">
      <c r="A2530">
        <v>2529</v>
      </c>
      <c r="B2530" s="13">
        <v>-6.6867992738046196</v>
      </c>
    </row>
    <row r="2531" spans="1:2">
      <c r="A2531">
        <v>2530</v>
      </c>
      <c r="B2531" s="13">
        <v>1.3710877744277907</v>
      </c>
    </row>
    <row r="2532" spans="1:2">
      <c r="A2532">
        <v>2531</v>
      </c>
      <c r="B2532" s="13">
        <v>-3.186786464221135</v>
      </c>
    </row>
    <row r="2533" spans="1:2">
      <c r="A2533">
        <v>2532</v>
      </c>
      <c r="B2533" s="13">
        <v>3.4574315016508286</v>
      </c>
    </row>
    <row r="2534" spans="1:2">
      <c r="A2534">
        <v>2533</v>
      </c>
      <c r="B2534" s="13">
        <v>-2.1984809966718744</v>
      </c>
    </row>
    <row r="2535" spans="1:2">
      <c r="A2535">
        <v>2534</v>
      </c>
      <c r="B2535" s="13">
        <v>-4.0181654393293851</v>
      </c>
    </row>
    <row r="2536" spans="1:2">
      <c r="A2536">
        <v>2535</v>
      </c>
      <c r="B2536" s="13">
        <v>-0.5952325942433484</v>
      </c>
    </row>
    <row r="2537" spans="1:2">
      <c r="A2537">
        <v>2536</v>
      </c>
      <c r="B2537" s="13">
        <v>-5.5114804572451623</v>
      </c>
    </row>
    <row r="2538" spans="1:2">
      <c r="A2538">
        <v>2537</v>
      </c>
      <c r="B2538" s="13">
        <v>-5.6940003249687106</v>
      </c>
    </row>
    <row r="2539" spans="1:2">
      <c r="A2539">
        <v>2538</v>
      </c>
      <c r="B2539" s="13">
        <v>0.41112260214759261</v>
      </c>
    </row>
    <row r="2540" spans="1:2">
      <c r="A2540">
        <v>2539</v>
      </c>
      <c r="B2540" s="13">
        <v>0.88598185177557631</v>
      </c>
    </row>
    <row r="2541" spans="1:2">
      <c r="A2541">
        <v>2540</v>
      </c>
      <c r="B2541" s="13">
        <v>4.6948631264442122</v>
      </c>
    </row>
    <row r="2542" spans="1:2">
      <c r="A2542">
        <v>2541</v>
      </c>
      <c r="B2542" s="13">
        <v>-4.951386981230617</v>
      </c>
    </row>
    <row r="2543" spans="1:2">
      <c r="A2543">
        <v>2542</v>
      </c>
      <c r="B2543" s="13">
        <v>-0.74808872277144722</v>
      </c>
    </row>
    <row r="2544" spans="1:2">
      <c r="A2544">
        <v>2543</v>
      </c>
      <c r="B2544" s="13">
        <v>-0.93571701507710336</v>
      </c>
    </row>
    <row r="2545" spans="1:2">
      <c r="A2545">
        <v>2544</v>
      </c>
      <c r="B2545" s="13">
        <v>-3.8445855887928042</v>
      </c>
    </row>
    <row r="2546" spans="1:2">
      <c r="A2546">
        <v>2545</v>
      </c>
      <c r="B2546" s="13">
        <v>2.5458152733016988</v>
      </c>
    </row>
    <row r="2547" spans="1:2">
      <c r="A2547">
        <v>2546</v>
      </c>
      <c r="B2547" s="13">
        <v>-4.3148192121243412</v>
      </c>
    </row>
    <row r="2548" spans="1:2">
      <c r="A2548">
        <v>2547</v>
      </c>
      <c r="B2548" s="13">
        <v>-1.3813259744292059</v>
      </c>
    </row>
    <row r="2549" spans="1:2">
      <c r="A2549">
        <v>2548</v>
      </c>
      <c r="B2549" s="13">
        <v>-5.955082773894536</v>
      </c>
    </row>
    <row r="2550" spans="1:2">
      <c r="A2550">
        <v>2549</v>
      </c>
      <c r="B2550" s="13">
        <v>6.1031721934554115</v>
      </c>
    </row>
    <row r="2551" spans="1:2">
      <c r="A2551">
        <v>2550</v>
      </c>
      <c r="B2551" s="13">
        <v>-2.4349265870536079</v>
      </c>
    </row>
    <row r="2552" spans="1:2">
      <c r="A2552">
        <v>2551</v>
      </c>
      <c r="B2552" s="13">
        <v>2.1093912980516403</v>
      </c>
    </row>
    <row r="2553" spans="1:2">
      <c r="A2553">
        <v>2552</v>
      </c>
      <c r="B2553" s="13">
        <v>6.4431288871106362</v>
      </c>
    </row>
    <row r="2554" spans="1:2">
      <c r="A2554">
        <v>2553</v>
      </c>
      <c r="B2554" s="13">
        <v>-3.982109118570357</v>
      </c>
    </row>
    <row r="2555" spans="1:2">
      <c r="A2555">
        <v>2554</v>
      </c>
      <c r="B2555" s="13">
        <v>-4.0642386235936803</v>
      </c>
    </row>
    <row r="2556" spans="1:2">
      <c r="A2556">
        <v>2555</v>
      </c>
      <c r="B2556" s="13">
        <v>3.1370409474381651</v>
      </c>
    </row>
    <row r="2557" spans="1:2">
      <c r="A2557">
        <v>2556</v>
      </c>
      <c r="B2557" s="13">
        <v>0.82549307963010776</v>
      </c>
    </row>
    <row r="2558" spans="1:2">
      <c r="A2558">
        <v>2557</v>
      </c>
      <c r="B2558" s="13">
        <v>2.5174373472114624</v>
      </c>
    </row>
    <row r="2559" spans="1:2">
      <c r="A2559">
        <v>2558</v>
      </c>
      <c r="B2559" s="13">
        <v>-3.2926309248471961</v>
      </c>
    </row>
    <row r="2560" spans="1:2">
      <c r="A2560">
        <v>2559</v>
      </c>
      <c r="B2560" s="13">
        <v>4.412006767025809</v>
      </c>
    </row>
    <row r="2561" spans="1:2">
      <c r="A2561">
        <v>2560</v>
      </c>
      <c r="B2561" s="13">
        <v>-1.1646838609184258</v>
      </c>
    </row>
    <row r="2562" spans="1:2">
      <c r="A2562">
        <v>2561</v>
      </c>
      <c r="B2562" s="13">
        <v>-2.0927091187402396</v>
      </c>
    </row>
    <row r="2563" spans="1:2">
      <c r="A2563">
        <v>2562</v>
      </c>
      <c r="B2563" s="13">
        <v>1.1590149081161765</v>
      </c>
    </row>
    <row r="2564" spans="1:2">
      <c r="A2564">
        <v>2563</v>
      </c>
      <c r="B2564" s="13">
        <v>2.2082538681544088</v>
      </c>
    </row>
    <row r="2565" spans="1:2">
      <c r="A2565">
        <v>2564</v>
      </c>
      <c r="B2565" s="13">
        <v>0.48190536475599288</v>
      </c>
    </row>
    <row r="2566" spans="1:2">
      <c r="A2566">
        <v>2565</v>
      </c>
      <c r="B2566" s="13">
        <v>-2.7195263802766703</v>
      </c>
    </row>
    <row r="2567" spans="1:2">
      <c r="A2567">
        <v>2566</v>
      </c>
      <c r="B2567" s="13">
        <v>-2.4860792194143793</v>
      </c>
    </row>
    <row r="2568" spans="1:2">
      <c r="A2568">
        <v>2567</v>
      </c>
      <c r="B2568" s="13">
        <v>2.2431332330710685</v>
      </c>
    </row>
    <row r="2569" spans="1:2">
      <c r="A2569">
        <v>2568</v>
      </c>
      <c r="B2569" s="13">
        <v>-0.17232354373511299</v>
      </c>
    </row>
    <row r="2570" spans="1:2">
      <c r="A2570">
        <v>2569</v>
      </c>
      <c r="B2570" s="13">
        <v>7.566146338878549</v>
      </c>
    </row>
    <row r="2571" spans="1:2">
      <c r="A2571">
        <v>2570</v>
      </c>
      <c r="B2571" s="13">
        <v>-1.4270544365243207</v>
      </c>
    </row>
    <row r="2572" spans="1:2">
      <c r="A2572">
        <v>2571</v>
      </c>
      <c r="B2572" s="13">
        <v>4.4405290246619895</v>
      </c>
    </row>
    <row r="2573" spans="1:2">
      <c r="A2573">
        <v>2572</v>
      </c>
      <c r="B2573" s="13">
        <v>2.3160917754683732</v>
      </c>
    </row>
    <row r="2574" spans="1:2">
      <c r="A2574">
        <v>2573</v>
      </c>
      <c r="B2574" s="13">
        <v>0.15883615497082801</v>
      </c>
    </row>
    <row r="2575" spans="1:2">
      <c r="A2575">
        <v>2574</v>
      </c>
      <c r="B2575" s="13">
        <v>-2.7058594937158964</v>
      </c>
    </row>
    <row r="2576" spans="1:2">
      <c r="A2576">
        <v>2575</v>
      </c>
      <c r="B2576" s="13">
        <v>-4.4242254656797213</v>
      </c>
    </row>
    <row r="2577" spans="1:2">
      <c r="A2577">
        <v>2576</v>
      </c>
      <c r="B2577" s="13">
        <v>-3.2317215950732594</v>
      </c>
    </row>
    <row r="2578" spans="1:2">
      <c r="A2578">
        <v>2577</v>
      </c>
      <c r="B2578" s="13">
        <v>1.5575424856362232</v>
      </c>
    </row>
    <row r="2579" spans="1:2">
      <c r="A2579">
        <v>2578</v>
      </c>
      <c r="B2579" s="13">
        <v>-5.4672309644036146</v>
      </c>
    </row>
    <row r="2580" spans="1:2">
      <c r="A2580">
        <v>2579</v>
      </c>
      <c r="B2580" s="13">
        <v>4.9940491509017688</v>
      </c>
    </row>
    <row r="2581" spans="1:2">
      <c r="A2581">
        <v>2580</v>
      </c>
      <c r="B2581" s="13">
        <v>4.3945868099655732</v>
      </c>
    </row>
    <row r="2582" spans="1:2">
      <c r="A2582">
        <v>2581</v>
      </c>
      <c r="B2582" s="13">
        <v>2.7039994365759932</v>
      </c>
    </row>
    <row r="2583" spans="1:2">
      <c r="A2583">
        <v>2582</v>
      </c>
      <c r="B2583" s="13">
        <v>5.2473501622420331</v>
      </c>
    </row>
    <row r="2584" spans="1:2">
      <c r="A2584">
        <v>2583</v>
      </c>
      <c r="B2584" s="13">
        <v>4.2639257483274093</v>
      </c>
    </row>
    <row r="2585" spans="1:2">
      <c r="A2585">
        <v>2584</v>
      </c>
      <c r="B2585" s="13">
        <v>-1.4817593786784875</v>
      </c>
    </row>
    <row r="2586" spans="1:2">
      <c r="A2586">
        <v>2585</v>
      </c>
      <c r="B2586" s="13">
        <v>1.7343160465792544</v>
      </c>
    </row>
    <row r="2587" spans="1:2">
      <c r="A2587">
        <v>2586</v>
      </c>
      <c r="B2587" s="13">
        <v>-3.410998795150149</v>
      </c>
    </row>
    <row r="2588" spans="1:2">
      <c r="A2588">
        <v>2587</v>
      </c>
      <c r="B2588" s="13">
        <v>-6.0111968764644361</v>
      </c>
    </row>
    <row r="2589" spans="1:2">
      <c r="A2589">
        <v>2588</v>
      </c>
      <c r="B2589" s="13">
        <v>0.47837154246197799</v>
      </c>
    </row>
    <row r="2590" spans="1:2">
      <c r="A2590">
        <v>2589</v>
      </c>
      <c r="B2590" s="13">
        <v>-2.1339945620886574E-2</v>
      </c>
    </row>
    <row r="2591" spans="1:2">
      <c r="A2591">
        <v>2590</v>
      </c>
      <c r="B2591" s="13">
        <v>2.9606333508484419</v>
      </c>
    </row>
    <row r="2592" spans="1:2">
      <c r="A2592">
        <v>2591</v>
      </c>
      <c r="B2592" s="13">
        <v>-2.5461233028161869</v>
      </c>
    </row>
    <row r="2593" spans="1:2">
      <c r="A2593">
        <v>2592</v>
      </c>
      <c r="B2593" s="13">
        <v>5.5922017161861488</v>
      </c>
    </row>
    <row r="2594" spans="1:2">
      <c r="A2594">
        <v>2593</v>
      </c>
      <c r="B2594" s="13">
        <v>3.955093821536837</v>
      </c>
    </row>
    <row r="2595" spans="1:2">
      <c r="A2595">
        <v>2594</v>
      </c>
      <c r="B2595" s="13">
        <v>-1.1288251008587023E-2</v>
      </c>
    </row>
    <row r="2596" spans="1:2">
      <c r="A2596">
        <v>2595</v>
      </c>
      <c r="B2596" s="13">
        <v>-2.6226364573188734</v>
      </c>
    </row>
    <row r="2597" spans="1:2">
      <c r="A2597">
        <v>2596</v>
      </c>
      <c r="B2597" s="13">
        <v>-2.5877510926813727</v>
      </c>
    </row>
    <row r="2598" spans="1:2">
      <c r="A2598">
        <v>2597</v>
      </c>
      <c r="B2598" s="13">
        <v>-1.805706758610625</v>
      </c>
    </row>
    <row r="2599" spans="1:2">
      <c r="A2599">
        <v>2598</v>
      </c>
      <c r="B2599" s="13">
        <v>2.7811381475254642</v>
      </c>
    </row>
    <row r="2600" spans="1:2">
      <c r="A2600">
        <v>2599</v>
      </c>
      <c r="B2600" s="13">
        <v>4.8778150647641985</v>
      </c>
    </row>
    <row r="2601" spans="1:2">
      <c r="A2601">
        <v>2600</v>
      </c>
      <c r="B2601" s="13">
        <v>-3.3927020468380329</v>
      </c>
    </row>
    <row r="2602" spans="1:2">
      <c r="A2602">
        <v>2601</v>
      </c>
      <c r="B2602" s="13">
        <v>-3.8734824648333368</v>
      </c>
    </row>
    <row r="2603" spans="1:2">
      <c r="A2603">
        <v>2602</v>
      </c>
      <c r="B2603" s="13">
        <v>1.3908788733311777</v>
      </c>
    </row>
    <row r="2604" spans="1:2">
      <c r="A2604">
        <v>2603</v>
      </c>
      <c r="B2604" s="13">
        <v>-0.73860073148635241</v>
      </c>
    </row>
    <row r="2605" spans="1:2">
      <c r="A2605">
        <v>2604</v>
      </c>
      <c r="B2605" s="13">
        <v>-0.61781767264317455</v>
      </c>
    </row>
    <row r="2606" spans="1:2">
      <c r="A2606">
        <v>2605</v>
      </c>
      <c r="B2606" s="13">
        <v>0.99912879136454691</v>
      </c>
    </row>
    <row r="2607" spans="1:2">
      <c r="A2607">
        <v>2606</v>
      </c>
      <c r="B2607" s="13">
        <v>-1.9337449308759349</v>
      </c>
    </row>
    <row r="2608" spans="1:2">
      <c r="A2608">
        <v>2607</v>
      </c>
      <c r="B2608" s="13">
        <v>-1.5801774942526801</v>
      </c>
    </row>
    <row r="2609" spans="1:2">
      <c r="A2609">
        <v>2608</v>
      </c>
      <c r="B2609" s="13">
        <v>4.3382745046937305</v>
      </c>
    </row>
    <row r="2610" spans="1:2">
      <c r="A2610">
        <v>2609</v>
      </c>
      <c r="B2610" s="13">
        <v>3.5382300168560374</v>
      </c>
    </row>
    <row r="2611" spans="1:2">
      <c r="A2611">
        <v>2610</v>
      </c>
      <c r="B2611" s="13">
        <v>-4.4545386710072492</v>
      </c>
    </row>
    <row r="2612" spans="1:2">
      <c r="A2612">
        <v>2611</v>
      </c>
      <c r="B2612" s="13">
        <v>1.9317052939927881</v>
      </c>
    </row>
    <row r="2613" spans="1:2">
      <c r="A2613">
        <v>2612</v>
      </c>
      <c r="B2613" s="13">
        <v>-0.51551413532206725</v>
      </c>
    </row>
    <row r="2614" spans="1:2">
      <c r="A2614">
        <v>2613</v>
      </c>
      <c r="B2614" s="13">
        <v>-10.63430907077996</v>
      </c>
    </row>
    <row r="2615" spans="1:2">
      <c r="A2615">
        <v>2614</v>
      </c>
      <c r="B2615" s="13">
        <v>3.7045046145705611</v>
      </c>
    </row>
    <row r="2616" spans="1:2">
      <c r="A2616">
        <v>2615</v>
      </c>
      <c r="B2616" s="13">
        <v>-1.8475975251348136</v>
      </c>
    </row>
    <row r="2617" spans="1:2">
      <c r="A2617">
        <v>2616</v>
      </c>
      <c r="B2617" s="13">
        <v>-1.1203661953662143</v>
      </c>
    </row>
    <row r="2618" spans="1:2">
      <c r="A2618">
        <v>2617</v>
      </c>
      <c r="B2618" s="13">
        <v>1.6941800378964413</v>
      </c>
    </row>
    <row r="2619" spans="1:2">
      <c r="A2619">
        <v>2618</v>
      </c>
      <c r="B2619" s="13">
        <v>1.6904672424377298</v>
      </c>
    </row>
    <row r="2620" spans="1:2">
      <c r="A2620">
        <v>2619</v>
      </c>
      <c r="B2620" s="13">
        <v>5.8359618890563949</v>
      </c>
    </row>
    <row r="2621" spans="1:2">
      <c r="A2621">
        <v>2620</v>
      </c>
      <c r="B2621" s="13">
        <v>-5.4990673512238386</v>
      </c>
    </row>
    <row r="2622" spans="1:2">
      <c r="A2622">
        <v>2621</v>
      </c>
      <c r="B2622" s="13">
        <v>-2.6692111048795688</v>
      </c>
    </row>
    <row r="2623" spans="1:2">
      <c r="A2623">
        <v>2622</v>
      </c>
      <c r="B2623" s="13">
        <v>1.3719010273682766</v>
      </c>
    </row>
    <row r="2624" spans="1:2">
      <c r="A2624">
        <v>2623</v>
      </c>
      <c r="B2624" s="13">
        <v>-2.4778387245703004</v>
      </c>
    </row>
    <row r="2625" spans="1:2">
      <c r="A2625">
        <v>2624</v>
      </c>
      <c r="B2625" s="13">
        <v>7.1674958510276996</v>
      </c>
    </row>
    <row r="2626" spans="1:2">
      <c r="A2626">
        <v>2625</v>
      </c>
      <c r="B2626" s="13">
        <v>-2.6605059424189714</v>
      </c>
    </row>
    <row r="2627" spans="1:2">
      <c r="A2627">
        <v>2626</v>
      </c>
      <c r="B2627" s="13">
        <v>0.80224495651008354</v>
      </c>
    </row>
    <row r="2628" spans="1:2">
      <c r="A2628">
        <v>2627</v>
      </c>
      <c r="B2628" s="13">
        <v>0.26356358238160643</v>
      </c>
    </row>
    <row r="2629" spans="1:2">
      <c r="A2629">
        <v>2628</v>
      </c>
      <c r="B2629" s="13">
        <v>0.33641163312361944</v>
      </c>
    </row>
    <row r="2630" spans="1:2">
      <c r="A2630">
        <v>2629</v>
      </c>
      <c r="B2630" s="13">
        <v>-2.6107288498058865</v>
      </c>
    </row>
    <row r="2631" spans="1:2">
      <c r="A2631">
        <v>2630</v>
      </c>
      <c r="B2631" s="13">
        <v>4.1727548714557114</v>
      </c>
    </row>
    <row r="2632" spans="1:2">
      <c r="A2632">
        <v>2631</v>
      </c>
      <c r="B2632" s="13">
        <v>3.287006584704637</v>
      </c>
    </row>
    <row r="2633" spans="1:2">
      <c r="A2633">
        <v>2632</v>
      </c>
      <c r="B2633" s="13">
        <v>4.5650141643609841</v>
      </c>
    </row>
    <row r="2634" spans="1:2">
      <c r="A2634">
        <v>2633</v>
      </c>
      <c r="B2634" s="13">
        <v>0.96634230429567103</v>
      </c>
    </row>
    <row r="2635" spans="1:2">
      <c r="A2635">
        <v>2634</v>
      </c>
      <c r="B2635" s="13">
        <v>2.2193867857009617</v>
      </c>
    </row>
    <row r="2636" spans="1:2">
      <c r="A2636">
        <v>2635</v>
      </c>
      <c r="B2636" s="13">
        <v>-0.59454706098503052</v>
      </c>
    </row>
    <row r="2637" spans="1:2">
      <c r="A2637">
        <v>2636</v>
      </c>
      <c r="B2637" s="13">
        <v>2.4259861593378824</v>
      </c>
    </row>
    <row r="2638" spans="1:2">
      <c r="A2638">
        <v>2637</v>
      </c>
      <c r="B2638" s="13">
        <v>3.2460875255469119</v>
      </c>
    </row>
    <row r="2639" spans="1:2">
      <c r="A2639">
        <v>2638</v>
      </c>
      <c r="B2639" s="13">
        <v>1.4482678555418314</v>
      </c>
    </row>
    <row r="2640" spans="1:2">
      <c r="A2640">
        <v>2639</v>
      </c>
      <c r="B2640" s="13">
        <v>-1.9517647905355449</v>
      </c>
    </row>
    <row r="2641" spans="1:2">
      <c r="A2641">
        <v>2640</v>
      </c>
      <c r="B2641" s="13">
        <v>-1.5444888715098542E-2</v>
      </c>
    </row>
    <row r="2642" spans="1:2">
      <c r="A2642">
        <v>2641</v>
      </c>
      <c r="B2642" s="13">
        <v>-0.27603338602317606</v>
      </c>
    </row>
    <row r="2643" spans="1:2">
      <c r="A2643">
        <v>2642</v>
      </c>
      <c r="B2643" s="13">
        <v>4.7139506871597314</v>
      </c>
    </row>
    <row r="2644" spans="1:2">
      <c r="A2644">
        <v>2643</v>
      </c>
      <c r="B2644" s="13">
        <v>-2.6106391931468318</v>
      </c>
    </row>
    <row r="2645" spans="1:2">
      <c r="A2645">
        <v>2644</v>
      </c>
      <c r="B2645" s="13">
        <v>-3.5486345125757821</v>
      </c>
    </row>
    <row r="2646" spans="1:2">
      <c r="A2646">
        <v>2645</v>
      </c>
      <c r="B2646" s="13">
        <v>1.5264709054567169</v>
      </c>
    </row>
    <row r="2647" spans="1:2">
      <c r="A2647">
        <v>2646</v>
      </c>
      <c r="B2647" s="13">
        <v>-6.5250247625545503</v>
      </c>
    </row>
    <row r="2648" spans="1:2">
      <c r="A2648">
        <v>2647</v>
      </c>
      <c r="B2648" s="13">
        <v>-0.66607673992369087</v>
      </c>
    </row>
    <row r="2649" spans="1:2">
      <c r="A2649">
        <v>2648</v>
      </c>
      <c r="B2649" s="13">
        <v>-2.2048374967659008</v>
      </c>
    </row>
    <row r="2650" spans="1:2">
      <c r="A2650">
        <v>2649</v>
      </c>
      <c r="B2650" s="13">
        <v>9.8414055389628334</v>
      </c>
    </row>
    <row r="2651" spans="1:2">
      <c r="A2651">
        <v>2650</v>
      </c>
      <c r="B2651" s="13">
        <v>-5.8624285124605615</v>
      </c>
    </row>
    <row r="2652" spans="1:2">
      <c r="A2652">
        <v>2651</v>
      </c>
      <c r="B2652" s="13">
        <v>0.2645856419719233</v>
      </c>
    </row>
    <row r="2653" spans="1:2">
      <c r="A2653">
        <v>2652</v>
      </c>
      <c r="B2653" s="13">
        <v>-11.31402433853712</v>
      </c>
    </row>
    <row r="2654" spans="1:2">
      <c r="A2654">
        <v>2653</v>
      </c>
      <c r="B2654" s="13">
        <v>6.6123373548858337</v>
      </c>
    </row>
    <row r="2655" spans="1:2">
      <c r="A2655">
        <v>2654</v>
      </c>
      <c r="B2655" s="13">
        <v>-5.4469134263002346</v>
      </c>
    </row>
    <row r="2656" spans="1:2">
      <c r="A2656">
        <v>2655</v>
      </c>
      <c r="B2656" s="13">
        <v>0.97660728123366802</v>
      </c>
    </row>
    <row r="2657" spans="1:2">
      <c r="A2657">
        <v>2656</v>
      </c>
      <c r="B2657" s="13">
        <v>-2.3448964585919123</v>
      </c>
    </row>
    <row r="2658" spans="1:2">
      <c r="A2658">
        <v>2657</v>
      </c>
      <c r="B2658" s="13">
        <v>-3.0147262832746691</v>
      </c>
    </row>
    <row r="2659" spans="1:2">
      <c r="A2659">
        <v>2658</v>
      </c>
      <c r="B2659" s="13">
        <v>-1.7118359664276259</v>
      </c>
    </row>
    <row r="2660" spans="1:2">
      <c r="A2660">
        <v>2659</v>
      </c>
      <c r="B2660" s="13">
        <v>-3.9866575302054654</v>
      </c>
    </row>
    <row r="2661" spans="1:2">
      <c r="A2661">
        <v>2660</v>
      </c>
      <c r="B2661" s="13">
        <v>-0.34275488192807529</v>
      </c>
    </row>
    <row r="2662" spans="1:2">
      <c r="A2662">
        <v>2661</v>
      </c>
      <c r="B2662" s="13">
        <v>2.623504145482582</v>
      </c>
    </row>
    <row r="2663" spans="1:2">
      <c r="A2663">
        <v>2662</v>
      </c>
      <c r="B2663" s="13">
        <v>4.3588988935899433</v>
      </c>
    </row>
    <row r="2664" spans="1:2">
      <c r="A2664">
        <v>2663</v>
      </c>
      <c r="B2664" s="13">
        <v>1.5107563262600323</v>
      </c>
    </row>
    <row r="2665" spans="1:2">
      <c r="A2665">
        <v>2664</v>
      </c>
      <c r="B2665" s="13">
        <v>1.5352482232329565</v>
      </c>
    </row>
    <row r="2666" spans="1:2">
      <c r="A2666">
        <v>2665</v>
      </c>
      <c r="B2666" s="13">
        <v>-4.7524983562874166</v>
      </c>
    </row>
    <row r="2667" spans="1:2">
      <c r="A2667">
        <v>2666</v>
      </c>
      <c r="B2667" s="13">
        <v>1.2893546678148031</v>
      </c>
    </row>
    <row r="2668" spans="1:2">
      <c r="A2668">
        <v>2667</v>
      </c>
      <c r="B2668" s="13">
        <v>-3.4443163435828299</v>
      </c>
    </row>
    <row r="2669" spans="1:2">
      <c r="A2669">
        <v>2668</v>
      </c>
      <c r="B2669" s="13">
        <v>-1.3322923827652293</v>
      </c>
    </row>
    <row r="2670" spans="1:2">
      <c r="A2670">
        <v>2669</v>
      </c>
      <c r="B2670" s="13">
        <v>3.0189976183722869</v>
      </c>
    </row>
    <row r="2671" spans="1:2">
      <c r="A2671">
        <v>2670</v>
      </c>
      <c r="B2671" s="13">
        <v>2.6463955263910934</v>
      </c>
    </row>
    <row r="2672" spans="1:2">
      <c r="A2672">
        <v>2671</v>
      </c>
      <c r="B2672" s="13">
        <v>-5.7072441017543936</v>
      </c>
    </row>
    <row r="2673" spans="1:2">
      <c r="A2673">
        <v>2672</v>
      </c>
      <c r="B2673" s="13">
        <v>8.6266684942355845</v>
      </c>
    </row>
    <row r="2674" spans="1:2">
      <c r="A2674">
        <v>2673</v>
      </c>
      <c r="B2674" s="13">
        <v>-4.2547537783478955</v>
      </c>
    </row>
    <row r="2675" spans="1:2">
      <c r="A2675">
        <v>2674</v>
      </c>
      <c r="B2675" s="13">
        <v>3.9563522258810471</v>
      </c>
    </row>
    <row r="2676" spans="1:2">
      <c r="A2676">
        <v>2675</v>
      </c>
      <c r="B2676" s="13">
        <v>-1.2546076317904489</v>
      </c>
    </row>
    <row r="2677" spans="1:2">
      <c r="A2677">
        <v>2676</v>
      </c>
      <c r="B2677" s="13">
        <v>0.86752842152263931</v>
      </c>
    </row>
    <row r="2678" spans="1:2">
      <c r="A2678">
        <v>2677</v>
      </c>
      <c r="B2678" s="13">
        <v>3.6741346961106038</v>
      </c>
    </row>
    <row r="2679" spans="1:2">
      <c r="A2679">
        <v>2678</v>
      </c>
      <c r="B2679" s="13">
        <v>-0.75741835546701231</v>
      </c>
    </row>
    <row r="2680" spans="1:2">
      <c r="A2680">
        <v>2679</v>
      </c>
      <c r="B2680" s="13">
        <v>6.7496422484574143</v>
      </c>
    </row>
    <row r="2681" spans="1:2">
      <c r="A2681">
        <v>2680</v>
      </c>
      <c r="B2681" s="13">
        <v>-1.1287567327226655</v>
      </c>
    </row>
    <row r="2682" spans="1:2">
      <c r="A2682">
        <v>2681</v>
      </c>
      <c r="B2682" s="13">
        <v>-3.5925690633338698</v>
      </c>
    </row>
    <row r="2683" spans="1:2">
      <c r="A2683">
        <v>2682</v>
      </c>
      <c r="B2683" s="13">
        <v>4.3521786848102071</v>
      </c>
    </row>
    <row r="2684" spans="1:2">
      <c r="A2684">
        <v>2683</v>
      </c>
      <c r="B2684" s="13">
        <v>-1.2322564677385817</v>
      </c>
    </row>
    <row r="2685" spans="1:2">
      <c r="A2685">
        <v>2684</v>
      </c>
      <c r="B2685" s="13">
        <v>-5.7484245321221961</v>
      </c>
    </row>
    <row r="2686" spans="1:2">
      <c r="A2686">
        <v>2685</v>
      </c>
      <c r="B2686" s="13">
        <v>-0.31377313130183204</v>
      </c>
    </row>
    <row r="2687" spans="1:2">
      <c r="A2687">
        <v>2686</v>
      </c>
      <c r="B2687" s="13">
        <v>-1.9051459625556164</v>
      </c>
    </row>
    <row r="2688" spans="1:2">
      <c r="A2688">
        <v>2687</v>
      </c>
      <c r="B2688" s="13">
        <v>1.9298217968453304</v>
      </c>
    </row>
    <row r="2689" spans="1:2">
      <c r="A2689">
        <v>2688</v>
      </c>
      <c r="B2689" s="13">
        <v>-2.5488941110105805</v>
      </c>
    </row>
    <row r="2690" spans="1:2">
      <c r="A2690">
        <v>2689</v>
      </c>
      <c r="B2690" s="13">
        <v>-5.292060117535037</v>
      </c>
    </row>
    <row r="2691" spans="1:2">
      <c r="A2691">
        <v>2690</v>
      </c>
      <c r="B2691" s="13">
        <v>-7.3326481432156596</v>
      </c>
    </row>
    <row r="2692" spans="1:2">
      <c r="A2692">
        <v>2691</v>
      </c>
      <c r="B2692" s="13">
        <v>-2.5750028575737494</v>
      </c>
    </row>
    <row r="2693" spans="1:2">
      <c r="A2693">
        <v>2692</v>
      </c>
      <c r="B2693" s="13">
        <v>-3.8305005602086402</v>
      </c>
    </row>
    <row r="2694" spans="1:2">
      <c r="A2694">
        <v>2693</v>
      </c>
      <c r="B2694" s="13">
        <v>-1.0871257047936107</v>
      </c>
    </row>
    <row r="2695" spans="1:2">
      <c r="A2695">
        <v>2694</v>
      </c>
      <c r="B2695" s="13">
        <v>3.7514858151654766</v>
      </c>
    </row>
    <row r="2696" spans="1:2">
      <c r="A2696">
        <v>2695</v>
      </c>
      <c r="B2696" s="13">
        <v>1.4910319500078499</v>
      </c>
    </row>
    <row r="2697" spans="1:2">
      <c r="A2697">
        <v>2696</v>
      </c>
      <c r="B2697" s="13">
        <v>-2.7764540056825191</v>
      </c>
    </row>
    <row r="2698" spans="1:2">
      <c r="A2698">
        <v>2697</v>
      </c>
      <c r="B2698" s="13">
        <v>-4.8073565017762707E-2</v>
      </c>
    </row>
    <row r="2699" spans="1:2">
      <c r="A2699">
        <v>2698</v>
      </c>
      <c r="B2699" s="13">
        <v>0.34153022134720096</v>
      </c>
    </row>
    <row r="2700" spans="1:2">
      <c r="A2700">
        <v>2699</v>
      </c>
      <c r="B2700" s="13">
        <v>-7.9487444602629731</v>
      </c>
    </row>
    <row r="2701" spans="1:2">
      <c r="A2701">
        <v>2700</v>
      </c>
      <c r="B2701" s="13">
        <v>-1.3017808206051977</v>
      </c>
    </row>
    <row r="2702" spans="1:2">
      <c r="A2702">
        <v>2701</v>
      </c>
      <c r="B2702" s="13">
        <v>9.0536065166827733</v>
      </c>
    </row>
    <row r="2703" spans="1:2">
      <c r="A2703">
        <v>2702</v>
      </c>
      <c r="B2703" s="13">
        <v>3.035469916346353</v>
      </c>
    </row>
    <row r="2704" spans="1:2">
      <c r="A2704">
        <v>2703</v>
      </c>
      <c r="B2704" s="13">
        <v>2.2800072239014169</v>
      </c>
    </row>
    <row r="2705" spans="1:2">
      <c r="A2705">
        <v>2704</v>
      </c>
      <c r="B2705" s="13">
        <v>-0.96964124958538711</v>
      </c>
    </row>
    <row r="2706" spans="1:2">
      <c r="A2706">
        <v>2705</v>
      </c>
      <c r="B2706" s="13">
        <v>-3.4350273764589088</v>
      </c>
    </row>
    <row r="2707" spans="1:2">
      <c r="A2707">
        <v>2706</v>
      </c>
      <c r="B2707" s="13">
        <v>1.2920082616689721</v>
      </c>
    </row>
    <row r="2708" spans="1:2">
      <c r="A2708">
        <v>2707</v>
      </c>
      <c r="B2708" s="13">
        <v>-1.8081252468437439</v>
      </c>
    </row>
    <row r="2709" spans="1:2">
      <c r="A2709">
        <v>2708</v>
      </c>
      <c r="B2709" s="13">
        <v>-1.0357293156547898</v>
      </c>
    </row>
    <row r="2710" spans="1:2">
      <c r="A2710">
        <v>2709</v>
      </c>
      <c r="B2710" s="13">
        <v>-1.0860616684350302</v>
      </c>
    </row>
    <row r="2711" spans="1:2">
      <c r="A2711">
        <v>2710</v>
      </c>
      <c r="B2711" s="13">
        <v>-3.8678251087242477</v>
      </c>
    </row>
    <row r="2712" spans="1:2">
      <c r="A2712">
        <v>2711</v>
      </c>
      <c r="B2712" s="13">
        <v>2.7006251329398436</v>
      </c>
    </row>
    <row r="2713" spans="1:2">
      <c r="A2713">
        <v>2712</v>
      </c>
      <c r="B2713" s="13">
        <v>-4.8402099246125285</v>
      </c>
    </row>
    <row r="2714" spans="1:2">
      <c r="A2714">
        <v>2713</v>
      </c>
      <c r="B2714" s="13">
        <v>-0.45260209343727353</v>
      </c>
    </row>
    <row r="2715" spans="1:2">
      <c r="A2715">
        <v>2714</v>
      </c>
      <c r="B2715" s="13">
        <v>-1.9642605415449825</v>
      </c>
    </row>
    <row r="2716" spans="1:2">
      <c r="A2716">
        <v>2715</v>
      </c>
      <c r="B2716" s="13">
        <v>-0.18366480329154505</v>
      </c>
    </row>
    <row r="2717" spans="1:2">
      <c r="A2717">
        <v>2716</v>
      </c>
      <c r="B2717" s="13">
        <v>5.1006301446405571</v>
      </c>
    </row>
    <row r="2718" spans="1:2">
      <c r="A2718">
        <v>2717</v>
      </c>
      <c r="B2718" s="13">
        <v>-6.3927556105989485</v>
      </c>
    </row>
    <row r="2719" spans="1:2">
      <c r="A2719">
        <v>2718</v>
      </c>
      <c r="B2719" s="13">
        <v>-3.2765787827697261</v>
      </c>
    </row>
    <row r="2720" spans="1:2">
      <c r="A2720">
        <v>2719</v>
      </c>
      <c r="B2720" s="13">
        <v>-1.7881359271129473</v>
      </c>
    </row>
    <row r="2721" spans="1:2">
      <c r="A2721">
        <v>2720</v>
      </c>
      <c r="B2721" s="13">
        <v>-1.5582527696679267</v>
      </c>
    </row>
    <row r="2722" spans="1:2">
      <c r="A2722">
        <v>2721</v>
      </c>
      <c r="B2722" s="13">
        <v>4.2574221306421105</v>
      </c>
    </row>
    <row r="2723" spans="1:2">
      <c r="A2723">
        <v>2722</v>
      </c>
      <c r="B2723" s="13">
        <v>0.96400784002236439</v>
      </c>
    </row>
    <row r="2724" spans="1:2">
      <c r="A2724">
        <v>2723</v>
      </c>
      <c r="B2724" s="13">
        <v>-0.49548824235892486</v>
      </c>
    </row>
    <row r="2725" spans="1:2">
      <c r="A2725">
        <v>2724</v>
      </c>
      <c r="B2725" s="13">
        <v>-1.5365525685853856</v>
      </c>
    </row>
    <row r="2726" spans="1:2">
      <c r="A2726">
        <v>2725</v>
      </c>
      <c r="B2726" s="13">
        <v>-8.4095778827175209</v>
      </c>
    </row>
    <row r="2727" spans="1:2">
      <c r="A2727">
        <v>2726</v>
      </c>
      <c r="B2727" s="13">
        <v>0.35945183848678725</v>
      </c>
    </row>
    <row r="2728" spans="1:2">
      <c r="A2728">
        <v>2727</v>
      </c>
      <c r="B2728" s="13">
        <v>-1.1078488666735149</v>
      </c>
    </row>
    <row r="2729" spans="1:2">
      <c r="A2729">
        <v>2728</v>
      </c>
      <c r="B2729" s="13">
        <v>-2.0736918639347013</v>
      </c>
    </row>
    <row r="2730" spans="1:2">
      <c r="A2730">
        <v>2729</v>
      </c>
      <c r="B2730" s="13">
        <v>-1.3763350006124233</v>
      </c>
    </row>
    <row r="2731" spans="1:2">
      <c r="A2731">
        <v>2730</v>
      </c>
      <c r="B2731" s="13">
        <v>0.23565464676981371</v>
      </c>
    </row>
    <row r="2732" spans="1:2">
      <c r="A2732">
        <v>2731</v>
      </c>
      <c r="B2732" s="13">
        <v>-3.0393793045281572</v>
      </c>
    </row>
    <row r="2733" spans="1:2">
      <c r="A2733">
        <v>2732</v>
      </c>
      <c r="B2733" s="13">
        <v>2.3655400672489386</v>
      </c>
    </row>
    <row r="2734" spans="1:2">
      <c r="A2734">
        <v>2733</v>
      </c>
      <c r="B2734" s="13">
        <v>-1.8827488416599902</v>
      </c>
    </row>
    <row r="2735" spans="1:2">
      <c r="A2735">
        <v>2734</v>
      </c>
      <c r="B2735" s="13">
        <v>-3.2377349742562012</v>
      </c>
    </row>
    <row r="2736" spans="1:2">
      <c r="A2736">
        <v>2735</v>
      </c>
      <c r="B2736" s="13">
        <v>5.2612413857901261</v>
      </c>
    </row>
    <row r="2737" spans="1:2">
      <c r="A2737">
        <v>2736</v>
      </c>
      <c r="B2737" s="13">
        <v>2.2284585693070427</v>
      </c>
    </row>
    <row r="2738" spans="1:2">
      <c r="A2738">
        <v>2737</v>
      </c>
      <c r="B2738" s="13">
        <v>6.9874881442395589</v>
      </c>
    </row>
    <row r="2739" spans="1:2">
      <c r="A2739">
        <v>2738</v>
      </c>
      <c r="B2739" s="13">
        <v>-2.517261191619331</v>
      </c>
    </row>
    <row r="2740" spans="1:2">
      <c r="A2740">
        <v>2739</v>
      </c>
      <c r="B2740" s="13">
        <v>-2.776765220719819</v>
      </c>
    </row>
    <row r="2741" spans="1:2">
      <c r="A2741">
        <v>2740</v>
      </c>
      <c r="B2741" s="13">
        <v>-3.9498793977709932</v>
      </c>
    </row>
    <row r="2742" spans="1:2">
      <c r="A2742">
        <v>2741</v>
      </c>
      <c r="B2742" s="13">
        <v>5.970194166393334</v>
      </c>
    </row>
    <row r="2743" spans="1:2">
      <c r="A2743">
        <v>2742</v>
      </c>
      <c r="B2743" s="13">
        <v>-1.7671627505534198</v>
      </c>
    </row>
    <row r="2744" spans="1:2">
      <c r="A2744">
        <v>2743</v>
      </c>
      <c r="B2744" s="13">
        <v>-0.29814798924235902</v>
      </c>
    </row>
    <row r="2745" spans="1:2">
      <c r="A2745">
        <v>2744</v>
      </c>
      <c r="B2745" s="13">
        <v>2.607737131799881</v>
      </c>
    </row>
    <row r="2746" spans="1:2">
      <c r="A2746">
        <v>2745</v>
      </c>
      <c r="B2746" s="13">
        <v>-0.42090052744098</v>
      </c>
    </row>
    <row r="2747" spans="1:2">
      <c r="A2747">
        <v>2746</v>
      </c>
      <c r="B2747" s="13">
        <v>0.11277589261816713</v>
      </c>
    </row>
    <row r="2748" spans="1:2">
      <c r="A2748">
        <v>2747</v>
      </c>
      <c r="B2748" s="13">
        <v>2.8907360212133355</v>
      </c>
    </row>
    <row r="2749" spans="1:2">
      <c r="A2749">
        <v>2748</v>
      </c>
      <c r="B2749" s="13">
        <v>1.6268684064595218</v>
      </c>
    </row>
    <row r="2750" spans="1:2">
      <c r="A2750">
        <v>2749</v>
      </c>
      <c r="B2750" s="13">
        <v>-6.8239824327449394</v>
      </c>
    </row>
    <row r="2751" spans="1:2">
      <c r="A2751">
        <v>2750</v>
      </c>
      <c r="B2751" s="13">
        <v>4.1870663625867319</v>
      </c>
    </row>
    <row r="2752" spans="1:2">
      <c r="A2752">
        <v>2751</v>
      </c>
      <c r="B2752" s="13">
        <v>-0.82491568417246675</v>
      </c>
    </row>
    <row r="2753" spans="1:2">
      <c r="A2753">
        <v>2752</v>
      </c>
      <c r="B2753" s="13">
        <v>-6.5329766744068296</v>
      </c>
    </row>
    <row r="2754" spans="1:2">
      <c r="A2754">
        <v>2753</v>
      </c>
      <c r="B2754" s="13">
        <v>-0.15688907426797552</v>
      </c>
    </row>
    <row r="2755" spans="1:2">
      <c r="A2755">
        <v>2754</v>
      </c>
      <c r="B2755" s="13">
        <v>-3.3705086541396385</v>
      </c>
    </row>
    <row r="2756" spans="1:2">
      <c r="A2756">
        <v>2755</v>
      </c>
      <c r="B2756" s="13">
        <v>-5.7600475011631227</v>
      </c>
    </row>
    <row r="2757" spans="1:2">
      <c r="A2757">
        <v>2756</v>
      </c>
      <c r="B2757" s="13">
        <v>0.65449980280458342</v>
      </c>
    </row>
    <row r="2758" spans="1:2">
      <c r="A2758">
        <v>2757</v>
      </c>
      <c r="B2758" s="13">
        <v>0.78888874648640783</v>
      </c>
    </row>
    <row r="2759" spans="1:2">
      <c r="A2759">
        <v>2758</v>
      </c>
      <c r="B2759" s="13">
        <v>4.1257027208312325</v>
      </c>
    </row>
    <row r="2760" spans="1:2">
      <c r="A2760">
        <v>2759</v>
      </c>
      <c r="B2760" s="13">
        <v>-1.390852763849215</v>
      </c>
    </row>
    <row r="2761" spans="1:2">
      <c r="A2761">
        <v>2760</v>
      </c>
      <c r="B2761" s="13">
        <v>-1.8175001574809038</v>
      </c>
    </row>
    <row r="2762" spans="1:2">
      <c r="A2762">
        <v>2761</v>
      </c>
      <c r="B2762" s="13">
        <v>1.2245409987602973</v>
      </c>
    </row>
    <row r="2763" spans="1:2">
      <c r="A2763">
        <v>2762</v>
      </c>
      <c r="B2763" s="13">
        <v>1.6213102365122585</v>
      </c>
    </row>
    <row r="2764" spans="1:2">
      <c r="A2764">
        <v>2763</v>
      </c>
      <c r="B2764" s="13">
        <v>-3.2373220110883993</v>
      </c>
    </row>
    <row r="2765" spans="1:2">
      <c r="A2765">
        <v>2764</v>
      </c>
      <c r="B2765" s="13">
        <v>2.2536562368004303</v>
      </c>
    </row>
    <row r="2766" spans="1:2">
      <c r="A2766">
        <v>2765</v>
      </c>
      <c r="B2766" s="13">
        <v>3.4145982580734944</v>
      </c>
    </row>
    <row r="2767" spans="1:2">
      <c r="A2767">
        <v>2766</v>
      </c>
      <c r="B2767" s="13">
        <v>1.1750507100470844E-2</v>
      </c>
    </row>
    <row r="2768" spans="1:2">
      <c r="A2768">
        <v>2767</v>
      </c>
      <c r="B2768" s="13">
        <v>-6.3984996237303662</v>
      </c>
    </row>
    <row r="2769" spans="1:2">
      <c r="A2769">
        <v>2768</v>
      </c>
      <c r="B2769" s="13">
        <v>-2.1813777102788916</v>
      </c>
    </row>
    <row r="2770" spans="1:2">
      <c r="A2770">
        <v>2769</v>
      </c>
      <c r="B2770" s="13">
        <v>-1.3546745849408057</v>
      </c>
    </row>
    <row r="2771" spans="1:2">
      <c r="A2771">
        <v>2770</v>
      </c>
      <c r="B2771" s="13">
        <v>6.7599918917356314</v>
      </c>
    </row>
    <row r="2772" spans="1:2">
      <c r="A2772">
        <v>2771</v>
      </c>
      <c r="B2772" s="13">
        <v>-1.3751407473510586</v>
      </c>
    </row>
    <row r="2773" spans="1:2">
      <c r="A2773">
        <v>2772</v>
      </c>
      <c r="B2773" s="13">
        <v>-0.10890239807262311</v>
      </c>
    </row>
    <row r="2774" spans="1:2">
      <c r="A2774">
        <v>2773</v>
      </c>
      <c r="B2774" s="13">
        <v>-1.65370267805774</v>
      </c>
    </row>
    <row r="2775" spans="1:2">
      <c r="A2775">
        <v>2774</v>
      </c>
      <c r="B2775" s="13">
        <v>-5.7406301911463106E-2</v>
      </c>
    </row>
    <row r="2776" spans="1:2">
      <c r="A2776">
        <v>2775</v>
      </c>
      <c r="B2776" s="13">
        <v>8.8238125482318353E-2</v>
      </c>
    </row>
    <row r="2777" spans="1:2">
      <c r="A2777">
        <v>2776</v>
      </c>
      <c r="B2777" s="13">
        <v>6.5404800479249969</v>
      </c>
    </row>
    <row r="2778" spans="1:2">
      <c r="A2778">
        <v>2777</v>
      </c>
      <c r="B2778" s="13">
        <v>0.84232677525190958</v>
      </c>
    </row>
    <row r="2779" spans="1:2">
      <c r="A2779">
        <v>2778</v>
      </c>
      <c r="B2779" s="13">
        <v>-0.78142556109159356</v>
      </c>
    </row>
    <row r="2780" spans="1:2">
      <c r="A2780">
        <v>2779</v>
      </c>
      <c r="B2780" s="13">
        <v>0.6307731313979803</v>
      </c>
    </row>
    <row r="2781" spans="1:2">
      <c r="A2781">
        <v>2780</v>
      </c>
      <c r="B2781" s="13">
        <v>1.5759601377585279</v>
      </c>
    </row>
    <row r="2782" spans="1:2">
      <c r="A2782">
        <v>2781</v>
      </c>
      <c r="B2782" s="13">
        <v>3.893371646041806</v>
      </c>
    </row>
    <row r="2783" spans="1:2">
      <c r="A2783">
        <v>2782</v>
      </c>
      <c r="B2783" s="13">
        <v>0.36436615213261142</v>
      </c>
    </row>
    <row r="2784" spans="1:2">
      <c r="A2784">
        <v>2783</v>
      </c>
      <c r="B2784" s="13">
        <v>-1.7863176594541037</v>
      </c>
    </row>
    <row r="2785" spans="1:2">
      <c r="A2785">
        <v>2784</v>
      </c>
      <c r="B2785" s="13">
        <v>-0.25663271403131588</v>
      </c>
    </row>
    <row r="2786" spans="1:2">
      <c r="A2786">
        <v>2785</v>
      </c>
      <c r="B2786" s="13">
        <v>-0.80699255251072877</v>
      </c>
    </row>
    <row r="2787" spans="1:2">
      <c r="A2787">
        <v>2786</v>
      </c>
      <c r="B2787" s="13">
        <v>-0.68951098094468666</v>
      </c>
    </row>
    <row r="2788" spans="1:2">
      <c r="A2788">
        <v>2787</v>
      </c>
      <c r="B2788" s="13">
        <v>-0.63954962380970948</v>
      </c>
    </row>
    <row r="2789" spans="1:2">
      <c r="A2789">
        <v>2788</v>
      </c>
      <c r="B2789" s="13">
        <v>3.0427327309538552</v>
      </c>
    </row>
    <row r="2790" spans="1:2">
      <c r="A2790">
        <v>2789</v>
      </c>
      <c r="B2790" s="13">
        <v>-3.6752048286339045</v>
      </c>
    </row>
    <row r="2791" spans="1:2">
      <c r="A2791">
        <v>2790</v>
      </c>
      <c r="B2791" s="13">
        <v>-3.1122100689566912</v>
      </c>
    </row>
    <row r="2792" spans="1:2">
      <c r="A2792">
        <v>2791</v>
      </c>
      <c r="B2792" s="13">
        <v>-7.2138812068873346</v>
      </c>
    </row>
    <row r="2793" spans="1:2">
      <c r="A2793">
        <v>2792</v>
      </c>
      <c r="B2793" s="13">
        <v>7.6882637517204061E-2</v>
      </c>
    </row>
    <row r="2794" spans="1:2">
      <c r="A2794">
        <v>2793</v>
      </c>
      <c r="B2794" s="13">
        <v>-0.30280151571646791</v>
      </c>
    </row>
    <row r="2795" spans="1:2">
      <c r="A2795">
        <v>2794</v>
      </c>
      <c r="B2795" s="13">
        <v>2.0861639852719671</v>
      </c>
    </row>
    <row r="2796" spans="1:2">
      <c r="A2796">
        <v>2795</v>
      </c>
      <c r="B2796" s="13">
        <v>0.37036268916860821</v>
      </c>
    </row>
    <row r="2797" spans="1:2">
      <c r="A2797">
        <v>2796</v>
      </c>
      <c r="B2797" s="13">
        <v>-6.7841545796642783E-2</v>
      </c>
    </row>
    <row r="2798" spans="1:2">
      <c r="A2798">
        <v>2797</v>
      </c>
      <c r="B2798" s="13">
        <v>-2.2388615918782997</v>
      </c>
    </row>
    <row r="2799" spans="1:2">
      <c r="A2799">
        <v>2798</v>
      </c>
      <c r="B2799" s="13">
        <v>1.1966439251120964</v>
      </c>
    </row>
    <row r="2800" spans="1:2">
      <c r="A2800">
        <v>2799</v>
      </c>
      <c r="B2800" s="13">
        <v>2.9408233474556611</v>
      </c>
    </row>
    <row r="2801" spans="1:2">
      <c r="A2801">
        <v>2800</v>
      </c>
      <c r="B2801" s="13">
        <v>3.9304692842966102</v>
      </c>
    </row>
    <row r="2802" spans="1:2">
      <c r="A2802">
        <v>2801</v>
      </c>
      <c r="B2802" s="13">
        <v>-1.3775910567662657</v>
      </c>
    </row>
    <row r="2803" spans="1:2">
      <c r="A2803">
        <v>2802</v>
      </c>
      <c r="B2803" s="13">
        <v>-6.5854198239579711</v>
      </c>
    </row>
    <row r="2804" spans="1:2">
      <c r="A2804">
        <v>2803</v>
      </c>
      <c r="B2804" s="13">
        <v>4.8027748822154637</v>
      </c>
    </row>
    <row r="2805" spans="1:2">
      <c r="A2805">
        <v>2804</v>
      </c>
      <c r="B2805" s="13">
        <v>-4.2686853710698305</v>
      </c>
    </row>
    <row r="2806" spans="1:2">
      <c r="A2806">
        <v>2805</v>
      </c>
      <c r="B2806" s="13">
        <v>2.8025218067257947</v>
      </c>
    </row>
    <row r="2807" spans="1:2">
      <c r="A2807">
        <v>2806</v>
      </c>
      <c r="B2807" s="13">
        <v>-4.8940989960051926</v>
      </c>
    </row>
    <row r="2808" spans="1:2">
      <c r="A2808">
        <v>2807</v>
      </c>
      <c r="B2808" s="13">
        <v>-1.349404331288272</v>
      </c>
    </row>
    <row r="2809" spans="1:2">
      <c r="A2809">
        <v>2808</v>
      </c>
      <c r="B2809" s="13">
        <v>-2.1799697018843562</v>
      </c>
    </row>
    <row r="2810" spans="1:2">
      <c r="A2810">
        <v>2809</v>
      </c>
      <c r="B2810" s="13">
        <v>-0.27155227497444084</v>
      </c>
    </row>
    <row r="2811" spans="1:2">
      <c r="A2811">
        <v>2810</v>
      </c>
      <c r="B2811" s="13">
        <v>2.5310810158755936</v>
      </c>
    </row>
    <row r="2812" spans="1:2">
      <c r="A2812">
        <v>2811</v>
      </c>
      <c r="B2812" s="13">
        <v>-0.36729247077795069</v>
      </c>
    </row>
    <row r="2813" spans="1:2">
      <c r="A2813">
        <v>2812</v>
      </c>
      <c r="B2813" s="13">
        <v>4.7596556342370588</v>
      </c>
    </row>
    <row r="2814" spans="1:2">
      <c r="A2814">
        <v>2813</v>
      </c>
      <c r="B2814" s="13">
        <v>7.2156963368612468</v>
      </c>
    </row>
    <row r="2815" spans="1:2">
      <c r="A2815">
        <v>2814</v>
      </c>
      <c r="B2815" s="13">
        <v>-4.6387095695273084</v>
      </c>
    </row>
    <row r="2816" spans="1:2">
      <c r="A2816">
        <v>2815</v>
      </c>
      <c r="B2816" s="13">
        <v>1.214169285627728</v>
      </c>
    </row>
    <row r="2817" spans="1:2">
      <c r="A2817">
        <v>2816</v>
      </c>
      <c r="B2817" s="13">
        <v>-1.0255075461481498</v>
      </c>
    </row>
    <row r="2818" spans="1:2">
      <c r="A2818">
        <v>2817</v>
      </c>
      <c r="B2818" s="13">
        <v>-1.8908677578903272</v>
      </c>
    </row>
    <row r="2819" spans="1:2">
      <c r="A2819">
        <v>2818</v>
      </c>
      <c r="B2819" s="13">
        <v>-0.62895073255832479</v>
      </c>
    </row>
    <row r="2820" spans="1:2">
      <c r="A2820">
        <v>2819</v>
      </c>
      <c r="B2820" s="13">
        <v>-0.83664865988594606</v>
      </c>
    </row>
    <row r="2821" spans="1:2">
      <c r="A2821">
        <v>2820</v>
      </c>
      <c r="B2821" s="13">
        <v>2.3229185655539299</v>
      </c>
    </row>
    <row r="2822" spans="1:2">
      <c r="A2822">
        <v>2821</v>
      </c>
      <c r="B2822" s="13">
        <v>-1.3935871108844868</v>
      </c>
    </row>
    <row r="2823" spans="1:2">
      <c r="A2823">
        <v>2822</v>
      </c>
      <c r="B2823" s="13">
        <v>0.28000641881962984</v>
      </c>
    </row>
    <row r="2824" spans="1:2">
      <c r="A2824">
        <v>2823</v>
      </c>
      <c r="B2824" s="13">
        <v>1.2214030463669441</v>
      </c>
    </row>
    <row r="2825" spans="1:2">
      <c r="A2825">
        <v>2824</v>
      </c>
      <c r="B2825" s="13">
        <v>-2.750215525834601</v>
      </c>
    </row>
    <row r="2826" spans="1:2">
      <c r="A2826">
        <v>2825</v>
      </c>
      <c r="B2826" s="13">
        <v>2.3432898278504237</v>
      </c>
    </row>
    <row r="2827" spans="1:2">
      <c r="A2827">
        <v>2826</v>
      </c>
      <c r="B2827" s="13">
        <v>4.899792046709706</v>
      </c>
    </row>
    <row r="2828" spans="1:2">
      <c r="A2828">
        <v>2827</v>
      </c>
      <c r="B2828" s="13">
        <v>2.0987993641412941</v>
      </c>
    </row>
    <row r="2829" spans="1:2">
      <c r="A2829">
        <v>2828</v>
      </c>
      <c r="B2829" s="13">
        <v>-1.872563251977903</v>
      </c>
    </row>
    <row r="2830" spans="1:2">
      <c r="A2830">
        <v>2829</v>
      </c>
      <c r="B2830" s="13">
        <v>-3.559912745795299</v>
      </c>
    </row>
    <row r="2831" spans="1:2">
      <c r="A2831">
        <v>2830</v>
      </c>
      <c r="B2831" s="13">
        <v>-3.0473301719004802</v>
      </c>
    </row>
    <row r="2832" spans="1:2">
      <c r="A2832">
        <v>2831</v>
      </c>
      <c r="B2832" s="13">
        <v>-3.1208473236541332</v>
      </c>
    </row>
    <row r="2833" spans="1:2">
      <c r="A2833">
        <v>2832</v>
      </c>
      <c r="B2833" s="13">
        <v>3.4704198268017001</v>
      </c>
    </row>
    <row r="2834" spans="1:2">
      <c r="A2834">
        <v>2833</v>
      </c>
      <c r="B2834" s="13">
        <v>-1.1880539051890111</v>
      </c>
    </row>
    <row r="2835" spans="1:2">
      <c r="A2835">
        <v>2834</v>
      </c>
      <c r="B2835" s="13">
        <v>0.43222241615859808</v>
      </c>
    </row>
    <row r="2836" spans="1:2">
      <c r="A2836">
        <v>2835</v>
      </c>
      <c r="B2836" s="13">
        <v>-0.94368747972111211</v>
      </c>
    </row>
    <row r="2837" spans="1:2">
      <c r="A2837">
        <v>2836</v>
      </c>
      <c r="B2837" s="13">
        <v>-0.15004064262144162</v>
      </c>
    </row>
    <row r="2838" spans="1:2">
      <c r="A2838">
        <v>2837</v>
      </c>
      <c r="B2838" s="13">
        <v>-4.3660870312878561</v>
      </c>
    </row>
    <row r="2839" spans="1:2">
      <c r="A2839">
        <v>2838</v>
      </c>
      <c r="B2839" s="13">
        <v>0.69368952873625134</v>
      </c>
    </row>
    <row r="2840" spans="1:2">
      <c r="A2840">
        <v>2839</v>
      </c>
      <c r="B2840" s="13">
        <v>2.0118325167614346</v>
      </c>
    </row>
    <row r="2841" spans="1:2">
      <c r="A2841">
        <v>2840</v>
      </c>
      <c r="B2841" s="13">
        <v>1.502198580929113</v>
      </c>
    </row>
    <row r="2842" spans="1:2">
      <c r="A2842">
        <v>2841</v>
      </c>
      <c r="B2842" s="13">
        <v>0.36284250917026817</v>
      </c>
    </row>
    <row r="2843" spans="1:2">
      <c r="A2843">
        <v>2842</v>
      </c>
      <c r="B2843" s="13">
        <v>1.6932857675045068</v>
      </c>
    </row>
    <row r="2844" spans="1:2">
      <c r="A2844">
        <v>2843</v>
      </c>
      <c r="B2844" s="13">
        <v>-0.65848012041012116</v>
      </c>
    </row>
    <row r="2845" spans="1:2">
      <c r="A2845">
        <v>2844</v>
      </c>
      <c r="B2845" s="13">
        <v>3.8888022706047489</v>
      </c>
    </row>
    <row r="2846" spans="1:2">
      <c r="A2846">
        <v>2845</v>
      </c>
      <c r="B2846" s="13">
        <v>5.8238002782072842</v>
      </c>
    </row>
    <row r="2847" spans="1:2">
      <c r="A2847">
        <v>2846</v>
      </c>
      <c r="B2847" s="13">
        <v>-6.5734703342449681</v>
      </c>
    </row>
    <row r="2848" spans="1:2">
      <c r="A2848">
        <v>2847</v>
      </c>
      <c r="B2848" s="13">
        <v>-0.66403957128813196</v>
      </c>
    </row>
    <row r="2849" spans="1:2">
      <c r="A2849">
        <v>2848</v>
      </c>
      <c r="B2849" s="13">
        <v>-0.27730170990251285</v>
      </c>
    </row>
    <row r="2850" spans="1:2">
      <c r="A2850">
        <v>2849</v>
      </c>
      <c r="B2850" s="13">
        <v>-1.9895003678375183</v>
      </c>
    </row>
    <row r="2851" spans="1:2">
      <c r="A2851">
        <v>2850</v>
      </c>
      <c r="B2851" s="13">
        <v>-4.263112781116738</v>
      </c>
    </row>
    <row r="2852" spans="1:2">
      <c r="A2852">
        <v>2851</v>
      </c>
      <c r="B2852" s="13">
        <v>0.63806080661299958</v>
      </c>
    </row>
    <row r="2853" spans="1:2">
      <c r="A2853">
        <v>2852</v>
      </c>
      <c r="B2853" s="13">
        <v>-0.1881811654476872</v>
      </c>
    </row>
    <row r="2854" spans="1:2">
      <c r="A2854">
        <v>2853</v>
      </c>
      <c r="B2854" s="13">
        <v>2.2243678608357871</v>
      </c>
    </row>
    <row r="2855" spans="1:2">
      <c r="A2855">
        <v>2854</v>
      </c>
      <c r="B2855" s="13">
        <v>0.51923381944964853</v>
      </c>
    </row>
    <row r="2856" spans="1:2">
      <c r="A2856">
        <v>2855</v>
      </c>
      <c r="B2856" s="13">
        <v>-3.0453490514246271</v>
      </c>
    </row>
    <row r="2857" spans="1:2">
      <c r="A2857">
        <v>2856</v>
      </c>
      <c r="B2857" s="13">
        <v>-3.2007761380047168</v>
      </c>
    </row>
    <row r="2858" spans="1:2">
      <c r="A2858">
        <v>2857</v>
      </c>
      <c r="B2858" s="13">
        <v>-2.0299609816480721</v>
      </c>
    </row>
    <row r="2859" spans="1:2">
      <c r="A2859">
        <v>2858</v>
      </c>
      <c r="B2859" s="13">
        <v>1.5129437049691654</v>
      </c>
    </row>
    <row r="2860" spans="1:2">
      <c r="A2860">
        <v>2859</v>
      </c>
      <c r="B2860" s="13">
        <v>-0.41493782530480239</v>
      </c>
    </row>
    <row r="2861" spans="1:2">
      <c r="A2861">
        <v>2860</v>
      </c>
      <c r="B2861" s="13">
        <v>-3.4668539491645953</v>
      </c>
    </row>
    <row r="2862" spans="1:2">
      <c r="A2862">
        <v>2861</v>
      </c>
      <c r="B2862" s="13">
        <v>-6.7397669284087485</v>
      </c>
    </row>
    <row r="2863" spans="1:2">
      <c r="A2863">
        <v>2862</v>
      </c>
      <c r="B2863" s="13">
        <v>-6.6625694411376433</v>
      </c>
    </row>
    <row r="2864" spans="1:2">
      <c r="A2864">
        <v>2863</v>
      </c>
      <c r="B2864" s="13">
        <v>-1.1480700781332651</v>
      </c>
    </row>
    <row r="2865" spans="1:2">
      <c r="A2865">
        <v>2864</v>
      </c>
      <c r="B2865" s="13">
        <v>-1.0141652287499998</v>
      </c>
    </row>
    <row r="2866" spans="1:2">
      <c r="A2866">
        <v>2865</v>
      </c>
      <c r="B2866" s="13">
        <v>-0.48966054735954828</v>
      </c>
    </row>
    <row r="2867" spans="1:2">
      <c r="A2867">
        <v>2866</v>
      </c>
      <c r="B2867" s="13">
        <v>-0.44756852311600576</v>
      </c>
    </row>
    <row r="2868" spans="1:2">
      <c r="A2868">
        <v>2867</v>
      </c>
      <c r="B2868" s="13">
        <v>-3.7543003507364885</v>
      </c>
    </row>
    <row r="2869" spans="1:2">
      <c r="A2869">
        <v>2868</v>
      </c>
      <c r="B2869" s="13">
        <v>0.80382141673591889</v>
      </c>
    </row>
    <row r="2870" spans="1:2">
      <c r="A2870">
        <v>2869</v>
      </c>
      <c r="B2870" s="13">
        <v>-0.3634805427855386</v>
      </c>
    </row>
    <row r="2871" spans="1:2">
      <c r="A2871">
        <v>2870</v>
      </c>
      <c r="B2871" s="13">
        <v>6.89316408403959</v>
      </c>
    </row>
    <row r="2872" spans="1:2">
      <c r="A2872">
        <v>2871</v>
      </c>
      <c r="B2872" s="13">
        <v>2.5857584307663659</v>
      </c>
    </row>
    <row r="2873" spans="1:2">
      <c r="A2873">
        <v>2872</v>
      </c>
      <c r="B2873" s="13">
        <v>3.2699363548068661</v>
      </c>
    </row>
    <row r="2874" spans="1:2">
      <c r="A2874">
        <v>2873</v>
      </c>
      <c r="B2874" s="13">
        <v>1.9042699558396134</v>
      </c>
    </row>
    <row r="2875" spans="1:2">
      <c r="A2875">
        <v>2874</v>
      </c>
      <c r="B2875" s="13">
        <v>-5.4226651342454462</v>
      </c>
    </row>
    <row r="2876" spans="1:2">
      <c r="A2876">
        <v>2875</v>
      </c>
      <c r="B2876" s="13">
        <v>-1.4434424422126602</v>
      </c>
    </row>
    <row r="2877" spans="1:2">
      <c r="A2877">
        <v>2876</v>
      </c>
      <c r="B2877" s="13">
        <v>0.72764137270641061</v>
      </c>
    </row>
    <row r="2878" spans="1:2">
      <c r="A2878">
        <v>2877</v>
      </c>
      <c r="B2878" s="13">
        <v>3.6554312947324452</v>
      </c>
    </row>
    <row r="2879" spans="1:2">
      <c r="A2879">
        <v>2878</v>
      </c>
      <c r="B2879" s="13">
        <v>2.5248706415605335</v>
      </c>
    </row>
    <row r="2880" spans="1:2">
      <c r="A2880">
        <v>2879</v>
      </c>
      <c r="B2880" s="13">
        <v>-2.1464530018625156</v>
      </c>
    </row>
    <row r="2881" spans="1:2">
      <c r="A2881">
        <v>2880</v>
      </c>
      <c r="B2881" s="13">
        <v>-2.0269504335378188</v>
      </c>
    </row>
    <row r="2882" spans="1:2">
      <c r="A2882">
        <v>2881</v>
      </c>
      <c r="B2882" s="13">
        <v>3.8400424215827367</v>
      </c>
    </row>
    <row r="2883" spans="1:2">
      <c r="A2883">
        <v>2882</v>
      </c>
      <c r="B2883" s="13">
        <v>5.0861239089138852E-2</v>
      </c>
    </row>
    <row r="2884" spans="1:2">
      <c r="A2884">
        <v>2883</v>
      </c>
      <c r="B2884" s="13">
        <v>0.95698329481933053</v>
      </c>
    </row>
    <row r="2885" spans="1:2">
      <c r="A2885">
        <v>2884</v>
      </c>
      <c r="B2885" s="13">
        <v>-0.41263391707585434</v>
      </c>
    </row>
    <row r="2886" spans="1:2">
      <c r="A2886">
        <v>2885</v>
      </c>
      <c r="B2886" s="13">
        <v>-5.9809183908310599</v>
      </c>
    </row>
    <row r="2887" spans="1:2">
      <c r="A2887">
        <v>2886</v>
      </c>
      <c r="B2887" s="13">
        <v>0.29277483677124444</v>
      </c>
    </row>
    <row r="2888" spans="1:2">
      <c r="A2888">
        <v>2887</v>
      </c>
      <c r="B2888" s="13">
        <v>1.7609990440384482</v>
      </c>
    </row>
    <row r="2889" spans="1:2">
      <c r="A2889">
        <v>2888</v>
      </c>
      <c r="B2889" s="13">
        <v>2.7957709393601897</v>
      </c>
    </row>
    <row r="2890" spans="1:2">
      <c r="A2890">
        <v>2889</v>
      </c>
      <c r="B2890" s="13">
        <v>-2.6857197969079638</v>
      </c>
    </row>
    <row r="2891" spans="1:2">
      <c r="A2891">
        <v>2890</v>
      </c>
      <c r="B2891" s="13">
        <v>4.0414244248137505</v>
      </c>
    </row>
    <row r="2892" spans="1:2">
      <c r="A2892">
        <v>2891</v>
      </c>
      <c r="B2892" s="13">
        <v>-0.84453141084817596</v>
      </c>
    </row>
    <row r="2893" spans="1:2">
      <c r="A2893">
        <v>2892</v>
      </c>
      <c r="B2893" s="13">
        <v>-1.0970190535671593</v>
      </c>
    </row>
    <row r="2894" spans="1:2">
      <c r="A2894">
        <v>2893</v>
      </c>
      <c r="B2894" s="13">
        <v>-1.2187067484620111</v>
      </c>
    </row>
    <row r="2895" spans="1:2">
      <c r="A2895">
        <v>2894</v>
      </c>
      <c r="B2895" s="13">
        <v>-4.7575853559682741</v>
      </c>
    </row>
    <row r="2896" spans="1:2">
      <c r="A2896">
        <v>2895</v>
      </c>
      <c r="B2896" s="13">
        <v>3.1183319125479367</v>
      </c>
    </row>
    <row r="2897" spans="1:2">
      <c r="A2897">
        <v>2896</v>
      </c>
      <c r="B2897" s="13">
        <v>-3.262229631537644</v>
      </c>
    </row>
    <row r="2898" spans="1:2">
      <c r="A2898">
        <v>2897</v>
      </c>
      <c r="B2898" s="13">
        <v>-4.5095139191000824</v>
      </c>
    </row>
    <row r="2899" spans="1:2">
      <c r="A2899">
        <v>2898</v>
      </c>
      <c r="B2899" s="13">
        <v>-0.69492994928138685</v>
      </c>
    </row>
    <row r="2900" spans="1:2">
      <c r="A2900">
        <v>2899</v>
      </c>
      <c r="B2900" s="13">
        <v>5.3235961816162192</v>
      </c>
    </row>
    <row r="2901" spans="1:2">
      <c r="A2901">
        <v>2900</v>
      </c>
      <c r="B2901" s="13">
        <v>2.7496176071664808</v>
      </c>
    </row>
    <row r="2902" spans="1:2">
      <c r="A2902">
        <v>2901</v>
      </c>
      <c r="B2902" s="13">
        <v>-5.1148926795850471</v>
      </c>
    </row>
    <row r="2903" spans="1:2">
      <c r="A2903">
        <v>2902</v>
      </c>
      <c r="B2903" s="13">
        <v>3.0145333585857883</v>
      </c>
    </row>
    <row r="2904" spans="1:2">
      <c r="A2904">
        <v>2903</v>
      </c>
      <c r="B2904" s="13">
        <v>6.1079167876276061</v>
      </c>
    </row>
    <row r="2905" spans="1:2">
      <c r="A2905">
        <v>2904</v>
      </c>
      <c r="B2905" s="13">
        <v>-2.6758021122905484</v>
      </c>
    </row>
    <row r="2906" spans="1:2">
      <c r="A2906">
        <v>2905</v>
      </c>
      <c r="B2906" s="13">
        <v>-6.1856361769754518</v>
      </c>
    </row>
    <row r="2907" spans="1:2">
      <c r="A2907">
        <v>2906</v>
      </c>
      <c r="B2907" s="13">
        <v>-3.5567819753197472</v>
      </c>
    </row>
    <row r="2908" spans="1:2">
      <c r="A2908">
        <v>2907</v>
      </c>
      <c r="B2908" s="13">
        <v>-4.6670628270265881</v>
      </c>
    </row>
    <row r="2909" spans="1:2">
      <c r="A2909">
        <v>2908</v>
      </c>
      <c r="B2909" s="13">
        <v>4.7992292039247983</v>
      </c>
    </row>
    <row r="2910" spans="1:2">
      <c r="A2910">
        <v>2909</v>
      </c>
      <c r="B2910" s="13">
        <v>0.31929365507357971</v>
      </c>
    </row>
    <row r="2911" spans="1:2">
      <c r="A2911">
        <v>2910</v>
      </c>
      <c r="B2911" s="13">
        <v>-1.8674874627196876</v>
      </c>
    </row>
    <row r="2912" spans="1:2">
      <c r="A2912">
        <v>2911</v>
      </c>
      <c r="B2912" s="13">
        <v>0.22639309196977006</v>
      </c>
    </row>
    <row r="2913" spans="1:2">
      <c r="A2913">
        <v>2912</v>
      </c>
      <c r="B2913" s="13">
        <v>-5.9790693980359588</v>
      </c>
    </row>
    <row r="2914" spans="1:2">
      <c r="A2914">
        <v>2913</v>
      </c>
      <c r="B2914" s="13">
        <v>-5.4834423590867098</v>
      </c>
    </row>
    <row r="2915" spans="1:2">
      <c r="A2915">
        <v>2914</v>
      </c>
      <c r="B2915" s="13">
        <v>-2.3427090530653238</v>
      </c>
    </row>
    <row r="2916" spans="1:2">
      <c r="A2916">
        <v>2915</v>
      </c>
      <c r="B2916" s="13">
        <v>-8.0716692878660474</v>
      </c>
    </row>
    <row r="2917" spans="1:2">
      <c r="A2917">
        <v>2916</v>
      </c>
      <c r="B2917" s="13">
        <v>7.284348664908892E-2</v>
      </c>
    </row>
    <row r="2918" spans="1:2">
      <c r="A2918">
        <v>2917</v>
      </c>
      <c r="B2918" s="13">
        <v>-0.36452494403516628</v>
      </c>
    </row>
    <row r="2919" spans="1:2">
      <c r="A2919">
        <v>2918</v>
      </c>
      <c r="B2919" s="13">
        <v>-1.0138543843004149</v>
      </c>
    </row>
    <row r="2920" spans="1:2">
      <c r="A2920">
        <v>2919</v>
      </c>
      <c r="B2920" s="13">
        <v>5.7869197491798854</v>
      </c>
    </row>
    <row r="2921" spans="1:2">
      <c r="A2921">
        <v>2920</v>
      </c>
      <c r="B2921" s="13">
        <v>-1.0462298960862042</v>
      </c>
    </row>
    <row r="2922" spans="1:2">
      <c r="A2922">
        <v>2921</v>
      </c>
      <c r="B2922" s="13">
        <v>-9.1330460309398891</v>
      </c>
    </row>
    <row r="2923" spans="1:2">
      <c r="A2923">
        <v>2922</v>
      </c>
      <c r="B2923" s="13">
        <v>-4.3347828401468691</v>
      </c>
    </row>
    <row r="2924" spans="1:2">
      <c r="A2924">
        <v>2923</v>
      </c>
      <c r="B2924" s="13">
        <v>3.8678570807084967</v>
      </c>
    </row>
    <row r="2925" spans="1:2">
      <c r="A2925">
        <v>2924</v>
      </c>
      <c r="B2925" s="13">
        <v>-2.609438435913332</v>
      </c>
    </row>
    <row r="2926" spans="1:2">
      <c r="A2926">
        <v>2925</v>
      </c>
      <c r="B2926" s="13">
        <v>-0.59618737832496571</v>
      </c>
    </row>
    <row r="2927" spans="1:2">
      <c r="A2927">
        <v>2926</v>
      </c>
      <c r="B2927" s="13">
        <v>6.3009232361780061</v>
      </c>
    </row>
    <row r="2928" spans="1:2">
      <c r="A2928">
        <v>2927</v>
      </c>
      <c r="B2928" s="13">
        <v>4.3327020290808225</v>
      </c>
    </row>
    <row r="2929" spans="1:2">
      <c r="A2929">
        <v>2928</v>
      </c>
      <c r="B2929" s="13">
        <v>4.2029063631392267</v>
      </c>
    </row>
    <row r="2930" spans="1:2">
      <c r="A2930">
        <v>2929</v>
      </c>
      <c r="B2930" s="13">
        <v>-2.5668112307605426</v>
      </c>
    </row>
    <row r="2931" spans="1:2">
      <c r="A2931">
        <v>2930</v>
      </c>
      <c r="B2931" s="13">
        <v>2.0392523776297793</v>
      </c>
    </row>
    <row r="2932" spans="1:2">
      <c r="A2932">
        <v>2931</v>
      </c>
      <c r="B2932" s="13">
        <v>-2.7449565303903447</v>
      </c>
    </row>
    <row r="2933" spans="1:2">
      <c r="A2933">
        <v>2932</v>
      </c>
      <c r="B2933" s="13">
        <v>8.5318567928479111E-2</v>
      </c>
    </row>
    <row r="2934" spans="1:2">
      <c r="A2934">
        <v>2933</v>
      </c>
      <c r="B2934" s="13">
        <v>0.85049286555953807</v>
      </c>
    </row>
    <row r="2935" spans="1:2">
      <c r="A2935">
        <v>2934</v>
      </c>
      <c r="B2935" s="13">
        <v>2.8991953424748367</v>
      </c>
    </row>
    <row r="2936" spans="1:2">
      <c r="A2936">
        <v>2935</v>
      </c>
      <c r="B2936" s="13">
        <v>-0.79444335885915351</v>
      </c>
    </row>
    <row r="2937" spans="1:2">
      <c r="A2937">
        <v>2936</v>
      </c>
      <c r="B2937" s="13">
        <v>1.4445419367307619E-2</v>
      </c>
    </row>
    <row r="2938" spans="1:2">
      <c r="A2938">
        <v>2937</v>
      </c>
      <c r="B2938" s="13">
        <v>3.2692132561901164</v>
      </c>
    </row>
    <row r="2939" spans="1:2">
      <c r="A2939">
        <v>2938</v>
      </c>
      <c r="B2939" s="13">
        <v>3.2761272459427135</v>
      </c>
    </row>
    <row r="2940" spans="1:2">
      <c r="A2940">
        <v>2939</v>
      </c>
      <c r="B2940" s="13">
        <v>-1.2643596506457355</v>
      </c>
    </row>
    <row r="2941" spans="1:2">
      <c r="A2941">
        <v>2940</v>
      </c>
      <c r="B2941" s="13">
        <v>-2.1627604747990512</v>
      </c>
    </row>
    <row r="2942" spans="1:2">
      <c r="A2942">
        <v>2941</v>
      </c>
      <c r="B2942" s="13">
        <v>-2.2892409065291806</v>
      </c>
    </row>
    <row r="2943" spans="1:2">
      <c r="A2943">
        <v>2942</v>
      </c>
      <c r="B2943" s="13">
        <v>-2.9398990620920142</v>
      </c>
    </row>
    <row r="2944" spans="1:2">
      <c r="A2944">
        <v>2943</v>
      </c>
      <c r="B2944" s="13">
        <v>1.7623284535656956</v>
      </c>
    </row>
    <row r="2945" spans="1:2">
      <c r="A2945">
        <v>2944</v>
      </c>
      <c r="B2945" s="13">
        <v>-3.3736215035771377</v>
      </c>
    </row>
    <row r="2946" spans="1:2">
      <c r="A2946">
        <v>2945</v>
      </c>
      <c r="B2946" s="13">
        <v>-7.5696213650190831</v>
      </c>
    </row>
    <row r="2947" spans="1:2">
      <c r="A2947">
        <v>2946</v>
      </c>
      <c r="B2947" s="13">
        <v>-6.6267667734852393</v>
      </c>
    </row>
    <row r="2948" spans="1:2">
      <c r="A2948">
        <v>2947</v>
      </c>
      <c r="B2948" s="13">
        <v>0.94539502398914799</v>
      </c>
    </row>
    <row r="2949" spans="1:2">
      <c r="A2949">
        <v>2948</v>
      </c>
      <c r="B2949" s="13">
        <v>2.6904069179620587</v>
      </c>
    </row>
    <row r="2950" spans="1:2">
      <c r="A2950">
        <v>2949</v>
      </c>
      <c r="B2950" s="13">
        <v>3.8075680387796282</v>
      </c>
    </row>
    <row r="2951" spans="1:2">
      <c r="A2951">
        <v>2950</v>
      </c>
      <c r="B2951" s="13">
        <v>-2.932374798843036</v>
      </c>
    </row>
    <row r="2952" spans="1:2">
      <c r="A2952">
        <v>2951</v>
      </c>
      <c r="B2952" s="13">
        <v>3.7601552617835359</v>
      </c>
    </row>
    <row r="2953" spans="1:2">
      <c r="A2953">
        <v>2952</v>
      </c>
      <c r="B2953" s="13">
        <v>-0.69781813382656821</v>
      </c>
    </row>
    <row r="2954" spans="1:2">
      <c r="A2954">
        <v>2953</v>
      </c>
      <c r="B2954" s="13">
        <v>0.37986140601461976</v>
      </c>
    </row>
    <row r="2955" spans="1:2">
      <c r="A2955">
        <v>2954</v>
      </c>
      <c r="B2955" s="13">
        <v>-3.863225459174918</v>
      </c>
    </row>
    <row r="2956" spans="1:2">
      <c r="A2956">
        <v>2955</v>
      </c>
      <c r="B2956" s="13">
        <v>8.2673294212416676E-2</v>
      </c>
    </row>
    <row r="2957" spans="1:2">
      <c r="A2957">
        <v>2956</v>
      </c>
      <c r="B2957" s="13">
        <v>3.2553413600259988</v>
      </c>
    </row>
    <row r="2958" spans="1:2">
      <c r="A2958">
        <v>2957</v>
      </c>
      <c r="B2958" s="13">
        <v>-0.1772245019409063</v>
      </c>
    </row>
    <row r="2959" spans="1:2">
      <c r="A2959">
        <v>2958</v>
      </c>
      <c r="B2959" s="13">
        <v>0.65624811438023711</v>
      </c>
    </row>
    <row r="2960" spans="1:2">
      <c r="A2960">
        <v>2959</v>
      </c>
      <c r="B2960" s="13">
        <v>-2.2631517815781232</v>
      </c>
    </row>
    <row r="2961" spans="1:2">
      <c r="A2961">
        <v>2960</v>
      </c>
      <c r="B2961" s="13">
        <v>2.5045054408051159</v>
      </c>
    </row>
    <row r="2962" spans="1:2">
      <c r="A2962">
        <v>2961</v>
      </c>
      <c r="B2962" s="13">
        <v>-0.97128098702030563</v>
      </c>
    </row>
    <row r="2963" spans="1:2">
      <c r="A2963">
        <v>2962</v>
      </c>
      <c r="B2963" s="13">
        <v>-2.2570024281766274</v>
      </c>
    </row>
    <row r="2964" spans="1:2">
      <c r="A2964">
        <v>2963</v>
      </c>
      <c r="B2964" s="13">
        <v>-3.5439935979803843</v>
      </c>
    </row>
    <row r="2965" spans="1:2">
      <c r="A2965">
        <v>2964</v>
      </c>
      <c r="B2965" s="13">
        <v>-1.284927881873924</v>
      </c>
    </row>
    <row r="2966" spans="1:2">
      <c r="A2966">
        <v>2965</v>
      </c>
      <c r="B2966" s="13">
        <v>0.73420115333152824</v>
      </c>
    </row>
    <row r="2967" spans="1:2">
      <c r="A2967">
        <v>2966</v>
      </c>
      <c r="B2967" s="13">
        <v>-6.7990615479646843</v>
      </c>
    </row>
    <row r="2968" spans="1:2">
      <c r="A2968">
        <v>2967</v>
      </c>
      <c r="B2968" s="13">
        <v>-2.4137680476620806</v>
      </c>
    </row>
    <row r="2969" spans="1:2">
      <c r="A2969">
        <v>2968</v>
      </c>
      <c r="B2969" s="13">
        <v>3.960756906533891</v>
      </c>
    </row>
    <row r="2970" spans="1:2">
      <c r="A2970">
        <v>2969</v>
      </c>
      <c r="B2970" s="13">
        <v>4.7194531027336906</v>
      </c>
    </row>
    <row r="2971" spans="1:2">
      <c r="A2971">
        <v>2970</v>
      </c>
      <c r="B2971" s="13">
        <v>-8.1284042703595301</v>
      </c>
    </row>
    <row r="2972" spans="1:2">
      <c r="A2972">
        <v>2971</v>
      </c>
      <c r="B2972" s="13">
        <v>-5.3001001119251812E-3</v>
      </c>
    </row>
    <row r="2973" spans="1:2">
      <c r="A2973">
        <v>2972</v>
      </c>
      <c r="B2973" s="13">
        <v>3.3498801235780573</v>
      </c>
    </row>
    <row r="2974" spans="1:2">
      <c r="A2974">
        <v>2973</v>
      </c>
      <c r="B2974" s="13">
        <v>-0.30959813071208753</v>
      </c>
    </row>
    <row r="2975" spans="1:2">
      <c r="A2975">
        <v>2974</v>
      </c>
      <c r="B2975" s="13">
        <v>0.49420300235900033</v>
      </c>
    </row>
    <row r="2976" spans="1:2">
      <c r="A2976">
        <v>2975</v>
      </c>
      <c r="B2976" s="13">
        <v>1.4157341325646569</v>
      </c>
    </row>
    <row r="2977" spans="1:2">
      <c r="A2977">
        <v>2976</v>
      </c>
      <c r="B2977" s="13">
        <v>1.8815964902618905</v>
      </c>
    </row>
    <row r="2978" spans="1:2">
      <c r="A2978">
        <v>2977</v>
      </c>
      <c r="B2978" s="13">
        <v>-1.8973408143094714</v>
      </c>
    </row>
    <row r="2979" spans="1:2">
      <c r="A2979">
        <v>2978</v>
      </c>
      <c r="B2979" s="13">
        <v>1.9454794393081585</v>
      </c>
    </row>
    <row r="2980" spans="1:2">
      <c r="A2980">
        <v>2979</v>
      </c>
      <c r="B2980" s="13">
        <v>-2.5197319356102037</v>
      </c>
    </row>
    <row r="2981" spans="1:2">
      <c r="A2981">
        <v>2980</v>
      </c>
      <c r="B2981" s="13">
        <v>0.65486068033628198</v>
      </c>
    </row>
    <row r="2982" spans="1:2">
      <c r="A2982">
        <v>2981</v>
      </c>
      <c r="B2982" s="13">
        <v>-2.8573084875794419</v>
      </c>
    </row>
    <row r="2983" spans="1:2">
      <c r="A2983">
        <v>2982</v>
      </c>
      <c r="B2983" s="13">
        <v>0.22574602907642266</v>
      </c>
    </row>
    <row r="2984" spans="1:2">
      <c r="A2984">
        <v>2983</v>
      </c>
      <c r="B2984" s="13">
        <v>-0.73479736660504102</v>
      </c>
    </row>
    <row r="2985" spans="1:2">
      <c r="A2985">
        <v>2984</v>
      </c>
      <c r="B2985" s="13">
        <v>1.3458013015218264</v>
      </c>
    </row>
    <row r="2986" spans="1:2">
      <c r="A2986">
        <v>2985</v>
      </c>
      <c r="B2986" s="13">
        <v>-3.1454538561159588</v>
      </c>
    </row>
    <row r="2987" spans="1:2">
      <c r="A2987">
        <v>2986</v>
      </c>
      <c r="B2987" s="13">
        <v>5.2078580066771831</v>
      </c>
    </row>
    <row r="2988" spans="1:2">
      <c r="A2988">
        <v>2987</v>
      </c>
      <c r="B2988" s="13">
        <v>-6.4840716294342657</v>
      </c>
    </row>
    <row r="2989" spans="1:2">
      <c r="A2989">
        <v>2988</v>
      </c>
      <c r="B2989" s="13">
        <v>3.502837405544394</v>
      </c>
    </row>
    <row r="2990" spans="1:2">
      <c r="A2990">
        <v>2989</v>
      </c>
      <c r="B2990" s="13">
        <v>6.8360568184716159</v>
      </c>
    </row>
    <row r="2991" spans="1:2">
      <c r="A2991">
        <v>2990</v>
      </c>
      <c r="B2991" s="13">
        <v>-2.4083379660290616</v>
      </c>
    </row>
    <row r="2992" spans="1:2">
      <c r="A2992">
        <v>2991</v>
      </c>
      <c r="B2992" s="13">
        <v>8.5843810279553595E-2</v>
      </c>
    </row>
    <row r="2993" spans="1:2">
      <c r="A2993">
        <v>2992</v>
      </c>
      <c r="B2993" s="13">
        <v>-1.1924572758138976</v>
      </c>
    </row>
    <row r="2994" spans="1:2">
      <c r="A2994">
        <v>2993</v>
      </c>
      <c r="B2994" s="13">
        <v>0.81127329186813413</v>
      </c>
    </row>
    <row r="2995" spans="1:2">
      <c r="A2995">
        <v>2994</v>
      </c>
      <c r="B2995" s="13">
        <v>1.3835710515721276</v>
      </c>
    </row>
    <row r="2996" spans="1:2">
      <c r="A2996">
        <v>2995</v>
      </c>
      <c r="B2996" s="13">
        <v>-5.7960539633243036</v>
      </c>
    </row>
    <row r="2997" spans="1:2">
      <c r="A2997">
        <v>2996</v>
      </c>
      <c r="B2997" s="13">
        <v>4.8263711242363048</v>
      </c>
    </row>
    <row r="2998" spans="1:2">
      <c r="A2998">
        <v>2997</v>
      </c>
      <c r="B2998" s="13">
        <v>-5.0437289792182201</v>
      </c>
    </row>
    <row r="2999" spans="1:2">
      <c r="A2999">
        <v>2998</v>
      </c>
      <c r="B2999" s="13">
        <v>6.3300954911525578</v>
      </c>
    </row>
    <row r="3000" spans="1:2">
      <c r="A3000">
        <v>2999</v>
      </c>
      <c r="B3000" s="13">
        <v>-0.62913076342610397</v>
      </c>
    </row>
    <row r="3001" spans="1:2">
      <c r="A3001">
        <v>3000</v>
      </c>
      <c r="B3001" s="13">
        <v>0.33276791994514338</v>
      </c>
    </row>
    <row r="3002" spans="1:2">
      <c r="A3002">
        <v>3001</v>
      </c>
      <c r="B3002" s="13">
        <v>1.0256786816733336</v>
      </c>
    </row>
    <row r="3003" spans="1:2">
      <c r="A3003">
        <v>3002</v>
      </c>
      <c r="B3003" s="13">
        <v>2.6152303072867795</v>
      </c>
    </row>
    <row r="3004" spans="1:2">
      <c r="A3004">
        <v>3003</v>
      </c>
      <c r="B3004" s="13">
        <v>1.8823686324745801</v>
      </c>
    </row>
    <row r="3005" spans="1:2">
      <c r="A3005">
        <v>3004</v>
      </c>
      <c r="B3005" s="13">
        <v>2.6414102079353259</v>
      </c>
    </row>
    <row r="3006" spans="1:2">
      <c r="A3006">
        <v>3005</v>
      </c>
      <c r="B3006" s="13">
        <v>-1.0330547667437382</v>
      </c>
    </row>
    <row r="3007" spans="1:2">
      <c r="A3007">
        <v>3006</v>
      </c>
      <c r="B3007" s="13">
        <v>2.1387521774277896</v>
      </c>
    </row>
    <row r="3008" spans="1:2">
      <c r="A3008">
        <v>3007</v>
      </c>
      <c r="B3008" s="13">
        <v>0.3050596809031238</v>
      </c>
    </row>
    <row r="3009" spans="1:2">
      <c r="A3009">
        <v>3008</v>
      </c>
      <c r="B3009" s="13">
        <v>5.4935230258551808</v>
      </c>
    </row>
    <row r="3010" spans="1:2">
      <c r="A3010">
        <v>3009</v>
      </c>
      <c r="B3010" s="13">
        <v>5.6424899166012779</v>
      </c>
    </row>
    <row r="3011" spans="1:2">
      <c r="A3011">
        <v>3010</v>
      </c>
      <c r="B3011" s="13">
        <v>7.3062423032125121</v>
      </c>
    </row>
    <row r="3012" spans="1:2">
      <c r="A3012">
        <v>3011</v>
      </c>
      <c r="B3012" s="13">
        <v>-2.1139333443657349</v>
      </c>
    </row>
    <row r="3013" spans="1:2">
      <c r="A3013">
        <v>3012</v>
      </c>
      <c r="B3013" s="13">
        <v>-0.33534678169623777</v>
      </c>
    </row>
    <row r="3014" spans="1:2">
      <c r="A3014">
        <v>3013</v>
      </c>
      <c r="B3014" s="13">
        <v>6.0659456066584392</v>
      </c>
    </row>
    <row r="3015" spans="1:2">
      <c r="A3015">
        <v>3014</v>
      </c>
      <c r="B3015" s="13">
        <v>0.21486463506423462</v>
      </c>
    </row>
    <row r="3016" spans="1:2">
      <c r="A3016">
        <v>3015</v>
      </c>
      <c r="B3016" s="13">
        <v>4.6720752208899388</v>
      </c>
    </row>
    <row r="3017" spans="1:2">
      <c r="A3017">
        <v>3016</v>
      </c>
      <c r="B3017" s="13">
        <v>1.0432475824551442</v>
      </c>
    </row>
    <row r="3018" spans="1:2">
      <c r="A3018">
        <v>3017</v>
      </c>
      <c r="B3018" s="13">
        <v>-2.527842257073901</v>
      </c>
    </row>
    <row r="3019" spans="1:2">
      <c r="A3019">
        <v>3018</v>
      </c>
      <c r="B3019" s="13">
        <v>-4.135367149353641</v>
      </c>
    </row>
    <row r="3020" spans="1:2">
      <c r="A3020">
        <v>3019</v>
      </c>
      <c r="B3020" s="13">
        <v>-2.6150434651720622</v>
      </c>
    </row>
    <row r="3021" spans="1:2">
      <c r="A3021">
        <v>3020</v>
      </c>
      <c r="B3021" s="13">
        <v>4.4500766182332336</v>
      </c>
    </row>
    <row r="3022" spans="1:2">
      <c r="A3022">
        <v>3021</v>
      </c>
      <c r="B3022" s="13">
        <v>1.8353715291838129</v>
      </c>
    </row>
    <row r="3023" spans="1:2">
      <c r="A3023">
        <v>3022</v>
      </c>
      <c r="B3023" s="13">
        <v>1.2151990825801178</v>
      </c>
    </row>
    <row r="3024" spans="1:2">
      <c r="A3024">
        <v>3023</v>
      </c>
      <c r="B3024" s="13">
        <v>-5.7767345636588079</v>
      </c>
    </row>
    <row r="3025" spans="1:2">
      <c r="A3025">
        <v>3024</v>
      </c>
      <c r="B3025" s="13">
        <v>-1.508183136060016</v>
      </c>
    </row>
    <row r="3026" spans="1:2">
      <c r="A3026">
        <v>3025</v>
      </c>
      <c r="B3026" s="13">
        <v>-2.2811099769171457</v>
      </c>
    </row>
    <row r="3027" spans="1:2">
      <c r="A3027">
        <v>3026</v>
      </c>
      <c r="B3027" s="13">
        <v>-1.8914918927894853</v>
      </c>
    </row>
    <row r="3028" spans="1:2">
      <c r="A3028">
        <v>3027</v>
      </c>
      <c r="B3028" s="13">
        <v>1.1156478854287888</v>
      </c>
    </row>
    <row r="3029" spans="1:2">
      <c r="A3029">
        <v>3028</v>
      </c>
      <c r="B3029" s="13">
        <v>0.60959253101987643</v>
      </c>
    </row>
    <row r="3030" spans="1:2">
      <c r="A3030">
        <v>3029</v>
      </c>
      <c r="B3030" s="13">
        <v>-3.631906255305096</v>
      </c>
    </row>
    <row r="3031" spans="1:2">
      <c r="A3031">
        <v>3030</v>
      </c>
      <c r="B3031" s="13">
        <v>-2.9807731963798032</v>
      </c>
    </row>
    <row r="3032" spans="1:2">
      <c r="A3032">
        <v>3031</v>
      </c>
      <c r="B3032" s="13">
        <v>-0.24562921486204736</v>
      </c>
    </row>
    <row r="3033" spans="1:2">
      <c r="A3033">
        <v>3032</v>
      </c>
      <c r="B3033" s="13">
        <v>1.8627724877882186</v>
      </c>
    </row>
    <row r="3034" spans="1:2">
      <c r="A3034">
        <v>3033</v>
      </c>
      <c r="B3034" s="13">
        <v>-0.71673916586363795</v>
      </c>
    </row>
    <row r="3035" spans="1:2">
      <c r="A3035">
        <v>3034</v>
      </c>
      <c r="B3035" s="13">
        <v>-0.95399147996184452</v>
      </c>
    </row>
    <row r="3036" spans="1:2">
      <c r="A3036">
        <v>3035</v>
      </c>
      <c r="B3036" s="13">
        <v>-1.2458735230207627</v>
      </c>
    </row>
    <row r="3037" spans="1:2">
      <c r="A3037">
        <v>3036</v>
      </c>
      <c r="B3037" s="13">
        <v>3.5202801951623406</v>
      </c>
    </row>
    <row r="3038" spans="1:2">
      <c r="A3038">
        <v>3037</v>
      </c>
      <c r="B3038" s="13">
        <v>0.13333849523681821</v>
      </c>
    </row>
    <row r="3039" spans="1:2">
      <c r="A3039">
        <v>3038</v>
      </c>
      <c r="B3039" s="13">
        <v>3.1466056656030275</v>
      </c>
    </row>
    <row r="3040" spans="1:2">
      <c r="A3040">
        <v>3039</v>
      </c>
      <c r="B3040" s="13">
        <v>5.4898065022660959E-2</v>
      </c>
    </row>
    <row r="3041" spans="1:2">
      <c r="A3041">
        <v>3040</v>
      </c>
      <c r="B3041" s="13">
        <v>1.5057389690221019</v>
      </c>
    </row>
    <row r="3042" spans="1:2">
      <c r="A3042">
        <v>3041</v>
      </c>
      <c r="B3042" s="13">
        <v>-1.1743636607157708</v>
      </c>
    </row>
    <row r="3043" spans="1:2">
      <c r="A3043">
        <v>3042</v>
      </c>
      <c r="B3043" s="13">
        <v>6.4381923897239357</v>
      </c>
    </row>
    <row r="3044" spans="1:2">
      <c r="A3044">
        <v>3043</v>
      </c>
      <c r="B3044" s="13">
        <v>2.8154041687210838</v>
      </c>
    </row>
    <row r="3045" spans="1:2">
      <c r="A3045">
        <v>3044</v>
      </c>
      <c r="B3045" s="13">
        <v>-4.6106335866824208</v>
      </c>
    </row>
    <row r="3046" spans="1:2">
      <c r="A3046">
        <v>3045</v>
      </c>
      <c r="B3046" s="13">
        <v>6.9481315555835579</v>
      </c>
    </row>
    <row r="3047" spans="1:2">
      <c r="A3047">
        <v>3046</v>
      </c>
      <c r="B3047" s="13">
        <v>2.5917887418022985</v>
      </c>
    </row>
    <row r="3048" spans="1:2">
      <c r="A3048">
        <v>3047</v>
      </c>
      <c r="B3048" s="13">
        <v>-5.2101698569973563E-2</v>
      </c>
    </row>
    <row r="3049" spans="1:2">
      <c r="A3049">
        <v>3048</v>
      </c>
      <c r="B3049" s="13">
        <v>-2.7937025827381063</v>
      </c>
    </row>
    <row r="3050" spans="1:2">
      <c r="A3050">
        <v>3049</v>
      </c>
      <c r="B3050" s="13">
        <v>1.3427316544170569</v>
      </c>
    </row>
    <row r="3051" spans="1:2">
      <c r="A3051">
        <v>3050</v>
      </c>
      <c r="B3051" s="13">
        <v>-6.0900210546267397</v>
      </c>
    </row>
    <row r="3052" spans="1:2">
      <c r="A3052">
        <v>3051</v>
      </c>
      <c r="B3052" s="13">
        <v>1.0215827102587089</v>
      </c>
    </row>
    <row r="3053" spans="1:2">
      <c r="A3053">
        <v>3052</v>
      </c>
      <c r="B3053" s="13">
        <v>-10.299500921558833</v>
      </c>
    </row>
    <row r="3054" spans="1:2">
      <c r="A3054">
        <v>3053</v>
      </c>
      <c r="B3054" s="13">
        <v>6.9818377612830389</v>
      </c>
    </row>
    <row r="3055" spans="1:2">
      <c r="A3055">
        <v>3054</v>
      </c>
      <c r="B3055" s="13">
        <v>-0.26263661848937098</v>
      </c>
    </row>
    <row r="3056" spans="1:2">
      <c r="A3056">
        <v>3055</v>
      </c>
      <c r="B3056" s="13">
        <v>-2.0329815767598838</v>
      </c>
    </row>
    <row r="3057" spans="1:2">
      <c r="A3057">
        <v>3056</v>
      </c>
      <c r="B3057" s="13">
        <v>2.1427275949037723</v>
      </c>
    </row>
    <row r="3058" spans="1:2">
      <c r="A3058">
        <v>3057</v>
      </c>
      <c r="B3058" s="13">
        <v>-2.718060570982427</v>
      </c>
    </row>
    <row r="3059" spans="1:2">
      <c r="A3059">
        <v>3058</v>
      </c>
      <c r="B3059" s="13">
        <v>4.5639911592225122</v>
      </c>
    </row>
    <row r="3060" spans="1:2">
      <c r="A3060">
        <v>3059</v>
      </c>
      <c r="B3060" s="13">
        <v>1.1423569742054014</v>
      </c>
    </row>
    <row r="3061" spans="1:2">
      <c r="A3061">
        <v>3060</v>
      </c>
      <c r="B3061" s="13">
        <v>6.6874965020166197</v>
      </c>
    </row>
    <row r="3062" spans="1:2">
      <c r="A3062">
        <v>3061</v>
      </c>
      <c r="B3062" s="13">
        <v>-4.8893261188063395</v>
      </c>
    </row>
    <row r="3063" spans="1:2">
      <c r="A3063">
        <v>3062</v>
      </c>
      <c r="B3063" s="13">
        <v>0.99337872365658464</v>
      </c>
    </row>
    <row r="3064" spans="1:2">
      <c r="A3064">
        <v>3063</v>
      </c>
      <c r="B3064" s="13">
        <v>-8.2244668430808437E-2</v>
      </c>
    </row>
    <row r="3065" spans="1:2">
      <c r="A3065">
        <v>3064</v>
      </c>
      <c r="B3065" s="13">
        <v>-1.5419033812663503</v>
      </c>
    </row>
    <row r="3066" spans="1:2">
      <c r="A3066">
        <v>3065</v>
      </c>
      <c r="B3066" s="13">
        <v>-2.6281822943817068</v>
      </c>
    </row>
    <row r="3067" spans="1:2">
      <c r="A3067">
        <v>3066</v>
      </c>
      <c r="B3067" s="13">
        <v>-2.1301629134582067</v>
      </c>
    </row>
    <row r="3068" spans="1:2">
      <c r="A3068">
        <v>3067</v>
      </c>
      <c r="B3068" s="13">
        <v>1.0326056100378718</v>
      </c>
    </row>
    <row r="3069" spans="1:2">
      <c r="A3069">
        <v>3068</v>
      </c>
      <c r="B3069" s="13">
        <v>-6.513266726167541</v>
      </c>
    </row>
    <row r="3070" spans="1:2">
      <c r="A3070">
        <v>3069</v>
      </c>
      <c r="B3070" s="13">
        <v>1.6253632098512725</v>
      </c>
    </row>
    <row r="3071" spans="1:2">
      <c r="A3071">
        <v>3070</v>
      </c>
      <c r="B3071" s="13">
        <v>3.7390650071941676</v>
      </c>
    </row>
    <row r="3072" spans="1:2">
      <c r="A3072">
        <v>3071</v>
      </c>
      <c r="B3072" s="13">
        <v>2.4925016940810423</v>
      </c>
    </row>
    <row r="3073" spans="1:2">
      <c r="A3073">
        <v>3072</v>
      </c>
      <c r="B3073" s="13">
        <v>1.0254676385814854</v>
      </c>
    </row>
    <row r="3074" spans="1:2">
      <c r="A3074">
        <v>3073</v>
      </c>
      <c r="B3074" s="13">
        <v>1.7355611714567676</v>
      </c>
    </row>
    <row r="3075" spans="1:2">
      <c r="A3075">
        <v>3074</v>
      </c>
      <c r="B3075" s="13">
        <v>-8.4009556232305602</v>
      </c>
    </row>
    <row r="3076" spans="1:2">
      <c r="A3076">
        <v>3075</v>
      </c>
      <c r="B3076" s="13">
        <v>1.5562324812514923</v>
      </c>
    </row>
    <row r="3077" spans="1:2">
      <c r="A3077">
        <v>3076</v>
      </c>
      <c r="B3077" s="13">
        <v>-1.615595585348812</v>
      </c>
    </row>
    <row r="3078" spans="1:2">
      <c r="A3078">
        <v>3077</v>
      </c>
      <c r="B3078" s="13">
        <v>2.3959455140388757</v>
      </c>
    </row>
    <row r="3079" spans="1:2">
      <c r="A3079">
        <v>3078</v>
      </c>
      <c r="B3079" s="13">
        <v>-3.7897221180706944</v>
      </c>
    </row>
    <row r="3080" spans="1:2">
      <c r="A3080">
        <v>3079</v>
      </c>
      <c r="B3080" s="13">
        <v>1.7248030183814673</v>
      </c>
    </row>
    <row r="3081" spans="1:2">
      <c r="A3081">
        <v>3080</v>
      </c>
      <c r="B3081" s="13">
        <v>2.1425182232653848</v>
      </c>
    </row>
    <row r="3082" spans="1:2">
      <c r="A3082">
        <v>3081</v>
      </c>
      <c r="B3082" s="13">
        <v>5.1122719938818744</v>
      </c>
    </row>
    <row r="3083" spans="1:2">
      <c r="A3083">
        <v>3082</v>
      </c>
      <c r="B3083" s="13">
        <v>0.39580294762644791</v>
      </c>
    </row>
    <row r="3084" spans="1:2">
      <c r="A3084">
        <v>3083</v>
      </c>
      <c r="B3084" s="13">
        <v>-9.6421790445802085</v>
      </c>
    </row>
    <row r="3085" spans="1:2">
      <c r="A3085">
        <v>3084</v>
      </c>
      <c r="B3085" s="13">
        <v>-2.254846160543289</v>
      </c>
    </row>
    <row r="3086" spans="1:2">
      <c r="A3086">
        <v>3085</v>
      </c>
      <c r="B3086" s="13">
        <v>1.2945296591282276</v>
      </c>
    </row>
    <row r="3087" spans="1:2">
      <c r="A3087">
        <v>3086</v>
      </c>
      <c r="B3087" s="13">
        <v>-3.7304369032209541</v>
      </c>
    </row>
    <row r="3088" spans="1:2">
      <c r="A3088">
        <v>3087</v>
      </c>
      <c r="B3088" s="13">
        <v>-1.8090527420705338</v>
      </c>
    </row>
    <row r="3089" spans="1:2">
      <c r="A3089">
        <v>3088</v>
      </c>
      <c r="B3089" s="13">
        <v>-2.7337560934510776</v>
      </c>
    </row>
    <row r="3090" spans="1:2">
      <c r="A3090">
        <v>3089</v>
      </c>
      <c r="B3090" s="13">
        <v>-2.8761734105063352</v>
      </c>
    </row>
    <row r="3091" spans="1:2">
      <c r="A3091">
        <v>3090</v>
      </c>
      <c r="B3091" s="13">
        <v>-0.87254241520790676</v>
      </c>
    </row>
    <row r="3092" spans="1:2">
      <c r="A3092">
        <v>3091</v>
      </c>
      <c r="B3092" s="13">
        <v>-0.56924194556349839</v>
      </c>
    </row>
    <row r="3093" spans="1:2">
      <c r="A3093">
        <v>3092</v>
      </c>
      <c r="B3093" s="13">
        <v>1.495786281846532</v>
      </c>
    </row>
    <row r="3094" spans="1:2">
      <c r="A3094">
        <v>3093</v>
      </c>
      <c r="B3094" s="13">
        <v>2.602340825040244</v>
      </c>
    </row>
    <row r="3095" spans="1:2">
      <c r="A3095">
        <v>3094</v>
      </c>
      <c r="B3095" s="13">
        <v>4.6007458384089528</v>
      </c>
    </row>
    <row r="3096" spans="1:2">
      <c r="A3096">
        <v>3095</v>
      </c>
      <c r="B3096" s="13">
        <v>6.2566221160578568</v>
      </c>
    </row>
    <row r="3097" spans="1:2">
      <c r="A3097">
        <v>3096</v>
      </c>
      <c r="B3097" s="13">
        <v>6.2108376858552372</v>
      </c>
    </row>
    <row r="3098" spans="1:2">
      <c r="A3098">
        <v>3097</v>
      </c>
      <c r="B3098" s="13">
        <v>3.5571964513612349</v>
      </c>
    </row>
    <row r="3099" spans="1:2">
      <c r="A3099">
        <v>3098</v>
      </c>
      <c r="B3099" s="13">
        <v>-1.304787011830705</v>
      </c>
    </row>
    <row r="3100" spans="1:2">
      <c r="A3100">
        <v>3099</v>
      </c>
      <c r="B3100" s="13">
        <v>-5.5829227067357481</v>
      </c>
    </row>
    <row r="3101" spans="1:2">
      <c r="A3101">
        <v>3100</v>
      </c>
      <c r="B3101" s="13">
        <v>1.76848872760815</v>
      </c>
    </row>
    <row r="3102" spans="1:2">
      <c r="A3102">
        <v>3101</v>
      </c>
      <c r="B3102" s="13">
        <v>-1.1899277288123693</v>
      </c>
    </row>
    <row r="3103" spans="1:2">
      <c r="A3103">
        <v>3102</v>
      </c>
      <c r="B3103" s="13">
        <v>3.271598455125214</v>
      </c>
    </row>
    <row r="3104" spans="1:2">
      <c r="A3104">
        <v>3103</v>
      </c>
      <c r="B3104" s="13">
        <v>4.8847238279194345</v>
      </c>
    </row>
    <row r="3105" spans="1:2">
      <c r="A3105">
        <v>3104</v>
      </c>
      <c r="B3105" s="13">
        <v>-1.5654773591205109</v>
      </c>
    </row>
    <row r="3106" spans="1:2">
      <c r="A3106">
        <v>3105</v>
      </c>
      <c r="B3106" s="13">
        <v>-0.72629897108172037</v>
      </c>
    </row>
    <row r="3107" spans="1:2">
      <c r="A3107">
        <v>3106</v>
      </c>
      <c r="B3107" s="13">
        <v>0.9208010418884669</v>
      </c>
    </row>
    <row r="3108" spans="1:2">
      <c r="A3108">
        <v>3107</v>
      </c>
      <c r="B3108" s="13">
        <v>-4.7006630207566227</v>
      </c>
    </row>
    <row r="3109" spans="1:2">
      <c r="A3109">
        <v>3108</v>
      </c>
      <c r="B3109" s="13">
        <v>0.24528197399503046</v>
      </c>
    </row>
    <row r="3110" spans="1:2">
      <c r="A3110">
        <v>3109</v>
      </c>
      <c r="B3110" s="13">
        <v>-3.9650089297301316</v>
      </c>
    </row>
    <row r="3111" spans="1:2">
      <c r="A3111">
        <v>3110</v>
      </c>
      <c r="B3111" s="13">
        <v>7.8575848451717237E-2</v>
      </c>
    </row>
    <row r="3112" spans="1:2">
      <c r="A3112">
        <v>3111</v>
      </c>
      <c r="B3112" s="13">
        <v>-2.0286217940450735</v>
      </c>
    </row>
    <row r="3113" spans="1:2">
      <c r="A3113">
        <v>3112</v>
      </c>
      <c r="B3113" s="13">
        <v>-1.3704710064234138</v>
      </c>
    </row>
    <row r="3114" spans="1:2">
      <c r="A3114">
        <v>3113</v>
      </c>
      <c r="B3114" s="13">
        <v>1.4196087892313243</v>
      </c>
    </row>
    <row r="3115" spans="1:2">
      <c r="A3115">
        <v>3114</v>
      </c>
      <c r="B3115" s="13">
        <v>-1.7322607567494168</v>
      </c>
    </row>
    <row r="3116" spans="1:2">
      <c r="A3116">
        <v>3115</v>
      </c>
      <c r="B3116" s="13">
        <v>-2.5266526245937184</v>
      </c>
    </row>
    <row r="3117" spans="1:2">
      <c r="A3117">
        <v>3116</v>
      </c>
      <c r="B3117" s="13">
        <v>1.8875086455580077</v>
      </c>
    </row>
    <row r="3118" spans="1:2">
      <c r="A3118">
        <v>3117</v>
      </c>
      <c r="B3118" s="13">
        <v>2.9889875089526483</v>
      </c>
    </row>
    <row r="3119" spans="1:2">
      <c r="A3119">
        <v>3118</v>
      </c>
      <c r="B3119" s="13">
        <v>1.4764308801587045</v>
      </c>
    </row>
    <row r="3120" spans="1:2">
      <c r="A3120">
        <v>3119</v>
      </c>
      <c r="B3120" s="13">
        <v>2.626385909231463</v>
      </c>
    </row>
    <row r="3121" spans="1:2">
      <c r="A3121">
        <v>3120</v>
      </c>
      <c r="B3121" s="13">
        <v>6.2025961550766029</v>
      </c>
    </row>
    <row r="3122" spans="1:2">
      <c r="A3122">
        <v>3121</v>
      </c>
      <c r="B3122" s="13">
        <v>0.46579439255299959</v>
      </c>
    </row>
    <row r="3123" spans="1:2">
      <c r="A3123">
        <v>3122</v>
      </c>
      <c r="B3123" s="13">
        <v>-6.4631043877300751</v>
      </c>
    </row>
    <row r="3124" spans="1:2">
      <c r="A3124">
        <v>3123</v>
      </c>
      <c r="B3124" s="13">
        <v>-4.8122412962542649</v>
      </c>
    </row>
    <row r="3125" spans="1:2">
      <c r="A3125">
        <v>3124</v>
      </c>
      <c r="B3125" s="13">
        <v>-1.9850488868654268</v>
      </c>
    </row>
    <row r="3126" spans="1:2">
      <c r="A3126">
        <v>3125</v>
      </c>
      <c r="B3126" s="13">
        <v>4.7272444654457155</v>
      </c>
    </row>
    <row r="3127" spans="1:2">
      <c r="A3127">
        <v>3126</v>
      </c>
      <c r="B3127" s="13">
        <v>1.6420313687790369</v>
      </c>
    </row>
    <row r="3128" spans="1:2">
      <c r="A3128">
        <v>3127</v>
      </c>
      <c r="B3128" s="13">
        <v>-0.24983511218260709</v>
      </c>
    </row>
    <row r="3129" spans="1:2">
      <c r="A3129">
        <v>3128</v>
      </c>
      <c r="B3129" s="13">
        <v>-6.0650963026858333</v>
      </c>
    </row>
    <row r="3130" spans="1:2">
      <c r="A3130">
        <v>3129</v>
      </c>
      <c r="B3130" s="13">
        <v>-2.1905922076780118</v>
      </c>
    </row>
    <row r="3131" spans="1:2">
      <c r="A3131">
        <v>3130</v>
      </c>
      <c r="B3131" s="13">
        <v>2.532674624214525</v>
      </c>
    </row>
    <row r="3132" spans="1:2">
      <c r="A3132">
        <v>3131</v>
      </c>
      <c r="B3132" s="13">
        <v>-0.78449191973385834</v>
      </c>
    </row>
    <row r="3133" spans="1:2">
      <c r="A3133">
        <v>3132</v>
      </c>
      <c r="B3133" s="13">
        <v>5.6812642508389626</v>
      </c>
    </row>
    <row r="3134" spans="1:2">
      <c r="A3134">
        <v>3133</v>
      </c>
      <c r="B3134" s="13">
        <v>-7.8317662107197927</v>
      </c>
    </row>
    <row r="3135" spans="1:2">
      <c r="A3135">
        <v>3134</v>
      </c>
      <c r="B3135" s="13">
        <v>-2.5405350694465816</v>
      </c>
    </row>
    <row r="3136" spans="1:2">
      <c r="A3136">
        <v>3135</v>
      </c>
      <c r="B3136" s="13">
        <v>1.3160834452448593</v>
      </c>
    </row>
    <row r="3137" spans="1:2">
      <c r="A3137">
        <v>3136</v>
      </c>
      <c r="B3137" s="13">
        <v>-5.923666995298313</v>
      </c>
    </row>
    <row r="3138" spans="1:2">
      <c r="A3138">
        <v>3137</v>
      </c>
      <c r="B3138" s="13">
        <v>1.7712707611211054</v>
      </c>
    </row>
    <row r="3139" spans="1:2">
      <c r="A3139">
        <v>3138</v>
      </c>
      <c r="B3139" s="13">
        <v>0.623260519968589</v>
      </c>
    </row>
    <row r="3140" spans="1:2">
      <c r="A3140">
        <v>3139</v>
      </c>
      <c r="B3140" s="13">
        <v>3.1913264732984024</v>
      </c>
    </row>
    <row r="3141" spans="1:2">
      <c r="A3141">
        <v>3140</v>
      </c>
      <c r="B3141" s="13">
        <v>5.9055324363038935</v>
      </c>
    </row>
    <row r="3142" spans="1:2">
      <c r="A3142">
        <v>3141</v>
      </c>
      <c r="B3142" s="13">
        <v>-1.2584645050423475</v>
      </c>
    </row>
    <row r="3143" spans="1:2">
      <c r="A3143">
        <v>3142</v>
      </c>
      <c r="B3143" s="13">
        <v>-1.3167378586311607</v>
      </c>
    </row>
    <row r="3144" spans="1:2">
      <c r="A3144">
        <v>3143</v>
      </c>
      <c r="B3144" s="13">
        <v>4.9624211334717767</v>
      </c>
    </row>
    <row r="3145" spans="1:2">
      <c r="A3145">
        <v>3144</v>
      </c>
      <c r="B3145" s="13">
        <v>-9.9712542272177149</v>
      </c>
    </row>
    <row r="3146" spans="1:2">
      <c r="A3146">
        <v>3145</v>
      </c>
      <c r="B3146" s="13">
        <v>-3.4218021451195222</v>
      </c>
    </row>
    <row r="3147" spans="1:2">
      <c r="A3147">
        <v>3146</v>
      </c>
      <c r="B3147" s="13">
        <v>-1.0728945988920902</v>
      </c>
    </row>
    <row r="3148" spans="1:2">
      <c r="A3148">
        <v>3147</v>
      </c>
      <c r="B3148" s="13">
        <v>-3.1476350878476711</v>
      </c>
    </row>
    <row r="3149" spans="1:2">
      <c r="A3149">
        <v>3148</v>
      </c>
      <c r="B3149" s="13">
        <v>1.8965622984811881</v>
      </c>
    </row>
    <row r="3150" spans="1:2">
      <c r="A3150">
        <v>3149</v>
      </c>
      <c r="B3150" s="13">
        <v>-7.321666184921269</v>
      </c>
    </row>
    <row r="3151" spans="1:2">
      <c r="A3151">
        <v>3150</v>
      </c>
      <c r="B3151" s="13">
        <v>-1.3111485159263097</v>
      </c>
    </row>
    <row r="3152" spans="1:2">
      <c r="A3152">
        <v>3151</v>
      </c>
      <c r="B3152" s="13">
        <v>-6.7760308332304362</v>
      </c>
    </row>
    <row r="3153" spans="1:2">
      <c r="A3153">
        <v>3152</v>
      </c>
      <c r="B3153" s="13">
        <v>0.69989718127947853</v>
      </c>
    </row>
    <row r="3154" spans="1:2">
      <c r="A3154">
        <v>3153</v>
      </c>
      <c r="B3154" s="13">
        <v>-4.7674041961167513</v>
      </c>
    </row>
    <row r="3155" spans="1:2">
      <c r="A3155">
        <v>3154</v>
      </c>
      <c r="B3155" s="13">
        <v>0.31156555779342021</v>
      </c>
    </row>
    <row r="3156" spans="1:2">
      <c r="A3156">
        <v>3155</v>
      </c>
      <c r="B3156" s="13">
        <v>-7.4000159529080412</v>
      </c>
    </row>
    <row r="3157" spans="1:2">
      <c r="A3157">
        <v>3156</v>
      </c>
      <c r="B3157" s="13">
        <v>-7.601548598004241</v>
      </c>
    </row>
    <row r="3158" spans="1:2">
      <c r="A3158">
        <v>3157</v>
      </c>
      <c r="B3158" s="13">
        <v>-3.9940403744116151</v>
      </c>
    </row>
    <row r="3159" spans="1:2">
      <c r="A3159">
        <v>3158</v>
      </c>
      <c r="B3159" s="13">
        <v>-0.43460299100764566</v>
      </c>
    </row>
    <row r="3160" spans="1:2">
      <c r="A3160">
        <v>3159</v>
      </c>
      <c r="B3160" s="13">
        <v>4.0739919389894412</v>
      </c>
    </row>
    <row r="3161" spans="1:2">
      <c r="A3161">
        <v>3160</v>
      </c>
      <c r="B3161" s="13">
        <v>-1.6656954139160882</v>
      </c>
    </row>
    <row r="3162" spans="1:2">
      <c r="A3162">
        <v>3161</v>
      </c>
      <c r="B3162" s="13">
        <v>0.41577975492359504</v>
      </c>
    </row>
    <row r="3163" spans="1:2">
      <c r="A3163">
        <v>3162</v>
      </c>
      <c r="B3163" s="13">
        <v>-3.4688590132039594</v>
      </c>
    </row>
    <row r="3164" spans="1:2">
      <c r="A3164">
        <v>3163</v>
      </c>
      <c r="B3164" s="13">
        <v>1.1952719727000785</v>
      </c>
    </row>
    <row r="3165" spans="1:2">
      <c r="A3165">
        <v>3164</v>
      </c>
      <c r="B3165" s="13">
        <v>2.119251521074113</v>
      </c>
    </row>
    <row r="3166" spans="1:2">
      <c r="A3166">
        <v>3165</v>
      </c>
      <c r="B3166" s="13">
        <v>3.0752508175564484</v>
      </c>
    </row>
    <row r="3167" spans="1:2">
      <c r="A3167">
        <v>3166</v>
      </c>
      <c r="B3167" s="13">
        <v>0.96453865043688458</v>
      </c>
    </row>
    <row r="3168" spans="1:2">
      <c r="A3168">
        <v>3167</v>
      </c>
      <c r="B3168" s="13">
        <v>2.8786834563788082</v>
      </c>
    </row>
    <row r="3169" spans="1:2">
      <c r="A3169">
        <v>3168</v>
      </c>
      <c r="B3169" s="13">
        <v>-7.9962627582341002</v>
      </c>
    </row>
    <row r="3170" spans="1:2">
      <c r="A3170">
        <v>3169</v>
      </c>
      <c r="B3170" s="13">
        <v>10.963336339918852</v>
      </c>
    </row>
    <row r="3171" spans="1:2">
      <c r="A3171">
        <v>3170</v>
      </c>
      <c r="B3171" s="13">
        <v>3.2164658152888626</v>
      </c>
    </row>
    <row r="3172" spans="1:2">
      <c r="A3172">
        <v>3171</v>
      </c>
      <c r="B3172" s="13">
        <v>-2.1418277582141032</v>
      </c>
    </row>
    <row r="3173" spans="1:2">
      <c r="A3173">
        <v>3172</v>
      </c>
      <c r="B3173" s="13">
        <v>-4.3259474368873292</v>
      </c>
    </row>
    <row r="3174" spans="1:2">
      <c r="A3174">
        <v>3173</v>
      </c>
      <c r="B3174" s="13">
        <v>1.0562217432286976</v>
      </c>
    </row>
    <row r="3175" spans="1:2">
      <c r="A3175">
        <v>3174</v>
      </c>
      <c r="B3175" s="13">
        <v>5.682178082935704</v>
      </c>
    </row>
    <row r="3176" spans="1:2">
      <c r="A3176">
        <v>3175</v>
      </c>
      <c r="B3176" s="13">
        <v>-1.4638763612455907</v>
      </c>
    </row>
    <row r="3177" spans="1:2">
      <c r="A3177">
        <v>3176</v>
      </c>
      <c r="B3177" s="13">
        <v>6.0653926776880107</v>
      </c>
    </row>
    <row r="3178" spans="1:2">
      <c r="A3178">
        <v>3177</v>
      </c>
      <c r="B3178" s="13">
        <v>-5.9394332157558916</v>
      </c>
    </row>
    <row r="3179" spans="1:2">
      <c r="A3179">
        <v>3178</v>
      </c>
      <c r="B3179" s="13">
        <v>0.34191440222581854</v>
      </c>
    </row>
    <row r="3180" spans="1:2">
      <c r="A3180">
        <v>3179</v>
      </c>
      <c r="B3180" s="13">
        <v>3.9504304336531177</v>
      </c>
    </row>
    <row r="3181" spans="1:2">
      <c r="A3181">
        <v>3180</v>
      </c>
      <c r="B3181" s="13">
        <v>2.9091382210275731</v>
      </c>
    </row>
    <row r="3182" spans="1:2">
      <c r="A3182">
        <v>3181</v>
      </c>
      <c r="B3182" s="13">
        <v>-8.2972653781993291</v>
      </c>
    </row>
    <row r="3183" spans="1:2">
      <c r="A3183">
        <v>3182</v>
      </c>
      <c r="B3183" s="13">
        <v>-1.8284896404779565</v>
      </c>
    </row>
    <row r="3184" spans="1:2">
      <c r="A3184">
        <v>3183</v>
      </c>
      <c r="B3184" s="13">
        <v>1.1256231496953804</v>
      </c>
    </row>
    <row r="3185" spans="1:2">
      <c r="A3185">
        <v>3184</v>
      </c>
      <c r="B3185" s="13">
        <v>2.5908820480155677</v>
      </c>
    </row>
    <row r="3186" spans="1:2">
      <c r="A3186">
        <v>3185</v>
      </c>
      <c r="B3186" s="13">
        <v>-6.711404365982145</v>
      </c>
    </row>
    <row r="3187" spans="1:2">
      <c r="A3187">
        <v>3186</v>
      </c>
      <c r="B3187" s="13">
        <v>0.98456518852256303</v>
      </c>
    </row>
    <row r="3188" spans="1:2">
      <c r="A3188">
        <v>3187</v>
      </c>
      <c r="B3188" s="13">
        <v>-2.6621750192142954</v>
      </c>
    </row>
    <row r="3189" spans="1:2">
      <c r="A3189">
        <v>3188</v>
      </c>
      <c r="B3189" s="13">
        <v>3.0112309094408301</v>
      </c>
    </row>
    <row r="3190" spans="1:2">
      <c r="A3190">
        <v>3189</v>
      </c>
      <c r="B3190" s="13">
        <v>3.5665048794038974</v>
      </c>
    </row>
    <row r="3191" spans="1:2">
      <c r="A3191">
        <v>3190</v>
      </c>
      <c r="B3191" s="13">
        <v>-3.5607834662598106</v>
      </c>
    </row>
    <row r="3192" spans="1:2">
      <c r="A3192">
        <v>3191</v>
      </c>
      <c r="B3192" s="13">
        <v>3.0411193627573536</v>
      </c>
    </row>
    <row r="3193" spans="1:2">
      <c r="A3193">
        <v>3192</v>
      </c>
      <c r="B3193" s="13">
        <v>-0.1925785031619974</v>
      </c>
    </row>
    <row r="3194" spans="1:2">
      <c r="A3194">
        <v>3193</v>
      </c>
      <c r="B3194" s="13">
        <v>5.3901455478962657</v>
      </c>
    </row>
    <row r="3195" spans="1:2">
      <c r="A3195">
        <v>3194</v>
      </c>
      <c r="B3195" s="13">
        <v>-1.479722513222308</v>
      </c>
    </row>
    <row r="3196" spans="1:2">
      <c r="A3196">
        <v>3195</v>
      </c>
      <c r="B3196" s="13">
        <v>0.98690344834127153</v>
      </c>
    </row>
    <row r="3197" spans="1:2">
      <c r="A3197">
        <v>3196</v>
      </c>
      <c r="B3197" s="13">
        <v>0.43463697601172296</v>
      </c>
    </row>
    <row r="3198" spans="1:2">
      <c r="A3198">
        <v>3197</v>
      </c>
      <c r="B3198" s="13">
        <v>0.28096966394628609</v>
      </c>
    </row>
    <row r="3199" spans="1:2">
      <c r="A3199">
        <v>3198</v>
      </c>
      <c r="B3199" s="13">
        <v>-0.95139541427982122</v>
      </c>
    </row>
    <row r="3200" spans="1:2">
      <c r="A3200">
        <v>3199</v>
      </c>
      <c r="B3200" s="13">
        <v>-2.9309893712177861</v>
      </c>
    </row>
    <row r="3201" spans="1:2">
      <c r="A3201">
        <v>3200</v>
      </c>
      <c r="B3201" s="13">
        <v>0.5934365228578099</v>
      </c>
    </row>
    <row r="3202" spans="1:2">
      <c r="A3202">
        <v>3201</v>
      </c>
      <c r="B3202" s="13">
        <v>-0.82157276265270685</v>
      </c>
    </row>
    <row r="3203" spans="1:2">
      <c r="A3203">
        <v>3202</v>
      </c>
      <c r="B3203" s="13">
        <v>-3.9257869231727205</v>
      </c>
    </row>
    <row r="3204" spans="1:2">
      <c r="A3204">
        <v>3203</v>
      </c>
      <c r="B3204" s="13">
        <v>-2.4710523962762214</v>
      </c>
    </row>
    <row r="3205" spans="1:2">
      <c r="A3205">
        <v>3204</v>
      </c>
      <c r="B3205" s="13">
        <v>-5.642216409906978</v>
      </c>
    </row>
    <row r="3206" spans="1:2">
      <c r="A3206">
        <v>3205</v>
      </c>
      <c r="B3206" s="13">
        <v>-0.9594330273044146</v>
      </c>
    </row>
    <row r="3207" spans="1:2">
      <c r="A3207">
        <v>3206</v>
      </c>
      <c r="B3207" s="13">
        <v>-10.469076508749298</v>
      </c>
    </row>
    <row r="3208" spans="1:2">
      <c r="A3208">
        <v>3207</v>
      </c>
      <c r="B3208" s="13">
        <v>-2.448504614801414</v>
      </c>
    </row>
    <row r="3209" spans="1:2">
      <c r="A3209">
        <v>3208</v>
      </c>
      <c r="B3209" s="13">
        <v>2.5596253256137973</v>
      </c>
    </row>
    <row r="3210" spans="1:2">
      <c r="A3210">
        <v>3209</v>
      </c>
      <c r="B3210" s="13">
        <v>3.5937963945941758</v>
      </c>
    </row>
    <row r="3211" spans="1:2">
      <c r="A3211">
        <v>3210</v>
      </c>
      <c r="B3211" s="13">
        <v>-5.445486029530592</v>
      </c>
    </row>
    <row r="3212" spans="1:2">
      <c r="A3212">
        <v>3211</v>
      </c>
      <c r="B3212" s="13">
        <v>0.55432173617402469</v>
      </c>
    </row>
    <row r="3213" spans="1:2">
      <c r="A3213">
        <v>3212</v>
      </c>
      <c r="B3213" s="13">
        <v>-2.7602222457442696</v>
      </c>
    </row>
    <row r="3214" spans="1:2">
      <c r="A3214">
        <v>3213</v>
      </c>
      <c r="B3214" s="13">
        <v>4.0349878796168719</v>
      </c>
    </row>
    <row r="3215" spans="1:2">
      <c r="A3215">
        <v>3214</v>
      </c>
      <c r="B3215" s="13">
        <v>-0.29275444994231697</v>
      </c>
    </row>
    <row r="3216" spans="1:2">
      <c r="A3216">
        <v>3215</v>
      </c>
      <c r="B3216" s="13">
        <v>2.1082042486871777</v>
      </c>
    </row>
    <row r="3217" spans="1:2">
      <c r="A3217">
        <v>3216</v>
      </c>
      <c r="B3217" s="13">
        <v>-0.64763803507980022</v>
      </c>
    </row>
    <row r="3218" spans="1:2">
      <c r="A3218">
        <v>3217</v>
      </c>
      <c r="B3218" s="13">
        <v>1.5367071990467767</v>
      </c>
    </row>
    <row r="3219" spans="1:2">
      <c r="A3219">
        <v>3218</v>
      </c>
      <c r="B3219" s="13">
        <v>1.7757407963624459</v>
      </c>
    </row>
    <row r="3220" spans="1:2">
      <c r="A3220">
        <v>3219</v>
      </c>
      <c r="B3220" s="13">
        <v>0.18235680134699056</v>
      </c>
    </row>
    <row r="3221" spans="1:2">
      <c r="A3221">
        <v>3220</v>
      </c>
      <c r="B3221" s="13">
        <v>0.74676133981709403</v>
      </c>
    </row>
    <row r="3222" spans="1:2">
      <c r="A3222">
        <v>3221</v>
      </c>
      <c r="B3222" s="13">
        <v>-0.5125395312710832</v>
      </c>
    </row>
    <row r="3223" spans="1:2">
      <c r="A3223">
        <v>3222</v>
      </c>
      <c r="B3223" s="13">
        <v>-0.81759207004585366</v>
      </c>
    </row>
    <row r="3224" spans="1:2">
      <c r="A3224">
        <v>3223</v>
      </c>
      <c r="B3224" s="13">
        <v>-3.4857517014738524</v>
      </c>
    </row>
    <row r="3225" spans="1:2">
      <c r="A3225">
        <v>3224</v>
      </c>
      <c r="B3225" s="13">
        <v>3.1302687448584998</v>
      </c>
    </row>
    <row r="3226" spans="1:2">
      <c r="A3226">
        <v>3225</v>
      </c>
      <c r="B3226" s="13">
        <v>-4.8037094556613997</v>
      </c>
    </row>
    <row r="3227" spans="1:2">
      <c r="A3227">
        <v>3226</v>
      </c>
      <c r="B3227" s="13">
        <v>-4.8751390053037422</v>
      </c>
    </row>
    <row r="3228" spans="1:2">
      <c r="A3228">
        <v>3227</v>
      </c>
      <c r="B3228" s="13">
        <v>-4.9042557116182914</v>
      </c>
    </row>
    <row r="3229" spans="1:2">
      <c r="A3229">
        <v>3228</v>
      </c>
      <c r="B3229" s="13">
        <v>0.22111717766895392</v>
      </c>
    </row>
    <row r="3230" spans="1:2">
      <c r="A3230">
        <v>3229</v>
      </c>
      <c r="B3230" s="13">
        <v>0.75554231857517862</v>
      </c>
    </row>
    <row r="3231" spans="1:2">
      <c r="A3231">
        <v>3230</v>
      </c>
      <c r="B3231" s="13">
        <v>4.168505674664857</v>
      </c>
    </row>
    <row r="3232" spans="1:2">
      <c r="A3232">
        <v>3231</v>
      </c>
      <c r="B3232" s="13">
        <v>-1.6104469105071471</v>
      </c>
    </row>
    <row r="3233" spans="1:2">
      <c r="A3233">
        <v>3232</v>
      </c>
      <c r="B3233" s="13">
        <v>0.58315726154224634</v>
      </c>
    </row>
    <row r="3234" spans="1:2">
      <c r="A3234">
        <v>3233</v>
      </c>
      <c r="B3234" s="13">
        <v>-0.81325357726320213</v>
      </c>
    </row>
    <row r="3235" spans="1:2">
      <c r="A3235">
        <v>3234</v>
      </c>
      <c r="B3235" s="13">
        <v>1.7527590127990744</v>
      </c>
    </row>
    <row r="3236" spans="1:2">
      <c r="A3236">
        <v>3235</v>
      </c>
      <c r="B3236" s="13">
        <v>1.0233544638501464</v>
      </c>
    </row>
    <row r="3237" spans="1:2">
      <c r="A3237">
        <v>3236</v>
      </c>
      <c r="B3237" s="13">
        <v>-5.1524583530012507</v>
      </c>
    </row>
    <row r="3238" spans="1:2">
      <c r="A3238">
        <v>3237</v>
      </c>
      <c r="B3238" s="13">
        <v>-3.9509750309803136</v>
      </c>
    </row>
    <row r="3239" spans="1:2">
      <c r="A3239">
        <v>3238</v>
      </c>
      <c r="B3239" s="13">
        <v>-3.921006826669895</v>
      </c>
    </row>
    <row r="3240" spans="1:2">
      <c r="A3240">
        <v>3239</v>
      </c>
      <c r="B3240" s="13">
        <v>0.65254733585394953</v>
      </c>
    </row>
    <row r="3241" spans="1:2">
      <c r="A3241">
        <v>3240</v>
      </c>
      <c r="B3241" s="13">
        <v>-2.878976078625759</v>
      </c>
    </row>
    <row r="3242" spans="1:2">
      <c r="A3242">
        <v>3241</v>
      </c>
      <c r="B3242" s="13">
        <v>-2.3190023594163689</v>
      </c>
    </row>
    <row r="3243" spans="1:2">
      <c r="A3243">
        <v>3242</v>
      </c>
      <c r="B3243" s="13">
        <v>-1.2378966119595514</v>
      </c>
    </row>
    <row r="3244" spans="1:2">
      <c r="A3244">
        <v>3243</v>
      </c>
      <c r="B3244" s="13">
        <v>-0.59358639224480336</v>
      </c>
    </row>
    <row r="3245" spans="1:2">
      <c r="A3245">
        <v>3244</v>
      </c>
      <c r="B3245" s="13">
        <v>0.95476915879441171</v>
      </c>
    </row>
    <row r="3246" spans="1:2">
      <c r="A3246">
        <v>3245</v>
      </c>
      <c r="B3246" s="13">
        <v>2.7676367362774097</v>
      </c>
    </row>
    <row r="3247" spans="1:2">
      <c r="A3247">
        <v>3246</v>
      </c>
      <c r="B3247" s="13">
        <v>-5.6904499870545679</v>
      </c>
    </row>
    <row r="3248" spans="1:2">
      <c r="A3248">
        <v>3247</v>
      </c>
      <c r="B3248" s="13">
        <v>-2.6712580168749369</v>
      </c>
    </row>
    <row r="3249" spans="1:2">
      <c r="A3249">
        <v>3248</v>
      </c>
      <c r="B3249" s="13">
        <v>1.4617102406327651</v>
      </c>
    </row>
    <row r="3250" spans="1:2">
      <c r="A3250">
        <v>3249</v>
      </c>
      <c r="B3250" s="13">
        <v>-4.87224938618703</v>
      </c>
    </row>
    <row r="3251" spans="1:2">
      <c r="A3251">
        <v>3250</v>
      </c>
      <c r="B3251" s="13">
        <v>2.6280906471069096</v>
      </c>
    </row>
    <row r="3252" spans="1:2">
      <c r="A3252">
        <v>3251</v>
      </c>
      <c r="B3252" s="13">
        <v>-2.4320720947389098</v>
      </c>
    </row>
    <row r="3253" spans="1:2">
      <c r="A3253">
        <v>3252</v>
      </c>
      <c r="B3253" s="13">
        <v>1.6700837776199613</v>
      </c>
    </row>
    <row r="3254" spans="1:2">
      <c r="A3254">
        <v>3253</v>
      </c>
      <c r="B3254" s="13">
        <v>-0.61642356323696557</v>
      </c>
    </row>
    <row r="3255" spans="1:2">
      <c r="A3255">
        <v>3254</v>
      </c>
      <c r="B3255" s="13">
        <v>-3.009172777230706</v>
      </c>
    </row>
    <row r="3256" spans="1:2">
      <c r="A3256">
        <v>3255</v>
      </c>
      <c r="B3256" s="13">
        <v>3.7751606690744777</v>
      </c>
    </row>
    <row r="3257" spans="1:2">
      <c r="A3257">
        <v>3256</v>
      </c>
      <c r="B3257" s="13">
        <v>-0.69626645787901686</v>
      </c>
    </row>
    <row r="3258" spans="1:2">
      <c r="A3258">
        <v>3257</v>
      </c>
      <c r="B3258" s="13">
        <v>3.7935254712588553</v>
      </c>
    </row>
    <row r="3259" spans="1:2">
      <c r="A3259">
        <v>3258</v>
      </c>
      <c r="B3259" s="13">
        <v>0.80389007880852448</v>
      </c>
    </row>
    <row r="3260" spans="1:2">
      <c r="A3260">
        <v>3259</v>
      </c>
      <c r="B3260" s="13">
        <v>-2.4342355981822865</v>
      </c>
    </row>
    <row r="3261" spans="1:2">
      <c r="A3261">
        <v>3260</v>
      </c>
      <c r="B3261" s="13">
        <v>0.52201234940897445</v>
      </c>
    </row>
    <row r="3262" spans="1:2">
      <c r="A3262">
        <v>3261</v>
      </c>
      <c r="B3262" s="13">
        <v>5.9437281378410045</v>
      </c>
    </row>
    <row r="3263" spans="1:2">
      <c r="A3263">
        <v>3262</v>
      </c>
      <c r="B3263" s="13">
        <v>2.5614708047419255</v>
      </c>
    </row>
    <row r="3264" spans="1:2">
      <c r="A3264">
        <v>3263</v>
      </c>
      <c r="B3264" s="13">
        <v>5.0036437530288191</v>
      </c>
    </row>
    <row r="3265" spans="1:2">
      <c r="A3265">
        <v>3264</v>
      </c>
      <c r="B3265" s="13">
        <v>1.5912544400856485</v>
      </c>
    </row>
    <row r="3266" spans="1:2">
      <c r="A3266">
        <v>3265</v>
      </c>
      <c r="B3266" s="13">
        <v>-0.68619275038889194</v>
      </c>
    </row>
    <row r="3267" spans="1:2">
      <c r="A3267">
        <v>3266</v>
      </c>
      <c r="B3267" s="13">
        <v>-2.6515004028988209</v>
      </c>
    </row>
    <row r="3268" spans="1:2">
      <c r="A3268">
        <v>3267</v>
      </c>
      <c r="B3268" s="13">
        <v>-1.1788546535124838</v>
      </c>
    </row>
    <row r="3269" spans="1:2">
      <c r="A3269">
        <v>3268</v>
      </c>
      <c r="B3269" s="13">
        <v>3.1262979067458687</v>
      </c>
    </row>
    <row r="3270" spans="1:2">
      <c r="A3270">
        <v>3269</v>
      </c>
      <c r="B3270" s="13">
        <v>-0.58516821581976075</v>
      </c>
    </row>
    <row r="3271" spans="1:2">
      <c r="A3271">
        <v>3270</v>
      </c>
      <c r="B3271" s="13">
        <v>-0.53166101107411046</v>
      </c>
    </row>
    <row r="3272" spans="1:2">
      <c r="A3272">
        <v>3271</v>
      </c>
      <c r="B3272" s="13">
        <v>-0.28268660277696611</v>
      </c>
    </row>
    <row r="3273" spans="1:2">
      <c r="A3273">
        <v>3272</v>
      </c>
      <c r="B3273" s="13">
        <v>6.3406628062913013</v>
      </c>
    </row>
    <row r="3274" spans="1:2">
      <c r="A3274">
        <v>3273</v>
      </c>
      <c r="B3274" s="13">
        <v>0.98469257669129207</v>
      </c>
    </row>
    <row r="3275" spans="1:2">
      <c r="A3275">
        <v>3274</v>
      </c>
      <c r="B3275" s="13">
        <v>3.026066115869205</v>
      </c>
    </row>
    <row r="3276" spans="1:2">
      <c r="A3276">
        <v>3275</v>
      </c>
      <c r="B3276" s="13">
        <v>-2.1821288620996859</v>
      </c>
    </row>
    <row r="3277" spans="1:2">
      <c r="A3277">
        <v>3276</v>
      </c>
      <c r="B3277" s="13">
        <v>6.3784521888545251</v>
      </c>
    </row>
    <row r="3278" spans="1:2">
      <c r="A3278">
        <v>3277</v>
      </c>
      <c r="B3278" s="13">
        <v>4.094451728389541</v>
      </c>
    </row>
    <row r="3279" spans="1:2">
      <c r="A3279">
        <v>3278</v>
      </c>
      <c r="B3279" s="13">
        <v>-0.14771703646367232</v>
      </c>
    </row>
    <row r="3280" spans="1:2">
      <c r="A3280">
        <v>3279</v>
      </c>
      <c r="B3280" s="13">
        <v>-0.21575886489231827</v>
      </c>
    </row>
    <row r="3281" spans="1:2">
      <c r="A3281">
        <v>3280</v>
      </c>
      <c r="B3281" s="13">
        <v>5.7505291505921203</v>
      </c>
    </row>
    <row r="3282" spans="1:2">
      <c r="A3282">
        <v>3281</v>
      </c>
      <c r="B3282" s="13">
        <v>2.7857339271696917</v>
      </c>
    </row>
    <row r="3283" spans="1:2">
      <c r="A3283">
        <v>3282</v>
      </c>
      <c r="B3283" s="13">
        <v>6.1714404950808364</v>
      </c>
    </row>
    <row r="3284" spans="1:2">
      <c r="A3284">
        <v>3283</v>
      </c>
      <c r="B3284" s="13">
        <v>1.9910682293070452</v>
      </c>
    </row>
    <row r="3285" spans="1:2">
      <c r="A3285">
        <v>3284</v>
      </c>
      <c r="B3285" s="13">
        <v>-2.534054111964227</v>
      </c>
    </row>
    <row r="3286" spans="1:2">
      <c r="A3286">
        <v>3285</v>
      </c>
      <c r="B3286" s="13">
        <v>3.73337978357277</v>
      </c>
    </row>
    <row r="3287" spans="1:2">
      <c r="A3287">
        <v>3286</v>
      </c>
      <c r="B3287" s="13">
        <v>0.3663525342385493</v>
      </c>
    </row>
    <row r="3288" spans="1:2">
      <c r="A3288">
        <v>3287</v>
      </c>
      <c r="B3288" s="13">
        <v>9.662520410658507</v>
      </c>
    </row>
    <row r="3289" spans="1:2">
      <c r="A3289">
        <v>3288</v>
      </c>
      <c r="B3289" s="13">
        <v>0.52795050252940567</v>
      </c>
    </row>
    <row r="3290" spans="1:2">
      <c r="A3290">
        <v>3289</v>
      </c>
      <c r="B3290" s="13">
        <v>-3.075099658989163</v>
      </c>
    </row>
    <row r="3291" spans="1:2">
      <c r="A3291">
        <v>3290</v>
      </c>
      <c r="B3291" s="13">
        <v>-0.57482912711619005</v>
      </c>
    </row>
    <row r="3292" spans="1:2">
      <c r="A3292">
        <v>3291</v>
      </c>
      <c r="B3292" s="13">
        <v>-1.0581746808965973</v>
      </c>
    </row>
    <row r="3293" spans="1:2">
      <c r="A3293">
        <v>3292</v>
      </c>
      <c r="B3293" s="13">
        <v>0.51943931063926752</v>
      </c>
    </row>
    <row r="3294" spans="1:2">
      <c r="A3294">
        <v>3293</v>
      </c>
      <c r="B3294" s="13">
        <v>5.7856485233502708</v>
      </c>
    </row>
    <row r="3295" spans="1:2">
      <c r="A3295">
        <v>3294</v>
      </c>
      <c r="B3295" s="13">
        <v>1.2246827799627322</v>
      </c>
    </row>
    <row r="3296" spans="1:2">
      <c r="A3296">
        <v>3295</v>
      </c>
      <c r="B3296" s="13">
        <v>3.617780249773443</v>
      </c>
    </row>
    <row r="3297" spans="1:2">
      <c r="A3297">
        <v>3296</v>
      </c>
      <c r="B3297" s="13">
        <v>4.968419647472869</v>
      </c>
    </row>
    <row r="3298" spans="1:2">
      <c r="A3298">
        <v>3297</v>
      </c>
      <c r="B3298" s="13">
        <v>2.3841024664221373</v>
      </c>
    </row>
    <row r="3299" spans="1:2">
      <c r="A3299">
        <v>3298</v>
      </c>
      <c r="B3299" s="13">
        <v>2.3937322690980167</v>
      </c>
    </row>
    <row r="3300" spans="1:2">
      <c r="A3300">
        <v>3299</v>
      </c>
      <c r="B3300" s="13">
        <v>-0.36799197795633271</v>
      </c>
    </row>
    <row r="3301" spans="1:2">
      <c r="A3301">
        <v>3300</v>
      </c>
      <c r="B3301" s="13">
        <v>-7.2246254069251155</v>
      </c>
    </row>
    <row r="3302" spans="1:2">
      <c r="A3302">
        <v>3301</v>
      </c>
      <c r="B3302" s="13">
        <v>8.3434609509172901</v>
      </c>
    </row>
    <row r="3303" spans="1:2">
      <c r="A3303">
        <v>3302</v>
      </c>
      <c r="B3303" s="13">
        <v>1.8356982251524141</v>
      </c>
    </row>
    <row r="3304" spans="1:2">
      <c r="A3304">
        <v>3303</v>
      </c>
      <c r="B3304" s="13">
        <v>-1.8549791657085268</v>
      </c>
    </row>
    <row r="3305" spans="1:2">
      <c r="A3305">
        <v>3304</v>
      </c>
      <c r="B3305" s="13">
        <v>-0.39511225584852888</v>
      </c>
    </row>
    <row r="3306" spans="1:2">
      <c r="A3306">
        <v>3305</v>
      </c>
      <c r="B3306" s="13">
        <v>-6.6907470022500659</v>
      </c>
    </row>
    <row r="3307" spans="1:2">
      <c r="A3307">
        <v>3306</v>
      </c>
      <c r="B3307" s="13">
        <v>1.4142330010868978</v>
      </c>
    </row>
    <row r="3308" spans="1:2">
      <c r="A3308">
        <v>3307</v>
      </c>
      <c r="B3308" s="13">
        <v>-4.5018763552675676</v>
      </c>
    </row>
    <row r="3309" spans="1:2">
      <c r="A3309">
        <v>3308</v>
      </c>
      <c r="B3309" s="13">
        <v>-1.8937936012793872</v>
      </c>
    </row>
    <row r="3310" spans="1:2">
      <c r="A3310">
        <v>3309</v>
      </c>
      <c r="B3310" s="13">
        <v>2.2827166075983301</v>
      </c>
    </row>
    <row r="3311" spans="1:2">
      <c r="A3311">
        <v>3310</v>
      </c>
      <c r="B3311" s="13">
        <v>1.0348542771319458</v>
      </c>
    </row>
    <row r="3312" spans="1:2">
      <c r="A3312">
        <v>3311</v>
      </c>
      <c r="B3312" s="13">
        <v>2.1129751508136407</v>
      </c>
    </row>
    <row r="3313" spans="1:2">
      <c r="A3313">
        <v>3312</v>
      </c>
      <c r="B3313" s="13">
        <v>-3.9140337911069913</v>
      </c>
    </row>
    <row r="3314" spans="1:2">
      <c r="A3314">
        <v>3313</v>
      </c>
      <c r="B3314" s="13">
        <v>3.4824062975765941</v>
      </c>
    </row>
    <row r="3315" spans="1:2">
      <c r="A3315">
        <v>3314</v>
      </c>
      <c r="B3315" s="13">
        <v>4.2114614902511658</v>
      </c>
    </row>
    <row r="3316" spans="1:2">
      <c r="A3316">
        <v>3315</v>
      </c>
      <c r="B3316" s="13">
        <v>-2.4033492020722398</v>
      </c>
    </row>
    <row r="3317" spans="1:2">
      <c r="A3317">
        <v>3316</v>
      </c>
      <c r="B3317" s="13">
        <v>1.7394182641248073</v>
      </c>
    </row>
    <row r="3318" spans="1:2">
      <c r="A3318">
        <v>3317</v>
      </c>
      <c r="B3318" s="13">
        <v>1.4818143628407665</v>
      </c>
    </row>
    <row r="3319" spans="1:2">
      <c r="A3319">
        <v>3318</v>
      </c>
      <c r="B3319" s="13">
        <v>-2.7509468033746843E-3</v>
      </c>
    </row>
    <row r="3320" spans="1:2">
      <c r="A3320">
        <v>3319</v>
      </c>
      <c r="B3320" s="13">
        <v>4.7814335246877393</v>
      </c>
    </row>
    <row r="3321" spans="1:2">
      <c r="A3321">
        <v>3320</v>
      </c>
      <c r="B3321" s="13">
        <v>0.81904620454566335</v>
      </c>
    </row>
    <row r="3322" spans="1:2">
      <c r="A3322">
        <v>3321</v>
      </c>
      <c r="B3322" s="13">
        <v>3.9775758998231914</v>
      </c>
    </row>
    <row r="3323" spans="1:2">
      <c r="A3323">
        <v>3322</v>
      </c>
      <c r="B3323" s="13">
        <v>-2.6764056416224555</v>
      </c>
    </row>
    <row r="3324" spans="1:2">
      <c r="A3324">
        <v>3323</v>
      </c>
      <c r="B3324" s="13">
        <v>-0.80046857573839658</v>
      </c>
    </row>
    <row r="3325" spans="1:2">
      <c r="A3325">
        <v>3324</v>
      </c>
      <c r="B3325" s="13">
        <v>-4.1443754935869794</v>
      </c>
    </row>
    <row r="3326" spans="1:2">
      <c r="A3326">
        <v>3325</v>
      </c>
      <c r="B3326" s="13">
        <v>-7.8449423503276154</v>
      </c>
    </row>
    <row r="3327" spans="1:2">
      <c r="A3327">
        <v>3326</v>
      </c>
      <c r="B3327" s="13">
        <v>-4.0897757423080767</v>
      </c>
    </row>
    <row r="3328" spans="1:2">
      <c r="A3328">
        <v>3327</v>
      </c>
      <c r="B3328" s="13">
        <v>4.4381231931351275</v>
      </c>
    </row>
    <row r="3329" spans="1:2">
      <c r="A3329">
        <v>3328</v>
      </c>
      <c r="B3329" s="13">
        <v>-5.1129882125634349</v>
      </c>
    </row>
    <row r="3330" spans="1:2">
      <c r="A3330">
        <v>3329</v>
      </c>
      <c r="B3330" s="13">
        <v>2.1568855426744742</v>
      </c>
    </row>
    <row r="3331" spans="1:2">
      <c r="A3331">
        <v>3330</v>
      </c>
      <c r="B3331" s="13">
        <v>0.25741532746561535</v>
      </c>
    </row>
    <row r="3332" spans="1:2">
      <c r="A3332">
        <v>3331</v>
      </c>
      <c r="B3332" s="13">
        <v>-5.2498804596656834</v>
      </c>
    </row>
    <row r="3333" spans="1:2">
      <c r="A3333">
        <v>3332</v>
      </c>
      <c r="B3333" s="13">
        <v>-0.17537663557467464</v>
      </c>
    </row>
    <row r="3334" spans="1:2">
      <c r="A3334">
        <v>3333</v>
      </c>
      <c r="B3334" s="13">
        <v>-2.9166792012893263E-2</v>
      </c>
    </row>
    <row r="3335" spans="1:2">
      <c r="A3335">
        <v>3334</v>
      </c>
      <c r="B3335" s="13">
        <v>-1.3018058542155586</v>
      </c>
    </row>
    <row r="3336" spans="1:2">
      <c r="A3336">
        <v>3335</v>
      </c>
      <c r="B3336" s="13">
        <v>5.016132857121522</v>
      </c>
    </row>
    <row r="3337" spans="1:2">
      <c r="A3337">
        <v>3336</v>
      </c>
      <c r="B3337" s="13">
        <v>-3.7600610081900712</v>
      </c>
    </row>
    <row r="3338" spans="1:2">
      <c r="A3338">
        <v>3337</v>
      </c>
      <c r="B3338" s="13">
        <v>0.88252864121515617</v>
      </c>
    </row>
    <row r="3339" spans="1:2">
      <c r="A3339">
        <v>3338</v>
      </c>
      <c r="B3339" s="13">
        <v>2.8386771285366885</v>
      </c>
    </row>
    <row r="3340" spans="1:2">
      <c r="A3340">
        <v>3339</v>
      </c>
      <c r="B3340" s="13">
        <v>-2.6916692323828513</v>
      </c>
    </row>
    <row r="3341" spans="1:2">
      <c r="A3341">
        <v>3340</v>
      </c>
      <c r="B3341" s="13">
        <v>5.3565425385790482</v>
      </c>
    </row>
    <row r="3342" spans="1:2">
      <c r="A3342">
        <v>3341</v>
      </c>
      <c r="B3342" s="13">
        <v>9.4495927490738138E-2</v>
      </c>
    </row>
    <row r="3343" spans="1:2">
      <c r="A3343">
        <v>3342</v>
      </c>
      <c r="B3343" s="13">
        <v>6.6075179385231939</v>
      </c>
    </row>
    <row r="3344" spans="1:2">
      <c r="A3344">
        <v>3343</v>
      </c>
      <c r="B3344" s="13">
        <v>3.2976777920466525</v>
      </c>
    </row>
    <row r="3345" spans="1:2">
      <c r="A3345">
        <v>3344</v>
      </c>
      <c r="B3345" s="13">
        <v>4.4808758843423497</v>
      </c>
    </row>
    <row r="3346" spans="1:2">
      <c r="A3346">
        <v>3345</v>
      </c>
      <c r="B3346" s="13">
        <v>5.7127170666312495</v>
      </c>
    </row>
    <row r="3347" spans="1:2">
      <c r="A3347">
        <v>3346</v>
      </c>
      <c r="B3347" s="13">
        <v>-1.6669583222352196</v>
      </c>
    </row>
    <row r="3348" spans="1:2">
      <c r="A3348">
        <v>3347</v>
      </c>
      <c r="B3348" s="13">
        <v>-2.1803141683460963</v>
      </c>
    </row>
    <row r="3349" spans="1:2">
      <c r="A3349">
        <v>3348</v>
      </c>
      <c r="B3349" s="13">
        <v>0.39876438604646136</v>
      </c>
    </row>
    <row r="3350" spans="1:2">
      <c r="A3350">
        <v>3349</v>
      </c>
      <c r="B3350" s="13">
        <v>0.42947491288968964</v>
      </c>
    </row>
    <row r="3351" spans="1:2">
      <c r="A3351">
        <v>3350</v>
      </c>
      <c r="B3351" s="13">
        <v>1.730526825826058</v>
      </c>
    </row>
    <row r="3352" spans="1:2">
      <c r="A3352">
        <v>3351</v>
      </c>
      <c r="B3352" s="13">
        <v>-0.80193747163416151</v>
      </c>
    </row>
    <row r="3353" spans="1:2">
      <c r="A3353">
        <v>3352</v>
      </c>
      <c r="B3353" s="13">
        <v>-2.2437320591795102</v>
      </c>
    </row>
    <row r="3354" spans="1:2">
      <c r="A3354">
        <v>3353</v>
      </c>
      <c r="B3354" s="13">
        <v>2.2016350350798102</v>
      </c>
    </row>
    <row r="3355" spans="1:2">
      <c r="A3355">
        <v>3354</v>
      </c>
      <c r="B3355" s="13">
        <v>3.0622647371371912</v>
      </c>
    </row>
    <row r="3356" spans="1:2">
      <c r="A3356">
        <v>3355</v>
      </c>
      <c r="B3356" s="13">
        <v>-5.4125149216589978</v>
      </c>
    </row>
    <row r="3357" spans="1:2">
      <c r="A3357">
        <v>3356</v>
      </c>
      <c r="B3357" s="13">
        <v>2.4494368593243476</v>
      </c>
    </row>
    <row r="3358" spans="1:2">
      <c r="A3358">
        <v>3357</v>
      </c>
      <c r="B3358" s="13">
        <v>6.035114262463293</v>
      </c>
    </row>
    <row r="3359" spans="1:2">
      <c r="A3359">
        <v>3358</v>
      </c>
      <c r="B3359" s="13">
        <v>-1.295156587160698</v>
      </c>
    </row>
    <row r="3360" spans="1:2">
      <c r="A3360">
        <v>3359</v>
      </c>
      <c r="B3360" s="13">
        <v>-2.5998097392818496</v>
      </c>
    </row>
    <row r="3361" spans="1:2">
      <c r="A3361">
        <v>3360</v>
      </c>
      <c r="B3361" s="13">
        <v>2.1451210969058807</v>
      </c>
    </row>
    <row r="3362" spans="1:2">
      <c r="A3362">
        <v>3361</v>
      </c>
      <c r="B3362" s="13">
        <v>-7.1212585224493372</v>
      </c>
    </row>
    <row r="3363" spans="1:2">
      <c r="A3363">
        <v>3362</v>
      </c>
      <c r="B3363" s="13">
        <v>-2.0862538222322642</v>
      </c>
    </row>
    <row r="3364" spans="1:2">
      <c r="A3364">
        <v>3363</v>
      </c>
      <c r="B3364" s="13">
        <v>-0.83972457176186388</v>
      </c>
    </row>
    <row r="3365" spans="1:2">
      <c r="A3365">
        <v>3364</v>
      </c>
      <c r="B3365" s="13">
        <v>1.5202651244999312</v>
      </c>
    </row>
    <row r="3366" spans="1:2">
      <c r="A3366">
        <v>3365</v>
      </c>
      <c r="B3366" s="13">
        <v>-4.1346252286093232</v>
      </c>
    </row>
    <row r="3367" spans="1:2">
      <c r="A3367">
        <v>3366</v>
      </c>
      <c r="B3367" s="13">
        <v>-1.7535353821546242</v>
      </c>
    </row>
    <row r="3368" spans="1:2">
      <c r="A3368">
        <v>3367</v>
      </c>
      <c r="B3368" s="13">
        <v>-3.0020375548218845</v>
      </c>
    </row>
    <row r="3369" spans="1:2">
      <c r="A3369">
        <v>3368</v>
      </c>
      <c r="B3369" s="13">
        <v>3.9024054910902635</v>
      </c>
    </row>
    <row r="3370" spans="1:2">
      <c r="A3370">
        <v>3369</v>
      </c>
      <c r="B3370" s="13">
        <v>3.0967003498693662</v>
      </c>
    </row>
    <row r="3371" spans="1:2">
      <c r="A3371">
        <v>3370</v>
      </c>
      <c r="B3371" s="13">
        <v>-9.9581970666416257</v>
      </c>
    </row>
    <row r="3372" spans="1:2">
      <c r="A3372">
        <v>3371</v>
      </c>
      <c r="B3372" s="13">
        <v>4.07615443270869</v>
      </c>
    </row>
    <row r="3373" spans="1:2">
      <c r="A3373">
        <v>3372</v>
      </c>
      <c r="B3373" s="13">
        <v>2.8351819764657407</v>
      </c>
    </row>
    <row r="3374" spans="1:2">
      <c r="A3374">
        <v>3373</v>
      </c>
      <c r="B3374" s="13">
        <v>-4.9164002150284132</v>
      </c>
    </row>
    <row r="3375" spans="1:2">
      <c r="A3375">
        <v>3374</v>
      </c>
      <c r="B3375" s="13">
        <v>-4.213509530125843</v>
      </c>
    </row>
    <row r="3376" spans="1:2">
      <c r="A3376">
        <v>3375</v>
      </c>
      <c r="B3376" s="13">
        <v>7.0066190215380326E-4</v>
      </c>
    </row>
    <row r="3377" spans="1:2">
      <c r="A3377">
        <v>3376</v>
      </c>
      <c r="B3377" s="13">
        <v>0.72796854497822217</v>
      </c>
    </row>
    <row r="3378" spans="1:2">
      <c r="A3378">
        <v>3377</v>
      </c>
      <c r="B3378" s="13">
        <v>0.36807924784216911</v>
      </c>
    </row>
    <row r="3379" spans="1:2">
      <c r="A3379">
        <v>3378</v>
      </c>
      <c r="B3379" s="13">
        <v>-3.6485340660839465</v>
      </c>
    </row>
    <row r="3380" spans="1:2">
      <c r="A3380">
        <v>3379</v>
      </c>
      <c r="B3380" s="13">
        <v>0.44025405140866197</v>
      </c>
    </row>
    <row r="3381" spans="1:2">
      <c r="A3381">
        <v>3380</v>
      </c>
      <c r="B3381" s="13">
        <v>1.0607603204209826</v>
      </c>
    </row>
    <row r="3382" spans="1:2">
      <c r="A3382">
        <v>3381</v>
      </c>
      <c r="B3382" s="13">
        <v>3.8416256499709283</v>
      </c>
    </row>
    <row r="3383" spans="1:2">
      <c r="A3383">
        <v>3382</v>
      </c>
      <c r="B3383" s="13">
        <v>2.5340457508427723</v>
      </c>
    </row>
    <row r="3384" spans="1:2">
      <c r="A3384">
        <v>3383</v>
      </c>
      <c r="B3384" s="13">
        <v>-0.42060674370243728</v>
      </c>
    </row>
    <row r="3385" spans="1:2">
      <c r="A3385">
        <v>3384</v>
      </c>
      <c r="B3385" s="13">
        <v>1.7986054582002358</v>
      </c>
    </row>
    <row r="3386" spans="1:2">
      <c r="A3386">
        <v>3385</v>
      </c>
      <c r="B3386" s="13">
        <v>1.5920614877186827</v>
      </c>
    </row>
    <row r="3387" spans="1:2">
      <c r="A3387">
        <v>3386</v>
      </c>
      <c r="B3387" s="13">
        <v>-7.6723183163948452E-2</v>
      </c>
    </row>
    <row r="3388" spans="1:2">
      <c r="A3388">
        <v>3387</v>
      </c>
      <c r="B3388" s="13">
        <v>0.62025928391225471</v>
      </c>
    </row>
    <row r="3389" spans="1:2">
      <c r="A3389">
        <v>3388</v>
      </c>
      <c r="B3389" s="13">
        <v>0.54326928863203594</v>
      </c>
    </row>
    <row r="3390" spans="1:2">
      <c r="A3390">
        <v>3389</v>
      </c>
      <c r="B3390" s="13">
        <v>5.7531113642447709</v>
      </c>
    </row>
    <row r="3391" spans="1:2">
      <c r="A3391">
        <v>3390</v>
      </c>
      <c r="B3391" s="13">
        <v>-2.0624017923177389</v>
      </c>
    </row>
    <row r="3392" spans="1:2">
      <c r="A3392">
        <v>3391</v>
      </c>
      <c r="B3392" s="13">
        <v>-0.66893689109208243</v>
      </c>
    </row>
    <row r="3393" spans="1:2">
      <c r="A3393">
        <v>3392</v>
      </c>
      <c r="B3393" s="13">
        <v>-0.26176309309118889</v>
      </c>
    </row>
    <row r="3394" spans="1:2">
      <c r="A3394">
        <v>3393</v>
      </c>
      <c r="B3394" s="13">
        <v>0.77488755533954623</v>
      </c>
    </row>
    <row r="3395" spans="1:2">
      <c r="A3395">
        <v>3394</v>
      </c>
      <c r="B3395" s="13">
        <v>2.338355991059728</v>
      </c>
    </row>
    <row r="3396" spans="1:2">
      <c r="A3396">
        <v>3395</v>
      </c>
      <c r="B3396" s="13">
        <v>-0.20586973285655943</v>
      </c>
    </row>
    <row r="3397" spans="1:2">
      <c r="A3397">
        <v>3396</v>
      </c>
      <c r="B3397" s="13">
        <v>0.62759987108722293</v>
      </c>
    </row>
    <row r="3398" spans="1:2">
      <c r="A3398">
        <v>3397</v>
      </c>
      <c r="B3398" s="13">
        <v>-1.2817608516980605</v>
      </c>
    </row>
    <row r="3399" spans="1:2">
      <c r="A3399">
        <v>3398</v>
      </c>
      <c r="B3399" s="13">
        <v>5.9763807294227211</v>
      </c>
    </row>
    <row r="3400" spans="1:2">
      <c r="A3400">
        <v>3399</v>
      </c>
      <c r="B3400" s="13">
        <v>-0.35278213216915472</v>
      </c>
    </row>
    <row r="3401" spans="1:2">
      <c r="A3401">
        <v>3400</v>
      </c>
      <c r="B3401" s="13">
        <v>7.2542794596305304</v>
      </c>
    </row>
    <row r="3402" spans="1:2">
      <c r="A3402">
        <v>3401</v>
      </c>
      <c r="B3402" s="13">
        <v>-1.3136057422314675</v>
      </c>
    </row>
    <row r="3403" spans="1:2">
      <c r="A3403">
        <v>3402</v>
      </c>
      <c r="B3403" s="13">
        <v>-1.8720114894433431</v>
      </c>
    </row>
    <row r="3404" spans="1:2">
      <c r="A3404">
        <v>3403</v>
      </c>
      <c r="B3404" s="13">
        <v>0.29022562831343995</v>
      </c>
    </row>
    <row r="3405" spans="1:2">
      <c r="A3405">
        <v>3404</v>
      </c>
      <c r="B3405" s="13">
        <v>0.61586210300514843</v>
      </c>
    </row>
    <row r="3406" spans="1:2">
      <c r="A3406">
        <v>3405</v>
      </c>
      <c r="B3406" s="13">
        <v>-0.13889045496990551</v>
      </c>
    </row>
    <row r="3407" spans="1:2">
      <c r="A3407">
        <v>3406</v>
      </c>
      <c r="B3407" s="13">
        <v>-0.92702406884712141</v>
      </c>
    </row>
    <row r="3408" spans="1:2">
      <c r="A3408">
        <v>3407</v>
      </c>
      <c r="B3408" s="13">
        <v>-1.0796605740162251</v>
      </c>
    </row>
    <row r="3409" spans="1:2">
      <c r="A3409">
        <v>3408</v>
      </c>
      <c r="B3409" s="13">
        <v>-4.218459277471287</v>
      </c>
    </row>
    <row r="3410" spans="1:2">
      <c r="A3410">
        <v>3409</v>
      </c>
      <c r="B3410" s="13">
        <v>-3.5163666968675313</v>
      </c>
    </row>
    <row r="3411" spans="1:2">
      <c r="A3411">
        <v>3410</v>
      </c>
      <c r="B3411" s="13">
        <v>5.6691392050981362</v>
      </c>
    </row>
    <row r="3412" spans="1:2">
      <c r="A3412">
        <v>3411</v>
      </c>
      <c r="B3412" s="13">
        <v>-6.4936706552871248</v>
      </c>
    </row>
    <row r="3413" spans="1:2">
      <c r="A3413">
        <v>3412</v>
      </c>
      <c r="B3413" s="13">
        <v>0.23363971202716818</v>
      </c>
    </row>
    <row r="3414" spans="1:2">
      <c r="A3414">
        <v>3413</v>
      </c>
      <c r="B3414" s="13">
        <v>3.9978848248201095</v>
      </c>
    </row>
    <row r="3415" spans="1:2">
      <c r="A3415">
        <v>3414</v>
      </c>
      <c r="B3415" s="13">
        <v>-3.8051136877418728</v>
      </c>
    </row>
    <row r="3416" spans="1:2">
      <c r="A3416">
        <v>3415</v>
      </c>
      <c r="B3416" s="13">
        <v>0.19528500691461673</v>
      </c>
    </row>
    <row r="3417" spans="1:2">
      <c r="A3417">
        <v>3416</v>
      </c>
      <c r="B3417" s="13">
        <v>-1.0930445067236618</v>
      </c>
    </row>
    <row r="3418" spans="1:2">
      <c r="A3418">
        <v>3417</v>
      </c>
      <c r="B3418" s="13">
        <v>6.295636665063614</v>
      </c>
    </row>
    <row r="3419" spans="1:2">
      <c r="A3419">
        <v>3418</v>
      </c>
      <c r="B3419" s="13">
        <v>3.1384913448017793</v>
      </c>
    </row>
    <row r="3420" spans="1:2">
      <c r="A3420">
        <v>3419</v>
      </c>
      <c r="B3420" s="13">
        <v>-1.1490027074553804</v>
      </c>
    </row>
    <row r="3421" spans="1:2">
      <c r="A3421">
        <v>3420</v>
      </c>
      <c r="B3421" s="13">
        <v>7.3372802736782177</v>
      </c>
    </row>
    <row r="3422" spans="1:2">
      <c r="A3422">
        <v>3421</v>
      </c>
      <c r="B3422" s="13">
        <v>3.4276848721719122</v>
      </c>
    </row>
    <row r="3423" spans="1:2">
      <c r="A3423">
        <v>3422</v>
      </c>
      <c r="B3423" s="13">
        <v>0.56429827386457432</v>
      </c>
    </row>
    <row r="3424" spans="1:2">
      <c r="A3424">
        <v>3423</v>
      </c>
      <c r="B3424" s="13">
        <v>-0.22603944558584615</v>
      </c>
    </row>
    <row r="3425" spans="1:2">
      <c r="A3425">
        <v>3424</v>
      </c>
      <c r="B3425" s="13">
        <v>-0.32134426500407332</v>
      </c>
    </row>
    <row r="3426" spans="1:2">
      <c r="A3426">
        <v>3425</v>
      </c>
      <c r="B3426" s="13">
        <v>-6.6377431566241132</v>
      </c>
    </row>
    <row r="3427" spans="1:2">
      <c r="A3427">
        <v>3426</v>
      </c>
      <c r="B3427" s="13">
        <v>6.9699418548546541</v>
      </c>
    </row>
    <row r="3428" spans="1:2">
      <c r="A3428">
        <v>3427</v>
      </c>
      <c r="B3428" s="13">
        <v>-1.4130906758399262</v>
      </c>
    </row>
    <row r="3429" spans="1:2">
      <c r="A3429">
        <v>3428</v>
      </c>
      <c r="B3429" s="13">
        <v>2.0759757577788642</v>
      </c>
    </row>
    <row r="3430" spans="1:2">
      <c r="A3430">
        <v>3429</v>
      </c>
      <c r="B3430" s="13">
        <v>-2.5734429573958786</v>
      </c>
    </row>
    <row r="3431" spans="1:2">
      <c r="A3431">
        <v>3430</v>
      </c>
      <c r="B3431" s="13">
        <v>3.6086769895058359</v>
      </c>
    </row>
    <row r="3432" spans="1:2">
      <c r="A3432">
        <v>3431</v>
      </c>
      <c r="B3432" s="13">
        <v>0.20058152446803224</v>
      </c>
    </row>
    <row r="3433" spans="1:2">
      <c r="A3433">
        <v>3432</v>
      </c>
      <c r="B3433" s="13">
        <v>-0.73757176950062164</v>
      </c>
    </row>
    <row r="3434" spans="1:2">
      <c r="A3434">
        <v>3433</v>
      </c>
      <c r="B3434" s="13">
        <v>0.73874357336359053</v>
      </c>
    </row>
    <row r="3435" spans="1:2">
      <c r="A3435">
        <v>3434</v>
      </c>
      <c r="B3435" s="13">
        <v>-5.7169869878200554</v>
      </c>
    </row>
    <row r="3436" spans="1:2">
      <c r="A3436">
        <v>3435</v>
      </c>
      <c r="B3436" s="13">
        <v>-0.82844885583866545</v>
      </c>
    </row>
    <row r="3437" spans="1:2">
      <c r="A3437">
        <v>3436</v>
      </c>
      <c r="B3437" s="13">
        <v>2.439771063834272</v>
      </c>
    </row>
    <row r="3438" spans="1:2">
      <c r="A3438">
        <v>3437</v>
      </c>
      <c r="B3438" s="13">
        <v>-1.1998977051533024</v>
      </c>
    </row>
    <row r="3439" spans="1:2">
      <c r="A3439">
        <v>3438</v>
      </c>
      <c r="B3439" s="13">
        <v>6.6491263194486718</v>
      </c>
    </row>
    <row r="3440" spans="1:2">
      <c r="A3440">
        <v>3439</v>
      </c>
      <c r="B3440" s="13">
        <v>6.5058569574813339</v>
      </c>
    </row>
    <row r="3441" spans="1:2">
      <c r="A3441">
        <v>3440</v>
      </c>
      <c r="B3441" s="13">
        <v>1.9581180629081494</v>
      </c>
    </row>
    <row r="3442" spans="1:2">
      <c r="A3442">
        <v>3441</v>
      </c>
      <c r="B3442" s="13">
        <v>-2.62552914045314</v>
      </c>
    </row>
    <row r="3443" spans="1:2">
      <c r="A3443">
        <v>3442</v>
      </c>
      <c r="B3443" s="13">
        <v>4.950919824016327</v>
      </c>
    </row>
    <row r="3444" spans="1:2">
      <c r="A3444">
        <v>3443</v>
      </c>
      <c r="B3444" s="13">
        <v>-1.9147171227110067</v>
      </c>
    </row>
    <row r="3445" spans="1:2">
      <c r="A3445">
        <v>3444</v>
      </c>
      <c r="B3445" s="13">
        <v>1.7898687280463512</v>
      </c>
    </row>
    <row r="3446" spans="1:2">
      <c r="A3446">
        <v>3445</v>
      </c>
      <c r="B3446" s="13">
        <v>-0.79995339507038854</v>
      </c>
    </row>
    <row r="3447" spans="1:2">
      <c r="A3447">
        <v>3446</v>
      </c>
      <c r="B3447" s="13">
        <v>2.2474447242114231</v>
      </c>
    </row>
    <row r="3448" spans="1:2">
      <c r="A3448">
        <v>3447</v>
      </c>
      <c r="B3448" s="13">
        <v>2.6406269170032806</v>
      </c>
    </row>
    <row r="3449" spans="1:2">
      <c r="A3449">
        <v>3448</v>
      </c>
      <c r="B3449" s="13">
        <v>-2.4468409354909935</v>
      </c>
    </row>
    <row r="3450" spans="1:2">
      <c r="A3450">
        <v>3449</v>
      </c>
      <c r="B3450" s="13">
        <v>1.0223574474902573</v>
      </c>
    </row>
    <row r="3451" spans="1:2">
      <c r="A3451">
        <v>3450</v>
      </c>
      <c r="B3451" s="13">
        <v>-6.8490727545671524</v>
      </c>
    </row>
    <row r="3452" spans="1:2">
      <c r="A3452">
        <v>3451</v>
      </c>
      <c r="B3452" s="13">
        <v>1.9245055801421331</v>
      </c>
    </row>
    <row r="3453" spans="1:2">
      <c r="A3453">
        <v>3452</v>
      </c>
      <c r="B3453" s="13">
        <v>1.0054379200587336</v>
      </c>
    </row>
    <row r="3454" spans="1:2">
      <c r="A3454">
        <v>3453</v>
      </c>
      <c r="B3454" s="13">
        <v>-3.9964960388761606</v>
      </c>
    </row>
    <row r="3455" spans="1:2">
      <c r="A3455">
        <v>3454</v>
      </c>
      <c r="B3455" s="13">
        <v>-2.9366805359068531</v>
      </c>
    </row>
    <row r="3456" spans="1:2">
      <c r="A3456">
        <v>3455</v>
      </c>
      <c r="B3456" s="13">
        <v>-4.6013679737386637</v>
      </c>
    </row>
    <row r="3457" spans="1:2">
      <c r="A3457">
        <v>3456</v>
      </c>
      <c r="B3457" s="13">
        <v>-2.0832848653681659</v>
      </c>
    </row>
    <row r="3458" spans="1:2">
      <c r="A3458">
        <v>3457</v>
      </c>
      <c r="B3458" s="13">
        <v>-3.0700873729286826</v>
      </c>
    </row>
    <row r="3459" spans="1:2">
      <c r="A3459">
        <v>3458</v>
      </c>
      <c r="B3459" s="13">
        <v>2.183763879120324</v>
      </c>
    </row>
    <row r="3460" spans="1:2">
      <c r="A3460">
        <v>3459</v>
      </c>
      <c r="B3460" s="13">
        <v>0.33572836607288548</v>
      </c>
    </row>
    <row r="3461" spans="1:2">
      <c r="A3461">
        <v>3460</v>
      </c>
      <c r="B3461" s="13">
        <v>1.8941384568644348</v>
      </c>
    </row>
    <row r="3462" spans="1:2">
      <c r="A3462">
        <v>3461</v>
      </c>
      <c r="B3462" s="13">
        <v>-3.947192178398351</v>
      </c>
    </row>
    <row r="3463" spans="1:2">
      <c r="A3463">
        <v>3462</v>
      </c>
      <c r="B3463" s="13">
        <v>-3.116573444911432</v>
      </c>
    </row>
    <row r="3464" spans="1:2">
      <c r="A3464">
        <v>3463</v>
      </c>
      <c r="B3464" s="13">
        <v>6.8323484743287919</v>
      </c>
    </row>
    <row r="3465" spans="1:2">
      <c r="A3465">
        <v>3464</v>
      </c>
      <c r="B3465" s="13">
        <v>0.92087649663442173</v>
      </c>
    </row>
    <row r="3466" spans="1:2">
      <c r="A3466">
        <v>3465</v>
      </c>
      <c r="B3466" s="13">
        <v>-2.596295073016218</v>
      </c>
    </row>
    <row r="3467" spans="1:2">
      <c r="A3467">
        <v>3466</v>
      </c>
      <c r="B3467" s="13">
        <v>-1.698657629036828</v>
      </c>
    </row>
    <row r="3468" spans="1:2">
      <c r="A3468">
        <v>3467</v>
      </c>
      <c r="B3468" s="13">
        <v>0.85688373846279897</v>
      </c>
    </row>
    <row r="3469" spans="1:2">
      <c r="A3469">
        <v>3468</v>
      </c>
      <c r="B3469" s="13">
        <v>-3.1481416661409445</v>
      </c>
    </row>
    <row r="3470" spans="1:2">
      <c r="A3470">
        <v>3469</v>
      </c>
      <c r="B3470" s="13">
        <v>-3.3774028734201704</v>
      </c>
    </row>
    <row r="3471" spans="1:2">
      <c r="A3471">
        <v>3470</v>
      </c>
      <c r="B3471" s="13">
        <v>1.1448703697543492</v>
      </c>
    </row>
    <row r="3472" spans="1:2">
      <c r="A3472">
        <v>3471</v>
      </c>
      <c r="B3472" s="13">
        <v>-2.4903402135602009</v>
      </c>
    </row>
    <row r="3473" spans="1:2">
      <c r="A3473">
        <v>3472</v>
      </c>
      <c r="B3473" s="13">
        <v>-6.1044332309108587</v>
      </c>
    </row>
    <row r="3474" spans="1:2">
      <c r="A3474">
        <v>3473</v>
      </c>
      <c r="B3474" s="13">
        <v>2.7180692978187162</v>
      </c>
    </row>
    <row r="3475" spans="1:2">
      <c r="A3475">
        <v>3474</v>
      </c>
      <c r="B3475" s="13">
        <v>6.2595152587325256</v>
      </c>
    </row>
    <row r="3476" spans="1:2">
      <c r="A3476">
        <v>3475</v>
      </c>
      <c r="B3476" s="13">
        <v>-1.8801234453314941</v>
      </c>
    </row>
    <row r="3477" spans="1:2">
      <c r="A3477">
        <v>3476</v>
      </c>
      <c r="B3477" s="13">
        <v>4.2377925479146947</v>
      </c>
    </row>
    <row r="3478" spans="1:2">
      <c r="A3478">
        <v>3477</v>
      </c>
      <c r="B3478" s="13">
        <v>-0.11228541093079755</v>
      </c>
    </row>
    <row r="3479" spans="1:2">
      <c r="A3479">
        <v>3478</v>
      </c>
      <c r="B3479" s="13">
        <v>5.3671470520106173</v>
      </c>
    </row>
    <row r="3480" spans="1:2">
      <c r="A3480">
        <v>3479</v>
      </c>
      <c r="B3480" s="13">
        <v>2.9143445818855485</v>
      </c>
    </row>
    <row r="3481" spans="1:2">
      <c r="A3481">
        <v>3480</v>
      </c>
      <c r="B3481" s="13">
        <v>0.59373179451332259</v>
      </c>
    </row>
    <row r="3482" spans="1:2">
      <c r="A3482">
        <v>3481</v>
      </c>
      <c r="B3482" s="13">
        <v>3.354834095136245E-2</v>
      </c>
    </row>
    <row r="3483" spans="1:2">
      <c r="A3483">
        <v>3482</v>
      </c>
      <c r="B3483" s="13">
        <v>2.2185462613619298</v>
      </c>
    </row>
    <row r="3484" spans="1:2">
      <c r="A3484">
        <v>3483</v>
      </c>
      <c r="B3484" s="13">
        <v>-6.5498693556253453</v>
      </c>
    </row>
    <row r="3485" spans="1:2">
      <c r="A3485">
        <v>3484</v>
      </c>
      <c r="B3485" s="13">
        <v>3.7944616827148372</v>
      </c>
    </row>
    <row r="3486" spans="1:2">
      <c r="A3486">
        <v>3485</v>
      </c>
      <c r="B3486" s="13">
        <v>4.2584324949805232</v>
      </c>
    </row>
    <row r="3487" spans="1:2">
      <c r="A3487">
        <v>3486</v>
      </c>
      <c r="B3487" s="13">
        <v>-1.9927473213539209</v>
      </c>
    </row>
    <row r="3488" spans="1:2">
      <c r="A3488">
        <v>3487</v>
      </c>
      <c r="B3488" s="13">
        <v>1.9834223953925978</v>
      </c>
    </row>
    <row r="3489" spans="1:2">
      <c r="A3489">
        <v>3488</v>
      </c>
      <c r="B3489" s="13">
        <v>5.9430303427984708</v>
      </c>
    </row>
    <row r="3490" spans="1:2">
      <c r="A3490">
        <v>3489</v>
      </c>
      <c r="B3490" s="13">
        <v>1.3527992660225594</v>
      </c>
    </row>
    <row r="3491" spans="1:2">
      <c r="A3491">
        <v>3490</v>
      </c>
      <c r="B3491" s="13">
        <v>1.3083671334037714</v>
      </c>
    </row>
    <row r="3492" spans="1:2">
      <c r="A3492">
        <v>3491</v>
      </c>
      <c r="B3492" s="13">
        <v>3.8774367706707733</v>
      </c>
    </row>
    <row r="3493" spans="1:2">
      <c r="A3493">
        <v>3492</v>
      </c>
      <c r="B3493" s="13">
        <v>1.8902978313796837</v>
      </c>
    </row>
    <row r="3494" spans="1:2">
      <c r="A3494">
        <v>3493</v>
      </c>
      <c r="B3494" s="13">
        <v>-1.7055769733918744</v>
      </c>
    </row>
    <row r="3495" spans="1:2">
      <c r="A3495">
        <v>3494</v>
      </c>
      <c r="B3495" s="13">
        <v>-1.6640504098282469</v>
      </c>
    </row>
    <row r="3496" spans="1:2">
      <c r="A3496">
        <v>3495</v>
      </c>
      <c r="B3496" s="13">
        <v>-3.6844334304798392</v>
      </c>
    </row>
    <row r="3497" spans="1:2">
      <c r="A3497">
        <v>3496</v>
      </c>
      <c r="B3497" s="13">
        <v>1.9919705422525724</v>
      </c>
    </row>
    <row r="3498" spans="1:2">
      <c r="A3498">
        <v>3497</v>
      </c>
      <c r="B3498" s="13">
        <v>0.53467426263797191</v>
      </c>
    </row>
    <row r="3499" spans="1:2">
      <c r="A3499">
        <v>3498</v>
      </c>
      <c r="B3499" s="13">
        <v>1.8302025744245096</v>
      </c>
    </row>
    <row r="3500" spans="1:2">
      <c r="A3500">
        <v>3499</v>
      </c>
      <c r="B3500" s="13">
        <v>-1.8720327638676757</v>
      </c>
    </row>
    <row r="3501" spans="1:2">
      <c r="A3501">
        <v>3500</v>
      </c>
      <c r="B3501" s="13">
        <v>-8.1504288591639735</v>
      </c>
    </row>
    <row r="3502" spans="1:2">
      <c r="A3502">
        <v>3501</v>
      </c>
      <c r="B3502" s="13">
        <v>-3.7241312468240473E-2</v>
      </c>
    </row>
    <row r="3503" spans="1:2">
      <c r="A3503">
        <v>3502</v>
      </c>
      <c r="B3503" s="13">
        <v>-3.6059309864638216</v>
      </c>
    </row>
    <row r="3504" spans="1:2">
      <c r="A3504">
        <v>3503</v>
      </c>
      <c r="B3504" s="13">
        <v>-0.22276369299535606</v>
      </c>
    </row>
    <row r="3505" spans="1:2">
      <c r="A3505">
        <v>3504</v>
      </c>
      <c r="B3505" s="13">
        <v>-3.2603051340013289</v>
      </c>
    </row>
    <row r="3506" spans="1:2">
      <c r="A3506">
        <v>3505</v>
      </c>
      <c r="B3506" s="13">
        <v>-0.6012670169112726</v>
      </c>
    </row>
    <row r="3507" spans="1:2">
      <c r="A3507">
        <v>3506</v>
      </c>
      <c r="B3507" s="13">
        <v>0.72440925419594093</v>
      </c>
    </row>
    <row r="3508" spans="1:2">
      <c r="A3508">
        <v>3507</v>
      </c>
      <c r="B3508" s="13">
        <v>0.56609798208290418</v>
      </c>
    </row>
    <row r="3509" spans="1:2">
      <c r="A3509">
        <v>3508</v>
      </c>
      <c r="B3509" s="13">
        <v>-1.9218076960982007</v>
      </c>
    </row>
    <row r="3510" spans="1:2">
      <c r="A3510">
        <v>3509</v>
      </c>
      <c r="B3510" s="13">
        <v>2.6595291085929396</v>
      </c>
    </row>
    <row r="3511" spans="1:2">
      <c r="A3511">
        <v>3510</v>
      </c>
      <c r="B3511" s="13">
        <v>1.717903191547169</v>
      </c>
    </row>
    <row r="3512" spans="1:2">
      <c r="A3512">
        <v>3511</v>
      </c>
      <c r="B3512" s="13">
        <v>5.1341255126927923</v>
      </c>
    </row>
    <row r="3513" spans="1:2">
      <c r="A3513">
        <v>3512</v>
      </c>
      <c r="B3513" s="13">
        <v>-3.6437150006289758</v>
      </c>
    </row>
    <row r="3514" spans="1:2">
      <c r="A3514">
        <v>3513</v>
      </c>
      <c r="B3514" s="13">
        <v>3.544812508162253</v>
      </c>
    </row>
    <row r="3515" spans="1:2">
      <c r="A3515">
        <v>3514</v>
      </c>
      <c r="B3515" s="13">
        <v>2.7611171174405387</v>
      </c>
    </row>
    <row r="3516" spans="1:2">
      <c r="A3516">
        <v>3515</v>
      </c>
      <c r="B3516" s="13">
        <v>2.7141578743271029</v>
      </c>
    </row>
    <row r="3517" spans="1:2">
      <c r="A3517">
        <v>3516</v>
      </c>
      <c r="B3517" s="13">
        <v>-0.89131862186978528</v>
      </c>
    </row>
    <row r="3518" spans="1:2">
      <c r="A3518">
        <v>3517</v>
      </c>
      <c r="B3518" s="13">
        <v>5.1822053701377104</v>
      </c>
    </row>
    <row r="3519" spans="1:2">
      <c r="A3519">
        <v>3518</v>
      </c>
      <c r="B3519" s="13">
        <v>3.1107016437303208</v>
      </c>
    </row>
    <row r="3520" spans="1:2">
      <c r="A3520">
        <v>3519</v>
      </c>
      <c r="B3520" s="13">
        <v>-0.15743315426607765</v>
      </c>
    </row>
    <row r="3521" spans="1:2">
      <c r="A3521">
        <v>3520</v>
      </c>
      <c r="B3521" s="13">
        <v>5.4752147385771677</v>
      </c>
    </row>
    <row r="3522" spans="1:2">
      <c r="A3522">
        <v>3521</v>
      </c>
      <c r="B3522" s="13">
        <v>-1.6947079477031575</v>
      </c>
    </row>
    <row r="3523" spans="1:2">
      <c r="A3523">
        <v>3522</v>
      </c>
      <c r="B3523" s="13">
        <v>-10.008359517464031</v>
      </c>
    </row>
    <row r="3524" spans="1:2">
      <c r="A3524">
        <v>3523</v>
      </c>
      <c r="B3524" s="13">
        <v>2.7932475647853434</v>
      </c>
    </row>
    <row r="3525" spans="1:2">
      <c r="A3525">
        <v>3524</v>
      </c>
      <c r="B3525" s="13">
        <v>-8.2966281485151061E-2</v>
      </c>
    </row>
    <row r="3526" spans="1:2">
      <c r="A3526">
        <v>3525</v>
      </c>
      <c r="B3526" s="13">
        <v>-1.2670661417394957</v>
      </c>
    </row>
    <row r="3527" spans="1:2">
      <c r="A3527">
        <v>3526</v>
      </c>
      <c r="B3527" s="13">
        <v>0.25477242375846743</v>
      </c>
    </row>
    <row r="3528" spans="1:2">
      <c r="A3528">
        <v>3527</v>
      </c>
      <c r="B3528" s="13">
        <v>4.2992045297780184</v>
      </c>
    </row>
    <row r="3529" spans="1:2">
      <c r="A3529">
        <v>3528</v>
      </c>
      <c r="B3529" s="13">
        <v>2.1090518784615755</v>
      </c>
    </row>
    <row r="3530" spans="1:2">
      <c r="A3530">
        <v>3529</v>
      </c>
      <c r="B3530" s="13">
        <v>2.9063686123194534</v>
      </c>
    </row>
    <row r="3531" spans="1:2">
      <c r="A3531">
        <v>3530</v>
      </c>
      <c r="B3531" s="13">
        <v>7.6222459038436847</v>
      </c>
    </row>
    <row r="3532" spans="1:2">
      <c r="A3532">
        <v>3531</v>
      </c>
      <c r="B3532" s="13">
        <v>5.315595535078379</v>
      </c>
    </row>
    <row r="3533" spans="1:2">
      <c r="A3533">
        <v>3532</v>
      </c>
      <c r="B3533" s="13">
        <v>1.838059311845035</v>
      </c>
    </row>
    <row r="3534" spans="1:2">
      <c r="A3534">
        <v>3533</v>
      </c>
      <c r="B3534" s="13">
        <v>5.6516669226831668</v>
      </c>
    </row>
    <row r="3535" spans="1:2">
      <c r="A3535">
        <v>3534</v>
      </c>
      <c r="B3535" s="13">
        <v>0.37572470028634392</v>
      </c>
    </row>
    <row r="3536" spans="1:2">
      <c r="A3536">
        <v>3535</v>
      </c>
      <c r="B3536" s="13">
        <v>3.9120359156516136</v>
      </c>
    </row>
    <row r="3537" spans="1:2">
      <c r="A3537">
        <v>3536</v>
      </c>
      <c r="B3537" s="13">
        <v>-0.52109855780927405</v>
      </c>
    </row>
    <row r="3538" spans="1:2">
      <c r="A3538">
        <v>3537</v>
      </c>
      <c r="B3538" s="13">
        <v>-1.3157537512383832</v>
      </c>
    </row>
    <row r="3539" spans="1:2">
      <c r="A3539">
        <v>3538</v>
      </c>
      <c r="B3539" s="13">
        <v>-3.0642942866823377</v>
      </c>
    </row>
    <row r="3540" spans="1:2">
      <c r="A3540">
        <v>3539</v>
      </c>
      <c r="B3540" s="13">
        <v>3.1731731712951947</v>
      </c>
    </row>
    <row r="3541" spans="1:2">
      <c r="A3541">
        <v>3540</v>
      </c>
      <c r="B3541" s="13">
        <v>-1.4879053102819582</v>
      </c>
    </row>
    <row r="3542" spans="1:2">
      <c r="A3542">
        <v>3541</v>
      </c>
      <c r="B3542" s="13">
        <v>6.3454797894204775</v>
      </c>
    </row>
    <row r="3543" spans="1:2">
      <c r="A3543">
        <v>3542</v>
      </c>
      <c r="B3543" s="13">
        <v>7.0073487382538895</v>
      </c>
    </row>
    <row r="3544" spans="1:2">
      <c r="A3544">
        <v>3543</v>
      </c>
      <c r="B3544" s="13">
        <v>4.0235070577645322</v>
      </c>
    </row>
    <row r="3545" spans="1:2">
      <c r="A3545">
        <v>3544</v>
      </c>
      <c r="B3545" s="13">
        <v>-0.43780136732382491</v>
      </c>
    </row>
    <row r="3546" spans="1:2">
      <c r="A3546">
        <v>3545</v>
      </c>
      <c r="B3546" s="13">
        <v>0.35376887000573054</v>
      </c>
    </row>
    <row r="3547" spans="1:2">
      <c r="A3547">
        <v>3546</v>
      </c>
      <c r="B3547" s="13">
        <v>3.1117452200241424</v>
      </c>
    </row>
    <row r="3548" spans="1:2">
      <c r="A3548">
        <v>3547</v>
      </c>
      <c r="B3548" s="13">
        <v>1.1507910219959367</v>
      </c>
    </row>
    <row r="3549" spans="1:2">
      <c r="A3549">
        <v>3548</v>
      </c>
      <c r="B3549" s="13">
        <v>3.1500954318311956</v>
      </c>
    </row>
    <row r="3550" spans="1:2">
      <c r="A3550">
        <v>3549</v>
      </c>
      <c r="B3550" s="13">
        <v>-6.3455111637563517</v>
      </c>
    </row>
    <row r="3551" spans="1:2">
      <c r="A3551">
        <v>3550</v>
      </c>
      <c r="B3551" s="13">
        <v>0.84502058538950009</v>
      </c>
    </row>
    <row r="3552" spans="1:2">
      <c r="A3552">
        <v>3551</v>
      </c>
      <c r="B3552" s="13">
        <v>-2.5345631296487237</v>
      </c>
    </row>
    <row r="3553" spans="1:2">
      <c r="A3553">
        <v>3552</v>
      </c>
      <c r="B3553" s="13">
        <v>-3.1312661189805264</v>
      </c>
    </row>
    <row r="3554" spans="1:2">
      <c r="A3554">
        <v>3553</v>
      </c>
      <c r="B3554" s="13">
        <v>-2.918089714768862</v>
      </c>
    </row>
    <row r="3555" spans="1:2">
      <c r="A3555">
        <v>3554</v>
      </c>
      <c r="B3555" s="13">
        <v>-1.7660445530387066</v>
      </c>
    </row>
    <row r="3556" spans="1:2">
      <c r="A3556">
        <v>3555</v>
      </c>
      <c r="B3556" s="13">
        <v>2.461410607665758</v>
      </c>
    </row>
    <row r="3557" spans="1:2">
      <c r="A3557">
        <v>3556</v>
      </c>
      <c r="B3557" s="13">
        <v>-0.19172711306158913</v>
      </c>
    </row>
    <row r="3558" spans="1:2">
      <c r="A3558">
        <v>3557</v>
      </c>
      <c r="B3558" s="13">
        <v>5.8019068540331391</v>
      </c>
    </row>
    <row r="3559" spans="1:2">
      <c r="A3559">
        <v>3558</v>
      </c>
      <c r="B3559" s="13">
        <v>-5.8800479794741465</v>
      </c>
    </row>
    <row r="3560" spans="1:2">
      <c r="A3560">
        <v>3559</v>
      </c>
      <c r="B3560" s="13">
        <v>-1.5332748052008494</v>
      </c>
    </row>
    <row r="3561" spans="1:2">
      <c r="A3561">
        <v>3560</v>
      </c>
      <c r="B3561" s="13">
        <v>1.8108728316310478</v>
      </c>
    </row>
    <row r="3562" spans="1:2">
      <c r="A3562">
        <v>3561</v>
      </c>
      <c r="B3562" s="13">
        <v>2.6533178362709933</v>
      </c>
    </row>
    <row r="3563" spans="1:2">
      <c r="A3563">
        <v>3562</v>
      </c>
      <c r="B3563" s="13">
        <v>2.0999726450178389</v>
      </c>
    </row>
    <row r="3564" spans="1:2">
      <c r="A3564">
        <v>3563</v>
      </c>
      <c r="B3564" s="13">
        <v>-4.4227511961465877</v>
      </c>
    </row>
    <row r="3565" spans="1:2">
      <c r="A3565">
        <v>3564</v>
      </c>
      <c r="B3565" s="13">
        <v>-0.30149397615892021</v>
      </c>
    </row>
    <row r="3566" spans="1:2">
      <c r="A3566">
        <v>3565</v>
      </c>
      <c r="B3566" s="13">
        <v>-0.68012921495844147</v>
      </c>
    </row>
    <row r="3567" spans="1:2">
      <c r="A3567">
        <v>3566</v>
      </c>
      <c r="B3567" s="13">
        <v>-0.12477795347043763</v>
      </c>
    </row>
    <row r="3568" spans="1:2">
      <c r="A3568">
        <v>3567</v>
      </c>
      <c r="B3568" s="13">
        <v>-0.31415031926883941</v>
      </c>
    </row>
    <row r="3569" spans="1:2">
      <c r="A3569">
        <v>3568</v>
      </c>
      <c r="B3569" s="13">
        <v>7.2431797693272557</v>
      </c>
    </row>
    <row r="3570" spans="1:2">
      <c r="A3570">
        <v>3569</v>
      </c>
      <c r="B3570" s="13">
        <v>6.2710469010830421</v>
      </c>
    </row>
    <row r="3571" spans="1:2">
      <c r="A3571">
        <v>3570</v>
      </c>
      <c r="B3571" s="13">
        <v>-0.83969648975777889</v>
      </c>
    </row>
    <row r="3572" spans="1:2">
      <c r="A3572">
        <v>3571</v>
      </c>
      <c r="B3572" s="13">
        <v>1.5828056371209951</v>
      </c>
    </row>
    <row r="3573" spans="1:2">
      <c r="A3573">
        <v>3572</v>
      </c>
      <c r="B3573" s="13">
        <v>-3.3715042972833329</v>
      </c>
    </row>
    <row r="3574" spans="1:2">
      <c r="A3574">
        <v>3573</v>
      </c>
      <c r="B3574" s="13">
        <v>-5.905116951278738</v>
      </c>
    </row>
    <row r="3575" spans="1:2">
      <c r="A3575">
        <v>3574</v>
      </c>
      <c r="B3575" s="13">
        <v>4.7703030462421392</v>
      </c>
    </row>
    <row r="3576" spans="1:2">
      <c r="A3576">
        <v>3575</v>
      </c>
      <c r="B3576" s="13">
        <v>2.6568276106718365</v>
      </c>
    </row>
    <row r="3577" spans="1:2">
      <c r="A3577">
        <v>3576</v>
      </c>
      <c r="B3577" s="13">
        <v>0.52277250374958695</v>
      </c>
    </row>
    <row r="3578" spans="1:2">
      <c r="A3578">
        <v>3577</v>
      </c>
      <c r="B3578" s="13">
        <v>-1.9216494890364473</v>
      </c>
    </row>
    <row r="3579" spans="1:2">
      <c r="A3579">
        <v>3578</v>
      </c>
      <c r="B3579" s="13">
        <v>4.8902224023121894</v>
      </c>
    </row>
    <row r="3580" spans="1:2">
      <c r="A3580">
        <v>3579</v>
      </c>
      <c r="B3580" s="13">
        <v>3.9701715303084932</v>
      </c>
    </row>
    <row r="3581" spans="1:2">
      <c r="A3581">
        <v>3580</v>
      </c>
      <c r="B3581" s="13">
        <v>-0.83057380699380445</v>
      </c>
    </row>
    <row r="3582" spans="1:2">
      <c r="A3582">
        <v>3581</v>
      </c>
      <c r="B3582" s="13">
        <v>2.4086690845102865</v>
      </c>
    </row>
    <row r="3583" spans="1:2">
      <c r="A3583">
        <v>3582</v>
      </c>
      <c r="B3583" s="13">
        <v>1.3403123429664279</v>
      </c>
    </row>
    <row r="3584" spans="1:2">
      <c r="A3584">
        <v>3583</v>
      </c>
      <c r="B3584" s="13">
        <v>0.14039401562936224</v>
      </c>
    </row>
    <row r="3585" spans="1:2">
      <c r="A3585">
        <v>3584</v>
      </c>
      <c r="B3585" s="13">
        <v>6.2106917535354</v>
      </c>
    </row>
    <row r="3586" spans="1:2">
      <c r="A3586">
        <v>3585</v>
      </c>
      <c r="B3586" s="13">
        <v>-3.5279559838743992</v>
      </c>
    </row>
    <row r="3587" spans="1:2">
      <c r="A3587">
        <v>3586</v>
      </c>
      <c r="B3587" s="13">
        <v>2.2919087927554651</v>
      </c>
    </row>
    <row r="3588" spans="1:2">
      <c r="A3588">
        <v>3587</v>
      </c>
      <c r="B3588" s="13">
        <v>-1.8482035808270951</v>
      </c>
    </row>
    <row r="3589" spans="1:2">
      <c r="A3589">
        <v>3588</v>
      </c>
      <c r="B3589" s="13">
        <v>2.5320440571299541</v>
      </c>
    </row>
    <row r="3590" spans="1:2">
      <c r="A3590">
        <v>3589</v>
      </c>
      <c r="B3590" s="13">
        <v>-7.6122308346174803</v>
      </c>
    </row>
    <row r="3591" spans="1:2">
      <c r="A3591">
        <v>3590</v>
      </c>
      <c r="B3591" s="13">
        <v>5.3895872378052303</v>
      </c>
    </row>
    <row r="3592" spans="1:2">
      <c r="A3592">
        <v>3591</v>
      </c>
      <c r="B3592" s="13">
        <v>4.4284868323560218</v>
      </c>
    </row>
    <row r="3593" spans="1:2">
      <c r="A3593">
        <v>3592</v>
      </c>
      <c r="B3593" s="13">
        <v>-1.9179711937593287</v>
      </c>
    </row>
    <row r="3594" spans="1:2">
      <c r="A3594">
        <v>3593</v>
      </c>
      <c r="B3594" s="13">
        <v>1.2459919519248952</v>
      </c>
    </row>
    <row r="3595" spans="1:2">
      <c r="A3595">
        <v>3594</v>
      </c>
      <c r="B3595" s="13">
        <v>3.7659429781600764</v>
      </c>
    </row>
    <row r="3596" spans="1:2">
      <c r="A3596">
        <v>3595</v>
      </c>
      <c r="B3596" s="13">
        <v>-0.25673223291969549</v>
      </c>
    </row>
    <row r="3597" spans="1:2">
      <c r="A3597">
        <v>3596</v>
      </c>
      <c r="B3597" s="13">
        <v>-5.4685736837123642</v>
      </c>
    </row>
    <row r="3598" spans="1:2">
      <c r="A3598">
        <v>3597</v>
      </c>
      <c r="B3598" s="13">
        <v>-0.83083723940868892</v>
      </c>
    </row>
    <row r="3599" spans="1:2">
      <c r="A3599">
        <v>3598</v>
      </c>
      <c r="B3599" s="13">
        <v>-0.81421554644155791</v>
      </c>
    </row>
    <row r="3600" spans="1:2">
      <c r="A3600">
        <v>3599</v>
      </c>
      <c r="B3600" s="13">
        <v>1.3856219078196637</v>
      </c>
    </row>
    <row r="3601" spans="1:2">
      <c r="A3601">
        <v>3600</v>
      </c>
      <c r="B3601" s="13">
        <v>2.0861048891938094</v>
      </c>
    </row>
    <row r="3602" spans="1:2">
      <c r="A3602">
        <v>3601</v>
      </c>
      <c r="B3602" s="13">
        <v>3.1809582072151441</v>
      </c>
    </row>
    <row r="3603" spans="1:2">
      <c r="A3603">
        <v>3602</v>
      </c>
      <c r="B3603" s="13">
        <v>1.266209454386402</v>
      </c>
    </row>
    <row r="3604" spans="1:2">
      <c r="A3604">
        <v>3603</v>
      </c>
      <c r="B3604" s="13">
        <v>2.1346709167701015</v>
      </c>
    </row>
    <row r="3605" spans="1:2">
      <c r="A3605">
        <v>3604</v>
      </c>
      <c r="B3605" s="13">
        <v>-1.9317995247611501</v>
      </c>
    </row>
    <row r="3606" spans="1:2">
      <c r="A3606">
        <v>3605</v>
      </c>
      <c r="B3606" s="13">
        <v>5.2938912502400957</v>
      </c>
    </row>
    <row r="3607" spans="1:2">
      <c r="A3607">
        <v>3606</v>
      </c>
      <c r="B3607" s="13">
        <v>-2.2557181396551802</v>
      </c>
    </row>
    <row r="3608" spans="1:2">
      <c r="A3608">
        <v>3607</v>
      </c>
      <c r="B3608" s="13">
        <v>-0.34197592101516061</v>
      </c>
    </row>
    <row r="3609" spans="1:2">
      <c r="A3609">
        <v>3608</v>
      </c>
      <c r="B3609" s="13">
        <v>2.8286859010898189</v>
      </c>
    </row>
    <row r="3610" spans="1:2">
      <c r="A3610">
        <v>3609</v>
      </c>
      <c r="B3610" s="13">
        <v>-3.1690032435622975</v>
      </c>
    </row>
    <row r="3611" spans="1:2">
      <c r="A3611">
        <v>3610</v>
      </c>
      <c r="B3611" s="13">
        <v>0.33383943492077278</v>
      </c>
    </row>
    <row r="3612" spans="1:2">
      <c r="A3612">
        <v>3611</v>
      </c>
      <c r="B3612" s="13">
        <v>4.6750062450460463E-2</v>
      </c>
    </row>
    <row r="3613" spans="1:2">
      <c r="A3613">
        <v>3612</v>
      </c>
      <c r="B3613" s="13">
        <v>-1.7248521848045062</v>
      </c>
    </row>
    <row r="3614" spans="1:2">
      <c r="A3614">
        <v>3613</v>
      </c>
      <c r="B3614" s="13">
        <v>1.6075364960415714</v>
      </c>
    </row>
    <row r="3615" spans="1:2">
      <c r="A3615">
        <v>3614</v>
      </c>
      <c r="B3615" s="13">
        <v>-2.649872414532271</v>
      </c>
    </row>
    <row r="3616" spans="1:2">
      <c r="A3616">
        <v>3615</v>
      </c>
      <c r="B3616" s="13">
        <v>-1.3296031883329498</v>
      </c>
    </row>
    <row r="3617" spans="1:2">
      <c r="A3617">
        <v>3616</v>
      </c>
      <c r="B3617" s="13">
        <v>1.0598408913055284</v>
      </c>
    </row>
    <row r="3618" spans="1:2">
      <c r="A3618">
        <v>3617</v>
      </c>
      <c r="B3618" s="13">
        <v>-4.9512229084340555</v>
      </c>
    </row>
    <row r="3619" spans="1:2">
      <c r="A3619">
        <v>3618</v>
      </c>
      <c r="B3619" s="13">
        <v>-3.6899909897230265</v>
      </c>
    </row>
    <row r="3620" spans="1:2">
      <c r="A3620">
        <v>3619</v>
      </c>
      <c r="B3620" s="13">
        <v>2.4861792413415063</v>
      </c>
    </row>
    <row r="3621" spans="1:2">
      <c r="A3621">
        <v>3620</v>
      </c>
      <c r="B3621" s="13">
        <v>-1.2267202421710199</v>
      </c>
    </row>
    <row r="3622" spans="1:2">
      <c r="A3622">
        <v>3621</v>
      </c>
      <c r="B3622" s="13">
        <v>7.3080228048195979</v>
      </c>
    </row>
    <row r="3623" spans="1:2">
      <c r="A3623">
        <v>3622</v>
      </c>
      <c r="B3623" s="13">
        <v>-2.7566006840416586</v>
      </c>
    </row>
    <row r="3624" spans="1:2">
      <c r="A3624">
        <v>3623</v>
      </c>
      <c r="B3624" s="13">
        <v>6.2756792202078699</v>
      </c>
    </row>
    <row r="3625" spans="1:2">
      <c r="A3625">
        <v>3624</v>
      </c>
      <c r="B3625" s="13">
        <v>-0.68096295392021644</v>
      </c>
    </row>
    <row r="3626" spans="1:2">
      <c r="A3626">
        <v>3625</v>
      </c>
      <c r="B3626" s="13">
        <v>4.2179672754336659</v>
      </c>
    </row>
    <row r="3627" spans="1:2">
      <c r="A3627">
        <v>3626</v>
      </c>
      <c r="B3627" s="13">
        <v>3.1344247572530954</v>
      </c>
    </row>
    <row r="3628" spans="1:2">
      <c r="A3628">
        <v>3627</v>
      </c>
      <c r="B3628" s="13">
        <v>1.4988991465710626</v>
      </c>
    </row>
    <row r="3629" spans="1:2">
      <c r="A3629">
        <v>3628</v>
      </c>
      <c r="B3629" s="13">
        <v>1.510027840394758</v>
      </c>
    </row>
    <row r="3630" spans="1:2">
      <c r="A3630">
        <v>3629</v>
      </c>
      <c r="B3630" s="13">
        <v>-1.6164631878217206</v>
      </c>
    </row>
    <row r="3631" spans="1:2">
      <c r="A3631">
        <v>3630</v>
      </c>
      <c r="B3631" s="13">
        <v>3.858453416299453</v>
      </c>
    </row>
    <row r="3632" spans="1:2">
      <c r="A3632">
        <v>3631</v>
      </c>
      <c r="B3632" s="13">
        <v>-1.8630359848807712</v>
      </c>
    </row>
    <row r="3633" spans="1:2">
      <c r="A3633">
        <v>3632</v>
      </c>
      <c r="B3633" s="13">
        <v>-5.7191946967739025</v>
      </c>
    </row>
    <row r="3634" spans="1:2">
      <c r="A3634">
        <v>3633</v>
      </c>
      <c r="B3634" s="13">
        <v>4.0708274232253681</v>
      </c>
    </row>
    <row r="3635" spans="1:2">
      <c r="A3635">
        <v>3634</v>
      </c>
      <c r="B3635" s="13">
        <v>4.9398482390807397</v>
      </c>
    </row>
    <row r="3636" spans="1:2">
      <c r="A3636">
        <v>3635</v>
      </c>
      <c r="B3636" s="13">
        <v>7.8758399605995502</v>
      </c>
    </row>
    <row r="3637" spans="1:2">
      <c r="A3637">
        <v>3636</v>
      </c>
      <c r="B3637" s="13">
        <v>1.0940643519417599</v>
      </c>
    </row>
    <row r="3638" spans="1:2">
      <c r="A3638">
        <v>3637</v>
      </c>
      <c r="B3638" s="13">
        <v>-1.9356306611450813</v>
      </c>
    </row>
    <row r="3639" spans="1:2">
      <c r="A3639">
        <v>3638</v>
      </c>
      <c r="B3639" s="13">
        <v>0.28705513083035999</v>
      </c>
    </row>
    <row r="3640" spans="1:2">
      <c r="A3640">
        <v>3639</v>
      </c>
      <c r="B3640" s="13">
        <v>3.8417406609307676</v>
      </c>
    </row>
    <row r="3641" spans="1:2">
      <c r="A3641">
        <v>3640</v>
      </c>
      <c r="B3641" s="13">
        <v>0.81530972784135969</v>
      </c>
    </row>
    <row r="3642" spans="1:2">
      <c r="A3642">
        <v>3641</v>
      </c>
      <c r="B3642" s="13">
        <v>5.1223171163374923</v>
      </c>
    </row>
    <row r="3643" spans="1:2">
      <c r="A3643">
        <v>3642</v>
      </c>
      <c r="B3643" s="13">
        <v>3.5015764513393757</v>
      </c>
    </row>
    <row r="3644" spans="1:2">
      <c r="A3644">
        <v>3643</v>
      </c>
      <c r="B3644" s="13">
        <v>-2.483484365911246</v>
      </c>
    </row>
    <row r="3645" spans="1:2">
      <c r="A3645">
        <v>3644</v>
      </c>
      <c r="B3645" s="13">
        <v>-5.2016086590454647</v>
      </c>
    </row>
    <row r="3646" spans="1:2">
      <c r="A3646">
        <v>3645</v>
      </c>
      <c r="B3646" s="13">
        <v>-3.2017934661976519</v>
      </c>
    </row>
    <row r="3647" spans="1:2">
      <c r="A3647">
        <v>3646</v>
      </c>
      <c r="B3647" s="13">
        <v>-1.3829912975123917</v>
      </c>
    </row>
    <row r="3648" spans="1:2">
      <c r="A3648">
        <v>3647</v>
      </c>
      <c r="B3648" s="13">
        <v>-4.3890070249761024</v>
      </c>
    </row>
    <row r="3649" spans="1:2">
      <c r="A3649">
        <v>3648</v>
      </c>
      <c r="B3649" s="13">
        <v>-2.1449921981489681</v>
      </c>
    </row>
    <row r="3650" spans="1:2">
      <c r="A3650">
        <v>3649</v>
      </c>
      <c r="B3650" s="13">
        <v>-4.4728662296328014</v>
      </c>
    </row>
    <row r="3651" spans="1:2">
      <c r="A3651">
        <v>3650</v>
      </c>
      <c r="B3651" s="13">
        <v>0.53819386423007387</v>
      </c>
    </row>
    <row r="3652" spans="1:2">
      <c r="A3652">
        <v>3651</v>
      </c>
      <c r="B3652" s="13">
        <v>-4.6537316273704965</v>
      </c>
    </row>
    <row r="3653" spans="1:2">
      <c r="A3653">
        <v>3652</v>
      </c>
      <c r="B3653" s="13">
        <v>1.293945254488031</v>
      </c>
    </row>
    <row r="3654" spans="1:2">
      <c r="A3654">
        <v>3653</v>
      </c>
      <c r="B3654" s="13">
        <v>1.9977161634387595</v>
      </c>
    </row>
    <row r="3655" spans="1:2">
      <c r="A3655">
        <v>3654</v>
      </c>
      <c r="B3655" s="13">
        <v>2.6063762496354523</v>
      </c>
    </row>
    <row r="3656" spans="1:2">
      <c r="A3656">
        <v>3655</v>
      </c>
      <c r="B3656" s="13">
        <v>1.1332690937121739</v>
      </c>
    </row>
    <row r="3657" spans="1:2">
      <c r="A3657">
        <v>3656</v>
      </c>
      <c r="B3657" s="13">
        <v>5.0963999049445139</v>
      </c>
    </row>
    <row r="3658" spans="1:2">
      <c r="A3658">
        <v>3657</v>
      </c>
      <c r="B3658" s="13">
        <v>-2.502919275201136</v>
      </c>
    </row>
    <row r="3659" spans="1:2">
      <c r="A3659">
        <v>3658</v>
      </c>
      <c r="B3659" s="13">
        <v>1.3307390891345368</v>
      </c>
    </row>
    <row r="3660" spans="1:2">
      <c r="A3660">
        <v>3659</v>
      </c>
      <c r="B3660" s="13">
        <v>-0.43908008263334253</v>
      </c>
    </row>
    <row r="3661" spans="1:2">
      <c r="A3661">
        <v>3660</v>
      </c>
      <c r="B3661" s="13">
        <v>5.6038182943329976E-2</v>
      </c>
    </row>
    <row r="3662" spans="1:2">
      <c r="A3662">
        <v>3661</v>
      </c>
      <c r="B3662" s="13">
        <v>-3.7060581306828317</v>
      </c>
    </row>
    <row r="3663" spans="1:2">
      <c r="A3663">
        <v>3662</v>
      </c>
      <c r="B3663" s="13">
        <v>3.9858954753123008</v>
      </c>
    </row>
    <row r="3664" spans="1:2">
      <c r="A3664">
        <v>3663</v>
      </c>
      <c r="B3664" s="13">
        <v>-8.8049209678968321</v>
      </c>
    </row>
    <row r="3665" spans="1:2">
      <c r="A3665">
        <v>3664</v>
      </c>
      <c r="B3665" s="13">
        <v>0.72552765171851619</v>
      </c>
    </row>
    <row r="3666" spans="1:2">
      <c r="A3666">
        <v>3665</v>
      </c>
      <c r="B3666" s="13">
        <v>-3.3268428584418843</v>
      </c>
    </row>
    <row r="3667" spans="1:2">
      <c r="A3667">
        <v>3666</v>
      </c>
      <c r="B3667" s="13">
        <v>0.6397140632640278</v>
      </c>
    </row>
    <row r="3668" spans="1:2">
      <c r="A3668">
        <v>3667</v>
      </c>
      <c r="B3668" s="13">
        <v>0.38567723678417948</v>
      </c>
    </row>
    <row r="3669" spans="1:2">
      <c r="A3669">
        <v>3668</v>
      </c>
      <c r="B3669" s="13">
        <v>1.5815169184680513</v>
      </c>
    </row>
    <row r="3670" spans="1:2">
      <c r="A3670">
        <v>3669</v>
      </c>
      <c r="B3670" s="13">
        <v>0.33954026396391324</v>
      </c>
    </row>
    <row r="3671" spans="1:2">
      <c r="A3671">
        <v>3670</v>
      </c>
      <c r="B3671" s="13">
        <v>-4.0058991485922535</v>
      </c>
    </row>
    <row r="3672" spans="1:2">
      <c r="A3672">
        <v>3671</v>
      </c>
      <c r="B3672" s="13">
        <v>-1.4397988171484823</v>
      </c>
    </row>
    <row r="3673" spans="1:2">
      <c r="A3673">
        <v>3672</v>
      </c>
      <c r="B3673" s="13">
        <v>-0.30798767157650087</v>
      </c>
    </row>
    <row r="3674" spans="1:2">
      <c r="A3674">
        <v>3673</v>
      </c>
      <c r="B3674" s="13">
        <v>5.7830288841458195</v>
      </c>
    </row>
    <row r="3675" spans="1:2">
      <c r="A3675">
        <v>3674</v>
      </c>
      <c r="B3675" s="13">
        <v>1.6208407755702279</v>
      </c>
    </row>
    <row r="3676" spans="1:2">
      <c r="A3676">
        <v>3675</v>
      </c>
      <c r="B3676" s="13">
        <v>1.2741054300970804</v>
      </c>
    </row>
    <row r="3677" spans="1:2">
      <c r="A3677">
        <v>3676</v>
      </c>
      <c r="B3677" s="13">
        <v>-2.8042818488397252</v>
      </c>
    </row>
    <row r="3678" spans="1:2">
      <c r="A3678">
        <v>3677</v>
      </c>
      <c r="B3678" s="13">
        <v>2.401404550793921</v>
      </c>
    </row>
    <row r="3679" spans="1:2">
      <c r="A3679">
        <v>3678</v>
      </c>
      <c r="B3679" s="13">
        <v>0.42937801121397329</v>
      </c>
    </row>
    <row r="3680" spans="1:2">
      <c r="A3680">
        <v>3679</v>
      </c>
      <c r="B3680" s="13">
        <v>3.0499554840070857</v>
      </c>
    </row>
    <row r="3681" spans="1:2">
      <c r="A3681">
        <v>3680</v>
      </c>
      <c r="B3681" s="13">
        <v>1.5897916107597485</v>
      </c>
    </row>
    <row r="3682" spans="1:2">
      <c r="A3682">
        <v>3681</v>
      </c>
      <c r="B3682" s="13">
        <v>3.9567612550050462</v>
      </c>
    </row>
    <row r="3683" spans="1:2">
      <c r="A3683">
        <v>3682</v>
      </c>
      <c r="B3683" s="13">
        <v>4.1031116373027272</v>
      </c>
    </row>
    <row r="3684" spans="1:2">
      <c r="A3684">
        <v>3683</v>
      </c>
      <c r="B3684" s="13">
        <v>-2.0939774147080676</v>
      </c>
    </row>
    <row r="3685" spans="1:2">
      <c r="A3685">
        <v>3684</v>
      </c>
      <c r="B3685" s="13">
        <v>-4.3559644834328823</v>
      </c>
    </row>
    <row r="3686" spans="1:2">
      <c r="A3686">
        <v>3685</v>
      </c>
      <c r="B3686" s="13">
        <v>-4.3437389170495333</v>
      </c>
    </row>
    <row r="3687" spans="1:2">
      <c r="A3687">
        <v>3686</v>
      </c>
      <c r="B3687" s="13">
        <v>-2.9231716347108363</v>
      </c>
    </row>
    <row r="3688" spans="1:2">
      <c r="A3688">
        <v>3687</v>
      </c>
      <c r="B3688" s="13">
        <v>0.76793295294374153</v>
      </c>
    </row>
    <row r="3689" spans="1:2">
      <c r="A3689">
        <v>3688</v>
      </c>
      <c r="B3689" s="13">
        <v>1.0066410825892043</v>
      </c>
    </row>
    <row r="3690" spans="1:2">
      <c r="A3690">
        <v>3689</v>
      </c>
      <c r="B3690" s="13">
        <v>0.89416939761824932</v>
      </c>
    </row>
    <row r="3691" spans="1:2">
      <c r="A3691">
        <v>3690</v>
      </c>
      <c r="B3691" s="13">
        <v>3.1253648513840462</v>
      </c>
    </row>
    <row r="3692" spans="1:2">
      <c r="A3692">
        <v>3691</v>
      </c>
      <c r="B3692" s="13">
        <v>6.2455587862660051</v>
      </c>
    </row>
    <row r="3693" spans="1:2">
      <c r="A3693">
        <v>3692</v>
      </c>
      <c r="B3693" s="13">
        <v>-1.7037698758950408</v>
      </c>
    </row>
    <row r="3694" spans="1:2">
      <c r="A3694">
        <v>3693</v>
      </c>
      <c r="B3694" s="13">
        <v>0.13493975644244444</v>
      </c>
    </row>
    <row r="3695" spans="1:2">
      <c r="A3695">
        <v>3694</v>
      </c>
      <c r="B3695" s="13">
        <v>8.3959856706090186</v>
      </c>
    </row>
    <row r="3696" spans="1:2">
      <c r="A3696">
        <v>3695</v>
      </c>
      <c r="B3696" s="13">
        <v>-0.10021085946398234</v>
      </c>
    </row>
    <row r="3697" spans="1:2">
      <c r="A3697">
        <v>3696</v>
      </c>
      <c r="B3697" s="13">
        <v>1.3036729416944062</v>
      </c>
    </row>
    <row r="3698" spans="1:2">
      <c r="A3698">
        <v>3697</v>
      </c>
      <c r="B3698" s="13">
        <v>-0.23665950883841752</v>
      </c>
    </row>
    <row r="3699" spans="1:2">
      <c r="A3699">
        <v>3698</v>
      </c>
      <c r="B3699" s="13">
        <v>-3.4250826413869411</v>
      </c>
    </row>
    <row r="3700" spans="1:2">
      <c r="A3700">
        <v>3699</v>
      </c>
      <c r="B3700" s="13">
        <v>-3.2301541591754912E-3</v>
      </c>
    </row>
    <row r="3701" spans="1:2">
      <c r="A3701">
        <v>3700</v>
      </c>
      <c r="B3701" s="13">
        <v>7.9344047092954151</v>
      </c>
    </row>
    <row r="3702" spans="1:2">
      <c r="A3702">
        <v>3701</v>
      </c>
      <c r="B3702" s="13">
        <v>2.7612825294568508</v>
      </c>
    </row>
    <row r="3703" spans="1:2">
      <c r="A3703">
        <v>3702</v>
      </c>
      <c r="B3703" s="13">
        <v>3.0118243721839897</v>
      </c>
    </row>
    <row r="3704" spans="1:2">
      <c r="A3704">
        <v>3703</v>
      </c>
      <c r="B3704" s="13">
        <v>-4.546932091347597</v>
      </c>
    </row>
    <row r="3705" spans="1:2">
      <c r="A3705">
        <v>3704</v>
      </c>
      <c r="B3705" s="13">
        <v>6.1302985688186045</v>
      </c>
    </row>
    <row r="3706" spans="1:2">
      <c r="A3706">
        <v>3705</v>
      </c>
      <c r="B3706" s="13">
        <v>8.0419639149200783</v>
      </c>
    </row>
    <row r="3707" spans="1:2">
      <c r="A3707">
        <v>3706</v>
      </c>
      <c r="B3707" s="13">
        <v>5.2767736536590046</v>
      </c>
    </row>
    <row r="3708" spans="1:2">
      <c r="A3708">
        <v>3707</v>
      </c>
      <c r="B3708" s="13">
        <v>1.3470515840748087</v>
      </c>
    </row>
    <row r="3709" spans="1:2">
      <c r="A3709">
        <v>3708</v>
      </c>
      <c r="B3709" s="13">
        <v>-0.41249788575697188</v>
      </c>
    </row>
    <row r="3710" spans="1:2">
      <c r="A3710">
        <v>3709</v>
      </c>
      <c r="B3710" s="13">
        <v>-3.6301399622283319</v>
      </c>
    </row>
    <row r="3711" spans="1:2">
      <c r="A3711">
        <v>3710</v>
      </c>
      <c r="B3711" s="13">
        <v>5.6138100703316782</v>
      </c>
    </row>
    <row r="3712" spans="1:2">
      <c r="A3712">
        <v>3711</v>
      </c>
      <c r="B3712" s="13">
        <v>-2.6128982888819374</v>
      </c>
    </row>
    <row r="3713" spans="1:2">
      <c r="A3713">
        <v>3712</v>
      </c>
      <c r="B3713" s="13">
        <v>-0.62634274565406656</v>
      </c>
    </row>
    <row r="3714" spans="1:2">
      <c r="A3714">
        <v>3713</v>
      </c>
      <c r="B3714" s="13">
        <v>8.1669388235141476</v>
      </c>
    </row>
    <row r="3715" spans="1:2">
      <c r="A3715">
        <v>3714</v>
      </c>
      <c r="B3715" s="13">
        <v>-1.2753999816658972</v>
      </c>
    </row>
    <row r="3716" spans="1:2">
      <c r="A3716">
        <v>3715</v>
      </c>
      <c r="B3716" s="13">
        <v>0.93728580092676317</v>
      </c>
    </row>
    <row r="3717" spans="1:2">
      <c r="A3717">
        <v>3716</v>
      </c>
      <c r="B3717" s="13">
        <v>6.7664436115438322</v>
      </c>
    </row>
    <row r="3718" spans="1:2">
      <c r="A3718">
        <v>3717</v>
      </c>
      <c r="B3718" s="13">
        <v>-4.5750828031508188</v>
      </c>
    </row>
    <row r="3719" spans="1:2">
      <c r="A3719">
        <v>3718</v>
      </c>
      <c r="B3719" s="13">
        <v>4.702790857367539</v>
      </c>
    </row>
    <row r="3720" spans="1:2">
      <c r="A3720">
        <v>3719</v>
      </c>
      <c r="B3720" s="13">
        <v>2.1064133945311174</v>
      </c>
    </row>
    <row r="3721" spans="1:2">
      <c r="A3721">
        <v>3720</v>
      </c>
      <c r="B3721" s="13">
        <v>3.2870396221043583</v>
      </c>
    </row>
    <row r="3722" spans="1:2">
      <c r="A3722">
        <v>3721</v>
      </c>
      <c r="B3722" s="13">
        <v>-3.6645967050337456</v>
      </c>
    </row>
    <row r="3723" spans="1:2">
      <c r="A3723">
        <v>3722</v>
      </c>
      <c r="B3723" s="13">
        <v>-1.4454282251053994</v>
      </c>
    </row>
    <row r="3724" spans="1:2">
      <c r="A3724">
        <v>3723</v>
      </c>
      <c r="B3724" s="13">
        <v>-9.5892880703377816</v>
      </c>
    </row>
    <row r="3725" spans="1:2">
      <c r="A3725">
        <v>3724</v>
      </c>
      <c r="B3725" s="13">
        <v>4.3582248737666225</v>
      </c>
    </row>
    <row r="3726" spans="1:2">
      <c r="A3726">
        <v>3725</v>
      </c>
      <c r="B3726" s="13">
        <v>4.8081782789888949</v>
      </c>
    </row>
    <row r="3727" spans="1:2">
      <c r="A3727">
        <v>3726</v>
      </c>
      <c r="B3727" s="13">
        <v>3.5945967539472163</v>
      </c>
    </row>
    <row r="3728" spans="1:2">
      <c r="A3728">
        <v>3727</v>
      </c>
      <c r="B3728" s="13">
        <v>-3.5104585015637642</v>
      </c>
    </row>
    <row r="3729" spans="1:2">
      <c r="A3729">
        <v>3728</v>
      </c>
      <c r="B3729" s="13">
        <v>8.4225135892727589</v>
      </c>
    </row>
    <row r="3730" spans="1:2">
      <c r="A3730">
        <v>3729</v>
      </c>
      <c r="B3730" s="13">
        <v>-1.1982178329329105</v>
      </c>
    </row>
    <row r="3731" spans="1:2">
      <c r="A3731">
        <v>3730</v>
      </c>
      <c r="B3731" s="13">
        <v>-1.6569223690280153</v>
      </c>
    </row>
    <row r="3732" spans="1:2">
      <c r="A3732">
        <v>3731</v>
      </c>
      <c r="B3732" s="13">
        <v>-0.24272925141636836</v>
      </c>
    </row>
    <row r="3733" spans="1:2">
      <c r="A3733">
        <v>3732</v>
      </c>
      <c r="B3733" s="13">
        <v>4.2626982451053852</v>
      </c>
    </row>
    <row r="3734" spans="1:2">
      <c r="A3734">
        <v>3733</v>
      </c>
      <c r="B3734" s="13">
        <v>1.1580656928649804</v>
      </c>
    </row>
    <row r="3735" spans="1:2">
      <c r="A3735">
        <v>3734</v>
      </c>
      <c r="B3735" s="13">
        <v>-3.8435725736714863</v>
      </c>
    </row>
    <row r="3736" spans="1:2">
      <c r="A3736">
        <v>3735</v>
      </c>
      <c r="B3736" s="13">
        <v>2.8049100591907012</v>
      </c>
    </row>
    <row r="3737" spans="1:2">
      <c r="A3737">
        <v>3736</v>
      </c>
      <c r="B3737" s="13">
        <v>7.7420856184594253E-2</v>
      </c>
    </row>
    <row r="3738" spans="1:2">
      <c r="A3738">
        <v>3737</v>
      </c>
      <c r="B3738" s="13">
        <v>-0.26070006056758277</v>
      </c>
    </row>
    <row r="3739" spans="1:2">
      <c r="A3739">
        <v>3738</v>
      </c>
      <c r="B3739" s="13">
        <v>1.2429809680980719</v>
      </c>
    </row>
    <row r="3740" spans="1:2">
      <c r="A3740">
        <v>3739</v>
      </c>
      <c r="B3740" s="13">
        <v>-3.9164947410955517</v>
      </c>
    </row>
    <row r="3741" spans="1:2">
      <c r="A3741">
        <v>3740</v>
      </c>
      <c r="B3741" s="13">
        <v>-0.69987145414998297</v>
      </c>
    </row>
    <row r="3742" spans="1:2">
      <c r="A3742">
        <v>3741</v>
      </c>
      <c r="B3742" s="13">
        <v>-1.7715523897029963</v>
      </c>
    </row>
    <row r="3743" spans="1:2">
      <c r="A3743">
        <v>3742</v>
      </c>
      <c r="B3743" s="13">
        <v>-9.2617090145291469E-3</v>
      </c>
    </row>
    <row r="3744" spans="1:2">
      <c r="A3744">
        <v>3743</v>
      </c>
      <c r="B3744" s="13">
        <v>-1.2262932698213018</v>
      </c>
    </row>
    <row r="3745" spans="1:2">
      <c r="A3745">
        <v>3744</v>
      </c>
      <c r="B3745" s="13">
        <v>4.8541854279734205</v>
      </c>
    </row>
    <row r="3746" spans="1:2">
      <c r="A3746">
        <v>3745</v>
      </c>
      <c r="B3746" s="13">
        <v>2.4724650348774548</v>
      </c>
    </row>
    <row r="3747" spans="1:2">
      <c r="A3747">
        <v>3746</v>
      </c>
      <c r="B3747" s="13">
        <v>0.5439810087401391</v>
      </c>
    </row>
    <row r="3748" spans="1:2">
      <c r="A3748">
        <v>3747</v>
      </c>
      <c r="B3748" s="13">
        <v>1.8915669168043929</v>
      </c>
    </row>
    <row r="3749" spans="1:2">
      <c r="A3749">
        <v>3748</v>
      </c>
      <c r="B3749" s="13">
        <v>2.4827193712613513</v>
      </c>
    </row>
    <row r="3750" spans="1:2">
      <c r="A3750">
        <v>3749</v>
      </c>
      <c r="B3750" s="13">
        <v>-0.43244310113441603</v>
      </c>
    </row>
    <row r="3751" spans="1:2">
      <c r="A3751">
        <v>3750</v>
      </c>
      <c r="B3751" s="13">
        <v>1.9526418478458731</v>
      </c>
    </row>
    <row r="3752" spans="1:2">
      <c r="A3752">
        <v>3751</v>
      </c>
      <c r="B3752" s="13">
        <v>-3.5915598000233544</v>
      </c>
    </row>
    <row r="3753" spans="1:2">
      <c r="A3753">
        <v>3752</v>
      </c>
      <c r="B3753" s="13">
        <v>3.5980880307415615</v>
      </c>
    </row>
    <row r="3754" spans="1:2">
      <c r="A3754">
        <v>3753</v>
      </c>
      <c r="B3754" s="13">
        <v>-6.7946948839368178</v>
      </c>
    </row>
    <row r="3755" spans="1:2">
      <c r="A3755">
        <v>3754</v>
      </c>
      <c r="B3755" s="13">
        <v>-1.2741435967901933</v>
      </c>
    </row>
    <row r="3756" spans="1:2">
      <c r="A3756">
        <v>3755</v>
      </c>
      <c r="B3756" s="13">
        <v>-1.6770226405000184</v>
      </c>
    </row>
    <row r="3757" spans="1:2">
      <c r="A3757">
        <v>3756</v>
      </c>
      <c r="B3757" s="13">
        <v>2.9553398847828669</v>
      </c>
    </row>
    <row r="3758" spans="1:2">
      <c r="A3758">
        <v>3757</v>
      </c>
      <c r="B3758" s="13">
        <v>2.8313130049110056</v>
      </c>
    </row>
    <row r="3759" spans="1:2">
      <c r="A3759">
        <v>3758</v>
      </c>
      <c r="B3759" s="13">
        <v>-4.5723536202594115</v>
      </c>
    </row>
    <row r="3760" spans="1:2">
      <c r="A3760">
        <v>3759</v>
      </c>
      <c r="B3760" s="13">
        <v>3.9730678916478825</v>
      </c>
    </row>
    <row r="3761" spans="1:2">
      <c r="A3761">
        <v>3760</v>
      </c>
      <c r="B3761" s="13">
        <v>10.332502264807058</v>
      </c>
    </row>
    <row r="3762" spans="1:2">
      <c r="A3762">
        <v>3761</v>
      </c>
      <c r="B3762" s="13">
        <v>-1.3804591239726716</v>
      </c>
    </row>
    <row r="3763" spans="1:2">
      <c r="A3763">
        <v>3762</v>
      </c>
      <c r="B3763" s="13">
        <v>1.4764132020709859</v>
      </c>
    </row>
    <row r="3764" spans="1:2">
      <c r="A3764">
        <v>3763</v>
      </c>
      <c r="B3764" s="13">
        <v>-0.24021271232664138</v>
      </c>
    </row>
    <row r="3765" spans="1:2">
      <c r="A3765">
        <v>3764</v>
      </c>
      <c r="B3765" s="13">
        <v>-3.3518290198095251</v>
      </c>
    </row>
    <row r="3766" spans="1:2">
      <c r="A3766">
        <v>3765</v>
      </c>
      <c r="B3766" s="13">
        <v>0.87264847520129096</v>
      </c>
    </row>
    <row r="3767" spans="1:2">
      <c r="A3767">
        <v>3766</v>
      </c>
      <c r="B3767" s="13">
        <v>1.3686068907321116</v>
      </c>
    </row>
    <row r="3768" spans="1:2">
      <c r="A3768">
        <v>3767</v>
      </c>
      <c r="B3768" s="13">
        <v>-3.0619268905520203</v>
      </c>
    </row>
    <row r="3769" spans="1:2">
      <c r="A3769">
        <v>3768</v>
      </c>
      <c r="B3769" s="13">
        <v>1.2703542363931464</v>
      </c>
    </row>
    <row r="3770" spans="1:2">
      <c r="A3770">
        <v>3769</v>
      </c>
      <c r="B3770" s="13">
        <v>1.5787287114486186</v>
      </c>
    </row>
    <row r="3771" spans="1:2">
      <c r="A3771">
        <v>3770</v>
      </c>
      <c r="B3771" s="13">
        <v>-1.5965653131623549</v>
      </c>
    </row>
    <row r="3772" spans="1:2">
      <c r="A3772">
        <v>3771</v>
      </c>
      <c r="B3772" s="13">
        <v>-1.853803582077084</v>
      </c>
    </row>
    <row r="3773" spans="1:2">
      <c r="A3773">
        <v>3772</v>
      </c>
      <c r="B3773" s="13">
        <v>1.9432711779676914</v>
      </c>
    </row>
    <row r="3774" spans="1:2">
      <c r="A3774">
        <v>3773</v>
      </c>
      <c r="B3774" s="13">
        <v>0.27662608824077289</v>
      </c>
    </row>
    <row r="3775" spans="1:2">
      <c r="A3775">
        <v>3774</v>
      </c>
      <c r="B3775" s="13">
        <v>0.19637415337556277</v>
      </c>
    </row>
    <row r="3776" spans="1:2">
      <c r="A3776">
        <v>3775</v>
      </c>
      <c r="B3776" s="13">
        <v>0.75008172751716606</v>
      </c>
    </row>
    <row r="3777" spans="1:2">
      <c r="A3777">
        <v>3776</v>
      </c>
      <c r="B3777" s="13">
        <v>-5.4153930343874492</v>
      </c>
    </row>
    <row r="3778" spans="1:2">
      <c r="A3778">
        <v>3777</v>
      </c>
      <c r="B3778" s="13">
        <v>1.0336083823182223</v>
      </c>
    </row>
    <row r="3779" spans="1:2">
      <c r="A3779">
        <v>3778</v>
      </c>
      <c r="B3779" s="13">
        <v>0.92472189669353988</v>
      </c>
    </row>
    <row r="3780" spans="1:2">
      <c r="A3780">
        <v>3779</v>
      </c>
      <c r="B3780" s="13">
        <v>-6.5919636978249585</v>
      </c>
    </row>
    <row r="3781" spans="1:2">
      <c r="A3781">
        <v>3780</v>
      </c>
      <c r="B3781" s="13">
        <v>-2.4256584267170687</v>
      </c>
    </row>
    <row r="3782" spans="1:2">
      <c r="A3782">
        <v>3781</v>
      </c>
      <c r="B3782" s="13">
        <v>-1.2176174984553636E-2</v>
      </c>
    </row>
    <row r="3783" spans="1:2">
      <c r="A3783">
        <v>3782</v>
      </c>
      <c r="B3783" s="13">
        <v>-0.76825228737419082</v>
      </c>
    </row>
    <row r="3784" spans="1:2">
      <c r="A3784">
        <v>3783</v>
      </c>
      <c r="B3784" s="13">
        <v>-0.17761506067765356</v>
      </c>
    </row>
    <row r="3785" spans="1:2">
      <c r="A3785">
        <v>3784</v>
      </c>
      <c r="B3785" s="13">
        <v>-0.36852590622691384</v>
      </c>
    </row>
    <row r="3786" spans="1:2">
      <c r="A3786">
        <v>3785</v>
      </c>
      <c r="B3786" s="13">
        <v>-5.7803152543174718</v>
      </c>
    </row>
    <row r="3787" spans="1:2">
      <c r="A3787">
        <v>3786</v>
      </c>
      <c r="B3787" s="13">
        <v>-1.5450496606080688</v>
      </c>
    </row>
    <row r="3788" spans="1:2">
      <c r="A3788">
        <v>3787</v>
      </c>
      <c r="B3788" s="13">
        <v>4.1157211364509694</v>
      </c>
    </row>
    <row r="3789" spans="1:2">
      <c r="A3789">
        <v>3788</v>
      </c>
      <c r="B3789" s="13">
        <v>1.8625692748153289</v>
      </c>
    </row>
    <row r="3790" spans="1:2">
      <c r="A3790">
        <v>3789</v>
      </c>
      <c r="B3790" s="13">
        <v>-1.560788143320718</v>
      </c>
    </row>
    <row r="3791" spans="1:2">
      <c r="A3791">
        <v>3790</v>
      </c>
      <c r="B3791" s="13">
        <v>5.7098671690329263</v>
      </c>
    </row>
    <row r="3792" spans="1:2">
      <c r="A3792">
        <v>3791</v>
      </c>
      <c r="B3792" s="13">
        <v>-2.2865381799728768</v>
      </c>
    </row>
    <row r="3793" spans="1:2">
      <c r="A3793">
        <v>3792</v>
      </c>
      <c r="B3793" s="13">
        <v>-1.0409106522604992</v>
      </c>
    </row>
    <row r="3794" spans="1:2">
      <c r="A3794">
        <v>3793</v>
      </c>
      <c r="B3794" s="13">
        <v>-2.6784557585385933</v>
      </c>
    </row>
    <row r="3795" spans="1:2">
      <c r="A3795">
        <v>3794</v>
      </c>
      <c r="B3795" s="13">
        <v>-2.2046869512249203</v>
      </c>
    </row>
    <row r="3796" spans="1:2">
      <c r="A3796">
        <v>3795</v>
      </c>
      <c r="B3796" s="13">
        <v>4.3107546773802747</v>
      </c>
    </row>
    <row r="3797" spans="1:2">
      <c r="A3797">
        <v>3796</v>
      </c>
      <c r="B3797" s="13">
        <v>-5.9549322250823229</v>
      </c>
    </row>
    <row r="3798" spans="1:2">
      <c r="A3798">
        <v>3797</v>
      </c>
      <c r="B3798" s="13">
        <v>-1.1168879857943763</v>
      </c>
    </row>
    <row r="3799" spans="1:2">
      <c r="A3799">
        <v>3798</v>
      </c>
      <c r="B3799" s="13">
        <v>3.5852498936877955</v>
      </c>
    </row>
    <row r="3800" spans="1:2">
      <c r="A3800">
        <v>3799</v>
      </c>
      <c r="B3800" s="13">
        <v>-4.4717777883400798</v>
      </c>
    </row>
    <row r="3801" spans="1:2">
      <c r="A3801">
        <v>3800</v>
      </c>
      <c r="B3801" s="13">
        <v>0.24799889388245713</v>
      </c>
    </row>
    <row r="3802" spans="1:2">
      <c r="A3802">
        <v>3801</v>
      </c>
      <c r="B3802" s="13">
        <v>-3.4736662541943488</v>
      </c>
    </row>
    <row r="3803" spans="1:2">
      <c r="A3803">
        <v>3802</v>
      </c>
      <c r="B3803" s="13">
        <v>7.066337026474498</v>
      </c>
    </row>
    <row r="3804" spans="1:2">
      <c r="A3804">
        <v>3803</v>
      </c>
      <c r="B3804" s="13">
        <v>0.48910898889342597</v>
      </c>
    </row>
    <row r="3805" spans="1:2">
      <c r="A3805">
        <v>3804</v>
      </c>
      <c r="B3805" s="13">
        <v>-1.3728158688249326</v>
      </c>
    </row>
    <row r="3806" spans="1:2">
      <c r="A3806">
        <v>3805</v>
      </c>
      <c r="B3806" s="13">
        <v>-0.41816599488629069</v>
      </c>
    </row>
    <row r="3807" spans="1:2">
      <c r="A3807">
        <v>3806</v>
      </c>
      <c r="B3807" s="13">
        <v>1.903529851155163</v>
      </c>
    </row>
    <row r="3808" spans="1:2">
      <c r="A3808">
        <v>3807</v>
      </c>
      <c r="B3808" s="13">
        <v>1.7881809548858238</v>
      </c>
    </row>
    <row r="3809" spans="1:2">
      <c r="A3809">
        <v>3808</v>
      </c>
      <c r="B3809" s="13">
        <v>4.586639361112189</v>
      </c>
    </row>
    <row r="3810" spans="1:2">
      <c r="A3810">
        <v>3809</v>
      </c>
      <c r="B3810" s="13">
        <v>-2.5598006145069059</v>
      </c>
    </row>
    <row r="3811" spans="1:2">
      <c r="A3811">
        <v>3810</v>
      </c>
      <c r="B3811" s="13">
        <v>1.5644531750086619</v>
      </c>
    </row>
    <row r="3812" spans="1:2">
      <c r="A3812">
        <v>3811</v>
      </c>
      <c r="B3812" s="13">
        <v>-1.8926183253871776</v>
      </c>
    </row>
    <row r="3813" spans="1:2">
      <c r="A3813">
        <v>3812</v>
      </c>
      <c r="B3813" s="13">
        <v>1.8453280318705612</v>
      </c>
    </row>
    <row r="3814" spans="1:2">
      <c r="A3814">
        <v>3813</v>
      </c>
      <c r="B3814" s="13">
        <v>3.6065156328125192</v>
      </c>
    </row>
    <row r="3815" spans="1:2">
      <c r="A3815">
        <v>3814</v>
      </c>
      <c r="B3815" s="13">
        <v>1.2113898679804613</v>
      </c>
    </row>
    <row r="3816" spans="1:2">
      <c r="A3816">
        <v>3815</v>
      </c>
      <c r="B3816" s="13">
        <v>-4.0453821058557642</v>
      </c>
    </row>
    <row r="3817" spans="1:2">
      <c r="A3817">
        <v>3816</v>
      </c>
      <c r="B3817" s="13">
        <v>-1.3904361037705966</v>
      </c>
    </row>
    <row r="3818" spans="1:2">
      <c r="A3818">
        <v>3817</v>
      </c>
      <c r="B3818" s="13">
        <v>-3.8573353962507495</v>
      </c>
    </row>
    <row r="3819" spans="1:2">
      <c r="A3819">
        <v>3818</v>
      </c>
      <c r="B3819" s="13">
        <v>-2.7714537482315906</v>
      </c>
    </row>
    <row r="3820" spans="1:2">
      <c r="A3820">
        <v>3819</v>
      </c>
      <c r="B3820" s="13">
        <v>-3.29481449294784</v>
      </c>
    </row>
    <row r="3821" spans="1:2">
      <c r="A3821">
        <v>3820</v>
      </c>
      <c r="B3821" s="13">
        <v>1.2202003721876156</v>
      </c>
    </row>
    <row r="3822" spans="1:2">
      <c r="A3822">
        <v>3821</v>
      </c>
      <c r="B3822" s="13">
        <v>3.1277448659923155</v>
      </c>
    </row>
    <row r="3823" spans="1:2">
      <c r="A3823">
        <v>3822</v>
      </c>
      <c r="B3823" s="13">
        <v>-3.3991982453860294</v>
      </c>
    </row>
    <row r="3824" spans="1:2">
      <c r="A3824">
        <v>3823</v>
      </c>
      <c r="B3824" s="13">
        <v>-6.0610927973635977</v>
      </c>
    </row>
    <row r="3825" spans="1:2">
      <c r="A3825">
        <v>3824</v>
      </c>
      <c r="B3825" s="13">
        <v>0.80511804931707409</v>
      </c>
    </row>
    <row r="3826" spans="1:2">
      <c r="A3826">
        <v>3825</v>
      </c>
      <c r="B3826" s="13">
        <v>-0.56350735607045188</v>
      </c>
    </row>
    <row r="3827" spans="1:2">
      <c r="A3827">
        <v>3826</v>
      </c>
      <c r="B3827" s="13">
        <v>0.57718717681327747</v>
      </c>
    </row>
    <row r="3828" spans="1:2">
      <c r="A3828">
        <v>3827</v>
      </c>
      <c r="B3828" s="13">
        <v>-3.3194328258880677</v>
      </c>
    </row>
    <row r="3829" spans="1:2">
      <c r="A3829">
        <v>3828</v>
      </c>
      <c r="B3829" s="13">
        <v>-0.63235624582514915</v>
      </c>
    </row>
    <row r="3830" spans="1:2">
      <c r="A3830">
        <v>3829</v>
      </c>
      <c r="B3830" s="13">
        <v>3.3021460180702795</v>
      </c>
    </row>
    <row r="3831" spans="1:2">
      <c r="A3831">
        <v>3830</v>
      </c>
      <c r="B3831" s="13">
        <v>-1.7064246767372508</v>
      </c>
    </row>
    <row r="3832" spans="1:2">
      <c r="A3832">
        <v>3831</v>
      </c>
      <c r="B3832" s="13">
        <v>2.7416617449329581</v>
      </c>
    </row>
    <row r="3833" spans="1:2">
      <c r="A3833">
        <v>3832</v>
      </c>
      <c r="B3833" s="13">
        <v>1.5488213800939126</v>
      </c>
    </row>
    <row r="3834" spans="1:2">
      <c r="A3834">
        <v>3833</v>
      </c>
      <c r="B3834" s="13">
        <v>-5.8854346815941226E-2</v>
      </c>
    </row>
    <row r="3835" spans="1:2">
      <c r="A3835">
        <v>3834</v>
      </c>
      <c r="B3835" s="13">
        <v>5.5860880300582041</v>
      </c>
    </row>
    <row r="3836" spans="1:2">
      <c r="A3836">
        <v>3835</v>
      </c>
      <c r="B3836" s="13">
        <v>2.2670098252622233</v>
      </c>
    </row>
    <row r="3837" spans="1:2">
      <c r="A3837">
        <v>3836</v>
      </c>
      <c r="B3837" s="13">
        <v>1.2900711553296864</v>
      </c>
    </row>
    <row r="3838" spans="1:2">
      <c r="A3838">
        <v>3837</v>
      </c>
      <c r="B3838" s="13">
        <v>1.0099118265388107</v>
      </c>
    </row>
    <row r="3839" spans="1:2">
      <c r="A3839">
        <v>3838</v>
      </c>
      <c r="B3839" s="13">
        <v>-3.3021692490784695</v>
      </c>
    </row>
    <row r="3840" spans="1:2">
      <c r="A3840">
        <v>3839</v>
      </c>
      <c r="B3840" s="13">
        <v>3.6581078068407571</v>
      </c>
    </row>
    <row r="3841" spans="1:2">
      <c r="A3841">
        <v>3840</v>
      </c>
      <c r="B3841" s="13">
        <v>6.7589811826611682E-2</v>
      </c>
    </row>
    <row r="3842" spans="1:2">
      <c r="A3842">
        <v>3841</v>
      </c>
      <c r="B3842" s="13">
        <v>-2.0206412308231152</v>
      </c>
    </row>
    <row r="3843" spans="1:2">
      <c r="A3843">
        <v>3842</v>
      </c>
      <c r="B3843" s="13">
        <v>-2.4837739256446789</v>
      </c>
    </row>
    <row r="3844" spans="1:2">
      <c r="A3844">
        <v>3843</v>
      </c>
      <c r="B3844" s="13">
        <v>-1.2663492691268645</v>
      </c>
    </row>
    <row r="3845" spans="1:2">
      <c r="A3845">
        <v>3844</v>
      </c>
      <c r="B3845" s="13">
        <v>-2.2226493356325352</v>
      </c>
    </row>
    <row r="3846" spans="1:2">
      <c r="A3846">
        <v>3845</v>
      </c>
      <c r="B3846" s="13">
        <v>-3.6947917471241918</v>
      </c>
    </row>
    <row r="3847" spans="1:2">
      <c r="A3847">
        <v>3846</v>
      </c>
      <c r="B3847" s="13">
        <v>3.6619539974392596</v>
      </c>
    </row>
    <row r="3848" spans="1:2">
      <c r="A3848">
        <v>3847</v>
      </c>
      <c r="B3848" s="13">
        <v>1.2646047840073924</v>
      </c>
    </row>
    <row r="3849" spans="1:2">
      <c r="A3849">
        <v>3848</v>
      </c>
      <c r="B3849" s="13">
        <v>-1.0996655164750941</v>
      </c>
    </row>
    <row r="3850" spans="1:2">
      <c r="A3850">
        <v>3849</v>
      </c>
      <c r="B3850" s="13">
        <v>5.4887730276473112</v>
      </c>
    </row>
    <row r="3851" spans="1:2">
      <c r="A3851">
        <v>3850</v>
      </c>
      <c r="B3851" s="13">
        <v>-4.4889734708224117E-3</v>
      </c>
    </row>
    <row r="3852" spans="1:2">
      <c r="A3852">
        <v>3851</v>
      </c>
      <c r="B3852" s="13">
        <v>2.8141895958728194</v>
      </c>
    </row>
    <row r="3853" spans="1:2">
      <c r="A3853">
        <v>3852</v>
      </c>
      <c r="B3853" s="13">
        <v>-4.1848810781387309</v>
      </c>
    </row>
    <row r="3854" spans="1:2">
      <c r="A3854">
        <v>3853</v>
      </c>
      <c r="B3854" s="13">
        <v>-0.10784406565814234</v>
      </c>
    </row>
    <row r="3855" spans="1:2">
      <c r="A3855">
        <v>3854</v>
      </c>
      <c r="B3855" s="13">
        <v>-1.9680198001880516</v>
      </c>
    </row>
    <row r="3856" spans="1:2">
      <c r="A3856">
        <v>3855</v>
      </c>
      <c r="B3856" s="13">
        <v>-3.2080902049181708</v>
      </c>
    </row>
    <row r="3857" spans="1:2">
      <c r="A3857">
        <v>3856</v>
      </c>
      <c r="B3857" s="13">
        <v>-0.19021811898190905</v>
      </c>
    </row>
    <row r="3858" spans="1:2">
      <c r="A3858">
        <v>3857</v>
      </c>
      <c r="B3858" s="13">
        <v>-3.8555787106130546</v>
      </c>
    </row>
    <row r="3859" spans="1:2">
      <c r="A3859">
        <v>3858</v>
      </c>
      <c r="B3859" s="13">
        <v>1.9079093812264947</v>
      </c>
    </row>
    <row r="3860" spans="1:2">
      <c r="A3860">
        <v>3859</v>
      </c>
      <c r="B3860" s="13">
        <v>3.0770695583175565</v>
      </c>
    </row>
    <row r="3861" spans="1:2">
      <c r="A3861">
        <v>3860</v>
      </c>
      <c r="B3861" s="13">
        <v>-1.9150672725768279</v>
      </c>
    </row>
    <row r="3862" spans="1:2">
      <c r="A3862">
        <v>3861</v>
      </c>
      <c r="B3862" s="13">
        <v>-0.53572536164534301</v>
      </c>
    </row>
    <row r="3863" spans="1:2">
      <c r="A3863">
        <v>3862</v>
      </c>
      <c r="B3863" s="13">
        <v>-1.183605184704799</v>
      </c>
    </row>
    <row r="3864" spans="1:2">
      <c r="A3864">
        <v>3863</v>
      </c>
      <c r="B3864" s="13">
        <v>-3.3235096868737779</v>
      </c>
    </row>
    <row r="3865" spans="1:2">
      <c r="A3865">
        <v>3864</v>
      </c>
      <c r="B3865" s="13">
        <v>2.831000788258236</v>
      </c>
    </row>
    <row r="3866" spans="1:2">
      <c r="A3866">
        <v>3865</v>
      </c>
      <c r="B3866" s="13">
        <v>-3.0201106466187491</v>
      </c>
    </row>
    <row r="3867" spans="1:2">
      <c r="A3867">
        <v>3866</v>
      </c>
      <c r="B3867" s="13">
        <v>-0.82855215473411425</v>
      </c>
    </row>
    <row r="3868" spans="1:2">
      <c r="A3868">
        <v>3867</v>
      </c>
      <c r="B3868" s="13">
        <v>-2.7409270861402897</v>
      </c>
    </row>
    <row r="3869" spans="1:2">
      <c r="A3869">
        <v>3868</v>
      </c>
      <c r="B3869" s="13">
        <v>-3.4096790242176729</v>
      </c>
    </row>
    <row r="3870" spans="1:2">
      <c r="A3870">
        <v>3869</v>
      </c>
      <c r="B3870" s="13">
        <v>-5.4209349031474057</v>
      </c>
    </row>
    <row r="3871" spans="1:2">
      <c r="A3871">
        <v>3870</v>
      </c>
      <c r="B3871" s="13">
        <v>3.1074303623351862</v>
      </c>
    </row>
    <row r="3872" spans="1:2">
      <c r="A3872">
        <v>3871</v>
      </c>
      <c r="B3872" s="13">
        <v>-2.7460139855212615</v>
      </c>
    </row>
    <row r="3873" spans="1:2">
      <c r="A3873">
        <v>3872</v>
      </c>
      <c r="B3873" s="13">
        <v>1.0232304981962239</v>
      </c>
    </row>
    <row r="3874" spans="1:2">
      <c r="A3874">
        <v>3873</v>
      </c>
      <c r="B3874" s="13">
        <v>0.21052445035710551</v>
      </c>
    </row>
    <row r="3875" spans="1:2">
      <c r="A3875">
        <v>3874</v>
      </c>
      <c r="B3875" s="13">
        <v>-0.75097235224908154</v>
      </c>
    </row>
    <row r="3876" spans="1:2">
      <c r="A3876">
        <v>3875</v>
      </c>
      <c r="B3876" s="13">
        <v>-1.9970662122948082</v>
      </c>
    </row>
    <row r="3877" spans="1:2">
      <c r="A3877">
        <v>3876</v>
      </c>
      <c r="B3877" s="13">
        <v>4.8583139068323788</v>
      </c>
    </row>
    <row r="3878" spans="1:2">
      <c r="A3878">
        <v>3877</v>
      </c>
      <c r="B3878" s="13">
        <v>-2.8423114266880178</v>
      </c>
    </row>
    <row r="3879" spans="1:2">
      <c r="A3879">
        <v>3878</v>
      </c>
      <c r="B3879" s="13">
        <v>-4.231017517512039</v>
      </c>
    </row>
    <row r="3880" spans="1:2">
      <c r="A3880">
        <v>3879</v>
      </c>
      <c r="B3880" s="13">
        <v>-1.7407611717203382</v>
      </c>
    </row>
    <row r="3881" spans="1:2">
      <c r="A3881">
        <v>3880</v>
      </c>
      <c r="B3881" s="13">
        <v>-2.4962564187292497</v>
      </c>
    </row>
    <row r="3882" spans="1:2">
      <c r="A3882">
        <v>3881</v>
      </c>
      <c r="B3882" s="13">
        <v>0.91754052891354143</v>
      </c>
    </row>
    <row r="3883" spans="1:2">
      <c r="A3883">
        <v>3882</v>
      </c>
      <c r="B3883" s="13">
        <v>-0.55348097864847212</v>
      </c>
    </row>
    <row r="3884" spans="1:2">
      <c r="A3884">
        <v>3883</v>
      </c>
      <c r="B3884" s="13">
        <v>2.1242339031857518</v>
      </c>
    </row>
    <row r="3885" spans="1:2">
      <c r="A3885">
        <v>3884</v>
      </c>
      <c r="B3885" s="13">
        <v>-3.23848954149739</v>
      </c>
    </row>
    <row r="3886" spans="1:2">
      <c r="A3886">
        <v>3885</v>
      </c>
      <c r="B3886" s="13">
        <v>3.6344191722764263</v>
      </c>
    </row>
    <row r="3887" spans="1:2">
      <c r="A3887">
        <v>3886</v>
      </c>
      <c r="B3887" s="13">
        <v>-0.45293617465175856</v>
      </c>
    </row>
    <row r="3888" spans="1:2">
      <c r="A3888">
        <v>3887</v>
      </c>
      <c r="B3888" s="13">
        <v>1.8702590930392959</v>
      </c>
    </row>
    <row r="3889" spans="1:2">
      <c r="A3889">
        <v>3888</v>
      </c>
      <c r="B3889" s="13">
        <v>5.6024046943094081</v>
      </c>
    </row>
    <row r="3890" spans="1:2">
      <c r="A3890">
        <v>3889</v>
      </c>
      <c r="B3890" s="13">
        <v>-6.0622037621540334</v>
      </c>
    </row>
    <row r="3891" spans="1:2">
      <c r="A3891">
        <v>3890</v>
      </c>
      <c r="B3891" s="13">
        <v>-4.9150543741843959</v>
      </c>
    </row>
    <row r="3892" spans="1:2">
      <c r="A3892">
        <v>3891</v>
      </c>
      <c r="B3892" s="13">
        <v>4.8910957294211324</v>
      </c>
    </row>
    <row r="3893" spans="1:2">
      <c r="A3893">
        <v>3892</v>
      </c>
      <c r="B3893" s="13">
        <v>-3.5946964811380027</v>
      </c>
    </row>
    <row r="3894" spans="1:2">
      <c r="A3894">
        <v>3893</v>
      </c>
      <c r="B3894" s="13">
        <v>-5.4391773454390639</v>
      </c>
    </row>
    <row r="3895" spans="1:2">
      <c r="A3895">
        <v>3894</v>
      </c>
      <c r="B3895" s="13">
        <v>0.25790933856265902</v>
      </c>
    </row>
    <row r="3896" spans="1:2">
      <c r="A3896">
        <v>3895</v>
      </c>
      <c r="B3896" s="13">
        <v>1.2620123179794387</v>
      </c>
    </row>
    <row r="3897" spans="1:2">
      <c r="A3897">
        <v>3896</v>
      </c>
      <c r="B3897" s="13">
        <v>2.8969744140012095</v>
      </c>
    </row>
    <row r="3898" spans="1:2">
      <c r="A3898">
        <v>3897</v>
      </c>
      <c r="B3898" s="13">
        <v>-3.0426009100766191</v>
      </c>
    </row>
    <row r="3899" spans="1:2">
      <c r="A3899">
        <v>3898</v>
      </c>
      <c r="B3899" s="13">
        <v>1.124130056011208</v>
      </c>
    </row>
    <row r="3900" spans="1:2">
      <c r="A3900">
        <v>3899</v>
      </c>
      <c r="B3900" s="13">
        <v>-4.8042101510269211</v>
      </c>
    </row>
    <row r="3901" spans="1:2">
      <c r="A3901">
        <v>3900</v>
      </c>
      <c r="B3901" s="13">
        <v>0.59332700783807191</v>
      </c>
    </row>
    <row r="3902" spans="1:2">
      <c r="A3902">
        <v>3901</v>
      </c>
      <c r="B3902" s="13">
        <v>-0.70017729925439198</v>
      </c>
    </row>
    <row r="3903" spans="1:2">
      <c r="A3903">
        <v>3902</v>
      </c>
      <c r="B3903" s="13">
        <v>6.5846877418436733</v>
      </c>
    </row>
    <row r="3904" spans="1:2">
      <c r="A3904">
        <v>3903</v>
      </c>
      <c r="B3904" s="13">
        <v>-3.2568952020597695</v>
      </c>
    </row>
    <row r="3905" spans="1:2">
      <c r="A3905">
        <v>3904</v>
      </c>
      <c r="B3905" s="13">
        <v>-0.45091600703776813</v>
      </c>
    </row>
    <row r="3906" spans="1:2">
      <c r="A3906">
        <v>3905</v>
      </c>
      <c r="B3906" s="13">
        <v>2.3537977442853752</v>
      </c>
    </row>
    <row r="3907" spans="1:2">
      <c r="A3907">
        <v>3906</v>
      </c>
      <c r="B3907" s="13">
        <v>-0.14117678641110157</v>
      </c>
    </row>
    <row r="3908" spans="1:2">
      <c r="A3908">
        <v>3907</v>
      </c>
      <c r="B3908" s="13">
        <v>-3.3848029159068713</v>
      </c>
    </row>
    <row r="3909" spans="1:2">
      <c r="A3909">
        <v>3908</v>
      </c>
      <c r="B3909" s="13">
        <v>-1.8222549818592995</v>
      </c>
    </row>
    <row r="3910" spans="1:2">
      <c r="A3910">
        <v>3909</v>
      </c>
      <c r="B3910" s="13">
        <v>6.2484856467309484</v>
      </c>
    </row>
    <row r="3911" spans="1:2">
      <c r="A3911">
        <v>3910</v>
      </c>
      <c r="B3911" s="13">
        <v>0.91287496370034382</v>
      </c>
    </row>
    <row r="3912" spans="1:2">
      <c r="A3912">
        <v>3911</v>
      </c>
      <c r="B3912" s="13">
        <v>0.78463960016416523</v>
      </c>
    </row>
    <row r="3913" spans="1:2">
      <c r="A3913">
        <v>3912</v>
      </c>
      <c r="B3913" s="13">
        <v>1.4053733800293138</v>
      </c>
    </row>
    <row r="3914" spans="1:2">
      <c r="A3914">
        <v>3913</v>
      </c>
      <c r="B3914" s="13">
        <v>-1.5571829726076327</v>
      </c>
    </row>
    <row r="3915" spans="1:2">
      <c r="A3915">
        <v>3914</v>
      </c>
      <c r="B3915" s="13">
        <v>3.5307372404858732</v>
      </c>
    </row>
    <row r="3916" spans="1:2">
      <c r="A3916">
        <v>3915</v>
      </c>
      <c r="B3916" s="13">
        <v>2.0238131775482446</v>
      </c>
    </row>
    <row r="3917" spans="1:2">
      <c r="A3917">
        <v>3916</v>
      </c>
      <c r="B3917" s="13">
        <v>-0.34104176371366063</v>
      </c>
    </row>
    <row r="3918" spans="1:2">
      <c r="A3918">
        <v>3917</v>
      </c>
      <c r="B3918" s="13">
        <v>4.0119650217232987</v>
      </c>
    </row>
    <row r="3919" spans="1:2">
      <c r="A3919">
        <v>3918</v>
      </c>
      <c r="B3919" s="13">
        <v>2.2296622779939765</v>
      </c>
    </row>
    <row r="3920" spans="1:2">
      <c r="A3920">
        <v>3919</v>
      </c>
      <c r="B3920" s="13">
        <v>2.4795256835419388</v>
      </c>
    </row>
    <row r="3921" spans="1:2">
      <c r="A3921">
        <v>3920</v>
      </c>
      <c r="B3921" s="13">
        <v>5.3950002699259461</v>
      </c>
    </row>
    <row r="3922" spans="1:2">
      <c r="A3922">
        <v>3921</v>
      </c>
      <c r="B3922" s="13">
        <v>5.2255193691172437</v>
      </c>
    </row>
    <row r="3923" spans="1:2">
      <c r="A3923">
        <v>3922</v>
      </c>
      <c r="B3923" s="13">
        <v>2.8266517478621509</v>
      </c>
    </row>
    <row r="3924" spans="1:2">
      <c r="A3924">
        <v>3923</v>
      </c>
      <c r="B3924" s="13">
        <v>-5.9461912982249929</v>
      </c>
    </row>
    <row r="3925" spans="1:2">
      <c r="A3925">
        <v>3924</v>
      </c>
      <c r="B3925" s="13">
        <v>3.4910727351081148</v>
      </c>
    </row>
    <row r="3926" spans="1:2">
      <c r="A3926">
        <v>3925</v>
      </c>
      <c r="B3926" s="13">
        <v>-5.8294241600563126</v>
      </c>
    </row>
    <row r="3927" spans="1:2">
      <c r="A3927">
        <v>3926</v>
      </c>
      <c r="B3927" s="13">
        <v>3.2539851131176389</v>
      </c>
    </row>
    <row r="3928" spans="1:2">
      <c r="A3928">
        <v>3927</v>
      </c>
      <c r="B3928" s="13">
        <v>-4.0012462593929472</v>
      </c>
    </row>
    <row r="3929" spans="1:2">
      <c r="A3929">
        <v>3928</v>
      </c>
      <c r="B3929" s="13">
        <v>2.4545474444563227</v>
      </c>
    </row>
    <row r="3930" spans="1:2">
      <c r="A3930">
        <v>3929</v>
      </c>
      <c r="B3930" s="13">
        <v>-3.0999744902435751</v>
      </c>
    </row>
    <row r="3931" spans="1:2">
      <c r="A3931">
        <v>3930</v>
      </c>
      <c r="B3931" s="13">
        <v>-4.45242436375176</v>
      </c>
    </row>
    <row r="3932" spans="1:2">
      <c r="A3932">
        <v>3931</v>
      </c>
      <c r="B3932" s="13">
        <v>-2.8937084117800396</v>
      </c>
    </row>
    <row r="3933" spans="1:2">
      <c r="A3933">
        <v>3932</v>
      </c>
      <c r="B3933" s="13">
        <v>-3.1231571306729387</v>
      </c>
    </row>
    <row r="3934" spans="1:2">
      <c r="A3934">
        <v>3933</v>
      </c>
      <c r="B3934" s="13">
        <v>0.56479481303292067</v>
      </c>
    </row>
    <row r="3935" spans="1:2">
      <c r="A3935">
        <v>3934</v>
      </c>
      <c r="B3935" s="13">
        <v>-1.5106695564647927</v>
      </c>
    </row>
    <row r="3936" spans="1:2">
      <c r="A3936">
        <v>3935</v>
      </c>
      <c r="B3936" s="13">
        <v>7.2911039339222663</v>
      </c>
    </row>
    <row r="3937" spans="1:2">
      <c r="A3937">
        <v>3936</v>
      </c>
      <c r="B3937" s="13">
        <v>0.55757312763886679</v>
      </c>
    </row>
    <row r="3938" spans="1:2">
      <c r="A3938">
        <v>3937</v>
      </c>
      <c r="B3938" s="13">
        <v>5.6725498216897394</v>
      </c>
    </row>
    <row r="3939" spans="1:2">
      <c r="A3939">
        <v>3938</v>
      </c>
      <c r="B3939" s="13">
        <v>3.0913885993182917</v>
      </c>
    </row>
    <row r="3940" spans="1:2">
      <c r="A3940">
        <v>3939</v>
      </c>
      <c r="B3940" s="13">
        <v>0.11529227229919504</v>
      </c>
    </row>
    <row r="3941" spans="1:2">
      <c r="A3941">
        <v>3940</v>
      </c>
      <c r="B3941" s="13">
        <v>-0.85427702917863535</v>
      </c>
    </row>
    <row r="3942" spans="1:2">
      <c r="A3942">
        <v>3941</v>
      </c>
      <c r="B3942" s="13">
        <v>-0.94578181249323012</v>
      </c>
    </row>
    <row r="3943" spans="1:2">
      <c r="A3943">
        <v>3942</v>
      </c>
      <c r="B3943" s="13">
        <v>0.68249820756451318</v>
      </c>
    </row>
    <row r="3944" spans="1:2">
      <c r="A3944">
        <v>3943</v>
      </c>
      <c r="B3944" s="13">
        <v>0.3508072589395298</v>
      </c>
    </row>
    <row r="3945" spans="1:2">
      <c r="A3945">
        <v>3944</v>
      </c>
      <c r="B3945" s="13">
        <v>-5.041495714242731</v>
      </c>
    </row>
    <row r="3946" spans="1:2">
      <c r="A3946">
        <v>3945</v>
      </c>
      <c r="B3946" s="13">
        <v>-5.9609205548170365</v>
      </c>
    </row>
    <row r="3947" spans="1:2">
      <c r="A3947">
        <v>3946</v>
      </c>
      <c r="B3947" s="13">
        <v>4.9380240916988649</v>
      </c>
    </row>
    <row r="3948" spans="1:2">
      <c r="A3948">
        <v>3947</v>
      </c>
      <c r="B3948" s="13">
        <v>7.166816760653778</v>
      </c>
    </row>
    <row r="3949" spans="1:2">
      <c r="A3949">
        <v>3948</v>
      </c>
      <c r="B3949" s="13">
        <v>-2.4915393811007833</v>
      </c>
    </row>
    <row r="3950" spans="1:2">
      <c r="A3950">
        <v>3949</v>
      </c>
      <c r="B3950" s="13">
        <v>-6.2414791126838036</v>
      </c>
    </row>
    <row r="3951" spans="1:2">
      <c r="A3951">
        <v>3950</v>
      </c>
      <c r="B3951" s="13">
        <v>2.7903580747302938</v>
      </c>
    </row>
    <row r="3952" spans="1:2">
      <c r="A3952">
        <v>3951</v>
      </c>
      <c r="B3952" s="13">
        <v>1.1969882049530614</v>
      </c>
    </row>
    <row r="3953" spans="1:2">
      <c r="A3953">
        <v>3952</v>
      </c>
      <c r="B3953" s="13">
        <v>-4.205307476771023</v>
      </c>
    </row>
    <row r="3954" spans="1:2">
      <c r="A3954">
        <v>3953</v>
      </c>
      <c r="B3954" s="13">
        <v>-0.41029769672526889</v>
      </c>
    </row>
    <row r="3955" spans="1:2">
      <c r="A3955">
        <v>3954</v>
      </c>
      <c r="B3955" s="13">
        <v>-1.7740790745027402</v>
      </c>
    </row>
    <row r="3956" spans="1:2">
      <c r="A3956">
        <v>3955</v>
      </c>
      <c r="B3956" s="13">
        <v>2.7011129806588565</v>
      </c>
    </row>
    <row r="3957" spans="1:2">
      <c r="A3957">
        <v>3956</v>
      </c>
      <c r="B3957" s="13">
        <v>-2.0585739336906874</v>
      </c>
    </row>
    <row r="3958" spans="1:2">
      <c r="A3958">
        <v>3957</v>
      </c>
      <c r="B3958" s="13">
        <v>-5.2873202425535029</v>
      </c>
    </row>
    <row r="3959" spans="1:2">
      <c r="A3959">
        <v>3958</v>
      </c>
      <c r="B3959" s="13">
        <v>1.6790701317379926</v>
      </c>
    </row>
    <row r="3960" spans="1:2">
      <c r="A3960">
        <v>3959</v>
      </c>
      <c r="B3960" s="13">
        <v>1.2591918563246849</v>
      </c>
    </row>
    <row r="3961" spans="1:2">
      <c r="A3961">
        <v>3960</v>
      </c>
      <c r="B3961" s="13">
        <v>-7.1989167246768933</v>
      </c>
    </row>
    <row r="3962" spans="1:2">
      <c r="A3962">
        <v>3961</v>
      </c>
      <c r="B3962" s="13">
        <v>1.4932951139616637</v>
      </c>
    </row>
    <row r="3963" spans="1:2">
      <c r="A3963">
        <v>3962</v>
      </c>
      <c r="B3963" s="13">
        <v>-7.8222893163183899E-2</v>
      </c>
    </row>
    <row r="3964" spans="1:2">
      <c r="A3964">
        <v>3963</v>
      </c>
      <c r="B3964" s="13">
        <v>5.5398023593204169</v>
      </c>
    </row>
    <row r="3965" spans="1:2">
      <c r="A3965">
        <v>3964</v>
      </c>
      <c r="B3965" s="13">
        <v>11.133340657454852</v>
      </c>
    </row>
    <row r="3966" spans="1:2">
      <c r="A3966">
        <v>3965</v>
      </c>
      <c r="B3966" s="13">
        <v>1.6617565059325747</v>
      </c>
    </row>
    <row r="3967" spans="1:2">
      <c r="A3967">
        <v>3966</v>
      </c>
      <c r="B3967" s="13">
        <v>4.2491511332401029</v>
      </c>
    </row>
    <row r="3968" spans="1:2">
      <c r="A3968">
        <v>3967</v>
      </c>
      <c r="B3968" s="13">
        <v>-1.9250601148742668</v>
      </c>
    </row>
    <row r="3969" spans="1:2">
      <c r="A3969">
        <v>3968</v>
      </c>
      <c r="B3969" s="13">
        <v>0.6708102885468803</v>
      </c>
    </row>
    <row r="3970" spans="1:2">
      <c r="A3970">
        <v>3969</v>
      </c>
      <c r="B3970" s="13">
        <v>-2.2170888250830596</v>
      </c>
    </row>
    <row r="3971" spans="1:2">
      <c r="A3971">
        <v>3970</v>
      </c>
      <c r="B3971" s="13">
        <v>0.8868134100547973</v>
      </c>
    </row>
    <row r="3972" spans="1:2">
      <c r="A3972">
        <v>3971</v>
      </c>
      <c r="B3972" s="13">
        <v>3.8199493246515552</v>
      </c>
    </row>
    <row r="3973" spans="1:2">
      <c r="A3973">
        <v>3972</v>
      </c>
      <c r="B3973" s="13">
        <v>-4.9322200046766023</v>
      </c>
    </row>
    <row r="3974" spans="1:2">
      <c r="A3974">
        <v>3973</v>
      </c>
      <c r="B3974" s="13">
        <v>5.0856512837725427</v>
      </c>
    </row>
    <row r="3975" spans="1:2">
      <c r="A3975">
        <v>3974</v>
      </c>
      <c r="B3975" s="13">
        <v>8.5403691212191308</v>
      </c>
    </row>
    <row r="3976" spans="1:2">
      <c r="A3976">
        <v>3975</v>
      </c>
      <c r="B3976" s="13">
        <v>3.0858934062614112</v>
      </c>
    </row>
    <row r="3977" spans="1:2">
      <c r="A3977">
        <v>3976</v>
      </c>
      <c r="B3977" s="13">
        <v>2.0184618293375776</v>
      </c>
    </row>
    <row r="3978" spans="1:2">
      <c r="A3978">
        <v>3977</v>
      </c>
      <c r="B3978" s="13">
        <v>1.5831519209638532</v>
      </c>
    </row>
    <row r="3979" spans="1:2">
      <c r="A3979">
        <v>3978</v>
      </c>
      <c r="B3979" s="13">
        <v>-0.68584953438365648</v>
      </c>
    </row>
    <row r="3980" spans="1:2">
      <c r="A3980">
        <v>3979</v>
      </c>
      <c r="B3980" s="13">
        <v>5.6157034848055805</v>
      </c>
    </row>
    <row r="3981" spans="1:2">
      <c r="A3981">
        <v>3980</v>
      </c>
      <c r="B3981" s="13">
        <v>3.8226094500705261</v>
      </c>
    </row>
    <row r="3982" spans="1:2">
      <c r="A3982">
        <v>3981</v>
      </c>
      <c r="B3982" s="13">
        <v>2.499952282104005</v>
      </c>
    </row>
    <row r="3983" spans="1:2">
      <c r="A3983">
        <v>3982</v>
      </c>
      <c r="B3983" s="13">
        <v>-6.7215201595019369</v>
      </c>
    </row>
    <row r="3984" spans="1:2">
      <c r="A3984">
        <v>3983</v>
      </c>
      <c r="B3984" s="13">
        <v>7.2852843392490199</v>
      </c>
    </row>
    <row r="3985" spans="1:2">
      <c r="A3985">
        <v>3984</v>
      </c>
      <c r="B3985" s="13">
        <v>2.3873883037819432</v>
      </c>
    </row>
    <row r="3986" spans="1:2">
      <c r="A3986">
        <v>3985</v>
      </c>
      <c r="B3986" s="13">
        <v>4.215056459658201</v>
      </c>
    </row>
    <row r="3987" spans="1:2">
      <c r="A3987">
        <v>3986</v>
      </c>
      <c r="B3987" s="13">
        <v>7.1579592970430053E-2</v>
      </c>
    </row>
    <row r="3988" spans="1:2">
      <c r="A3988">
        <v>3987</v>
      </c>
      <c r="B3988" s="13">
        <v>0.23586411929817697</v>
      </c>
    </row>
    <row r="3989" spans="1:2">
      <c r="A3989">
        <v>3988</v>
      </c>
      <c r="B3989" s="13">
        <v>-0.11570829952678149</v>
      </c>
    </row>
    <row r="3990" spans="1:2">
      <c r="A3990">
        <v>3989</v>
      </c>
      <c r="B3990" s="13">
        <v>3.0617107755516577</v>
      </c>
    </row>
    <row r="3991" spans="1:2">
      <c r="A3991">
        <v>3990</v>
      </c>
      <c r="B3991" s="13">
        <v>2.8333273307362545</v>
      </c>
    </row>
    <row r="3992" spans="1:2">
      <c r="A3992">
        <v>3991</v>
      </c>
      <c r="B3992" s="13">
        <v>-0.58000648146910005</v>
      </c>
    </row>
    <row r="3993" spans="1:2">
      <c r="A3993">
        <v>3992</v>
      </c>
      <c r="B3993" s="13">
        <v>-8.0930664198338178</v>
      </c>
    </row>
    <row r="3994" spans="1:2">
      <c r="A3994">
        <v>3993</v>
      </c>
      <c r="B3994" s="13">
        <v>1.3145770085549431</v>
      </c>
    </row>
    <row r="3995" spans="1:2">
      <c r="A3995">
        <v>3994</v>
      </c>
      <c r="B3995" s="13">
        <v>-1.7166738779982296</v>
      </c>
    </row>
    <row r="3996" spans="1:2">
      <c r="A3996">
        <v>3995</v>
      </c>
      <c r="B3996" s="13">
        <v>-9.7683959747057063</v>
      </c>
    </row>
    <row r="3997" spans="1:2">
      <c r="A3997">
        <v>3996</v>
      </c>
      <c r="B3997" s="13">
        <v>8.7002231391134721E-2</v>
      </c>
    </row>
    <row r="3998" spans="1:2">
      <c r="A3998">
        <v>3997</v>
      </c>
      <c r="B3998" s="13">
        <v>-0.77882867167645642</v>
      </c>
    </row>
    <row r="3999" spans="1:2">
      <c r="A3999">
        <v>3998</v>
      </c>
      <c r="B3999" s="13">
        <v>-2.0449946011317328</v>
      </c>
    </row>
    <row r="4000" spans="1:2">
      <c r="A4000">
        <v>3999</v>
      </c>
      <c r="B4000" s="13">
        <v>3.6421148478503431</v>
      </c>
    </row>
    <row r="4001" spans="1:2">
      <c r="A4001">
        <v>4000</v>
      </c>
      <c r="B4001" s="13">
        <v>-0.61005473534484411</v>
      </c>
    </row>
    <row r="4002" spans="1:2">
      <c r="A4002">
        <v>4001</v>
      </c>
      <c r="B4002" s="13">
        <v>-7.5273794901789897</v>
      </c>
    </row>
    <row r="4003" spans="1:2">
      <c r="A4003">
        <v>4002</v>
      </c>
      <c r="B4003" s="13">
        <v>-0.32603929611104843</v>
      </c>
    </row>
    <row r="4004" spans="1:2">
      <c r="A4004">
        <v>4003</v>
      </c>
      <c r="B4004" s="13">
        <v>4.3144589276842167</v>
      </c>
    </row>
    <row r="4005" spans="1:2">
      <c r="A4005">
        <v>4004</v>
      </c>
      <c r="B4005" s="13">
        <v>2.0887278460218397</v>
      </c>
    </row>
    <row r="4006" spans="1:2">
      <c r="A4006">
        <v>4005</v>
      </c>
      <c r="B4006" s="13">
        <v>2.2155716559724117</v>
      </c>
    </row>
    <row r="4007" spans="1:2">
      <c r="A4007">
        <v>4006</v>
      </c>
      <c r="B4007" s="13">
        <v>-6.0106324799152757</v>
      </c>
    </row>
    <row r="4008" spans="1:2">
      <c r="A4008">
        <v>4007</v>
      </c>
      <c r="B4008" s="13">
        <v>-5.9353581747910384</v>
      </c>
    </row>
    <row r="4009" spans="1:2">
      <c r="A4009">
        <v>4008</v>
      </c>
      <c r="B4009" s="13">
        <v>-4.3057203434080256</v>
      </c>
    </row>
    <row r="4010" spans="1:2">
      <c r="A4010">
        <v>4009</v>
      </c>
      <c r="B4010" s="13">
        <v>4.0294413501393791</v>
      </c>
    </row>
    <row r="4011" spans="1:2">
      <c r="A4011">
        <v>4010</v>
      </c>
      <c r="B4011" s="13">
        <v>1.9664545001908493</v>
      </c>
    </row>
    <row r="4012" spans="1:2">
      <c r="A4012">
        <v>4011</v>
      </c>
      <c r="B4012" s="13">
        <v>5.382286419108735</v>
      </c>
    </row>
    <row r="4013" spans="1:2">
      <c r="A4013">
        <v>4012</v>
      </c>
      <c r="B4013" s="13">
        <v>-5.0022265927297882</v>
      </c>
    </row>
    <row r="4014" spans="1:2">
      <c r="A4014">
        <v>4013</v>
      </c>
      <c r="B4014" s="13">
        <v>-5.4653217642606489</v>
      </c>
    </row>
    <row r="4015" spans="1:2">
      <c r="A4015">
        <v>4014</v>
      </c>
      <c r="B4015" s="13">
        <v>3.38481616613812</v>
      </c>
    </row>
    <row r="4016" spans="1:2">
      <c r="A4016">
        <v>4015</v>
      </c>
      <c r="B4016" s="13">
        <v>6.7032066554105638</v>
      </c>
    </row>
    <row r="4017" spans="1:2">
      <c r="A4017">
        <v>4016</v>
      </c>
      <c r="B4017" s="13">
        <v>1.6515298800831033</v>
      </c>
    </row>
    <row r="4018" spans="1:2">
      <c r="A4018">
        <v>4017</v>
      </c>
      <c r="B4018" s="13">
        <v>1.9795085520394475</v>
      </c>
    </row>
    <row r="4019" spans="1:2">
      <c r="A4019">
        <v>4018</v>
      </c>
      <c r="B4019" s="13">
        <v>2.3229403928196839</v>
      </c>
    </row>
    <row r="4020" spans="1:2">
      <c r="A4020">
        <v>4019</v>
      </c>
      <c r="B4020" s="13">
        <v>-2.1467801461506211</v>
      </c>
    </row>
    <row r="4021" spans="1:2">
      <c r="A4021">
        <v>4020</v>
      </c>
      <c r="B4021" s="13">
        <v>3.2657131110518143</v>
      </c>
    </row>
    <row r="4022" spans="1:2">
      <c r="A4022">
        <v>4021</v>
      </c>
      <c r="B4022" s="13">
        <v>-1.4622320320554643</v>
      </c>
    </row>
    <row r="4023" spans="1:2">
      <c r="A4023">
        <v>4022</v>
      </c>
      <c r="B4023" s="13">
        <v>-10.033474081165803</v>
      </c>
    </row>
    <row r="4024" spans="1:2">
      <c r="A4024">
        <v>4023</v>
      </c>
      <c r="B4024" s="13">
        <v>1.1134638940395221</v>
      </c>
    </row>
    <row r="4025" spans="1:2">
      <c r="A4025">
        <v>4024</v>
      </c>
      <c r="B4025" s="13">
        <v>0.50022936114751382</v>
      </c>
    </row>
    <row r="4026" spans="1:2">
      <c r="A4026">
        <v>4025</v>
      </c>
      <c r="B4026" s="13">
        <v>-5.1300645854291584</v>
      </c>
    </row>
    <row r="4027" spans="1:2">
      <c r="A4027">
        <v>4026</v>
      </c>
      <c r="B4027" s="13">
        <v>-3.5604065108626743</v>
      </c>
    </row>
    <row r="4028" spans="1:2">
      <c r="A4028">
        <v>4027</v>
      </c>
      <c r="B4028" s="13">
        <v>11.467797159761705</v>
      </c>
    </row>
    <row r="4029" spans="1:2">
      <c r="A4029">
        <v>4028</v>
      </c>
      <c r="B4029" s="13">
        <v>-1.0973669302334701</v>
      </c>
    </row>
    <row r="4030" spans="1:2">
      <c r="A4030">
        <v>4029</v>
      </c>
      <c r="B4030" s="13">
        <v>-1.0622322723255697</v>
      </c>
    </row>
    <row r="4031" spans="1:2">
      <c r="A4031">
        <v>4030</v>
      </c>
      <c r="B4031" s="13">
        <v>3.6075248434500589</v>
      </c>
    </row>
    <row r="4032" spans="1:2">
      <c r="A4032">
        <v>4031</v>
      </c>
      <c r="B4032" s="13">
        <v>0.47508670716504092</v>
      </c>
    </row>
    <row r="4033" spans="1:2">
      <c r="A4033">
        <v>4032</v>
      </c>
      <c r="B4033" s="13">
        <v>5.7101607291855476</v>
      </c>
    </row>
    <row r="4034" spans="1:2">
      <c r="A4034">
        <v>4033</v>
      </c>
      <c r="B4034" s="13">
        <v>7.0275302393442124E-2</v>
      </c>
    </row>
    <row r="4035" spans="1:2">
      <c r="A4035">
        <v>4034</v>
      </c>
      <c r="B4035" s="13">
        <v>6.6726628495568887</v>
      </c>
    </row>
    <row r="4036" spans="1:2">
      <c r="A4036">
        <v>4035</v>
      </c>
      <c r="B4036" s="13">
        <v>0.88490022964568793</v>
      </c>
    </row>
    <row r="4037" spans="1:2">
      <c r="A4037">
        <v>4036</v>
      </c>
      <c r="B4037" s="13">
        <v>-2.7127120628781007</v>
      </c>
    </row>
    <row r="4038" spans="1:2">
      <c r="A4038">
        <v>4037</v>
      </c>
      <c r="B4038" s="13">
        <v>1.0989474464932332</v>
      </c>
    </row>
    <row r="4039" spans="1:2">
      <c r="A4039">
        <v>4038</v>
      </c>
      <c r="B4039" s="13">
        <v>-4.3044095087085044</v>
      </c>
    </row>
    <row r="4040" spans="1:2">
      <c r="A4040">
        <v>4039</v>
      </c>
      <c r="B4040" s="13">
        <v>-3.6102964229240295</v>
      </c>
    </row>
    <row r="4041" spans="1:2">
      <c r="A4041">
        <v>4040</v>
      </c>
      <c r="B4041" s="13">
        <v>0.34240560420611982</v>
      </c>
    </row>
    <row r="4042" spans="1:2">
      <c r="A4042">
        <v>4041</v>
      </c>
      <c r="B4042" s="13">
        <v>-4.5574283549909138</v>
      </c>
    </row>
    <row r="4043" spans="1:2">
      <c r="A4043">
        <v>4042</v>
      </c>
      <c r="B4043" s="13">
        <v>-1.2130249073381663</v>
      </c>
    </row>
    <row r="4044" spans="1:2">
      <c r="A4044">
        <v>4043</v>
      </c>
      <c r="B4044" s="13">
        <v>4.2176285191974685</v>
      </c>
    </row>
    <row r="4045" spans="1:2">
      <c r="A4045">
        <v>4044</v>
      </c>
      <c r="B4045" s="13">
        <v>-0.21603189073055237</v>
      </c>
    </row>
    <row r="4046" spans="1:2">
      <c r="A4046">
        <v>4045</v>
      </c>
      <c r="B4046" s="13">
        <v>-0.76456767740107168</v>
      </c>
    </row>
    <row r="4047" spans="1:2">
      <c r="A4047">
        <v>4046</v>
      </c>
      <c r="B4047" s="13">
        <v>3.7090664679325527</v>
      </c>
    </row>
    <row r="4048" spans="1:2">
      <c r="A4048">
        <v>4047</v>
      </c>
      <c r="B4048" s="13">
        <v>-0.15144597435503115</v>
      </c>
    </row>
    <row r="4049" spans="1:2">
      <c r="A4049">
        <v>4048</v>
      </c>
      <c r="B4049" s="13">
        <v>0.19589388405848343</v>
      </c>
    </row>
    <row r="4050" spans="1:2">
      <c r="A4050">
        <v>4049</v>
      </c>
      <c r="B4050" s="13">
        <v>3.5195290585306442</v>
      </c>
    </row>
    <row r="4051" spans="1:2">
      <c r="A4051">
        <v>4050</v>
      </c>
      <c r="B4051" s="13">
        <v>0.62229728814663599</v>
      </c>
    </row>
    <row r="4052" spans="1:2">
      <c r="A4052">
        <v>4051</v>
      </c>
      <c r="B4052" s="13">
        <v>3.4428257390229797</v>
      </c>
    </row>
    <row r="4053" spans="1:2">
      <c r="A4053">
        <v>4052</v>
      </c>
      <c r="B4053" s="13">
        <v>-2.0864362652627202</v>
      </c>
    </row>
    <row r="4054" spans="1:2">
      <c r="A4054">
        <v>4053</v>
      </c>
      <c r="B4054" s="13">
        <v>-3.8437545656195846</v>
      </c>
    </row>
    <row r="4055" spans="1:2">
      <c r="A4055">
        <v>4054</v>
      </c>
      <c r="B4055" s="13">
        <v>4.2067914177051895</v>
      </c>
    </row>
    <row r="4056" spans="1:2">
      <c r="A4056">
        <v>4055</v>
      </c>
      <c r="B4056" s="13">
        <v>-2.7580913712577586</v>
      </c>
    </row>
    <row r="4057" spans="1:2">
      <c r="A4057">
        <v>4056</v>
      </c>
      <c r="B4057" s="13">
        <v>1.307567270990911</v>
      </c>
    </row>
    <row r="4058" spans="1:2">
      <c r="A4058">
        <v>4057</v>
      </c>
      <c r="B4058" s="13">
        <v>3.0423363994309192</v>
      </c>
    </row>
    <row r="4059" spans="1:2">
      <c r="A4059">
        <v>4058</v>
      </c>
      <c r="B4059" s="13">
        <v>1.137444799114854</v>
      </c>
    </row>
    <row r="4060" spans="1:2">
      <c r="A4060">
        <v>4059</v>
      </c>
      <c r="B4060" s="13">
        <v>-1.5296469854474812</v>
      </c>
    </row>
    <row r="4061" spans="1:2">
      <c r="A4061">
        <v>4060</v>
      </c>
      <c r="B4061" s="13">
        <v>-2.9492541591292847</v>
      </c>
    </row>
    <row r="4062" spans="1:2">
      <c r="A4062">
        <v>4061</v>
      </c>
      <c r="B4062" s="13">
        <v>3.9194403638081141</v>
      </c>
    </row>
    <row r="4063" spans="1:2">
      <c r="A4063">
        <v>4062</v>
      </c>
      <c r="B4063" s="13">
        <v>-0.74152314443471568</v>
      </c>
    </row>
    <row r="4064" spans="1:2">
      <c r="A4064">
        <v>4063</v>
      </c>
      <c r="B4064" s="13">
        <v>-3.7472339993646964</v>
      </c>
    </row>
    <row r="4065" spans="1:2">
      <c r="A4065">
        <v>4064</v>
      </c>
      <c r="B4065" s="13">
        <v>2.3138102264632026</v>
      </c>
    </row>
    <row r="4066" spans="1:2">
      <c r="A4066">
        <v>4065</v>
      </c>
      <c r="B4066" s="13">
        <v>-2.7709822554047077</v>
      </c>
    </row>
    <row r="4067" spans="1:2">
      <c r="A4067">
        <v>4066</v>
      </c>
      <c r="B4067" s="13">
        <v>-3.9614830787925941</v>
      </c>
    </row>
    <row r="4068" spans="1:2">
      <c r="A4068">
        <v>4067</v>
      </c>
      <c r="B4068" s="13">
        <v>-1.3776081027310418</v>
      </c>
    </row>
    <row r="4069" spans="1:2">
      <c r="A4069">
        <v>4068</v>
      </c>
      <c r="B4069" s="13">
        <v>3.8881354286061804</v>
      </c>
    </row>
    <row r="4070" spans="1:2">
      <c r="A4070">
        <v>4069</v>
      </c>
      <c r="B4070" s="13">
        <v>-0.42233663263538102</v>
      </c>
    </row>
    <row r="4071" spans="1:2">
      <c r="A4071">
        <v>4070</v>
      </c>
      <c r="B4071" s="13">
        <v>3.0359384243923278</v>
      </c>
    </row>
    <row r="4072" spans="1:2">
      <c r="A4072">
        <v>4071</v>
      </c>
      <c r="B4072" s="13">
        <v>2.3343579557562757</v>
      </c>
    </row>
    <row r="4073" spans="1:2">
      <c r="A4073">
        <v>4072</v>
      </c>
      <c r="B4073" s="13">
        <v>0.88187827108449424</v>
      </c>
    </row>
    <row r="4074" spans="1:2">
      <c r="A4074">
        <v>4073</v>
      </c>
      <c r="B4074" s="13">
        <v>-1.0059671398807375</v>
      </c>
    </row>
    <row r="4075" spans="1:2">
      <c r="A4075">
        <v>4074</v>
      </c>
      <c r="B4075" s="13">
        <v>4.0278542110580595</v>
      </c>
    </row>
    <row r="4076" spans="1:2">
      <c r="A4076">
        <v>4075</v>
      </c>
      <c r="B4076" s="13">
        <v>4.5427653591858475</v>
      </c>
    </row>
    <row r="4077" spans="1:2">
      <c r="A4077">
        <v>4076</v>
      </c>
      <c r="B4077" s="13">
        <v>1.6550229998835611</v>
      </c>
    </row>
    <row r="4078" spans="1:2">
      <c r="A4078">
        <v>4077</v>
      </c>
      <c r="B4078" s="13">
        <v>-0.69523914583777802</v>
      </c>
    </row>
    <row r="4079" spans="1:2">
      <c r="A4079">
        <v>4078</v>
      </c>
      <c r="B4079" s="13">
        <v>1.8683367572207403</v>
      </c>
    </row>
    <row r="4080" spans="1:2">
      <c r="A4080">
        <v>4079</v>
      </c>
      <c r="B4080" s="13">
        <v>-3.9971783155071585</v>
      </c>
    </row>
    <row r="4081" spans="1:2">
      <c r="A4081">
        <v>4080</v>
      </c>
      <c r="B4081" s="13">
        <v>1.006054867024528</v>
      </c>
    </row>
    <row r="4082" spans="1:2">
      <c r="A4082">
        <v>4081</v>
      </c>
      <c r="B4082" s="13">
        <v>6.2289357407426564</v>
      </c>
    </row>
    <row r="4083" spans="1:2">
      <c r="A4083">
        <v>4082</v>
      </c>
      <c r="B4083" s="13">
        <v>5.9446398872327322</v>
      </c>
    </row>
    <row r="4084" spans="1:2">
      <c r="A4084">
        <v>4083</v>
      </c>
      <c r="B4084" s="13">
        <v>-3.7614041531118851</v>
      </c>
    </row>
    <row r="4085" spans="1:2">
      <c r="A4085">
        <v>4084</v>
      </c>
      <c r="B4085" s="13">
        <v>6.8381489653090251</v>
      </c>
    </row>
    <row r="4086" spans="1:2">
      <c r="A4086">
        <v>4085</v>
      </c>
      <c r="B4086" s="13">
        <v>1.3494812218748575</v>
      </c>
    </row>
    <row r="4087" spans="1:2">
      <c r="A4087">
        <v>4086</v>
      </c>
      <c r="B4087" s="13">
        <v>1.5727108400667338</v>
      </c>
    </row>
    <row r="4088" spans="1:2">
      <c r="A4088">
        <v>4087</v>
      </c>
      <c r="B4088" s="13">
        <v>-2.1907429630793094E-2</v>
      </c>
    </row>
    <row r="4089" spans="1:2">
      <c r="A4089">
        <v>4088</v>
      </c>
      <c r="B4089" s="13">
        <v>0.9278876132574615</v>
      </c>
    </row>
    <row r="4090" spans="1:2">
      <c r="A4090">
        <v>4089</v>
      </c>
      <c r="B4090" s="13">
        <v>2.3354106713422769</v>
      </c>
    </row>
    <row r="4091" spans="1:2">
      <c r="A4091">
        <v>4090</v>
      </c>
      <c r="B4091" s="13">
        <v>-2.6336185550463242</v>
      </c>
    </row>
    <row r="4092" spans="1:2">
      <c r="A4092">
        <v>4091</v>
      </c>
      <c r="B4092" s="13">
        <v>-0.87351324456932478</v>
      </c>
    </row>
    <row r="4093" spans="1:2">
      <c r="A4093">
        <v>4092</v>
      </c>
      <c r="B4093" s="13">
        <v>3.0772488063591945</v>
      </c>
    </row>
    <row r="4094" spans="1:2">
      <c r="A4094">
        <v>4093</v>
      </c>
      <c r="B4094" s="13">
        <v>0.83050769139066261</v>
      </c>
    </row>
    <row r="4095" spans="1:2">
      <c r="A4095">
        <v>4094</v>
      </c>
      <c r="B4095" s="13">
        <v>2.7328566600443791</v>
      </c>
    </row>
    <row r="4096" spans="1:2">
      <c r="A4096">
        <v>4095</v>
      </c>
      <c r="B4096" s="13">
        <v>-0.9000494725131879</v>
      </c>
    </row>
    <row r="4097" spans="1:2">
      <c r="A4097">
        <v>4096</v>
      </c>
      <c r="B4097" s="13">
        <v>-1.7774614435547131</v>
      </c>
    </row>
    <row r="4098" spans="1:2">
      <c r="A4098">
        <v>4097</v>
      </c>
      <c r="B4098" s="13">
        <v>-2.9325214256832934</v>
      </c>
    </row>
    <row r="4099" spans="1:2">
      <c r="A4099">
        <v>4098</v>
      </c>
      <c r="B4099" s="13">
        <v>4.7682245841574327</v>
      </c>
    </row>
    <row r="4100" spans="1:2">
      <c r="A4100">
        <v>4099</v>
      </c>
      <c r="B4100" s="13">
        <v>-3.8500215375644808</v>
      </c>
    </row>
    <row r="4101" spans="1:2">
      <c r="A4101">
        <v>4100</v>
      </c>
      <c r="B4101" s="13">
        <v>2.0793175771811057</v>
      </c>
    </row>
    <row r="4102" spans="1:2">
      <c r="A4102">
        <v>4101</v>
      </c>
      <c r="B4102" s="13">
        <v>4.618241018651065</v>
      </c>
    </row>
    <row r="4103" spans="1:2">
      <c r="A4103">
        <v>4102</v>
      </c>
      <c r="B4103" s="13">
        <v>-7.5865066954847</v>
      </c>
    </row>
    <row r="4104" spans="1:2">
      <c r="A4104">
        <v>4103</v>
      </c>
      <c r="B4104" s="13">
        <v>-0.55874989373906003</v>
      </c>
    </row>
    <row r="4105" spans="1:2">
      <c r="A4105">
        <v>4104</v>
      </c>
      <c r="B4105" s="13">
        <v>-1.6214210770330315</v>
      </c>
    </row>
    <row r="4106" spans="1:2">
      <c r="A4106">
        <v>4105</v>
      </c>
      <c r="B4106" s="13">
        <v>0.98638163888366848</v>
      </c>
    </row>
    <row r="4107" spans="1:2">
      <c r="A4107">
        <v>4106</v>
      </c>
      <c r="B4107" s="13">
        <v>0.29823770020955859</v>
      </c>
    </row>
    <row r="4108" spans="1:2">
      <c r="A4108">
        <v>4107</v>
      </c>
      <c r="B4108" s="13">
        <v>6.3429965608489534</v>
      </c>
    </row>
    <row r="4109" spans="1:2">
      <c r="A4109">
        <v>4108</v>
      </c>
      <c r="B4109" s="13">
        <v>0.12964982793726154</v>
      </c>
    </row>
    <row r="4110" spans="1:2">
      <c r="A4110">
        <v>4109</v>
      </c>
      <c r="B4110" s="13">
        <v>4.7951191086375848</v>
      </c>
    </row>
    <row r="4111" spans="1:2">
      <c r="A4111">
        <v>4110</v>
      </c>
      <c r="B4111" s="13">
        <v>0.90095473793233471</v>
      </c>
    </row>
    <row r="4112" spans="1:2">
      <c r="A4112">
        <v>4111</v>
      </c>
      <c r="B4112" s="13">
        <v>-6.4601599823709943</v>
      </c>
    </row>
    <row r="4113" spans="1:2">
      <c r="A4113">
        <v>4112</v>
      </c>
      <c r="B4113" s="13">
        <v>-1.0652579166316631E-2</v>
      </c>
    </row>
    <row r="4114" spans="1:2">
      <c r="A4114">
        <v>4113</v>
      </c>
      <c r="B4114" s="13">
        <v>1.7377746437962311</v>
      </c>
    </row>
    <row r="4115" spans="1:2">
      <c r="A4115">
        <v>4114</v>
      </c>
      <c r="B4115" s="13">
        <v>-0.88059539618346072</v>
      </c>
    </row>
    <row r="4116" spans="1:2">
      <c r="A4116">
        <v>4115</v>
      </c>
      <c r="B4116" s="13">
        <v>2.061439809403399</v>
      </c>
    </row>
    <row r="4117" spans="1:2">
      <c r="A4117">
        <v>4116</v>
      </c>
      <c r="B4117" s="13">
        <v>0.29970375111693859</v>
      </c>
    </row>
    <row r="4118" spans="1:2">
      <c r="A4118">
        <v>4117</v>
      </c>
      <c r="B4118" s="13">
        <v>-2.0966198805129346</v>
      </c>
    </row>
    <row r="4119" spans="1:2">
      <c r="A4119">
        <v>4118</v>
      </c>
      <c r="B4119" s="13">
        <v>4.2895479888956345</v>
      </c>
    </row>
    <row r="4120" spans="1:2">
      <c r="A4120">
        <v>4119</v>
      </c>
      <c r="B4120" s="13">
        <v>3.8196354402719188</v>
      </c>
    </row>
    <row r="4121" spans="1:2">
      <c r="A4121">
        <v>4120</v>
      </c>
      <c r="B4121" s="13">
        <v>2.0570406393808152</v>
      </c>
    </row>
    <row r="4122" spans="1:2">
      <c r="A4122">
        <v>4121</v>
      </c>
      <c r="B4122" s="13">
        <v>3.8417288780502448</v>
      </c>
    </row>
    <row r="4123" spans="1:2">
      <c r="A4123">
        <v>4122</v>
      </c>
      <c r="B4123" s="13">
        <v>0.8011788899431268</v>
      </c>
    </row>
    <row r="4124" spans="1:2">
      <c r="A4124">
        <v>4123</v>
      </c>
      <c r="B4124" s="13">
        <v>0.19328006561058317</v>
      </c>
    </row>
    <row r="4125" spans="1:2">
      <c r="A4125">
        <v>4124</v>
      </c>
      <c r="B4125" s="13">
        <v>-8.4157155827532062</v>
      </c>
    </row>
    <row r="4126" spans="1:2">
      <c r="A4126">
        <v>4125</v>
      </c>
      <c r="B4126" s="13">
        <v>8.4546818679824581E-2</v>
      </c>
    </row>
    <row r="4127" spans="1:2">
      <c r="A4127">
        <v>4126</v>
      </c>
      <c r="B4127" s="13">
        <v>4.5698883029605577</v>
      </c>
    </row>
    <row r="4128" spans="1:2">
      <c r="A4128">
        <v>4127</v>
      </c>
      <c r="B4128" s="13">
        <v>1.5904027795242477</v>
      </c>
    </row>
    <row r="4129" spans="1:2">
      <c r="A4129">
        <v>4128</v>
      </c>
      <c r="B4129" s="13">
        <v>-0.63624116764231631</v>
      </c>
    </row>
    <row r="4130" spans="1:2">
      <c r="A4130">
        <v>4129</v>
      </c>
      <c r="B4130" s="13">
        <v>3.9997418923136006</v>
      </c>
    </row>
    <row r="4131" spans="1:2">
      <c r="A4131">
        <v>4130</v>
      </c>
      <c r="B4131" s="13">
        <v>-4.0873576049940805</v>
      </c>
    </row>
    <row r="4132" spans="1:2">
      <c r="A4132">
        <v>4131</v>
      </c>
      <c r="B4132" s="13">
        <v>-5.7837205882349663</v>
      </c>
    </row>
    <row r="4133" spans="1:2">
      <c r="A4133">
        <v>4132</v>
      </c>
      <c r="B4133" s="13">
        <v>-5.9256410032743734</v>
      </c>
    </row>
    <row r="4134" spans="1:2">
      <c r="A4134">
        <v>4133</v>
      </c>
      <c r="B4134" s="13">
        <v>1.0546026395948049</v>
      </c>
    </row>
    <row r="4135" spans="1:2">
      <c r="A4135">
        <v>4134</v>
      </c>
      <c r="B4135" s="13">
        <v>1.927995083242988</v>
      </c>
    </row>
    <row r="4136" spans="1:2">
      <c r="A4136">
        <v>4135</v>
      </c>
      <c r="B4136" s="13">
        <v>2.6830080913385523</v>
      </c>
    </row>
    <row r="4137" spans="1:2">
      <c r="A4137">
        <v>4136</v>
      </c>
      <c r="B4137" s="13">
        <v>0.73878491037023752</v>
      </c>
    </row>
    <row r="4138" spans="1:2">
      <c r="A4138">
        <v>4137</v>
      </c>
      <c r="B4138" s="13">
        <v>1.6286892454374582</v>
      </c>
    </row>
    <row r="4139" spans="1:2">
      <c r="A4139">
        <v>4138</v>
      </c>
      <c r="B4139" s="13">
        <v>0.81775415768878157</v>
      </c>
    </row>
    <row r="4140" spans="1:2">
      <c r="A4140">
        <v>4139</v>
      </c>
      <c r="B4140" s="13">
        <v>3.6719937890191501</v>
      </c>
    </row>
    <row r="4141" spans="1:2">
      <c r="A4141">
        <v>4140</v>
      </c>
      <c r="B4141" s="13">
        <v>-4.2618610527926082</v>
      </c>
    </row>
    <row r="4142" spans="1:2">
      <c r="A4142">
        <v>4141</v>
      </c>
      <c r="B4142" s="13">
        <v>3.9259380929699006</v>
      </c>
    </row>
    <row r="4143" spans="1:2">
      <c r="A4143">
        <v>4142</v>
      </c>
      <c r="B4143" s="13">
        <v>2.4300035442911829</v>
      </c>
    </row>
    <row r="4144" spans="1:2">
      <c r="A4144">
        <v>4143</v>
      </c>
      <c r="B4144" s="13">
        <v>-1.0335457215684378</v>
      </c>
    </row>
    <row r="4145" spans="1:2">
      <c r="A4145">
        <v>4144</v>
      </c>
      <c r="B4145" s="13">
        <v>0.67021764915042503</v>
      </c>
    </row>
    <row r="4146" spans="1:2">
      <c r="A4146">
        <v>4145</v>
      </c>
      <c r="B4146" s="13">
        <v>-1.2324821190340631</v>
      </c>
    </row>
    <row r="4147" spans="1:2">
      <c r="A4147">
        <v>4146</v>
      </c>
      <c r="B4147" s="13">
        <v>8.0462685773039713</v>
      </c>
    </row>
    <row r="4148" spans="1:2">
      <c r="A4148">
        <v>4147</v>
      </c>
      <c r="B4148" s="13">
        <v>3.7257265945225257</v>
      </c>
    </row>
    <row r="4149" spans="1:2">
      <c r="A4149">
        <v>4148</v>
      </c>
      <c r="B4149" s="13">
        <v>0.38379747143725457</v>
      </c>
    </row>
    <row r="4150" spans="1:2">
      <c r="A4150">
        <v>4149</v>
      </c>
      <c r="B4150" s="13">
        <v>2.2052370779672477</v>
      </c>
    </row>
    <row r="4151" spans="1:2">
      <c r="A4151">
        <v>4150</v>
      </c>
      <c r="B4151" s="13">
        <v>3.6208452632920953</v>
      </c>
    </row>
    <row r="4152" spans="1:2">
      <c r="A4152">
        <v>4151</v>
      </c>
      <c r="B4152" s="13">
        <v>-4.9357113802273487</v>
      </c>
    </row>
    <row r="4153" spans="1:2">
      <c r="A4153">
        <v>4152</v>
      </c>
      <c r="B4153" s="13">
        <v>7.9817265830687223</v>
      </c>
    </row>
    <row r="4154" spans="1:2">
      <c r="A4154">
        <v>4153</v>
      </c>
      <c r="B4154" s="13">
        <v>4.437086998307044</v>
      </c>
    </row>
    <row r="4155" spans="1:2">
      <c r="A4155">
        <v>4154</v>
      </c>
      <c r="B4155" s="13">
        <v>0.27857164838951815</v>
      </c>
    </row>
    <row r="4156" spans="1:2">
      <c r="A4156">
        <v>4155</v>
      </c>
      <c r="B4156" s="13">
        <v>4.1464211800884021</v>
      </c>
    </row>
    <row r="4157" spans="1:2">
      <c r="A4157">
        <v>4156</v>
      </c>
      <c r="B4157" s="13">
        <v>5.076833675528424</v>
      </c>
    </row>
    <row r="4158" spans="1:2">
      <c r="A4158">
        <v>4157</v>
      </c>
      <c r="B4158" s="13">
        <v>4.1360333971515422</v>
      </c>
    </row>
    <row r="4159" spans="1:2">
      <c r="A4159">
        <v>4158</v>
      </c>
      <c r="B4159" s="13">
        <v>3.0158354709423532</v>
      </c>
    </row>
    <row r="4160" spans="1:2">
      <c r="A4160">
        <v>4159</v>
      </c>
      <c r="B4160" s="13">
        <v>8.8623069744284955</v>
      </c>
    </row>
    <row r="4161" spans="1:2">
      <c r="A4161">
        <v>4160</v>
      </c>
      <c r="B4161" s="13">
        <v>3.8173108155310209</v>
      </c>
    </row>
    <row r="4162" spans="1:2">
      <c r="A4162">
        <v>4161</v>
      </c>
      <c r="B4162" s="13">
        <v>-2.2950140785155542</v>
      </c>
    </row>
    <row r="4163" spans="1:2">
      <c r="A4163">
        <v>4162</v>
      </c>
      <c r="B4163" s="13">
        <v>1.3284066118198841</v>
      </c>
    </row>
    <row r="4164" spans="1:2">
      <c r="A4164">
        <v>4163</v>
      </c>
      <c r="B4164" s="13">
        <v>-1.6493881741036023E-3</v>
      </c>
    </row>
    <row r="4165" spans="1:2">
      <c r="A4165">
        <v>4164</v>
      </c>
      <c r="B4165" s="13">
        <v>1.3188068914311153</v>
      </c>
    </row>
    <row r="4166" spans="1:2">
      <c r="A4166">
        <v>4165</v>
      </c>
      <c r="B4166" s="13">
        <v>-1.0576207159198845</v>
      </c>
    </row>
    <row r="4167" spans="1:2">
      <c r="A4167">
        <v>4166</v>
      </c>
      <c r="B4167" s="13">
        <v>9.4123844432122912</v>
      </c>
    </row>
    <row r="4168" spans="1:2">
      <c r="A4168">
        <v>4167</v>
      </c>
      <c r="B4168" s="13">
        <v>3.4339205448408783</v>
      </c>
    </row>
    <row r="4169" spans="1:2">
      <c r="A4169">
        <v>4168</v>
      </c>
      <c r="B4169" s="13">
        <v>-8.8253851572548445</v>
      </c>
    </row>
    <row r="4170" spans="1:2">
      <c r="A4170">
        <v>4169</v>
      </c>
      <c r="B4170" s="13">
        <v>-2.86439252556587</v>
      </c>
    </row>
    <row r="4171" spans="1:2">
      <c r="A4171">
        <v>4170</v>
      </c>
      <c r="B4171" s="13">
        <v>-0.31415445912623319</v>
      </c>
    </row>
    <row r="4172" spans="1:2">
      <c r="A4172">
        <v>4171</v>
      </c>
      <c r="B4172" s="13">
        <v>-5.0715082654011603E-2</v>
      </c>
    </row>
    <row r="4173" spans="1:2">
      <c r="A4173">
        <v>4172</v>
      </c>
      <c r="B4173" s="13">
        <v>-0.59882275574471966</v>
      </c>
    </row>
    <row r="4174" spans="1:2">
      <c r="A4174">
        <v>4173</v>
      </c>
      <c r="B4174" s="13">
        <v>-0.33916796265897836</v>
      </c>
    </row>
    <row r="4175" spans="1:2">
      <c r="A4175">
        <v>4174</v>
      </c>
      <c r="B4175" s="13">
        <v>-0.45694321779284891</v>
      </c>
    </row>
    <row r="4176" spans="1:2">
      <c r="A4176">
        <v>4175</v>
      </c>
      <c r="B4176" s="13">
        <v>-2.6069190077392852</v>
      </c>
    </row>
    <row r="4177" spans="1:2">
      <c r="A4177">
        <v>4176</v>
      </c>
      <c r="B4177" s="13">
        <v>7.1018400463790536</v>
      </c>
    </row>
    <row r="4178" spans="1:2">
      <c r="A4178">
        <v>4177</v>
      </c>
      <c r="B4178" s="13">
        <v>3.0305850775240195</v>
      </c>
    </row>
    <row r="4179" spans="1:2">
      <c r="A4179">
        <v>4178</v>
      </c>
      <c r="B4179" s="13">
        <v>8.7048102646418375</v>
      </c>
    </row>
    <row r="4180" spans="1:2">
      <c r="A4180">
        <v>4179</v>
      </c>
      <c r="B4180" s="13">
        <v>2.3719930037311414</v>
      </c>
    </row>
    <row r="4181" spans="1:2">
      <c r="A4181">
        <v>4180</v>
      </c>
      <c r="B4181" s="13">
        <v>1.3064535374787598</v>
      </c>
    </row>
    <row r="4182" spans="1:2">
      <c r="A4182">
        <v>4181</v>
      </c>
      <c r="B4182" s="13">
        <v>-4.9186760237074827</v>
      </c>
    </row>
    <row r="4183" spans="1:2">
      <c r="A4183">
        <v>4182</v>
      </c>
      <c r="B4183" s="13">
        <v>-1.0245146342446962</v>
      </c>
    </row>
    <row r="4184" spans="1:2">
      <c r="A4184">
        <v>4183</v>
      </c>
      <c r="B4184" s="13">
        <v>-2.5278871417931894</v>
      </c>
    </row>
    <row r="4185" spans="1:2">
      <c r="A4185">
        <v>4184</v>
      </c>
      <c r="B4185" s="13">
        <v>0.29417177865051236</v>
      </c>
    </row>
    <row r="4186" spans="1:2">
      <c r="A4186">
        <v>4185</v>
      </c>
      <c r="B4186" s="13">
        <v>0.74486676800947493</v>
      </c>
    </row>
    <row r="4187" spans="1:2">
      <c r="A4187">
        <v>4186</v>
      </c>
      <c r="B4187" s="13">
        <v>-0.60368902024479731</v>
      </c>
    </row>
    <row r="4188" spans="1:2">
      <c r="A4188">
        <v>4187</v>
      </c>
      <c r="B4188" s="13">
        <v>5.2158268145798941</v>
      </c>
    </row>
    <row r="4189" spans="1:2">
      <c r="A4189">
        <v>4188</v>
      </c>
      <c r="B4189" s="13">
        <v>5.370279689114942</v>
      </c>
    </row>
    <row r="4190" spans="1:2">
      <c r="A4190">
        <v>4189</v>
      </c>
      <c r="B4190" s="13">
        <v>3.8193725468111546</v>
      </c>
    </row>
    <row r="4191" spans="1:2">
      <c r="A4191">
        <v>4190</v>
      </c>
      <c r="B4191" s="13">
        <v>-2.0074506061963402E-2</v>
      </c>
    </row>
    <row r="4192" spans="1:2">
      <c r="A4192">
        <v>4191</v>
      </c>
      <c r="B4192" s="13">
        <v>-6.397244730123071</v>
      </c>
    </row>
    <row r="4193" spans="1:2">
      <c r="A4193">
        <v>4192</v>
      </c>
      <c r="B4193" s="13">
        <v>-0.429285323661381</v>
      </c>
    </row>
    <row r="4194" spans="1:2">
      <c r="A4194">
        <v>4193</v>
      </c>
      <c r="B4194" s="13">
        <v>-1.8711076774112179</v>
      </c>
    </row>
    <row r="4195" spans="1:2">
      <c r="A4195">
        <v>4194</v>
      </c>
      <c r="B4195" s="13">
        <v>3.6352126300246397</v>
      </c>
    </row>
    <row r="4196" spans="1:2">
      <c r="A4196">
        <v>4195</v>
      </c>
      <c r="B4196" s="13">
        <v>-0.68190618206609643</v>
      </c>
    </row>
    <row r="4197" spans="1:2">
      <c r="A4197">
        <v>4196</v>
      </c>
      <c r="B4197" s="13">
        <v>4.4818691933179879</v>
      </c>
    </row>
    <row r="4198" spans="1:2">
      <c r="A4198">
        <v>4197</v>
      </c>
      <c r="B4198" s="13">
        <v>3.5858851197150736</v>
      </c>
    </row>
    <row r="4199" spans="1:2">
      <c r="A4199">
        <v>4198</v>
      </c>
      <c r="B4199" s="13">
        <v>9.9733230532310504</v>
      </c>
    </row>
    <row r="4200" spans="1:2">
      <c r="A4200">
        <v>4199</v>
      </c>
      <c r="B4200" s="13">
        <v>5.8463485241484943</v>
      </c>
    </row>
    <row r="4201" spans="1:2">
      <c r="A4201">
        <v>4200</v>
      </c>
      <c r="B4201" s="13">
        <v>3.1680065982845247</v>
      </c>
    </row>
    <row r="4202" spans="1:2">
      <c r="A4202">
        <v>4201</v>
      </c>
      <c r="B4202" s="13">
        <v>-1.5887017280230302</v>
      </c>
    </row>
    <row r="4203" spans="1:2">
      <c r="A4203">
        <v>4202</v>
      </c>
      <c r="B4203" s="13">
        <v>3.4704936646547901</v>
      </c>
    </row>
    <row r="4204" spans="1:2">
      <c r="A4204">
        <v>4203</v>
      </c>
      <c r="B4204" s="13">
        <v>8.5719154852926884</v>
      </c>
    </row>
    <row r="4205" spans="1:2">
      <c r="A4205">
        <v>4204</v>
      </c>
      <c r="B4205" s="13">
        <v>-4.0500051293045773</v>
      </c>
    </row>
    <row r="4206" spans="1:2">
      <c r="A4206">
        <v>4205</v>
      </c>
      <c r="B4206" s="13">
        <v>2.8163197133474727</v>
      </c>
    </row>
    <row r="4207" spans="1:2">
      <c r="A4207">
        <v>4206</v>
      </c>
      <c r="B4207" s="13">
        <v>-4.6294332930814593E-2</v>
      </c>
    </row>
    <row r="4208" spans="1:2">
      <c r="A4208">
        <v>4207</v>
      </c>
      <c r="B4208" s="13">
        <v>-2.173698372007558</v>
      </c>
    </row>
    <row r="4209" spans="1:2">
      <c r="A4209">
        <v>4208</v>
      </c>
      <c r="B4209" s="13">
        <v>5.503255286794519</v>
      </c>
    </row>
    <row r="4210" spans="1:2">
      <c r="A4210">
        <v>4209</v>
      </c>
      <c r="B4210" s="13">
        <v>2.7406692903270828</v>
      </c>
    </row>
    <row r="4211" spans="1:2">
      <c r="A4211">
        <v>4210</v>
      </c>
      <c r="B4211" s="13">
        <v>0.82999905000338192</v>
      </c>
    </row>
    <row r="4212" spans="1:2">
      <c r="A4212">
        <v>4211</v>
      </c>
      <c r="B4212" s="13">
        <v>-0.64462352263759204</v>
      </c>
    </row>
    <row r="4213" spans="1:2">
      <c r="A4213">
        <v>4212</v>
      </c>
      <c r="B4213" s="13">
        <v>1.1390852986189628</v>
      </c>
    </row>
    <row r="4214" spans="1:2">
      <c r="A4214">
        <v>4213</v>
      </c>
      <c r="B4214" s="13">
        <v>1.9662361764756011</v>
      </c>
    </row>
    <row r="4215" spans="1:2">
      <c r="A4215">
        <v>4214</v>
      </c>
      <c r="B4215" s="13">
        <v>-1.5363168571795462</v>
      </c>
    </row>
    <row r="4216" spans="1:2">
      <c r="A4216">
        <v>4215</v>
      </c>
      <c r="B4216" s="13">
        <v>-2.5494146952448635</v>
      </c>
    </row>
    <row r="4217" spans="1:2">
      <c r="A4217">
        <v>4216</v>
      </c>
      <c r="B4217" s="13">
        <v>3.0571126328057709</v>
      </c>
    </row>
    <row r="4218" spans="1:2">
      <c r="A4218">
        <v>4217</v>
      </c>
      <c r="B4218" s="13">
        <v>4.8833902261434305</v>
      </c>
    </row>
    <row r="4219" spans="1:2">
      <c r="A4219">
        <v>4218</v>
      </c>
      <c r="B4219" s="13">
        <v>-0.33951532431342557</v>
      </c>
    </row>
    <row r="4220" spans="1:2">
      <c r="A4220">
        <v>4219</v>
      </c>
      <c r="B4220" s="13">
        <v>3.483368258871526</v>
      </c>
    </row>
    <row r="4221" spans="1:2">
      <c r="A4221">
        <v>4220</v>
      </c>
      <c r="B4221" s="13">
        <v>-4.2253703465012249</v>
      </c>
    </row>
    <row r="4222" spans="1:2">
      <c r="A4222">
        <v>4221</v>
      </c>
      <c r="B4222" s="13">
        <v>-0.78080184502722649</v>
      </c>
    </row>
    <row r="4223" spans="1:2">
      <c r="A4223">
        <v>4222</v>
      </c>
      <c r="B4223" s="13">
        <v>-6.3784280174967742</v>
      </c>
    </row>
    <row r="4224" spans="1:2">
      <c r="A4224">
        <v>4223</v>
      </c>
      <c r="B4224" s="13">
        <v>1.6693879676125956</v>
      </c>
    </row>
    <row r="4225" spans="1:2">
      <c r="A4225">
        <v>4224</v>
      </c>
      <c r="B4225" s="13">
        <v>-2.5754089661626822</v>
      </c>
    </row>
    <row r="4226" spans="1:2">
      <c r="A4226">
        <v>4225</v>
      </c>
      <c r="B4226" s="13">
        <v>-4.1810664673427302</v>
      </c>
    </row>
    <row r="4227" spans="1:2">
      <c r="A4227">
        <v>4226</v>
      </c>
      <c r="B4227" s="13">
        <v>-3.2184076873459899</v>
      </c>
    </row>
    <row r="4228" spans="1:2">
      <c r="A4228">
        <v>4227</v>
      </c>
      <c r="B4228" s="13">
        <v>-2.5178182315835578</v>
      </c>
    </row>
    <row r="4229" spans="1:2">
      <c r="A4229">
        <v>4228</v>
      </c>
      <c r="B4229" s="13">
        <v>2.7854406891702412</v>
      </c>
    </row>
    <row r="4230" spans="1:2">
      <c r="A4230">
        <v>4229</v>
      </c>
      <c r="B4230" s="13">
        <v>-8.1981254284554073</v>
      </c>
    </row>
    <row r="4231" spans="1:2">
      <c r="A4231">
        <v>4230</v>
      </c>
      <c r="B4231" s="13">
        <v>-4.2357014628261611</v>
      </c>
    </row>
    <row r="4232" spans="1:2">
      <c r="A4232">
        <v>4231</v>
      </c>
      <c r="B4232" s="13">
        <v>-1.0428757832210998</v>
      </c>
    </row>
    <row r="4233" spans="1:2">
      <c r="A4233">
        <v>4232</v>
      </c>
      <c r="B4233" s="13">
        <v>0.72625887961929769</v>
      </c>
    </row>
    <row r="4234" spans="1:2">
      <c r="A4234">
        <v>4233</v>
      </c>
      <c r="B4234" s="13">
        <v>3.0975727940864104</v>
      </c>
    </row>
    <row r="4235" spans="1:2">
      <c r="A4235">
        <v>4234</v>
      </c>
      <c r="B4235" s="13">
        <v>9.8638752556978826</v>
      </c>
    </row>
    <row r="4236" spans="1:2">
      <c r="A4236">
        <v>4235</v>
      </c>
      <c r="B4236" s="13">
        <v>-2.4520125699593334</v>
      </c>
    </row>
    <row r="4237" spans="1:2">
      <c r="A4237">
        <v>4236</v>
      </c>
      <c r="B4237" s="13">
        <v>-3.6182179041320746</v>
      </c>
    </row>
    <row r="4238" spans="1:2">
      <c r="A4238">
        <v>4237</v>
      </c>
      <c r="B4238" s="13">
        <v>0.77021626934686682</v>
      </c>
    </row>
    <row r="4239" spans="1:2">
      <c r="A4239">
        <v>4238</v>
      </c>
      <c r="B4239" s="13">
        <v>3.6658306207462656</v>
      </c>
    </row>
    <row r="4240" spans="1:2">
      <c r="A4240">
        <v>4239</v>
      </c>
      <c r="B4240" s="13">
        <v>-2.2559562178786181</v>
      </c>
    </row>
    <row r="4241" spans="1:2">
      <c r="A4241">
        <v>4240</v>
      </c>
      <c r="B4241" s="13">
        <v>-4.1311838787904218</v>
      </c>
    </row>
    <row r="4242" spans="1:2">
      <c r="A4242">
        <v>4241</v>
      </c>
      <c r="B4242" s="13">
        <v>-0.12239256019985767</v>
      </c>
    </row>
    <row r="4243" spans="1:2">
      <c r="A4243">
        <v>4242</v>
      </c>
      <c r="B4243" s="13">
        <v>3.8936751243709913</v>
      </c>
    </row>
    <row r="4244" spans="1:2">
      <c r="A4244">
        <v>4243</v>
      </c>
      <c r="B4244" s="13">
        <v>3.8805819527514607</v>
      </c>
    </row>
    <row r="4245" spans="1:2">
      <c r="A4245">
        <v>4244</v>
      </c>
      <c r="B4245" s="13">
        <v>-3.610934479901005</v>
      </c>
    </row>
    <row r="4246" spans="1:2">
      <c r="A4246">
        <v>4245</v>
      </c>
      <c r="B4246" s="13">
        <v>6.7468919529756821</v>
      </c>
    </row>
    <row r="4247" spans="1:2">
      <c r="A4247">
        <v>4246</v>
      </c>
      <c r="B4247" s="13">
        <v>-2.9971877865853274</v>
      </c>
    </row>
    <row r="4248" spans="1:2">
      <c r="A4248">
        <v>4247</v>
      </c>
      <c r="B4248" s="13">
        <v>5.2985405160405339</v>
      </c>
    </row>
    <row r="4249" spans="1:2">
      <c r="A4249">
        <v>4248</v>
      </c>
      <c r="B4249" s="13">
        <v>-3.2206374521302359</v>
      </c>
    </row>
    <row r="4250" spans="1:2">
      <c r="A4250">
        <v>4249</v>
      </c>
      <c r="B4250" s="13">
        <v>-1.2810362098115262</v>
      </c>
    </row>
    <row r="4251" spans="1:2">
      <c r="A4251">
        <v>4250</v>
      </c>
      <c r="B4251" s="13">
        <v>3.7535034766034472</v>
      </c>
    </row>
    <row r="4252" spans="1:2">
      <c r="A4252">
        <v>4251</v>
      </c>
      <c r="B4252" s="13">
        <v>-1.7235830790487257</v>
      </c>
    </row>
    <row r="4253" spans="1:2">
      <c r="A4253">
        <v>4252</v>
      </c>
      <c r="B4253" s="13">
        <v>1.1483709527562878</v>
      </c>
    </row>
    <row r="4254" spans="1:2">
      <c r="A4254">
        <v>4253</v>
      </c>
      <c r="B4254" s="13">
        <v>-1.5588868200959198</v>
      </c>
    </row>
    <row r="4255" spans="1:2">
      <c r="A4255">
        <v>4254</v>
      </c>
      <c r="B4255" s="13">
        <v>-0.23310958410911045</v>
      </c>
    </row>
    <row r="4256" spans="1:2">
      <c r="A4256">
        <v>4255</v>
      </c>
      <c r="B4256" s="13">
        <v>1.8273065227893051</v>
      </c>
    </row>
    <row r="4257" spans="1:2">
      <c r="A4257">
        <v>4256</v>
      </c>
      <c r="B4257" s="13">
        <v>6.802778667303838</v>
      </c>
    </row>
    <row r="4258" spans="1:2">
      <c r="A4258">
        <v>4257</v>
      </c>
      <c r="B4258" s="13">
        <v>5.3715653425320857E-2</v>
      </c>
    </row>
    <row r="4259" spans="1:2">
      <c r="A4259">
        <v>4258</v>
      </c>
      <c r="B4259" s="13">
        <v>-1.6103621232636018</v>
      </c>
    </row>
    <row r="4260" spans="1:2">
      <c r="A4260">
        <v>4259</v>
      </c>
      <c r="B4260" s="13">
        <v>-1.6160480611553827</v>
      </c>
    </row>
    <row r="4261" spans="1:2">
      <c r="A4261">
        <v>4260</v>
      </c>
      <c r="B4261" s="13">
        <v>-1.2174132901952279</v>
      </c>
    </row>
    <row r="4262" spans="1:2">
      <c r="A4262">
        <v>4261</v>
      </c>
      <c r="B4262" s="13">
        <v>3.442508294685958</v>
      </c>
    </row>
    <row r="4263" spans="1:2">
      <c r="A4263">
        <v>4262</v>
      </c>
      <c r="B4263" s="13">
        <v>-6.1024845309807523</v>
      </c>
    </row>
    <row r="4264" spans="1:2">
      <c r="A4264">
        <v>4263</v>
      </c>
      <c r="B4264" s="13">
        <v>1.6669513372010261</v>
      </c>
    </row>
    <row r="4265" spans="1:2">
      <c r="A4265">
        <v>4264</v>
      </c>
      <c r="B4265" s="13">
        <v>4.9649552622012934</v>
      </c>
    </row>
    <row r="4266" spans="1:2">
      <c r="A4266">
        <v>4265</v>
      </c>
      <c r="B4266" s="13">
        <v>6.8934002113277995</v>
      </c>
    </row>
    <row r="4267" spans="1:2">
      <c r="A4267">
        <v>4266</v>
      </c>
      <c r="B4267" s="13">
        <v>-2.3743425937132625</v>
      </c>
    </row>
    <row r="4268" spans="1:2">
      <c r="A4268">
        <v>4267</v>
      </c>
      <c r="B4268" s="13">
        <v>4.9631876944775417</v>
      </c>
    </row>
    <row r="4269" spans="1:2">
      <c r="A4269">
        <v>4268</v>
      </c>
      <c r="B4269" s="13">
        <v>2.9517019665361204</v>
      </c>
    </row>
    <row r="4270" spans="1:2">
      <c r="A4270">
        <v>4269</v>
      </c>
      <c r="B4270" s="13">
        <v>3.8447639187288516</v>
      </c>
    </row>
    <row r="4271" spans="1:2">
      <c r="A4271">
        <v>4270</v>
      </c>
      <c r="B4271" s="13">
        <v>9.3512439317912044</v>
      </c>
    </row>
    <row r="4272" spans="1:2">
      <c r="A4272">
        <v>4271</v>
      </c>
      <c r="B4272" s="13">
        <v>-1.1652747276372015</v>
      </c>
    </row>
    <row r="4273" spans="1:2">
      <c r="A4273">
        <v>4272</v>
      </c>
      <c r="B4273" s="13">
        <v>2.5412913991742068</v>
      </c>
    </row>
    <row r="4274" spans="1:2">
      <c r="A4274">
        <v>4273</v>
      </c>
      <c r="B4274" s="13">
        <v>4.4954956232194307</v>
      </c>
    </row>
    <row r="4275" spans="1:2">
      <c r="A4275">
        <v>4274</v>
      </c>
      <c r="B4275" s="13">
        <v>-0.15337222442608947</v>
      </c>
    </row>
    <row r="4276" spans="1:2">
      <c r="A4276">
        <v>4275</v>
      </c>
      <c r="B4276" s="13">
        <v>0.51043133899759308</v>
      </c>
    </row>
    <row r="4277" spans="1:2">
      <c r="A4277">
        <v>4276</v>
      </c>
      <c r="B4277" s="13">
        <v>-3.484700062390039</v>
      </c>
    </row>
    <row r="4278" spans="1:2">
      <c r="A4278">
        <v>4277</v>
      </c>
      <c r="B4278" s="13">
        <v>-3.164860456078066</v>
      </c>
    </row>
    <row r="4279" spans="1:2">
      <c r="A4279">
        <v>4278</v>
      </c>
      <c r="B4279" s="13">
        <v>2.6233907001551202</v>
      </c>
    </row>
    <row r="4280" spans="1:2">
      <c r="A4280">
        <v>4279</v>
      </c>
      <c r="B4280" s="13">
        <v>4.8368924066057604</v>
      </c>
    </row>
    <row r="4281" spans="1:2">
      <c r="A4281">
        <v>4280</v>
      </c>
      <c r="B4281" s="13">
        <v>4.8797757976818863</v>
      </c>
    </row>
    <row r="4282" spans="1:2">
      <c r="A4282">
        <v>4281</v>
      </c>
      <c r="B4282" s="13">
        <v>-2.9469714239267844</v>
      </c>
    </row>
    <row r="4283" spans="1:2">
      <c r="A4283">
        <v>4282</v>
      </c>
      <c r="B4283" s="13">
        <v>5.9690932589898029</v>
      </c>
    </row>
    <row r="4284" spans="1:2">
      <c r="A4284">
        <v>4283</v>
      </c>
      <c r="B4284" s="13">
        <v>-3.9206214732016096</v>
      </c>
    </row>
    <row r="4285" spans="1:2">
      <c r="A4285">
        <v>4284</v>
      </c>
      <c r="B4285" s="13">
        <v>2.4954656774206718</v>
      </c>
    </row>
    <row r="4286" spans="1:2">
      <c r="A4286">
        <v>4285</v>
      </c>
      <c r="B4286" s="13">
        <v>-0.10204850628055619</v>
      </c>
    </row>
    <row r="4287" spans="1:2">
      <c r="A4287">
        <v>4286</v>
      </c>
      <c r="B4287" s="13">
        <v>1.3421457739534268</v>
      </c>
    </row>
    <row r="4288" spans="1:2">
      <c r="A4288">
        <v>4287</v>
      </c>
      <c r="B4288" s="13">
        <v>1.2320685923670709</v>
      </c>
    </row>
    <row r="4289" spans="1:2">
      <c r="A4289">
        <v>4288</v>
      </c>
      <c r="B4289" s="13">
        <v>-4.5803911888057831</v>
      </c>
    </row>
    <row r="4290" spans="1:2">
      <c r="A4290">
        <v>4289</v>
      </c>
      <c r="B4290" s="13">
        <v>-2.3602289954023625</v>
      </c>
    </row>
    <row r="4291" spans="1:2">
      <c r="A4291">
        <v>4290</v>
      </c>
      <c r="B4291" s="13">
        <v>2.2289455645631802</v>
      </c>
    </row>
    <row r="4292" spans="1:2">
      <c r="A4292">
        <v>4291</v>
      </c>
      <c r="B4292" s="13">
        <v>-3.3574328060207645</v>
      </c>
    </row>
    <row r="4293" spans="1:2">
      <c r="A4293">
        <v>4292</v>
      </c>
      <c r="B4293" s="13">
        <v>1.2992067826327751</v>
      </c>
    </row>
    <row r="4294" spans="1:2">
      <c r="A4294">
        <v>4293</v>
      </c>
      <c r="B4294" s="13">
        <v>8.6521920523797586</v>
      </c>
    </row>
    <row r="4295" spans="1:2">
      <c r="A4295">
        <v>4294</v>
      </c>
      <c r="B4295" s="13">
        <v>0.99746468837944646</v>
      </c>
    </row>
    <row r="4296" spans="1:2">
      <c r="A4296">
        <v>4295</v>
      </c>
      <c r="B4296" s="13">
        <v>-0.88876444549623501</v>
      </c>
    </row>
    <row r="4297" spans="1:2">
      <c r="A4297">
        <v>4296</v>
      </c>
      <c r="B4297" s="13">
        <v>-1.8857371952869262</v>
      </c>
    </row>
    <row r="4298" spans="1:2">
      <c r="A4298">
        <v>4297</v>
      </c>
      <c r="B4298" s="13">
        <v>2.7310412693200861</v>
      </c>
    </row>
    <row r="4299" spans="1:2">
      <c r="A4299">
        <v>4298</v>
      </c>
      <c r="B4299" s="13">
        <v>1.2923477282183551</v>
      </c>
    </row>
    <row r="4300" spans="1:2">
      <c r="A4300">
        <v>4299</v>
      </c>
      <c r="B4300" s="13">
        <v>4.7959976739761245</v>
      </c>
    </row>
    <row r="4301" spans="1:2">
      <c r="A4301">
        <v>4300</v>
      </c>
      <c r="B4301" s="13">
        <v>-1.6631925843305417</v>
      </c>
    </row>
    <row r="4302" spans="1:2">
      <c r="A4302">
        <v>4301</v>
      </c>
      <c r="B4302" s="13">
        <v>-1.4003467517887178</v>
      </c>
    </row>
    <row r="4303" spans="1:2">
      <c r="A4303">
        <v>4302</v>
      </c>
      <c r="B4303" s="13">
        <v>-4.4391047199895022</v>
      </c>
    </row>
    <row r="4304" spans="1:2">
      <c r="A4304">
        <v>4303</v>
      </c>
      <c r="B4304" s="13">
        <v>2.5764926691522803</v>
      </c>
    </row>
    <row r="4305" spans="1:2">
      <c r="A4305">
        <v>4304</v>
      </c>
      <c r="B4305" s="13">
        <v>-1.2478236491205579</v>
      </c>
    </row>
    <row r="4306" spans="1:2">
      <c r="A4306">
        <v>4305</v>
      </c>
      <c r="B4306" s="13">
        <v>4.6154019403476871</v>
      </c>
    </row>
    <row r="4307" spans="1:2">
      <c r="A4307">
        <v>4306</v>
      </c>
      <c r="B4307" s="13">
        <v>-8.9074517394531849</v>
      </c>
    </row>
    <row r="4308" spans="1:2">
      <c r="A4308">
        <v>4307</v>
      </c>
      <c r="B4308" s="13">
        <v>2.0973462580512376</v>
      </c>
    </row>
    <row r="4309" spans="1:2">
      <c r="A4309">
        <v>4308</v>
      </c>
      <c r="B4309" s="13">
        <v>-1.6604005269974222</v>
      </c>
    </row>
    <row r="4310" spans="1:2">
      <c r="A4310">
        <v>4309</v>
      </c>
      <c r="B4310" s="13">
        <v>-7.628846686830725</v>
      </c>
    </row>
    <row r="4311" spans="1:2">
      <c r="A4311">
        <v>4310</v>
      </c>
      <c r="B4311" s="13">
        <v>-1.2651219322566329</v>
      </c>
    </row>
    <row r="4312" spans="1:2">
      <c r="A4312">
        <v>4311</v>
      </c>
      <c r="B4312" s="13">
        <v>-4.9132364036955716</v>
      </c>
    </row>
    <row r="4313" spans="1:2">
      <c r="A4313">
        <v>4312</v>
      </c>
      <c r="B4313" s="13">
        <v>0.4363883109761289</v>
      </c>
    </row>
    <row r="4314" spans="1:2">
      <c r="A4314">
        <v>4313</v>
      </c>
      <c r="B4314" s="13">
        <v>-4.6759640542681273</v>
      </c>
    </row>
    <row r="4315" spans="1:2">
      <c r="A4315">
        <v>4314</v>
      </c>
      <c r="B4315" s="13">
        <v>1.6325008737820041</v>
      </c>
    </row>
    <row r="4316" spans="1:2">
      <c r="A4316">
        <v>4315</v>
      </c>
      <c r="B4316" s="13">
        <v>-1.0181443147254858</v>
      </c>
    </row>
    <row r="4317" spans="1:2">
      <c r="A4317">
        <v>4316</v>
      </c>
      <c r="B4317" s="13">
        <v>-3.7326696690372887</v>
      </c>
    </row>
    <row r="4318" spans="1:2">
      <c r="A4318">
        <v>4317</v>
      </c>
      <c r="B4318" s="13">
        <v>1.0185366824338209</v>
      </c>
    </row>
    <row r="4319" spans="1:2">
      <c r="A4319">
        <v>4318</v>
      </c>
      <c r="B4319" s="13">
        <v>2.1375503421457749</v>
      </c>
    </row>
    <row r="4320" spans="1:2">
      <c r="A4320">
        <v>4319</v>
      </c>
      <c r="B4320" s="13">
        <v>-0.17555822898006251</v>
      </c>
    </row>
    <row r="4321" spans="1:2">
      <c r="A4321">
        <v>4320</v>
      </c>
      <c r="B4321" s="13">
        <v>-1.8405866261428085</v>
      </c>
    </row>
    <row r="4322" spans="1:2">
      <c r="A4322">
        <v>4321</v>
      </c>
      <c r="B4322" s="13">
        <v>-2.1261564308052732</v>
      </c>
    </row>
    <row r="4323" spans="1:2">
      <c r="A4323">
        <v>4322</v>
      </c>
      <c r="B4323" s="13">
        <v>-1.8394790692024314</v>
      </c>
    </row>
    <row r="4324" spans="1:2">
      <c r="A4324">
        <v>4323</v>
      </c>
      <c r="B4324" s="13">
        <v>-3.3994671329311084</v>
      </c>
    </row>
    <row r="4325" spans="1:2">
      <c r="A4325">
        <v>4324</v>
      </c>
      <c r="B4325" s="13">
        <v>3.4891676132588634</v>
      </c>
    </row>
    <row r="4326" spans="1:2">
      <c r="A4326">
        <v>4325</v>
      </c>
      <c r="B4326" s="13">
        <v>4.6638977617962336</v>
      </c>
    </row>
    <row r="4327" spans="1:2">
      <c r="A4327">
        <v>4326</v>
      </c>
      <c r="B4327" s="13">
        <v>-0.75395918910565463</v>
      </c>
    </row>
    <row r="4328" spans="1:2">
      <c r="A4328">
        <v>4327</v>
      </c>
      <c r="B4328" s="13">
        <v>0.54724716696536413</v>
      </c>
    </row>
    <row r="4329" spans="1:2">
      <c r="A4329">
        <v>4328</v>
      </c>
      <c r="B4329" s="13">
        <v>-5.0088559867373394</v>
      </c>
    </row>
    <row r="4330" spans="1:2">
      <c r="A4330">
        <v>4329</v>
      </c>
      <c r="B4330" s="13">
        <v>-7.3405958589467462</v>
      </c>
    </row>
    <row r="4331" spans="1:2">
      <c r="A4331">
        <v>4330</v>
      </c>
      <c r="B4331" s="13">
        <v>-2.1052589587823833</v>
      </c>
    </row>
    <row r="4332" spans="1:2">
      <c r="A4332">
        <v>4331</v>
      </c>
      <c r="B4332" s="13">
        <v>3.2147093296468361</v>
      </c>
    </row>
    <row r="4333" spans="1:2">
      <c r="A4333">
        <v>4332</v>
      </c>
      <c r="B4333" s="13">
        <v>-2.1451615618369972</v>
      </c>
    </row>
    <row r="4334" spans="1:2">
      <c r="A4334">
        <v>4333</v>
      </c>
      <c r="B4334" s="13">
        <v>-0.89108228951555934</v>
      </c>
    </row>
    <row r="4335" spans="1:2">
      <c r="A4335">
        <v>4334</v>
      </c>
      <c r="B4335" s="13">
        <v>6.838975331542569</v>
      </c>
    </row>
    <row r="4336" spans="1:2">
      <c r="A4336">
        <v>4335</v>
      </c>
      <c r="B4336" s="13">
        <v>-8.3087542197700497</v>
      </c>
    </row>
    <row r="4337" spans="1:2">
      <c r="A4337">
        <v>4336</v>
      </c>
      <c r="B4337" s="13">
        <v>-2.3450864111571676</v>
      </c>
    </row>
    <row r="4338" spans="1:2">
      <c r="A4338">
        <v>4337</v>
      </c>
      <c r="B4338" s="13">
        <v>-0.5613907602934719</v>
      </c>
    </row>
    <row r="4339" spans="1:2">
      <c r="A4339">
        <v>4338</v>
      </c>
      <c r="B4339" s="13">
        <v>-3.0645775730234037</v>
      </c>
    </row>
    <row r="4340" spans="1:2">
      <c r="A4340">
        <v>4339</v>
      </c>
      <c r="B4340" s="13">
        <v>1.7863005740796514</v>
      </c>
    </row>
    <row r="4341" spans="1:2">
      <c r="A4341">
        <v>4340</v>
      </c>
      <c r="B4341" s="13">
        <v>2.1507748853263933</v>
      </c>
    </row>
    <row r="4342" spans="1:2">
      <c r="A4342">
        <v>4341</v>
      </c>
      <c r="B4342" s="13">
        <v>1.7309975230498675</v>
      </c>
    </row>
    <row r="4343" spans="1:2">
      <c r="A4343">
        <v>4342</v>
      </c>
      <c r="B4343" s="13">
        <v>2.7690265295204211</v>
      </c>
    </row>
    <row r="4344" spans="1:2">
      <c r="A4344">
        <v>4343</v>
      </c>
      <c r="B4344" s="13">
        <v>-3.2956542466614414</v>
      </c>
    </row>
    <row r="4345" spans="1:2">
      <c r="A4345">
        <v>4344</v>
      </c>
      <c r="B4345" s="13">
        <v>-1.3135314401449263</v>
      </c>
    </row>
    <row r="4346" spans="1:2">
      <c r="A4346">
        <v>4345</v>
      </c>
      <c r="B4346" s="13">
        <v>-1.3984593784434181</v>
      </c>
    </row>
    <row r="4347" spans="1:2">
      <c r="A4347">
        <v>4346</v>
      </c>
      <c r="B4347" s="13">
        <v>2.5105016163821503</v>
      </c>
    </row>
    <row r="4348" spans="1:2">
      <c r="A4348">
        <v>4347</v>
      </c>
      <c r="B4348" s="13">
        <v>4.7575222976432467</v>
      </c>
    </row>
    <row r="4349" spans="1:2">
      <c r="A4349">
        <v>4348</v>
      </c>
      <c r="B4349" s="13">
        <v>0.14127779944194316</v>
      </c>
    </row>
    <row r="4350" spans="1:2">
      <c r="A4350">
        <v>4349</v>
      </c>
      <c r="B4350" s="13">
        <v>-4.776761402617919</v>
      </c>
    </row>
    <row r="4351" spans="1:2">
      <c r="A4351">
        <v>4350</v>
      </c>
      <c r="B4351" s="13">
        <v>2.2444774056363905</v>
      </c>
    </row>
    <row r="4352" spans="1:2">
      <c r="A4352">
        <v>4351</v>
      </c>
      <c r="B4352" s="13">
        <v>-4.7043739787973493E-2</v>
      </c>
    </row>
    <row r="4353" spans="1:2">
      <c r="A4353">
        <v>4352</v>
      </c>
      <c r="B4353" s="13">
        <v>1.1459200388136208</v>
      </c>
    </row>
    <row r="4354" spans="1:2">
      <c r="A4354">
        <v>4353</v>
      </c>
      <c r="B4354" s="13">
        <v>-4.2597810468912858</v>
      </c>
    </row>
    <row r="4355" spans="1:2">
      <c r="A4355">
        <v>4354</v>
      </c>
      <c r="B4355" s="13">
        <v>-1.9066458899908791</v>
      </c>
    </row>
    <row r="4356" spans="1:2">
      <c r="A4356">
        <v>4355</v>
      </c>
      <c r="B4356" s="13">
        <v>1.8725259335377307E-2</v>
      </c>
    </row>
    <row r="4357" spans="1:2">
      <c r="A4357">
        <v>4356</v>
      </c>
      <c r="B4357" s="13">
        <v>0.89990337293840239</v>
      </c>
    </row>
    <row r="4358" spans="1:2">
      <c r="A4358">
        <v>4357</v>
      </c>
      <c r="B4358" s="13">
        <v>-2.1486328122407281</v>
      </c>
    </row>
    <row r="4359" spans="1:2">
      <c r="A4359">
        <v>4358</v>
      </c>
      <c r="B4359" s="13">
        <v>-7.1342325845028096</v>
      </c>
    </row>
    <row r="4360" spans="1:2">
      <c r="A4360">
        <v>4359</v>
      </c>
      <c r="B4360" s="13">
        <v>1.7556585065311807</v>
      </c>
    </row>
    <row r="4361" spans="1:2">
      <c r="A4361">
        <v>4360</v>
      </c>
      <c r="B4361" s="13">
        <v>-2.7719384912527461</v>
      </c>
    </row>
    <row r="4362" spans="1:2">
      <c r="A4362">
        <v>4361</v>
      </c>
      <c r="B4362" s="13">
        <v>-0.33201070940095778</v>
      </c>
    </row>
    <row r="4363" spans="1:2">
      <c r="A4363">
        <v>4362</v>
      </c>
      <c r="B4363" s="13">
        <v>-6.5088092253858916</v>
      </c>
    </row>
    <row r="4364" spans="1:2">
      <c r="A4364">
        <v>4363</v>
      </c>
      <c r="B4364" s="13">
        <v>-5.0489008893890732</v>
      </c>
    </row>
    <row r="4365" spans="1:2">
      <c r="A4365">
        <v>4364</v>
      </c>
      <c r="B4365" s="13">
        <v>1.3093999631551101</v>
      </c>
    </row>
    <row r="4366" spans="1:2">
      <c r="A4366">
        <v>4365</v>
      </c>
      <c r="B4366" s="13">
        <v>4.5907117831018729</v>
      </c>
    </row>
    <row r="4367" spans="1:2">
      <c r="A4367">
        <v>4366</v>
      </c>
      <c r="B4367" s="13">
        <v>-4.6267348326174789</v>
      </c>
    </row>
    <row r="4368" spans="1:2">
      <c r="A4368">
        <v>4367</v>
      </c>
      <c r="B4368" s="13">
        <v>-1.5124070559266549</v>
      </c>
    </row>
    <row r="4369" spans="1:2">
      <c r="A4369">
        <v>4368</v>
      </c>
      <c r="B4369" s="13">
        <v>-1.284206708088812</v>
      </c>
    </row>
    <row r="4370" spans="1:2">
      <c r="A4370">
        <v>4369</v>
      </c>
      <c r="B4370" s="13">
        <v>1.3877557336646638</v>
      </c>
    </row>
    <row r="4371" spans="1:2">
      <c r="A4371">
        <v>4370</v>
      </c>
      <c r="B4371" s="13">
        <v>-6.2978178869962367</v>
      </c>
    </row>
    <row r="4372" spans="1:2">
      <c r="A4372">
        <v>4371</v>
      </c>
      <c r="B4372" s="13">
        <v>-0.51772817393552761</v>
      </c>
    </row>
    <row r="4373" spans="1:2">
      <c r="A4373">
        <v>4372</v>
      </c>
      <c r="B4373" s="13">
        <v>-4.0909819072468929</v>
      </c>
    </row>
    <row r="4374" spans="1:2">
      <c r="A4374">
        <v>4373</v>
      </c>
      <c r="B4374" s="13">
        <v>1.356064541119218</v>
      </c>
    </row>
    <row r="4375" spans="1:2">
      <c r="A4375">
        <v>4374</v>
      </c>
      <c r="B4375" s="13">
        <v>-3.300587675068424</v>
      </c>
    </row>
    <row r="4376" spans="1:2">
      <c r="A4376">
        <v>4375</v>
      </c>
      <c r="B4376" s="13">
        <v>4.1261705915613707</v>
      </c>
    </row>
    <row r="4377" spans="1:2">
      <c r="A4377">
        <v>4376</v>
      </c>
      <c r="B4377" s="13">
        <v>2.2244704512153572</v>
      </c>
    </row>
    <row r="4378" spans="1:2">
      <c r="A4378">
        <v>4377</v>
      </c>
      <c r="B4378" s="13">
        <v>1.901320456267843</v>
      </c>
    </row>
    <row r="4379" spans="1:2">
      <c r="A4379">
        <v>4378</v>
      </c>
      <c r="B4379" s="13">
        <v>-2.2509890064918401</v>
      </c>
    </row>
    <row r="4380" spans="1:2">
      <c r="A4380">
        <v>4379</v>
      </c>
      <c r="B4380" s="13">
        <v>6.1911367733241871</v>
      </c>
    </row>
    <row r="4381" spans="1:2">
      <c r="A4381">
        <v>4380</v>
      </c>
      <c r="B4381" s="13">
        <v>3.7516304125626272</v>
      </c>
    </row>
    <row r="4382" spans="1:2">
      <c r="A4382">
        <v>4381</v>
      </c>
      <c r="B4382" s="13">
        <v>-1.5612710318362415</v>
      </c>
    </row>
    <row r="4383" spans="1:2">
      <c r="A4383">
        <v>4382</v>
      </c>
      <c r="B4383" s="13">
        <v>-0.10440198149398228</v>
      </c>
    </row>
    <row r="4384" spans="1:2">
      <c r="A4384">
        <v>4383</v>
      </c>
      <c r="B4384" s="13">
        <v>0.66316268039421666</v>
      </c>
    </row>
    <row r="4385" spans="1:2">
      <c r="A4385">
        <v>4384</v>
      </c>
      <c r="B4385" s="13">
        <v>-4.5816038562990764</v>
      </c>
    </row>
    <row r="4386" spans="1:2">
      <c r="A4386">
        <v>4385</v>
      </c>
      <c r="B4386" s="13">
        <v>0.80554981491710009</v>
      </c>
    </row>
    <row r="4387" spans="1:2">
      <c r="A4387">
        <v>4386</v>
      </c>
      <c r="B4387" s="13">
        <v>-0.65215717203038182</v>
      </c>
    </row>
    <row r="4388" spans="1:2">
      <c r="A4388">
        <v>4387</v>
      </c>
      <c r="B4388" s="13">
        <v>-4.9987098204886058</v>
      </c>
    </row>
    <row r="4389" spans="1:2">
      <c r="A4389">
        <v>4388</v>
      </c>
      <c r="B4389" s="13">
        <v>1.279261627471316</v>
      </c>
    </row>
    <row r="4390" spans="1:2">
      <c r="A4390">
        <v>4389</v>
      </c>
      <c r="B4390" s="13">
        <v>4.6050378137057857</v>
      </c>
    </row>
    <row r="4391" spans="1:2">
      <c r="A4391">
        <v>4390</v>
      </c>
      <c r="B4391" s="13">
        <v>-6.5221775532612138</v>
      </c>
    </row>
    <row r="4392" spans="1:2">
      <c r="A4392">
        <v>4391</v>
      </c>
      <c r="B4392" s="13">
        <v>4.3255248871679139</v>
      </c>
    </row>
    <row r="4393" spans="1:2">
      <c r="A4393">
        <v>4392</v>
      </c>
      <c r="B4393" s="13">
        <v>-1.5160158589194463</v>
      </c>
    </row>
    <row r="4394" spans="1:2">
      <c r="A4394">
        <v>4393</v>
      </c>
      <c r="B4394" s="13">
        <v>4.0390264406907885</v>
      </c>
    </row>
    <row r="4395" spans="1:2">
      <c r="A4395">
        <v>4394</v>
      </c>
      <c r="B4395" s="13">
        <v>-0.2747642478067715</v>
      </c>
    </row>
    <row r="4396" spans="1:2">
      <c r="A4396">
        <v>4395</v>
      </c>
      <c r="B4396" s="13">
        <v>4.0028939197694537</v>
      </c>
    </row>
    <row r="4397" spans="1:2">
      <c r="A4397">
        <v>4396</v>
      </c>
      <c r="B4397" s="13">
        <v>0.4854123084672291</v>
      </c>
    </row>
    <row r="4398" spans="1:2">
      <c r="A4398">
        <v>4397</v>
      </c>
      <c r="B4398" s="13">
        <v>3.4505793323906753</v>
      </c>
    </row>
    <row r="4399" spans="1:2">
      <c r="A4399">
        <v>4398</v>
      </c>
      <c r="B4399" s="13">
        <v>2.7243336407548986</v>
      </c>
    </row>
    <row r="4400" spans="1:2">
      <c r="A4400">
        <v>4399</v>
      </c>
      <c r="B4400" s="13">
        <v>1.1501773537097677</v>
      </c>
    </row>
    <row r="4401" spans="1:2">
      <c r="A4401">
        <v>4400</v>
      </c>
      <c r="B4401" s="13">
        <v>-2.2050623179019539</v>
      </c>
    </row>
    <row r="4402" spans="1:2">
      <c r="A4402">
        <v>4401</v>
      </c>
      <c r="B4402" s="13">
        <v>-1.0286922184608691</v>
      </c>
    </row>
    <row r="4403" spans="1:2">
      <c r="A4403">
        <v>4402</v>
      </c>
      <c r="B4403" s="13">
        <v>-3.1093024055969574</v>
      </c>
    </row>
    <row r="4404" spans="1:2">
      <c r="A4404">
        <v>4403</v>
      </c>
      <c r="B4404" s="13">
        <v>2.4087930349066906</v>
      </c>
    </row>
    <row r="4405" spans="1:2">
      <c r="A4405">
        <v>4404</v>
      </c>
      <c r="B4405" s="13">
        <v>-4.8628607202240053</v>
      </c>
    </row>
    <row r="4406" spans="1:2">
      <c r="A4406">
        <v>4405</v>
      </c>
      <c r="B4406" s="13">
        <v>-6.757265275087831</v>
      </c>
    </row>
    <row r="4407" spans="1:2">
      <c r="A4407">
        <v>4406</v>
      </c>
      <c r="B4407" s="13">
        <v>-2.6349853981439884</v>
      </c>
    </row>
    <row r="4408" spans="1:2">
      <c r="A4408">
        <v>4407</v>
      </c>
      <c r="B4408" s="13">
        <v>-6.3821783141190682</v>
      </c>
    </row>
    <row r="4409" spans="1:2">
      <c r="A4409">
        <v>4408</v>
      </c>
      <c r="B4409" s="13">
        <v>3.9780844510258953</v>
      </c>
    </row>
    <row r="4410" spans="1:2">
      <c r="A4410">
        <v>4409</v>
      </c>
      <c r="B4410" s="13">
        <v>3.0444584679981062</v>
      </c>
    </row>
    <row r="4411" spans="1:2">
      <c r="A4411">
        <v>4410</v>
      </c>
      <c r="B4411" s="13">
        <v>-4.1015887951298513</v>
      </c>
    </row>
    <row r="4412" spans="1:2">
      <c r="A4412">
        <v>4411</v>
      </c>
      <c r="B4412" s="13">
        <v>3.5079161364097371</v>
      </c>
    </row>
    <row r="4413" spans="1:2">
      <c r="A4413">
        <v>4412</v>
      </c>
      <c r="B4413" s="13">
        <v>8.6564083239162635</v>
      </c>
    </row>
    <row r="4414" spans="1:2">
      <c r="A4414">
        <v>4413</v>
      </c>
      <c r="B4414" s="13">
        <v>5.9071437232844159</v>
      </c>
    </row>
    <row r="4415" spans="1:2">
      <c r="A4415">
        <v>4414</v>
      </c>
      <c r="B4415" s="13">
        <v>0.64675547555330282</v>
      </c>
    </row>
    <row r="4416" spans="1:2">
      <c r="A4416">
        <v>4415</v>
      </c>
      <c r="B4416" s="13">
        <v>-4.9994951063408353</v>
      </c>
    </row>
    <row r="4417" spans="1:2">
      <c r="A4417">
        <v>4416</v>
      </c>
      <c r="B4417" s="13">
        <v>-1.7849320110138096</v>
      </c>
    </row>
    <row r="4418" spans="1:2">
      <c r="A4418">
        <v>4417</v>
      </c>
      <c r="B4418" s="13">
        <v>4.945740594624346</v>
      </c>
    </row>
    <row r="4419" spans="1:2">
      <c r="A4419">
        <v>4418</v>
      </c>
      <c r="B4419" s="13">
        <v>2.5274058868121432</v>
      </c>
    </row>
    <row r="4420" spans="1:2">
      <c r="A4420">
        <v>4419</v>
      </c>
      <c r="B4420" s="13">
        <v>-1.3506431339406593</v>
      </c>
    </row>
    <row r="4421" spans="1:2">
      <c r="A4421">
        <v>4420</v>
      </c>
      <c r="B4421" s="13">
        <v>-0.51013104408262178</v>
      </c>
    </row>
    <row r="4422" spans="1:2">
      <c r="A4422">
        <v>4421</v>
      </c>
      <c r="B4422" s="13">
        <v>-0.36751829750961867</v>
      </c>
    </row>
    <row r="4423" spans="1:2">
      <c r="A4423">
        <v>4422</v>
      </c>
      <c r="B4423" s="13">
        <v>0.97111526309582652</v>
      </c>
    </row>
    <row r="4424" spans="1:2">
      <c r="A4424">
        <v>4423</v>
      </c>
      <c r="B4424" s="13">
        <v>-2.2591156986304513</v>
      </c>
    </row>
    <row r="4425" spans="1:2">
      <c r="A4425">
        <v>4424</v>
      </c>
      <c r="B4425" s="13">
        <v>1.7317457067606854</v>
      </c>
    </row>
    <row r="4426" spans="1:2">
      <c r="A4426">
        <v>4425</v>
      </c>
      <c r="B4426" s="13">
        <v>-4.3003825441284595</v>
      </c>
    </row>
    <row r="4427" spans="1:2">
      <c r="A4427">
        <v>4426</v>
      </c>
      <c r="B4427" s="13">
        <v>-4.5710103181806607</v>
      </c>
    </row>
    <row r="4428" spans="1:2">
      <c r="A4428">
        <v>4427</v>
      </c>
      <c r="B4428" s="13">
        <v>-4.0445409952009737</v>
      </c>
    </row>
    <row r="4429" spans="1:2">
      <c r="A4429">
        <v>4428</v>
      </c>
      <c r="B4429" s="13">
        <v>-7.2349055974163496</v>
      </c>
    </row>
    <row r="4430" spans="1:2">
      <c r="A4430">
        <v>4429</v>
      </c>
      <c r="B4430" s="13">
        <v>-6.2588135833779308</v>
      </c>
    </row>
    <row r="4431" spans="1:2">
      <c r="A4431">
        <v>4430</v>
      </c>
      <c r="B4431" s="13">
        <v>-1.4385448992192533</v>
      </c>
    </row>
    <row r="4432" spans="1:2">
      <c r="A4432">
        <v>4431</v>
      </c>
      <c r="B4432" s="13">
        <v>-5.2636035679910957</v>
      </c>
    </row>
    <row r="4433" spans="1:2">
      <c r="A4433">
        <v>4432</v>
      </c>
      <c r="B4433" s="13">
        <v>2.8294527516397534</v>
      </c>
    </row>
    <row r="4434" spans="1:2">
      <c r="A4434">
        <v>4433</v>
      </c>
      <c r="B4434" s="13">
        <v>-2.8539664033416066</v>
      </c>
    </row>
    <row r="4435" spans="1:2">
      <c r="A4435">
        <v>4434</v>
      </c>
      <c r="B4435" s="13">
        <v>2.2339866025159485</v>
      </c>
    </row>
    <row r="4436" spans="1:2">
      <c r="A4436">
        <v>4435</v>
      </c>
      <c r="B4436" s="13">
        <v>5.0882392705790043</v>
      </c>
    </row>
    <row r="4437" spans="1:2">
      <c r="A4437">
        <v>4436</v>
      </c>
      <c r="B4437" s="13">
        <v>2.302508268896299</v>
      </c>
    </row>
    <row r="4438" spans="1:2">
      <c r="A4438">
        <v>4437</v>
      </c>
      <c r="B4438" s="13">
        <v>-1.6175660776500422</v>
      </c>
    </row>
    <row r="4439" spans="1:2">
      <c r="A4439">
        <v>4438</v>
      </c>
      <c r="B4439" s="13">
        <v>1.6817295477832859</v>
      </c>
    </row>
    <row r="4440" spans="1:2">
      <c r="A4440">
        <v>4439</v>
      </c>
      <c r="B4440" s="13">
        <v>-6.4967571024762965</v>
      </c>
    </row>
    <row r="4441" spans="1:2">
      <c r="A4441">
        <v>4440</v>
      </c>
      <c r="B4441" s="13">
        <v>-2.9288071507116413</v>
      </c>
    </row>
    <row r="4442" spans="1:2">
      <c r="A4442">
        <v>4441</v>
      </c>
      <c r="B4442" s="13">
        <v>1.1340465627376637</v>
      </c>
    </row>
    <row r="4443" spans="1:2">
      <c r="A4443">
        <v>4442</v>
      </c>
      <c r="B4443" s="13">
        <v>-9.4261992789643506E-2</v>
      </c>
    </row>
    <row r="4444" spans="1:2">
      <c r="A4444">
        <v>4443</v>
      </c>
      <c r="B4444" s="13">
        <v>0.93292932757754399</v>
      </c>
    </row>
    <row r="4445" spans="1:2">
      <c r="A4445">
        <v>4444</v>
      </c>
      <c r="B4445" s="13">
        <v>1.2937550854615869</v>
      </c>
    </row>
    <row r="4446" spans="1:2">
      <c r="A4446">
        <v>4445</v>
      </c>
      <c r="B4446" s="13">
        <v>2.3946012370333998</v>
      </c>
    </row>
    <row r="4447" spans="1:2">
      <c r="A4447">
        <v>4446</v>
      </c>
      <c r="B4447" s="13">
        <v>2.2966435771547831</v>
      </c>
    </row>
    <row r="4448" spans="1:2">
      <c r="A4448">
        <v>4447</v>
      </c>
      <c r="B4448" s="13">
        <v>1.7538033886517153</v>
      </c>
    </row>
    <row r="4449" spans="1:2">
      <c r="A4449">
        <v>4448</v>
      </c>
      <c r="B4449" s="13">
        <v>2.4565459777379317</v>
      </c>
    </row>
    <row r="4450" spans="1:2">
      <c r="A4450">
        <v>4449</v>
      </c>
      <c r="B4450" s="13">
        <v>-4.155510519179221</v>
      </c>
    </row>
    <row r="4451" spans="1:2">
      <c r="A4451">
        <v>4450</v>
      </c>
      <c r="B4451" s="13">
        <v>-0.69042970205215426</v>
      </c>
    </row>
    <row r="4452" spans="1:2">
      <c r="A4452">
        <v>4451</v>
      </c>
      <c r="B4452" s="13">
        <v>-0.10946600721294228</v>
      </c>
    </row>
    <row r="4453" spans="1:2">
      <c r="A4453">
        <v>4452</v>
      </c>
      <c r="B4453" s="13">
        <v>-0.10801172042455841</v>
      </c>
    </row>
    <row r="4454" spans="1:2">
      <c r="A4454">
        <v>4453</v>
      </c>
      <c r="B4454" s="13">
        <v>4.5721504807618505</v>
      </c>
    </row>
    <row r="4455" spans="1:2">
      <c r="A4455">
        <v>4454</v>
      </c>
      <c r="B4455" s="13">
        <v>1.9513683929848278</v>
      </c>
    </row>
    <row r="4456" spans="1:2">
      <c r="A4456">
        <v>4455</v>
      </c>
      <c r="B4456" s="13">
        <v>-5.2049468298093107</v>
      </c>
    </row>
    <row r="4457" spans="1:2">
      <c r="A4457">
        <v>4456</v>
      </c>
      <c r="B4457" s="13">
        <v>-3.8475608529355019</v>
      </c>
    </row>
    <row r="4458" spans="1:2">
      <c r="A4458">
        <v>4457</v>
      </c>
      <c r="B4458" s="13">
        <v>-0.58242632827964236</v>
      </c>
    </row>
    <row r="4459" spans="1:2">
      <c r="A4459">
        <v>4458</v>
      </c>
      <c r="B4459" s="13">
        <v>4.611468777008672</v>
      </c>
    </row>
    <row r="4460" spans="1:2">
      <c r="A4460">
        <v>4459</v>
      </c>
      <c r="B4460" s="13">
        <v>0.66871692479401901</v>
      </c>
    </row>
    <row r="4461" spans="1:2">
      <c r="A4461">
        <v>4460</v>
      </c>
      <c r="B4461" s="13">
        <v>5.8105673472255912</v>
      </c>
    </row>
    <row r="4462" spans="1:2">
      <c r="A4462">
        <v>4461</v>
      </c>
      <c r="B4462" s="13">
        <v>2.3745992661242359</v>
      </c>
    </row>
    <row r="4463" spans="1:2">
      <c r="A4463">
        <v>4462</v>
      </c>
      <c r="B4463" s="13">
        <v>-2.8347747002303905</v>
      </c>
    </row>
    <row r="4464" spans="1:2">
      <c r="A4464">
        <v>4463</v>
      </c>
      <c r="B4464" s="13">
        <v>-5.2960484092832356</v>
      </c>
    </row>
    <row r="4465" spans="1:2">
      <c r="A4465">
        <v>4464</v>
      </c>
      <c r="B4465" s="13">
        <v>2.0654330064566921</v>
      </c>
    </row>
    <row r="4466" spans="1:2">
      <c r="A4466">
        <v>4465</v>
      </c>
      <c r="B4466" s="13">
        <v>5.1106544296897907</v>
      </c>
    </row>
    <row r="4467" spans="1:2">
      <c r="A4467">
        <v>4466</v>
      </c>
      <c r="B4467" s="13">
        <v>3.7548650135791846</v>
      </c>
    </row>
    <row r="4468" spans="1:2">
      <c r="A4468">
        <v>4467</v>
      </c>
      <c r="B4468" s="13">
        <v>-3.7442086800212548</v>
      </c>
    </row>
    <row r="4469" spans="1:2">
      <c r="A4469">
        <v>4468</v>
      </c>
      <c r="B4469" s="13">
        <v>-5.1291155319744975E-3</v>
      </c>
    </row>
    <row r="4470" spans="1:2">
      <c r="A4470">
        <v>4469</v>
      </c>
      <c r="B4470" s="13">
        <v>-5.3473442826994884</v>
      </c>
    </row>
    <row r="4471" spans="1:2">
      <c r="A4471">
        <v>4470</v>
      </c>
      <c r="B4471" s="13">
        <v>-2.6615264522116564</v>
      </c>
    </row>
    <row r="4472" spans="1:2">
      <c r="A4472">
        <v>4471</v>
      </c>
      <c r="B4472" s="13">
        <v>3.3312416812715022</v>
      </c>
    </row>
    <row r="4473" spans="1:2">
      <c r="A4473">
        <v>4472</v>
      </c>
      <c r="B4473" s="13">
        <v>-3.6405863456348024</v>
      </c>
    </row>
    <row r="4474" spans="1:2">
      <c r="A4474">
        <v>4473</v>
      </c>
      <c r="B4474" s="13">
        <v>4.1497548519724452</v>
      </c>
    </row>
    <row r="4475" spans="1:2">
      <c r="A4475">
        <v>4474</v>
      </c>
      <c r="B4475" s="13">
        <v>3.7212450494384299</v>
      </c>
    </row>
    <row r="4476" spans="1:2">
      <c r="A4476">
        <v>4475</v>
      </c>
      <c r="B4476" s="13">
        <v>-2.4074962202629928</v>
      </c>
    </row>
    <row r="4477" spans="1:2">
      <c r="A4477">
        <v>4476</v>
      </c>
      <c r="B4477" s="13">
        <v>-1.1147142837011994</v>
      </c>
    </row>
    <row r="4478" spans="1:2">
      <c r="A4478">
        <v>4477</v>
      </c>
      <c r="B4478" s="13">
        <v>0.97835578658972755</v>
      </c>
    </row>
    <row r="4479" spans="1:2">
      <c r="A4479">
        <v>4478</v>
      </c>
      <c r="B4479" s="13">
        <v>-3.5207600861889503</v>
      </c>
    </row>
    <row r="4480" spans="1:2">
      <c r="A4480">
        <v>4479</v>
      </c>
      <c r="B4480" s="13">
        <v>1.8593230430136056</v>
      </c>
    </row>
    <row r="4481" spans="1:2">
      <c r="A4481">
        <v>4480</v>
      </c>
      <c r="B4481" s="13">
        <v>3.03994028851911</v>
      </c>
    </row>
    <row r="4482" spans="1:2">
      <c r="A4482">
        <v>4481</v>
      </c>
      <c r="B4482" s="13">
        <v>3.5347744149914542</v>
      </c>
    </row>
    <row r="4483" spans="1:2">
      <c r="A4483">
        <v>4482</v>
      </c>
      <c r="B4483" s="13">
        <v>-2.2760868041918383</v>
      </c>
    </row>
    <row r="4484" spans="1:2">
      <c r="A4484">
        <v>4483</v>
      </c>
      <c r="B4484" s="13">
        <v>-0.17120412203449614</v>
      </c>
    </row>
    <row r="4485" spans="1:2">
      <c r="A4485">
        <v>4484</v>
      </c>
      <c r="B4485" s="13">
        <v>-2.5901243462840928</v>
      </c>
    </row>
    <row r="4486" spans="1:2">
      <c r="A4486">
        <v>4485</v>
      </c>
      <c r="B4486" s="13">
        <v>6.7843353548257468E-3</v>
      </c>
    </row>
    <row r="4487" spans="1:2">
      <c r="A4487">
        <v>4486</v>
      </c>
      <c r="B4487" s="13">
        <v>-2.3875620697859326</v>
      </c>
    </row>
    <row r="4488" spans="1:2">
      <c r="A4488">
        <v>4487</v>
      </c>
      <c r="B4488" s="13">
        <v>-1.9267194692867904</v>
      </c>
    </row>
    <row r="4489" spans="1:2">
      <c r="A4489">
        <v>4488</v>
      </c>
      <c r="B4489" s="13">
        <v>8.3896898148811765</v>
      </c>
    </row>
    <row r="4490" spans="1:2">
      <c r="A4490">
        <v>4489</v>
      </c>
      <c r="B4490" s="13">
        <v>-1.77211541059816</v>
      </c>
    </row>
    <row r="4491" spans="1:2">
      <c r="A4491">
        <v>4490</v>
      </c>
      <c r="B4491" s="13">
        <v>6.3444146211680632</v>
      </c>
    </row>
    <row r="4492" spans="1:2">
      <c r="A4492">
        <v>4491</v>
      </c>
      <c r="B4492" s="13">
        <v>-1.9377662512605081</v>
      </c>
    </row>
    <row r="4493" spans="1:2">
      <c r="A4493">
        <v>4492</v>
      </c>
      <c r="B4493" s="13">
        <v>-3.2152175439118937</v>
      </c>
    </row>
    <row r="4494" spans="1:2">
      <c r="A4494">
        <v>4493</v>
      </c>
      <c r="B4494" s="13">
        <v>-0.19017801617890381</v>
      </c>
    </row>
    <row r="4495" spans="1:2">
      <c r="A4495">
        <v>4494</v>
      </c>
      <c r="B4495" s="13">
        <v>-5.4822619357964726</v>
      </c>
    </row>
    <row r="4496" spans="1:2">
      <c r="A4496">
        <v>4495</v>
      </c>
      <c r="B4496" s="13">
        <v>3.2305245235546289</v>
      </c>
    </row>
    <row r="4497" spans="1:2">
      <c r="A4497">
        <v>4496</v>
      </c>
      <c r="B4497" s="13">
        <v>-0.99428036168312572</v>
      </c>
    </row>
    <row r="4498" spans="1:2">
      <c r="A4498">
        <v>4497</v>
      </c>
      <c r="B4498" s="13">
        <v>-1.0228812869808985</v>
      </c>
    </row>
    <row r="4499" spans="1:2">
      <c r="A4499">
        <v>4498</v>
      </c>
      <c r="B4499" s="13">
        <v>-6.5193709181891819</v>
      </c>
    </row>
    <row r="4500" spans="1:2">
      <c r="A4500">
        <v>4499</v>
      </c>
      <c r="B4500" s="13">
        <v>-6.1531108157721217</v>
      </c>
    </row>
    <row r="4501" spans="1:2">
      <c r="A4501">
        <v>4500</v>
      </c>
      <c r="B4501" s="13">
        <v>-3.8259859733066102</v>
      </c>
    </row>
    <row r="4502" spans="1:2">
      <c r="A4502">
        <v>4501</v>
      </c>
      <c r="B4502" s="13">
        <v>6.028922663488065</v>
      </c>
    </row>
    <row r="4503" spans="1:2">
      <c r="A4503">
        <v>4502</v>
      </c>
      <c r="B4503" s="13">
        <v>-0.85301350804861098</v>
      </c>
    </row>
    <row r="4504" spans="1:2">
      <c r="A4504">
        <v>4503</v>
      </c>
      <c r="B4504" s="13">
        <v>4.4759753607866113</v>
      </c>
    </row>
    <row r="4505" spans="1:2">
      <c r="A4505">
        <v>4504</v>
      </c>
      <c r="B4505" s="13">
        <v>2.4143508627827166</v>
      </c>
    </row>
    <row r="4506" spans="1:2">
      <c r="A4506">
        <v>4505</v>
      </c>
      <c r="B4506" s="13">
        <v>2.3642484941239315</v>
      </c>
    </row>
    <row r="4507" spans="1:2">
      <c r="A4507">
        <v>4506</v>
      </c>
      <c r="B4507" s="13">
        <v>-4.9912783226107837</v>
      </c>
    </row>
    <row r="4508" spans="1:2">
      <c r="A4508">
        <v>4507</v>
      </c>
      <c r="B4508" s="13">
        <v>-1.9213095832747769</v>
      </c>
    </row>
    <row r="4509" spans="1:2">
      <c r="A4509">
        <v>4508</v>
      </c>
      <c r="B4509" s="13">
        <v>2.3468541069352478</v>
      </c>
    </row>
    <row r="4510" spans="1:2">
      <c r="A4510">
        <v>4509</v>
      </c>
      <c r="B4510" s="13">
        <v>3.7080405236285854</v>
      </c>
    </row>
    <row r="4511" spans="1:2">
      <c r="A4511">
        <v>4510</v>
      </c>
      <c r="B4511" s="13">
        <v>3.1723006604351118</v>
      </c>
    </row>
    <row r="4512" spans="1:2">
      <c r="A4512">
        <v>4511</v>
      </c>
      <c r="B4512" s="13">
        <v>-0.42690901051777103</v>
      </c>
    </row>
    <row r="4513" spans="1:2">
      <c r="A4513">
        <v>4512</v>
      </c>
      <c r="B4513" s="13">
        <v>-1.5849898507914157</v>
      </c>
    </row>
    <row r="4514" spans="1:2">
      <c r="A4514">
        <v>4513</v>
      </c>
      <c r="B4514" s="13">
        <v>2.7910341976712938</v>
      </c>
    </row>
    <row r="4515" spans="1:2">
      <c r="A4515">
        <v>4514</v>
      </c>
      <c r="B4515" s="13">
        <v>-0.53770609935910552</v>
      </c>
    </row>
    <row r="4516" spans="1:2">
      <c r="A4516">
        <v>4515</v>
      </c>
      <c r="B4516" s="13">
        <v>-0.97080018066715135</v>
      </c>
    </row>
    <row r="4517" spans="1:2">
      <c r="A4517">
        <v>4516</v>
      </c>
      <c r="B4517" s="13">
        <v>0.40585698886190957</v>
      </c>
    </row>
    <row r="4518" spans="1:2">
      <c r="A4518">
        <v>4517</v>
      </c>
      <c r="B4518" s="13">
        <v>0.97753501829873113</v>
      </c>
    </row>
    <row r="4519" spans="1:2">
      <c r="A4519">
        <v>4518</v>
      </c>
      <c r="B4519" s="13">
        <v>-1.2998958680172443</v>
      </c>
    </row>
    <row r="4520" spans="1:2">
      <c r="A4520">
        <v>4519</v>
      </c>
      <c r="B4520" s="13">
        <v>7.6773051715253873</v>
      </c>
    </row>
    <row r="4521" spans="1:2">
      <c r="A4521">
        <v>4520</v>
      </c>
      <c r="B4521" s="13">
        <v>-0.10795001003204467</v>
      </c>
    </row>
    <row r="4522" spans="1:2">
      <c r="A4522">
        <v>4521</v>
      </c>
      <c r="B4522" s="13">
        <v>-0.87723172928505189</v>
      </c>
    </row>
    <row r="4523" spans="1:2">
      <c r="A4523">
        <v>4522</v>
      </c>
      <c r="B4523" s="13">
        <v>-0.67628427978551742</v>
      </c>
    </row>
    <row r="4524" spans="1:2">
      <c r="A4524">
        <v>4523</v>
      </c>
      <c r="B4524" s="13">
        <v>4.0869775702323503</v>
      </c>
    </row>
    <row r="4525" spans="1:2">
      <c r="A4525">
        <v>4524</v>
      </c>
      <c r="B4525" s="13">
        <v>2.3812366600326178</v>
      </c>
    </row>
    <row r="4526" spans="1:2">
      <c r="A4526">
        <v>4525</v>
      </c>
      <c r="B4526" s="13">
        <v>2.4956132835090341</v>
      </c>
    </row>
    <row r="4527" spans="1:2">
      <c r="A4527">
        <v>4526</v>
      </c>
      <c r="B4527" s="13">
        <v>-6.1420956227567505</v>
      </c>
    </row>
    <row r="4528" spans="1:2">
      <c r="A4528">
        <v>4527</v>
      </c>
      <c r="B4528" s="13">
        <v>1.7430567593586832</v>
      </c>
    </row>
    <row r="4529" spans="1:2">
      <c r="A4529">
        <v>4528</v>
      </c>
      <c r="B4529" s="13">
        <v>-0.75088651811161777</v>
      </c>
    </row>
    <row r="4530" spans="1:2">
      <c r="A4530">
        <v>4529</v>
      </c>
      <c r="B4530" s="13">
        <v>4.3844809536541307</v>
      </c>
    </row>
    <row r="4531" spans="1:2">
      <c r="A4531">
        <v>4530</v>
      </c>
      <c r="B4531" s="13">
        <v>-0.10547905820832185</v>
      </c>
    </row>
    <row r="4532" spans="1:2">
      <c r="A4532">
        <v>4531</v>
      </c>
      <c r="B4532" s="13">
        <v>-5.1000230014909267</v>
      </c>
    </row>
    <row r="4533" spans="1:2">
      <c r="A4533">
        <v>4532</v>
      </c>
      <c r="B4533" s="13">
        <v>4.284426817582208</v>
      </c>
    </row>
    <row r="4534" spans="1:2">
      <c r="A4534">
        <v>4533</v>
      </c>
      <c r="B4534" s="13">
        <v>1.1143696391334339</v>
      </c>
    </row>
    <row r="4535" spans="1:2">
      <c r="A4535">
        <v>4534</v>
      </c>
      <c r="B4535" s="13">
        <v>1.0153422564990291</v>
      </c>
    </row>
    <row r="4536" spans="1:2">
      <c r="A4536">
        <v>4535</v>
      </c>
      <c r="B4536" s="13">
        <v>-1.9893499583794889</v>
      </c>
    </row>
    <row r="4537" spans="1:2">
      <c r="A4537">
        <v>4536</v>
      </c>
      <c r="B4537" s="13">
        <v>0.83905356701868494</v>
      </c>
    </row>
    <row r="4538" spans="1:2">
      <c r="A4538">
        <v>4537</v>
      </c>
      <c r="B4538" s="13">
        <v>3.6211487999427763</v>
      </c>
    </row>
    <row r="4539" spans="1:2">
      <c r="A4539">
        <v>4538</v>
      </c>
      <c r="B4539" s="13">
        <v>-2.8436150143707941</v>
      </c>
    </row>
    <row r="4540" spans="1:2">
      <c r="A4540">
        <v>4539</v>
      </c>
      <c r="B4540" s="13">
        <v>-0.80672029053713856</v>
      </c>
    </row>
    <row r="4541" spans="1:2">
      <c r="A4541">
        <v>4540</v>
      </c>
      <c r="B4541" s="13">
        <v>-0.72572674444887242</v>
      </c>
    </row>
    <row r="4542" spans="1:2">
      <c r="A4542">
        <v>4541</v>
      </c>
      <c r="B4542" s="13">
        <v>5.1579211606290132</v>
      </c>
    </row>
    <row r="4543" spans="1:2">
      <c r="A4543">
        <v>4542</v>
      </c>
      <c r="B4543" s="13">
        <v>2.2317211054076274</v>
      </c>
    </row>
    <row r="4544" spans="1:2">
      <c r="A4544">
        <v>4543</v>
      </c>
      <c r="B4544" s="13">
        <v>-3.0249520830178258E-2</v>
      </c>
    </row>
    <row r="4545" spans="1:2">
      <c r="A4545">
        <v>4544</v>
      </c>
      <c r="B4545" s="13">
        <v>2.8538744548654011</v>
      </c>
    </row>
    <row r="4546" spans="1:2">
      <c r="A4546">
        <v>4545</v>
      </c>
      <c r="B4546" s="13">
        <v>4.0607691435685682</v>
      </c>
    </row>
    <row r="4547" spans="1:2">
      <c r="A4547">
        <v>4546</v>
      </c>
      <c r="B4547" s="13">
        <v>1.929183865606189</v>
      </c>
    </row>
    <row r="4548" spans="1:2">
      <c r="A4548">
        <v>4547</v>
      </c>
      <c r="B4548" s="13">
        <v>3.8220037891856458</v>
      </c>
    </row>
    <row r="4549" spans="1:2">
      <c r="A4549">
        <v>4548</v>
      </c>
      <c r="B4549" s="13">
        <v>1.0226954490143836</v>
      </c>
    </row>
    <row r="4550" spans="1:2">
      <c r="A4550">
        <v>4549</v>
      </c>
      <c r="B4550" s="13">
        <v>0.14484502533500862</v>
      </c>
    </row>
    <row r="4551" spans="1:2">
      <c r="A4551">
        <v>4550</v>
      </c>
      <c r="B4551" s="13">
        <v>-3.3089634380116593</v>
      </c>
    </row>
    <row r="4552" spans="1:2">
      <c r="A4552">
        <v>4551</v>
      </c>
      <c r="B4552" s="13">
        <v>4.5059855083118174</v>
      </c>
    </row>
    <row r="4553" spans="1:2">
      <c r="A4553">
        <v>4552</v>
      </c>
      <c r="B4553" s="13">
        <v>5.6269488628225357</v>
      </c>
    </row>
    <row r="4554" spans="1:2">
      <c r="A4554">
        <v>4553</v>
      </c>
      <c r="B4554" s="13">
        <v>-2.763704335383093</v>
      </c>
    </row>
    <row r="4555" spans="1:2">
      <c r="A4555">
        <v>4554</v>
      </c>
      <c r="B4555" s="13">
        <v>3.1092668201708022</v>
      </c>
    </row>
    <row r="4556" spans="1:2">
      <c r="A4556">
        <v>4555</v>
      </c>
      <c r="B4556" s="13">
        <v>1.3298674327692013</v>
      </c>
    </row>
    <row r="4557" spans="1:2">
      <c r="A4557">
        <v>4556</v>
      </c>
      <c r="B4557" s="13">
        <v>5.1696750090034742</v>
      </c>
    </row>
    <row r="4558" spans="1:2">
      <c r="A4558">
        <v>4557</v>
      </c>
      <c r="B4558" s="13">
        <v>2.4270879542478698</v>
      </c>
    </row>
    <row r="4559" spans="1:2">
      <c r="A4559">
        <v>4558</v>
      </c>
      <c r="B4559" s="13">
        <v>4.1311179482118989</v>
      </c>
    </row>
    <row r="4560" spans="1:2">
      <c r="A4560">
        <v>4559</v>
      </c>
      <c r="B4560" s="13">
        <v>0.22106371718640996</v>
      </c>
    </row>
    <row r="4561" spans="1:2">
      <c r="A4561">
        <v>4560</v>
      </c>
      <c r="B4561" s="13">
        <v>-1.9280505989631929</v>
      </c>
    </row>
    <row r="4562" spans="1:2">
      <c r="A4562">
        <v>4561</v>
      </c>
      <c r="B4562" s="13">
        <v>4.9044043536519792</v>
      </c>
    </row>
    <row r="4563" spans="1:2">
      <c r="A4563">
        <v>4562</v>
      </c>
      <c r="B4563" s="13">
        <v>-1.5930050504104172</v>
      </c>
    </row>
    <row r="4564" spans="1:2">
      <c r="A4564">
        <v>4563</v>
      </c>
      <c r="B4564" s="13">
        <v>-3.0358954295360463</v>
      </c>
    </row>
    <row r="4565" spans="1:2">
      <c r="A4565">
        <v>4564</v>
      </c>
      <c r="B4565" s="13">
        <v>1.3155134062022211</v>
      </c>
    </row>
    <row r="4566" spans="1:2">
      <c r="A4566">
        <v>4565</v>
      </c>
      <c r="B4566" s="13">
        <v>-1.3524042944773655</v>
      </c>
    </row>
    <row r="4567" spans="1:2">
      <c r="A4567">
        <v>4566</v>
      </c>
      <c r="B4567" s="13">
        <v>-8.2649720663204107</v>
      </c>
    </row>
    <row r="4568" spans="1:2">
      <c r="A4568">
        <v>4567</v>
      </c>
      <c r="B4568" s="13">
        <v>4.2354307402134852</v>
      </c>
    </row>
    <row r="4569" spans="1:2">
      <c r="A4569">
        <v>4568</v>
      </c>
      <c r="B4569" s="13">
        <v>-3.4694275656518516</v>
      </c>
    </row>
    <row r="4570" spans="1:2">
      <c r="A4570">
        <v>4569</v>
      </c>
      <c r="B4570" s="13">
        <v>-2.5679012198438822</v>
      </c>
    </row>
    <row r="4571" spans="1:2">
      <c r="A4571">
        <v>4570</v>
      </c>
      <c r="B4571" s="13">
        <v>-2.7898763612527331</v>
      </c>
    </row>
    <row r="4572" spans="1:2">
      <c r="A4572">
        <v>4571</v>
      </c>
      <c r="B4572" s="13">
        <v>-5.6497443502539104</v>
      </c>
    </row>
    <row r="4573" spans="1:2">
      <c r="A4573">
        <v>4572</v>
      </c>
      <c r="B4573" s="13">
        <v>4.4696338320049156</v>
      </c>
    </row>
    <row r="4574" spans="1:2">
      <c r="A4574">
        <v>4573</v>
      </c>
      <c r="B4574" s="13">
        <v>-6.6901684008663631</v>
      </c>
    </row>
    <row r="4575" spans="1:2">
      <c r="A4575">
        <v>4574</v>
      </c>
      <c r="B4575" s="13">
        <v>3.2910826667772914</v>
      </c>
    </row>
    <row r="4576" spans="1:2">
      <c r="A4576">
        <v>4575</v>
      </c>
      <c r="B4576" s="13">
        <v>4.938837592210481</v>
      </c>
    </row>
    <row r="4577" spans="1:2">
      <c r="A4577">
        <v>4576</v>
      </c>
      <c r="B4577" s="13">
        <v>0.49017757794757566</v>
      </c>
    </row>
    <row r="4578" spans="1:2">
      <c r="A4578">
        <v>4577</v>
      </c>
      <c r="B4578" s="13">
        <v>-8.0548099020193131</v>
      </c>
    </row>
    <row r="4579" spans="1:2">
      <c r="A4579">
        <v>4578</v>
      </c>
      <c r="B4579" s="13">
        <v>0.29966488571090277</v>
      </c>
    </row>
    <row r="4580" spans="1:2">
      <c r="A4580">
        <v>4579</v>
      </c>
      <c r="B4580" s="13">
        <v>-0.75107965800744092</v>
      </c>
    </row>
    <row r="4581" spans="1:2">
      <c r="A4581">
        <v>4580</v>
      </c>
      <c r="B4581" s="13">
        <v>3.8889720126480154</v>
      </c>
    </row>
    <row r="4582" spans="1:2">
      <c r="A4582">
        <v>4581</v>
      </c>
      <c r="B4582" s="13">
        <v>2.889059698896157</v>
      </c>
    </row>
    <row r="4583" spans="1:2">
      <c r="A4583">
        <v>4582</v>
      </c>
      <c r="B4583" s="13">
        <v>-0.39748159246472664</v>
      </c>
    </row>
    <row r="4584" spans="1:2">
      <c r="A4584">
        <v>4583</v>
      </c>
      <c r="B4584" s="13">
        <v>-1.3141858333875116</v>
      </c>
    </row>
    <row r="4585" spans="1:2">
      <c r="A4585">
        <v>4584</v>
      </c>
      <c r="B4585" s="13">
        <v>0.18708789489231353</v>
      </c>
    </row>
    <row r="4586" spans="1:2">
      <c r="A4586">
        <v>4585</v>
      </c>
      <c r="B4586" s="13">
        <v>-4.5549374382684329</v>
      </c>
    </row>
    <row r="4587" spans="1:2">
      <c r="A4587">
        <v>4586</v>
      </c>
      <c r="B4587" s="13">
        <v>-0.31196581002139773</v>
      </c>
    </row>
    <row r="4588" spans="1:2">
      <c r="A4588">
        <v>4587</v>
      </c>
      <c r="B4588" s="13">
        <v>2.7608768483385013</v>
      </c>
    </row>
    <row r="4589" spans="1:2">
      <c r="A4589">
        <v>4588</v>
      </c>
      <c r="B4589" s="13">
        <v>3.7537767619877691</v>
      </c>
    </row>
    <row r="4590" spans="1:2">
      <c r="A4590">
        <v>4589</v>
      </c>
      <c r="B4590" s="13">
        <v>-0.64393763140367122</v>
      </c>
    </row>
    <row r="4591" spans="1:2">
      <c r="A4591">
        <v>4590</v>
      </c>
      <c r="B4591" s="13">
        <v>-2.7476166936509614</v>
      </c>
    </row>
    <row r="4592" spans="1:2">
      <c r="A4592">
        <v>4591</v>
      </c>
      <c r="B4592" s="13">
        <v>-3.7257637800283101</v>
      </c>
    </row>
    <row r="4593" spans="1:2">
      <c r="A4593">
        <v>4592</v>
      </c>
      <c r="B4593" s="13">
        <v>-2.557032286436471</v>
      </c>
    </row>
    <row r="4594" spans="1:2">
      <c r="A4594">
        <v>4593</v>
      </c>
      <c r="B4594" s="13">
        <v>-2.2194174142210352</v>
      </c>
    </row>
    <row r="4595" spans="1:2">
      <c r="A4595">
        <v>4594</v>
      </c>
      <c r="B4595" s="13">
        <v>4.7830025324439713</v>
      </c>
    </row>
    <row r="4596" spans="1:2">
      <c r="A4596">
        <v>4595</v>
      </c>
      <c r="B4596" s="13">
        <v>-0.51493749297561853</v>
      </c>
    </row>
    <row r="4597" spans="1:2">
      <c r="A4597">
        <v>4596</v>
      </c>
      <c r="B4597" s="13">
        <v>0.36104313116389125</v>
      </c>
    </row>
    <row r="4598" spans="1:2">
      <c r="A4598">
        <v>4597</v>
      </c>
      <c r="B4598" s="13">
        <v>-2.226861832349516</v>
      </c>
    </row>
    <row r="4599" spans="1:2">
      <c r="A4599">
        <v>4598</v>
      </c>
      <c r="B4599" s="13">
        <v>-0.38059856596382424</v>
      </c>
    </row>
    <row r="4600" spans="1:2">
      <c r="A4600">
        <v>4599</v>
      </c>
      <c r="B4600" s="13">
        <v>3.2605728626114616</v>
      </c>
    </row>
    <row r="4601" spans="1:2">
      <c r="A4601">
        <v>4600</v>
      </c>
      <c r="B4601" s="13">
        <v>1.8647725803080279</v>
      </c>
    </row>
    <row r="4602" spans="1:2">
      <c r="A4602">
        <v>4601</v>
      </c>
      <c r="B4602" s="13">
        <v>0.74754925184421261</v>
      </c>
    </row>
    <row r="4603" spans="1:2">
      <c r="A4603">
        <v>4602</v>
      </c>
      <c r="B4603" s="13">
        <v>2.0505469524414903</v>
      </c>
    </row>
    <row r="4604" spans="1:2">
      <c r="A4604">
        <v>4603</v>
      </c>
      <c r="B4604" s="13">
        <v>1.107474016983266</v>
      </c>
    </row>
    <row r="4605" spans="1:2">
      <c r="A4605">
        <v>4604</v>
      </c>
      <c r="B4605" s="13">
        <v>-1.7539830162335051</v>
      </c>
    </row>
    <row r="4606" spans="1:2">
      <c r="A4606">
        <v>4605</v>
      </c>
      <c r="B4606" s="13">
        <v>-2.3719774207929611</v>
      </c>
    </row>
    <row r="4607" spans="1:2">
      <c r="A4607">
        <v>4606</v>
      </c>
      <c r="B4607" s="13">
        <v>-2.8718170275018258</v>
      </c>
    </row>
    <row r="4608" spans="1:2">
      <c r="A4608">
        <v>4607</v>
      </c>
      <c r="B4608" s="13">
        <v>-1.0861600202483657</v>
      </c>
    </row>
    <row r="4609" spans="1:2">
      <c r="A4609">
        <v>4608</v>
      </c>
      <c r="B4609" s="13">
        <v>-3.153560757457972</v>
      </c>
    </row>
    <row r="4610" spans="1:2">
      <c r="A4610">
        <v>4609</v>
      </c>
      <c r="B4610" s="13">
        <v>0.30816417401328866</v>
      </c>
    </row>
    <row r="4611" spans="1:2">
      <c r="A4611">
        <v>4610</v>
      </c>
      <c r="B4611" s="13">
        <v>1.2529394924867827</v>
      </c>
    </row>
    <row r="4612" spans="1:2">
      <c r="A4612">
        <v>4611</v>
      </c>
      <c r="B4612" s="13">
        <v>-2.1307192354072138</v>
      </c>
    </row>
    <row r="4613" spans="1:2">
      <c r="A4613">
        <v>4612</v>
      </c>
      <c r="B4613" s="13">
        <v>-1.9195303769114456</v>
      </c>
    </row>
    <row r="4614" spans="1:2">
      <c r="A4614">
        <v>4613</v>
      </c>
      <c r="B4614" s="13">
        <v>-0.37100618278485087</v>
      </c>
    </row>
    <row r="4615" spans="1:2">
      <c r="A4615">
        <v>4614</v>
      </c>
      <c r="B4615" s="13">
        <v>2.3769357043715282</v>
      </c>
    </row>
    <row r="4616" spans="1:2">
      <c r="A4616">
        <v>4615</v>
      </c>
      <c r="B4616" s="13">
        <v>-1.2987344033431447</v>
      </c>
    </row>
    <row r="4617" spans="1:2">
      <c r="A4617">
        <v>4616</v>
      </c>
      <c r="B4617" s="13">
        <v>5.3705555135294665</v>
      </c>
    </row>
    <row r="4618" spans="1:2">
      <c r="A4618">
        <v>4617</v>
      </c>
      <c r="B4618" s="13">
        <v>6.2545420059266519</v>
      </c>
    </row>
    <row r="4619" spans="1:2">
      <c r="A4619">
        <v>4618</v>
      </c>
      <c r="B4619" s="13">
        <v>0.58589201956701553</v>
      </c>
    </row>
    <row r="4620" spans="1:2">
      <c r="A4620">
        <v>4619</v>
      </c>
      <c r="B4620" s="13">
        <v>-5.0808865844732143</v>
      </c>
    </row>
    <row r="4621" spans="1:2">
      <c r="A4621">
        <v>4620</v>
      </c>
      <c r="B4621" s="13">
        <v>0.81185295615663122</v>
      </c>
    </row>
    <row r="4622" spans="1:2">
      <c r="A4622">
        <v>4621</v>
      </c>
      <c r="B4622" s="13">
        <v>1.5967942781179136</v>
      </c>
    </row>
    <row r="4623" spans="1:2">
      <c r="A4623">
        <v>4622</v>
      </c>
      <c r="B4623" s="13">
        <v>-3.4613739271499342</v>
      </c>
    </row>
    <row r="4624" spans="1:2">
      <c r="A4624">
        <v>4623</v>
      </c>
      <c r="B4624" s="13">
        <v>-1.6735192187824697</v>
      </c>
    </row>
    <row r="4625" spans="1:2">
      <c r="A4625">
        <v>4624</v>
      </c>
      <c r="B4625" s="13">
        <v>-5.5320864491063331</v>
      </c>
    </row>
    <row r="4626" spans="1:2">
      <c r="A4626">
        <v>4625</v>
      </c>
      <c r="B4626" s="13">
        <v>4.832296659267163</v>
      </c>
    </row>
    <row r="4627" spans="1:2">
      <c r="A4627">
        <v>4626</v>
      </c>
      <c r="B4627" s="13">
        <v>4.2341948039063286</v>
      </c>
    </row>
    <row r="4628" spans="1:2">
      <c r="A4628">
        <v>4627</v>
      </c>
      <c r="B4628" s="13">
        <v>-2.0177675861411033</v>
      </c>
    </row>
    <row r="4629" spans="1:2">
      <c r="A4629">
        <v>4628</v>
      </c>
      <c r="B4629" s="13">
        <v>3.2867432463737116</v>
      </c>
    </row>
    <row r="4630" spans="1:2">
      <c r="A4630">
        <v>4629</v>
      </c>
      <c r="B4630" s="13">
        <v>1.631787154753112</v>
      </c>
    </row>
    <row r="4631" spans="1:2">
      <c r="A4631">
        <v>4630</v>
      </c>
      <c r="B4631" s="13">
        <v>0.93389312651577683</v>
      </c>
    </row>
    <row r="4632" spans="1:2">
      <c r="A4632">
        <v>4631</v>
      </c>
      <c r="B4632" s="13">
        <v>-0.15828541073349114</v>
      </c>
    </row>
    <row r="4633" spans="1:2">
      <c r="A4633">
        <v>4632</v>
      </c>
      <c r="B4633" s="13">
        <v>2.5351972143997967</v>
      </c>
    </row>
    <row r="4634" spans="1:2">
      <c r="A4634">
        <v>4633</v>
      </c>
      <c r="B4634" s="13">
        <v>1.1233696198330179</v>
      </c>
    </row>
    <row r="4635" spans="1:2">
      <c r="A4635">
        <v>4634</v>
      </c>
      <c r="B4635" s="13">
        <v>-9.4916872622936507E-2</v>
      </c>
    </row>
    <row r="4636" spans="1:2">
      <c r="A4636">
        <v>4635</v>
      </c>
      <c r="B4636" s="13">
        <v>-2.4605493372722642</v>
      </c>
    </row>
    <row r="4637" spans="1:2">
      <c r="A4637">
        <v>4636</v>
      </c>
      <c r="B4637" s="13">
        <v>3.7854689483671664</v>
      </c>
    </row>
    <row r="4638" spans="1:2">
      <c r="A4638">
        <v>4637</v>
      </c>
      <c r="B4638" s="13">
        <v>-5.9514935036435066</v>
      </c>
    </row>
    <row r="4639" spans="1:2">
      <c r="A4639">
        <v>4638</v>
      </c>
      <c r="B4639" s="13">
        <v>-4.3705209401347895</v>
      </c>
    </row>
    <row r="4640" spans="1:2">
      <c r="A4640">
        <v>4639</v>
      </c>
      <c r="B4640" s="13">
        <v>0.46590208894628099</v>
      </c>
    </row>
    <row r="4641" spans="1:2">
      <c r="A4641">
        <v>4640</v>
      </c>
      <c r="B4641" s="13">
        <v>-1.6456143391535574</v>
      </c>
    </row>
    <row r="4642" spans="1:2">
      <c r="A4642">
        <v>4641</v>
      </c>
      <c r="B4642" s="13">
        <v>-0.8219391575408006</v>
      </c>
    </row>
    <row r="4643" spans="1:2">
      <c r="A4643">
        <v>4642</v>
      </c>
      <c r="B4643" s="13">
        <v>-1.3539725787989012</v>
      </c>
    </row>
    <row r="4644" spans="1:2">
      <c r="A4644">
        <v>4643</v>
      </c>
      <c r="B4644" s="13">
        <v>-8.1137482384952335</v>
      </c>
    </row>
    <row r="4645" spans="1:2">
      <c r="A4645">
        <v>4644</v>
      </c>
      <c r="B4645" s="13">
        <v>-9.5788673813704204</v>
      </c>
    </row>
    <row r="4646" spans="1:2">
      <c r="A4646">
        <v>4645</v>
      </c>
      <c r="B4646" s="13">
        <v>2.4987666804513053</v>
      </c>
    </row>
    <row r="4647" spans="1:2">
      <c r="A4647">
        <v>4646</v>
      </c>
      <c r="B4647" s="13">
        <v>-1.1263785384796907</v>
      </c>
    </row>
    <row r="4648" spans="1:2">
      <c r="A4648">
        <v>4647</v>
      </c>
      <c r="B4648" s="13">
        <v>3.5375903186773905</v>
      </c>
    </row>
    <row r="4649" spans="1:2">
      <c r="A4649">
        <v>4648</v>
      </c>
      <c r="B4649" s="13">
        <v>3.1367716260518348</v>
      </c>
    </row>
    <row r="4650" spans="1:2">
      <c r="A4650">
        <v>4649</v>
      </c>
      <c r="B4650" s="13">
        <v>-1.3887101274504532</v>
      </c>
    </row>
    <row r="4651" spans="1:2">
      <c r="A4651">
        <v>4650</v>
      </c>
      <c r="B4651" s="13">
        <v>3.9751333513442462</v>
      </c>
    </row>
    <row r="4652" spans="1:2">
      <c r="A4652">
        <v>4651</v>
      </c>
      <c r="B4652" s="13">
        <v>1.5595211204839659</v>
      </c>
    </row>
    <row r="4653" spans="1:2">
      <c r="A4653">
        <v>4652</v>
      </c>
      <c r="B4653" s="13">
        <v>0.21587514395277907</v>
      </c>
    </row>
    <row r="4654" spans="1:2">
      <c r="A4654">
        <v>4653</v>
      </c>
      <c r="B4654" s="13">
        <v>1.618794923000914</v>
      </c>
    </row>
    <row r="4655" spans="1:2">
      <c r="A4655">
        <v>4654</v>
      </c>
      <c r="B4655" s="13">
        <v>7.76240042411938</v>
      </c>
    </row>
    <row r="4656" spans="1:2">
      <c r="A4656">
        <v>4655</v>
      </c>
      <c r="B4656" s="13">
        <v>-0.65711207361106416</v>
      </c>
    </row>
    <row r="4657" spans="1:2">
      <c r="A4657">
        <v>4656</v>
      </c>
      <c r="B4657" s="13">
        <v>-0.12025864257106685</v>
      </c>
    </row>
    <row r="4658" spans="1:2">
      <c r="A4658">
        <v>4657</v>
      </c>
      <c r="B4658" s="13">
        <v>4.9685080569363942</v>
      </c>
    </row>
    <row r="4659" spans="1:2">
      <c r="A4659">
        <v>4658</v>
      </c>
      <c r="B4659" s="13">
        <v>-5.7638779945193122</v>
      </c>
    </row>
    <row r="4660" spans="1:2">
      <c r="A4660">
        <v>4659</v>
      </c>
      <c r="B4660" s="13">
        <v>0.34009835566310137</v>
      </c>
    </row>
    <row r="4661" spans="1:2">
      <c r="A4661">
        <v>4660</v>
      </c>
      <c r="B4661" s="13">
        <v>-4.5807698542015896</v>
      </c>
    </row>
    <row r="4662" spans="1:2">
      <c r="A4662">
        <v>4661</v>
      </c>
      <c r="B4662" s="13">
        <v>5.962802530214697</v>
      </c>
    </row>
    <row r="4663" spans="1:2">
      <c r="A4663">
        <v>4662</v>
      </c>
      <c r="B4663" s="13">
        <v>-1.2601864235777371</v>
      </c>
    </row>
    <row r="4664" spans="1:2">
      <c r="A4664">
        <v>4663</v>
      </c>
      <c r="B4664" s="13">
        <v>-1.350852293873317</v>
      </c>
    </row>
    <row r="4665" spans="1:2">
      <c r="A4665">
        <v>4664</v>
      </c>
      <c r="B4665" s="13">
        <v>-5.6610121903023325</v>
      </c>
    </row>
    <row r="4666" spans="1:2">
      <c r="A4666">
        <v>4665</v>
      </c>
      <c r="B4666" s="13">
        <v>6.5937559373821779</v>
      </c>
    </row>
    <row r="4667" spans="1:2">
      <c r="A4667">
        <v>4666</v>
      </c>
      <c r="B4667" s="13">
        <v>2.812198576563</v>
      </c>
    </row>
    <row r="4668" spans="1:2">
      <c r="A4668">
        <v>4667</v>
      </c>
      <c r="B4668" s="13">
        <v>2.3320263092534739</v>
      </c>
    </row>
    <row r="4669" spans="1:2">
      <c r="A4669">
        <v>4668</v>
      </c>
      <c r="B4669" s="13">
        <v>-1.1959243643261979</v>
      </c>
    </row>
    <row r="4670" spans="1:2">
      <c r="A4670">
        <v>4669</v>
      </c>
      <c r="B4670" s="13">
        <v>3.019642364389763</v>
      </c>
    </row>
    <row r="4671" spans="1:2">
      <c r="A4671">
        <v>4670</v>
      </c>
      <c r="B4671" s="13">
        <v>-8.3384764637803883</v>
      </c>
    </row>
    <row r="4672" spans="1:2">
      <c r="A4672">
        <v>4671</v>
      </c>
      <c r="B4672" s="13">
        <v>-2.5084470011966693</v>
      </c>
    </row>
    <row r="4673" spans="1:2">
      <c r="A4673">
        <v>4672</v>
      </c>
      <c r="B4673" s="13">
        <v>-0.22809063029206023</v>
      </c>
    </row>
    <row r="4674" spans="1:2">
      <c r="A4674">
        <v>4673</v>
      </c>
      <c r="B4674" s="13">
        <v>0.36633895742502759</v>
      </c>
    </row>
    <row r="4675" spans="1:2">
      <c r="A4675">
        <v>4674</v>
      </c>
      <c r="B4675" s="13">
        <v>3.665401630229034</v>
      </c>
    </row>
    <row r="4676" spans="1:2">
      <c r="A4676">
        <v>4675</v>
      </c>
      <c r="B4676" s="13">
        <v>1.5486902511427216</v>
      </c>
    </row>
    <row r="4677" spans="1:2">
      <c r="A4677">
        <v>4676</v>
      </c>
      <c r="B4677" s="13">
        <v>-1.4311485147571326</v>
      </c>
    </row>
    <row r="4678" spans="1:2">
      <c r="A4678">
        <v>4677</v>
      </c>
      <c r="B4678" s="13">
        <v>1.6853526112755175</v>
      </c>
    </row>
    <row r="4679" spans="1:2">
      <c r="A4679">
        <v>4678</v>
      </c>
      <c r="B4679" s="13">
        <v>5.9677963882447296</v>
      </c>
    </row>
    <row r="4680" spans="1:2">
      <c r="A4680">
        <v>4679</v>
      </c>
      <c r="B4680" s="13">
        <v>0.74863128298051296</v>
      </c>
    </row>
    <row r="4681" spans="1:2">
      <c r="A4681">
        <v>4680</v>
      </c>
      <c r="B4681" s="13">
        <v>-1.2168457876128558</v>
      </c>
    </row>
    <row r="4682" spans="1:2">
      <c r="A4682">
        <v>4681</v>
      </c>
      <c r="B4682" s="13">
        <v>-1.8913881562997532</v>
      </c>
    </row>
    <row r="4683" spans="1:2">
      <c r="A4683">
        <v>4682</v>
      </c>
      <c r="B4683" s="13">
        <v>-0.57392939824443945</v>
      </c>
    </row>
    <row r="4684" spans="1:2">
      <c r="A4684">
        <v>4683</v>
      </c>
      <c r="B4684" s="13">
        <v>-7.2342678154776712</v>
      </c>
    </row>
    <row r="4685" spans="1:2">
      <c r="A4685">
        <v>4684</v>
      </c>
      <c r="B4685" s="13">
        <v>-3.512522978379335</v>
      </c>
    </row>
    <row r="4686" spans="1:2">
      <c r="A4686">
        <v>4685</v>
      </c>
      <c r="B4686" s="13">
        <v>-5.4693272635435237</v>
      </c>
    </row>
    <row r="4687" spans="1:2">
      <c r="A4687">
        <v>4686</v>
      </c>
      <c r="B4687" s="13">
        <v>5.5180010420700487</v>
      </c>
    </row>
    <row r="4688" spans="1:2">
      <c r="A4688">
        <v>4687</v>
      </c>
      <c r="B4688" s="13">
        <v>3.7446100852085871</v>
      </c>
    </row>
    <row r="4689" spans="1:2">
      <c r="A4689">
        <v>4688</v>
      </c>
      <c r="B4689" s="13">
        <v>-2.2161582135536189</v>
      </c>
    </row>
    <row r="4690" spans="1:2">
      <c r="A4690">
        <v>4689</v>
      </c>
      <c r="B4690" s="13">
        <v>9.6300222771449508</v>
      </c>
    </row>
    <row r="4691" spans="1:2">
      <c r="A4691">
        <v>4690</v>
      </c>
      <c r="B4691" s="13">
        <v>0.87040193611477146</v>
      </c>
    </row>
    <row r="4692" spans="1:2">
      <c r="A4692">
        <v>4691</v>
      </c>
      <c r="B4692" s="13">
        <v>0.28456720782613321</v>
      </c>
    </row>
    <row r="4693" spans="1:2">
      <c r="A4693">
        <v>4692</v>
      </c>
      <c r="B4693" s="13">
        <v>1.1311213601494903</v>
      </c>
    </row>
    <row r="4694" spans="1:2">
      <c r="A4694">
        <v>4693</v>
      </c>
      <c r="B4694" s="13">
        <v>-0.41657098434531409</v>
      </c>
    </row>
    <row r="4695" spans="1:2">
      <c r="A4695">
        <v>4694</v>
      </c>
      <c r="B4695" s="13">
        <v>1.7283284173029909</v>
      </c>
    </row>
    <row r="4696" spans="1:2">
      <c r="A4696">
        <v>4695</v>
      </c>
      <c r="B4696" s="13">
        <v>-2.9733111917161543</v>
      </c>
    </row>
    <row r="4697" spans="1:2">
      <c r="A4697">
        <v>4696</v>
      </c>
      <c r="B4697" s="13">
        <v>1.5877354769086423</v>
      </c>
    </row>
    <row r="4698" spans="1:2">
      <c r="A4698">
        <v>4697</v>
      </c>
      <c r="B4698" s="13">
        <v>-1.1601925105070008</v>
      </c>
    </row>
    <row r="4699" spans="1:2">
      <c r="A4699">
        <v>4698</v>
      </c>
      <c r="B4699" s="13">
        <v>0.4575091606707461</v>
      </c>
    </row>
    <row r="4700" spans="1:2">
      <c r="A4700">
        <v>4699</v>
      </c>
      <c r="B4700" s="13">
        <v>2.2555938941892824</v>
      </c>
    </row>
    <row r="4701" spans="1:2">
      <c r="A4701">
        <v>4700</v>
      </c>
      <c r="B4701" s="13">
        <v>-5.8045040564089279</v>
      </c>
    </row>
    <row r="4702" spans="1:2">
      <c r="A4702">
        <v>4701</v>
      </c>
      <c r="B4702" s="13">
        <v>4.6798274125737285</v>
      </c>
    </row>
    <row r="4703" spans="1:2">
      <c r="A4703">
        <v>4702</v>
      </c>
      <c r="B4703" s="13">
        <v>1.7174811394032472</v>
      </c>
    </row>
    <row r="4704" spans="1:2">
      <c r="A4704">
        <v>4703</v>
      </c>
      <c r="B4704" s="13">
        <v>-5.6173974043667751</v>
      </c>
    </row>
    <row r="4705" spans="1:2">
      <c r="A4705">
        <v>4704</v>
      </c>
      <c r="B4705" s="13">
        <v>5.1699471474306193</v>
      </c>
    </row>
    <row r="4706" spans="1:2">
      <c r="A4706">
        <v>4705</v>
      </c>
      <c r="B4706" s="13">
        <v>-3.6545335580648231</v>
      </c>
    </row>
    <row r="4707" spans="1:2">
      <c r="A4707">
        <v>4706</v>
      </c>
      <c r="B4707" s="13">
        <v>5.661385466647511</v>
      </c>
    </row>
    <row r="4708" spans="1:2">
      <c r="A4708">
        <v>4707</v>
      </c>
      <c r="B4708" s="13">
        <v>-3.6346539642889781</v>
      </c>
    </row>
    <row r="4709" spans="1:2">
      <c r="A4709">
        <v>4708</v>
      </c>
      <c r="B4709" s="13">
        <v>1.8904884457352131</v>
      </c>
    </row>
    <row r="4710" spans="1:2">
      <c r="A4710">
        <v>4709</v>
      </c>
      <c r="B4710" s="13">
        <v>-1.5848620009193384</v>
      </c>
    </row>
    <row r="4711" spans="1:2">
      <c r="A4711">
        <v>4710</v>
      </c>
      <c r="B4711" s="13">
        <v>3.4460665945975935</v>
      </c>
    </row>
    <row r="4712" spans="1:2">
      <c r="A4712">
        <v>4711</v>
      </c>
      <c r="B4712" s="13">
        <v>-2.8119088108713766</v>
      </c>
    </row>
    <row r="4713" spans="1:2">
      <c r="A4713">
        <v>4712</v>
      </c>
      <c r="B4713" s="13">
        <v>-1.5281631977808006</v>
      </c>
    </row>
    <row r="4714" spans="1:2">
      <c r="A4714">
        <v>4713</v>
      </c>
      <c r="B4714" s="13">
        <v>1.0911423822218527</v>
      </c>
    </row>
    <row r="4715" spans="1:2">
      <c r="A4715">
        <v>4714</v>
      </c>
      <c r="B4715" s="13">
        <v>-3.1839063058810053</v>
      </c>
    </row>
    <row r="4716" spans="1:2">
      <c r="A4716">
        <v>4715</v>
      </c>
      <c r="B4716" s="13">
        <v>-2.6358669847242298</v>
      </c>
    </row>
    <row r="4717" spans="1:2">
      <c r="A4717">
        <v>4716</v>
      </c>
      <c r="B4717" s="13">
        <v>3.3849853513726784</v>
      </c>
    </row>
    <row r="4718" spans="1:2">
      <c r="A4718">
        <v>4717</v>
      </c>
      <c r="B4718" s="13">
        <v>5.9122888892948007</v>
      </c>
    </row>
    <row r="4719" spans="1:2">
      <c r="A4719">
        <v>4718</v>
      </c>
      <c r="B4719" s="13">
        <v>-4.3696144025582475</v>
      </c>
    </row>
    <row r="4720" spans="1:2">
      <c r="A4720">
        <v>4719</v>
      </c>
      <c r="B4720" s="13">
        <v>0.8586231194026599</v>
      </c>
    </row>
    <row r="4721" spans="1:2">
      <c r="A4721">
        <v>4720</v>
      </c>
      <c r="B4721" s="13">
        <v>4.4358040601613817</v>
      </c>
    </row>
    <row r="4722" spans="1:2">
      <c r="A4722">
        <v>4721</v>
      </c>
      <c r="B4722" s="13">
        <v>-8.9454360477211559</v>
      </c>
    </row>
    <row r="4723" spans="1:2">
      <c r="A4723">
        <v>4722</v>
      </c>
      <c r="B4723" s="13">
        <v>-4.1264426612473475</v>
      </c>
    </row>
    <row r="4724" spans="1:2">
      <c r="A4724">
        <v>4723</v>
      </c>
      <c r="B4724" s="13">
        <v>0.66593861962742851</v>
      </c>
    </row>
    <row r="4725" spans="1:2">
      <c r="A4725">
        <v>4724</v>
      </c>
      <c r="B4725" s="13">
        <v>-2.9987742889486904</v>
      </c>
    </row>
    <row r="4726" spans="1:2">
      <c r="A4726">
        <v>4725</v>
      </c>
      <c r="B4726" s="13">
        <v>-0.32733152004894095</v>
      </c>
    </row>
    <row r="4727" spans="1:2">
      <c r="A4727">
        <v>4726</v>
      </c>
      <c r="B4727" s="13">
        <v>2.5319140250286947</v>
      </c>
    </row>
    <row r="4728" spans="1:2">
      <c r="A4728">
        <v>4727</v>
      </c>
      <c r="B4728" s="13">
        <v>-2.2757742338711213</v>
      </c>
    </row>
    <row r="4729" spans="1:2">
      <c r="A4729">
        <v>4728</v>
      </c>
      <c r="B4729" s="13">
        <v>-1.8276192816566439</v>
      </c>
    </row>
    <row r="4730" spans="1:2">
      <c r="A4730">
        <v>4729</v>
      </c>
      <c r="B4730" s="13">
        <v>3.7233176078346331</v>
      </c>
    </row>
    <row r="4731" spans="1:2">
      <c r="A4731">
        <v>4730</v>
      </c>
      <c r="B4731" s="13">
        <v>2.6297590942800437</v>
      </c>
    </row>
    <row r="4732" spans="1:2">
      <c r="A4732">
        <v>4731</v>
      </c>
      <c r="B4732" s="13">
        <v>2.5492306956966266</v>
      </c>
    </row>
    <row r="4733" spans="1:2">
      <c r="A4733">
        <v>4732</v>
      </c>
      <c r="B4733" s="13">
        <v>3.0985284244007358</v>
      </c>
    </row>
    <row r="4734" spans="1:2">
      <c r="A4734">
        <v>4733</v>
      </c>
      <c r="B4734" s="13">
        <v>1.8131983380376389</v>
      </c>
    </row>
    <row r="4735" spans="1:2">
      <c r="A4735">
        <v>4734</v>
      </c>
      <c r="B4735" s="13">
        <v>3.1837857539197745</v>
      </c>
    </row>
    <row r="4736" spans="1:2">
      <c r="A4736">
        <v>4735</v>
      </c>
      <c r="B4736" s="13">
        <v>4.0422457191345176</v>
      </c>
    </row>
    <row r="4737" spans="1:2">
      <c r="A4737">
        <v>4736</v>
      </c>
      <c r="B4737" s="13">
        <v>2.86517359116058</v>
      </c>
    </row>
    <row r="4738" spans="1:2">
      <c r="A4738">
        <v>4737</v>
      </c>
      <c r="B4738" s="13">
        <v>2.6622068687299034</v>
      </c>
    </row>
    <row r="4739" spans="1:2">
      <c r="A4739">
        <v>4738</v>
      </c>
      <c r="B4739" s="13">
        <v>-2.4746279782348131</v>
      </c>
    </row>
    <row r="4740" spans="1:2">
      <c r="A4740">
        <v>4739</v>
      </c>
      <c r="B4740" s="13">
        <v>4.0667571474827175</v>
      </c>
    </row>
    <row r="4741" spans="1:2">
      <c r="A4741">
        <v>4740</v>
      </c>
      <c r="B4741" s="13">
        <v>6.4907547248839181</v>
      </c>
    </row>
    <row r="4742" spans="1:2">
      <c r="A4742">
        <v>4741</v>
      </c>
      <c r="B4742" s="13">
        <v>-0.79004532614098011</v>
      </c>
    </row>
    <row r="4743" spans="1:2">
      <c r="A4743">
        <v>4742</v>
      </c>
      <c r="B4743" s="13">
        <v>1.5146058822298569</v>
      </c>
    </row>
    <row r="4744" spans="1:2">
      <c r="A4744">
        <v>4743</v>
      </c>
      <c r="B4744" s="13">
        <v>0.81658730819169523</v>
      </c>
    </row>
    <row r="4745" spans="1:2">
      <c r="A4745">
        <v>4744</v>
      </c>
      <c r="B4745" s="13">
        <v>-0.9691498291690841</v>
      </c>
    </row>
    <row r="4746" spans="1:2">
      <c r="A4746">
        <v>4745</v>
      </c>
      <c r="B4746" s="13">
        <v>-0.20415522421457638</v>
      </c>
    </row>
    <row r="4747" spans="1:2">
      <c r="A4747">
        <v>4746</v>
      </c>
      <c r="B4747" s="13">
        <v>-4.7982392688019289</v>
      </c>
    </row>
    <row r="4748" spans="1:2">
      <c r="A4748">
        <v>4747</v>
      </c>
      <c r="B4748" s="13">
        <v>1.2321188364457687</v>
      </c>
    </row>
    <row r="4749" spans="1:2">
      <c r="A4749">
        <v>4748</v>
      </c>
      <c r="B4749" s="13">
        <v>3.834915562123038</v>
      </c>
    </row>
    <row r="4750" spans="1:2">
      <c r="A4750">
        <v>4749</v>
      </c>
      <c r="B4750" s="13">
        <v>-5.41020930924015</v>
      </c>
    </row>
    <row r="4751" spans="1:2">
      <c r="A4751">
        <v>4750</v>
      </c>
      <c r="B4751" s="13">
        <v>-0.67471473335957666</v>
      </c>
    </row>
    <row r="4752" spans="1:2">
      <c r="A4752">
        <v>4751</v>
      </c>
      <c r="B4752" s="13">
        <v>1.6253739812647905</v>
      </c>
    </row>
    <row r="4753" spans="1:2">
      <c r="A4753">
        <v>4752</v>
      </c>
      <c r="B4753" s="13">
        <v>3.6380498311895075</v>
      </c>
    </row>
    <row r="4754" spans="1:2">
      <c r="A4754">
        <v>4753</v>
      </c>
      <c r="B4754" s="13">
        <v>2.627392210488849</v>
      </c>
    </row>
    <row r="4755" spans="1:2">
      <c r="A4755">
        <v>4754</v>
      </c>
      <c r="B4755" s="13">
        <v>4.5019890859488374</v>
      </c>
    </row>
    <row r="4756" spans="1:2">
      <c r="A4756">
        <v>4755</v>
      </c>
      <c r="B4756" s="13">
        <v>1.507478985250789</v>
      </c>
    </row>
    <row r="4757" spans="1:2">
      <c r="A4757">
        <v>4756</v>
      </c>
      <c r="B4757" s="13">
        <v>-2.1109139839678503</v>
      </c>
    </row>
    <row r="4758" spans="1:2">
      <c r="A4758">
        <v>4757</v>
      </c>
      <c r="B4758" s="13">
        <v>-1.3170454471640749</v>
      </c>
    </row>
    <row r="4759" spans="1:2">
      <c r="A4759">
        <v>4758</v>
      </c>
      <c r="B4759" s="13">
        <v>2.77850695065721</v>
      </c>
    </row>
    <row r="4760" spans="1:2">
      <c r="A4760">
        <v>4759</v>
      </c>
      <c r="B4760" s="13">
        <v>-1.4605168362028376</v>
      </c>
    </row>
    <row r="4761" spans="1:2">
      <c r="A4761">
        <v>4760</v>
      </c>
      <c r="B4761" s="13">
        <v>-3.8971403909091182</v>
      </c>
    </row>
    <row r="4762" spans="1:2">
      <c r="A4762">
        <v>4761</v>
      </c>
      <c r="B4762" s="13">
        <v>5.7293673089202253E-2</v>
      </c>
    </row>
    <row r="4763" spans="1:2">
      <c r="A4763">
        <v>4762</v>
      </c>
      <c r="B4763" s="13">
        <v>-1.3919078613209117</v>
      </c>
    </row>
    <row r="4764" spans="1:2">
      <c r="A4764">
        <v>4763</v>
      </c>
      <c r="B4764" s="13">
        <v>0.78303007069589403</v>
      </c>
    </row>
    <row r="4765" spans="1:2">
      <c r="A4765">
        <v>4764</v>
      </c>
      <c r="B4765" s="13">
        <v>-0.60882561906474775</v>
      </c>
    </row>
    <row r="4766" spans="1:2">
      <c r="A4766">
        <v>4765</v>
      </c>
      <c r="B4766" s="13">
        <v>3.5187991852326861</v>
      </c>
    </row>
    <row r="4767" spans="1:2">
      <c r="A4767">
        <v>4766</v>
      </c>
      <c r="B4767" s="13">
        <v>5.3227597707819632</v>
      </c>
    </row>
    <row r="4768" spans="1:2">
      <c r="A4768">
        <v>4767</v>
      </c>
      <c r="B4768" s="13">
        <v>-0.50145362672744143</v>
      </c>
    </row>
    <row r="4769" spans="1:2">
      <c r="A4769">
        <v>4768</v>
      </c>
      <c r="B4769" s="13">
        <v>-2.8040573493461665</v>
      </c>
    </row>
    <row r="4770" spans="1:2">
      <c r="A4770">
        <v>4769</v>
      </c>
      <c r="B4770" s="13">
        <v>-4.2491767694797664</v>
      </c>
    </row>
    <row r="4771" spans="1:2">
      <c r="A4771">
        <v>4770</v>
      </c>
      <c r="B4771" s="13">
        <v>-1.8973834057879253</v>
      </c>
    </row>
    <row r="4772" spans="1:2">
      <c r="A4772">
        <v>4771</v>
      </c>
      <c r="B4772" s="13">
        <v>2.6187929857404768</v>
      </c>
    </row>
    <row r="4773" spans="1:2">
      <c r="A4773">
        <v>4772</v>
      </c>
      <c r="B4773" s="13">
        <v>-0.65194536065616049</v>
      </c>
    </row>
    <row r="4774" spans="1:2">
      <c r="A4774">
        <v>4773</v>
      </c>
      <c r="B4774" s="13">
        <v>-1.7138565530074481</v>
      </c>
    </row>
    <row r="4775" spans="1:2">
      <c r="A4775">
        <v>4774</v>
      </c>
      <c r="B4775" s="13">
        <v>-0.34711390861634495</v>
      </c>
    </row>
    <row r="4776" spans="1:2">
      <c r="A4776">
        <v>4775</v>
      </c>
      <c r="B4776" s="13">
        <v>3.1310826371940514</v>
      </c>
    </row>
    <row r="4777" spans="1:2">
      <c r="A4777">
        <v>4776</v>
      </c>
      <c r="B4777" s="13">
        <v>-1.4975332599762952</v>
      </c>
    </row>
    <row r="4778" spans="1:2">
      <c r="A4778">
        <v>4777</v>
      </c>
      <c r="B4778" s="13">
        <v>5.6063746252148041</v>
      </c>
    </row>
    <row r="4779" spans="1:2">
      <c r="A4779">
        <v>4778</v>
      </c>
      <c r="B4779" s="13">
        <v>-2.1373489271068444</v>
      </c>
    </row>
    <row r="4780" spans="1:2">
      <c r="A4780">
        <v>4779</v>
      </c>
      <c r="B4780" s="13">
        <v>-3.3581528063512756</v>
      </c>
    </row>
    <row r="4781" spans="1:2">
      <c r="A4781">
        <v>4780</v>
      </c>
      <c r="B4781" s="13">
        <v>5.8517137386375726</v>
      </c>
    </row>
    <row r="4782" spans="1:2">
      <c r="A4782">
        <v>4781</v>
      </c>
      <c r="B4782" s="13">
        <v>-1.2084825724365709</v>
      </c>
    </row>
    <row r="4783" spans="1:2">
      <c r="A4783">
        <v>4782</v>
      </c>
      <c r="B4783" s="13">
        <v>3.0898615445493292</v>
      </c>
    </row>
    <row r="4784" spans="1:2">
      <c r="A4784">
        <v>4783</v>
      </c>
      <c r="B4784" s="13">
        <v>-7.9119034224652066E-2</v>
      </c>
    </row>
    <row r="4785" spans="1:2">
      <c r="A4785">
        <v>4784</v>
      </c>
      <c r="B4785" s="13">
        <v>-0.66815225420555613</v>
      </c>
    </row>
    <row r="4786" spans="1:2">
      <c r="A4786">
        <v>4785</v>
      </c>
      <c r="B4786" s="13">
        <v>3.8185361414020398</v>
      </c>
    </row>
    <row r="4787" spans="1:2">
      <c r="A4787">
        <v>4786</v>
      </c>
      <c r="B4787" s="13">
        <v>-5.2148114566438633</v>
      </c>
    </row>
    <row r="4788" spans="1:2">
      <c r="A4788">
        <v>4787</v>
      </c>
      <c r="B4788" s="13">
        <v>2.1613978118335817</v>
      </c>
    </row>
    <row r="4789" spans="1:2">
      <c r="A4789">
        <v>4788</v>
      </c>
      <c r="B4789" s="13">
        <v>2.8996242172393596</v>
      </c>
    </row>
    <row r="4790" spans="1:2">
      <c r="A4790">
        <v>4789</v>
      </c>
      <c r="B4790" s="13">
        <v>2.7926826702867964</v>
      </c>
    </row>
    <row r="4791" spans="1:2">
      <c r="A4791">
        <v>4790</v>
      </c>
      <c r="B4791" s="13">
        <v>8.9982094896841433E-2</v>
      </c>
    </row>
    <row r="4792" spans="1:2">
      <c r="A4792">
        <v>4791</v>
      </c>
      <c r="B4792" s="13">
        <v>4.695414905110975</v>
      </c>
    </row>
    <row r="4793" spans="1:2">
      <c r="A4793">
        <v>4792</v>
      </c>
      <c r="B4793" s="13">
        <v>-1.0373425535078742</v>
      </c>
    </row>
    <row r="4794" spans="1:2">
      <c r="A4794">
        <v>4793</v>
      </c>
      <c r="B4794" s="13">
        <v>-0.38958160434065803</v>
      </c>
    </row>
    <row r="4795" spans="1:2">
      <c r="A4795">
        <v>4794</v>
      </c>
      <c r="B4795" s="13">
        <v>1.5478652467742922</v>
      </c>
    </row>
    <row r="4796" spans="1:2">
      <c r="A4796">
        <v>4795</v>
      </c>
      <c r="B4796" s="13">
        <v>-0.38058555181211784</v>
      </c>
    </row>
    <row r="4797" spans="1:2">
      <c r="A4797">
        <v>4796</v>
      </c>
      <c r="B4797" s="13">
        <v>-0.23371126363254735</v>
      </c>
    </row>
    <row r="4798" spans="1:2">
      <c r="A4798">
        <v>4797</v>
      </c>
      <c r="B4798" s="13">
        <v>-4.7644747788579531</v>
      </c>
    </row>
    <row r="4799" spans="1:2">
      <c r="A4799">
        <v>4798</v>
      </c>
      <c r="B4799" s="13">
        <v>-2.1597749260808392</v>
      </c>
    </row>
    <row r="4800" spans="1:2">
      <c r="A4800">
        <v>4799</v>
      </c>
      <c r="B4800" s="13">
        <v>-0.66611664723966457</v>
      </c>
    </row>
    <row r="4801" spans="1:2">
      <c r="A4801">
        <v>4800</v>
      </c>
      <c r="B4801" s="13">
        <v>-3.1191626991839798</v>
      </c>
    </row>
    <row r="4802" spans="1:2">
      <c r="A4802">
        <v>4801</v>
      </c>
      <c r="B4802" s="13">
        <v>4.2520271139663226</v>
      </c>
    </row>
    <row r="4803" spans="1:2">
      <c r="A4803">
        <v>4802</v>
      </c>
      <c r="B4803" s="13">
        <v>4.7604738905236292</v>
      </c>
    </row>
    <row r="4804" spans="1:2">
      <c r="A4804">
        <v>4803</v>
      </c>
      <c r="B4804" s="13">
        <v>-3.2161677388190353</v>
      </c>
    </row>
    <row r="4805" spans="1:2">
      <c r="A4805">
        <v>4804</v>
      </c>
      <c r="B4805" s="13">
        <v>1.88390515048602</v>
      </c>
    </row>
    <row r="4806" spans="1:2">
      <c r="A4806">
        <v>4805</v>
      </c>
      <c r="B4806" s="13">
        <v>2.9060698867639752</v>
      </c>
    </row>
    <row r="4807" spans="1:2">
      <c r="A4807">
        <v>4806</v>
      </c>
      <c r="B4807" s="13">
        <v>-5.8374038055199913</v>
      </c>
    </row>
    <row r="4808" spans="1:2">
      <c r="A4808">
        <v>4807</v>
      </c>
      <c r="B4808" s="13">
        <v>6.7957595854148023</v>
      </c>
    </row>
    <row r="4809" spans="1:2">
      <c r="A4809">
        <v>4808</v>
      </c>
      <c r="B4809" s="13">
        <v>-2.4366973392557583</v>
      </c>
    </row>
    <row r="4810" spans="1:2">
      <c r="A4810">
        <v>4809</v>
      </c>
      <c r="B4810" s="13">
        <v>3.5563294547288544</v>
      </c>
    </row>
    <row r="4811" spans="1:2">
      <c r="A4811">
        <v>4810</v>
      </c>
      <c r="B4811" s="13">
        <v>4.5653169932217459</v>
      </c>
    </row>
    <row r="4812" spans="1:2">
      <c r="A4812">
        <v>4811</v>
      </c>
      <c r="B4812" s="13">
        <v>-2.3950258102855271</v>
      </c>
    </row>
    <row r="4813" spans="1:2">
      <c r="A4813">
        <v>4812</v>
      </c>
      <c r="B4813" s="13">
        <v>-6.2569676717818634</v>
      </c>
    </row>
    <row r="4814" spans="1:2">
      <c r="A4814">
        <v>4813</v>
      </c>
      <c r="B4814" s="13">
        <v>-2.8003218948038362</v>
      </c>
    </row>
    <row r="4815" spans="1:2">
      <c r="A4815">
        <v>4814</v>
      </c>
      <c r="B4815" s="13">
        <v>6.5725833663766338</v>
      </c>
    </row>
    <row r="4816" spans="1:2">
      <c r="A4816">
        <v>4815</v>
      </c>
      <c r="B4816" s="13">
        <v>0.73708094680430647</v>
      </c>
    </row>
    <row r="4817" spans="1:2">
      <c r="A4817">
        <v>4816</v>
      </c>
      <c r="B4817" s="13">
        <v>0.8336378082311271</v>
      </c>
    </row>
    <row r="4818" spans="1:2">
      <c r="A4818">
        <v>4817</v>
      </c>
      <c r="B4818" s="13">
        <v>0.62150133189472112</v>
      </c>
    </row>
    <row r="4819" spans="1:2">
      <c r="A4819">
        <v>4818</v>
      </c>
      <c r="B4819" s="13">
        <v>-1.3180538288876906</v>
      </c>
    </row>
    <row r="4820" spans="1:2">
      <c r="A4820">
        <v>4819</v>
      </c>
      <c r="B4820" s="13">
        <v>0.37045809234728289</v>
      </c>
    </row>
    <row r="4821" spans="1:2">
      <c r="A4821">
        <v>4820</v>
      </c>
      <c r="B4821" s="13">
        <v>1.9132052884163038</v>
      </c>
    </row>
    <row r="4822" spans="1:2">
      <c r="A4822">
        <v>4821</v>
      </c>
      <c r="B4822" s="13">
        <v>1.9751092038303233</v>
      </c>
    </row>
    <row r="4823" spans="1:2">
      <c r="A4823">
        <v>4822</v>
      </c>
      <c r="B4823" s="13">
        <v>-5.922775897873457</v>
      </c>
    </row>
    <row r="4824" spans="1:2">
      <c r="A4824">
        <v>4823</v>
      </c>
      <c r="B4824" s="13">
        <v>0.52697374499589655</v>
      </c>
    </row>
    <row r="4825" spans="1:2">
      <c r="A4825">
        <v>4824</v>
      </c>
      <c r="B4825" s="13">
        <v>-6.3168962189074396</v>
      </c>
    </row>
    <row r="4826" spans="1:2">
      <c r="A4826">
        <v>4825</v>
      </c>
      <c r="B4826" s="13">
        <v>0.54722284386876474</v>
      </c>
    </row>
    <row r="4827" spans="1:2">
      <c r="A4827">
        <v>4826</v>
      </c>
      <c r="B4827" s="13">
        <v>0.84143258000496601</v>
      </c>
    </row>
    <row r="4828" spans="1:2">
      <c r="A4828">
        <v>4827</v>
      </c>
      <c r="B4828" s="13">
        <v>1.031648871724028</v>
      </c>
    </row>
    <row r="4829" spans="1:2">
      <c r="A4829">
        <v>4828</v>
      </c>
      <c r="B4829" s="13">
        <v>-5.5429183275330578E-2</v>
      </c>
    </row>
    <row r="4830" spans="1:2">
      <c r="A4830">
        <v>4829</v>
      </c>
      <c r="B4830" s="13">
        <v>-2.8571672511512216</v>
      </c>
    </row>
    <row r="4831" spans="1:2">
      <c r="A4831">
        <v>4830</v>
      </c>
      <c r="B4831" s="13">
        <v>2.9146124103138833</v>
      </c>
    </row>
    <row r="4832" spans="1:2">
      <c r="A4832">
        <v>4831</v>
      </c>
      <c r="B4832" s="13">
        <v>-0.73017109575012307</v>
      </c>
    </row>
    <row r="4833" spans="1:2">
      <c r="A4833">
        <v>4832</v>
      </c>
      <c r="B4833" s="13">
        <v>-6.7033087743392725</v>
      </c>
    </row>
    <row r="4834" spans="1:2">
      <c r="A4834">
        <v>4833</v>
      </c>
      <c r="B4834" s="13">
        <v>4.8605865583403789</v>
      </c>
    </row>
    <row r="4835" spans="1:2">
      <c r="A4835">
        <v>4834</v>
      </c>
      <c r="B4835" s="13">
        <v>5.569473966977867</v>
      </c>
    </row>
    <row r="4836" spans="1:2">
      <c r="A4836">
        <v>4835</v>
      </c>
      <c r="B4836" s="13">
        <v>-2.6677667186497769</v>
      </c>
    </row>
    <row r="4837" spans="1:2">
      <c r="A4837">
        <v>4836</v>
      </c>
      <c r="B4837" s="13">
        <v>1.453422421623743</v>
      </c>
    </row>
    <row r="4838" spans="1:2">
      <c r="A4838">
        <v>4837</v>
      </c>
      <c r="B4838" s="13">
        <v>1.0967372426965978</v>
      </c>
    </row>
    <row r="4839" spans="1:2">
      <c r="A4839">
        <v>4838</v>
      </c>
      <c r="B4839" s="13">
        <v>3.8746962956205198</v>
      </c>
    </row>
    <row r="4840" spans="1:2">
      <c r="A4840">
        <v>4839</v>
      </c>
      <c r="B4840" s="13">
        <v>2.6847330705033374</v>
      </c>
    </row>
    <row r="4841" spans="1:2">
      <c r="A4841">
        <v>4840</v>
      </c>
      <c r="B4841" s="13">
        <v>4.4656650458687341</v>
      </c>
    </row>
    <row r="4842" spans="1:2">
      <c r="A4842">
        <v>4841</v>
      </c>
      <c r="B4842" s="13">
        <v>-3.4023913724926578</v>
      </c>
    </row>
    <row r="4843" spans="1:2">
      <c r="A4843">
        <v>4842</v>
      </c>
      <c r="B4843" s="13">
        <v>-3.0603497887357372</v>
      </c>
    </row>
    <row r="4844" spans="1:2">
      <c r="A4844">
        <v>4843</v>
      </c>
      <c r="B4844" s="13">
        <v>0.21280819055545544</v>
      </c>
    </row>
    <row r="4845" spans="1:2">
      <c r="A4845">
        <v>4844</v>
      </c>
      <c r="B4845" s="13">
        <v>-1.087372048583483</v>
      </c>
    </row>
    <row r="4846" spans="1:2">
      <c r="A4846">
        <v>4845</v>
      </c>
      <c r="B4846" s="13">
        <v>-3.2135967212685155</v>
      </c>
    </row>
    <row r="4847" spans="1:2">
      <c r="A4847">
        <v>4846</v>
      </c>
      <c r="B4847" s="13">
        <v>4.290762406797449</v>
      </c>
    </row>
    <row r="4848" spans="1:2">
      <c r="A4848">
        <v>4847</v>
      </c>
      <c r="B4848" s="13">
        <v>-1.6771865608279508</v>
      </c>
    </row>
    <row r="4849" spans="1:2">
      <c r="A4849">
        <v>4848</v>
      </c>
      <c r="B4849" s="13">
        <v>-5.4750741113424395</v>
      </c>
    </row>
    <row r="4850" spans="1:2">
      <c r="A4850">
        <v>4849</v>
      </c>
      <c r="B4850" s="13">
        <v>5.8028187063614833</v>
      </c>
    </row>
    <row r="4851" spans="1:2">
      <c r="A4851">
        <v>4850</v>
      </c>
      <c r="B4851" s="13">
        <v>-4.3187227181311281</v>
      </c>
    </row>
    <row r="4852" spans="1:2">
      <c r="A4852">
        <v>4851</v>
      </c>
      <c r="B4852" s="13">
        <v>2.7897155172331338</v>
      </c>
    </row>
    <row r="4853" spans="1:2">
      <c r="A4853">
        <v>4852</v>
      </c>
      <c r="B4853" s="13">
        <v>0.92466167445650627</v>
      </c>
    </row>
    <row r="4854" spans="1:2">
      <c r="A4854">
        <v>4853</v>
      </c>
      <c r="B4854" s="13">
        <v>4.0106454411100207</v>
      </c>
    </row>
    <row r="4855" spans="1:2">
      <c r="A4855">
        <v>4854</v>
      </c>
      <c r="B4855" s="13">
        <v>-7.8125028830165855</v>
      </c>
    </row>
    <row r="4856" spans="1:2">
      <c r="A4856">
        <v>4855</v>
      </c>
      <c r="B4856" s="13">
        <v>3.1902638185729373</v>
      </c>
    </row>
    <row r="4857" spans="1:2">
      <c r="A4857">
        <v>4856</v>
      </c>
      <c r="B4857" s="13">
        <v>-1.290474695979714</v>
      </c>
    </row>
    <row r="4858" spans="1:2">
      <c r="A4858">
        <v>4857</v>
      </c>
      <c r="B4858" s="13">
        <v>-1.2080942464885922</v>
      </c>
    </row>
    <row r="4859" spans="1:2">
      <c r="A4859">
        <v>4858</v>
      </c>
      <c r="B4859" s="13">
        <v>1.1923051090460182</v>
      </c>
    </row>
    <row r="4860" spans="1:2">
      <c r="A4860">
        <v>4859</v>
      </c>
      <c r="B4860" s="13">
        <v>1.9484998619159495</v>
      </c>
    </row>
    <row r="4861" spans="1:2">
      <c r="A4861">
        <v>4860</v>
      </c>
      <c r="B4861" s="13">
        <v>-6.5842926131203852</v>
      </c>
    </row>
    <row r="4862" spans="1:2">
      <c r="A4862">
        <v>4861</v>
      </c>
      <c r="B4862" s="13">
        <v>2.8239456026231244</v>
      </c>
    </row>
    <row r="4863" spans="1:2">
      <c r="A4863">
        <v>4862</v>
      </c>
      <c r="B4863" s="13">
        <v>1.674877180495655</v>
      </c>
    </row>
    <row r="4864" spans="1:2">
      <c r="A4864">
        <v>4863</v>
      </c>
      <c r="B4864" s="13">
        <v>-0.94304784081958304</v>
      </c>
    </row>
    <row r="4865" spans="1:2">
      <c r="A4865">
        <v>4864</v>
      </c>
      <c r="B4865" s="13">
        <v>-2.5534852999652884</v>
      </c>
    </row>
    <row r="4866" spans="1:2">
      <c r="A4866">
        <v>4865</v>
      </c>
      <c r="B4866" s="13">
        <v>4.7816174269080776</v>
      </c>
    </row>
    <row r="4867" spans="1:2">
      <c r="A4867">
        <v>4866</v>
      </c>
      <c r="B4867" s="13">
        <v>-3.4016120305740705</v>
      </c>
    </row>
    <row r="4868" spans="1:2">
      <c r="A4868">
        <v>4867</v>
      </c>
      <c r="B4868" s="13">
        <v>-3.2011627405475784</v>
      </c>
    </row>
    <row r="4869" spans="1:2">
      <c r="A4869">
        <v>4868</v>
      </c>
      <c r="B4869" s="13">
        <v>6.6125579971836856</v>
      </c>
    </row>
    <row r="4870" spans="1:2">
      <c r="A4870">
        <v>4869</v>
      </c>
      <c r="B4870" s="13">
        <v>-1.1756273974851503</v>
      </c>
    </row>
    <row r="4871" spans="1:2">
      <c r="A4871">
        <v>4870</v>
      </c>
      <c r="B4871" s="13">
        <v>4.6877731491927435</v>
      </c>
    </row>
    <row r="4872" spans="1:2">
      <c r="A4872">
        <v>4871</v>
      </c>
      <c r="B4872" s="13">
        <v>-0.70566348552896263</v>
      </c>
    </row>
    <row r="4873" spans="1:2">
      <c r="A4873">
        <v>4872</v>
      </c>
      <c r="B4873" s="13">
        <v>2.083090674257519</v>
      </c>
    </row>
    <row r="4874" spans="1:2">
      <c r="A4874">
        <v>4873</v>
      </c>
      <c r="B4874" s="13">
        <v>-0.42722730869763736</v>
      </c>
    </row>
    <row r="4875" spans="1:2">
      <c r="A4875">
        <v>4874</v>
      </c>
      <c r="B4875" s="13">
        <v>0.18566144370660329</v>
      </c>
    </row>
    <row r="4876" spans="1:2">
      <c r="A4876">
        <v>4875</v>
      </c>
      <c r="B4876" s="13">
        <v>2.3299938752521241</v>
      </c>
    </row>
    <row r="4877" spans="1:2">
      <c r="A4877">
        <v>4876</v>
      </c>
      <c r="B4877" s="13">
        <v>5.5024955580817823</v>
      </c>
    </row>
    <row r="4878" spans="1:2">
      <c r="A4878">
        <v>4877</v>
      </c>
      <c r="B4878" s="13">
        <v>-5.9786720692545909</v>
      </c>
    </row>
    <row r="4879" spans="1:2">
      <c r="A4879">
        <v>4878</v>
      </c>
      <c r="B4879" s="13">
        <v>2.8814981293353532</v>
      </c>
    </row>
    <row r="4880" spans="1:2">
      <c r="A4880">
        <v>4879</v>
      </c>
      <c r="B4880" s="13">
        <v>-4.0889876868710235</v>
      </c>
    </row>
    <row r="4881" spans="1:2">
      <c r="A4881">
        <v>4880</v>
      </c>
      <c r="B4881" s="13">
        <v>1.3807509529059345</v>
      </c>
    </row>
    <row r="4882" spans="1:2">
      <c r="A4882">
        <v>4881</v>
      </c>
      <c r="B4882" s="13">
        <v>1.681893180556467</v>
      </c>
    </row>
    <row r="4883" spans="1:2">
      <c r="A4883">
        <v>4882</v>
      </c>
      <c r="B4883" s="13">
        <v>1.7647419104327864</v>
      </c>
    </row>
    <row r="4884" spans="1:2">
      <c r="A4884">
        <v>4883</v>
      </c>
      <c r="B4884" s="13">
        <v>0.59579142294858822</v>
      </c>
    </row>
    <row r="4885" spans="1:2">
      <c r="A4885">
        <v>4884</v>
      </c>
      <c r="B4885" s="13">
        <v>3.0190748321601908</v>
      </c>
    </row>
    <row r="4886" spans="1:2">
      <c r="A4886">
        <v>4885</v>
      </c>
      <c r="B4886" s="13">
        <v>4.7074284521864325</v>
      </c>
    </row>
    <row r="4887" spans="1:2">
      <c r="A4887">
        <v>4886</v>
      </c>
      <c r="B4887" s="13">
        <v>5.061952306316341</v>
      </c>
    </row>
    <row r="4888" spans="1:2">
      <c r="A4888">
        <v>4887</v>
      </c>
      <c r="B4888" s="13">
        <v>-1.1033119026200864</v>
      </c>
    </row>
    <row r="4889" spans="1:2">
      <c r="A4889">
        <v>4888</v>
      </c>
      <c r="B4889" s="13">
        <v>-3.8764362905834071</v>
      </c>
    </row>
    <row r="4890" spans="1:2">
      <c r="A4890">
        <v>4889</v>
      </c>
      <c r="B4890" s="13">
        <v>-4.7781792898400317</v>
      </c>
    </row>
    <row r="4891" spans="1:2">
      <c r="A4891">
        <v>4890</v>
      </c>
      <c r="B4891" s="13">
        <v>-5.1607669914043788</v>
      </c>
    </row>
    <row r="4892" spans="1:2">
      <c r="A4892">
        <v>4891</v>
      </c>
      <c r="B4892" s="13">
        <v>-6.6054693728620748</v>
      </c>
    </row>
    <row r="4893" spans="1:2">
      <c r="A4893">
        <v>4892</v>
      </c>
      <c r="B4893" s="13">
        <v>0.86510432967063122</v>
      </c>
    </row>
    <row r="4894" spans="1:2">
      <c r="A4894">
        <v>4893</v>
      </c>
      <c r="B4894" s="13">
        <v>5.4294568479094778</v>
      </c>
    </row>
    <row r="4895" spans="1:2">
      <c r="A4895">
        <v>4894</v>
      </c>
      <c r="B4895" s="13">
        <v>0.92290701975808731</v>
      </c>
    </row>
    <row r="4896" spans="1:2">
      <c r="A4896">
        <v>4895</v>
      </c>
      <c r="B4896" s="13">
        <v>8.171528218151991E-2</v>
      </c>
    </row>
    <row r="4897" spans="1:2">
      <c r="A4897">
        <v>4896</v>
      </c>
      <c r="B4897" s="13">
        <v>0.76035837467952805</v>
      </c>
    </row>
    <row r="4898" spans="1:2">
      <c r="A4898">
        <v>4897</v>
      </c>
      <c r="B4898" s="13">
        <v>-0.95239068782276204</v>
      </c>
    </row>
    <row r="4899" spans="1:2">
      <c r="A4899">
        <v>4898</v>
      </c>
      <c r="B4899" s="13">
        <v>1.2118219154641763</v>
      </c>
    </row>
    <row r="4900" spans="1:2">
      <c r="A4900">
        <v>4899</v>
      </c>
      <c r="B4900" s="13">
        <v>7.1576919076386005</v>
      </c>
    </row>
    <row r="4901" spans="1:2">
      <c r="A4901">
        <v>4900</v>
      </c>
      <c r="B4901" s="13">
        <v>4.1755602895476951</v>
      </c>
    </row>
    <row r="4902" spans="1:2">
      <c r="A4902">
        <v>4901</v>
      </c>
      <c r="B4902" s="13">
        <v>2.9283250512099821</v>
      </c>
    </row>
    <row r="4903" spans="1:2">
      <c r="A4903">
        <v>4902</v>
      </c>
      <c r="B4903" s="13">
        <v>1.487671205123094</v>
      </c>
    </row>
    <row r="4904" spans="1:2">
      <c r="A4904">
        <v>4903</v>
      </c>
      <c r="B4904" s="13">
        <v>2.3897529966444431</v>
      </c>
    </row>
    <row r="4905" spans="1:2">
      <c r="A4905">
        <v>4904</v>
      </c>
      <c r="B4905" s="13">
        <v>-3.7281041380192499</v>
      </c>
    </row>
    <row r="4906" spans="1:2">
      <c r="A4906">
        <v>4905</v>
      </c>
      <c r="B4906" s="13">
        <v>-1.4404258107441177</v>
      </c>
    </row>
    <row r="4907" spans="1:2">
      <c r="A4907">
        <v>4906</v>
      </c>
      <c r="B4907" s="13">
        <v>2.285313705130704</v>
      </c>
    </row>
    <row r="4908" spans="1:2">
      <c r="A4908">
        <v>4907</v>
      </c>
      <c r="B4908" s="13">
        <v>1.953765408330677</v>
      </c>
    </row>
    <row r="4909" spans="1:2">
      <c r="A4909">
        <v>4908</v>
      </c>
      <c r="B4909" s="13">
        <v>-2.7420449782043153</v>
      </c>
    </row>
    <row r="4910" spans="1:2">
      <c r="A4910">
        <v>4909</v>
      </c>
      <c r="B4910" s="13">
        <v>-3.2432663960779982</v>
      </c>
    </row>
    <row r="4911" spans="1:2">
      <c r="A4911">
        <v>4910</v>
      </c>
      <c r="B4911" s="13">
        <v>3.4597213714078259</v>
      </c>
    </row>
    <row r="4912" spans="1:2">
      <c r="A4912">
        <v>4911</v>
      </c>
      <c r="B4912" s="13">
        <v>-3.7791899972565597</v>
      </c>
    </row>
    <row r="4913" spans="1:2">
      <c r="A4913">
        <v>4912</v>
      </c>
      <c r="B4913" s="13">
        <v>-1.1515623124646395</v>
      </c>
    </row>
    <row r="4914" spans="1:2">
      <c r="A4914">
        <v>4913</v>
      </c>
      <c r="B4914" s="13">
        <v>2.6271842349145689</v>
      </c>
    </row>
    <row r="4915" spans="1:2">
      <c r="A4915">
        <v>4914</v>
      </c>
      <c r="B4915" s="13">
        <v>-2.4491088380298316</v>
      </c>
    </row>
    <row r="4916" spans="1:2">
      <c r="A4916">
        <v>4915</v>
      </c>
      <c r="B4916" s="13">
        <v>-9.3830520165748846E-2</v>
      </c>
    </row>
    <row r="4917" spans="1:2">
      <c r="A4917">
        <v>4916</v>
      </c>
      <c r="B4917" s="13">
        <v>-2.7453610027887723</v>
      </c>
    </row>
    <row r="4918" spans="1:2">
      <c r="A4918">
        <v>4917</v>
      </c>
      <c r="B4918" s="13">
        <v>-3.830848048361656</v>
      </c>
    </row>
    <row r="4919" spans="1:2">
      <c r="A4919">
        <v>4918</v>
      </c>
      <c r="B4919" s="13">
        <v>-1.4432658903283386</v>
      </c>
    </row>
    <row r="4920" spans="1:2">
      <c r="A4920">
        <v>4919</v>
      </c>
      <c r="B4920" s="13">
        <v>9.2697266729330217</v>
      </c>
    </row>
    <row r="4921" spans="1:2">
      <c r="A4921">
        <v>4920</v>
      </c>
      <c r="B4921" s="13">
        <v>4.8897602088173517</v>
      </c>
    </row>
    <row r="4922" spans="1:2">
      <c r="A4922">
        <v>4921</v>
      </c>
      <c r="B4922" s="13">
        <v>-0.12671381104591287</v>
      </c>
    </row>
    <row r="4923" spans="1:2">
      <c r="A4923">
        <v>4922</v>
      </c>
      <c r="B4923" s="13">
        <v>-3.6424327269775021</v>
      </c>
    </row>
    <row r="4924" spans="1:2">
      <c r="A4924">
        <v>4923</v>
      </c>
      <c r="B4924" s="13">
        <v>2.8253768900979304</v>
      </c>
    </row>
    <row r="4925" spans="1:2">
      <c r="A4925">
        <v>4924</v>
      </c>
      <c r="B4925" s="13">
        <v>-2.43119106989242</v>
      </c>
    </row>
    <row r="4926" spans="1:2">
      <c r="A4926">
        <v>4925</v>
      </c>
      <c r="B4926" s="13">
        <v>-3.5367112168171744</v>
      </c>
    </row>
    <row r="4927" spans="1:2">
      <c r="A4927">
        <v>4926</v>
      </c>
      <c r="B4927" s="13">
        <v>2.7117130073963858</v>
      </c>
    </row>
    <row r="4928" spans="1:2">
      <c r="A4928">
        <v>4927</v>
      </c>
      <c r="B4928" s="13">
        <v>4.3933817610839778</v>
      </c>
    </row>
    <row r="4929" spans="1:2">
      <c r="A4929">
        <v>4928</v>
      </c>
      <c r="B4929" s="13">
        <v>-0.57179478545026097</v>
      </c>
    </row>
    <row r="4930" spans="1:2">
      <c r="A4930">
        <v>4929</v>
      </c>
      <c r="B4930" s="13">
        <v>0.89114366693707237</v>
      </c>
    </row>
    <row r="4931" spans="1:2">
      <c r="A4931">
        <v>4930</v>
      </c>
      <c r="B4931" s="13">
        <v>-2.9515270157902438</v>
      </c>
    </row>
    <row r="4932" spans="1:2">
      <c r="A4932">
        <v>4931</v>
      </c>
      <c r="B4932" s="13">
        <v>-1.4474433769585335</v>
      </c>
    </row>
    <row r="4933" spans="1:2">
      <c r="A4933">
        <v>4932</v>
      </c>
      <c r="B4933" s="13">
        <v>0.46218696327865605</v>
      </c>
    </row>
    <row r="4934" spans="1:2">
      <c r="A4934">
        <v>4933</v>
      </c>
      <c r="B4934" s="13">
        <v>-1.8802369110035679</v>
      </c>
    </row>
    <row r="4935" spans="1:2">
      <c r="A4935">
        <v>4934</v>
      </c>
      <c r="B4935" s="13">
        <v>0.29129631708602932</v>
      </c>
    </row>
    <row r="4936" spans="1:2">
      <c r="A4936">
        <v>4935</v>
      </c>
      <c r="B4936" s="13">
        <v>-1.5521637092470055</v>
      </c>
    </row>
    <row r="4937" spans="1:2">
      <c r="A4937">
        <v>4936</v>
      </c>
      <c r="B4937" s="13">
        <v>-1.5521711910360796</v>
      </c>
    </row>
    <row r="4938" spans="1:2">
      <c r="A4938">
        <v>4937</v>
      </c>
      <c r="B4938" s="13">
        <v>-1.1045767052514139</v>
      </c>
    </row>
    <row r="4939" spans="1:2">
      <c r="A4939">
        <v>4938</v>
      </c>
      <c r="B4939" s="13">
        <v>-4.2028316412748152</v>
      </c>
    </row>
    <row r="4940" spans="1:2">
      <c r="A4940">
        <v>4939</v>
      </c>
      <c r="B4940" s="13">
        <v>-0.38014003834920651</v>
      </c>
    </row>
    <row r="4941" spans="1:2">
      <c r="A4941">
        <v>4940</v>
      </c>
      <c r="B4941" s="13">
        <v>-0.66889012437765949</v>
      </c>
    </row>
    <row r="4942" spans="1:2">
      <c r="A4942">
        <v>4941</v>
      </c>
      <c r="B4942" s="13">
        <v>-9.3675172307966132</v>
      </c>
    </row>
    <row r="4943" spans="1:2">
      <c r="A4943">
        <v>4942</v>
      </c>
      <c r="B4943" s="13">
        <v>2.539909111625243</v>
      </c>
    </row>
    <row r="4944" spans="1:2">
      <c r="A4944">
        <v>4943</v>
      </c>
      <c r="B4944" s="13">
        <v>3.1597702952179381</v>
      </c>
    </row>
    <row r="4945" spans="1:2">
      <c r="A4945">
        <v>4944</v>
      </c>
      <c r="B4945" s="13">
        <v>-6.1801777706193386</v>
      </c>
    </row>
    <row r="4946" spans="1:2">
      <c r="A4946">
        <v>4945</v>
      </c>
      <c r="B4946" s="13">
        <v>2.154841263579482</v>
      </c>
    </row>
    <row r="4947" spans="1:2">
      <c r="A4947">
        <v>4946</v>
      </c>
      <c r="B4947" s="13">
        <v>2.8946032358681921</v>
      </c>
    </row>
    <row r="4948" spans="1:2">
      <c r="A4948">
        <v>4947</v>
      </c>
      <c r="B4948" s="13">
        <v>6.045823955954897</v>
      </c>
    </row>
    <row r="4949" spans="1:2">
      <c r="A4949">
        <v>4948</v>
      </c>
      <c r="B4949" s="13">
        <v>4.5703795547134396</v>
      </c>
    </row>
    <row r="4950" spans="1:2">
      <c r="A4950">
        <v>4949</v>
      </c>
      <c r="B4950" s="13">
        <v>3.8685656120073042</v>
      </c>
    </row>
    <row r="4951" spans="1:2">
      <c r="A4951">
        <v>4950</v>
      </c>
      <c r="B4951" s="13">
        <v>0.10207462707226865</v>
      </c>
    </row>
    <row r="4952" spans="1:2">
      <c r="A4952">
        <v>4951</v>
      </c>
      <c r="B4952" s="13">
        <v>-7.3795489188741934</v>
      </c>
    </row>
    <row r="4953" spans="1:2">
      <c r="A4953">
        <v>4952</v>
      </c>
      <c r="B4953" s="13">
        <v>-0.2742600194132821</v>
      </c>
    </row>
    <row r="4954" spans="1:2">
      <c r="A4954">
        <v>4953</v>
      </c>
      <c r="B4954" s="13">
        <v>2.327875691674266</v>
      </c>
    </row>
    <row r="4955" spans="1:2">
      <c r="A4955">
        <v>4954</v>
      </c>
      <c r="B4955" s="13">
        <v>5.8951326673873465</v>
      </c>
    </row>
    <row r="4956" spans="1:2">
      <c r="A4956">
        <v>4955</v>
      </c>
      <c r="B4956" s="13">
        <v>4.1901358412981073</v>
      </c>
    </row>
    <row r="4957" spans="1:2">
      <c r="A4957">
        <v>4956</v>
      </c>
      <c r="B4957" s="13">
        <v>-1.1762263308061569</v>
      </c>
    </row>
    <row r="4958" spans="1:2">
      <c r="A4958">
        <v>4957</v>
      </c>
      <c r="B4958" s="13">
        <v>1.4151660563247004</v>
      </c>
    </row>
    <row r="4959" spans="1:2">
      <c r="A4959">
        <v>4958</v>
      </c>
      <c r="B4959" s="13">
        <v>6.1560727009364644E-2</v>
      </c>
    </row>
    <row r="4960" spans="1:2">
      <c r="A4960">
        <v>4959</v>
      </c>
      <c r="B4960" s="13">
        <v>-4.4965867676738487</v>
      </c>
    </row>
    <row r="4961" spans="1:2">
      <c r="A4961">
        <v>4960</v>
      </c>
      <c r="B4961" s="13">
        <v>4.115517466279619</v>
      </c>
    </row>
    <row r="4962" spans="1:2">
      <c r="A4962">
        <v>4961</v>
      </c>
      <c r="B4962" s="13">
        <v>2.8444153934405962</v>
      </c>
    </row>
    <row r="4963" spans="1:2">
      <c r="A4963">
        <v>4962</v>
      </c>
      <c r="B4963" s="13">
        <v>6.4003899929276269</v>
      </c>
    </row>
    <row r="4964" spans="1:2">
      <c r="A4964">
        <v>4963</v>
      </c>
      <c r="B4964" s="13">
        <v>-5.7649261283046442</v>
      </c>
    </row>
    <row r="4965" spans="1:2">
      <c r="A4965">
        <v>4964</v>
      </c>
      <c r="B4965" s="13">
        <v>3.116637794600106</v>
      </c>
    </row>
    <row r="4966" spans="1:2">
      <c r="A4966">
        <v>4965</v>
      </c>
      <c r="B4966" s="13">
        <v>3.1779036320539809</v>
      </c>
    </row>
    <row r="4967" spans="1:2">
      <c r="A4967">
        <v>4966</v>
      </c>
      <c r="B4967" s="13">
        <v>-2.9577689745583911</v>
      </c>
    </row>
    <row r="4968" spans="1:2">
      <c r="A4968">
        <v>4967</v>
      </c>
      <c r="B4968" s="13">
        <v>-0.28757987247262051</v>
      </c>
    </row>
    <row r="4969" spans="1:2">
      <c r="A4969">
        <v>4968</v>
      </c>
      <c r="B4969" s="13">
        <v>-2.2718970962555445</v>
      </c>
    </row>
    <row r="4970" spans="1:2">
      <c r="A4970">
        <v>4969</v>
      </c>
      <c r="B4970" s="13">
        <v>-6.2023897337823053</v>
      </c>
    </row>
    <row r="4971" spans="1:2">
      <c r="A4971">
        <v>4970</v>
      </c>
      <c r="B4971" s="13">
        <v>-0.95451192355754988</v>
      </c>
    </row>
    <row r="4972" spans="1:2">
      <c r="A4972">
        <v>4971</v>
      </c>
      <c r="B4972" s="13">
        <v>-4.7319259644921656</v>
      </c>
    </row>
    <row r="4973" spans="1:2">
      <c r="A4973">
        <v>4972</v>
      </c>
      <c r="B4973" s="13">
        <v>-1.29704889495485</v>
      </c>
    </row>
    <row r="4974" spans="1:2">
      <c r="A4974">
        <v>4973</v>
      </c>
      <c r="B4974" s="13">
        <v>-5.4118038443927245</v>
      </c>
    </row>
    <row r="4975" spans="1:2">
      <c r="A4975">
        <v>4974</v>
      </c>
      <c r="B4975" s="13">
        <v>3.3259750460818966</v>
      </c>
    </row>
    <row r="4976" spans="1:2">
      <c r="A4976">
        <v>4975</v>
      </c>
      <c r="B4976" s="13">
        <v>-3.8587555072951623</v>
      </c>
    </row>
    <row r="4977" spans="1:2">
      <c r="A4977">
        <v>4976</v>
      </c>
      <c r="B4977" s="13">
        <v>0.651425507618274</v>
      </c>
    </row>
    <row r="4978" spans="1:2">
      <c r="A4978">
        <v>4977</v>
      </c>
      <c r="B4978" s="13">
        <v>-2.3843259779216948</v>
      </c>
    </row>
    <row r="4979" spans="1:2">
      <c r="A4979">
        <v>4978</v>
      </c>
      <c r="B4979" s="13">
        <v>-0.67105080019325614</v>
      </c>
    </row>
    <row r="4980" spans="1:2">
      <c r="A4980">
        <v>4979</v>
      </c>
      <c r="B4980" s="13">
        <v>-10.206277248966279</v>
      </c>
    </row>
    <row r="4981" spans="1:2">
      <c r="A4981">
        <v>4980</v>
      </c>
      <c r="B4981" s="13">
        <v>3.1549731190824852</v>
      </c>
    </row>
    <row r="4982" spans="1:2">
      <c r="A4982">
        <v>4981</v>
      </c>
      <c r="B4982" s="13">
        <v>0.49114040274001575</v>
      </c>
    </row>
    <row r="4983" spans="1:2">
      <c r="A4983">
        <v>4982</v>
      </c>
      <c r="B4983" s="13">
        <v>3.5910030779641575</v>
      </c>
    </row>
    <row r="4984" spans="1:2">
      <c r="A4984">
        <v>4983</v>
      </c>
      <c r="B4984" s="13">
        <v>-3.0509846042679194</v>
      </c>
    </row>
    <row r="4985" spans="1:2">
      <c r="A4985">
        <v>4984</v>
      </c>
      <c r="B4985" s="13">
        <v>-3.2661866332493159</v>
      </c>
    </row>
    <row r="4986" spans="1:2">
      <c r="A4986">
        <v>4985</v>
      </c>
      <c r="B4986" s="13">
        <v>4.6075750333123242</v>
      </c>
    </row>
    <row r="4987" spans="1:2">
      <c r="A4987">
        <v>4986</v>
      </c>
      <c r="B4987" s="13">
        <v>1.8353576824474243</v>
      </c>
    </row>
    <row r="4988" spans="1:2">
      <c r="A4988">
        <v>4987</v>
      </c>
      <c r="B4988" s="13">
        <v>3.9878786002805868</v>
      </c>
    </row>
    <row r="4989" spans="1:2">
      <c r="A4989">
        <v>4988</v>
      </c>
      <c r="B4989" s="13">
        <v>-1.953818386927717</v>
      </c>
    </row>
    <row r="4990" spans="1:2">
      <c r="A4990">
        <v>4989</v>
      </c>
      <c r="B4990" s="13">
        <v>1.5918644153571446</v>
      </c>
    </row>
    <row r="4991" spans="1:2">
      <c r="A4991">
        <v>4990</v>
      </c>
      <c r="B4991" s="13">
        <v>-3.7660819519124229</v>
      </c>
    </row>
    <row r="4992" spans="1:2">
      <c r="A4992">
        <v>4991</v>
      </c>
      <c r="B4992" s="13">
        <v>2.9778019200932735</v>
      </c>
    </row>
    <row r="4993" spans="1:2">
      <c r="A4993">
        <v>4992</v>
      </c>
      <c r="B4993" s="13">
        <v>0.99812993699635311</v>
      </c>
    </row>
    <row r="4994" spans="1:2">
      <c r="A4994">
        <v>4993</v>
      </c>
      <c r="B4994" s="13">
        <v>1.8132114479019894</v>
      </c>
    </row>
    <row r="4995" spans="1:2">
      <c r="A4995">
        <v>4994</v>
      </c>
      <c r="B4995" s="13">
        <v>-2.8246342068630024</v>
      </c>
    </row>
    <row r="4996" spans="1:2">
      <c r="A4996">
        <v>4995</v>
      </c>
      <c r="B4996" s="13">
        <v>6.1204572977578726</v>
      </c>
    </row>
    <row r="4997" spans="1:2">
      <c r="A4997">
        <v>4996</v>
      </c>
      <c r="B4997" s="13">
        <v>1.1447191373325489</v>
      </c>
    </row>
    <row r="4998" spans="1:2">
      <c r="A4998">
        <v>4997</v>
      </c>
      <c r="B4998" s="13">
        <v>2.9258478839852629</v>
      </c>
    </row>
    <row r="4999" spans="1:2">
      <c r="A4999">
        <v>4998</v>
      </c>
      <c r="B4999" s="13">
        <v>-3.0399625380949424</v>
      </c>
    </row>
    <row r="5000" spans="1:2">
      <c r="A5000">
        <v>4999</v>
      </c>
      <c r="B5000" s="13">
        <v>-5.2761833865400911</v>
      </c>
    </row>
    <row r="5001" spans="1:2">
      <c r="A5001">
        <v>5000</v>
      </c>
      <c r="B5001" s="13">
        <v>2.6312562939101674</v>
      </c>
    </row>
    <row r="5002" spans="1:2">
      <c r="A5002">
        <v>5001</v>
      </c>
      <c r="B5002" s="13">
        <v>-1.7061297491228093</v>
      </c>
    </row>
    <row r="5003" spans="1:2">
      <c r="A5003">
        <v>5002</v>
      </c>
      <c r="B5003" s="13">
        <v>6.821746064565148</v>
      </c>
    </row>
    <row r="5004" spans="1:2">
      <c r="A5004">
        <v>5003</v>
      </c>
      <c r="B5004" s="13">
        <v>1.308700151861043</v>
      </c>
    </row>
    <row r="5005" spans="1:2">
      <c r="A5005">
        <v>5004</v>
      </c>
      <c r="B5005" s="13">
        <v>-5.9585446497201469</v>
      </c>
    </row>
    <row r="5006" spans="1:2">
      <c r="A5006">
        <v>5005</v>
      </c>
      <c r="B5006" s="13">
        <v>2.1408910797461216</v>
      </c>
    </row>
    <row r="5007" spans="1:2">
      <c r="A5007">
        <v>5006</v>
      </c>
      <c r="B5007" s="13">
        <v>-1.5353366347275823</v>
      </c>
    </row>
    <row r="5008" spans="1:2">
      <c r="A5008">
        <v>5007</v>
      </c>
      <c r="B5008" s="13">
        <v>4.4805340316910272</v>
      </c>
    </row>
    <row r="5009" spans="1:2">
      <c r="A5009">
        <v>5008</v>
      </c>
      <c r="B5009" s="13">
        <v>4.8401024162056911</v>
      </c>
    </row>
    <row r="5010" spans="1:2">
      <c r="A5010">
        <v>5009</v>
      </c>
      <c r="B5010" s="13">
        <v>2.9493410483438574</v>
      </c>
    </row>
    <row r="5011" spans="1:2">
      <c r="A5011">
        <v>5010</v>
      </c>
      <c r="B5011" s="13">
        <v>-8.6769111767506253</v>
      </c>
    </row>
    <row r="5012" spans="1:2">
      <c r="A5012">
        <v>5011</v>
      </c>
      <c r="B5012" s="13">
        <v>3.3696876012823802</v>
      </c>
    </row>
    <row r="5013" spans="1:2">
      <c r="A5013">
        <v>5012</v>
      </c>
      <c r="B5013" s="13">
        <v>3.3100657645207483</v>
      </c>
    </row>
    <row r="5014" spans="1:2">
      <c r="A5014">
        <v>5013</v>
      </c>
      <c r="B5014" s="13">
        <v>4.1507358432624626</v>
      </c>
    </row>
    <row r="5015" spans="1:2">
      <c r="A5015">
        <v>5014</v>
      </c>
      <c r="B5015" s="13">
        <v>4.9638047549100346</v>
      </c>
    </row>
    <row r="5016" spans="1:2">
      <c r="A5016">
        <v>5015</v>
      </c>
      <c r="B5016" s="13">
        <v>3.5078829142502319</v>
      </c>
    </row>
    <row r="5017" spans="1:2">
      <c r="A5017">
        <v>5016</v>
      </c>
      <c r="B5017" s="13">
        <v>-3.7698182527315396</v>
      </c>
    </row>
    <row r="5018" spans="1:2">
      <c r="A5018">
        <v>5017</v>
      </c>
      <c r="B5018" s="13">
        <v>-1.0852821536975614</v>
      </c>
    </row>
    <row r="5019" spans="1:2">
      <c r="A5019">
        <v>5018</v>
      </c>
      <c r="B5019" s="13">
        <v>1.6013388747049591</v>
      </c>
    </row>
    <row r="5020" spans="1:2">
      <c r="A5020">
        <v>5019</v>
      </c>
      <c r="B5020" s="13">
        <v>4.1364805458416871</v>
      </c>
    </row>
    <row r="5021" spans="1:2">
      <c r="A5021">
        <v>5020</v>
      </c>
      <c r="B5021" s="13">
        <v>-3.8268499273518737</v>
      </c>
    </row>
    <row r="5022" spans="1:2">
      <c r="A5022">
        <v>5021</v>
      </c>
      <c r="B5022" s="13">
        <v>-5.0680181501688057</v>
      </c>
    </row>
    <row r="5023" spans="1:2">
      <c r="A5023">
        <v>5022</v>
      </c>
      <c r="B5023" s="13">
        <v>3.6200005647067903</v>
      </c>
    </row>
    <row r="5024" spans="1:2">
      <c r="A5024">
        <v>5023</v>
      </c>
      <c r="B5024" s="13">
        <v>2.1354115782102445</v>
      </c>
    </row>
    <row r="5025" spans="1:2">
      <c r="A5025">
        <v>5024</v>
      </c>
      <c r="B5025" s="13">
        <v>-1.4586911137823388</v>
      </c>
    </row>
    <row r="5026" spans="1:2">
      <c r="A5026">
        <v>5025</v>
      </c>
      <c r="B5026" s="13">
        <v>4.5593456266701846E-2</v>
      </c>
    </row>
    <row r="5027" spans="1:2">
      <c r="A5027">
        <v>5026</v>
      </c>
      <c r="B5027" s="13">
        <v>-2.4908526290235833</v>
      </c>
    </row>
    <row r="5028" spans="1:2">
      <c r="A5028">
        <v>5027</v>
      </c>
      <c r="B5028" s="13">
        <v>0.45845633568544092</v>
      </c>
    </row>
    <row r="5029" spans="1:2">
      <c r="A5029">
        <v>5028</v>
      </c>
      <c r="B5029" s="13">
        <v>0.9989545686448863</v>
      </c>
    </row>
    <row r="5030" spans="1:2">
      <c r="A5030">
        <v>5029</v>
      </c>
      <c r="B5030" s="13">
        <v>4.8356201129081962</v>
      </c>
    </row>
    <row r="5031" spans="1:2">
      <c r="A5031">
        <v>5030</v>
      </c>
      <c r="B5031" s="13">
        <v>-0.58926564115645819</v>
      </c>
    </row>
    <row r="5032" spans="1:2">
      <c r="A5032">
        <v>5031</v>
      </c>
      <c r="B5032" s="13">
        <v>4.756481650743658</v>
      </c>
    </row>
    <row r="5033" spans="1:2">
      <c r="A5033">
        <v>5032</v>
      </c>
      <c r="B5033" s="13">
        <v>0.43371538168534901</v>
      </c>
    </row>
    <row r="5034" spans="1:2">
      <c r="A5034">
        <v>5033</v>
      </c>
      <c r="B5034" s="13">
        <v>-1.2820701546321396</v>
      </c>
    </row>
    <row r="5035" spans="1:2">
      <c r="A5035">
        <v>5034</v>
      </c>
      <c r="B5035" s="13">
        <v>3.0591705151347641</v>
      </c>
    </row>
    <row r="5036" spans="1:2">
      <c r="A5036">
        <v>5035</v>
      </c>
      <c r="B5036" s="13">
        <v>6.5495702294146882</v>
      </c>
    </row>
    <row r="5037" spans="1:2">
      <c r="A5037">
        <v>5036</v>
      </c>
      <c r="B5037" s="13">
        <v>-4.470862017789452</v>
      </c>
    </row>
    <row r="5038" spans="1:2">
      <c r="A5038">
        <v>5037</v>
      </c>
      <c r="B5038" s="13">
        <v>-3.7910134696659674</v>
      </c>
    </row>
    <row r="5039" spans="1:2">
      <c r="A5039">
        <v>5038</v>
      </c>
      <c r="B5039" s="13">
        <v>-3.759302700628889</v>
      </c>
    </row>
    <row r="5040" spans="1:2">
      <c r="A5040">
        <v>5039</v>
      </c>
      <c r="B5040" s="13">
        <v>6.1905678163873654</v>
      </c>
    </row>
    <row r="5041" spans="1:2">
      <c r="A5041">
        <v>5040</v>
      </c>
      <c r="B5041" s="13">
        <v>-9.5811820615292138</v>
      </c>
    </row>
    <row r="5042" spans="1:2">
      <c r="A5042">
        <v>5041</v>
      </c>
      <c r="B5042" s="13">
        <v>-0.51508651221552326</v>
      </c>
    </row>
    <row r="5043" spans="1:2">
      <c r="A5043">
        <v>5042</v>
      </c>
      <c r="B5043" s="13">
        <v>-1.759373503398578</v>
      </c>
    </row>
    <row r="5044" spans="1:2">
      <c r="A5044">
        <v>5043</v>
      </c>
      <c r="B5044" s="13">
        <v>3.984232652593005</v>
      </c>
    </row>
    <row r="5045" spans="1:2">
      <c r="A5045">
        <v>5044</v>
      </c>
      <c r="B5045" s="13">
        <v>9.5900123472736851</v>
      </c>
    </row>
    <row r="5046" spans="1:2">
      <c r="A5046">
        <v>5045</v>
      </c>
      <c r="B5046" s="13">
        <v>-6.331676222390759</v>
      </c>
    </row>
    <row r="5047" spans="1:2">
      <c r="A5047">
        <v>5046</v>
      </c>
      <c r="B5047" s="13">
        <v>5.4976959581321552</v>
      </c>
    </row>
    <row r="5048" spans="1:2">
      <c r="A5048">
        <v>5047</v>
      </c>
      <c r="B5048" s="13">
        <v>2.6076460692652765</v>
      </c>
    </row>
    <row r="5049" spans="1:2">
      <c r="A5049">
        <v>5048</v>
      </c>
      <c r="B5049" s="13">
        <v>-3.2422497049229793</v>
      </c>
    </row>
    <row r="5050" spans="1:2">
      <c r="A5050">
        <v>5049</v>
      </c>
      <c r="B5050" s="13">
        <v>3.2061198689579533</v>
      </c>
    </row>
    <row r="5051" spans="1:2">
      <c r="A5051">
        <v>5050</v>
      </c>
      <c r="B5051" s="13">
        <v>4.0173697488974112E-2</v>
      </c>
    </row>
    <row r="5052" spans="1:2">
      <c r="A5052">
        <v>5051</v>
      </c>
      <c r="B5052" s="13">
        <v>2.0567008519716059</v>
      </c>
    </row>
    <row r="5053" spans="1:2">
      <c r="A5053">
        <v>5052</v>
      </c>
      <c r="B5053" s="13">
        <v>-0.77527667418300716</v>
      </c>
    </row>
    <row r="5054" spans="1:2">
      <c r="A5054">
        <v>5053</v>
      </c>
      <c r="B5054" s="13">
        <v>-0.82994139030611114</v>
      </c>
    </row>
    <row r="5055" spans="1:2">
      <c r="A5055">
        <v>5054</v>
      </c>
      <c r="B5055" s="13">
        <v>-1.8606664314037691</v>
      </c>
    </row>
    <row r="5056" spans="1:2">
      <c r="A5056">
        <v>5055</v>
      </c>
      <c r="B5056" s="13">
        <v>11.110062034224645</v>
      </c>
    </row>
    <row r="5057" spans="1:2">
      <c r="A5057">
        <v>5056</v>
      </c>
      <c r="B5057" s="13">
        <v>1.631747155348733</v>
      </c>
    </row>
    <row r="5058" spans="1:2">
      <c r="A5058">
        <v>5057</v>
      </c>
      <c r="B5058" s="13">
        <v>-1.2630081978312995</v>
      </c>
    </row>
    <row r="5059" spans="1:2">
      <c r="A5059">
        <v>5058</v>
      </c>
      <c r="B5059" s="13">
        <v>4.215401523056256</v>
      </c>
    </row>
    <row r="5060" spans="1:2">
      <c r="A5060">
        <v>5059</v>
      </c>
      <c r="B5060" s="13">
        <v>3.172416710041166</v>
      </c>
    </row>
    <row r="5061" spans="1:2">
      <c r="A5061">
        <v>5060</v>
      </c>
      <c r="B5061" s="13">
        <v>2.9736925374039549</v>
      </c>
    </row>
    <row r="5062" spans="1:2">
      <c r="A5062">
        <v>5061</v>
      </c>
      <c r="B5062" s="13">
        <v>2.1156625487892651</v>
      </c>
    </row>
    <row r="5063" spans="1:2">
      <c r="A5063">
        <v>5062</v>
      </c>
      <c r="B5063" s="13">
        <v>3.3926732573654124</v>
      </c>
    </row>
    <row r="5064" spans="1:2">
      <c r="A5064">
        <v>5063</v>
      </c>
      <c r="B5064" s="13">
        <v>2.1683547465382276</v>
      </c>
    </row>
    <row r="5065" spans="1:2">
      <c r="A5065">
        <v>5064</v>
      </c>
      <c r="B5065" s="13">
        <v>-2.018697192552763</v>
      </c>
    </row>
    <row r="5066" spans="1:2">
      <c r="A5066">
        <v>5065</v>
      </c>
      <c r="B5066" s="13">
        <v>5.7893751963420144</v>
      </c>
    </row>
    <row r="5067" spans="1:2">
      <c r="A5067">
        <v>5066</v>
      </c>
      <c r="B5067" s="13">
        <v>-4.8500388622371293</v>
      </c>
    </row>
    <row r="5068" spans="1:2">
      <c r="A5068">
        <v>5067</v>
      </c>
      <c r="B5068" s="13">
        <v>0.78653564548090027</v>
      </c>
    </row>
    <row r="5069" spans="1:2">
      <c r="A5069">
        <v>5068</v>
      </c>
      <c r="B5069" s="13">
        <v>1.8610336371479674</v>
      </c>
    </row>
    <row r="5070" spans="1:2">
      <c r="A5070">
        <v>5069</v>
      </c>
      <c r="B5070" s="13">
        <v>-6.8922770673667975</v>
      </c>
    </row>
    <row r="5071" spans="1:2">
      <c r="A5071">
        <v>5070</v>
      </c>
      <c r="B5071" s="13">
        <v>-0.17901792630915989</v>
      </c>
    </row>
    <row r="5072" spans="1:2">
      <c r="A5072">
        <v>5071</v>
      </c>
      <c r="B5072" s="13">
        <v>2.6953018034249396</v>
      </c>
    </row>
    <row r="5073" spans="1:2">
      <c r="A5073">
        <v>5072</v>
      </c>
      <c r="B5073" s="13">
        <v>0.78164383811516303</v>
      </c>
    </row>
    <row r="5074" spans="1:2">
      <c r="A5074">
        <v>5073</v>
      </c>
      <c r="B5074" s="13">
        <v>3.3171239543649031</v>
      </c>
    </row>
    <row r="5075" spans="1:2">
      <c r="A5075">
        <v>5074</v>
      </c>
      <c r="B5075" s="13">
        <v>2.9713001995325645</v>
      </c>
    </row>
    <row r="5076" spans="1:2">
      <c r="A5076">
        <v>5075</v>
      </c>
      <c r="B5076" s="13">
        <v>-1.1991877358712226</v>
      </c>
    </row>
    <row r="5077" spans="1:2">
      <c r="A5077">
        <v>5076</v>
      </c>
      <c r="B5077" s="13">
        <v>-1.8242469955582277</v>
      </c>
    </row>
    <row r="5078" spans="1:2">
      <c r="A5078">
        <v>5077</v>
      </c>
      <c r="B5078" s="13">
        <v>-1.6723580088512884</v>
      </c>
    </row>
    <row r="5079" spans="1:2">
      <c r="A5079">
        <v>5078</v>
      </c>
      <c r="B5079" s="13">
        <v>-0.64493587040142941</v>
      </c>
    </row>
    <row r="5080" spans="1:2">
      <c r="A5080">
        <v>5079</v>
      </c>
      <c r="B5080" s="13">
        <v>3.2610844886987307</v>
      </c>
    </row>
    <row r="5081" spans="1:2">
      <c r="A5081">
        <v>5080</v>
      </c>
      <c r="B5081" s="13">
        <v>-0.58219188064858174</v>
      </c>
    </row>
    <row r="5082" spans="1:2">
      <c r="A5082">
        <v>5081</v>
      </c>
      <c r="B5082" s="13">
        <v>0.72993679391427313</v>
      </c>
    </row>
    <row r="5083" spans="1:2">
      <c r="A5083">
        <v>5082</v>
      </c>
      <c r="B5083" s="13">
        <v>3.3105478542796116</v>
      </c>
    </row>
    <row r="5084" spans="1:2">
      <c r="A5084">
        <v>5083</v>
      </c>
      <c r="B5084" s="13">
        <v>-2.9982410756200162</v>
      </c>
    </row>
    <row r="5085" spans="1:2">
      <c r="A5085">
        <v>5084</v>
      </c>
      <c r="B5085" s="13">
        <v>6.021890920161213</v>
      </c>
    </row>
    <row r="5086" spans="1:2">
      <c r="A5086">
        <v>5085</v>
      </c>
      <c r="B5086" s="13">
        <v>-4.1808939707398789</v>
      </c>
    </row>
    <row r="5087" spans="1:2">
      <c r="A5087">
        <v>5086</v>
      </c>
      <c r="B5087" s="13">
        <v>-3.6063073764291032</v>
      </c>
    </row>
    <row r="5088" spans="1:2">
      <c r="A5088">
        <v>5087</v>
      </c>
      <c r="B5088" s="13">
        <v>1.9854497049380577</v>
      </c>
    </row>
    <row r="5089" spans="1:2">
      <c r="A5089">
        <v>5088</v>
      </c>
      <c r="B5089" s="13">
        <v>-6.6851410758375351</v>
      </c>
    </row>
    <row r="5090" spans="1:2">
      <c r="A5090">
        <v>5089</v>
      </c>
      <c r="B5090" s="13">
        <v>-3.1801958705523665</v>
      </c>
    </row>
    <row r="5091" spans="1:2">
      <c r="A5091">
        <v>5090</v>
      </c>
      <c r="B5091" s="13">
        <v>5.2477540987558564</v>
      </c>
    </row>
    <row r="5092" spans="1:2">
      <c r="A5092">
        <v>5091</v>
      </c>
      <c r="B5092" s="13">
        <v>1.5882843651856347</v>
      </c>
    </row>
    <row r="5093" spans="1:2">
      <c r="A5093">
        <v>5092</v>
      </c>
      <c r="B5093" s="13">
        <v>-0.66663376031675681</v>
      </c>
    </row>
    <row r="5094" spans="1:2">
      <c r="A5094">
        <v>5093</v>
      </c>
      <c r="B5094" s="13">
        <v>7.7012402034230387</v>
      </c>
    </row>
    <row r="5095" spans="1:2">
      <c r="A5095">
        <v>5094</v>
      </c>
      <c r="B5095" s="13">
        <v>1.5568583668775549</v>
      </c>
    </row>
    <row r="5096" spans="1:2">
      <c r="A5096">
        <v>5095</v>
      </c>
      <c r="B5096" s="13">
        <v>-1.0953906547429442</v>
      </c>
    </row>
    <row r="5097" spans="1:2">
      <c r="A5097">
        <v>5096</v>
      </c>
      <c r="B5097" s="13">
        <v>-0.59163375682725472</v>
      </c>
    </row>
    <row r="5098" spans="1:2">
      <c r="A5098">
        <v>5097</v>
      </c>
      <c r="B5098" s="13">
        <v>3.9524770676098124</v>
      </c>
    </row>
    <row r="5099" spans="1:2">
      <c r="A5099">
        <v>5098</v>
      </c>
      <c r="B5099" s="13">
        <v>3.3813204468244633</v>
      </c>
    </row>
    <row r="5100" spans="1:2">
      <c r="A5100">
        <v>5099</v>
      </c>
      <c r="B5100" s="13">
        <v>5.6532167522494232</v>
      </c>
    </row>
    <row r="5101" spans="1:2">
      <c r="A5101">
        <v>5100</v>
      </c>
      <c r="B5101" s="13">
        <v>-1.8364344153165579</v>
      </c>
    </row>
    <row r="5102" spans="1:2">
      <c r="A5102">
        <v>5101</v>
      </c>
      <c r="B5102" s="13">
        <v>0.91754292605247334</v>
      </c>
    </row>
    <row r="5103" spans="1:2">
      <c r="A5103">
        <v>5102</v>
      </c>
      <c r="B5103" s="13">
        <v>-2.3283690911169823</v>
      </c>
    </row>
    <row r="5104" spans="1:2">
      <c r="A5104">
        <v>5103</v>
      </c>
      <c r="B5104" s="13">
        <v>-6.9336646315734836</v>
      </c>
    </row>
    <row r="5105" spans="1:2">
      <c r="A5105">
        <v>5104</v>
      </c>
      <c r="B5105" s="13">
        <v>0.4153600189999847</v>
      </c>
    </row>
    <row r="5106" spans="1:2">
      <c r="A5106">
        <v>5105</v>
      </c>
      <c r="B5106" s="13">
        <v>0.91506288313047235</v>
      </c>
    </row>
    <row r="5107" spans="1:2">
      <c r="A5107">
        <v>5106</v>
      </c>
      <c r="B5107" s="13">
        <v>1.3106822708767463</v>
      </c>
    </row>
    <row r="5108" spans="1:2">
      <c r="A5108">
        <v>5107</v>
      </c>
      <c r="B5108" s="13">
        <v>-9.1932317041937245E-2</v>
      </c>
    </row>
    <row r="5109" spans="1:2">
      <c r="A5109">
        <v>5108</v>
      </c>
      <c r="B5109" s="13">
        <v>0.44552657744295204</v>
      </c>
    </row>
    <row r="5110" spans="1:2">
      <c r="A5110">
        <v>5109</v>
      </c>
      <c r="B5110" s="13">
        <v>-3.6115665289970088E-2</v>
      </c>
    </row>
    <row r="5111" spans="1:2">
      <c r="A5111">
        <v>5110</v>
      </c>
      <c r="B5111" s="13">
        <v>-1.7943335867218637</v>
      </c>
    </row>
    <row r="5112" spans="1:2">
      <c r="A5112">
        <v>5111</v>
      </c>
      <c r="B5112" s="13">
        <v>0.38050126321089156</v>
      </c>
    </row>
    <row r="5113" spans="1:2">
      <c r="A5113">
        <v>5112</v>
      </c>
      <c r="B5113" s="13">
        <v>3.3111800826490332</v>
      </c>
    </row>
    <row r="5114" spans="1:2">
      <c r="A5114">
        <v>5113</v>
      </c>
      <c r="B5114" s="13">
        <v>-2.7151755779139739</v>
      </c>
    </row>
    <row r="5115" spans="1:2">
      <c r="A5115">
        <v>5114</v>
      </c>
      <c r="B5115" s="13">
        <v>3.267258515466597</v>
      </c>
    </row>
    <row r="5116" spans="1:2">
      <c r="A5116">
        <v>5115</v>
      </c>
      <c r="B5116" s="13">
        <v>-6.677412812968635</v>
      </c>
    </row>
    <row r="5117" spans="1:2">
      <c r="A5117">
        <v>5116</v>
      </c>
      <c r="B5117" s="13">
        <v>-5.7035631954681589</v>
      </c>
    </row>
    <row r="5118" spans="1:2">
      <c r="A5118">
        <v>5117</v>
      </c>
      <c r="B5118" s="13">
        <v>-3.6672433650926517</v>
      </c>
    </row>
    <row r="5119" spans="1:2">
      <c r="A5119">
        <v>5118</v>
      </c>
      <c r="B5119" s="13">
        <v>2.0406998289752285</v>
      </c>
    </row>
    <row r="5120" spans="1:2">
      <c r="A5120">
        <v>5119</v>
      </c>
      <c r="B5120" s="13">
        <v>-0.58950336239221046</v>
      </c>
    </row>
    <row r="5121" spans="1:2">
      <c r="A5121">
        <v>5120</v>
      </c>
      <c r="B5121" s="13">
        <v>-1.3064809306139566</v>
      </c>
    </row>
    <row r="5122" spans="1:2">
      <c r="A5122">
        <v>5121</v>
      </c>
      <c r="B5122" s="13">
        <v>5.7049592420892017</v>
      </c>
    </row>
    <row r="5123" spans="1:2">
      <c r="A5123">
        <v>5122</v>
      </c>
      <c r="B5123" s="13">
        <v>-1.9336042737737975</v>
      </c>
    </row>
    <row r="5124" spans="1:2">
      <c r="A5124">
        <v>5123</v>
      </c>
      <c r="B5124" s="13">
        <v>-2.4433378589496622</v>
      </c>
    </row>
    <row r="5125" spans="1:2">
      <c r="A5125">
        <v>5124</v>
      </c>
      <c r="B5125" s="13">
        <v>-6.3078136471947328</v>
      </c>
    </row>
    <row r="5126" spans="1:2">
      <c r="A5126">
        <v>5125</v>
      </c>
      <c r="B5126" s="13">
        <v>-0.86756123312551214</v>
      </c>
    </row>
    <row r="5127" spans="1:2">
      <c r="A5127">
        <v>5126</v>
      </c>
      <c r="B5127" s="13">
        <v>4.1375083498019203</v>
      </c>
    </row>
    <row r="5128" spans="1:2">
      <c r="A5128">
        <v>5127</v>
      </c>
      <c r="B5128" s="13">
        <v>1.2789922299485073</v>
      </c>
    </row>
    <row r="5129" spans="1:2">
      <c r="A5129">
        <v>5128</v>
      </c>
      <c r="B5129" s="13">
        <v>2.8945335945321604</v>
      </c>
    </row>
    <row r="5130" spans="1:2">
      <c r="A5130">
        <v>5129</v>
      </c>
      <c r="B5130" s="13">
        <v>-0.37441481851796621</v>
      </c>
    </row>
    <row r="5131" spans="1:2">
      <c r="A5131">
        <v>5130</v>
      </c>
      <c r="B5131" s="13">
        <v>-1.2862345600647267</v>
      </c>
    </row>
    <row r="5132" spans="1:2">
      <c r="A5132">
        <v>5131</v>
      </c>
      <c r="B5132" s="13">
        <v>1.3599018543145165</v>
      </c>
    </row>
    <row r="5133" spans="1:2">
      <c r="A5133">
        <v>5132</v>
      </c>
      <c r="B5133" s="13">
        <v>-0.41112552603996555</v>
      </c>
    </row>
    <row r="5134" spans="1:2">
      <c r="A5134">
        <v>5133</v>
      </c>
      <c r="B5134" s="13">
        <v>4.4851048819838262</v>
      </c>
    </row>
    <row r="5135" spans="1:2">
      <c r="A5135">
        <v>5134</v>
      </c>
      <c r="B5135" s="13">
        <v>-4.4647108001274649</v>
      </c>
    </row>
    <row r="5136" spans="1:2">
      <c r="A5136">
        <v>5135</v>
      </c>
      <c r="B5136" s="13">
        <v>1.1949792255724734</v>
      </c>
    </row>
    <row r="5137" spans="1:2">
      <c r="A5137">
        <v>5136</v>
      </c>
      <c r="B5137" s="13">
        <v>4.5005393141902426</v>
      </c>
    </row>
    <row r="5138" spans="1:2">
      <c r="A5138">
        <v>5137</v>
      </c>
      <c r="B5138" s="13">
        <v>-6.7130225183875805</v>
      </c>
    </row>
    <row r="5139" spans="1:2">
      <c r="A5139">
        <v>5138</v>
      </c>
      <c r="B5139" s="13">
        <v>-2.1001822339804281</v>
      </c>
    </row>
    <row r="5140" spans="1:2">
      <c r="A5140">
        <v>5139</v>
      </c>
      <c r="B5140" s="13">
        <v>2.8159633635360537</v>
      </c>
    </row>
    <row r="5141" spans="1:2">
      <c r="A5141">
        <v>5140</v>
      </c>
      <c r="B5141" s="13">
        <v>-1.8346585602392327</v>
      </c>
    </row>
    <row r="5142" spans="1:2">
      <c r="A5142">
        <v>5141</v>
      </c>
      <c r="B5142" s="13">
        <v>1.1381453648203437</v>
      </c>
    </row>
    <row r="5143" spans="1:2">
      <c r="A5143">
        <v>5142</v>
      </c>
      <c r="B5143" s="13">
        <v>0.977049175336549</v>
      </c>
    </row>
    <row r="5144" spans="1:2">
      <c r="A5144">
        <v>5143</v>
      </c>
      <c r="B5144" s="13">
        <v>3.2061880315250511</v>
      </c>
    </row>
    <row r="5145" spans="1:2">
      <c r="A5145">
        <v>5144</v>
      </c>
      <c r="B5145" s="13">
        <v>1.830962313147759</v>
      </c>
    </row>
    <row r="5146" spans="1:2">
      <c r="A5146">
        <v>5145</v>
      </c>
      <c r="B5146" s="13">
        <v>-2.2960863352884959</v>
      </c>
    </row>
    <row r="5147" spans="1:2">
      <c r="A5147">
        <v>5146</v>
      </c>
      <c r="B5147" s="13">
        <v>7.7602148703874968E-2</v>
      </c>
    </row>
    <row r="5148" spans="1:2">
      <c r="A5148">
        <v>5147</v>
      </c>
      <c r="B5148" s="13">
        <v>5.1268415045930125</v>
      </c>
    </row>
    <row r="5149" spans="1:2">
      <c r="A5149">
        <v>5148</v>
      </c>
      <c r="B5149" s="13">
        <v>2.4472491467017292</v>
      </c>
    </row>
    <row r="5150" spans="1:2">
      <c r="A5150">
        <v>5149</v>
      </c>
      <c r="B5150" s="13">
        <v>-5.0452751461881551</v>
      </c>
    </row>
    <row r="5151" spans="1:2">
      <c r="A5151">
        <v>5150</v>
      </c>
      <c r="B5151" s="13">
        <v>5.5688642222038123</v>
      </c>
    </row>
    <row r="5152" spans="1:2">
      <c r="A5152">
        <v>5151</v>
      </c>
      <c r="B5152" s="13">
        <v>5.6535900317746473</v>
      </c>
    </row>
    <row r="5153" spans="1:2">
      <c r="A5153">
        <v>5152</v>
      </c>
      <c r="B5153" s="13">
        <v>3.5984221511708805</v>
      </c>
    </row>
    <row r="5154" spans="1:2">
      <c r="A5154">
        <v>5153</v>
      </c>
      <c r="B5154" s="13">
        <v>1.3116166159085447</v>
      </c>
    </row>
    <row r="5155" spans="1:2">
      <c r="A5155">
        <v>5154</v>
      </c>
      <c r="B5155" s="13">
        <v>0.70961651966838457</v>
      </c>
    </row>
    <row r="5156" spans="1:2">
      <c r="A5156">
        <v>5155</v>
      </c>
      <c r="B5156" s="13">
        <v>1.0096116308017611</v>
      </c>
    </row>
    <row r="5157" spans="1:2">
      <c r="A5157">
        <v>5156</v>
      </c>
      <c r="B5157" s="13">
        <v>2.0751795215817004</v>
      </c>
    </row>
    <row r="5158" spans="1:2">
      <c r="A5158">
        <v>5157</v>
      </c>
      <c r="B5158" s="13">
        <v>2.1224605112385309</v>
      </c>
    </row>
    <row r="5159" spans="1:2">
      <c r="A5159">
        <v>5158</v>
      </c>
      <c r="B5159" s="13">
        <v>-3.5006577256486713</v>
      </c>
    </row>
    <row r="5160" spans="1:2">
      <c r="A5160">
        <v>5159</v>
      </c>
      <c r="B5160" s="13">
        <v>1.8500957328038321</v>
      </c>
    </row>
    <row r="5161" spans="1:2">
      <c r="A5161">
        <v>5160</v>
      </c>
      <c r="B5161" s="13">
        <v>-0.67038553656835809</v>
      </c>
    </row>
    <row r="5162" spans="1:2">
      <c r="A5162">
        <v>5161</v>
      </c>
      <c r="B5162" s="13">
        <v>1.4529914117748552</v>
      </c>
    </row>
    <row r="5163" spans="1:2">
      <c r="A5163">
        <v>5162</v>
      </c>
      <c r="B5163" s="13">
        <v>2.7568048123947571</v>
      </c>
    </row>
    <row r="5164" spans="1:2">
      <c r="A5164">
        <v>5163</v>
      </c>
      <c r="B5164" s="13">
        <v>4.6248849545221651</v>
      </c>
    </row>
    <row r="5165" spans="1:2">
      <c r="A5165">
        <v>5164</v>
      </c>
      <c r="B5165" s="13">
        <v>1.6175111349922939</v>
      </c>
    </row>
    <row r="5166" spans="1:2">
      <c r="A5166">
        <v>5165</v>
      </c>
      <c r="B5166" s="13">
        <v>0.57227985561916361</v>
      </c>
    </row>
    <row r="5167" spans="1:2">
      <c r="A5167">
        <v>5166</v>
      </c>
      <c r="B5167" s="13">
        <v>-1.542278816660815</v>
      </c>
    </row>
    <row r="5168" spans="1:2">
      <c r="A5168">
        <v>5167</v>
      </c>
      <c r="B5168" s="13">
        <v>-1.4321391871254268</v>
      </c>
    </row>
    <row r="5169" spans="1:2">
      <c r="A5169">
        <v>5168</v>
      </c>
      <c r="B5169" s="13">
        <v>3.986474622113628</v>
      </c>
    </row>
    <row r="5170" spans="1:2">
      <c r="A5170">
        <v>5169</v>
      </c>
      <c r="B5170" s="13">
        <v>-2.3788923942170115</v>
      </c>
    </row>
    <row r="5171" spans="1:2">
      <c r="A5171">
        <v>5170</v>
      </c>
      <c r="B5171" s="13">
        <v>-3.4991582709556854</v>
      </c>
    </row>
    <row r="5172" spans="1:2">
      <c r="A5172">
        <v>5171</v>
      </c>
      <c r="B5172" s="13">
        <v>-1.7480286611157487</v>
      </c>
    </row>
    <row r="5173" spans="1:2">
      <c r="A5173">
        <v>5172</v>
      </c>
      <c r="B5173" s="13">
        <v>2.2721571940037344</v>
      </c>
    </row>
    <row r="5174" spans="1:2">
      <c r="A5174">
        <v>5173</v>
      </c>
      <c r="B5174" s="13">
        <v>-4.2910506451584398</v>
      </c>
    </row>
    <row r="5175" spans="1:2">
      <c r="A5175">
        <v>5174</v>
      </c>
      <c r="B5175" s="13">
        <v>-4.2824819516883457</v>
      </c>
    </row>
    <row r="5176" spans="1:2">
      <c r="A5176">
        <v>5175</v>
      </c>
      <c r="B5176" s="13">
        <v>2.6535411928427233</v>
      </c>
    </row>
    <row r="5177" spans="1:2">
      <c r="A5177">
        <v>5176</v>
      </c>
      <c r="B5177" s="13">
        <v>-8.1142836939997645E-2</v>
      </c>
    </row>
    <row r="5178" spans="1:2">
      <c r="A5178">
        <v>5177</v>
      </c>
      <c r="B5178" s="13">
        <v>-2.1336667813950321</v>
      </c>
    </row>
    <row r="5179" spans="1:2">
      <c r="A5179">
        <v>5178</v>
      </c>
      <c r="B5179" s="13">
        <v>-1.2041714562135952</v>
      </c>
    </row>
    <row r="5180" spans="1:2">
      <c r="A5180">
        <v>5179</v>
      </c>
      <c r="B5180" s="13">
        <v>1.1587821959559721</v>
      </c>
    </row>
    <row r="5181" spans="1:2">
      <c r="A5181">
        <v>5180</v>
      </c>
      <c r="B5181" s="13">
        <v>1.1091538026474526</v>
      </c>
    </row>
    <row r="5182" spans="1:2">
      <c r="A5182">
        <v>5181</v>
      </c>
      <c r="B5182" s="13">
        <v>1.1174675182688809</v>
      </c>
    </row>
    <row r="5183" spans="1:2">
      <c r="A5183">
        <v>5182</v>
      </c>
      <c r="B5183" s="13">
        <v>-1.5276790650122272</v>
      </c>
    </row>
    <row r="5184" spans="1:2">
      <c r="A5184">
        <v>5183</v>
      </c>
      <c r="B5184" s="13">
        <v>-8.6160132532254305</v>
      </c>
    </row>
    <row r="5185" spans="1:2">
      <c r="A5185">
        <v>5184</v>
      </c>
      <c r="B5185" s="13">
        <v>-0.39461263219492537</v>
      </c>
    </row>
    <row r="5186" spans="1:2">
      <c r="A5186">
        <v>5185</v>
      </c>
      <c r="B5186" s="13">
        <v>-4.4417647796079924</v>
      </c>
    </row>
    <row r="5187" spans="1:2">
      <c r="A5187">
        <v>5186</v>
      </c>
      <c r="B5187" s="13">
        <v>5.7068889876229205</v>
      </c>
    </row>
    <row r="5188" spans="1:2">
      <c r="A5188">
        <v>5187</v>
      </c>
      <c r="B5188" s="13">
        <v>1.5443349016634349</v>
      </c>
    </row>
    <row r="5189" spans="1:2">
      <c r="A5189">
        <v>5188</v>
      </c>
      <c r="B5189" s="13">
        <v>-0.53994064308741485</v>
      </c>
    </row>
    <row r="5190" spans="1:2">
      <c r="A5190">
        <v>5189</v>
      </c>
      <c r="B5190" s="13">
        <v>-1.7685712299481435</v>
      </c>
    </row>
    <row r="5191" spans="1:2">
      <c r="A5191">
        <v>5190</v>
      </c>
      <c r="B5191" s="13">
        <v>7.6657501657802571</v>
      </c>
    </row>
    <row r="5192" spans="1:2">
      <c r="A5192">
        <v>5191</v>
      </c>
      <c r="B5192" s="13">
        <v>-0.43356930868399451</v>
      </c>
    </row>
    <row r="5193" spans="1:2">
      <c r="A5193">
        <v>5192</v>
      </c>
      <c r="B5193" s="13">
        <v>-5.6766092936543178</v>
      </c>
    </row>
    <row r="5194" spans="1:2">
      <c r="A5194">
        <v>5193</v>
      </c>
      <c r="B5194" s="13">
        <v>6.7475740695653261</v>
      </c>
    </row>
    <row r="5195" spans="1:2">
      <c r="A5195">
        <v>5194</v>
      </c>
      <c r="B5195" s="13">
        <v>-2.4384013706342729</v>
      </c>
    </row>
    <row r="5196" spans="1:2">
      <c r="A5196">
        <v>5195</v>
      </c>
      <c r="B5196" s="13">
        <v>-3.9215990737396997</v>
      </c>
    </row>
    <row r="5197" spans="1:2">
      <c r="A5197">
        <v>5196</v>
      </c>
      <c r="B5197" s="13">
        <v>4.3533376190352691</v>
      </c>
    </row>
    <row r="5198" spans="1:2">
      <c r="A5198">
        <v>5197</v>
      </c>
      <c r="B5198" s="13">
        <v>-5.1013291176415434</v>
      </c>
    </row>
    <row r="5199" spans="1:2">
      <c r="A5199">
        <v>5198</v>
      </c>
      <c r="B5199" s="13">
        <v>-3.1344630499992152</v>
      </c>
    </row>
    <row r="5200" spans="1:2">
      <c r="A5200">
        <v>5199</v>
      </c>
      <c r="B5200" s="13">
        <v>5.7725789242369752</v>
      </c>
    </row>
    <row r="5201" spans="1:2">
      <c r="A5201">
        <v>5200</v>
      </c>
      <c r="B5201" s="13">
        <v>4.3061707295359328</v>
      </c>
    </row>
    <row r="5202" spans="1:2">
      <c r="A5202">
        <v>5201</v>
      </c>
      <c r="B5202" s="13">
        <v>-8.8235766006406653</v>
      </c>
    </row>
    <row r="5203" spans="1:2">
      <c r="A5203">
        <v>5202</v>
      </c>
      <c r="B5203" s="13">
        <v>-6.5002430230466501</v>
      </c>
    </row>
    <row r="5204" spans="1:2">
      <c r="A5204">
        <v>5203</v>
      </c>
      <c r="B5204" s="13">
        <v>6.5262486202975731</v>
      </c>
    </row>
    <row r="5205" spans="1:2">
      <c r="A5205">
        <v>5204</v>
      </c>
      <c r="B5205" s="13">
        <v>5.693768688495946</v>
      </c>
    </row>
    <row r="5206" spans="1:2">
      <c r="A5206">
        <v>5205</v>
      </c>
      <c r="B5206" s="13">
        <v>1.3332197898003606</v>
      </c>
    </row>
    <row r="5207" spans="1:2">
      <c r="A5207">
        <v>5206</v>
      </c>
      <c r="B5207" s="13">
        <v>3.4767246639518352</v>
      </c>
    </row>
    <row r="5208" spans="1:2">
      <c r="A5208">
        <v>5207</v>
      </c>
      <c r="B5208" s="13">
        <v>-4.3795548305605214</v>
      </c>
    </row>
    <row r="5209" spans="1:2">
      <c r="A5209">
        <v>5208</v>
      </c>
      <c r="B5209" s="13">
        <v>-1.5435110042440543</v>
      </c>
    </row>
    <row r="5210" spans="1:2">
      <c r="A5210">
        <v>5209</v>
      </c>
      <c r="B5210" s="13">
        <v>4.8740027147202909</v>
      </c>
    </row>
    <row r="5211" spans="1:2">
      <c r="A5211">
        <v>5210</v>
      </c>
      <c r="B5211" s="13">
        <v>-2.195640274682706</v>
      </c>
    </row>
    <row r="5212" spans="1:2">
      <c r="A5212">
        <v>5211</v>
      </c>
      <c r="B5212" s="13">
        <v>-0.86065722114929188</v>
      </c>
    </row>
    <row r="5213" spans="1:2">
      <c r="A5213">
        <v>5212</v>
      </c>
      <c r="B5213" s="13">
        <v>1.4569897355291463</v>
      </c>
    </row>
    <row r="5214" spans="1:2">
      <c r="A5214">
        <v>5213</v>
      </c>
      <c r="B5214" s="13">
        <v>-3.9197965869716902</v>
      </c>
    </row>
    <row r="5215" spans="1:2">
      <c r="A5215">
        <v>5214</v>
      </c>
      <c r="B5215" s="13">
        <v>5.6247359958277974</v>
      </c>
    </row>
    <row r="5216" spans="1:2">
      <c r="A5216">
        <v>5215</v>
      </c>
      <c r="B5216" s="13">
        <v>-0.65788762648338195</v>
      </c>
    </row>
    <row r="5217" spans="1:2">
      <c r="A5217">
        <v>5216</v>
      </c>
      <c r="B5217" s="13">
        <v>2.6128497789709644</v>
      </c>
    </row>
    <row r="5218" spans="1:2">
      <c r="A5218">
        <v>5217</v>
      </c>
      <c r="B5218" s="13">
        <v>-4.4491896192376599</v>
      </c>
    </row>
    <row r="5219" spans="1:2">
      <c r="A5219">
        <v>5218</v>
      </c>
      <c r="B5219" s="13">
        <v>1.0657593495338973</v>
      </c>
    </row>
    <row r="5220" spans="1:2">
      <c r="A5220">
        <v>5219</v>
      </c>
      <c r="B5220" s="13">
        <v>2.1551609605243449</v>
      </c>
    </row>
    <row r="5221" spans="1:2">
      <c r="A5221">
        <v>5220</v>
      </c>
      <c r="B5221" s="13">
        <v>-0.63117022722894767</v>
      </c>
    </row>
    <row r="5222" spans="1:2">
      <c r="A5222">
        <v>5221</v>
      </c>
      <c r="B5222" s="13">
        <v>-2.4620563399842785</v>
      </c>
    </row>
    <row r="5223" spans="1:2">
      <c r="A5223">
        <v>5222</v>
      </c>
      <c r="B5223" s="13">
        <v>-0.96258388783950732</v>
      </c>
    </row>
    <row r="5224" spans="1:2">
      <c r="A5224">
        <v>5223</v>
      </c>
      <c r="B5224" s="13">
        <v>0.65674272302244163</v>
      </c>
    </row>
    <row r="5225" spans="1:2">
      <c r="A5225">
        <v>5224</v>
      </c>
      <c r="B5225" s="13">
        <v>8.9038171029195007E-2</v>
      </c>
    </row>
    <row r="5226" spans="1:2">
      <c r="A5226">
        <v>5225</v>
      </c>
      <c r="B5226" s="13">
        <v>-5.4644076084917383</v>
      </c>
    </row>
    <row r="5227" spans="1:2">
      <c r="A5227">
        <v>5226</v>
      </c>
      <c r="B5227" s="13">
        <v>1.3783351762723046</v>
      </c>
    </row>
    <row r="5228" spans="1:2">
      <c r="A5228">
        <v>5227</v>
      </c>
      <c r="B5228" s="13">
        <v>-3.2495446824780911</v>
      </c>
    </row>
    <row r="5229" spans="1:2">
      <c r="A5229">
        <v>5228</v>
      </c>
      <c r="B5229" s="13">
        <v>-4.710025858643724</v>
      </c>
    </row>
    <row r="5230" spans="1:2">
      <c r="A5230">
        <v>5229</v>
      </c>
      <c r="B5230" s="13">
        <v>2.6592899361208628</v>
      </c>
    </row>
    <row r="5231" spans="1:2">
      <c r="A5231">
        <v>5230</v>
      </c>
      <c r="B5231" s="13">
        <v>0.55483424744278165</v>
      </c>
    </row>
    <row r="5232" spans="1:2">
      <c r="A5232">
        <v>5231</v>
      </c>
      <c r="B5232" s="13">
        <v>-5.17995010130839</v>
      </c>
    </row>
    <row r="5233" spans="1:2">
      <c r="A5233">
        <v>5232</v>
      </c>
      <c r="B5233" s="13">
        <v>4.2680493867132885</v>
      </c>
    </row>
    <row r="5234" spans="1:2">
      <c r="A5234">
        <v>5233</v>
      </c>
      <c r="B5234" s="13">
        <v>1.2302186589494315</v>
      </c>
    </row>
    <row r="5235" spans="1:2">
      <c r="A5235">
        <v>5234</v>
      </c>
      <c r="B5235" s="13">
        <v>4.479062076147291</v>
      </c>
    </row>
    <row r="5236" spans="1:2">
      <c r="A5236">
        <v>5235</v>
      </c>
      <c r="B5236" s="13">
        <v>-1.3014925121347627</v>
      </c>
    </row>
    <row r="5237" spans="1:2">
      <c r="A5237">
        <v>5236</v>
      </c>
      <c r="B5237" s="13">
        <v>-0.69955754179353502</v>
      </c>
    </row>
    <row r="5238" spans="1:2">
      <c r="A5238">
        <v>5237</v>
      </c>
      <c r="B5238" s="13">
        <v>2.1157350070817027</v>
      </c>
    </row>
    <row r="5239" spans="1:2">
      <c r="A5239">
        <v>5238</v>
      </c>
      <c r="B5239" s="13">
        <v>6.2118383439862024</v>
      </c>
    </row>
    <row r="5240" spans="1:2">
      <c r="A5240">
        <v>5239</v>
      </c>
      <c r="B5240" s="13">
        <v>0.81076805240701078</v>
      </c>
    </row>
    <row r="5241" spans="1:2">
      <c r="A5241">
        <v>5240</v>
      </c>
      <c r="B5241" s="13">
        <v>6.5856000960204302</v>
      </c>
    </row>
    <row r="5242" spans="1:2">
      <c r="A5242">
        <v>5241</v>
      </c>
      <c r="B5242" s="13">
        <v>-0.46169734098617959</v>
      </c>
    </row>
    <row r="5243" spans="1:2">
      <c r="A5243">
        <v>5242</v>
      </c>
      <c r="B5243" s="13">
        <v>1.4961899663997595</v>
      </c>
    </row>
    <row r="5244" spans="1:2">
      <c r="A5244">
        <v>5243</v>
      </c>
      <c r="B5244" s="13">
        <v>0.75207913058356379</v>
      </c>
    </row>
    <row r="5245" spans="1:2">
      <c r="A5245">
        <v>5244</v>
      </c>
      <c r="B5245" s="13">
        <v>-6.1611845012417277</v>
      </c>
    </row>
    <row r="5246" spans="1:2">
      <c r="A5246">
        <v>5245</v>
      </c>
      <c r="B5246" s="13">
        <v>0.65698112588743263</v>
      </c>
    </row>
    <row r="5247" spans="1:2">
      <c r="A5247">
        <v>5246</v>
      </c>
      <c r="B5247" s="13">
        <v>5.1286911810345774</v>
      </c>
    </row>
    <row r="5248" spans="1:2">
      <c r="A5248">
        <v>5247</v>
      </c>
      <c r="B5248" s="13">
        <v>-3.1833744206191166</v>
      </c>
    </row>
    <row r="5249" spans="1:2">
      <c r="A5249">
        <v>5248</v>
      </c>
      <c r="B5249" s="13">
        <v>2.4748185681491108</v>
      </c>
    </row>
    <row r="5250" spans="1:2">
      <c r="A5250">
        <v>5249</v>
      </c>
      <c r="B5250" s="13">
        <v>1.3035791816359263</v>
      </c>
    </row>
    <row r="5251" spans="1:2">
      <c r="A5251">
        <v>5250</v>
      </c>
      <c r="B5251" s="13">
        <v>-0.95349749501501069</v>
      </c>
    </row>
    <row r="5252" spans="1:2">
      <c r="A5252">
        <v>5251</v>
      </c>
      <c r="B5252" s="13">
        <v>3.4462541434173795</v>
      </c>
    </row>
    <row r="5253" spans="1:2">
      <c r="A5253">
        <v>5252</v>
      </c>
      <c r="B5253" s="13">
        <v>-0.42836623342353203</v>
      </c>
    </row>
    <row r="5254" spans="1:2">
      <c r="A5254">
        <v>5253</v>
      </c>
      <c r="B5254" s="13">
        <v>-0.33760832476935904</v>
      </c>
    </row>
    <row r="5255" spans="1:2">
      <c r="A5255">
        <v>5254</v>
      </c>
      <c r="B5255" s="13">
        <v>2.1325301019135599</v>
      </c>
    </row>
    <row r="5256" spans="1:2">
      <c r="A5256">
        <v>5255</v>
      </c>
      <c r="B5256" s="13">
        <v>-0.16192800425216675</v>
      </c>
    </row>
    <row r="5257" spans="1:2">
      <c r="A5257">
        <v>5256</v>
      </c>
      <c r="B5257" s="13">
        <v>0.75911748725312955</v>
      </c>
    </row>
    <row r="5258" spans="1:2">
      <c r="A5258">
        <v>5257</v>
      </c>
      <c r="B5258" s="13">
        <v>1.0611308489807885</v>
      </c>
    </row>
    <row r="5259" spans="1:2">
      <c r="A5259">
        <v>5258</v>
      </c>
      <c r="B5259" s="13">
        <v>1.9841729708615941</v>
      </c>
    </row>
    <row r="5260" spans="1:2">
      <c r="A5260">
        <v>5259</v>
      </c>
      <c r="B5260" s="13">
        <v>2.1524044492757968</v>
      </c>
    </row>
    <row r="5261" spans="1:2">
      <c r="A5261">
        <v>5260</v>
      </c>
      <c r="B5261" s="13">
        <v>-2.6400686612813273</v>
      </c>
    </row>
    <row r="5262" spans="1:2">
      <c r="A5262">
        <v>5261</v>
      </c>
      <c r="B5262" s="13">
        <v>5.2135317489693431</v>
      </c>
    </row>
    <row r="5263" spans="1:2">
      <c r="A5263">
        <v>5262</v>
      </c>
      <c r="B5263" s="13">
        <v>-3.1223789753272322</v>
      </c>
    </row>
    <row r="5264" spans="1:2">
      <c r="A5264">
        <v>5263</v>
      </c>
      <c r="B5264" s="13">
        <v>0.38192803991663232</v>
      </c>
    </row>
    <row r="5265" spans="1:2">
      <c r="A5265">
        <v>5264</v>
      </c>
      <c r="B5265" s="13">
        <v>1.3251578489085944</v>
      </c>
    </row>
    <row r="5266" spans="1:2">
      <c r="A5266">
        <v>5265</v>
      </c>
      <c r="B5266" s="13">
        <v>-2.9435040297456885</v>
      </c>
    </row>
    <row r="5267" spans="1:2">
      <c r="A5267">
        <v>5266</v>
      </c>
      <c r="B5267" s="13">
        <v>3.3525259604209672</v>
      </c>
    </row>
    <row r="5268" spans="1:2">
      <c r="A5268">
        <v>5267</v>
      </c>
      <c r="B5268" s="13">
        <v>0.19054503232759185</v>
      </c>
    </row>
    <row r="5269" spans="1:2">
      <c r="A5269">
        <v>5268</v>
      </c>
      <c r="B5269" s="13">
        <v>2.1236889757826338</v>
      </c>
    </row>
    <row r="5270" spans="1:2">
      <c r="A5270">
        <v>5269</v>
      </c>
      <c r="B5270" s="13">
        <v>7.3583633017086756</v>
      </c>
    </row>
    <row r="5271" spans="1:2">
      <c r="A5271">
        <v>5270</v>
      </c>
      <c r="B5271" s="13">
        <v>0.15981508497448565</v>
      </c>
    </row>
    <row r="5272" spans="1:2">
      <c r="A5272">
        <v>5271</v>
      </c>
      <c r="B5272" s="13">
        <v>2.0708722581004411</v>
      </c>
    </row>
    <row r="5273" spans="1:2">
      <c r="A5273">
        <v>5272</v>
      </c>
      <c r="B5273" s="13">
        <v>2.9147171918582404</v>
      </c>
    </row>
    <row r="5274" spans="1:2">
      <c r="A5274">
        <v>5273</v>
      </c>
      <c r="B5274" s="13">
        <v>2.8857631149562719</v>
      </c>
    </row>
    <row r="5275" spans="1:2">
      <c r="A5275">
        <v>5274</v>
      </c>
      <c r="B5275" s="13">
        <v>-2.5041639188994904</v>
      </c>
    </row>
    <row r="5276" spans="1:2">
      <c r="A5276">
        <v>5275</v>
      </c>
      <c r="B5276" s="13">
        <v>3.4399096980112964</v>
      </c>
    </row>
    <row r="5277" spans="1:2">
      <c r="A5277">
        <v>5276</v>
      </c>
      <c r="B5277" s="13">
        <v>-1.1897468956711044</v>
      </c>
    </row>
    <row r="5278" spans="1:2">
      <c r="A5278">
        <v>5277</v>
      </c>
      <c r="B5278" s="13">
        <v>2.4902990833213239</v>
      </c>
    </row>
    <row r="5279" spans="1:2">
      <c r="A5279">
        <v>5278</v>
      </c>
      <c r="B5279" s="13">
        <v>6.3269254582280325</v>
      </c>
    </row>
    <row r="5280" spans="1:2">
      <c r="A5280">
        <v>5279</v>
      </c>
      <c r="B5280" s="13">
        <v>7.7016528284645629</v>
      </c>
    </row>
    <row r="5281" spans="1:2">
      <c r="A5281">
        <v>5280</v>
      </c>
      <c r="B5281" s="13">
        <v>2.9868447212824267</v>
      </c>
    </row>
    <row r="5282" spans="1:2">
      <c r="A5282">
        <v>5281</v>
      </c>
      <c r="B5282" s="13">
        <v>-3.7963640224131132</v>
      </c>
    </row>
    <row r="5283" spans="1:2">
      <c r="A5283">
        <v>5282</v>
      </c>
      <c r="B5283" s="13">
        <v>0.94074277156431685</v>
      </c>
    </row>
    <row r="5284" spans="1:2">
      <c r="A5284">
        <v>5283</v>
      </c>
      <c r="B5284" s="13">
        <v>2.2030881168078866</v>
      </c>
    </row>
    <row r="5285" spans="1:2">
      <c r="A5285">
        <v>5284</v>
      </c>
      <c r="B5285" s="13">
        <v>-4.4976844781118368</v>
      </c>
    </row>
    <row r="5286" spans="1:2">
      <c r="A5286">
        <v>5285</v>
      </c>
      <c r="B5286" s="13">
        <v>-2.0246767005655943</v>
      </c>
    </row>
    <row r="5287" spans="1:2">
      <c r="A5287">
        <v>5286</v>
      </c>
      <c r="B5287" s="13">
        <v>-1.3231815270288607</v>
      </c>
    </row>
    <row r="5288" spans="1:2">
      <c r="A5288">
        <v>5287</v>
      </c>
      <c r="B5288" s="13">
        <v>-0.64562113872473581</v>
      </c>
    </row>
    <row r="5289" spans="1:2">
      <c r="A5289">
        <v>5288</v>
      </c>
      <c r="B5289" s="13">
        <v>1.2663001927530204</v>
      </c>
    </row>
    <row r="5290" spans="1:2">
      <c r="A5290">
        <v>5289</v>
      </c>
      <c r="B5290" s="13">
        <v>3.0316464719115643</v>
      </c>
    </row>
    <row r="5291" spans="1:2">
      <c r="A5291">
        <v>5290</v>
      </c>
      <c r="B5291" s="13">
        <v>-0.13485889009593865</v>
      </c>
    </row>
    <row r="5292" spans="1:2">
      <c r="A5292">
        <v>5291</v>
      </c>
      <c r="B5292" s="13">
        <v>9.3859037717753627E-2</v>
      </c>
    </row>
    <row r="5293" spans="1:2">
      <c r="A5293">
        <v>5292</v>
      </c>
      <c r="B5293" s="13">
        <v>0.87385865128003193</v>
      </c>
    </row>
    <row r="5294" spans="1:2">
      <c r="A5294">
        <v>5293</v>
      </c>
      <c r="B5294" s="13">
        <v>-0.10711244296362794</v>
      </c>
    </row>
    <row r="5295" spans="1:2">
      <c r="A5295">
        <v>5294</v>
      </c>
      <c r="B5295" s="13">
        <v>-1.6854632256404831</v>
      </c>
    </row>
    <row r="5296" spans="1:2">
      <c r="A5296">
        <v>5295</v>
      </c>
      <c r="B5296" s="13">
        <v>1.5810464823690107</v>
      </c>
    </row>
    <row r="5297" spans="1:2">
      <c r="A5297">
        <v>5296</v>
      </c>
      <c r="B5297" s="13">
        <v>-3.0111282358813014</v>
      </c>
    </row>
    <row r="5298" spans="1:2">
      <c r="A5298">
        <v>5297</v>
      </c>
      <c r="B5298" s="13">
        <v>4.5748401941662022</v>
      </c>
    </row>
    <row r="5299" spans="1:2">
      <c r="A5299">
        <v>5298</v>
      </c>
      <c r="B5299" s="13">
        <v>3.3043365167746264</v>
      </c>
    </row>
    <row r="5300" spans="1:2">
      <c r="A5300">
        <v>5299</v>
      </c>
      <c r="B5300" s="13">
        <v>2.7509132537492413</v>
      </c>
    </row>
    <row r="5301" spans="1:2">
      <c r="A5301">
        <v>5300</v>
      </c>
      <c r="B5301" s="13">
        <v>-1.9835432440215004</v>
      </c>
    </row>
    <row r="5302" spans="1:2">
      <c r="A5302">
        <v>5301</v>
      </c>
      <c r="B5302" s="13">
        <v>-3.1769411529292628</v>
      </c>
    </row>
    <row r="5303" spans="1:2">
      <c r="A5303">
        <v>5302</v>
      </c>
      <c r="B5303" s="13">
        <v>0.67703476002462659</v>
      </c>
    </row>
    <row r="5304" spans="1:2">
      <c r="A5304">
        <v>5303</v>
      </c>
      <c r="B5304" s="13">
        <v>2.0234081577565504</v>
      </c>
    </row>
    <row r="5305" spans="1:2">
      <c r="A5305">
        <v>5304</v>
      </c>
      <c r="B5305" s="13">
        <v>1.5052724222309311</v>
      </c>
    </row>
    <row r="5306" spans="1:2">
      <c r="A5306">
        <v>5305</v>
      </c>
      <c r="B5306" s="13">
        <v>-1.9302032452618083</v>
      </c>
    </row>
    <row r="5307" spans="1:2">
      <c r="A5307">
        <v>5306</v>
      </c>
      <c r="B5307" s="13">
        <v>-8.0711548142629006</v>
      </c>
    </row>
    <row r="5308" spans="1:2">
      <c r="A5308">
        <v>5307</v>
      </c>
      <c r="B5308" s="13">
        <v>1.8143864689266334</v>
      </c>
    </row>
    <row r="5309" spans="1:2">
      <c r="A5309">
        <v>5308</v>
      </c>
      <c r="B5309" s="13">
        <v>-1.7120077729982344</v>
      </c>
    </row>
    <row r="5310" spans="1:2">
      <c r="A5310">
        <v>5309</v>
      </c>
      <c r="B5310" s="13">
        <v>1.2123997854247754</v>
      </c>
    </row>
    <row r="5311" spans="1:2">
      <c r="A5311">
        <v>5310</v>
      </c>
      <c r="B5311" s="13">
        <v>-4.776564414496403</v>
      </c>
    </row>
    <row r="5312" spans="1:2">
      <c r="A5312">
        <v>5311</v>
      </c>
      <c r="B5312" s="13">
        <v>-2.7726392691403867</v>
      </c>
    </row>
    <row r="5313" spans="1:2">
      <c r="A5313">
        <v>5312</v>
      </c>
      <c r="B5313" s="13">
        <v>-7.7359083605701358</v>
      </c>
    </row>
    <row r="5314" spans="1:2">
      <c r="A5314">
        <v>5313</v>
      </c>
      <c r="B5314" s="13">
        <v>-5.7822455878943648</v>
      </c>
    </row>
    <row r="5315" spans="1:2">
      <c r="A5315">
        <v>5314</v>
      </c>
      <c r="B5315" s="13">
        <v>-0.75041106167079119</v>
      </c>
    </row>
    <row r="5316" spans="1:2">
      <c r="A5316">
        <v>5315</v>
      </c>
      <c r="B5316" s="13">
        <v>-3.3663262442647954</v>
      </c>
    </row>
    <row r="5317" spans="1:2">
      <c r="A5317">
        <v>5316</v>
      </c>
      <c r="B5317" s="13">
        <v>5.9643506419930423</v>
      </c>
    </row>
    <row r="5318" spans="1:2">
      <c r="A5318">
        <v>5317</v>
      </c>
      <c r="B5318" s="13">
        <v>-2.6796118653218315</v>
      </c>
    </row>
    <row r="5319" spans="1:2">
      <c r="A5319">
        <v>5318</v>
      </c>
      <c r="B5319" s="13">
        <v>0.1567630182646462</v>
      </c>
    </row>
    <row r="5320" spans="1:2">
      <c r="A5320">
        <v>5319</v>
      </c>
      <c r="B5320" s="13">
        <v>3.4677387180688473</v>
      </c>
    </row>
    <row r="5321" spans="1:2">
      <c r="A5321">
        <v>5320</v>
      </c>
      <c r="B5321" s="13">
        <v>2.5382832070268262</v>
      </c>
    </row>
    <row r="5322" spans="1:2">
      <c r="A5322">
        <v>5321</v>
      </c>
      <c r="B5322" s="13">
        <v>-4.1401310685323454</v>
      </c>
    </row>
    <row r="5323" spans="1:2">
      <c r="A5323">
        <v>5322</v>
      </c>
      <c r="B5323" s="13">
        <v>-3.2875577831446541</v>
      </c>
    </row>
    <row r="5324" spans="1:2">
      <c r="A5324">
        <v>5323</v>
      </c>
      <c r="B5324" s="13">
        <v>1.8117123076189736</v>
      </c>
    </row>
    <row r="5325" spans="1:2">
      <c r="A5325">
        <v>5324</v>
      </c>
      <c r="B5325" s="13">
        <v>-0.83343692234770628</v>
      </c>
    </row>
    <row r="5326" spans="1:2">
      <c r="A5326">
        <v>5325</v>
      </c>
      <c r="B5326" s="13">
        <v>-4.8195903230610284</v>
      </c>
    </row>
    <row r="5327" spans="1:2">
      <c r="A5327">
        <v>5326</v>
      </c>
      <c r="B5327" s="13">
        <v>-5.2029672581621274</v>
      </c>
    </row>
    <row r="5328" spans="1:2">
      <c r="A5328">
        <v>5327</v>
      </c>
      <c r="B5328" s="13">
        <v>-4.7604482880779218</v>
      </c>
    </row>
    <row r="5329" spans="1:2">
      <c r="A5329">
        <v>5328</v>
      </c>
      <c r="B5329" s="13">
        <v>1.1009749862115272</v>
      </c>
    </row>
    <row r="5330" spans="1:2">
      <c r="A5330">
        <v>5329</v>
      </c>
      <c r="B5330" s="13">
        <v>-3.8149820568626174</v>
      </c>
    </row>
    <row r="5331" spans="1:2">
      <c r="A5331">
        <v>5330</v>
      </c>
      <c r="B5331" s="13">
        <v>0.17729770066847803</v>
      </c>
    </row>
    <row r="5332" spans="1:2">
      <c r="A5332">
        <v>5331</v>
      </c>
      <c r="B5332" s="13">
        <v>0.97429484464459448</v>
      </c>
    </row>
    <row r="5333" spans="1:2">
      <c r="A5333">
        <v>5332</v>
      </c>
      <c r="B5333" s="13">
        <v>-1.5658252760613569</v>
      </c>
    </row>
    <row r="5334" spans="1:2">
      <c r="A5334">
        <v>5333</v>
      </c>
      <c r="B5334" s="13">
        <v>-3.6709599413815996</v>
      </c>
    </row>
    <row r="5335" spans="1:2">
      <c r="A5335">
        <v>5334</v>
      </c>
      <c r="B5335" s="13">
        <v>-1.5703398218291895</v>
      </c>
    </row>
    <row r="5336" spans="1:2">
      <c r="A5336">
        <v>5335</v>
      </c>
      <c r="B5336" s="13">
        <v>5.4915084983386278</v>
      </c>
    </row>
    <row r="5337" spans="1:2">
      <c r="A5337">
        <v>5336</v>
      </c>
      <c r="B5337" s="13">
        <v>-0.81278836311361535</v>
      </c>
    </row>
    <row r="5338" spans="1:2">
      <c r="A5338">
        <v>5337</v>
      </c>
      <c r="B5338" s="13">
        <v>0.13806183161797225</v>
      </c>
    </row>
    <row r="5339" spans="1:2">
      <c r="A5339">
        <v>5338</v>
      </c>
      <c r="B5339" s="13">
        <v>0.23076363703628239</v>
      </c>
    </row>
    <row r="5340" spans="1:2">
      <c r="A5340">
        <v>5339</v>
      </c>
      <c r="B5340" s="13">
        <v>-5.8500320507469459</v>
      </c>
    </row>
    <row r="5341" spans="1:2">
      <c r="A5341">
        <v>5340</v>
      </c>
      <c r="B5341" s="13">
        <v>-2.5894532258963094</v>
      </c>
    </row>
    <row r="5342" spans="1:2">
      <c r="A5342">
        <v>5341</v>
      </c>
      <c r="B5342" s="13">
        <v>4.0279800873075713</v>
      </c>
    </row>
    <row r="5343" spans="1:2">
      <c r="A5343">
        <v>5342</v>
      </c>
      <c r="B5343" s="13">
        <v>-1.924120418710358</v>
      </c>
    </row>
    <row r="5344" spans="1:2">
      <c r="A5344">
        <v>5343</v>
      </c>
      <c r="B5344" s="13">
        <v>-7.6184741005967033E-2</v>
      </c>
    </row>
    <row r="5345" spans="1:2">
      <c r="A5345">
        <v>5344</v>
      </c>
      <c r="B5345" s="13">
        <v>0.14703046763193989</v>
      </c>
    </row>
    <row r="5346" spans="1:2">
      <c r="A5346">
        <v>5345</v>
      </c>
      <c r="B5346" s="13">
        <v>-6.4627893195799411</v>
      </c>
    </row>
    <row r="5347" spans="1:2">
      <c r="A5347">
        <v>5346</v>
      </c>
      <c r="B5347" s="13">
        <v>2.4457025109038448</v>
      </c>
    </row>
    <row r="5348" spans="1:2">
      <c r="A5348">
        <v>5347</v>
      </c>
      <c r="B5348" s="13">
        <v>-3.6677163898481071</v>
      </c>
    </row>
    <row r="5349" spans="1:2">
      <c r="A5349">
        <v>5348</v>
      </c>
      <c r="B5349" s="13">
        <v>3.5532828131872245</v>
      </c>
    </row>
    <row r="5350" spans="1:2">
      <c r="A5350">
        <v>5349</v>
      </c>
      <c r="B5350" s="13">
        <v>-3.3174922426544216</v>
      </c>
    </row>
    <row r="5351" spans="1:2">
      <c r="A5351">
        <v>5350</v>
      </c>
      <c r="B5351" s="13">
        <v>3.7620287913351018</v>
      </c>
    </row>
    <row r="5352" spans="1:2">
      <c r="A5352">
        <v>5351</v>
      </c>
      <c r="B5352" s="13">
        <v>3.2623121644567741</v>
      </c>
    </row>
    <row r="5353" spans="1:2">
      <c r="A5353">
        <v>5352</v>
      </c>
      <c r="B5353" s="13">
        <v>-3.0033975524286096</v>
      </c>
    </row>
    <row r="5354" spans="1:2">
      <c r="A5354">
        <v>5353</v>
      </c>
      <c r="B5354" s="13">
        <v>-0.63343415976877837</v>
      </c>
    </row>
    <row r="5355" spans="1:2">
      <c r="A5355">
        <v>5354</v>
      </c>
      <c r="B5355" s="13">
        <v>-3.1566183058089528</v>
      </c>
    </row>
    <row r="5356" spans="1:2">
      <c r="A5356">
        <v>5355</v>
      </c>
      <c r="B5356" s="13">
        <v>0.99050320811128068</v>
      </c>
    </row>
    <row r="5357" spans="1:2">
      <c r="A5357">
        <v>5356</v>
      </c>
      <c r="B5357" s="13">
        <v>-2.664311016972817</v>
      </c>
    </row>
    <row r="5358" spans="1:2">
      <c r="A5358">
        <v>5357</v>
      </c>
      <c r="B5358" s="13">
        <v>-4.1841388920565601</v>
      </c>
    </row>
    <row r="5359" spans="1:2">
      <c r="A5359">
        <v>5358</v>
      </c>
      <c r="B5359" s="13">
        <v>-7.3091164240343592E-2</v>
      </c>
    </row>
    <row r="5360" spans="1:2">
      <c r="A5360">
        <v>5359</v>
      </c>
      <c r="B5360" s="13">
        <v>-2.2036741722970983</v>
      </c>
    </row>
    <row r="5361" spans="1:2">
      <c r="A5361">
        <v>5360</v>
      </c>
      <c r="B5361" s="13">
        <v>-1.6219870235627891</v>
      </c>
    </row>
    <row r="5362" spans="1:2">
      <c r="A5362">
        <v>5361</v>
      </c>
      <c r="B5362" s="13">
        <v>-8.5467533776292317</v>
      </c>
    </row>
    <row r="5363" spans="1:2">
      <c r="A5363">
        <v>5362</v>
      </c>
      <c r="B5363" s="13">
        <v>0.75004364890186381</v>
      </c>
    </row>
    <row r="5364" spans="1:2">
      <c r="A5364">
        <v>5363</v>
      </c>
      <c r="B5364" s="13">
        <v>-4.2137895387903743</v>
      </c>
    </row>
    <row r="5365" spans="1:2">
      <c r="A5365">
        <v>5364</v>
      </c>
      <c r="B5365" s="13">
        <v>4.97252137339225</v>
      </c>
    </row>
    <row r="5366" spans="1:2">
      <c r="A5366">
        <v>5365</v>
      </c>
      <c r="B5366" s="13">
        <v>4.8360880205814336</v>
      </c>
    </row>
    <row r="5367" spans="1:2">
      <c r="A5367">
        <v>5366</v>
      </c>
      <c r="B5367" s="13">
        <v>-0.51205850516747831</v>
      </c>
    </row>
    <row r="5368" spans="1:2">
      <c r="A5368">
        <v>5367</v>
      </c>
      <c r="B5368" s="13">
        <v>2.4114672347336534</v>
      </c>
    </row>
    <row r="5369" spans="1:2">
      <c r="A5369">
        <v>5368</v>
      </c>
      <c r="B5369" s="13">
        <v>4.284163865930668E-2</v>
      </c>
    </row>
    <row r="5370" spans="1:2">
      <c r="A5370">
        <v>5369</v>
      </c>
      <c r="B5370" s="13">
        <v>-1.4496587975796518</v>
      </c>
    </row>
    <row r="5371" spans="1:2">
      <c r="A5371">
        <v>5370</v>
      </c>
      <c r="B5371" s="13">
        <v>0.78359924748834864</v>
      </c>
    </row>
    <row r="5372" spans="1:2">
      <c r="A5372">
        <v>5371</v>
      </c>
      <c r="B5372" s="13">
        <v>2.9104963383083757</v>
      </c>
    </row>
    <row r="5373" spans="1:2">
      <c r="A5373">
        <v>5372</v>
      </c>
      <c r="B5373" s="13">
        <v>-2.1043143917578795</v>
      </c>
    </row>
    <row r="5374" spans="1:2">
      <c r="A5374">
        <v>5373</v>
      </c>
      <c r="B5374" s="13">
        <v>-0.48103277138568057</v>
      </c>
    </row>
    <row r="5375" spans="1:2">
      <c r="A5375">
        <v>5374</v>
      </c>
      <c r="B5375" s="13">
        <v>2.911012339707439</v>
      </c>
    </row>
    <row r="5376" spans="1:2">
      <c r="A5376">
        <v>5375</v>
      </c>
      <c r="B5376" s="13">
        <v>-1.0048030154285714</v>
      </c>
    </row>
    <row r="5377" spans="1:2">
      <c r="A5377">
        <v>5376</v>
      </c>
      <c r="B5377" s="13">
        <v>4.1275506339312438</v>
      </c>
    </row>
    <row r="5378" spans="1:2">
      <c r="A5378">
        <v>5377</v>
      </c>
      <c r="B5378" s="13">
        <v>-1.6667071621129577</v>
      </c>
    </row>
    <row r="5379" spans="1:2">
      <c r="A5379">
        <v>5378</v>
      </c>
      <c r="B5379" s="13">
        <v>1.3691376516235805</v>
      </c>
    </row>
    <row r="5380" spans="1:2">
      <c r="A5380">
        <v>5379</v>
      </c>
      <c r="B5380" s="13">
        <v>3.0382964704060549</v>
      </c>
    </row>
    <row r="5381" spans="1:2">
      <c r="A5381">
        <v>5380</v>
      </c>
      <c r="B5381" s="13">
        <v>5.9434707583507782</v>
      </c>
    </row>
    <row r="5382" spans="1:2">
      <c r="A5382">
        <v>5381</v>
      </c>
      <c r="B5382" s="13">
        <v>2.9169307257776529</v>
      </c>
    </row>
    <row r="5383" spans="1:2">
      <c r="A5383">
        <v>5382</v>
      </c>
      <c r="B5383" s="13">
        <v>2.3159961427044728</v>
      </c>
    </row>
    <row r="5384" spans="1:2">
      <c r="A5384">
        <v>5383</v>
      </c>
      <c r="B5384" s="13">
        <v>-3.7738393506479264</v>
      </c>
    </row>
    <row r="5385" spans="1:2">
      <c r="A5385">
        <v>5384</v>
      </c>
      <c r="B5385" s="13">
        <v>4.5496033487910434</v>
      </c>
    </row>
    <row r="5386" spans="1:2">
      <c r="A5386">
        <v>5385</v>
      </c>
      <c r="B5386" s="13">
        <v>-0.24610545305401541</v>
      </c>
    </row>
    <row r="5387" spans="1:2">
      <c r="A5387">
        <v>5386</v>
      </c>
      <c r="B5387" s="13">
        <v>-0.78006091992961923</v>
      </c>
    </row>
    <row r="5388" spans="1:2">
      <c r="A5388">
        <v>5387</v>
      </c>
      <c r="B5388" s="13">
        <v>2.574890084918656</v>
      </c>
    </row>
    <row r="5389" spans="1:2">
      <c r="A5389">
        <v>5388</v>
      </c>
      <c r="B5389" s="13">
        <v>6.5975784554436405</v>
      </c>
    </row>
    <row r="5390" spans="1:2">
      <c r="A5390">
        <v>5389</v>
      </c>
      <c r="B5390" s="13">
        <v>5.6233986972492227</v>
      </c>
    </row>
    <row r="5391" spans="1:2">
      <c r="A5391">
        <v>5390</v>
      </c>
      <c r="B5391" s="13">
        <v>-2.4660270753993814</v>
      </c>
    </row>
    <row r="5392" spans="1:2">
      <c r="A5392">
        <v>5391</v>
      </c>
      <c r="B5392" s="13">
        <v>-4.3445114380703576</v>
      </c>
    </row>
    <row r="5393" spans="1:2">
      <c r="A5393">
        <v>5392</v>
      </c>
      <c r="B5393" s="13">
        <v>1.8333583584598254</v>
      </c>
    </row>
    <row r="5394" spans="1:2">
      <c r="A5394">
        <v>5393</v>
      </c>
      <c r="B5394" s="13">
        <v>-0.54767834875512234</v>
      </c>
    </row>
    <row r="5395" spans="1:2">
      <c r="A5395">
        <v>5394</v>
      </c>
      <c r="B5395" s="13">
        <v>2.8070006551897393</v>
      </c>
    </row>
    <row r="5396" spans="1:2">
      <c r="A5396">
        <v>5395</v>
      </c>
      <c r="B5396" s="13">
        <v>-1.3308174014682803</v>
      </c>
    </row>
    <row r="5397" spans="1:2">
      <c r="A5397">
        <v>5396</v>
      </c>
      <c r="B5397" s="13">
        <v>1.3336783033422421</v>
      </c>
    </row>
    <row r="5398" spans="1:2">
      <c r="A5398">
        <v>5397</v>
      </c>
      <c r="B5398" s="13">
        <v>2.1520519315817181</v>
      </c>
    </row>
    <row r="5399" spans="1:2">
      <c r="A5399">
        <v>5398</v>
      </c>
      <c r="B5399" s="13">
        <v>3.5789887008584165</v>
      </c>
    </row>
    <row r="5400" spans="1:2">
      <c r="A5400">
        <v>5399</v>
      </c>
      <c r="B5400" s="13">
        <v>1.5948881813940294</v>
      </c>
    </row>
    <row r="5401" spans="1:2">
      <c r="A5401">
        <v>5400</v>
      </c>
      <c r="B5401" s="13">
        <v>-0.2306488657310149</v>
      </c>
    </row>
    <row r="5402" spans="1:2">
      <c r="A5402">
        <v>5401</v>
      </c>
      <c r="B5402" s="13">
        <v>0.30984004650032582</v>
      </c>
    </row>
    <row r="5403" spans="1:2">
      <c r="A5403">
        <v>5402</v>
      </c>
      <c r="B5403" s="13">
        <v>-2.0057576216925153</v>
      </c>
    </row>
    <row r="5404" spans="1:2">
      <c r="A5404">
        <v>5403</v>
      </c>
      <c r="B5404" s="13">
        <v>4.9350994059077058</v>
      </c>
    </row>
    <row r="5405" spans="1:2">
      <c r="A5405">
        <v>5404</v>
      </c>
      <c r="B5405" s="13">
        <v>-3.5650006078268044</v>
      </c>
    </row>
    <row r="5406" spans="1:2">
      <c r="A5406">
        <v>5405</v>
      </c>
      <c r="B5406" s="13">
        <v>-3.6055559361669367</v>
      </c>
    </row>
    <row r="5407" spans="1:2">
      <c r="A5407">
        <v>5406</v>
      </c>
      <c r="B5407" s="13">
        <v>-1.9465148193389119</v>
      </c>
    </row>
    <row r="5408" spans="1:2">
      <c r="A5408">
        <v>5407</v>
      </c>
      <c r="B5408" s="13">
        <v>-2.3753228512713203</v>
      </c>
    </row>
    <row r="5409" spans="1:2">
      <c r="A5409">
        <v>5408</v>
      </c>
      <c r="B5409" s="13">
        <v>4.4558843843447855</v>
      </c>
    </row>
    <row r="5410" spans="1:2">
      <c r="A5410">
        <v>5409</v>
      </c>
      <c r="B5410" s="13">
        <v>4.3482215062999137</v>
      </c>
    </row>
    <row r="5411" spans="1:2">
      <c r="A5411">
        <v>5410</v>
      </c>
      <c r="B5411" s="13">
        <v>-1.4205253551609407</v>
      </c>
    </row>
    <row r="5412" spans="1:2">
      <c r="A5412">
        <v>5411</v>
      </c>
      <c r="B5412" s="13">
        <v>-0.30634497211762862</v>
      </c>
    </row>
    <row r="5413" spans="1:2">
      <c r="A5413">
        <v>5412</v>
      </c>
      <c r="B5413" s="13">
        <v>-3.2536443082501849</v>
      </c>
    </row>
    <row r="5414" spans="1:2">
      <c r="A5414">
        <v>5413</v>
      </c>
      <c r="B5414" s="13">
        <v>-4.7032239948836621</v>
      </c>
    </row>
    <row r="5415" spans="1:2">
      <c r="A5415">
        <v>5414</v>
      </c>
      <c r="B5415" s="13">
        <v>3.240366563136567</v>
      </c>
    </row>
    <row r="5416" spans="1:2">
      <c r="A5416">
        <v>5415</v>
      </c>
      <c r="B5416" s="13">
        <v>-0.58381230517168192</v>
      </c>
    </row>
    <row r="5417" spans="1:2">
      <c r="A5417">
        <v>5416</v>
      </c>
      <c r="B5417" s="13">
        <v>-1.8952508778406236</v>
      </c>
    </row>
    <row r="5418" spans="1:2">
      <c r="A5418">
        <v>5417</v>
      </c>
      <c r="B5418" s="13">
        <v>1.5623998464310807</v>
      </c>
    </row>
    <row r="5419" spans="1:2">
      <c r="A5419">
        <v>5418</v>
      </c>
      <c r="B5419" s="13">
        <v>-0.46068409045337422</v>
      </c>
    </row>
    <row r="5420" spans="1:2">
      <c r="A5420">
        <v>5419</v>
      </c>
      <c r="B5420" s="13">
        <v>3.5232903825649546</v>
      </c>
    </row>
    <row r="5421" spans="1:2">
      <c r="A5421">
        <v>5420</v>
      </c>
      <c r="B5421" s="13">
        <v>-5.8248834359518993</v>
      </c>
    </row>
    <row r="5422" spans="1:2">
      <c r="A5422">
        <v>5421</v>
      </c>
      <c r="B5422" s="13">
        <v>-6.1281269397990545</v>
      </c>
    </row>
    <row r="5423" spans="1:2">
      <c r="A5423">
        <v>5422</v>
      </c>
      <c r="B5423" s="13">
        <v>-2.1576006945004633</v>
      </c>
    </row>
    <row r="5424" spans="1:2">
      <c r="A5424">
        <v>5423</v>
      </c>
      <c r="B5424" s="13">
        <v>2.7740750746109697</v>
      </c>
    </row>
    <row r="5425" spans="1:2">
      <c r="A5425">
        <v>5424</v>
      </c>
      <c r="B5425" s="13">
        <v>0.13511620041523006</v>
      </c>
    </row>
    <row r="5426" spans="1:2">
      <c r="A5426">
        <v>5425</v>
      </c>
      <c r="B5426" s="13">
        <v>-2.3501393202593577</v>
      </c>
    </row>
    <row r="5427" spans="1:2">
      <c r="A5427">
        <v>5426</v>
      </c>
      <c r="B5427" s="13">
        <v>-2.7353495659803682</v>
      </c>
    </row>
    <row r="5428" spans="1:2">
      <c r="A5428">
        <v>5427</v>
      </c>
      <c r="B5428" s="13">
        <v>0.32019997010785317</v>
      </c>
    </row>
    <row r="5429" spans="1:2">
      <c r="A5429">
        <v>5428</v>
      </c>
      <c r="B5429" s="13">
        <v>3.3144601078091163</v>
      </c>
    </row>
    <row r="5430" spans="1:2">
      <c r="A5430">
        <v>5429</v>
      </c>
      <c r="B5430" s="13">
        <v>-6.6130869670324435</v>
      </c>
    </row>
    <row r="5431" spans="1:2">
      <c r="A5431">
        <v>5430</v>
      </c>
      <c r="B5431" s="13">
        <v>-0.32445090428557155</v>
      </c>
    </row>
    <row r="5432" spans="1:2">
      <c r="A5432">
        <v>5431</v>
      </c>
      <c r="B5432" s="13">
        <v>6.0024119733059091</v>
      </c>
    </row>
    <row r="5433" spans="1:2">
      <c r="A5433">
        <v>5432</v>
      </c>
      <c r="B5433" s="13">
        <v>4.620060224720504</v>
      </c>
    </row>
    <row r="5434" spans="1:2">
      <c r="A5434">
        <v>5433</v>
      </c>
      <c r="B5434" s="13">
        <v>-2.7032905251297601</v>
      </c>
    </row>
    <row r="5435" spans="1:2">
      <c r="A5435">
        <v>5434</v>
      </c>
      <c r="B5435" s="13">
        <v>-2.9828527493172934</v>
      </c>
    </row>
    <row r="5436" spans="1:2">
      <c r="A5436">
        <v>5435</v>
      </c>
      <c r="B5436" s="13">
        <v>-5.4630523968057094</v>
      </c>
    </row>
    <row r="5437" spans="1:2">
      <c r="A5437">
        <v>5436</v>
      </c>
      <c r="B5437" s="13">
        <v>-1.2675329009973453</v>
      </c>
    </row>
    <row r="5438" spans="1:2">
      <c r="A5438">
        <v>5437</v>
      </c>
      <c r="B5438" s="13">
        <v>-0.55664524211002442</v>
      </c>
    </row>
    <row r="5439" spans="1:2">
      <c r="A5439">
        <v>5438</v>
      </c>
      <c r="B5439" s="13">
        <v>0.78598726549105025</v>
      </c>
    </row>
    <row r="5440" spans="1:2">
      <c r="A5440">
        <v>5439</v>
      </c>
      <c r="B5440" s="13">
        <v>2.8407824911076927</v>
      </c>
    </row>
    <row r="5441" spans="1:2">
      <c r="A5441">
        <v>5440</v>
      </c>
      <c r="B5441" s="13">
        <v>5.2185066975470074</v>
      </c>
    </row>
    <row r="5442" spans="1:2">
      <c r="A5442">
        <v>5441</v>
      </c>
      <c r="B5442" s="13">
        <v>-0.54462235615821342</v>
      </c>
    </row>
    <row r="5443" spans="1:2">
      <c r="A5443">
        <v>5442</v>
      </c>
      <c r="B5443" s="13">
        <v>2.9849080685832314</v>
      </c>
    </row>
    <row r="5444" spans="1:2">
      <c r="A5444">
        <v>5443</v>
      </c>
      <c r="B5444" s="13">
        <v>2.0907093117638444</v>
      </c>
    </row>
    <row r="5445" spans="1:2">
      <c r="A5445">
        <v>5444</v>
      </c>
      <c r="B5445" s="13">
        <v>-1.58608081321854</v>
      </c>
    </row>
    <row r="5446" spans="1:2">
      <c r="A5446">
        <v>5445</v>
      </c>
      <c r="B5446" s="13">
        <v>-5.6281859528189271</v>
      </c>
    </row>
    <row r="5447" spans="1:2">
      <c r="A5447">
        <v>5446</v>
      </c>
      <c r="B5447" s="13">
        <v>0.39025472239894199</v>
      </c>
    </row>
    <row r="5448" spans="1:2">
      <c r="A5448">
        <v>5447</v>
      </c>
      <c r="B5448" s="13">
        <v>3.7084268105492604</v>
      </c>
    </row>
    <row r="5449" spans="1:2">
      <c r="A5449">
        <v>5448</v>
      </c>
      <c r="B5449" s="13">
        <v>2.1597490648564608</v>
      </c>
    </row>
    <row r="5450" spans="1:2">
      <c r="A5450">
        <v>5449</v>
      </c>
      <c r="B5450" s="13">
        <v>5.4508823380748188</v>
      </c>
    </row>
    <row r="5451" spans="1:2">
      <c r="A5451">
        <v>5450</v>
      </c>
      <c r="B5451" s="13">
        <v>2.3478613344187003</v>
      </c>
    </row>
    <row r="5452" spans="1:2">
      <c r="A5452">
        <v>5451</v>
      </c>
      <c r="B5452" s="13">
        <v>4.820451500102175</v>
      </c>
    </row>
    <row r="5453" spans="1:2">
      <c r="A5453">
        <v>5452</v>
      </c>
      <c r="B5453" s="13">
        <v>-2.2332032206637025</v>
      </c>
    </row>
    <row r="5454" spans="1:2">
      <c r="A5454">
        <v>5453</v>
      </c>
      <c r="B5454" s="13">
        <v>4.588121645198771</v>
      </c>
    </row>
    <row r="5455" spans="1:2">
      <c r="A5455">
        <v>5454</v>
      </c>
      <c r="B5455" s="13">
        <v>3.7063684496812255</v>
      </c>
    </row>
    <row r="5456" spans="1:2">
      <c r="A5456">
        <v>5455</v>
      </c>
      <c r="B5456" s="13">
        <v>-2.4359808236992131</v>
      </c>
    </row>
    <row r="5457" spans="1:2">
      <c r="A5457">
        <v>5456</v>
      </c>
      <c r="B5457" s="13">
        <v>-3.1219400840868023</v>
      </c>
    </row>
    <row r="5458" spans="1:2">
      <c r="A5458">
        <v>5457</v>
      </c>
      <c r="B5458" s="13">
        <v>0.74094748978542513</v>
      </c>
    </row>
    <row r="5459" spans="1:2">
      <c r="A5459">
        <v>5458</v>
      </c>
      <c r="B5459" s="13">
        <v>-4.0437133601822515</v>
      </c>
    </row>
    <row r="5460" spans="1:2">
      <c r="A5460">
        <v>5459</v>
      </c>
      <c r="B5460" s="13">
        <v>3.1107316214791427</v>
      </c>
    </row>
    <row r="5461" spans="1:2">
      <c r="A5461">
        <v>5460</v>
      </c>
      <c r="B5461" s="13">
        <v>2.5705841826990556</v>
      </c>
    </row>
    <row r="5462" spans="1:2">
      <c r="A5462">
        <v>5461</v>
      </c>
      <c r="B5462" s="13">
        <v>-0.94842894517906218</v>
      </c>
    </row>
    <row r="5463" spans="1:2">
      <c r="A5463">
        <v>5462</v>
      </c>
      <c r="B5463" s="13">
        <v>-1.3808434352424874</v>
      </c>
    </row>
    <row r="5464" spans="1:2">
      <c r="A5464">
        <v>5463</v>
      </c>
      <c r="B5464" s="13">
        <v>3.6701480079124544</v>
      </c>
    </row>
    <row r="5465" spans="1:2">
      <c r="A5465">
        <v>5464</v>
      </c>
      <c r="B5465" s="13">
        <v>3.7695666164455059</v>
      </c>
    </row>
    <row r="5466" spans="1:2">
      <c r="A5466">
        <v>5465</v>
      </c>
      <c r="B5466" s="13">
        <v>0.93165613622221866</v>
      </c>
    </row>
    <row r="5467" spans="1:2">
      <c r="A5467">
        <v>5466</v>
      </c>
      <c r="B5467" s="13">
        <v>1.6432299635113785</v>
      </c>
    </row>
    <row r="5468" spans="1:2">
      <c r="A5468">
        <v>5467</v>
      </c>
      <c r="B5468" s="13">
        <v>2.4618502025493183</v>
      </c>
    </row>
    <row r="5469" spans="1:2">
      <c r="A5469">
        <v>5468</v>
      </c>
      <c r="B5469" s="13">
        <v>-0.52631368111227794</v>
      </c>
    </row>
    <row r="5470" spans="1:2">
      <c r="A5470">
        <v>5469</v>
      </c>
      <c r="B5470" s="13">
        <v>-1.6032165986237616</v>
      </c>
    </row>
    <row r="5471" spans="1:2">
      <c r="A5471">
        <v>5470</v>
      </c>
      <c r="B5471" s="13">
        <v>1.1212573927015133</v>
      </c>
    </row>
    <row r="5472" spans="1:2">
      <c r="A5472">
        <v>5471</v>
      </c>
      <c r="B5472" s="13">
        <v>-3.2985893990531254</v>
      </c>
    </row>
    <row r="5473" spans="1:2">
      <c r="A5473">
        <v>5472</v>
      </c>
      <c r="B5473" s="13">
        <v>-3.0361071227793892</v>
      </c>
    </row>
    <row r="5474" spans="1:2">
      <c r="A5474">
        <v>5473</v>
      </c>
      <c r="B5474" s="13">
        <v>0.40677406115076448</v>
      </c>
    </row>
    <row r="5475" spans="1:2">
      <c r="A5475">
        <v>5474</v>
      </c>
      <c r="B5475" s="13">
        <v>-1.8188435833525927</v>
      </c>
    </row>
    <row r="5476" spans="1:2">
      <c r="A5476">
        <v>5475</v>
      </c>
      <c r="B5476" s="13">
        <v>5.8374211963037856</v>
      </c>
    </row>
    <row r="5477" spans="1:2">
      <c r="A5477">
        <v>5476</v>
      </c>
      <c r="B5477" s="13">
        <v>0.71127492236014145</v>
      </c>
    </row>
    <row r="5478" spans="1:2">
      <c r="A5478">
        <v>5477</v>
      </c>
      <c r="B5478" s="13">
        <v>-1.6762270944769868</v>
      </c>
    </row>
    <row r="5479" spans="1:2">
      <c r="A5479">
        <v>5478</v>
      </c>
      <c r="B5479" s="13">
        <v>-1.1517973000505439</v>
      </c>
    </row>
    <row r="5480" spans="1:2">
      <c r="A5480">
        <v>5479</v>
      </c>
      <c r="B5480" s="13">
        <v>0.14333147863459367</v>
      </c>
    </row>
    <row r="5481" spans="1:2">
      <c r="A5481">
        <v>5480</v>
      </c>
      <c r="B5481" s="13">
        <v>2.1998701014320172</v>
      </c>
    </row>
    <row r="5482" spans="1:2">
      <c r="A5482">
        <v>5481</v>
      </c>
      <c r="B5482" s="13">
        <v>-1.3496012374819728</v>
      </c>
    </row>
    <row r="5483" spans="1:2">
      <c r="A5483">
        <v>5482</v>
      </c>
      <c r="B5483" s="13">
        <v>-6.2884766808217121</v>
      </c>
    </row>
    <row r="5484" spans="1:2">
      <c r="A5484">
        <v>5483</v>
      </c>
      <c r="B5484" s="13">
        <v>-1.6535878998588702</v>
      </c>
    </row>
    <row r="5485" spans="1:2">
      <c r="A5485">
        <v>5484</v>
      </c>
      <c r="B5485" s="13">
        <v>-2.2326221556385843</v>
      </c>
    </row>
    <row r="5486" spans="1:2">
      <c r="A5486">
        <v>5485</v>
      </c>
      <c r="B5486" s="13">
        <v>-5.4504613318035302</v>
      </c>
    </row>
    <row r="5487" spans="1:2">
      <c r="A5487">
        <v>5486</v>
      </c>
      <c r="B5487" s="13">
        <v>2.2122218854313687</v>
      </c>
    </row>
    <row r="5488" spans="1:2">
      <c r="A5488">
        <v>5487</v>
      </c>
      <c r="B5488" s="13">
        <v>5.7287639190399329</v>
      </c>
    </row>
    <row r="5489" spans="1:2">
      <c r="A5489">
        <v>5488</v>
      </c>
      <c r="B5489" s="13">
        <v>-0.17735161629817478</v>
      </c>
    </row>
    <row r="5490" spans="1:2">
      <c r="A5490">
        <v>5489</v>
      </c>
      <c r="B5490" s="13">
        <v>7.5502459229415928</v>
      </c>
    </row>
    <row r="5491" spans="1:2">
      <c r="A5491">
        <v>5490</v>
      </c>
      <c r="B5491" s="13">
        <v>2.8510750753498848</v>
      </c>
    </row>
    <row r="5492" spans="1:2">
      <c r="A5492">
        <v>5491</v>
      </c>
      <c r="B5492" s="13">
        <v>-6.432154567469234</v>
      </c>
    </row>
    <row r="5493" spans="1:2">
      <c r="A5493">
        <v>5492</v>
      </c>
      <c r="B5493" s="13">
        <v>0.57817276684812924</v>
      </c>
    </row>
    <row r="5494" spans="1:2">
      <c r="A5494">
        <v>5493</v>
      </c>
      <c r="B5494" s="13">
        <v>2.3741800848549226</v>
      </c>
    </row>
    <row r="5495" spans="1:2">
      <c r="A5495">
        <v>5494</v>
      </c>
      <c r="B5495" s="13">
        <v>-1.9910909910543884</v>
      </c>
    </row>
    <row r="5496" spans="1:2">
      <c r="A5496">
        <v>5495</v>
      </c>
      <c r="B5496" s="13">
        <v>5.0416803851435503</v>
      </c>
    </row>
    <row r="5497" spans="1:2">
      <c r="A5497">
        <v>5496</v>
      </c>
      <c r="B5497" s="13">
        <v>4.8222905764688493</v>
      </c>
    </row>
    <row r="5498" spans="1:2">
      <c r="A5498">
        <v>5497</v>
      </c>
      <c r="B5498" s="13">
        <v>-2.8124310347829344</v>
      </c>
    </row>
    <row r="5499" spans="1:2">
      <c r="A5499">
        <v>5498</v>
      </c>
      <c r="B5499" s="13">
        <v>-2.1495777581672981</v>
      </c>
    </row>
    <row r="5500" spans="1:2">
      <c r="A5500">
        <v>5499</v>
      </c>
      <c r="B5500" s="13">
        <v>-1.0997420708554364</v>
      </c>
    </row>
    <row r="5501" spans="1:2">
      <c r="A5501">
        <v>5500</v>
      </c>
      <c r="B5501" s="13">
        <v>-2.7944092159188743</v>
      </c>
    </row>
    <row r="5502" spans="1:2">
      <c r="A5502">
        <v>5501</v>
      </c>
      <c r="B5502" s="13">
        <v>-4.6872276907729402</v>
      </c>
    </row>
    <row r="5503" spans="1:2">
      <c r="A5503">
        <v>5502</v>
      </c>
      <c r="B5503" s="13">
        <v>-0.44572144440136341</v>
      </c>
    </row>
    <row r="5504" spans="1:2">
      <c r="A5504">
        <v>5503</v>
      </c>
      <c r="B5504" s="13">
        <v>3.4138532896186362</v>
      </c>
    </row>
    <row r="5505" spans="1:2">
      <c r="A5505">
        <v>5504</v>
      </c>
      <c r="B5505" s="13">
        <v>3.9959566302466039</v>
      </c>
    </row>
    <row r="5506" spans="1:2">
      <c r="A5506">
        <v>5505</v>
      </c>
      <c r="B5506" s="13">
        <v>-2.0595743517787226</v>
      </c>
    </row>
    <row r="5507" spans="1:2">
      <c r="A5507">
        <v>5506</v>
      </c>
      <c r="B5507" s="13">
        <v>-0.53051637754985403</v>
      </c>
    </row>
    <row r="5508" spans="1:2">
      <c r="A5508">
        <v>5507</v>
      </c>
      <c r="B5508" s="13">
        <v>1.718134623895694</v>
      </c>
    </row>
    <row r="5509" spans="1:2">
      <c r="A5509">
        <v>5508</v>
      </c>
      <c r="B5509" s="13">
        <v>1.9456833555214696</v>
      </c>
    </row>
    <row r="5510" spans="1:2">
      <c r="A5510">
        <v>5509</v>
      </c>
      <c r="B5510" s="13">
        <v>1.9684430514436564</v>
      </c>
    </row>
    <row r="5511" spans="1:2">
      <c r="A5511">
        <v>5510</v>
      </c>
      <c r="B5511" s="13">
        <v>0.38902950972386169</v>
      </c>
    </row>
    <row r="5512" spans="1:2">
      <c r="A5512">
        <v>5511</v>
      </c>
      <c r="B5512" s="13">
        <v>1.356932341532064</v>
      </c>
    </row>
    <row r="5513" spans="1:2">
      <c r="A5513">
        <v>5512</v>
      </c>
      <c r="B5513" s="13">
        <v>-5.5966262170059045</v>
      </c>
    </row>
    <row r="5514" spans="1:2">
      <c r="A5514">
        <v>5513</v>
      </c>
      <c r="B5514" s="13">
        <v>2.6294326661923089</v>
      </c>
    </row>
    <row r="5515" spans="1:2">
      <c r="A5515">
        <v>5514</v>
      </c>
      <c r="B5515" s="13">
        <v>0.82854969757360464</v>
      </c>
    </row>
    <row r="5516" spans="1:2">
      <c r="A5516">
        <v>5515</v>
      </c>
      <c r="B5516" s="13">
        <v>1.8058244351543447</v>
      </c>
    </row>
    <row r="5517" spans="1:2">
      <c r="A5517">
        <v>5516</v>
      </c>
      <c r="B5517" s="13">
        <v>-0.9218189049957578</v>
      </c>
    </row>
    <row r="5518" spans="1:2">
      <c r="A5518">
        <v>5517</v>
      </c>
      <c r="B5518" s="13">
        <v>-1.3898065183565742</v>
      </c>
    </row>
    <row r="5519" spans="1:2">
      <c r="A5519">
        <v>5518</v>
      </c>
      <c r="B5519" s="13">
        <v>0.6785736394770302</v>
      </c>
    </row>
    <row r="5520" spans="1:2">
      <c r="A5520">
        <v>5519</v>
      </c>
      <c r="B5520" s="13">
        <v>1.8654329264964833</v>
      </c>
    </row>
    <row r="5521" spans="1:2">
      <c r="A5521">
        <v>5520</v>
      </c>
      <c r="B5521" s="13">
        <v>0.30826626497742826</v>
      </c>
    </row>
    <row r="5522" spans="1:2">
      <c r="A5522">
        <v>5521</v>
      </c>
      <c r="B5522" s="13">
        <v>1.8597097993969336</v>
      </c>
    </row>
    <row r="5523" spans="1:2">
      <c r="A5523">
        <v>5522</v>
      </c>
      <c r="B5523" s="13">
        <v>1.2492558404732181</v>
      </c>
    </row>
    <row r="5524" spans="1:2">
      <c r="A5524">
        <v>5523</v>
      </c>
      <c r="B5524" s="13">
        <v>0.60886520168264791</v>
      </c>
    </row>
    <row r="5525" spans="1:2">
      <c r="A5525">
        <v>5524</v>
      </c>
      <c r="B5525" s="13">
        <v>-0.34706820618556683</v>
      </c>
    </row>
    <row r="5526" spans="1:2">
      <c r="A5526">
        <v>5525</v>
      </c>
      <c r="B5526" s="13">
        <v>-3.5648313277164405</v>
      </c>
    </row>
    <row r="5527" spans="1:2">
      <c r="A5527">
        <v>5526</v>
      </c>
      <c r="B5527" s="13">
        <v>3.6103408425318699</v>
      </c>
    </row>
    <row r="5528" spans="1:2">
      <c r="A5528">
        <v>5527</v>
      </c>
      <c r="B5528" s="13">
        <v>-1.5677746602720386</v>
      </c>
    </row>
    <row r="5529" spans="1:2">
      <c r="A5529">
        <v>5528</v>
      </c>
      <c r="B5529" s="13">
        <v>0.26877569338758195</v>
      </c>
    </row>
    <row r="5530" spans="1:2">
      <c r="A5530">
        <v>5529</v>
      </c>
      <c r="B5530" s="13">
        <v>0.44680497556459237</v>
      </c>
    </row>
    <row r="5531" spans="1:2">
      <c r="A5531">
        <v>5530</v>
      </c>
      <c r="B5531" s="13">
        <v>1.9077434797997934</v>
      </c>
    </row>
    <row r="5532" spans="1:2">
      <c r="A5532">
        <v>5531</v>
      </c>
      <c r="B5532" s="13">
        <v>0.88076111841767302</v>
      </c>
    </row>
    <row r="5533" spans="1:2">
      <c r="A5533">
        <v>5532</v>
      </c>
      <c r="B5533" s="13">
        <v>1.9929898954341703</v>
      </c>
    </row>
    <row r="5534" spans="1:2">
      <c r="A5534">
        <v>5533</v>
      </c>
      <c r="B5534" s="13">
        <v>-1.8722890044992684</v>
      </c>
    </row>
    <row r="5535" spans="1:2">
      <c r="A5535">
        <v>5534</v>
      </c>
      <c r="B5535" s="13">
        <v>-1.9070001318763385</v>
      </c>
    </row>
    <row r="5536" spans="1:2">
      <c r="A5536">
        <v>5535</v>
      </c>
      <c r="B5536" s="13">
        <v>-7.488938865665415</v>
      </c>
    </row>
    <row r="5537" spans="1:2">
      <c r="A5537">
        <v>5536</v>
      </c>
      <c r="B5537" s="13">
        <v>-1.6624312805578454</v>
      </c>
    </row>
    <row r="5538" spans="1:2">
      <c r="A5538">
        <v>5537</v>
      </c>
      <c r="B5538" s="13">
        <v>2.2949668998192609</v>
      </c>
    </row>
    <row r="5539" spans="1:2">
      <c r="A5539">
        <v>5538</v>
      </c>
      <c r="B5539" s="13">
        <v>2.7394201966580147</v>
      </c>
    </row>
    <row r="5540" spans="1:2">
      <c r="A5540">
        <v>5539</v>
      </c>
      <c r="B5540" s="13">
        <v>-1.9179107188917679</v>
      </c>
    </row>
    <row r="5541" spans="1:2">
      <c r="A5541">
        <v>5540</v>
      </c>
      <c r="B5541" s="13">
        <v>0.51384841585621199</v>
      </c>
    </row>
    <row r="5542" spans="1:2">
      <c r="A5542">
        <v>5541</v>
      </c>
      <c r="B5542" s="13">
        <v>-8.871369291012476</v>
      </c>
    </row>
    <row r="5543" spans="1:2">
      <c r="A5543">
        <v>5542</v>
      </c>
      <c r="B5543" s="13">
        <v>-2.8996894148032317</v>
      </c>
    </row>
    <row r="5544" spans="1:2">
      <c r="A5544">
        <v>5543</v>
      </c>
      <c r="B5544" s="13">
        <v>1.8836403119165683</v>
      </c>
    </row>
    <row r="5545" spans="1:2">
      <c r="A5545">
        <v>5544</v>
      </c>
      <c r="B5545" s="13">
        <v>6.7264093530659208</v>
      </c>
    </row>
    <row r="5546" spans="1:2">
      <c r="A5546">
        <v>5545</v>
      </c>
      <c r="B5546" s="13">
        <v>0.936590413672859</v>
      </c>
    </row>
    <row r="5547" spans="1:2">
      <c r="A5547">
        <v>5546</v>
      </c>
      <c r="B5547" s="13">
        <v>0.61228399938267386</v>
      </c>
    </row>
    <row r="5548" spans="1:2">
      <c r="A5548">
        <v>5547</v>
      </c>
      <c r="B5548" s="13">
        <v>-0.34425917820799895</v>
      </c>
    </row>
    <row r="5549" spans="1:2">
      <c r="A5549">
        <v>5548</v>
      </c>
      <c r="B5549" s="13">
        <v>3.8831067137165491</v>
      </c>
    </row>
    <row r="5550" spans="1:2">
      <c r="A5550">
        <v>5549</v>
      </c>
      <c r="B5550" s="13">
        <v>-3.5755743358840273</v>
      </c>
    </row>
    <row r="5551" spans="1:2">
      <c r="A5551">
        <v>5550</v>
      </c>
      <c r="B5551" s="13">
        <v>0.74599254666491788</v>
      </c>
    </row>
    <row r="5552" spans="1:2">
      <c r="A5552">
        <v>5551</v>
      </c>
      <c r="B5552" s="13">
        <v>-0.49274916990309886</v>
      </c>
    </row>
    <row r="5553" spans="1:2">
      <c r="A5553">
        <v>5552</v>
      </c>
      <c r="B5553" s="13">
        <v>0.20450755110832602</v>
      </c>
    </row>
    <row r="5554" spans="1:2">
      <c r="A5554">
        <v>5553</v>
      </c>
      <c r="B5554" s="13">
        <v>-3.7044221926794818</v>
      </c>
    </row>
    <row r="5555" spans="1:2">
      <c r="A5555">
        <v>5554</v>
      </c>
      <c r="B5555" s="13">
        <v>1.0931288783553763</v>
      </c>
    </row>
    <row r="5556" spans="1:2">
      <c r="A5556">
        <v>5555</v>
      </c>
      <c r="B5556" s="13">
        <v>0.42081198660055702</v>
      </c>
    </row>
    <row r="5557" spans="1:2">
      <c r="A5557">
        <v>5556</v>
      </c>
      <c r="B5557" s="13">
        <v>-1.7568354455066459</v>
      </c>
    </row>
    <row r="5558" spans="1:2">
      <c r="A5558">
        <v>5557</v>
      </c>
      <c r="B5558" s="13">
        <v>3.1607403021135103</v>
      </c>
    </row>
    <row r="5559" spans="1:2">
      <c r="A5559">
        <v>5558</v>
      </c>
      <c r="B5559" s="13">
        <v>-3.5878479208688074</v>
      </c>
    </row>
    <row r="5560" spans="1:2">
      <c r="A5560">
        <v>5559</v>
      </c>
      <c r="B5560" s="13">
        <v>3.7491236049838119</v>
      </c>
    </row>
    <row r="5561" spans="1:2">
      <c r="A5561">
        <v>5560</v>
      </c>
      <c r="B5561" s="13">
        <v>-2.6551029547929983</v>
      </c>
    </row>
    <row r="5562" spans="1:2">
      <c r="A5562">
        <v>5561</v>
      </c>
      <c r="B5562" s="13">
        <v>0.32573106134074131</v>
      </c>
    </row>
    <row r="5563" spans="1:2">
      <c r="A5563">
        <v>5562</v>
      </c>
      <c r="B5563" s="13">
        <v>-9.9052046916163139</v>
      </c>
    </row>
    <row r="5564" spans="1:2">
      <c r="A5564">
        <v>5563</v>
      </c>
      <c r="B5564" s="13">
        <v>-2.6583750525545184</v>
      </c>
    </row>
    <row r="5565" spans="1:2">
      <c r="A5565">
        <v>5564</v>
      </c>
      <c r="B5565" s="13">
        <v>4.6089897021516801</v>
      </c>
    </row>
    <row r="5566" spans="1:2">
      <c r="A5566">
        <v>5565</v>
      </c>
      <c r="B5566" s="13">
        <v>4.8740072528333354</v>
      </c>
    </row>
    <row r="5567" spans="1:2">
      <c r="A5567">
        <v>5566</v>
      </c>
      <c r="B5567" s="13">
        <v>4.2884604417781267</v>
      </c>
    </row>
    <row r="5568" spans="1:2">
      <c r="A5568">
        <v>5567</v>
      </c>
      <c r="B5568" s="13">
        <v>0.78215903086278282</v>
      </c>
    </row>
    <row r="5569" spans="1:2">
      <c r="A5569">
        <v>5568</v>
      </c>
      <c r="B5569" s="13">
        <v>-0.92224272353180159</v>
      </c>
    </row>
    <row r="5570" spans="1:2">
      <c r="A5570">
        <v>5569</v>
      </c>
      <c r="B5570" s="13">
        <v>1.7741040362977656</v>
      </c>
    </row>
    <row r="5571" spans="1:2">
      <c r="A5571">
        <v>5570</v>
      </c>
      <c r="B5571" s="13">
        <v>0.9676806235442692</v>
      </c>
    </row>
    <row r="5572" spans="1:2">
      <c r="A5572">
        <v>5571</v>
      </c>
      <c r="B5572" s="13">
        <v>1.8561385335083911</v>
      </c>
    </row>
    <row r="5573" spans="1:2">
      <c r="A5573">
        <v>5572</v>
      </c>
      <c r="B5573" s="13">
        <v>2.6371896872495961</v>
      </c>
    </row>
    <row r="5574" spans="1:2">
      <c r="A5574">
        <v>5573</v>
      </c>
      <c r="B5574" s="13">
        <v>-4.9022406088054824</v>
      </c>
    </row>
    <row r="5575" spans="1:2">
      <c r="A5575">
        <v>5574</v>
      </c>
      <c r="B5575" s="13">
        <v>-0.21818890692369378</v>
      </c>
    </row>
    <row r="5576" spans="1:2">
      <c r="A5576">
        <v>5575</v>
      </c>
      <c r="B5576" s="13">
        <v>-2.2053793360549574</v>
      </c>
    </row>
    <row r="5577" spans="1:2">
      <c r="A5577">
        <v>5576</v>
      </c>
      <c r="B5577" s="13">
        <v>-0.57414575621309261</v>
      </c>
    </row>
    <row r="5578" spans="1:2">
      <c r="A5578">
        <v>5577</v>
      </c>
      <c r="B5578" s="13">
        <v>-1.8276488059757898</v>
      </c>
    </row>
    <row r="5579" spans="1:2">
      <c r="A5579">
        <v>5578</v>
      </c>
      <c r="B5579" s="13">
        <v>2.3638053527692193</v>
      </c>
    </row>
    <row r="5580" spans="1:2">
      <c r="A5580">
        <v>5579</v>
      </c>
      <c r="B5580" s="13">
        <v>-0.52478816933930472</v>
      </c>
    </row>
    <row r="5581" spans="1:2">
      <c r="A5581">
        <v>5580</v>
      </c>
      <c r="B5581" s="13">
        <v>1.1833623925387893</v>
      </c>
    </row>
    <row r="5582" spans="1:2">
      <c r="A5582">
        <v>5581</v>
      </c>
      <c r="B5582" s="13">
        <v>4.4180141742454193</v>
      </c>
    </row>
    <row r="5583" spans="1:2">
      <c r="A5583">
        <v>5582</v>
      </c>
      <c r="B5583" s="13">
        <v>-0.86067711297580751</v>
      </c>
    </row>
    <row r="5584" spans="1:2">
      <c r="A5584">
        <v>5583</v>
      </c>
      <c r="B5584" s="13">
        <v>2.3238411253946252</v>
      </c>
    </row>
    <row r="5585" spans="1:2">
      <c r="A5585">
        <v>5584</v>
      </c>
      <c r="B5585" s="13">
        <v>2.5225741611264922</v>
      </c>
    </row>
    <row r="5586" spans="1:2">
      <c r="A5586">
        <v>5585</v>
      </c>
      <c r="B5586" s="13">
        <v>-2.019334518171306</v>
      </c>
    </row>
    <row r="5587" spans="1:2">
      <c r="A5587">
        <v>5586</v>
      </c>
      <c r="B5587" s="13">
        <v>2.3439541773099322</v>
      </c>
    </row>
    <row r="5588" spans="1:2">
      <c r="A5588">
        <v>5587</v>
      </c>
      <c r="B5588" s="13">
        <v>0.67724936949191539</v>
      </c>
    </row>
    <row r="5589" spans="1:2">
      <c r="A5589">
        <v>5588</v>
      </c>
      <c r="B5589" s="13">
        <v>-0.39097988535655481</v>
      </c>
    </row>
    <row r="5590" spans="1:2">
      <c r="A5590">
        <v>5589</v>
      </c>
      <c r="B5590" s="13">
        <v>-2.8468184497529334</v>
      </c>
    </row>
    <row r="5591" spans="1:2">
      <c r="A5591">
        <v>5590</v>
      </c>
      <c r="B5591" s="13">
        <v>-5.8791162013064833</v>
      </c>
    </row>
    <row r="5592" spans="1:2">
      <c r="A5592">
        <v>5591</v>
      </c>
      <c r="B5592" s="13">
        <v>-0.89493899922452425</v>
      </c>
    </row>
    <row r="5593" spans="1:2">
      <c r="A5593">
        <v>5592</v>
      </c>
      <c r="B5593" s="13">
        <v>1.5825535310907086</v>
      </c>
    </row>
    <row r="5594" spans="1:2">
      <c r="A5594">
        <v>5593</v>
      </c>
      <c r="B5594" s="13">
        <v>1.0671185091254949</v>
      </c>
    </row>
    <row r="5595" spans="1:2">
      <c r="A5595">
        <v>5594</v>
      </c>
      <c r="B5595" s="13">
        <v>-1.7215106421266211</v>
      </c>
    </row>
    <row r="5596" spans="1:2">
      <c r="A5596">
        <v>5595</v>
      </c>
      <c r="B5596" s="13">
        <v>5.8488290291937615</v>
      </c>
    </row>
    <row r="5597" spans="1:2">
      <c r="A5597">
        <v>5596</v>
      </c>
      <c r="B5597" s="13">
        <v>-1.3723844078678655</v>
      </c>
    </row>
    <row r="5598" spans="1:2">
      <c r="A5598">
        <v>5597</v>
      </c>
      <c r="B5598" s="13">
        <v>5.7095486885643165</v>
      </c>
    </row>
    <row r="5599" spans="1:2">
      <c r="A5599">
        <v>5598</v>
      </c>
      <c r="B5599" s="13">
        <v>1.5182148517000884</v>
      </c>
    </row>
    <row r="5600" spans="1:2">
      <c r="A5600">
        <v>5599</v>
      </c>
      <c r="B5600" s="13">
        <v>-4.2038679858182144</v>
      </c>
    </row>
    <row r="5601" spans="1:2">
      <c r="A5601">
        <v>5600</v>
      </c>
      <c r="B5601" s="13">
        <v>-4.5405685453391467</v>
      </c>
    </row>
    <row r="5602" spans="1:2">
      <c r="A5602">
        <v>5601</v>
      </c>
      <c r="B5602" s="13">
        <v>-6.6431447159496617</v>
      </c>
    </row>
    <row r="5603" spans="1:2">
      <c r="A5603">
        <v>5602</v>
      </c>
      <c r="B5603" s="13">
        <v>-5.0101763298011317</v>
      </c>
    </row>
    <row r="5604" spans="1:2">
      <c r="A5604">
        <v>5603</v>
      </c>
      <c r="B5604" s="13">
        <v>-5.3600902548360114</v>
      </c>
    </row>
    <row r="5605" spans="1:2">
      <c r="A5605">
        <v>5604</v>
      </c>
      <c r="B5605" s="13">
        <v>4.1827125973449508</v>
      </c>
    </row>
    <row r="5606" spans="1:2">
      <c r="A5606">
        <v>5605</v>
      </c>
      <c r="B5606" s="13">
        <v>0.88083441662229056</v>
      </c>
    </row>
    <row r="5607" spans="1:2">
      <c r="A5607">
        <v>5606</v>
      </c>
      <c r="B5607" s="13">
        <v>3.4339029414388094</v>
      </c>
    </row>
    <row r="5608" spans="1:2">
      <c r="A5608">
        <v>5607</v>
      </c>
      <c r="B5608" s="13">
        <v>4.9094407869407064</v>
      </c>
    </row>
    <row r="5609" spans="1:2">
      <c r="A5609">
        <v>5608</v>
      </c>
      <c r="B5609" s="13">
        <v>0.67043438504140362</v>
      </c>
    </row>
    <row r="5610" spans="1:2">
      <c r="A5610">
        <v>5609</v>
      </c>
      <c r="B5610" s="13">
        <v>0.30291162469197502</v>
      </c>
    </row>
    <row r="5611" spans="1:2">
      <c r="A5611">
        <v>5610</v>
      </c>
      <c r="B5611" s="13">
        <v>-3.7317492301158137</v>
      </c>
    </row>
    <row r="5612" spans="1:2">
      <c r="A5612">
        <v>5611</v>
      </c>
      <c r="B5612" s="13">
        <v>3.171759940637441</v>
      </c>
    </row>
    <row r="5613" spans="1:2">
      <c r="A5613">
        <v>5612</v>
      </c>
      <c r="B5613" s="13">
        <v>0.2496964136843943</v>
      </c>
    </row>
    <row r="5614" spans="1:2">
      <c r="A5614">
        <v>5613</v>
      </c>
      <c r="B5614" s="13">
        <v>4.0291871575116733</v>
      </c>
    </row>
    <row r="5615" spans="1:2">
      <c r="A5615">
        <v>5614</v>
      </c>
      <c r="B5615" s="13">
        <v>-4.5386843333962785</v>
      </c>
    </row>
    <row r="5616" spans="1:2">
      <c r="A5616">
        <v>5615</v>
      </c>
      <c r="B5616" s="13">
        <v>-8.5313542356120529</v>
      </c>
    </row>
    <row r="5617" spans="1:2">
      <c r="A5617">
        <v>5616</v>
      </c>
      <c r="B5617" s="13">
        <v>-1.5175102134148613</v>
      </c>
    </row>
    <row r="5618" spans="1:2">
      <c r="A5618">
        <v>5617</v>
      </c>
      <c r="B5618" s="13">
        <v>-7.281748595607616</v>
      </c>
    </row>
    <row r="5619" spans="1:2">
      <c r="A5619">
        <v>5618</v>
      </c>
      <c r="B5619" s="13">
        <v>-0.25447462685175509</v>
      </c>
    </row>
    <row r="5620" spans="1:2">
      <c r="A5620">
        <v>5619</v>
      </c>
      <c r="B5620" s="13">
        <v>-4.3814309624410361</v>
      </c>
    </row>
    <row r="5621" spans="1:2">
      <c r="A5621">
        <v>5620</v>
      </c>
      <c r="B5621" s="13">
        <v>1.1698842309750535</v>
      </c>
    </row>
    <row r="5622" spans="1:2">
      <c r="A5622">
        <v>5621</v>
      </c>
      <c r="B5622" s="13">
        <v>-2.4121643829220178</v>
      </c>
    </row>
    <row r="5623" spans="1:2">
      <c r="A5623">
        <v>5622</v>
      </c>
      <c r="B5623" s="13">
        <v>-9.2840358682244481E-2</v>
      </c>
    </row>
    <row r="5624" spans="1:2">
      <c r="A5624">
        <v>5623</v>
      </c>
      <c r="B5624" s="13">
        <v>1.6202182574160811</v>
      </c>
    </row>
    <row r="5625" spans="1:2">
      <c r="A5625">
        <v>5624</v>
      </c>
      <c r="B5625" s="13">
        <v>1.7598246909700161</v>
      </c>
    </row>
    <row r="5626" spans="1:2">
      <c r="A5626">
        <v>5625</v>
      </c>
      <c r="B5626" s="13">
        <v>-4.5999445244097155</v>
      </c>
    </row>
    <row r="5627" spans="1:2">
      <c r="A5627">
        <v>5626</v>
      </c>
      <c r="B5627" s="13">
        <v>-2.2026598678987823</v>
      </c>
    </row>
    <row r="5628" spans="1:2">
      <c r="A5628">
        <v>5627</v>
      </c>
      <c r="B5628" s="13">
        <v>-0.58224783262889868</v>
      </c>
    </row>
    <row r="5629" spans="1:2">
      <c r="A5629">
        <v>5628</v>
      </c>
      <c r="B5629" s="13">
        <v>-4.557528871630887</v>
      </c>
    </row>
    <row r="5630" spans="1:2">
      <c r="A5630">
        <v>5629</v>
      </c>
      <c r="B5630" s="13">
        <v>-0.57392974504818228</v>
      </c>
    </row>
    <row r="5631" spans="1:2">
      <c r="A5631">
        <v>5630</v>
      </c>
      <c r="B5631" s="13">
        <v>-2.8916963392541319</v>
      </c>
    </row>
    <row r="5632" spans="1:2">
      <c r="A5632">
        <v>5631</v>
      </c>
      <c r="B5632" s="13">
        <v>-6.4604973412589244</v>
      </c>
    </row>
    <row r="5633" spans="1:2">
      <c r="A5633">
        <v>5632</v>
      </c>
      <c r="B5633" s="13">
        <v>3.2939609973558057</v>
      </c>
    </row>
    <row r="5634" spans="1:2">
      <c r="A5634">
        <v>5633</v>
      </c>
      <c r="B5634" s="13">
        <v>-5.3645136116894845</v>
      </c>
    </row>
    <row r="5635" spans="1:2">
      <c r="A5635">
        <v>5634</v>
      </c>
      <c r="B5635" s="13">
        <v>-1.4728632403567377</v>
      </c>
    </row>
    <row r="5636" spans="1:2">
      <c r="A5636">
        <v>5635</v>
      </c>
      <c r="B5636" s="13">
        <v>1.9052096038444157</v>
      </c>
    </row>
    <row r="5637" spans="1:2">
      <c r="A5637">
        <v>5636</v>
      </c>
      <c r="B5637" s="13">
        <v>2.4461332688359718</v>
      </c>
    </row>
    <row r="5638" spans="1:2">
      <c r="A5638">
        <v>5637</v>
      </c>
      <c r="B5638" s="13">
        <v>-2.9658469268797885</v>
      </c>
    </row>
    <row r="5639" spans="1:2">
      <c r="A5639">
        <v>5638</v>
      </c>
      <c r="B5639" s="13">
        <v>-3.8875308088090423</v>
      </c>
    </row>
    <row r="5640" spans="1:2">
      <c r="A5640">
        <v>5639</v>
      </c>
      <c r="B5640" s="13">
        <v>-1.2917538825399641</v>
      </c>
    </row>
    <row r="5641" spans="1:2">
      <c r="A5641">
        <v>5640</v>
      </c>
      <c r="B5641" s="13">
        <v>5.1981908842292244</v>
      </c>
    </row>
    <row r="5642" spans="1:2">
      <c r="A5642">
        <v>5641</v>
      </c>
      <c r="B5642" s="13">
        <v>-1.4607094957869291</v>
      </c>
    </row>
    <row r="5643" spans="1:2">
      <c r="A5643">
        <v>5642</v>
      </c>
      <c r="B5643" s="13">
        <v>-1.8895583799095408</v>
      </c>
    </row>
    <row r="5644" spans="1:2">
      <c r="A5644">
        <v>5643</v>
      </c>
      <c r="B5644" s="13">
        <v>-3.8220031460840502</v>
      </c>
    </row>
    <row r="5645" spans="1:2">
      <c r="A5645">
        <v>5644</v>
      </c>
      <c r="B5645" s="13">
        <v>1.1277054254691155</v>
      </c>
    </row>
    <row r="5646" spans="1:2">
      <c r="A5646">
        <v>5645</v>
      </c>
      <c r="B5646" s="13">
        <v>-4.3524674847235199</v>
      </c>
    </row>
    <row r="5647" spans="1:2">
      <c r="A5647">
        <v>5646</v>
      </c>
      <c r="B5647" s="13">
        <v>2.5184535731670628</v>
      </c>
    </row>
    <row r="5648" spans="1:2">
      <c r="A5648">
        <v>5647</v>
      </c>
      <c r="B5648" s="13">
        <v>-1.1310352652578417</v>
      </c>
    </row>
    <row r="5649" spans="1:2">
      <c r="A5649">
        <v>5648</v>
      </c>
      <c r="B5649" s="13">
        <v>6.6583902831566677</v>
      </c>
    </row>
    <row r="5650" spans="1:2">
      <c r="A5650">
        <v>5649</v>
      </c>
      <c r="B5650" s="13">
        <v>3.6133299435301609</v>
      </c>
    </row>
    <row r="5651" spans="1:2">
      <c r="A5651">
        <v>5650</v>
      </c>
      <c r="B5651" s="13">
        <v>-1.5237668071146284</v>
      </c>
    </row>
    <row r="5652" spans="1:2">
      <c r="A5652">
        <v>5651</v>
      </c>
      <c r="B5652" s="13">
        <v>-3.7275294503128742</v>
      </c>
    </row>
    <row r="5653" spans="1:2">
      <c r="A5653">
        <v>5652</v>
      </c>
      <c r="B5653" s="13">
        <v>-2.5734390284408279</v>
      </c>
    </row>
    <row r="5654" spans="1:2">
      <c r="A5654">
        <v>5653</v>
      </c>
      <c r="B5654" s="13">
        <v>1.5423133405579932</v>
      </c>
    </row>
    <row r="5655" spans="1:2">
      <c r="A5655">
        <v>5654</v>
      </c>
      <c r="B5655" s="13">
        <v>-0.1706326437677734</v>
      </c>
    </row>
    <row r="5656" spans="1:2">
      <c r="A5656">
        <v>5655</v>
      </c>
      <c r="B5656" s="13">
        <v>-5.6909682407767876</v>
      </c>
    </row>
    <row r="5657" spans="1:2">
      <c r="A5657">
        <v>5656</v>
      </c>
      <c r="B5657" s="13">
        <v>-1.2643809052658259</v>
      </c>
    </row>
    <row r="5658" spans="1:2">
      <c r="A5658">
        <v>5657</v>
      </c>
      <c r="B5658" s="13">
        <v>5.1231235492844958</v>
      </c>
    </row>
    <row r="5659" spans="1:2">
      <c r="A5659">
        <v>5658</v>
      </c>
      <c r="B5659" s="13">
        <v>-0.94498394300991484</v>
      </c>
    </row>
    <row r="5660" spans="1:2">
      <c r="A5660">
        <v>5659</v>
      </c>
      <c r="B5660" s="13">
        <v>-1.8692207699387053</v>
      </c>
    </row>
    <row r="5661" spans="1:2">
      <c r="A5661">
        <v>5660</v>
      </c>
      <c r="B5661" s="13">
        <v>3.8503204615299178</v>
      </c>
    </row>
    <row r="5662" spans="1:2">
      <c r="A5662">
        <v>5661</v>
      </c>
      <c r="B5662" s="13">
        <v>4.6869653347950146</v>
      </c>
    </row>
    <row r="5663" spans="1:2">
      <c r="A5663">
        <v>5662</v>
      </c>
      <c r="B5663" s="13">
        <v>1.2932171442778289</v>
      </c>
    </row>
    <row r="5664" spans="1:2">
      <c r="A5664">
        <v>5663</v>
      </c>
      <c r="B5664" s="13">
        <v>-5.4995325322801278</v>
      </c>
    </row>
    <row r="5665" spans="1:2">
      <c r="A5665">
        <v>5664</v>
      </c>
      <c r="B5665" s="13">
        <v>-1.1352471597022249</v>
      </c>
    </row>
    <row r="5666" spans="1:2">
      <c r="A5666">
        <v>5665</v>
      </c>
      <c r="B5666" s="13">
        <v>-2.8913372745678481</v>
      </c>
    </row>
    <row r="5667" spans="1:2">
      <c r="A5667">
        <v>5666</v>
      </c>
      <c r="B5667" s="13">
        <v>-3.1034477086873435</v>
      </c>
    </row>
    <row r="5668" spans="1:2">
      <c r="A5668">
        <v>5667</v>
      </c>
      <c r="B5668" s="13">
        <v>-0.28636673247942884</v>
      </c>
    </row>
    <row r="5669" spans="1:2">
      <c r="A5669">
        <v>5668</v>
      </c>
      <c r="B5669" s="13">
        <v>-6.8305470741361587</v>
      </c>
    </row>
    <row r="5670" spans="1:2">
      <c r="A5670">
        <v>5669</v>
      </c>
      <c r="B5670" s="13">
        <v>3.3634559699547504</v>
      </c>
    </row>
    <row r="5671" spans="1:2">
      <c r="A5671">
        <v>5670</v>
      </c>
      <c r="B5671" s="13">
        <v>0.78205023538923946</v>
      </c>
    </row>
    <row r="5672" spans="1:2">
      <c r="A5672">
        <v>5671</v>
      </c>
      <c r="B5672" s="13">
        <v>8.0381518898265778</v>
      </c>
    </row>
    <row r="5673" spans="1:2">
      <c r="A5673">
        <v>5672</v>
      </c>
      <c r="B5673" s="13">
        <v>0.15410360690166414</v>
      </c>
    </row>
    <row r="5674" spans="1:2">
      <c r="A5674">
        <v>5673</v>
      </c>
      <c r="B5674" s="13">
        <v>2.9449510062301889</v>
      </c>
    </row>
    <row r="5675" spans="1:2">
      <c r="A5675">
        <v>5674</v>
      </c>
      <c r="B5675" s="13">
        <v>-1.1052263245763334</v>
      </c>
    </row>
    <row r="5676" spans="1:2">
      <c r="A5676">
        <v>5675</v>
      </c>
      <c r="B5676" s="13">
        <v>-0.35385789670767015</v>
      </c>
    </row>
    <row r="5677" spans="1:2">
      <c r="A5677">
        <v>5676</v>
      </c>
      <c r="B5677" s="13">
        <v>-1.5337895401964494</v>
      </c>
    </row>
    <row r="5678" spans="1:2">
      <c r="A5678">
        <v>5677</v>
      </c>
      <c r="B5678" s="13">
        <v>7.3417375538116696</v>
      </c>
    </row>
    <row r="5679" spans="1:2">
      <c r="A5679">
        <v>5678</v>
      </c>
      <c r="B5679" s="13">
        <v>5.1205158625526366</v>
      </c>
    </row>
    <row r="5680" spans="1:2">
      <c r="A5680">
        <v>5679</v>
      </c>
      <c r="B5680" s="13">
        <v>-2.644402667588817</v>
      </c>
    </row>
    <row r="5681" spans="1:2">
      <c r="A5681">
        <v>5680</v>
      </c>
      <c r="B5681" s="13">
        <v>0.38673778743436554</v>
      </c>
    </row>
    <row r="5682" spans="1:2">
      <c r="A5682">
        <v>5681</v>
      </c>
      <c r="B5682" s="13">
        <v>-0.53967068838805132</v>
      </c>
    </row>
    <row r="5683" spans="1:2">
      <c r="A5683">
        <v>5682</v>
      </c>
      <c r="B5683" s="13">
        <v>0.74214932723275173</v>
      </c>
    </row>
    <row r="5684" spans="1:2">
      <c r="A5684">
        <v>5683</v>
      </c>
      <c r="B5684" s="13">
        <v>2.545379676545473</v>
      </c>
    </row>
    <row r="5685" spans="1:2">
      <c r="A5685">
        <v>5684</v>
      </c>
      <c r="B5685" s="13">
        <v>2.3059786832295255</v>
      </c>
    </row>
    <row r="5686" spans="1:2">
      <c r="A5686">
        <v>5685</v>
      </c>
      <c r="B5686" s="13">
        <v>5.8855801332841731</v>
      </c>
    </row>
    <row r="5687" spans="1:2">
      <c r="A5687">
        <v>5686</v>
      </c>
      <c r="B5687" s="13">
        <v>-3.1486046118426594</v>
      </c>
    </row>
    <row r="5688" spans="1:2">
      <c r="A5688">
        <v>5687</v>
      </c>
      <c r="B5688" s="13">
        <v>-0.52772683839123224</v>
      </c>
    </row>
    <row r="5689" spans="1:2">
      <c r="A5689">
        <v>5688</v>
      </c>
      <c r="B5689" s="13">
        <v>2.5099466412889151</v>
      </c>
    </row>
    <row r="5690" spans="1:2">
      <c r="A5690">
        <v>5689</v>
      </c>
      <c r="B5690" s="13">
        <v>3.1771006262061152</v>
      </c>
    </row>
    <row r="5691" spans="1:2">
      <c r="A5691">
        <v>5690</v>
      </c>
      <c r="B5691" s="13">
        <v>-3.1066993222635224E-2</v>
      </c>
    </row>
    <row r="5692" spans="1:2">
      <c r="A5692">
        <v>5691</v>
      </c>
      <c r="B5692" s="13">
        <v>3.6487579202735314</v>
      </c>
    </row>
    <row r="5693" spans="1:2">
      <c r="A5693">
        <v>5692</v>
      </c>
      <c r="B5693" s="13">
        <v>7.9665617213655215</v>
      </c>
    </row>
    <row r="5694" spans="1:2">
      <c r="A5694">
        <v>5693</v>
      </c>
      <c r="B5694" s="13">
        <v>6.0389210085583214</v>
      </c>
    </row>
    <row r="5695" spans="1:2">
      <c r="A5695">
        <v>5694</v>
      </c>
      <c r="B5695" s="13">
        <v>5.5251659322690774</v>
      </c>
    </row>
    <row r="5696" spans="1:2">
      <c r="A5696">
        <v>5695</v>
      </c>
      <c r="B5696" s="13">
        <v>2.3073367025130613</v>
      </c>
    </row>
    <row r="5697" spans="1:2">
      <c r="A5697">
        <v>5696</v>
      </c>
      <c r="B5697" s="13">
        <v>-2.2408453734613971</v>
      </c>
    </row>
    <row r="5698" spans="1:2">
      <c r="A5698">
        <v>5697</v>
      </c>
      <c r="B5698" s="13">
        <v>-1.6121480073526473</v>
      </c>
    </row>
    <row r="5699" spans="1:2">
      <c r="A5699">
        <v>5698</v>
      </c>
      <c r="B5699" s="13">
        <v>3.4410510285606608</v>
      </c>
    </row>
    <row r="5700" spans="1:2">
      <c r="A5700">
        <v>5699</v>
      </c>
      <c r="B5700" s="13">
        <v>1.9026728082508229</v>
      </c>
    </row>
    <row r="5701" spans="1:2">
      <c r="A5701">
        <v>5700</v>
      </c>
      <c r="B5701" s="13">
        <v>0.93933269202310188</v>
      </c>
    </row>
    <row r="5702" spans="1:2">
      <c r="A5702">
        <v>5701</v>
      </c>
      <c r="B5702" s="13">
        <v>-0.18290053493457487</v>
      </c>
    </row>
    <row r="5703" spans="1:2">
      <c r="A5703">
        <v>5702</v>
      </c>
      <c r="B5703" s="13">
        <v>3.6456189161457493</v>
      </c>
    </row>
    <row r="5704" spans="1:2">
      <c r="A5704">
        <v>5703</v>
      </c>
      <c r="B5704" s="13">
        <v>-0.13373674815028178</v>
      </c>
    </row>
    <row r="5705" spans="1:2">
      <c r="A5705">
        <v>5704</v>
      </c>
      <c r="B5705" s="13">
        <v>7.8121347939940149</v>
      </c>
    </row>
    <row r="5706" spans="1:2">
      <c r="A5706">
        <v>5705</v>
      </c>
      <c r="B5706" s="13">
        <v>-5.4918275654953685</v>
      </c>
    </row>
    <row r="5707" spans="1:2">
      <c r="A5707">
        <v>5706</v>
      </c>
      <c r="B5707" s="13">
        <v>-5.6164665827642235</v>
      </c>
    </row>
    <row r="5708" spans="1:2">
      <c r="A5708">
        <v>5707</v>
      </c>
      <c r="B5708" s="13">
        <v>8.2133692046527056</v>
      </c>
    </row>
    <row r="5709" spans="1:2">
      <c r="A5709">
        <v>5708</v>
      </c>
      <c r="B5709" s="13">
        <v>-1.4220141447505648</v>
      </c>
    </row>
    <row r="5710" spans="1:2">
      <c r="A5710">
        <v>5709</v>
      </c>
      <c r="B5710" s="13">
        <v>-2.8621495461259543</v>
      </c>
    </row>
    <row r="5711" spans="1:2">
      <c r="A5711">
        <v>5710</v>
      </c>
      <c r="B5711" s="13">
        <v>1.2449117803513385</v>
      </c>
    </row>
    <row r="5712" spans="1:2">
      <c r="A5712">
        <v>5711</v>
      </c>
      <c r="B5712" s="13">
        <v>-2.3660121624170336</v>
      </c>
    </row>
    <row r="5713" spans="1:2">
      <c r="A5713">
        <v>5712</v>
      </c>
      <c r="B5713" s="13">
        <v>-0.99375980608632131</v>
      </c>
    </row>
    <row r="5714" spans="1:2">
      <c r="A5714">
        <v>5713</v>
      </c>
      <c r="B5714" s="13">
        <v>-5.1427308979112292</v>
      </c>
    </row>
    <row r="5715" spans="1:2">
      <c r="A5715">
        <v>5714</v>
      </c>
      <c r="B5715" s="13">
        <v>-1.4616338133340834</v>
      </c>
    </row>
    <row r="5716" spans="1:2">
      <c r="A5716">
        <v>5715</v>
      </c>
      <c r="B5716" s="13">
        <v>-0.48017041466614707</v>
      </c>
    </row>
    <row r="5717" spans="1:2">
      <c r="A5717">
        <v>5716</v>
      </c>
      <c r="B5717" s="13">
        <v>-0.76379696569379241</v>
      </c>
    </row>
    <row r="5718" spans="1:2">
      <c r="A5718">
        <v>5717</v>
      </c>
      <c r="B5718" s="13">
        <v>-6.1311381450627325</v>
      </c>
    </row>
    <row r="5719" spans="1:2">
      <c r="A5719">
        <v>5718</v>
      </c>
      <c r="B5719" s="13">
        <v>-1.248171433896436</v>
      </c>
    </row>
    <row r="5720" spans="1:2">
      <c r="A5720">
        <v>5719</v>
      </c>
      <c r="B5720" s="13">
        <v>3.1570284883837876</v>
      </c>
    </row>
    <row r="5721" spans="1:2">
      <c r="A5721">
        <v>5720</v>
      </c>
      <c r="B5721" s="13">
        <v>1.9625301253341174</v>
      </c>
    </row>
    <row r="5722" spans="1:2">
      <c r="A5722">
        <v>5721</v>
      </c>
      <c r="B5722" s="13">
        <v>-0.39285547428800677</v>
      </c>
    </row>
    <row r="5723" spans="1:2">
      <c r="A5723">
        <v>5722</v>
      </c>
      <c r="B5723" s="13">
        <v>0.82050355823959698</v>
      </c>
    </row>
    <row r="5724" spans="1:2">
      <c r="A5724">
        <v>5723</v>
      </c>
      <c r="B5724" s="13">
        <v>5.4736896623456861</v>
      </c>
    </row>
    <row r="5725" spans="1:2">
      <c r="A5725">
        <v>5724</v>
      </c>
      <c r="B5725" s="13">
        <v>-0.45288256558468465</v>
      </c>
    </row>
    <row r="5726" spans="1:2">
      <c r="A5726">
        <v>5725</v>
      </c>
      <c r="B5726" s="13">
        <v>-2.5875468100344108</v>
      </c>
    </row>
    <row r="5727" spans="1:2">
      <c r="A5727">
        <v>5726</v>
      </c>
      <c r="B5727" s="13">
        <v>5.6530253796181631</v>
      </c>
    </row>
    <row r="5728" spans="1:2">
      <c r="A5728">
        <v>5727</v>
      </c>
      <c r="B5728" s="13">
        <v>-0.45256826930966743</v>
      </c>
    </row>
    <row r="5729" spans="1:2">
      <c r="A5729">
        <v>5728</v>
      </c>
      <c r="B5729" s="13">
        <v>-1.3027627039151695</v>
      </c>
    </row>
    <row r="5730" spans="1:2">
      <c r="A5730">
        <v>5729</v>
      </c>
      <c r="B5730" s="13">
        <v>-3.1856249544963906</v>
      </c>
    </row>
    <row r="5731" spans="1:2">
      <c r="A5731">
        <v>5730</v>
      </c>
      <c r="B5731" s="13">
        <v>7.429204543604202</v>
      </c>
    </row>
    <row r="5732" spans="1:2">
      <c r="A5732">
        <v>5731</v>
      </c>
      <c r="B5732" s="13">
        <v>3.3541074122241739</v>
      </c>
    </row>
    <row r="5733" spans="1:2">
      <c r="A5733">
        <v>5732</v>
      </c>
      <c r="B5733" s="13">
        <v>-4.9503436267463972</v>
      </c>
    </row>
    <row r="5734" spans="1:2">
      <c r="A5734">
        <v>5733</v>
      </c>
      <c r="B5734" s="13">
        <v>1.3468529523793873</v>
      </c>
    </row>
    <row r="5735" spans="1:2">
      <c r="A5735">
        <v>5734</v>
      </c>
      <c r="B5735" s="13">
        <v>7.7787827066535993</v>
      </c>
    </row>
    <row r="5736" spans="1:2">
      <c r="A5736">
        <v>5735</v>
      </c>
      <c r="B5736" s="13">
        <v>5.2919054140028434</v>
      </c>
    </row>
    <row r="5737" spans="1:2">
      <c r="A5737">
        <v>5736</v>
      </c>
      <c r="B5737" s="13">
        <v>5.1314211008023429</v>
      </c>
    </row>
    <row r="5738" spans="1:2">
      <c r="A5738">
        <v>5737</v>
      </c>
      <c r="B5738" s="13">
        <v>-1.9653497135412834</v>
      </c>
    </row>
    <row r="5739" spans="1:2">
      <c r="A5739">
        <v>5738</v>
      </c>
      <c r="B5739" s="13">
        <v>3.1732228610132185</v>
      </c>
    </row>
    <row r="5740" spans="1:2">
      <c r="A5740">
        <v>5739</v>
      </c>
      <c r="B5740" s="13">
        <v>-0.64039553985476849</v>
      </c>
    </row>
    <row r="5741" spans="1:2">
      <c r="A5741">
        <v>5740</v>
      </c>
      <c r="B5741" s="13">
        <v>4.2628961606997109</v>
      </c>
    </row>
    <row r="5742" spans="1:2">
      <c r="A5742">
        <v>5741</v>
      </c>
      <c r="B5742" s="13">
        <v>0.11803235794298494</v>
      </c>
    </row>
    <row r="5743" spans="1:2">
      <c r="A5743">
        <v>5742</v>
      </c>
      <c r="B5743" s="13">
        <v>5.3671768011818415</v>
      </c>
    </row>
    <row r="5744" spans="1:2">
      <c r="A5744">
        <v>5743</v>
      </c>
      <c r="B5744" s="13">
        <v>0.63031456503299921</v>
      </c>
    </row>
    <row r="5745" spans="1:2">
      <c r="A5745">
        <v>5744</v>
      </c>
      <c r="B5745" s="13">
        <v>-0.56191875464602636</v>
      </c>
    </row>
    <row r="5746" spans="1:2">
      <c r="A5746">
        <v>5745</v>
      </c>
      <c r="B5746" s="13">
        <v>-0.75640695150880766</v>
      </c>
    </row>
    <row r="5747" spans="1:2">
      <c r="A5747">
        <v>5746</v>
      </c>
      <c r="B5747" s="13">
        <v>-1.6876081227804778</v>
      </c>
    </row>
    <row r="5748" spans="1:2">
      <c r="A5748">
        <v>5747</v>
      </c>
      <c r="B5748" s="13">
        <v>5.8852878287004122</v>
      </c>
    </row>
    <row r="5749" spans="1:2">
      <c r="A5749">
        <v>5748</v>
      </c>
      <c r="B5749" s="13">
        <v>4.2209598703415212</v>
      </c>
    </row>
    <row r="5750" spans="1:2">
      <c r="A5750">
        <v>5749</v>
      </c>
      <c r="B5750" s="13">
        <v>-5.6270936239428542</v>
      </c>
    </row>
    <row r="5751" spans="1:2">
      <c r="A5751">
        <v>5750</v>
      </c>
      <c r="B5751" s="13">
        <v>-0.96656249690011009</v>
      </c>
    </row>
    <row r="5752" spans="1:2">
      <c r="A5752">
        <v>5751</v>
      </c>
      <c r="B5752" s="13">
        <v>-3.3224747945992803</v>
      </c>
    </row>
    <row r="5753" spans="1:2">
      <c r="A5753">
        <v>5752</v>
      </c>
      <c r="B5753" s="13">
        <v>7.1124510661888893E-2</v>
      </c>
    </row>
    <row r="5754" spans="1:2">
      <c r="A5754">
        <v>5753</v>
      </c>
      <c r="B5754" s="13">
        <v>-0.18411871914951444</v>
      </c>
    </row>
    <row r="5755" spans="1:2">
      <c r="A5755">
        <v>5754</v>
      </c>
      <c r="B5755" s="13">
        <v>4.1304982686874023</v>
      </c>
    </row>
    <row r="5756" spans="1:2">
      <c r="A5756">
        <v>5755</v>
      </c>
      <c r="B5756" s="13">
        <v>-2.5143879901556794</v>
      </c>
    </row>
    <row r="5757" spans="1:2">
      <c r="A5757">
        <v>5756</v>
      </c>
      <c r="B5757" s="13">
        <v>-3.1021557455854452</v>
      </c>
    </row>
    <row r="5758" spans="1:2">
      <c r="A5758">
        <v>5757</v>
      </c>
      <c r="B5758" s="13">
        <v>5.5276940992959549</v>
      </c>
    </row>
    <row r="5759" spans="1:2">
      <c r="A5759">
        <v>5758</v>
      </c>
      <c r="B5759" s="13">
        <v>2.5590317184937219</v>
      </c>
    </row>
    <row r="5760" spans="1:2">
      <c r="A5760">
        <v>5759</v>
      </c>
      <c r="B5760" s="13">
        <v>-4.5382039513339354</v>
      </c>
    </row>
    <row r="5761" spans="1:2">
      <c r="A5761">
        <v>5760</v>
      </c>
      <c r="B5761" s="13">
        <v>1.3962250598251269</v>
      </c>
    </row>
    <row r="5762" spans="1:2">
      <c r="A5762">
        <v>5761</v>
      </c>
      <c r="B5762" s="13">
        <v>-3.8050085071094579</v>
      </c>
    </row>
    <row r="5763" spans="1:2">
      <c r="A5763">
        <v>5762</v>
      </c>
      <c r="B5763" s="13">
        <v>-0.37139084974562825</v>
      </c>
    </row>
    <row r="5764" spans="1:2">
      <c r="A5764">
        <v>5763</v>
      </c>
      <c r="B5764" s="13">
        <v>1.2404958696337467</v>
      </c>
    </row>
    <row r="5765" spans="1:2">
      <c r="A5765">
        <v>5764</v>
      </c>
      <c r="B5765" s="13">
        <v>1.8894887636305888</v>
      </c>
    </row>
    <row r="5766" spans="1:2">
      <c r="A5766">
        <v>5765</v>
      </c>
      <c r="B5766" s="13">
        <v>-2.7291317418464458</v>
      </c>
    </row>
    <row r="5767" spans="1:2">
      <c r="A5767">
        <v>5766</v>
      </c>
      <c r="B5767" s="13">
        <v>2.0159299321781403</v>
      </c>
    </row>
    <row r="5768" spans="1:2">
      <c r="A5768">
        <v>5767</v>
      </c>
      <c r="B5768" s="13">
        <v>2.5013319282395492</v>
      </c>
    </row>
    <row r="5769" spans="1:2">
      <c r="A5769">
        <v>5768</v>
      </c>
      <c r="B5769" s="13">
        <v>-2.0865538041260985</v>
      </c>
    </row>
    <row r="5770" spans="1:2">
      <c r="A5770">
        <v>5769</v>
      </c>
      <c r="B5770" s="13">
        <v>4.3774076004464453</v>
      </c>
    </row>
    <row r="5771" spans="1:2">
      <c r="A5771">
        <v>5770</v>
      </c>
      <c r="B5771" s="13">
        <v>1.5975562106534389</v>
      </c>
    </row>
    <row r="5772" spans="1:2">
      <c r="A5772">
        <v>5771</v>
      </c>
      <c r="B5772" s="13">
        <v>2.5488710004975692</v>
      </c>
    </row>
    <row r="5773" spans="1:2">
      <c r="A5773">
        <v>5772</v>
      </c>
      <c r="B5773" s="13">
        <v>-0.38830256995682688</v>
      </c>
    </row>
    <row r="5774" spans="1:2">
      <c r="A5774">
        <v>5773</v>
      </c>
      <c r="B5774" s="13">
        <v>-1.816440233401649</v>
      </c>
    </row>
    <row r="5775" spans="1:2">
      <c r="A5775">
        <v>5774</v>
      </c>
      <c r="B5775" s="13">
        <v>-2.3209498334353333</v>
      </c>
    </row>
    <row r="5776" spans="1:2">
      <c r="A5776">
        <v>5775</v>
      </c>
      <c r="B5776" s="13">
        <v>3.5820841542379682</v>
      </c>
    </row>
    <row r="5777" spans="1:2">
      <c r="A5777">
        <v>5776</v>
      </c>
      <c r="B5777" s="13">
        <v>5.3218317878337631</v>
      </c>
    </row>
    <row r="5778" spans="1:2">
      <c r="A5778">
        <v>5777</v>
      </c>
      <c r="B5778" s="13">
        <v>7.6677002201841464</v>
      </c>
    </row>
    <row r="5779" spans="1:2">
      <c r="A5779">
        <v>5778</v>
      </c>
      <c r="B5779" s="13">
        <v>4.3270681925448828</v>
      </c>
    </row>
    <row r="5780" spans="1:2">
      <c r="A5780">
        <v>5779</v>
      </c>
      <c r="B5780" s="13">
        <v>1.4523578217822961</v>
      </c>
    </row>
    <row r="5781" spans="1:2">
      <c r="A5781">
        <v>5780</v>
      </c>
      <c r="B5781" s="13">
        <v>-1.7185906274498854</v>
      </c>
    </row>
    <row r="5782" spans="1:2">
      <c r="A5782">
        <v>5781</v>
      </c>
      <c r="B5782" s="13">
        <v>2.6483498831908938</v>
      </c>
    </row>
    <row r="5783" spans="1:2">
      <c r="A5783">
        <v>5782</v>
      </c>
      <c r="B5783" s="13">
        <v>3.1056126099250503</v>
      </c>
    </row>
    <row r="5784" spans="1:2">
      <c r="A5784">
        <v>5783</v>
      </c>
      <c r="B5784" s="13">
        <v>-5.4683908819573004</v>
      </c>
    </row>
    <row r="5785" spans="1:2">
      <c r="A5785">
        <v>5784</v>
      </c>
      <c r="B5785" s="13">
        <v>-1.0758318293485105</v>
      </c>
    </row>
    <row r="5786" spans="1:2">
      <c r="A5786">
        <v>5785</v>
      </c>
      <c r="B5786" s="13">
        <v>2.6689769443158857</v>
      </c>
    </row>
    <row r="5787" spans="1:2">
      <c r="A5787">
        <v>5786</v>
      </c>
      <c r="B5787" s="13">
        <v>-0.31591847814466717</v>
      </c>
    </row>
    <row r="5788" spans="1:2">
      <c r="A5788">
        <v>5787</v>
      </c>
      <c r="B5788" s="13">
        <v>0.61096970768598113</v>
      </c>
    </row>
    <row r="5789" spans="1:2">
      <c r="A5789">
        <v>5788</v>
      </c>
      <c r="B5789" s="13">
        <v>-1.4072004975433152</v>
      </c>
    </row>
    <row r="5790" spans="1:2">
      <c r="A5790">
        <v>5789</v>
      </c>
      <c r="B5790" s="13">
        <v>-1.5241856467569963</v>
      </c>
    </row>
    <row r="5791" spans="1:2">
      <c r="A5791">
        <v>5790</v>
      </c>
      <c r="B5791" s="13">
        <v>2.14023693467063</v>
      </c>
    </row>
    <row r="5792" spans="1:2">
      <c r="A5792">
        <v>5791</v>
      </c>
      <c r="B5792" s="13">
        <v>3.4187770510681381</v>
      </c>
    </row>
    <row r="5793" spans="1:2">
      <c r="A5793">
        <v>5792</v>
      </c>
      <c r="B5793" s="13">
        <v>6.5676861795909227</v>
      </c>
    </row>
    <row r="5794" spans="1:2">
      <c r="A5794">
        <v>5793</v>
      </c>
      <c r="B5794" s="13">
        <v>-1.8927642945575229</v>
      </c>
    </row>
    <row r="5795" spans="1:2">
      <c r="A5795">
        <v>5794</v>
      </c>
      <c r="B5795" s="13">
        <v>-1.9405542836952987</v>
      </c>
    </row>
    <row r="5796" spans="1:2">
      <c r="A5796">
        <v>5795</v>
      </c>
      <c r="B5796" s="13">
        <v>-4.460548984068665E-2</v>
      </c>
    </row>
    <row r="5797" spans="1:2">
      <c r="A5797">
        <v>5796</v>
      </c>
      <c r="B5797" s="13">
        <v>-2.7372682982037877</v>
      </c>
    </row>
    <row r="5798" spans="1:2">
      <c r="A5798">
        <v>5797</v>
      </c>
      <c r="B5798" s="13">
        <v>0.65448453726417044</v>
      </c>
    </row>
    <row r="5799" spans="1:2">
      <c r="A5799">
        <v>5798</v>
      </c>
      <c r="B5799" s="13">
        <v>4.0682542038007456</v>
      </c>
    </row>
    <row r="5800" spans="1:2">
      <c r="A5800">
        <v>5799</v>
      </c>
      <c r="B5800" s="13">
        <v>0.91123725937379974</v>
      </c>
    </row>
    <row r="5801" spans="1:2">
      <c r="A5801">
        <v>5800</v>
      </c>
      <c r="B5801" s="13">
        <v>-6.2684980805606969</v>
      </c>
    </row>
    <row r="5802" spans="1:2">
      <c r="A5802">
        <v>5801</v>
      </c>
      <c r="B5802" s="13">
        <v>1.3774614831210192</v>
      </c>
    </row>
    <row r="5803" spans="1:2">
      <c r="A5803">
        <v>5802</v>
      </c>
      <c r="B5803" s="13">
        <v>5.1404494558795664</v>
      </c>
    </row>
    <row r="5804" spans="1:2">
      <c r="A5804">
        <v>5803</v>
      </c>
      <c r="B5804" s="13">
        <v>1.9030982435311021</v>
      </c>
    </row>
    <row r="5805" spans="1:2">
      <c r="A5805">
        <v>5804</v>
      </c>
      <c r="B5805" s="13">
        <v>6.3924014455167395</v>
      </c>
    </row>
    <row r="5806" spans="1:2">
      <c r="A5806">
        <v>5805</v>
      </c>
      <c r="B5806" s="13">
        <v>1.3033398629195214</v>
      </c>
    </row>
    <row r="5807" spans="1:2">
      <c r="A5807">
        <v>5806</v>
      </c>
      <c r="B5807" s="13">
        <v>5.3433338251241338</v>
      </c>
    </row>
    <row r="5808" spans="1:2">
      <c r="A5808">
        <v>5807</v>
      </c>
      <c r="B5808" s="13">
        <v>-5.4048379071289556</v>
      </c>
    </row>
    <row r="5809" spans="1:2">
      <c r="A5809">
        <v>5808</v>
      </c>
      <c r="B5809" s="13">
        <v>0.66098995670994654</v>
      </c>
    </row>
    <row r="5810" spans="1:2">
      <c r="A5810">
        <v>5809</v>
      </c>
      <c r="B5810" s="13">
        <v>2.9545274051196748</v>
      </c>
    </row>
    <row r="5811" spans="1:2">
      <c r="A5811">
        <v>5810</v>
      </c>
      <c r="B5811" s="13">
        <v>-4.8290184509739396</v>
      </c>
    </row>
    <row r="5812" spans="1:2">
      <c r="A5812">
        <v>5811</v>
      </c>
      <c r="B5812" s="13">
        <v>-1.4438692938336115</v>
      </c>
    </row>
    <row r="5813" spans="1:2">
      <c r="A5813">
        <v>5812</v>
      </c>
      <c r="B5813" s="13">
        <v>5.9276041603408549</v>
      </c>
    </row>
    <row r="5814" spans="1:2">
      <c r="A5814">
        <v>5813</v>
      </c>
      <c r="B5814" s="13">
        <v>-0.47689446740612229</v>
      </c>
    </row>
    <row r="5815" spans="1:2">
      <c r="A5815">
        <v>5814</v>
      </c>
      <c r="B5815" s="13">
        <v>-1.2648097230489579</v>
      </c>
    </row>
    <row r="5816" spans="1:2">
      <c r="A5816">
        <v>5815</v>
      </c>
      <c r="B5816" s="13">
        <v>-2.3087999237084214</v>
      </c>
    </row>
    <row r="5817" spans="1:2">
      <c r="A5817">
        <v>5816</v>
      </c>
      <c r="B5817" s="13">
        <v>0.39388595024778006</v>
      </c>
    </row>
    <row r="5818" spans="1:2">
      <c r="A5818">
        <v>5817</v>
      </c>
      <c r="B5818" s="13">
        <v>-0.34017482662726489</v>
      </c>
    </row>
    <row r="5819" spans="1:2">
      <c r="A5819">
        <v>5818</v>
      </c>
      <c r="B5819" s="13">
        <v>-2.0166641068133186</v>
      </c>
    </row>
    <row r="5820" spans="1:2">
      <c r="A5820">
        <v>5819</v>
      </c>
      <c r="B5820" s="13">
        <v>1.1196170325119632</v>
      </c>
    </row>
    <row r="5821" spans="1:2">
      <c r="A5821">
        <v>5820</v>
      </c>
      <c r="B5821" s="13">
        <v>-0.25738477115748915</v>
      </c>
    </row>
    <row r="5822" spans="1:2">
      <c r="A5822">
        <v>5821</v>
      </c>
      <c r="B5822" s="13">
        <v>-1.6784252107233946</v>
      </c>
    </row>
    <row r="5823" spans="1:2">
      <c r="A5823">
        <v>5822</v>
      </c>
      <c r="B5823" s="13">
        <v>2.4815202812319943</v>
      </c>
    </row>
    <row r="5824" spans="1:2">
      <c r="A5824">
        <v>5823</v>
      </c>
      <c r="B5824" s="13">
        <v>-3.8103203192432651</v>
      </c>
    </row>
    <row r="5825" spans="1:2">
      <c r="A5825">
        <v>5824</v>
      </c>
      <c r="B5825" s="13">
        <v>8.0435170378324052</v>
      </c>
    </row>
    <row r="5826" spans="1:2">
      <c r="A5826">
        <v>5825</v>
      </c>
      <c r="B5826" s="13">
        <v>5.4097833524716439</v>
      </c>
    </row>
    <row r="5827" spans="1:2">
      <c r="A5827">
        <v>5826</v>
      </c>
      <c r="B5827" s="13">
        <v>2.0615021341134532</v>
      </c>
    </row>
    <row r="5828" spans="1:2">
      <c r="A5828">
        <v>5827</v>
      </c>
      <c r="B5828" s="13">
        <v>8.1842943407624666</v>
      </c>
    </row>
    <row r="5829" spans="1:2">
      <c r="A5829">
        <v>5828</v>
      </c>
      <c r="B5829" s="13">
        <v>0.32577309945977306</v>
      </c>
    </row>
    <row r="5830" spans="1:2">
      <c r="A5830">
        <v>5829</v>
      </c>
      <c r="B5830" s="13">
        <v>1.8475747892275662</v>
      </c>
    </row>
    <row r="5831" spans="1:2">
      <c r="A5831">
        <v>5830</v>
      </c>
      <c r="B5831" s="13">
        <v>-4.1345026980745629</v>
      </c>
    </row>
    <row r="5832" spans="1:2">
      <c r="A5832">
        <v>5831</v>
      </c>
      <c r="B5832" s="13">
        <v>-3.7293465144156852</v>
      </c>
    </row>
    <row r="5833" spans="1:2">
      <c r="A5833">
        <v>5832</v>
      </c>
      <c r="B5833" s="13">
        <v>2.4984243796372811</v>
      </c>
    </row>
    <row r="5834" spans="1:2">
      <c r="A5834">
        <v>5833</v>
      </c>
      <c r="B5834" s="13">
        <v>4.9690927763280541</v>
      </c>
    </row>
    <row r="5835" spans="1:2">
      <c r="A5835">
        <v>5834</v>
      </c>
      <c r="B5835" s="13">
        <v>-0.9622029359559604</v>
      </c>
    </row>
    <row r="5836" spans="1:2">
      <c r="A5836">
        <v>5835</v>
      </c>
      <c r="B5836" s="13">
        <v>-2.5604567231364741</v>
      </c>
    </row>
    <row r="5837" spans="1:2">
      <c r="A5837">
        <v>5836</v>
      </c>
      <c r="B5837" s="13">
        <v>0.34507831064451089</v>
      </c>
    </row>
    <row r="5838" spans="1:2">
      <c r="A5838">
        <v>5837</v>
      </c>
      <c r="B5838" s="13">
        <v>-2.0889246370022314</v>
      </c>
    </row>
    <row r="5839" spans="1:2">
      <c r="A5839">
        <v>5838</v>
      </c>
      <c r="B5839" s="13">
        <v>6.3106957380236866</v>
      </c>
    </row>
    <row r="5840" spans="1:2">
      <c r="A5840">
        <v>5839</v>
      </c>
      <c r="B5840" s="13">
        <v>-2.0934858275226182</v>
      </c>
    </row>
    <row r="5841" spans="1:2">
      <c r="A5841">
        <v>5840</v>
      </c>
      <c r="B5841" s="13">
        <v>5.6693615738850909</v>
      </c>
    </row>
    <row r="5842" spans="1:2">
      <c r="A5842">
        <v>5841</v>
      </c>
      <c r="B5842" s="13">
        <v>0.19759430617671367</v>
      </c>
    </row>
    <row r="5843" spans="1:2">
      <c r="A5843">
        <v>5842</v>
      </c>
      <c r="B5843" s="13">
        <v>0.43267489391510455</v>
      </c>
    </row>
    <row r="5844" spans="1:2">
      <c r="A5844">
        <v>5843</v>
      </c>
      <c r="B5844" s="13">
        <v>4.8081048732634803</v>
      </c>
    </row>
    <row r="5845" spans="1:2">
      <c r="A5845">
        <v>5844</v>
      </c>
      <c r="B5845" s="13">
        <v>6.3282391589084215</v>
      </c>
    </row>
    <row r="5846" spans="1:2">
      <c r="A5846">
        <v>5845</v>
      </c>
      <c r="B5846" s="13">
        <v>-3.9990988191687826</v>
      </c>
    </row>
    <row r="5847" spans="1:2">
      <c r="A5847">
        <v>5846</v>
      </c>
      <c r="B5847" s="13">
        <v>-4.9690979248061256</v>
      </c>
    </row>
    <row r="5848" spans="1:2">
      <c r="A5848">
        <v>5847</v>
      </c>
      <c r="B5848" s="13">
        <v>5.0395880836164793</v>
      </c>
    </row>
    <row r="5849" spans="1:2">
      <c r="A5849">
        <v>5848</v>
      </c>
      <c r="B5849" s="13">
        <v>1.2228407115252062</v>
      </c>
    </row>
    <row r="5850" spans="1:2">
      <c r="A5850">
        <v>5849</v>
      </c>
      <c r="B5850" s="13">
        <v>3.2838250852138762</v>
      </c>
    </row>
    <row r="5851" spans="1:2">
      <c r="A5851">
        <v>5850</v>
      </c>
      <c r="B5851" s="13">
        <v>-1.8934610683517312</v>
      </c>
    </row>
    <row r="5852" spans="1:2">
      <c r="A5852">
        <v>5851</v>
      </c>
      <c r="B5852" s="13">
        <v>1.3824220137111942</v>
      </c>
    </row>
    <row r="5853" spans="1:2">
      <c r="A5853">
        <v>5852</v>
      </c>
      <c r="B5853" s="13">
        <v>-6.8458298878527284</v>
      </c>
    </row>
    <row r="5854" spans="1:2">
      <c r="A5854">
        <v>5853</v>
      </c>
      <c r="B5854" s="13">
        <v>-4.5881548505571379</v>
      </c>
    </row>
    <row r="5855" spans="1:2">
      <c r="A5855">
        <v>5854</v>
      </c>
      <c r="B5855" s="13">
        <v>2.2545825751402604</v>
      </c>
    </row>
    <row r="5856" spans="1:2">
      <c r="A5856">
        <v>5855</v>
      </c>
      <c r="B5856" s="13">
        <v>-4.2786139618723915</v>
      </c>
    </row>
    <row r="5857" spans="1:2">
      <c r="A5857">
        <v>5856</v>
      </c>
      <c r="B5857" s="13">
        <v>8.4506164781901472</v>
      </c>
    </row>
    <row r="5858" spans="1:2">
      <c r="A5858">
        <v>5857</v>
      </c>
      <c r="B5858" s="13">
        <v>1.8510510876334441</v>
      </c>
    </row>
    <row r="5859" spans="1:2">
      <c r="A5859">
        <v>5858</v>
      </c>
      <c r="B5859" s="13">
        <v>-1.9758857870915336</v>
      </c>
    </row>
    <row r="5860" spans="1:2">
      <c r="A5860">
        <v>5859</v>
      </c>
      <c r="B5860" s="13">
        <v>-0.13836522465186299</v>
      </c>
    </row>
    <row r="5861" spans="1:2">
      <c r="A5861">
        <v>5860</v>
      </c>
      <c r="B5861" s="13">
        <v>2.1351316248055618</v>
      </c>
    </row>
    <row r="5862" spans="1:2">
      <c r="A5862">
        <v>5861</v>
      </c>
      <c r="B5862" s="13">
        <v>3.8632737174814991</v>
      </c>
    </row>
    <row r="5863" spans="1:2">
      <c r="A5863">
        <v>5862</v>
      </c>
      <c r="B5863" s="13">
        <v>11.119966534890169</v>
      </c>
    </row>
    <row r="5864" spans="1:2">
      <c r="A5864">
        <v>5863</v>
      </c>
      <c r="B5864" s="13">
        <v>-4.0998212979277904</v>
      </c>
    </row>
    <row r="5865" spans="1:2">
      <c r="A5865">
        <v>5864</v>
      </c>
      <c r="B5865" s="13">
        <v>6.7763866263133465E-2</v>
      </c>
    </row>
    <row r="5866" spans="1:2">
      <c r="A5866">
        <v>5865</v>
      </c>
      <c r="B5866" s="13">
        <v>0.77890592572644024</v>
      </c>
    </row>
    <row r="5867" spans="1:2">
      <c r="A5867">
        <v>5866</v>
      </c>
      <c r="B5867" s="13">
        <v>-3.9335409770177137</v>
      </c>
    </row>
    <row r="5868" spans="1:2">
      <c r="A5868">
        <v>5867</v>
      </c>
      <c r="B5868" s="13">
        <v>4.0421170263176176</v>
      </c>
    </row>
    <row r="5869" spans="1:2">
      <c r="A5869">
        <v>5868</v>
      </c>
      <c r="B5869" s="13">
        <v>-4.2431044021179281</v>
      </c>
    </row>
    <row r="5870" spans="1:2">
      <c r="A5870">
        <v>5869</v>
      </c>
      <c r="B5870" s="13">
        <v>-4.5974380804672803</v>
      </c>
    </row>
    <row r="5871" spans="1:2">
      <c r="A5871">
        <v>5870</v>
      </c>
      <c r="B5871" s="13">
        <v>1.5609269481128181</v>
      </c>
    </row>
    <row r="5872" spans="1:2">
      <c r="A5872">
        <v>5871</v>
      </c>
      <c r="B5872" s="13">
        <v>-1.0268367343583644</v>
      </c>
    </row>
    <row r="5873" spans="1:2">
      <c r="A5873">
        <v>5872</v>
      </c>
      <c r="B5873" s="13">
        <v>-3.224228308686512</v>
      </c>
    </row>
    <row r="5874" spans="1:2">
      <c r="A5874">
        <v>5873</v>
      </c>
      <c r="B5874" s="13">
        <v>-9.0262210954973892</v>
      </c>
    </row>
    <row r="5875" spans="1:2">
      <c r="A5875">
        <v>5874</v>
      </c>
      <c r="B5875" s="13">
        <v>-0.56457496886527225</v>
      </c>
    </row>
    <row r="5876" spans="1:2">
      <c r="A5876">
        <v>5875</v>
      </c>
      <c r="B5876" s="13">
        <v>2.4863139436785979</v>
      </c>
    </row>
    <row r="5877" spans="1:2">
      <c r="A5877">
        <v>5876</v>
      </c>
      <c r="B5877" s="13">
        <v>-4.278147968571103</v>
      </c>
    </row>
    <row r="5878" spans="1:2">
      <c r="A5878">
        <v>5877</v>
      </c>
      <c r="B5878" s="13">
        <v>-4.7998675364156105</v>
      </c>
    </row>
    <row r="5879" spans="1:2">
      <c r="A5879">
        <v>5878</v>
      </c>
      <c r="B5879" s="13">
        <v>3.6638741573235718</v>
      </c>
    </row>
    <row r="5880" spans="1:2">
      <c r="A5880">
        <v>5879</v>
      </c>
      <c r="B5880" s="13">
        <v>0.22889215484471961</v>
      </c>
    </row>
    <row r="5881" spans="1:2">
      <c r="A5881">
        <v>5880</v>
      </c>
      <c r="B5881" s="13">
        <v>4.1432890188189466</v>
      </c>
    </row>
    <row r="5882" spans="1:2">
      <c r="A5882">
        <v>5881</v>
      </c>
      <c r="B5882" s="13">
        <v>-1.6384985244366619</v>
      </c>
    </row>
    <row r="5883" spans="1:2">
      <c r="A5883">
        <v>5882</v>
      </c>
      <c r="B5883" s="13">
        <v>-3.247105479384548</v>
      </c>
    </row>
    <row r="5884" spans="1:2">
      <c r="A5884">
        <v>5883</v>
      </c>
      <c r="B5884" s="13">
        <v>0.63739495756238662</v>
      </c>
    </row>
    <row r="5885" spans="1:2">
      <c r="A5885">
        <v>5884</v>
      </c>
      <c r="B5885" s="13">
        <v>-5.9226548864851694</v>
      </c>
    </row>
    <row r="5886" spans="1:2">
      <c r="A5886">
        <v>5885</v>
      </c>
      <c r="B5886" s="13">
        <v>2.7409248094800867</v>
      </c>
    </row>
    <row r="5887" spans="1:2">
      <c r="A5887">
        <v>5886</v>
      </c>
      <c r="B5887" s="13">
        <v>-2.7522394232552045</v>
      </c>
    </row>
    <row r="5888" spans="1:2">
      <c r="A5888">
        <v>5887</v>
      </c>
      <c r="B5888" s="13">
        <v>7.3159850129629023</v>
      </c>
    </row>
    <row r="5889" spans="1:2">
      <c r="A5889">
        <v>5888</v>
      </c>
      <c r="B5889" s="13">
        <v>-2.9712098779931861</v>
      </c>
    </row>
    <row r="5890" spans="1:2">
      <c r="A5890">
        <v>5889</v>
      </c>
      <c r="B5890" s="13">
        <v>-1.3129410355247682</v>
      </c>
    </row>
    <row r="5891" spans="1:2">
      <c r="A5891">
        <v>5890</v>
      </c>
      <c r="B5891" s="13">
        <v>3.2586419457957936</v>
      </c>
    </row>
    <row r="5892" spans="1:2">
      <c r="A5892">
        <v>5891</v>
      </c>
      <c r="B5892" s="13">
        <v>-5.4460142577895509E-3</v>
      </c>
    </row>
    <row r="5893" spans="1:2">
      <c r="A5893">
        <v>5892</v>
      </c>
      <c r="B5893" s="13">
        <v>-2.0724362469548008</v>
      </c>
    </row>
    <row r="5894" spans="1:2">
      <c r="A5894">
        <v>5893</v>
      </c>
      <c r="B5894" s="13">
        <v>5.6606608987769151</v>
      </c>
    </row>
    <row r="5895" spans="1:2">
      <c r="A5895">
        <v>5894</v>
      </c>
      <c r="B5895" s="13">
        <v>1.7533344566084121</v>
      </c>
    </row>
    <row r="5896" spans="1:2">
      <c r="A5896">
        <v>5895</v>
      </c>
      <c r="B5896" s="13">
        <v>4.4184989701409281</v>
      </c>
    </row>
    <row r="5897" spans="1:2">
      <c r="A5897">
        <v>5896</v>
      </c>
      <c r="B5897" s="13">
        <v>2.9852197167252492</v>
      </c>
    </row>
    <row r="5898" spans="1:2">
      <c r="A5898">
        <v>5897</v>
      </c>
      <c r="B5898" s="13">
        <v>-3.1611371791185539</v>
      </c>
    </row>
    <row r="5899" spans="1:2">
      <c r="A5899">
        <v>5898</v>
      </c>
      <c r="B5899" s="13">
        <v>3.2085630244613652</v>
      </c>
    </row>
    <row r="5900" spans="1:2">
      <c r="A5900">
        <v>5899</v>
      </c>
      <c r="B5900" s="13">
        <v>6.0973798665221706</v>
      </c>
    </row>
    <row r="5901" spans="1:2">
      <c r="A5901">
        <v>5900</v>
      </c>
      <c r="B5901" s="13">
        <v>-5.5136350621617636</v>
      </c>
    </row>
    <row r="5902" spans="1:2">
      <c r="A5902">
        <v>5901</v>
      </c>
      <c r="B5902" s="13">
        <v>-3.0706742763529058</v>
      </c>
    </row>
    <row r="5903" spans="1:2">
      <c r="A5903">
        <v>5902</v>
      </c>
      <c r="B5903" s="13">
        <v>0.40363807610693098</v>
      </c>
    </row>
    <row r="5904" spans="1:2">
      <c r="A5904">
        <v>5903</v>
      </c>
      <c r="B5904" s="13">
        <v>2.0372345629476247</v>
      </c>
    </row>
    <row r="5905" spans="1:2">
      <c r="A5905">
        <v>5904</v>
      </c>
      <c r="B5905" s="13">
        <v>-0.48234808273090174</v>
      </c>
    </row>
    <row r="5906" spans="1:2">
      <c r="A5906">
        <v>5905</v>
      </c>
      <c r="B5906" s="13">
        <v>0.80555630097659137</v>
      </c>
    </row>
    <row r="5907" spans="1:2">
      <c r="A5907">
        <v>5906</v>
      </c>
      <c r="B5907" s="13">
        <v>-5.4562480127172952</v>
      </c>
    </row>
    <row r="5908" spans="1:2">
      <c r="A5908">
        <v>5907</v>
      </c>
      <c r="B5908" s="13">
        <v>2.9499658394045665</v>
      </c>
    </row>
    <row r="5909" spans="1:2">
      <c r="A5909">
        <v>5908</v>
      </c>
      <c r="B5909" s="13">
        <v>3.8215824968665904</v>
      </c>
    </row>
    <row r="5910" spans="1:2">
      <c r="A5910">
        <v>5909</v>
      </c>
      <c r="B5910" s="13">
        <v>2.7965720238322009</v>
      </c>
    </row>
    <row r="5911" spans="1:2">
      <c r="A5911">
        <v>5910</v>
      </c>
      <c r="B5911" s="13">
        <v>0.34939687996302887</v>
      </c>
    </row>
    <row r="5912" spans="1:2">
      <c r="A5912">
        <v>5911</v>
      </c>
      <c r="B5912" s="13">
        <v>-1.2961153985147196</v>
      </c>
    </row>
    <row r="5913" spans="1:2">
      <c r="A5913">
        <v>5912</v>
      </c>
      <c r="B5913" s="13">
        <v>1.0291209095901794</v>
      </c>
    </row>
    <row r="5914" spans="1:2">
      <c r="A5914">
        <v>5913</v>
      </c>
      <c r="B5914" s="13">
        <v>1.8886102734137995</v>
      </c>
    </row>
    <row r="5915" spans="1:2">
      <c r="A5915">
        <v>5914</v>
      </c>
      <c r="B5915" s="13">
        <v>1.5842798464360126</v>
      </c>
    </row>
    <row r="5916" spans="1:2">
      <c r="A5916">
        <v>5915</v>
      </c>
      <c r="B5916" s="13">
        <v>0.81686422921330915</v>
      </c>
    </row>
    <row r="5917" spans="1:2">
      <c r="A5917">
        <v>5916</v>
      </c>
      <c r="B5917" s="13">
        <v>2.2546523320234422</v>
      </c>
    </row>
    <row r="5918" spans="1:2">
      <c r="A5918">
        <v>5917</v>
      </c>
      <c r="B5918" s="13">
        <v>-0.10660549188722854</v>
      </c>
    </row>
    <row r="5919" spans="1:2">
      <c r="A5919">
        <v>5918</v>
      </c>
      <c r="B5919" s="13">
        <v>0.5232028214110922</v>
      </c>
    </row>
    <row r="5920" spans="1:2">
      <c r="A5920">
        <v>5919</v>
      </c>
      <c r="B5920" s="13">
        <v>-0.90087989304290694</v>
      </c>
    </row>
    <row r="5921" spans="1:2">
      <c r="A5921">
        <v>5920</v>
      </c>
      <c r="B5921" s="13">
        <v>8.5982557537581918</v>
      </c>
    </row>
    <row r="5922" spans="1:2">
      <c r="A5922">
        <v>5921</v>
      </c>
      <c r="B5922" s="13">
        <v>-9.2208205137842842</v>
      </c>
    </row>
    <row r="5923" spans="1:2">
      <c r="A5923">
        <v>5922</v>
      </c>
      <c r="B5923" s="13">
        <v>-4.7196172092518109</v>
      </c>
    </row>
    <row r="5924" spans="1:2">
      <c r="A5924">
        <v>5923</v>
      </c>
      <c r="B5924" s="13">
        <v>1.026530926505107</v>
      </c>
    </row>
    <row r="5925" spans="1:2">
      <c r="A5925">
        <v>5924</v>
      </c>
      <c r="B5925" s="13">
        <v>-5.0775033911471832</v>
      </c>
    </row>
    <row r="5926" spans="1:2">
      <c r="A5926">
        <v>5925</v>
      </c>
      <c r="B5926" s="13">
        <v>-5.3890328180832494</v>
      </c>
    </row>
    <row r="5927" spans="1:2">
      <c r="A5927">
        <v>5926</v>
      </c>
      <c r="B5927" s="13">
        <v>-6.9184194827044596</v>
      </c>
    </row>
    <row r="5928" spans="1:2">
      <c r="A5928">
        <v>5927</v>
      </c>
      <c r="B5928" s="13">
        <v>-0.63309346435274527</v>
      </c>
    </row>
    <row r="5929" spans="1:2">
      <c r="A5929">
        <v>5928</v>
      </c>
      <c r="B5929" s="13">
        <v>1.3528480430209189</v>
      </c>
    </row>
    <row r="5930" spans="1:2">
      <c r="A5930">
        <v>5929</v>
      </c>
      <c r="B5930" s="13">
        <v>-1.1416011223489171</v>
      </c>
    </row>
    <row r="5931" spans="1:2">
      <c r="A5931">
        <v>5930</v>
      </c>
      <c r="B5931" s="13">
        <v>-1.990397498733709</v>
      </c>
    </row>
    <row r="5932" spans="1:2">
      <c r="A5932">
        <v>5931</v>
      </c>
      <c r="B5932" s="13">
        <v>-0.37861692886399084</v>
      </c>
    </row>
    <row r="5933" spans="1:2">
      <c r="A5933">
        <v>5932</v>
      </c>
      <c r="B5933" s="13">
        <v>-0.5197633383488135</v>
      </c>
    </row>
    <row r="5934" spans="1:2">
      <c r="A5934">
        <v>5933</v>
      </c>
      <c r="B5934" s="13">
        <v>9.4450499613317991</v>
      </c>
    </row>
    <row r="5935" spans="1:2">
      <c r="A5935">
        <v>5934</v>
      </c>
      <c r="B5935" s="13">
        <v>1.3649773618778995</v>
      </c>
    </row>
    <row r="5936" spans="1:2">
      <c r="A5936">
        <v>5935</v>
      </c>
      <c r="B5936" s="13">
        <v>0.5693341178382535</v>
      </c>
    </row>
    <row r="5937" spans="1:2">
      <c r="A5937">
        <v>5936</v>
      </c>
      <c r="B5937" s="13">
        <v>4.1400617679353005</v>
      </c>
    </row>
    <row r="5938" spans="1:2">
      <c r="A5938">
        <v>5937</v>
      </c>
      <c r="B5938" s="13">
        <v>-3.2506375059200452</v>
      </c>
    </row>
    <row r="5939" spans="1:2">
      <c r="A5939">
        <v>5938</v>
      </c>
      <c r="B5939" s="13">
        <v>2.3126819875096447</v>
      </c>
    </row>
    <row r="5940" spans="1:2">
      <c r="A5940">
        <v>5939</v>
      </c>
      <c r="B5940" s="13">
        <v>2.1606627035471226</v>
      </c>
    </row>
    <row r="5941" spans="1:2">
      <c r="A5941">
        <v>5940</v>
      </c>
      <c r="B5941" s="13">
        <v>-2.3410166991576449</v>
      </c>
    </row>
    <row r="5942" spans="1:2">
      <c r="A5942">
        <v>5941</v>
      </c>
      <c r="B5942" s="13">
        <v>3.1671943013872279</v>
      </c>
    </row>
    <row r="5943" spans="1:2">
      <c r="A5943">
        <v>5942</v>
      </c>
      <c r="B5943" s="13">
        <v>-0.4045760895397077</v>
      </c>
    </row>
    <row r="5944" spans="1:2">
      <c r="A5944">
        <v>5943</v>
      </c>
      <c r="B5944" s="13">
        <v>-9.6584450758316045</v>
      </c>
    </row>
    <row r="5945" spans="1:2">
      <c r="A5945">
        <v>5944</v>
      </c>
      <c r="B5945" s="13">
        <v>2.4021322320788281</v>
      </c>
    </row>
    <row r="5946" spans="1:2">
      <c r="A5946">
        <v>5945</v>
      </c>
      <c r="B5946" s="13">
        <v>-0.10828898986474808</v>
      </c>
    </row>
    <row r="5947" spans="1:2">
      <c r="A5947">
        <v>5946</v>
      </c>
      <c r="B5947" s="13">
        <v>-8.3261886258389595E-2</v>
      </c>
    </row>
    <row r="5948" spans="1:2">
      <c r="A5948">
        <v>5947</v>
      </c>
      <c r="B5948" s="13">
        <v>3.593646083986342</v>
      </c>
    </row>
    <row r="5949" spans="1:2">
      <c r="A5949">
        <v>5948</v>
      </c>
      <c r="B5949" s="13">
        <v>2.6744040553303798</v>
      </c>
    </row>
    <row r="5950" spans="1:2">
      <c r="A5950">
        <v>5949</v>
      </c>
      <c r="B5950" s="13">
        <v>-2.5825325906412808</v>
      </c>
    </row>
    <row r="5951" spans="1:2">
      <c r="A5951">
        <v>5950</v>
      </c>
      <c r="B5951" s="13">
        <v>4.5068668468521773</v>
      </c>
    </row>
    <row r="5952" spans="1:2">
      <c r="A5952">
        <v>5951</v>
      </c>
      <c r="B5952" s="13">
        <v>-3.3659434273707491</v>
      </c>
    </row>
    <row r="5953" spans="1:2">
      <c r="A5953">
        <v>5952</v>
      </c>
      <c r="B5953" s="13">
        <v>3.6809546139946363</v>
      </c>
    </row>
    <row r="5954" spans="1:2">
      <c r="A5954">
        <v>5953</v>
      </c>
      <c r="B5954" s="13">
        <v>-0.1095832406124501</v>
      </c>
    </row>
    <row r="5955" spans="1:2">
      <c r="A5955">
        <v>5954</v>
      </c>
      <c r="B5955" s="13">
        <v>1.6512966847606825</v>
      </c>
    </row>
    <row r="5956" spans="1:2">
      <c r="A5956">
        <v>5955</v>
      </c>
      <c r="B5956" s="13">
        <v>-7.0516985505094443</v>
      </c>
    </row>
    <row r="5957" spans="1:2">
      <c r="A5957">
        <v>5956</v>
      </c>
      <c r="B5957" s="13">
        <v>5.4273901157110425</v>
      </c>
    </row>
    <row r="5958" spans="1:2">
      <c r="A5958">
        <v>5957</v>
      </c>
      <c r="B5958" s="13">
        <v>0.21788782490082223</v>
      </c>
    </row>
    <row r="5959" spans="1:2">
      <c r="A5959">
        <v>5958</v>
      </c>
      <c r="B5959" s="13">
        <v>0.53270258462465936</v>
      </c>
    </row>
    <row r="5960" spans="1:2">
      <c r="A5960">
        <v>5959</v>
      </c>
      <c r="B5960" s="13">
        <v>4.5678422754118051</v>
      </c>
    </row>
    <row r="5961" spans="1:2">
      <c r="A5961">
        <v>5960</v>
      </c>
      <c r="B5961" s="13">
        <v>1.1099634136313175</v>
      </c>
    </row>
    <row r="5962" spans="1:2">
      <c r="A5962">
        <v>5961</v>
      </c>
      <c r="B5962" s="13">
        <v>-2.4356283084802928</v>
      </c>
    </row>
    <row r="5963" spans="1:2">
      <c r="A5963">
        <v>5962</v>
      </c>
      <c r="B5963" s="13">
        <v>-1.8685527352499971</v>
      </c>
    </row>
    <row r="5964" spans="1:2">
      <c r="A5964">
        <v>5963</v>
      </c>
      <c r="B5964" s="13">
        <v>9.8522208531062372</v>
      </c>
    </row>
    <row r="5965" spans="1:2">
      <c r="A5965">
        <v>5964</v>
      </c>
      <c r="B5965" s="13">
        <v>-1.2330938254189208</v>
      </c>
    </row>
    <row r="5966" spans="1:2">
      <c r="A5966">
        <v>5965</v>
      </c>
      <c r="B5966" s="13">
        <v>-6.9941361767086166E-2</v>
      </c>
    </row>
    <row r="5967" spans="1:2">
      <c r="A5967">
        <v>5966</v>
      </c>
      <c r="B5967" s="13">
        <v>-0.76843001822348123</v>
      </c>
    </row>
    <row r="5968" spans="1:2">
      <c r="A5968">
        <v>5967</v>
      </c>
      <c r="B5968" s="13">
        <v>3.8972089135173271</v>
      </c>
    </row>
    <row r="5969" spans="1:2">
      <c r="A5969">
        <v>5968</v>
      </c>
      <c r="B5969" s="13">
        <v>3.293268963751939</v>
      </c>
    </row>
    <row r="5970" spans="1:2">
      <c r="A5970">
        <v>5969</v>
      </c>
      <c r="B5970" s="13">
        <v>3.2250257097929338</v>
      </c>
    </row>
    <row r="5971" spans="1:2">
      <c r="A5971">
        <v>5970</v>
      </c>
      <c r="B5971" s="13">
        <v>-3.9534925502211657</v>
      </c>
    </row>
    <row r="5972" spans="1:2">
      <c r="A5972">
        <v>5971</v>
      </c>
      <c r="B5972" s="13">
        <v>2.2378228754801683</v>
      </c>
    </row>
    <row r="5973" spans="1:2">
      <c r="A5973">
        <v>5972</v>
      </c>
      <c r="B5973" s="13">
        <v>-5.2101693114758438</v>
      </c>
    </row>
    <row r="5974" spans="1:2">
      <c r="A5974">
        <v>5973</v>
      </c>
      <c r="B5974" s="13">
        <v>-9.8940328210602075</v>
      </c>
    </row>
    <row r="5975" spans="1:2">
      <c r="A5975">
        <v>5974</v>
      </c>
      <c r="B5975" s="13">
        <v>5.1403914243867375</v>
      </c>
    </row>
    <row r="5976" spans="1:2">
      <c r="A5976">
        <v>5975</v>
      </c>
      <c r="B5976" s="13">
        <v>-1.1989577594246421</v>
      </c>
    </row>
    <row r="5977" spans="1:2">
      <c r="A5977">
        <v>5976</v>
      </c>
      <c r="B5977" s="13">
        <v>-2.0039343218453198</v>
      </c>
    </row>
    <row r="5978" spans="1:2">
      <c r="A5978">
        <v>5977</v>
      </c>
      <c r="B5978" s="13">
        <v>1.7163214644913622</v>
      </c>
    </row>
    <row r="5979" spans="1:2">
      <c r="A5979">
        <v>5978</v>
      </c>
      <c r="B5979" s="13">
        <v>4.3079520113553729</v>
      </c>
    </row>
    <row r="5980" spans="1:2">
      <c r="A5980">
        <v>5979</v>
      </c>
      <c r="B5980" s="13">
        <v>-9.5486223729267881</v>
      </c>
    </row>
    <row r="5981" spans="1:2">
      <c r="A5981">
        <v>5980</v>
      </c>
      <c r="B5981" s="13">
        <v>-6.670043494573398</v>
      </c>
    </row>
    <row r="5982" spans="1:2">
      <c r="A5982">
        <v>5981</v>
      </c>
      <c r="B5982" s="13">
        <v>-0.62791400919551721</v>
      </c>
    </row>
    <row r="5983" spans="1:2">
      <c r="A5983">
        <v>5982</v>
      </c>
      <c r="B5983" s="13">
        <v>6.880374223728154</v>
      </c>
    </row>
    <row r="5984" spans="1:2">
      <c r="A5984">
        <v>5983</v>
      </c>
      <c r="B5984" s="13">
        <v>-1.9717151301575957</v>
      </c>
    </row>
    <row r="5985" spans="1:2">
      <c r="A5985">
        <v>5984</v>
      </c>
      <c r="B5985" s="13">
        <v>-8.3342729967841613</v>
      </c>
    </row>
    <row r="5986" spans="1:2">
      <c r="A5986">
        <v>5985</v>
      </c>
      <c r="B5986" s="13">
        <v>-2.5908689176716515</v>
      </c>
    </row>
    <row r="5987" spans="1:2">
      <c r="A5987">
        <v>5986</v>
      </c>
      <c r="B5987" s="13">
        <v>0.70348087791711589</v>
      </c>
    </row>
    <row r="5988" spans="1:2">
      <c r="A5988">
        <v>5987</v>
      </c>
      <c r="B5988" s="13">
        <v>-7.6745840390750599</v>
      </c>
    </row>
    <row r="5989" spans="1:2">
      <c r="A5989">
        <v>5988</v>
      </c>
      <c r="B5989" s="13">
        <v>3.7875651718710839</v>
      </c>
    </row>
    <row r="5990" spans="1:2">
      <c r="A5990">
        <v>5989</v>
      </c>
      <c r="B5990" s="13">
        <v>2.3805793974843703</v>
      </c>
    </row>
    <row r="5991" spans="1:2">
      <c r="A5991">
        <v>5990</v>
      </c>
      <c r="B5991" s="13">
        <v>-1.6413042807131679</v>
      </c>
    </row>
    <row r="5992" spans="1:2">
      <c r="A5992">
        <v>5991</v>
      </c>
      <c r="B5992" s="13">
        <v>-6.9070682935014007</v>
      </c>
    </row>
    <row r="5993" spans="1:2">
      <c r="A5993">
        <v>5992</v>
      </c>
      <c r="B5993" s="13">
        <v>0.74169842764811833</v>
      </c>
    </row>
    <row r="5994" spans="1:2">
      <c r="A5994">
        <v>5993</v>
      </c>
      <c r="B5994" s="13">
        <v>-2.349240716156904</v>
      </c>
    </row>
    <row r="5995" spans="1:2">
      <c r="A5995">
        <v>5994</v>
      </c>
      <c r="B5995" s="13">
        <v>-1.0335031617371226</v>
      </c>
    </row>
    <row r="5996" spans="1:2">
      <c r="A5996">
        <v>5995</v>
      </c>
      <c r="B5996" s="13">
        <v>-4.7016974010301151</v>
      </c>
    </row>
    <row r="5997" spans="1:2">
      <c r="A5997">
        <v>5996</v>
      </c>
      <c r="B5997" s="13">
        <v>-6.1486116076028114</v>
      </c>
    </row>
    <row r="5998" spans="1:2">
      <c r="A5998">
        <v>5997</v>
      </c>
      <c r="B5998" s="13">
        <v>3.4483885137369659</v>
      </c>
    </row>
    <row r="5999" spans="1:2">
      <c r="A5999">
        <v>5998</v>
      </c>
      <c r="B5999" s="13">
        <v>1.4832317260973247</v>
      </c>
    </row>
    <row r="6000" spans="1:2">
      <c r="A6000">
        <v>5999</v>
      </c>
      <c r="B6000" s="13">
        <v>-0.960936552866131</v>
      </c>
    </row>
    <row r="6001" spans="1:2">
      <c r="A6001">
        <v>6000</v>
      </c>
      <c r="B6001" s="13">
        <v>-2.2573941227102852</v>
      </c>
    </row>
    <row r="6002" spans="1:2">
      <c r="A6002">
        <v>6001</v>
      </c>
      <c r="B6002" s="13">
        <v>-6.5558952808168254</v>
      </c>
    </row>
    <row r="6003" spans="1:2">
      <c r="A6003">
        <v>6002</v>
      </c>
      <c r="B6003" s="13">
        <v>0.36030092126054569</v>
      </c>
    </row>
    <row r="6004" spans="1:2">
      <c r="A6004">
        <v>6003</v>
      </c>
      <c r="B6004" s="13">
        <v>-0.10025255272561953</v>
      </c>
    </row>
    <row r="6005" spans="1:2">
      <c r="A6005">
        <v>6004</v>
      </c>
      <c r="B6005" s="13">
        <v>-0.77132155320703899</v>
      </c>
    </row>
    <row r="6006" spans="1:2">
      <c r="A6006">
        <v>6005</v>
      </c>
      <c r="B6006" s="13">
        <v>4.9794859217577488E-2</v>
      </c>
    </row>
    <row r="6007" spans="1:2">
      <c r="A6007">
        <v>6006</v>
      </c>
      <c r="B6007" s="13">
        <v>-5.6312329092347388</v>
      </c>
    </row>
    <row r="6008" spans="1:2">
      <c r="A6008">
        <v>6007</v>
      </c>
      <c r="B6008" s="13">
        <v>6.8920239060481334</v>
      </c>
    </row>
    <row r="6009" spans="1:2">
      <c r="A6009">
        <v>6008</v>
      </c>
      <c r="B6009" s="13">
        <v>-0.72530702965447069</v>
      </c>
    </row>
    <row r="6010" spans="1:2">
      <c r="A6010">
        <v>6009</v>
      </c>
      <c r="B6010" s="13">
        <v>-0.88943060880654001</v>
      </c>
    </row>
    <row r="6011" spans="1:2">
      <c r="A6011">
        <v>6010</v>
      </c>
      <c r="B6011" s="13">
        <v>-3.5124911964111525</v>
      </c>
    </row>
    <row r="6012" spans="1:2">
      <c r="A6012">
        <v>6011</v>
      </c>
      <c r="B6012" s="13">
        <v>-6.836359953243309</v>
      </c>
    </row>
    <row r="6013" spans="1:2">
      <c r="A6013">
        <v>6012</v>
      </c>
      <c r="B6013" s="13">
        <v>1.2072543381332719</v>
      </c>
    </row>
    <row r="6014" spans="1:2">
      <c r="A6014">
        <v>6013</v>
      </c>
      <c r="B6014" s="13">
        <v>0.87888416907259792</v>
      </c>
    </row>
    <row r="6015" spans="1:2">
      <c r="A6015">
        <v>6014</v>
      </c>
      <c r="B6015" s="13">
        <v>2.1847703631783513</v>
      </c>
    </row>
    <row r="6016" spans="1:2">
      <c r="A6016">
        <v>6015</v>
      </c>
      <c r="B6016" s="13">
        <v>-2.6690785790851992</v>
      </c>
    </row>
    <row r="6017" spans="1:2">
      <c r="A6017">
        <v>6016</v>
      </c>
      <c r="B6017" s="13">
        <v>7.7605108814210562</v>
      </c>
    </row>
    <row r="6018" spans="1:2">
      <c r="A6018">
        <v>6017</v>
      </c>
      <c r="B6018" s="13">
        <v>-0.4303752045064006</v>
      </c>
    </row>
    <row r="6019" spans="1:2">
      <c r="A6019">
        <v>6018</v>
      </c>
      <c r="B6019" s="13">
        <v>-3.2824721004768098</v>
      </c>
    </row>
    <row r="6020" spans="1:2">
      <c r="A6020">
        <v>6019</v>
      </c>
      <c r="B6020" s="13">
        <v>0.35174186736947793</v>
      </c>
    </row>
    <row r="6021" spans="1:2">
      <c r="A6021">
        <v>6020</v>
      </c>
      <c r="B6021" s="13">
        <v>-2.1933685882621381</v>
      </c>
    </row>
    <row r="6022" spans="1:2">
      <c r="A6022">
        <v>6021</v>
      </c>
      <c r="B6022" s="13">
        <v>-1.1240900360863939</v>
      </c>
    </row>
    <row r="6023" spans="1:2">
      <c r="A6023">
        <v>6022</v>
      </c>
      <c r="B6023" s="13">
        <v>-7.594810460671737</v>
      </c>
    </row>
    <row r="6024" spans="1:2">
      <c r="A6024">
        <v>6023</v>
      </c>
      <c r="B6024" s="13">
        <v>2.1102386296078222</v>
      </c>
    </row>
    <row r="6025" spans="1:2">
      <c r="A6025">
        <v>6024</v>
      </c>
      <c r="B6025" s="13">
        <v>5.8511713712305156</v>
      </c>
    </row>
    <row r="6026" spans="1:2">
      <c r="A6026">
        <v>6025</v>
      </c>
      <c r="B6026" s="13">
        <v>1.6874927465144669</v>
      </c>
    </row>
    <row r="6027" spans="1:2">
      <c r="A6027">
        <v>6026</v>
      </c>
      <c r="B6027" s="13">
        <v>2.7024899122534269</v>
      </c>
    </row>
    <row r="6028" spans="1:2">
      <c r="A6028">
        <v>6027</v>
      </c>
      <c r="B6028" s="13">
        <v>2.9112470310759804</v>
      </c>
    </row>
    <row r="6029" spans="1:2">
      <c r="A6029">
        <v>6028</v>
      </c>
      <c r="B6029" s="13">
        <v>-5.5637981755267907</v>
      </c>
    </row>
    <row r="6030" spans="1:2">
      <c r="A6030">
        <v>6029</v>
      </c>
      <c r="B6030" s="13">
        <v>0.92328308179689678</v>
      </c>
    </row>
    <row r="6031" spans="1:2">
      <c r="A6031">
        <v>6030</v>
      </c>
      <c r="B6031" s="13">
        <v>-1.9247309135555821</v>
      </c>
    </row>
    <row r="6032" spans="1:2">
      <c r="A6032">
        <v>6031</v>
      </c>
      <c r="B6032" s="13">
        <v>-4.0732720959844437</v>
      </c>
    </row>
    <row r="6033" spans="1:2">
      <c r="A6033">
        <v>6032</v>
      </c>
      <c r="B6033" s="13">
        <v>5.5978175124563236</v>
      </c>
    </row>
    <row r="6034" spans="1:2">
      <c r="A6034">
        <v>6033</v>
      </c>
      <c r="B6034" s="13">
        <v>-1.7654302872380181</v>
      </c>
    </row>
    <row r="6035" spans="1:2">
      <c r="A6035">
        <v>6034</v>
      </c>
      <c r="B6035" s="13">
        <v>0.13236289624911418</v>
      </c>
    </row>
    <row r="6036" spans="1:2">
      <c r="A6036">
        <v>6035</v>
      </c>
      <c r="B6036" s="13">
        <v>-2.6890899034410132</v>
      </c>
    </row>
    <row r="6037" spans="1:2">
      <c r="A6037">
        <v>6036</v>
      </c>
      <c r="B6037" s="13">
        <v>2.2595235016287374</v>
      </c>
    </row>
    <row r="6038" spans="1:2">
      <c r="A6038">
        <v>6037</v>
      </c>
      <c r="B6038" s="13">
        <v>-4.7969865392650286</v>
      </c>
    </row>
    <row r="6039" spans="1:2">
      <c r="A6039">
        <v>6038</v>
      </c>
      <c r="B6039" s="13">
        <v>-1.398762558342258</v>
      </c>
    </row>
    <row r="6040" spans="1:2">
      <c r="A6040">
        <v>6039</v>
      </c>
      <c r="B6040" s="13">
        <v>2.0804283428230308</v>
      </c>
    </row>
    <row r="6041" spans="1:2">
      <c r="A6041">
        <v>6040</v>
      </c>
      <c r="B6041" s="13">
        <v>1.872367011083939</v>
      </c>
    </row>
    <row r="6042" spans="1:2">
      <c r="A6042">
        <v>6041</v>
      </c>
      <c r="B6042" s="13">
        <v>-2.3416001928251782</v>
      </c>
    </row>
    <row r="6043" spans="1:2">
      <c r="A6043">
        <v>6042</v>
      </c>
      <c r="B6043" s="13">
        <v>2.6803430933477475</v>
      </c>
    </row>
    <row r="6044" spans="1:2">
      <c r="A6044">
        <v>6043</v>
      </c>
      <c r="B6044" s="13">
        <v>-1.2298891463254418</v>
      </c>
    </row>
    <row r="6045" spans="1:2">
      <c r="A6045">
        <v>6044</v>
      </c>
      <c r="B6045" s="13">
        <v>2.7608720468966395</v>
      </c>
    </row>
    <row r="6046" spans="1:2">
      <c r="A6046">
        <v>6045</v>
      </c>
      <c r="B6046" s="13">
        <v>-1.091982241095137</v>
      </c>
    </row>
    <row r="6047" spans="1:2">
      <c r="A6047">
        <v>6046</v>
      </c>
      <c r="B6047" s="13">
        <v>0.38417635373340797</v>
      </c>
    </row>
    <row r="6048" spans="1:2">
      <c r="A6048">
        <v>6047</v>
      </c>
      <c r="B6048" s="13">
        <v>0.16866481786187876</v>
      </c>
    </row>
    <row r="6049" spans="1:2">
      <c r="A6049">
        <v>6048</v>
      </c>
      <c r="B6049" s="13">
        <v>4.9849382030594498</v>
      </c>
    </row>
    <row r="6050" spans="1:2">
      <c r="A6050">
        <v>6049</v>
      </c>
      <c r="B6050" s="13">
        <v>-0.85498942335457462</v>
      </c>
    </row>
    <row r="6051" spans="1:2">
      <c r="A6051">
        <v>6050</v>
      </c>
      <c r="B6051" s="13">
        <v>0.32489427733587067</v>
      </c>
    </row>
    <row r="6052" spans="1:2">
      <c r="A6052">
        <v>6051</v>
      </c>
      <c r="B6052" s="13">
        <v>0.805777485697595</v>
      </c>
    </row>
    <row r="6053" spans="1:2">
      <c r="A6053">
        <v>6052</v>
      </c>
      <c r="B6053" s="13">
        <v>7.7055232897868438</v>
      </c>
    </row>
    <row r="6054" spans="1:2">
      <c r="A6054">
        <v>6053</v>
      </c>
      <c r="B6054" s="13">
        <v>4.4388872618047097</v>
      </c>
    </row>
    <row r="6055" spans="1:2">
      <c r="A6055">
        <v>6054</v>
      </c>
      <c r="B6055" s="13">
        <v>-1.7400435278263635</v>
      </c>
    </row>
    <row r="6056" spans="1:2">
      <c r="A6056">
        <v>6055</v>
      </c>
      <c r="B6056" s="13">
        <v>2.8497859161064167</v>
      </c>
    </row>
    <row r="6057" spans="1:2">
      <c r="A6057">
        <v>6056</v>
      </c>
      <c r="B6057" s="13">
        <v>-0.90757708746687293</v>
      </c>
    </row>
    <row r="6058" spans="1:2">
      <c r="A6058">
        <v>6057</v>
      </c>
      <c r="B6058" s="13">
        <v>-2.5864847076729696</v>
      </c>
    </row>
    <row r="6059" spans="1:2">
      <c r="A6059">
        <v>6058</v>
      </c>
      <c r="B6059" s="13">
        <v>2.3830321190513515</v>
      </c>
    </row>
    <row r="6060" spans="1:2">
      <c r="A6060">
        <v>6059</v>
      </c>
      <c r="B6060" s="13">
        <v>0.64664218440894472</v>
      </c>
    </row>
    <row r="6061" spans="1:2">
      <c r="A6061">
        <v>6060</v>
      </c>
      <c r="B6061" s="13">
        <v>0.29569446190900922</v>
      </c>
    </row>
    <row r="6062" spans="1:2">
      <c r="A6062">
        <v>6061</v>
      </c>
      <c r="B6062" s="13">
        <v>5.3726621634840388</v>
      </c>
    </row>
    <row r="6063" spans="1:2">
      <c r="A6063">
        <v>6062</v>
      </c>
      <c r="B6063" s="13">
        <v>3.9991710321534018</v>
      </c>
    </row>
    <row r="6064" spans="1:2">
      <c r="A6064">
        <v>6063</v>
      </c>
      <c r="B6064" s="13">
        <v>-1.7009145155412788</v>
      </c>
    </row>
    <row r="6065" spans="1:2">
      <c r="A6065">
        <v>6064</v>
      </c>
      <c r="B6065" s="13">
        <v>2.9665114023614954</v>
      </c>
    </row>
    <row r="6066" spans="1:2">
      <c r="A6066">
        <v>6065</v>
      </c>
      <c r="B6066" s="13">
        <v>3.3296834487408589</v>
      </c>
    </row>
    <row r="6067" spans="1:2">
      <c r="A6067">
        <v>6066</v>
      </c>
      <c r="B6067" s="13">
        <v>-3.6905168254995226</v>
      </c>
    </row>
    <row r="6068" spans="1:2">
      <c r="A6068">
        <v>6067</v>
      </c>
      <c r="B6068" s="13">
        <v>2.6482790367155267</v>
      </c>
    </row>
    <row r="6069" spans="1:2">
      <c r="A6069">
        <v>6068</v>
      </c>
      <c r="B6069" s="13">
        <v>0.39774167080357042</v>
      </c>
    </row>
    <row r="6070" spans="1:2">
      <c r="A6070">
        <v>6069</v>
      </c>
      <c r="B6070" s="13">
        <v>-2.4225417134096752</v>
      </c>
    </row>
    <row r="6071" spans="1:2">
      <c r="A6071">
        <v>6070</v>
      </c>
      <c r="B6071" s="13">
        <v>-0.79320020891351761</v>
      </c>
    </row>
    <row r="6072" spans="1:2">
      <c r="A6072">
        <v>6071</v>
      </c>
      <c r="B6072" s="13">
        <v>-2.9882298070415243</v>
      </c>
    </row>
    <row r="6073" spans="1:2">
      <c r="A6073">
        <v>6072</v>
      </c>
      <c r="B6073" s="13">
        <v>0.1104740034945509</v>
      </c>
    </row>
    <row r="6074" spans="1:2">
      <c r="A6074">
        <v>6073</v>
      </c>
      <c r="B6074" s="13">
        <v>-1.5638339549016629</v>
      </c>
    </row>
    <row r="6075" spans="1:2">
      <c r="A6075">
        <v>6074</v>
      </c>
      <c r="B6075" s="13">
        <v>0.50320852774747993</v>
      </c>
    </row>
    <row r="6076" spans="1:2">
      <c r="A6076">
        <v>6075</v>
      </c>
      <c r="B6076" s="13">
        <v>7.0607749518529426</v>
      </c>
    </row>
    <row r="6077" spans="1:2">
      <c r="A6077">
        <v>6076</v>
      </c>
      <c r="B6077" s="13">
        <v>5.5148348110824088</v>
      </c>
    </row>
    <row r="6078" spans="1:2">
      <c r="A6078">
        <v>6077</v>
      </c>
      <c r="B6078" s="13">
        <v>0.27213483714050607</v>
      </c>
    </row>
    <row r="6079" spans="1:2">
      <c r="A6079">
        <v>6078</v>
      </c>
      <c r="B6079" s="13">
        <v>0.76198394274097125</v>
      </c>
    </row>
    <row r="6080" spans="1:2">
      <c r="A6080">
        <v>6079</v>
      </c>
      <c r="B6080" s="13">
        <v>2.4695774103281636</v>
      </c>
    </row>
    <row r="6081" spans="1:2">
      <c r="A6081">
        <v>6080</v>
      </c>
      <c r="B6081" s="13">
        <v>0.26051388329661779</v>
      </c>
    </row>
    <row r="6082" spans="1:2">
      <c r="A6082">
        <v>6081</v>
      </c>
      <c r="B6082" s="13">
        <v>-2.5856689111190958</v>
      </c>
    </row>
    <row r="6083" spans="1:2">
      <c r="A6083">
        <v>6082</v>
      </c>
      <c r="B6083" s="13">
        <v>1.7665786030225605</v>
      </c>
    </row>
    <row r="6084" spans="1:2">
      <c r="A6084">
        <v>6083</v>
      </c>
      <c r="B6084" s="13">
        <v>-1.3837569450606129</v>
      </c>
    </row>
    <row r="6085" spans="1:2">
      <c r="A6085">
        <v>6084</v>
      </c>
      <c r="B6085" s="13">
        <v>4.8033311132842798</v>
      </c>
    </row>
    <row r="6086" spans="1:2">
      <c r="A6086">
        <v>6085</v>
      </c>
      <c r="B6086" s="13">
        <v>-6.0106415229362877</v>
      </c>
    </row>
    <row r="6087" spans="1:2">
      <c r="A6087">
        <v>6086</v>
      </c>
      <c r="B6087" s="13">
        <v>3.2536573314540589</v>
      </c>
    </row>
    <row r="6088" spans="1:2">
      <c r="A6088">
        <v>6087</v>
      </c>
      <c r="B6088" s="13">
        <v>0.55286532171593683</v>
      </c>
    </row>
    <row r="6089" spans="1:2">
      <c r="A6089">
        <v>6088</v>
      </c>
      <c r="B6089" s="13">
        <v>-0.142587264186119</v>
      </c>
    </row>
    <row r="6090" spans="1:2">
      <c r="A6090">
        <v>6089</v>
      </c>
      <c r="B6090" s="13">
        <v>4.1175912416821117</v>
      </c>
    </row>
    <row r="6091" spans="1:2">
      <c r="A6091">
        <v>6090</v>
      </c>
      <c r="B6091" s="13">
        <v>0.40820665076360257</v>
      </c>
    </row>
    <row r="6092" spans="1:2">
      <c r="A6092">
        <v>6091</v>
      </c>
      <c r="B6092" s="13">
        <v>-0.87740673262648472</v>
      </c>
    </row>
    <row r="6093" spans="1:2">
      <c r="A6093">
        <v>6092</v>
      </c>
      <c r="B6093" s="13">
        <v>-4.7542879949404107</v>
      </c>
    </row>
    <row r="6094" spans="1:2">
      <c r="A6094">
        <v>6093</v>
      </c>
      <c r="B6094" s="13">
        <v>-3.0011100257505645</v>
      </c>
    </row>
    <row r="6095" spans="1:2">
      <c r="A6095">
        <v>6094</v>
      </c>
      <c r="B6095" s="13">
        <v>-1.1985874096210341</v>
      </c>
    </row>
    <row r="6096" spans="1:2">
      <c r="A6096">
        <v>6095</v>
      </c>
      <c r="B6096" s="13">
        <v>-1.5065695965656747</v>
      </c>
    </row>
    <row r="6097" spans="1:2">
      <c r="A6097">
        <v>6096</v>
      </c>
      <c r="B6097" s="13">
        <v>0.9443211214362931</v>
      </c>
    </row>
    <row r="6098" spans="1:2">
      <c r="A6098">
        <v>6097</v>
      </c>
      <c r="B6098" s="13">
        <v>-0.27578116127193997</v>
      </c>
    </row>
    <row r="6099" spans="1:2">
      <c r="A6099">
        <v>6098</v>
      </c>
      <c r="B6099" s="13">
        <v>2.0543350218939085</v>
      </c>
    </row>
    <row r="6100" spans="1:2">
      <c r="A6100">
        <v>6099</v>
      </c>
      <c r="B6100" s="13">
        <v>-3.6748571619721435E-2</v>
      </c>
    </row>
    <row r="6101" spans="1:2">
      <c r="A6101">
        <v>6100</v>
      </c>
      <c r="B6101" s="13">
        <v>-2.1942633489747796</v>
      </c>
    </row>
    <row r="6102" spans="1:2">
      <c r="A6102">
        <v>6101</v>
      </c>
      <c r="B6102" s="13">
        <v>5.9209819538394415</v>
      </c>
    </row>
    <row r="6103" spans="1:2">
      <c r="A6103">
        <v>6102</v>
      </c>
      <c r="B6103" s="13">
        <v>-4.7854663650671068</v>
      </c>
    </row>
    <row r="6104" spans="1:2">
      <c r="A6104">
        <v>6103</v>
      </c>
      <c r="B6104" s="13">
        <v>-2.4135367541308241</v>
      </c>
    </row>
    <row r="6105" spans="1:2">
      <c r="A6105">
        <v>6104</v>
      </c>
      <c r="B6105" s="13">
        <v>5.4238953086407937</v>
      </c>
    </row>
    <row r="6106" spans="1:2">
      <c r="A6106">
        <v>6105</v>
      </c>
      <c r="B6106" s="13">
        <v>-6.4642363690939382</v>
      </c>
    </row>
    <row r="6107" spans="1:2">
      <c r="A6107">
        <v>6106</v>
      </c>
      <c r="B6107" s="13">
        <v>2.1218850914570773</v>
      </c>
    </row>
    <row r="6108" spans="1:2">
      <c r="A6108">
        <v>6107</v>
      </c>
      <c r="B6108" s="13">
        <v>4.815764626546378</v>
      </c>
    </row>
    <row r="6109" spans="1:2">
      <c r="A6109">
        <v>6108</v>
      </c>
      <c r="B6109" s="13">
        <v>0.19401674573943112</v>
      </c>
    </row>
    <row r="6110" spans="1:2">
      <c r="A6110">
        <v>6109</v>
      </c>
      <c r="B6110" s="13">
        <v>0.38538811821613478</v>
      </c>
    </row>
    <row r="6111" spans="1:2">
      <c r="A6111">
        <v>6110</v>
      </c>
      <c r="B6111" s="13">
        <v>-3.4141808382945702</v>
      </c>
    </row>
    <row r="6112" spans="1:2">
      <c r="A6112">
        <v>6111</v>
      </c>
      <c r="B6112" s="13">
        <v>-3.9866471281511915</v>
      </c>
    </row>
    <row r="6113" spans="1:2">
      <c r="A6113">
        <v>6112</v>
      </c>
      <c r="B6113" s="13">
        <v>3.1593075709719622E-2</v>
      </c>
    </row>
    <row r="6114" spans="1:2">
      <c r="A6114">
        <v>6113</v>
      </c>
      <c r="B6114" s="13">
        <v>0.3127826357939773</v>
      </c>
    </row>
    <row r="6115" spans="1:2">
      <c r="A6115">
        <v>6114</v>
      </c>
      <c r="B6115" s="13">
        <v>6.0964472562418539</v>
      </c>
    </row>
    <row r="6116" spans="1:2">
      <c r="A6116">
        <v>6115</v>
      </c>
      <c r="B6116" s="13">
        <v>-1.5759013516086238</v>
      </c>
    </row>
    <row r="6117" spans="1:2">
      <c r="A6117">
        <v>6116</v>
      </c>
      <c r="B6117" s="13">
        <v>1.9928211440616301</v>
      </c>
    </row>
    <row r="6118" spans="1:2">
      <c r="A6118">
        <v>6117</v>
      </c>
      <c r="B6118" s="13">
        <v>-4.7801561297258024</v>
      </c>
    </row>
    <row r="6119" spans="1:2">
      <c r="A6119">
        <v>6118</v>
      </c>
      <c r="B6119" s="13">
        <v>-3.1184742954599423</v>
      </c>
    </row>
    <row r="6120" spans="1:2">
      <c r="A6120">
        <v>6119</v>
      </c>
      <c r="B6120" s="13">
        <v>3.8542150736974139</v>
      </c>
    </row>
    <row r="6121" spans="1:2">
      <c r="A6121">
        <v>6120</v>
      </c>
      <c r="B6121" s="13">
        <v>2.7252897294274332</v>
      </c>
    </row>
    <row r="6122" spans="1:2">
      <c r="A6122">
        <v>6121</v>
      </c>
      <c r="B6122" s="13">
        <v>-4.7318125728988907</v>
      </c>
    </row>
    <row r="6123" spans="1:2">
      <c r="A6123">
        <v>6122</v>
      </c>
      <c r="B6123" s="13">
        <v>-4.2694304877759794</v>
      </c>
    </row>
    <row r="6124" spans="1:2">
      <c r="A6124">
        <v>6123</v>
      </c>
      <c r="B6124" s="13">
        <v>-0.23470615671922987</v>
      </c>
    </row>
    <row r="6125" spans="1:2">
      <c r="A6125">
        <v>6124</v>
      </c>
      <c r="B6125" s="13">
        <v>2.5158385990564405</v>
      </c>
    </row>
    <row r="6126" spans="1:2">
      <c r="A6126">
        <v>6125</v>
      </c>
      <c r="B6126" s="13">
        <v>-2.0367728165873622</v>
      </c>
    </row>
    <row r="6127" spans="1:2">
      <c r="A6127">
        <v>6126</v>
      </c>
      <c r="B6127" s="13">
        <v>-0.70266292035777045</v>
      </c>
    </row>
    <row r="6128" spans="1:2">
      <c r="A6128">
        <v>6127</v>
      </c>
      <c r="B6128" s="13">
        <v>8.318189128971774</v>
      </c>
    </row>
    <row r="6129" spans="1:2">
      <c r="A6129">
        <v>6128</v>
      </c>
      <c r="B6129" s="13">
        <v>-1.0368974639137778</v>
      </c>
    </row>
    <row r="6130" spans="1:2">
      <c r="A6130">
        <v>6129</v>
      </c>
      <c r="B6130" s="13">
        <v>-2.9132943527819841</v>
      </c>
    </row>
    <row r="6131" spans="1:2">
      <c r="A6131">
        <v>6130</v>
      </c>
      <c r="B6131" s="13">
        <v>-1.7502079737568788</v>
      </c>
    </row>
    <row r="6132" spans="1:2">
      <c r="A6132">
        <v>6131</v>
      </c>
      <c r="B6132" s="13">
        <v>1.3576034989231673</v>
      </c>
    </row>
    <row r="6133" spans="1:2">
      <c r="A6133">
        <v>6132</v>
      </c>
      <c r="B6133" s="13">
        <v>-0.19918468059469596</v>
      </c>
    </row>
    <row r="6134" spans="1:2">
      <c r="A6134">
        <v>6133</v>
      </c>
      <c r="B6134" s="13">
        <v>-2.4134392632548987</v>
      </c>
    </row>
    <row r="6135" spans="1:2">
      <c r="A6135">
        <v>6134</v>
      </c>
      <c r="B6135" s="13">
        <v>-4.328552343107865</v>
      </c>
    </row>
    <row r="6136" spans="1:2">
      <c r="A6136">
        <v>6135</v>
      </c>
      <c r="B6136" s="13">
        <v>-2.9080074944914167</v>
      </c>
    </row>
    <row r="6137" spans="1:2">
      <c r="A6137">
        <v>6136</v>
      </c>
      <c r="B6137" s="13">
        <v>-0.45626199201661549</v>
      </c>
    </row>
    <row r="6138" spans="1:2">
      <c r="A6138">
        <v>6137</v>
      </c>
      <c r="B6138" s="13">
        <v>-1.0830985142037091</v>
      </c>
    </row>
    <row r="6139" spans="1:2">
      <c r="A6139">
        <v>6138</v>
      </c>
      <c r="B6139" s="13">
        <v>0.61903374298618086</v>
      </c>
    </row>
    <row r="6140" spans="1:2">
      <c r="A6140">
        <v>6139</v>
      </c>
      <c r="B6140" s="13">
        <v>-0.21636168513314263</v>
      </c>
    </row>
    <row r="6141" spans="1:2">
      <c r="A6141">
        <v>6140</v>
      </c>
      <c r="B6141" s="13">
        <v>-5.1811279704840825</v>
      </c>
    </row>
    <row r="6142" spans="1:2">
      <c r="A6142">
        <v>6141</v>
      </c>
      <c r="B6142" s="13">
        <v>-4.7356002808216768</v>
      </c>
    </row>
    <row r="6143" spans="1:2">
      <c r="A6143">
        <v>6142</v>
      </c>
      <c r="B6143" s="13">
        <v>1.4642000702796103</v>
      </c>
    </row>
    <row r="6144" spans="1:2">
      <c r="A6144">
        <v>6143</v>
      </c>
      <c r="B6144" s="13">
        <v>1.757549764749107</v>
      </c>
    </row>
    <row r="6145" spans="1:2">
      <c r="A6145">
        <v>6144</v>
      </c>
      <c r="B6145" s="13">
        <v>4.4130553781868311</v>
      </c>
    </row>
    <row r="6146" spans="1:2">
      <c r="A6146">
        <v>6145</v>
      </c>
      <c r="B6146" s="13">
        <v>8.556888068802305</v>
      </c>
    </row>
    <row r="6147" spans="1:2">
      <c r="A6147">
        <v>6146</v>
      </c>
      <c r="B6147" s="13">
        <v>2.2847009003269023</v>
      </c>
    </row>
    <row r="6148" spans="1:2">
      <c r="A6148">
        <v>6147</v>
      </c>
      <c r="B6148" s="13">
        <v>5.3894854217253618</v>
      </c>
    </row>
    <row r="6149" spans="1:2">
      <c r="A6149">
        <v>6148</v>
      </c>
      <c r="B6149" s="13">
        <v>2.4340174088822786</v>
      </c>
    </row>
    <row r="6150" spans="1:2">
      <c r="A6150">
        <v>6149</v>
      </c>
      <c r="B6150" s="13">
        <v>3.4329291523974406</v>
      </c>
    </row>
    <row r="6151" spans="1:2">
      <c r="A6151">
        <v>6150</v>
      </c>
      <c r="B6151" s="13">
        <v>-7.9359936292717164</v>
      </c>
    </row>
    <row r="6152" spans="1:2">
      <c r="A6152">
        <v>6151</v>
      </c>
      <c r="B6152" s="13">
        <v>-1.5645851143536285</v>
      </c>
    </row>
    <row r="6153" spans="1:2">
      <c r="A6153">
        <v>6152</v>
      </c>
      <c r="B6153" s="13">
        <v>2.433338165424956</v>
      </c>
    </row>
    <row r="6154" spans="1:2">
      <c r="A6154">
        <v>6153</v>
      </c>
      <c r="B6154" s="13">
        <v>-5.3916227946737267</v>
      </c>
    </row>
    <row r="6155" spans="1:2">
      <c r="A6155">
        <v>6154</v>
      </c>
      <c r="B6155" s="13">
        <v>-0.16909146251948279</v>
      </c>
    </row>
    <row r="6156" spans="1:2">
      <c r="A6156">
        <v>6155</v>
      </c>
      <c r="B6156" s="13">
        <v>7.3644100106200858E-2</v>
      </c>
    </row>
    <row r="6157" spans="1:2">
      <c r="A6157">
        <v>6156</v>
      </c>
      <c r="B6157" s="13">
        <v>-0.26758169715963653</v>
      </c>
    </row>
    <row r="6158" spans="1:2">
      <c r="A6158">
        <v>6157</v>
      </c>
      <c r="B6158" s="13">
        <v>-2.9695408973230424</v>
      </c>
    </row>
    <row r="6159" spans="1:2">
      <c r="A6159">
        <v>6158</v>
      </c>
      <c r="B6159" s="13">
        <v>-3.0511522691222397</v>
      </c>
    </row>
    <row r="6160" spans="1:2">
      <c r="A6160">
        <v>6159</v>
      </c>
      <c r="B6160" s="13">
        <v>7.2138681994470231</v>
      </c>
    </row>
    <row r="6161" spans="1:2">
      <c r="A6161">
        <v>6160</v>
      </c>
      <c r="B6161" s="13">
        <v>-11.725681536323718</v>
      </c>
    </row>
    <row r="6162" spans="1:2">
      <c r="A6162">
        <v>6161</v>
      </c>
      <c r="B6162" s="13">
        <v>-2.0450719743287813</v>
      </c>
    </row>
    <row r="6163" spans="1:2">
      <c r="A6163">
        <v>6162</v>
      </c>
      <c r="B6163" s="13">
        <v>-3.7793124177122261</v>
      </c>
    </row>
    <row r="6164" spans="1:2">
      <c r="A6164">
        <v>6163</v>
      </c>
      <c r="B6164" s="13">
        <v>-0.43022419701496872</v>
      </c>
    </row>
    <row r="6165" spans="1:2">
      <c r="A6165">
        <v>6164</v>
      </c>
      <c r="B6165" s="13">
        <v>3.4952828380904006</v>
      </c>
    </row>
    <row r="6166" spans="1:2">
      <c r="A6166">
        <v>6165</v>
      </c>
      <c r="B6166" s="13">
        <v>-3.5873115334423766</v>
      </c>
    </row>
    <row r="6167" spans="1:2">
      <c r="A6167">
        <v>6166</v>
      </c>
      <c r="B6167" s="13">
        <v>-2.7258790576958694</v>
      </c>
    </row>
    <row r="6168" spans="1:2">
      <c r="A6168">
        <v>6167</v>
      </c>
      <c r="B6168" s="13">
        <v>2.8869525086403365</v>
      </c>
    </row>
    <row r="6169" spans="1:2">
      <c r="A6169">
        <v>6168</v>
      </c>
      <c r="B6169" s="13">
        <v>-1.5369606476938882</v>
      </c>
    </row>
    <row r="6170" spans="1:2">
      <c r="A6170">
        <v>6169</v>
      </c>
      <c r="B6170" s="13">
        <v>-1.107783885379179</v>
      </c>
    </row>
    <row r="6171" spans="1:2">
      <c r="A6171">
        <v>6170</v>
      </c>
      <c r="B6171" s="13">
        <v>0.63646936370946439</v>
      </c>
    </row>
    <row r="6172" spans="1:2">
      <c r="A6172">
        <v>6171</v>
      </c>
      <c r="B6172" s="13">
        <v>6.1045197977565451</v>
      </c>
    </row>
    <row r="6173" spans="1:2">
      <c r="A6173">
        <v>6172</v>
      </c>
      <c r="B6173" s="13">
        <v>5.9463816752378351</v>
      </c>
    </row>
    <row r="6174" spans="1:2">
      <c r="A6174">
        <v>6173</v>
      </c>
      <c r="B6174" s="13">
        <v>8.6514531573892217</v>
      </c>
    </row>
    <row r="6175" spans="1:2">
      <c r="A6175">
        <v>6174</v>
      </c>
      <c r="B6175" s="13">
        <v>-0.24970604024411891</v>
      </c>
    </row>
    <row r="6176" spans="1:2">
      <c r="A6176">
        <v>6175</v>
      </c>
      <c r="B6176" s="13">
        <v>-2.56141488306202</v>
      </c>
    </row>
    <row r="6177" spans="1:2">
      <c r="A6177">
        <v>6176</v>
      </c>
      <c r="B6177" s="13">
        <v>3.0718279179798387</v>
      </c>
    </row>
    <row r="6178" spans="1:2">
      <c r="A6178">
        <v>6177</v>
      </c>
      <c r="B6178" s="13">
        <v>0.70304897127535404</v>
      </c>
    </row>
    <row r="6179" spans="1:2">
      <c r="A6179">
        <v>6178</v>
      </c>
      <c r="B6179" s="13">
        <v>1.2754621219017295</v>
      </c>
    </row>
    <row r="6180" spans="1:2">
      <c r="A6180">
        <v>6179</v>
      </c>
      <c r="B6180" s="13">
        <v>2.5037720905039587</v>
      </c>
    </row>
    <row r="6181" spans="1:2">
      <c r="A6181">
        <v>6180</v>
      </c>
      <c r="B6181" s="13">
        <v>0.80028237135710578</v>
      </c>
    </row>
    <row r="6182" spans="1:2">
      <c r="A6182">
        <v>6181</v>
      </c>
      <c r="B6182" s="13">
        <v>1.8844048496769865</v>
      </c>
    </row>
    <row r="6183" spans="1:2">
      <c r="A6183">
        <v>6182</v>
      </c>
      <c r="B6183" s="13">
        <v>-0.21032273721182243</v>
      </c>
    </row>
    <row r="6184" spans="1:2">
      <c r="A6184">
        <v>6183</v>
      </c>
      <c r="B6184" s="13">
        <v>-2.655363136309834</v>
      </c>
    </row>
    <row r="6185" spans="1:2">
      <c r="A6185">
        <v>6184</v>
      </c>
      <c r="B6185" s="13">
        <v>0.71405414224915797</v>
      </c>
    </row>
    <row r="6186" spans="1:2">
      <c r="A6186">
        <v>6185</v>
      </c>
      <c r="B6186" s="13">
        <v>-4.084986057155132</v>
      </c>
    </row>
    <row r="6187" spans="1:2">
      <c r="A6187">
        <v>6186</v>
      </c>
      <c r="B6187" s="13">
        <v>2.5466531835036599</v>
      </c>
    </row>
    <row r="6188" spans="1:2">
      <c r="A6188">
        <v>6187</v>
      </c>
      <c r="B6188" s="13">
        <v>-4.8573158864082773</v>
      </c>
    </row>
    <row r="6189" spans="1:2">
      <c r="A6189">
        <v>6188</v>
      </c>
      <c r="B6189" s="13">
        <v>-3.1995441527941062</v>
      </c>
    </row>
    <row r="6190" spans="1:2">
      <c r="A6190">
        <v>6189</v>
      </c>
      <c r="B6190" s="13">
        <v>3.7267232025232286</v>
      </c>
    </row>
    <row r="6191" spans="1:2">
      <c r="A6191">
        <v>6190</v>
      </c>
      <c r="B6191" s="13">
        <v>3.5609131249783812</v>
      </c>
    </row>
    <row r="6192" spans="1:2">
      <c r="A6192">
        <v>6191</v>
      </c>
      <c r="B6192" s="13">
        <v>-1.8957690575111044</v>
      </c>
    </row>
    <row r="6193" spans="1:2">
      <c r="A6193">
        <v>6192</v>
      </c>
      <c r="B6193" s="13">
        <v>-0.35120331694945872</v>
      </c>
    </row>
    <row r="6194" spans="1:2">
      <c r="A6194">
        <v>6193</v>
      </c>
      <c r="B6194" s="13">
        <v>2.7139022121618344</v>
      </c>
    </row>
    <row r="6195" spans="1:2">
      <c r="A6195">
        <v>6194</v>
      </c>
      <c r="B6195" s="13">
        <v>6.5634863820313303</v>
      </c>
    </row>
    <row r="6196" spans="1:2">
      <c r="A6196">
        <v>6195</v>
      </c>
      <c r="B6196" s="13">
        <v>-0.99140837126676618</v>
      </c>
    </row>
    <row r="6197" spans="1:2">
      <c r="A6197">
        <v>6196</v>
      </c>
      <c r="B6197" s="13">
        <v>2.4836419628408017</v>
      </c>
    </row>
    <row r="6198" spans="1:2">
      <c r="A6198">
        <v>6197</v>
      </c>
      <c r="B6198" s="13">
        <v>-3.1120039659443668</v>
      </c>
    </row>
    <row r="6199" spans="1:2">
      <c r="A6199">
        <v>6198</v>
      </c>
      <c r="B6199" s="13">
        <v>2.3807687181771078</v>
      </c>
    </row>
    <row r="6200" spans="1:2">
      <c r="A6200">
        <v>6199</v>
      </c>
      <c r="B6200" s="13">
        <v>-2.9558372316359578</v>
      </c>
    </row>
    <row r="6201" spans="1:2">
      <c r="A6201">
        <v>6200</v>
      </c>
      <c r="B6201" s="13">
        <v>1.6484398031730154</v>
      </c>
    </row>
    <row r="6202" spans="1:2">
      <c r="A6202">
        <v>6201</v>
      </c>
      <c r="B6202" s="13">
        <v>2.3075940851269992</v>
      </c>
    </row>
    <row r="6203" spans="1:2">
      <c r="A6203">
        <v>6202</v>
      </c>
      <c r="B6203" s="13">
        <v>2.1348430087569099</v>
      </c>
    </row>
    <row r="6204" spans="1:2">
      <c r="A6204">
        <v>6203</v>
      </c>
      <c r="B6204" s="13">
        <v>-3.099109200778607</v>
      </c>
    </row>
    <row r="6205" spans="1:2">
      <c r="A6205">
        <v>6204</v>
      </c>
      <c r="B6205" s="13">
        <v>0.80135377835465893</v>
      </c>
    </row>
    <row r="6206" spans="1:2">
      <c r="A6206">
        <v>6205</v>
      </c>
      <c r="B6206" s="13">
        <v>4.0272196623151091</v>
      </c>
    </row>
    <row r="6207" spans="1:2">
      <c r="A6207">
        <v>6206</v>
      </c>
      <c r="B6207" s="13">
        <v>4.9280106011082454</v>
      </c>
    </row>
    <row r="6208" spans="1:2">
      <c r="A6208">
        <v>6207</v>
      </c>
      <c r="B6208" s="13">
        <v>0.89623115720474922</v>
      </c>
    </row>
    <row r="6209" spans="1:2">
      <c r="A6209">
        <v>6208</v>
      </c>
      <c r="B6209" s="13">
        <v>-3.5189804464305143</v>
      </c>
    </row>
    <row r="6210" spans="1:2">
      <c r="A6210">
        <v>6209</v>
      </c>
      <c r="B6210" s="13">
        <v>1.2198649993316153</v>
      </c>
    </row>
    <row r="6211" spans="1:2">
      <c r="A6211">
        <v>6210</v>
      </c>
      <c r="B6211" s="13">
        <v>1.0364283458036663</v>
      </c>
    </row>
    <row r="6212" spans="1:2">
      <c r="A6212">
        <v>6211</v>
      </c>
      <c r="B6212" s="13">
        <v>4.2297276884996933</v>
      </c>
    </row>
    <row r="6213" spans="1:2">
      <c r="A6213">
        <v>6212</v>
      </c>
      <c r="B6213" s="13">
        <v>2.1573348703715811</v>
      </c>
    </row>
    <row r="6214" spans="1:2">
      <c r="A6214">
        <v>6213</v>
      </c>
      <c r="B6214" s="13">
        <v>-5.1749048004387346</v>
      </c>
    </row>
    <row r="6215" spans="1:2">
      <c r="A6215">
        <v>6214</v>
      </c>
      <c r="B6215" s="13">
        <v>1.4620948017862005</v>
      </c>
    </row>
    <row r="6216" spans="1:2">
      <c r="A6216">
        <v>6215</v>
      </c>
      <c r="B6216" s="13">
        <v>-0.90129089165715859</v>
      </c>
    </row>
    <row r="6217" spans="1:2">
      <c r="A6217">
        <v>6216</v>
      </c>
      <c r="B6217" s="13">
        <v>-2.3314820728903736</v>
      </c>
    </row>
    <row r="6218" spans="1:2">
      <c r="A6218">
        <v>6217</v>
      </c>
      <c r="B6218" s="13">
        <v>-10.169942295497368</v>
      </c>
    </row>
    <row r="6219" spans="1:2">
      <c r="A6219">
        <v>6218</v>
      </c>
      <c r="B6219" s="13">
        <v>2.3827076615741425</v>
      </c>
    </row>
    <row r="6220" spans="1:2">
      <c r="A6220">
        <v>6219</v>
      </c>
      <c r="B6220" s="13">
        <v>1.0556356582317619</v>
      </c>
    </row>
    <row r="6221" spans="1:2">
      <c r="A6221">
        <v>6220</v>
      </c>
      <c r="B6221" s="13">
        <v>-2.3107368163609827</v>
      </c>
    </row>
    <row r="6222" spans="1:2">
      <c r="A6222">
        <v>6221</v>
      </c>
      <c r="B6222" s="13">
        <v>1.5824422947759529</v>
      </c>
    </row>
    <row r="6223" spans="1:2">
      <c r="A6223">
        <v>6222</v>
      </c>
      <c r="B6223" s="13">
        <v>4.7032466951170715</v>
      </c>
    </row>
    <row r="6224" spans="1:2">
      <c r="A6224">
        <v>6223</v>
      </c>
      <c r="B6224" s="13">
        <v>2.5888433104212867</v>
      </c>
    </row>
    <row r="6225" spans="1:2">
      <c r="A6225">
        <v>6224</v>
      </c>
      <c r="B6225" s="13">
        <v>-2.9463770090989665</v>
      </c>
    </row>
    <row r="6226" spans="1:2">
      <c r="A6226">
        <v>6225</v>
      </c>
      <c r="B6226" s="13">
        <v>-4.5995719426124158</v>
      </c>
    </row>
    <row r="6227" spans="1:2">
      <c r="A6227">
        <v>6226</v>
      </c>
      <c r="B6227" s="13">
        <v>-1.2417961021846236</v>
      </c>
    </row>
    <row r="6228" spans="1:2">
      <c r="A6228">
        <v>6227</v>
      </c>
      <c r="B6228" s="13">
        <v>-9.2827505873852498</v>
      </c>
    </row>
    <row r="6229" spans="1:2">
      <c r="A6229">
        <v>6228</v>
      </c>
      <c r="B6229" s="13">
        <v>3.7103014654610456</v>
      </c>
    </row>
    <row r="6230" spans="1:2">
      <c r="A6230">
        <v>6229</v>
      </c>
      <c r="B6230" s="13">
        <v>1.7768310888397163</v>
      </c>
    </row>
    <row r="6231" spans="1:2">
      <c r="A6231">
        <v>6230</v>
      </c>
      <c r="B6231" s="13">
        <v>-1.3381445551536022</v>
      </c>
    </row>
    <row r="6232" spans="1:2">
      <c r="A6232">
        <v>6231</v>
      </c>
      <c r="B6232" s="13">
        <v>6.9173863698855644</v>
      </c>
    </row>
    <row r="6233" spans="1:2">
      <c r="A6233">
        <v>6232</v>
      </c>
      <c r="B6233" s="13">
        <v>-3.8960395355517563</v>
      </c>
    </row>
    <row r="6234" spans="1:2">
      <c r="A6234">
        <v>6233</v>
      </c>
      <c r="B6234" s="13">
        <v>-5.9152661890233578</v>
      </c>
    </row>
    <row r="6235" spans="1:2">
      <c r="A6235">
        <v>6234</v>
      </c>
      <c r="B6235" s="13">
        <v>0.31559743577825372</v>
      </c>
    </row>
    <row r="6236" spans="1:2">
      <c r="A6236">
        <v>6235</v>
      </c>
      <c r="B6236" s="13">
        <v>-4.1695753878577362</v>
      </c>
    </row>
    <row r="6237" spans="1:2">
      <c r="A6237">
        <v>6236</v>
      </c>
      <c r="B6237" s="13">
        <v>-1.4330616794395665</v>
      </c>
    </row>
    <row r="6238" spans="1:2">
      <c r="A6238">
        <v>6237</v>
      </c>
      <c r="B6238" s="13">
        <v>2.0664417510533601</v>
      </c>
    </row>
    <row r="6239" spans="1:2">
      <c r="A6239">
        <v>6238</v>
      </c>
      <c r="B6239" s="13">
        <v>-4.9485235772910006</v>
      </c>
    </row>
    <row r="6240" spans="1:2">
      <c r="A6240">
        <v>6239</v>
      </c>
      <c r="B6240" s="13">
        <v>-0.83295170258960471</v>
      </c>
    </row>
    <row r="6241" spans="1:2">
      <c r="A6241">
        <v>6240</v>
      </c>
      <c r="B6241" s="13">
        <v>-0.17124807379830617</v>
      </c>
    </row>
    <row r="6242" spans="1:2">
      <c r="A6242">
        <v>6241</v>
      </c>
      <c r="B6242" s="13">
        <v>-2.4465458674836418</v>
      </c>
    </row>
    <row r="6243" spans="1:2">
      <c r="A6243">
        <v>6242</v>
      </c>
      <c r="B6243" s="13">
        <v>-4.706322004785279</v>
      </c>
    </row>
    <row r="6244" spans="1:2">
      <c r="A6244">
        <v>6243</v>
      </c>
      <c r="B6244" s="13">
        <v>5.0790413107558932</v>
      </c>
    </row>
    <row r="6245" spans="1:2">
      <c r="A6245">
        <v>6244</v>
      </c>
      <c r="B6245" s="13">
        <v>-3.5073915151045454</v>
      </c>
    </row>
    <row r="6246" spans="1:2">
      <c r="A6246">
        <v>6245</v>
      </c>
      <c r="B6246" s="13">
        <v>2.386122306337962</v>
      </c>
    </row>
    <row r="6247" spans="1:2">
      <c r="A6247">
        <v>6246</v>
      </c>
      <c r="B6247" s="13">
        <v>2.8488090278455753</v>
      </c>
    </row>
    <row r="6248" spans="1:2">
      <c r="A6248">
        <v>6247</v>
      </c>
      <c r="B6248" s="13">
        <v>0.31660133209918656</v>
      </c>
    </row>
    <row r="6249" spans="1:2">
      <c r="A6249">
        <v>6248</v>
      </c>
      <c r="B6249" s="13">
        <v>-0.63394706944189261</v>
      </c>
    </row>
    <row r="6250" spans="1:2">
      <c r="A6250">
        <v>6249</v>
      </c>
      <c r="B6250" s="13">
        <v>-2.010349470463368</v>
      </c>
    </row>
    <row r="6251" spans="1:2">
      <c r="A6251">
        <v>6250</v>
      </c>
      <c r="B6251" s="13">
        <v>0.52916300190386101</v>
      </c>
    </row>
    <row r="6252" spans="1:2">
      <c r="A6252">
        <v>6251</v>
      </c>
      <c r="B6252" s="13">
        <v>-9.2856092848122636</v>
      </c>
    </row>
    <row r="6253" spans="1:2">
      <c r="A6253">
        <v>6252</v>
      </c>
      <c r="B6253" s="13">
        <v>-3.4490167134517171</v>
      </c>
    </row>
    <row r="6254" spans="1:2">
      <c r="A6254">
        <v>6253</v>
      </c>
      <c r="B6254" s="13">
        <v>-3.2670571942094924</v>
      </c>
    </row>
    <row r="6255" spans="1:2">
      <c r="A6255">
        <v>6254</v>
      </c>
      <c r="B6255" s="13">
        <v>-2.2846124624232442</v>
      </c>
    </row>
    <row r="6256" spans="1:2">
      <c r="A6256">
        <v>6255</v>
      </c>
      <c r="B6256" s="13">
        <v>2.1657050647101701</v>
      </c>
    </row>
    <row r="6257" spans="1:2">
      <c r="A6257">
        <v>6256</v>
      </c>
      <c r="B6257" s="13">
        <v>3.1916823516943138</v>
      </c>
    </row>
    <row r="6258" spans="1:2">
      <c r="A6258">
        <v>6257</v>
      </c>
      <c r="B6258" s="13">
        <v>8.4171239658018511</v>
      </c>
    </row>
    <row r="6259" spans="1:2">
      <c r="A6259">
        <v>6258</v>
      </c>
      <c r="B6259" s="13">
        <v>-1.1712190733888816</v>
      </c>
    </row>
    <row r="6260" spans="1:2">
      <c r="A6260">
        <v>6259</v>
      </c>
      <c r="B6260" s="13">
        <v>-5.6950814448398885</v>
      </c>
    </row>
    <row r="6261" spans="1:2">
      <c r="A6261">
        <v>6260</v>
      </c>
      <c r="B6261" s="13">
        <v>1.7969563762734537</v>
      </c>
    </row>
    <row r="6262" spans="1:2">
      <c r="A6262">
        <v>6261</v>
      </c>
      <c r="B6262" s="13">
        <v>-0.57099466018365719</v>
      </c>
    </row>
    <row r="6263" spans="1:2">
      <c r="A6263">
        <v>6262</v>
      </c>
      <c r="B6263" s="13">
        <v>1.4754894680977368</v>
      </c>
    </row>
    <row r="6264" spans="1:2">
      <c r="A6264">
        <v>6263</v>
      </c>
      <c r="B6264" s="13">
        <v>-1.7860428516226488</v>
      </c>
    </row>
    <row r="6265" spans="1:2">
      <c r="A6265">
        <v>6264</v>
      </c>
      <c r="B6265" s="13">
        <v>-2.5261585341406669</v>
      </c>
    </row>
    <row r="6266" spans="1:2">
      <c r="A6266">
        <v>6265</v>
      </c>
      <c r="B6266" s="13">
        <v>-2.5772623942915343</v>
      </c>
    </row>
    <row r="6267" spans="1:2">
      <c r="A6267">
        <v>6266</v>
      </c>
      <c r="B6267" s="13">
        <v>-3.2267319961504133</v>
      </c>
    </row>
    <row r="6268" spans="1:2">
      <c r="A6268">
        <v>6267</v>
      </c>
      <c r="B6268" s="13">
        <v>-4.9480919549965723</v>
      </c>
    </row>
    <row r="6269" spans="1:2">
      <c r="A6269">
        <v>6268</v>
      </c>
      <c r="B6269" s="13">
        <v>0.30138412461201219</v>
      </c>
    </row>
    <row r="6270" spans="1:2">
      <c r="A6270">
        <v>6269</v>
      </c>
      <c r="B6270" s="13">
        <v>-3.8595303520796915</v>
      </c>
    </row>
    <row r="6271" spans="1:2">
      <c r="A6271">
        <v>6270</v>
      </c>
      <c r="B6271" s="13">
        <v>0.40655870557162971</v>
      </c>
    </row>
    <row r="6272" spans="1:2">
      <c r="A6272">
        <v>6271</v>
      </c>
      <c r="B6272" s="13">
        <v>3.9504470937003822</v>
      </c>
    </row>
    <row r="6273" spans="1:2">
      <c r="A6273">
        <v>6272</v>
      </c>
      <c r="B6273" s="13">
        <v>0.82679173511604909</v>
      </c>
    </row>
    <row r="6274" spans="1:2">
      <c r="A6274">
        <v>6273</v>
      </c>
      <c r="B6274" s="13">
        <v>-6.8119373707262918</v>
      </c>
    </row>
    <row r="6275" spans="1:2">
      <c r="A6275">
        <v>6274</v>
      </c>
      <c r="B6275" s="13">
        <v>2.2856708145543041</v>
      </c>
    </row>
    <row r="6276" spans="1:2">
      <c r="A6276">
        <v>6275</v>
      </c>
      <c r="B6276" s="13">
        <v>-0.70959352785053775</v>
      </c>
    </row>
    <row r="6277" spans="1:2">
      <c r="A6277">
        <v>6276</v>
      </c>
      <c r="B6277" s="13">
        <v>2.113294776151192</v>
      </c>
    </row>
    <row r="6278" spans="1:2">
      <c r="A6278">
        <v>6277</v>
      </c>
      <c r="B6278" s="13">
        <v>-5.0064478690474612</v>
      </c>
    </row>
    <row r="6279" spans="1:2">
      <c r="A6279">
        <v>6278</v>
      </c>
      <c r="B6279" s="13">
        <v>5.2491199254374736</v>
      </c>
    </row>
    <row r="6280" spans="1:2">
      <c r="A6280">
        <v>6279</v>
      </c>
      <c r="B6280" s="13">
        <v>1.3358995364813115</v>
      </c>
    </row>
    <row r="6281" spans="1:2">
      <c r="A6281">
        <v>6280</v>
      </c>
      <c r="B6281" s="13">
        <v>4.5193527320149416</v>
      </c>
    </row>
    <row r="6282" spans="1:2">
      <c r="A6282">
        <v>6281</v>
      </c>
      <c r="B6282" s="13">
        <v>-1.3252558509685122</v>
      </c>
    </row>
    <row r="6283" spans="1:2">
      <c r="A6283">
        <v>6282</v>
      </c>
      <c r="B6283" s="13">
        <v>-0.78831574345606437</v>
      </c>
    </row>
    <row r="6284" spans="1:2">
      <c r="A6284">
        <v>6283</v>
      </c>
      <c r="B6284" s="13">
        <v>-1.3829330537966329</v>
      </c>
    </row>
    <row r="6285" spans="1:2">
      <c r="A6285">
        <v>6284</v>
      </c>
      <c r="B6285" s="13">
        <v>-1.47710130181738</v>
      </c>
    </row>
    <row r="6286" spans="1:2">
      <c r="A6286">
        <v>6285</v>
      </c>
      <c r="B6286" s="13">
        <v>-3.4768029932624294</v>
      </c>
    </row>
    <row r="6287" spans="1:2">
      <c r="A6287">
        <v>6286</v>
      </c>
      <c r="B6287" s="13">
        <v>-4.1509451382980735</v>
      </c>
    </row>
    <row r="6288" spans="1:2">
      <c r="A6288">
        <v>6287</v>
      </c>
      <c r="B6288" s="13">
        <v>3.5372719395334378</v>
      </c>
    </row>
    <row r="6289" spans="1:2">
      <c r="A6289">
        <v>6288</v>
      </c>
      <c r="B6289" s="13">
        <v>-3.0525549916378338</v>
      </c>
    </row>
    <row r="6290" spans="1:2">
      <c r="A6290">
        <v>6289</v>
      </c>
      <c r="B6290" s="13">
        <v>1.6149180220980044</v>
      </c>
    </row>
    <row r="6291" spans="1:2">
      <c r="A6291">
        <v>6290</v>
      </c>
      <c r="B6291" s="13">
        <v>-4.4171550707747125</v>
      </c>
    </row>
    <row r="6292" spans="1:2">
      <c r="A6292">
        <v>6291</v>
      </c>
      <c r="B6292" s="13">
        <v>-4.4330741636117095</v>
      </c>
    </row>
    <row r="6293" spans="1:2">
      <c r="A6293">
        <v>6292</v>
      </c>
      <c r="B6293" s="13">
        <v>-8.1848730890696775</v>
      </c>
    </row>
    <row r="6294" spans="1:2">
      <c r="A6294">
        <v>6293</v>
      </c>
      <c r="B6294" s="13">
        <v>2.3874997042432438</v>
      </c>
    </row>
    <row r="6295" spans="1:2">
      <c r="A6295">
        <v>6294</v>
      </c>
      <c r="B6295" s="13">
        <v>-2.3698138882804858</v>
      </c>
    </row>
    <row r="6296" spans="1:2">
      <c r="A6296">
        <v>6295</v>
      </c>
      <c r="B6296" s="13">
        <v>1.076999210206939</v>
      </c>
    </row>
    <row r="6297" spans="1:2">
      <c r="A6297">
        <v>6296</v>
      </c>
      <c r="B6297" s="13">
        <v>0.98640839646233025</v>
      </c>
    </row>
    <row r="6298" spans="1:2">
      <c r="A6298">
        <v>6297</v>
      </c>
      <c r="B6298" s="13">
        <v>1.9138812021985439</v>
      </c>
    </row>
    <row r="6299" spans="1:2">
      <c r="A6299">
        <v>6298</v>
      </c>
      <c r="B6299" s="13">
        <v>6.1079784411867211</v>
      </c>
    </row>
    <row r="6300" spans="1:2">
      <c r="A6300">
        <v>6299</v>
      </c>
      <c r="B6300" s="13">
        <v>3.6361549413565268</v>
      </c>
    </row>
    <row r="6301" spans="1:2">
      <c r="A6301">
        <v>6300</v>
      </c>
      <c r="B6301" s="13">
        <v>4.2071074583034447</v>
      </c>
    </row>
    <row r="6302" spans="1:2">
      <c r="A6302">
        <v>6301</v>
      </c>
      <c r="B6302" s="13">
        <v>5.5058107088595927</v>
      </c>
    </row>
    <row r="6303" spans="1:2">
      <c r="A6303">
        <v>6302</v>
      </c>
      <c r="B6303" s="13">
        <v>0.27478565980443076</v>
      </c>
    </row>
    <row r="6304" spans="1:2">
      <c r="A6304">
        <v>6303</v>
      </c>
      <c r="B6304" s="13">
        <v>2.0764464369371081</v>
      </c>
    </row>
    <row r="6305" spans="1:2">
      <c r="A6305">
        <v>6304</v>
      </c>
      <c r="B6305" s="13">
        <v>4.4673267418189422</v>
      </c>
    </row>
    <row r="6306" spans="1:2">
      <c r="A6306">
        <v>6305</v>
      </c>
      <c r="B6306" s="13">
        <v>2.6238696946070754</v>
      </c>
    </row>
    <row r="6307" spans="1:2">
      <c r="A6307">
        <v>6306</v>
      </c>
      <c r="B6307" s="13">
        <v>5.5905143183306487</v>
      </c>
    </row>
    <row r="6308" spans="1:2">
      <c r="A6308">
        <v>6307</v>
      </c>
      <c r="B6308" s="13">
        <v>2.7682985767719757</v>
      </c>
    </row>
    <row r="6309" spans="1:2">
      <c r="A6309">
        <v>6308</v>
      </c>
      <c r="B6309" s="13">
        <v>0.75528932107513369</v>
      </c>
    </row>
    <row r="6310" spans="1:2">
      <c r="A6310">
        <v>6309</v>
      </c>
      <c r="B6310" s="13">
        <v>1.3565106578032611</v>
      </c>
    </row>
    <row r="6311" spans="1:2">
      <c r="A6311">
        <v>6310</v>
      </c>
      <c r="B6311" s="13">
        <v>3.1922046370153163</v>
      </c>
    </row>
    <row r="6312" spans="1:2">
      <c r="A6312">
        <v>6311</v>
      </c>
      <c r="B6312" s="13">
        <v>3.3343148172116366</v>
      </c>
    </row>
    <row r="6313" spans="1:2">
      <c r="A6313">
        <v>6312</v>
      </c>
      <c r="B6313" s="13">
        <v>-5.0793299167736938</v>
      </c>
    </row>
    <row r="6314" spans="1:2">
      <c r="A6314">
        <v>6313</v>
      </c>
      <c r="B6314" s="13">
        <v>-0.18472729501642984</v>
      </c>
    </row>
    <row r="6315" spans="1:2">
      <c r="A6315">
        <v>6314</v>
      </c>
      <c r="B6315" s="13">
        <v>0.5970766466588503</v>
      </c>
    </row>
    <row r="6316" spans="1:2">
      <c r="A6316">
        <v>6315</v>
      </c>
      <c r="B6316" s="13">
        <v>3.8925151948480297</v>
      </c>
    </row>
    <row r="6317" spans="1:2">
      <c r="A6317">
        <v>6316</v>
      </c>
      <c r="B6317" s="13">
        <v>4.2571095904968574</v>
      </c>
    </row>
    <row r="6318" spans="1:2">
      <c r="A6318">
        <v>6317</v>
      </c>
      <c r="B6318" s="13">
        <v>-4.5833515772894193</v>
      </c>
    </row>
    <row r="6319" spans="1:2">
      <c r="A6319">
        <v>6318</v>
      </c>
      <c r="B6319" s="13">
        <v>1.1657842711721393</v>
      </c>
    </row>
    <row r="6320" spans="1:2">
      <c r="A6320">
        <v>6319</v>
      </c>
      <c r="B6320" s="13">
        <v>-4.1885591000913696</v>
      </c>
    </row>
    <row r="6321" spans="1:2">
      <c r="A6321">
        <v>6320</v>
      </c>
      <c r="B6321" s="13">
        <v>-1.9474197173141772</v>
      </c>
    </row>
    <row r="6322" spans="1:2">
      <c r="A6322">
        <v>6321</v>
      </c>
      <c r="B6322" s="13">
        <v>-2.9390985331159709</v>
      </c>
    </row>
    <row r="6323" spans="1:2">
      <c r="A6323">
        <v>6322</v>
      </c>
      <c r="B6323" s="13">
        <v>2.6093737208969534</v>
      </c>
    </row>
    <row r="6324" spans="1:2">
      <c r="A6324">
        <v>6323</v>
      </c>
      <c r="B6324" s="13">
        <v>-7.6130507592136683</v>
      </c>
    </row>
    <row r="6325" spans="1:2">
      <c r="A6325">
        <v>6324</v>
      </c>
      <c r="B6325" s="13">
        <v>-1.1777289670349707</v>
      </c>
    </row>
    <row r="6326" spans="1:2">
      <c r="A6326">
        <v>6325</v>
      </c>
      <c r="B6326" s="13">
        <v>-1.8268879927497497</v>
      </c>
    </row>
    <row r="6327" spans="1:2">
      <c r="A6327">
        <v>6326</v>
      </c>
      <c r="B6327" s="13">
        <v>5.3205158480979566</v>
      </c>
    </row>
    <row r="6328" spans="1:2">
      <c r="A6328">
        <v>6327</v>
      </c>
      <c r="B6328" s="13">
        <v>2.4507966622324999</v>
      </c>
    </row>
    <row r="6329" spans="1:2">
      <c r="A6329">
        <v>6328</v>
      </c>
      <c r="B6329" s="13">
        <v>4.3996515769073596E-4</v>
      </c>
    </row>
    <row r="6330" spans="1:2">
      <c r="A6330">
        <v>6329</v>
      </c>
      <c r="B6330" s="13">
        <v>-4.6487206910885295</v>
      </c>
    </row>
    <row r="6331" spans="1:2">
      <c r="A6331">
        <v>6330</v>
      </c>
      <c r="B6331" s="13">
        <v>-5.3248318694116267E-2</v>
      </c>
    </row>
    <row r="6332" spans="1:2">
      <c r="A6332">
        <v>6331</v>
      </c>
      <c r="B6332" s="13">
        <v>-1.165978716621298</v>
      </c>
    </row>
    <row r="6333" spans="1:2">
      <c r="A6333">
        <v>6332</v>
      </c>
      <c r="B6333" s="13">
        <v>5.9414940154801457</v>
      </c>
    </row>
    <row r="6334" spans="1:2">
      <c r="A6334">
        <v>6333</v>
      </c>
      <c r="B6334" s="13">
        <v>-0.22889086024031599</v>
      </c>
    </row>
    <row r="6335" spans="1:2">
      <c r="A6335">
        <v>6334</v>
      </c>
      <c r="B6335" s="13">
        <v>-2.9767783568871056</v>
      </c>
    </row>
    <row r="6336" spans="1:2">
      <c r="A6336">
        <v>6335</v>
      </c>
      <c r="B6336" s="13">
        <v>-0.67288043773766937</v>
      </c>
    </row>
    <row r="6337" spans="1:2">
      <c r="A6337">
        <v>6336</v>
      </c>
      <c r="B6337" s="13">
        <v>-7.1094244867487985E-2</v>
      </c>
    </row>
    <row r="6338" spans="1:2">
      <c r="A6338">
        <v>6337</v>
      </c>
      <c r="B6338" s="13">
        <v>2.6225088614682996E-2</v>
      </c>
    </row>
    <row r="6339" spans="1:2">
      <c r="A6339">
        <v>6338</v>
      </c>
      <c r="B6339" s="13">
        <v>-2.2024594113443401</v>
      </c>
    </row>
    <row r="6340" spans="1:2">
      <c r="A6340">
        <v>6339</v>
      </c>
      <c r="B6340" s="13">
        <v>2.5180580083170114</v>
      </c>
    </row>
    <row r="6341" spans="1:2">
      <c r="A6341">
        <v>6340</v>
      </c>
      <c r="B6341" s="13">
        <v>-1.9901013231876061</v>
      </c>
    </row>
    <row r="6342" spans="1:2">
      <c r="A6342">
        <v>6341</v>
      </c>
      <c r="B6342" s="13">
        <v>-0.25098548268684923</v>
      </c>
    </row>
    <row r="6343" spans="1:2">
      <c r="A6343">
        <v>6342</v>
      </c>
      <c r="B6343" s="13">
        <v>2.0013628370310323</v>
      </c>
    </row>
    <row r="6344" spans="1:2">
      <c r="A6344">
        <v>6343</v>
      </c>
      <c r="B6344" s="13">
        <v>-3.9601533012689778</v>
      </c>
    </row>
    <row r="6345" spans="1:2">
      <c r="A6345">
        <v>6344</v>
      </c>
      <c r="B6345" s="13">
        <v>1.7167964290567226</v>
      </c>
    </row>
    <row r="6346" spans="1:2">
      <c r="A6346">
        <v>6345</v>
      </c>
      <c r="B6346" s="13">
        <v>0.92429588919931793</v>
      </c>
    </row>
    <row r="6347" spans="1:2">
      <c r="A6347">
        <v>6346</v>
      </c>
      <c r="B6347" s="13">
        <v>-0.89215942356317079</v>
      </c>
    </row>
    <row r="6348" spans="1:2">
      <c r="A6348">
        <v>6347</v>
      </c>
      <c r="B6348" s="13">
        <v>1.4161636292040236</v>
      </c>
    </row>
    <row r="6349" spans="1:2">
      <c r="A6349">
        <v>6348</v>
      </c>
      <c r="B6349" s="13">
        <v>1.9658450296661709</v>
      </c>
    </row>
    <row r="6350" spans="1:2">
      <c r="A6350">
        <v>6349</v>
      </c>
      <c r="B6350" s="13">
        <v>0.24183628195854379</v>
      </c>
    </row>
    <row r="6351" spans="1:2">
      <c r="A6351">
        <v>6350</v>
      </c>
      <c r="B6351" s="13">
        <v>3.5664570546276777</v>
      </c>
    </row>
    <row r="6352" spans="1:2">
      <c r="A6352">
        <v>6351</v>
      </c>
      <c r="B6352" s="13">
        <v>-5.572923243971224</v>
      </c>
    </row>
    <row r="6353" spans="1:2">
      <c r="A6353">
        <v>6352</v>
      </c>
      <c r="B6353" s="13">
        <v>-3.1944556898668863</v>
      </c>
    </row>
    <row r="6354" spans="1:2">
      <c r="A6354">
        <v>6353</v>
      </c>
      <c r="B6354" s="13">
        <v>3.5519202164004162</v>
      </c>
    </row>
    <row r="6355" spans="1:2">
      <c r="A6355">
        <v>6354</v>
      </c>
      <c r="B6355" s="13">
        <v>-4.8785877437283123</v>
      </c>
    </row>
    <row r="6356" spans="1:2">
      <c r="A6356">
        <v>6355</v>
      </c>
      <c r="B6356" s="13">
        <v>-0.4386837350150099</v>
      </c>
    </row>
    <row r="6357" spans="1:2">
      <c r="A6357">
        <v>6356</v>
      </c>
      <c r="B6357" s="13">
        <v>-1.9991733816523811</v>
      </c>
    </row>
    <row r="6358" spans="1:2">
      <c r="A6358">
        <v>6357</v>
      </c>
      <c r="B6358" s="13">
        <v>1.1323602290302957</v>
      </c>
    </row>
    <row r="6359" spans="1:2">
      <c r="A6359">
        <v>6358</v>
      </c>
      <c r="B6359" s="13">
        <v>0.68726754961358183</v>
      </c>
    </row>
    <row r="6360" spans="1:2">
      <c r="A6360">
        <v>6359</v>
      </c>
      <c r="B6360" s="13">
        <v>-1.7904829807005471</v>
      </c>
    </row>
    <row r="6361" spans="1:2">
      <c r="A6361">
        <v>6360</v>
      </c>
      <c r="B6361" s="13">
        <v>-2.4806213081117616</v>
      </c>
    </row>
    <row r="6362" spans="1:2">
      <c r="A6362">
        <v>6361</v>
      </c>
      <c r="B6362" s="13">
        <v>-2.7423118902778509</v>
      </c>
    </row>
    <row r="6363" spans="1:2">
      <c r="A6363">
        <v>6362</v>
      </c>
      <c r="B6363" s="13">
        <v>0.41646124352611624</v>
      </c>
    </row>
    <row r="6364" spans="1:2">
      <c r="A6364">
        <v>6363</v>
      </c>
      <c r="B6364" s="13">
        <v>3.3245852062939178</v>
      </c>
    </row>
    <row r="6365" spans="1:2">
      <c r="A6365">
        <v>6364</v>
      </c>
      <c r="B6365" s="13">
        <v>-1.3728421250305598</v>
      </c>
    </row>
    <row r="6366" spans="1:2">
      <c r="A6366">
        <v>6365</v>
      </c>
      <c r="B6366" s="13">
        <v>-2.5794550542710861</v>
      </c>
    </row>
    <row r="6367" spans="1:2">
      <c r="A6367">
        <v>6366</v>
      </c>
      <c r="B6367" s="13">
        <v>0.1237931761659361</v>
      </c>
    </row>
    <row r="6368" spans="1:2">
      <c r="A6368">
        <v>6367</v>
      </c>
      <c r="B6368" s="13">
        <v>1.8437044843526884</v>
      </c>
    </row>
    <row r="6369" spans="1:2">
      <c r="A6369">
        <v>6368</v>
      </c>
      <c r="B6369" s="13">
        <v>-3.7336507032321613</v>
      </c>
    </row>
    <row r="6370" spans="1:2">
      <c r="A6370">
        <v>6369</v>
      </c>
      <c r="B6370" s="13">
        <v>1.3655774256616258</v>
      </c>
    </row>
    <row r="6371" spans="1:2">
      <c r="A6371">
        <v>6370</v>
      </c>
      <c r="B6371" s="13">
        <v>1.1982333073684257</v>
      </c>
    </row>
    <row r="6372" spans="1:2">
      <c r="A6372">
        <v>6371</v>
      </c>
      <c r="B6372" s="13">
        <v>5.7149355678889231</v>
      </c>
    </row>
    <row r="6373" spans="1:2">
      <c r="A6373">
        <v>6372</v>
      </c>
      <c r="B6373" s="13">
        <v>1.767149153299256</v>
      </c>
    </row>
    <row r="6374" spans="1:2">
      <c r="A6374">
        <v>6373</v>
      </c>
      <c r="B6374" s="13">
        <v>2.8514564147426036</v>
      </c>
    </row>
    <row r="6375" spans="1:2">
      <c r="A6375">
        <v>6374</v>
      </c>
      <c r="B6375" s="13">
        <v>2.9346280752896807</v>
      </c>
    </row>
    <row r="6376" spans="1:2">
      <c r="A6376">
        <v>6375</v>
      </c>
      <c r="B6376" s="13">
        <v>3.0362078522030691</v>
      </c>
    </row>
    <row r="6377" spans="1:2">
      <c r="A6377">
        <v>6376</v>
      </c>
      <c r="B6377" s="13">
        <v>2.8971584904673358</v>
      </c>
    </row>
    <row r="6378" spans="1:2">
      <c r="A6378">
        <v>6377</v>
      </c>
      <c r="B6378" s="13">
        <v>-2.9582620458895903</v>
      </c>
    </row>
    <row r="6379" spans="1:2">
      <c r="A6379">
        <v>6378</v>
      </c>
      <c r="B6379" s="13">
        <v>0.13772634990497196</v>
      </c>
    </row>
    <row r="6380" spans="1:2">
      <c r="A6380">
        <v>6379</v>
      </c>
      <c r="B6380" s="13">
        <v>-5.4607139276533543</v>
      </c>
    </row>
    <row r="6381" spans="1:2">
      <c r="A6381">
        <v>6380</v>
      </c>
      <c r="B6381" s="13">
        <v>-1.1006364936160307</v>
      </c>
    </row>
    <row r="6382" spans="1:2">
      <c r="A6382">
        <v>6381</v>
      </c>
      <c r="B6382" s="13">
        <v>-8.5299026410670944</v>
      </c>
    </row>
    <row r="6383" spans="1:2">
      <c r="A6383">
        <v>6382</v>
      </c>
      <c r="B6383" s="13">
        <v>2.3553732706298356</v>
      </c>
    </row>
    <row r="6384" spans="1:2">
      <c r="A6384">
        <v>6383</v>
      </c>
      <c r="B6384" s="13">
        <v>0.60556246122956003</v>
      </c>
    </row>
    <row r="6385" spans="1:2">
      <c r="A6385">
        <v>6384</v>
      </c>
      <c r="B6385" s="13">
        <v>2.253222927270476</v>
      </c>
    </row>
    <row r="6386" spans="1:2">
      <c r="A6386">
        <v>6385</v>
      </c>
      <c r="B6386" s="13">
        <v>-0.8175392122574402</v>
      </c>
    </row>
    <row r="6387" spans="1:2">
      <c r="A6387">
        <v>6386</v>
      </c>
      <c r="B6387" s="13">
        <v>1.4411991133714739</v>
      </c>
    </row>
    <row r="6388" spans="1:2">
      <c r="A6388">
        <v>6387</v>
      </c>
      <c r="B6388" s="13">
        <v>2.9522230050052931</v>
      </c>
    </row>
    <row r="6389" spans="1:2">
      <c r="A6389">
        <v>6388</v>
      </c>
      <c r="B6389" s="13">
        <v>-6.6392303562457808</v>
      </c>
    </row>
    <row r="6390" spans="1:2">
      <c r="A6390">
        <v>6389</v>
      </c>
      <c r="B6390" s="13">
        <v>-3.5206874182599432</v>
      </c>
    </row>
    <row r="6391" spans="1:2">
      <c r="A6391">
        <v>6390</v>
      </c>
      <c r="B6391" s="13">
        <v>0.20960369172473342</v>
      </c>
    </row>
    <row r="6392" spans="1:2">
      <c r="A6392">
        <v>6391</v>
      </c>
      <c r="B6392" s="13">
        <v>1.292355781020126</v>
      </c>
    </row>
    <row r="6393" spans="1:2">
      <c r="A6393">
        <v>6392</v>
      </c>
      <c r="B6393" s="13">
        <v>-3.8956097702936168</v>
      </c>
    </row>
    <row r="6394" spans="1:2">
      <c r="A6394">
        <v>6393</v>
      </c>
      <c r="B6394" s="13">
        <v>-0.70269591120542962</v>
      </c>
    </row>
    <row r="6395" spans="1:2">
      <c r="A6395">
        <v>6394</v>
      </c>
      <c r="B6395" s="13">
        <v>-5.6591500515137456E-2</v>
      </c>
    </row>
    <row r="6396" spans="1:2">
      <c r="A6396">
        <v>6395</v>
      </c>
      <c r="B6396" s="13">
        <v>6.3243493746019626</v>
      </c>
    </row>
    <row r="6397" spans="1:2">
      <c r="A6397">
        <v>6396</v>
      </c>
      <c r="B6397" s="13">
        <v>1.5608875620762215</v>
      </c>
    </row>
    <row r="6398" spans="1:2">
      <c r="A6398">
        <v>6397</v>
      </c>
      <c r="B6398" s="13">
        <v>5.1081787503018177</v>
      </c>
    </row>
    <row r="6399" spans="1:2">
      <c r="A6399">
        <v>6398</v>
      </c>
      <c r="B6399" s="13">
        <v>-0.61840743295547962</v>
      </c>
    </row>
    <row r="6400" spans="1:2">
      <c r="A6400">
        <v>6399</v>
      </c>
      <c r="B6400" s="13">
        <v>-3.8530647712143811</v>
      </c>
    </row>
    <row r="6401" spans="1:2">
      <c r="A6401">
        <v>6400</v>
      </c>
      <c r="B6401" s="13">
        <v>4.4206075739106527</v>
      </c>
    </row>
    <row r="6402" spans="1:2">
      <c r="A6402">
        <v>6401</v>
      </c>
      <c r="B6402" s="13">
        <v>2.7869915062594828</v>
      </c>
    </row>
    <row r="6403" spans="1:2">
      <c r="A6403">
        <v>6402</v>
      </c>
      <c r="B6403" s="13">
        <v>-2.7179110694548525</v>
      </c>
    </row>
    <row r="6404" spans="1:2">
      <c r="A6404">
        <v>6403</v>
      </c>
      <c r="B6404" s="13">
        <v>-1.0822064229640398</v>
      </c>
    </row>
    <row r="6405" spans="1:2">
      <c r="A6405">
        <v>6404</v>
      </c>
      <c r="B6405" s="13">
        <v>-1.6843939759531368</v>
      </c>
    </row>
    <row r="6406" spans="1:2">
      <c r="A6406">
        <v>6405</v>
      </c>
      <c r="B6406" s="13">
        <v>-6.6130525160812166</v>
      </c>
    </row>
    <row r="6407" spans="1:2">
      <c r="A6407">
        <v>6406</v>
      </c>
      <c r="B6407" s="13">
        <v>-0.98305704749896727</v>
      </c>
    </row>
    <row r="6408" spans="1:2">
      <c r="A6408">
        <v>6407</v>
      </c>
      <c r="B6408" s="13">
        <v>1.2864437358732697</v>
      </c>
    </row>
    <row r="6409" spans="1:2">
      <c r="A6409">
        <v>6408</v>
      </c>
      <c r="B6409" s="13">
        <v>-5.9360099559787409</v>
      </c>
    </row>
    <row r="6410" spans="1:2">
      <c r="A6410">
        <v>6409</v>
      </c>
      <c r="B6410" s="13">
        <v>3.6642097578953026</v>
      </c>
    </row>
    <row r="6411" spans="1:2">
      <c r="A6411">
        <v>6410</v>
      </c>
      <c r="B6411" s="13">
        <v>-5.989521394065151</v>
      </c>
    </row>
    <row r="6412" spans="1:2">
      <c r="A6412">
        <v>6411</v>
      </c>
      <c r="B6412" s="13">
        <v>-0.78626134345510046</v>
      </c>
    </row>
    <row r="6413" spans="1:2">
      <c r="A6413">
        <v>6412</v>
      </c>
      <c r="B6413" s="13">
        <v>0.2416626406646904</v>
      </c>
    </row>
    <row r="6414" spans="1:2">
      <c r="A6414">
        <v>6413</v>
      </c>
      <c r="B6414" s="13">
        <v>-4.1105109964786166</v>
      </c>
    </row>
    <row r="6415" spans="1:2">
      <c r="A6415">
        <v>6414</v>
      </c>
      <c r="B6415" s="13">
        <v>1.9581024196155095</v>
      </c>
    </row>
    <row r="6416" spans="1:2">
      <c r="A6416">
        <v>6415</v>
      </c>
      <c r="B6416" s="13">
        <v>1.6886805264697533</v>
      </c>
    </row>
    <row r="6417" spans="1:2">
      <c r="A6417">
        <v>6416</v>
      </c>
      <c r="B6417" s="13">
        <v>1.5460544535028287</v>
      </c>
    </row>
    <row r="6418" spans="1:2">
      <c r="A6418">
        <v>6417</v>
      </c>
      <c r="B6418" s="13">
        <v>-3.2989919303133495</v>
      </c>
    </row>
    <row r="6419" spans="1:2">
      <c r="A6419">
        <v>6418</v>
      </c>
      <c r="B6419" s="13">
        <v>-0.45781575354874587</v>
      </c>
    </row>
    <row r="6420" spans="1:2">
      <c r="A6420">
        <v>6419</v>
      </c>
      <c r="B6420" s="13">
        <v>-4.5874809394109102</v>
      </c>
    </row>
    <row r="6421" spans="1:2">
      <c r="A6421">
        <v>6420</v>
      </c>
      <c r="B6421" s="13">
        <v>0.97918852256403288</v>
      </c>
    </row>
    <row r="6422" spans="1:2">
      <c r="A6422">
        <v>6421</v>
      </c>
      <c r="B6422" s="13">
        <v>1.5590237997919125</v>
      </c>
    </row>
    <row r="6423" spans="1:2">
      <c r="A6423">
        <v>6422</v>
      </c>
      <c r="B6423" s="13">
        <v>5.471101592736539</v>
      </c>
    </row>
    <row r="6424" spans="1:2">
      <c r="A6424">
        <v>6423</v>
      </c>
      <c r="B6424" s="13">
        <v>-8.8262476937972529</v>
      </c>
    </row>
    <row r="6425" spans="1:2">
      <c r="A6425">
        <v>6424</v>
      </c>
      <c r="B6425" s="13">
        <v>2.5121406316623518</v>
      </c>
    </row>
    <row r="6426" spans="1:2">
      <c r="A6426">
        <v>6425</v>
      </c>
      <c r="B6426" s="13">
        <v>-3.0481496769424163</v>
      </c>
    </row>
    <row r="6427" spans="1:2">
      <c r="A6427">
        <v>6426</v>
      </c>
      <c r="B6427" s="13">
        <v>-1.5859346276446853</v>
      </c>
    </row>
    <row r="6428" spans="1:2">
      <c r="A6428">
        <v>6427</v>
      </c>
      <c r="B6428" s="13">
        <v>3.5469566134395971</v>
      </c>
    </row>
    <row r="6429" spans="1:2">
      <c r="A6429">
        <v>6428</v>
      </c>
      <c r="B6429" s="13">
        <v>4.2852771011160131</v>
      </c>
    </row>
    <row r="6430" spans="1:2">
      <c r="A6430">
        <v>6429</v>
      </c>
      <c r="B6430" s="13">
        <v>-1.6875522626099762</v>
      </c>
    </row>
    <row r="6431" spans="1:2">
      <c r="A6431">
        <v>6430</v>
      </c>
      <c r="B6431" s="13">
        <v>1.2406318805881933</v>
      </c>
    </row>
    <row r="6432" spans="1:2">
      <c r="A6432">
        <v>6431</v>
      </c>
      <c r="B6432" s="13">
        <v>6.2580672687179311</v>
      </c>
    </row>
    <row r="6433" spans="1:2">
      <c r="A6433">
        <v>6432</v>
      </c>
      <c r="B6433" s="13">
        <v>-2.8019628470386015</v>
      </c>
    </row>
    <row r="6434" spans="1:2">
      <c r="A6434">
        <v>6433</v>
      </c>
      <c r="B6434" s="13">
        <v>1.1696989845677801</v>
      </c>
    </row>
    <row r="6435" spans="1:2">
      <c r="A6435">
        <v>6434</v>
      </c>
      <c r="B6435" s="13">
        <v>7.1581465754037632</v>
      </c>
    </row>
    <row r="6436" spans="1:2">
      <c r="A6436">
        <v>6435</v>
      </c>
      <c r="B6436" s="13">
        <v>2.7580484571628765</v>
      </c>
    </row>
    <row r="6437" spans="1:2">
      <c r="A6437">
        <v>6436</v>
      </c>
      <c r="B6437" s="13">
        <v>1.555990579643439</v>
      </c>
    </row>
    <row r="6438" spans="1:2">
      <c r="A6438">
        <v>6437</v>
      </c>
      <c r="B6438" s="13">
        <v>0.26205633752236601</v>
      </c>
    </row>
    <row r="6439" spans="1:2">
      <c r="A6439">
        <v>6438</v>
      </c>
      <c r="B6439" s="13">
        <v>0.82820010943885847</v>
      </c>
    </row>
    <row r="6440" spans="1:2">
      <c r="A6440">
        <v>6439</v>
      </c>
      <c r="B6440" s="13">
        <v>0.38650762694909868</v>
      </c>
    </row>
    <row r="6441" spans="1:2">
      <c r="A6441">
        <v>6440</v>
      </c>
      <c r="B6441" s="13">
        <v>-5.6458687295882175</v>
      </c>
    </row>
    <row r="6442" spans="1:2">
      <c r="A6442">
        <v>6441</v>
      </c>
      <c r="B6442" s="13">
        <v>2.7573692672634422</v>
      </c>
    </row>
    <row r="6443" spans="1:2">
      <c r="A6443">
        <v>6442</v>
      </c>
      <c r="B6443" s="13">
        <v>-2.6858612913887763</v>
      </c>
    </row>
    <row r="6444" spans="1:2">
      <c r="A6444">
        <v>6443</v>
      </c>
      <c r="B6444" s="13">
        <v>-1.9355426858963067</v>
      </c>
    </row>
    <row r="6445" spans="1:2">
      <c r="A6445">
        <v>6444</v>
      </c>
      <c r="B6445" s="13">
        <v>0.1144633817040133</v>
      </c>
    </row>
    <row r="6446" spans="1:2">
      <c r="A6446">
        <v>6445</v>
      </c>
      <c r="B6446" s="13">
        <v>-1.3750016300278953</v>
      </c>
    </row>
    <row r="6447" spans="1:2">
      <c r="A6447">
        <v>6446</v>
      </c>
      <c r="B6447" s="13">
        <v>4.7589996592958483</v>
      </c>
    </row>
    <row r="6448" spans="1:2">
      <c r="A6448">
        <v>6447</v>
      </c>
      <c r="B6448" s="13">
        <v>-6.8154939477260701</v>
      </c>
    </row>
    <row r="6449" spans="1:2">
      <c r="A6449">
        <v>6448</v>
      </c>
      <c r="B6449" s="13">
        <v>0.79834689350136523</v>
      </c>
    </row>
    <row r="6450" spans="1:2">
      <c r="A6450">
        <v>6449</v>
      </c>
      <c r="B6450" s="13">
        <v>-2.4836916630012875</v>
      </c>
    </row>
    <row r="6451" spans="1:2">
      <c r="A6451">
        <v>6450</v>
      </c>
      <c r="B6451" s="13">
        <v>2.3871928601200705</v>
      </c>
    </row>
    <row r="6452" spans="1:2">
      <c r="A6452">
        <v>6451</v>
      </c>
      <c r="B6452" s="13">
        <v>-3.4043296158375633</v>
      </c>
    </row>
    <row r="6453" spans="1:2">
      <c r="A6453">
        <v>6452</v>
      </c>
      <c r="B6453" s="13">
        <v>3.6900294541354484</v>
      </c>
    </row>
    <row r="6454" spans="1:2">
      <c r="A6454">
        <v>6453</v>
      </c>
      <c r="B6454" s="13">
        <v>-2.1930532278637296</v>
      </c>
    </row>
    <row r="6455" spans="1:2">
      <c r="A6455">
        <v>6454</v>
      </c>
      <c r="B6455" s="13">
        <v>-7.140614898320484E-2</v>
      </c>
    </row>
    <row r="6456" spans="1:2">
      <c r="A6456">
        <v>6455</v>
      </c>
      <c r="B6456" s="13">
        <v>1.1455559777236306</v>
      </c>
    </row>
    <row r="6457" spans="1:2">
      <c r="A6457">
        <v>6456</v>
      </c>
      <c r="B6457" s="13">
        <v>1.2881075212009598</v>
      </c>
    </row>
    <row r="6458" spans="1:2">
      <c r="A6458">
        <v>6457</v>
      </c>
      <c r="B6458" s="13">
        <v>-4.2308056598803843</v>
      </c>
    </row>
    <row r="6459" spans="1:2">
      <c r="A6459">
        <v>6458</v>
      </c>
      <c r="B6459" s="13">
        <v>8.7129268916504827</v>
      </c>
    </row>
    <row r="6460" spans="1:2">
      <c r="A6460">
        <v>6459</v>
      </c>
      <c r="B6460" s="13">
        <v>-1.1206051229132239</v>
      </c>
    </row>
    <row r="6461" spans="1:2">
      <c r="A6461">
        <v>6460</v>
      </c>
      <c r="B6461" s="13">
        <v>1.2982274197479597</v>
      </c>
    </row>
    <row r="6462" spans="1:2">
      <c r="A6462">
        <v>6461</v>
      </c>
      <c r="B6462" s="13">
        <v>0.63950125191776075</v>
      </c>
    </row>
    <row r="6463" spans="1:2">
      <c r="A6463">
        <v>6462</v>
      </c>
      <c r="B6463" s="13">
        <v>-2.4973284687144153</v>
      </c>
    </row>
    <row r="6464" spans="1:2">
      <c r="A6464">
        <v>6463</v>
      </c>
      <c r="B6464" s="13">
        <v>0.37057385611458954</v>
      </c>
    </row>
    <row r="6465" spans="1:2">
      <c r="A6465">
        <v>6464</v>
      </c>
      <c r="B6465" s="13">
        <v>4.0478386307653595</v>
      </c>
    </row>
    <row r="6466" spans="1:2">
      <c r="A6466">
        <v>6465</v>
      </c>
      <c r="B6466" s="13">
        <v>-1.3703412972913012</v>
      </c>
    </row>
    <row r="6467" spans="1:2">
      <c r="A6467">
        <v>6466</v>
      </c>
      <c r="B6467" s="13">
        <v>-0.64897924405902307</v>
      </c>
    </row>
    <row r="6468" spans="1:2">
      <c r="A6468">
        <v>6467</v>
      </c>
      <c r="B6468" s="13">
        <v>-3.7281835814695552</v>
      </c>
    </row>
    <row r="6469" spans="1:2">
      <c r="A6469">
        <v>6468</v>
      </c>
      <c r="B6469" s="13">
        <v>-1.9596659667399374</v>
      </c>
    </row>
    <row r="6470" spans="1:2">
      <c r="A6470">
        <v>6469</v>
      </c>
      <c r="B6470" s="13">
        <v>-2.3259199027993267</v>
      </c>
    </row>
    <row r="6471" spans="1:2">
      <c r="A6471">
        <v>6470</v>
      </c>
      <c r="B6471" s="13">
        <v>-6.9465281305118225</v>
      </c>
    </row>
    <row r="6472" spans="1:2">
      <c r="A6472">
        <v>6471</v>
      </c>
      <c r="B6472" s="13">
        <v>6.9499530741973938</v>
      </c>
    </row>
    <row r="6473" spans="1:2">
      <c r="A6473">
        <v>6472</v>
      </c>
      <c r="B6473" s="13">
        <v>-1.3920202629485741</v>
      </c>
    </row>
    <row r="6474" spans="1:2">
      <c r="A6474">
        <v>6473</v>
      </c>
      <c r="B6474" s="13">
        <v>1.2766805579644289</v>
      </c>
    </row>
    <row r="6475" spans="1:2">
      <c r="A6475">
        <v>6474</v>
      </c>
      <c r="B6475" s="13">
        <v>-1.6308829746286531</v>
      </c>
    </row>
    <row r="6476" spans="1:2">
      <c r="A6476">
        <v>6475</v>
      </c>
      <c r="B6476" s="13">
        <v>3.7108130264139456</v>
      </c>
    </row>
    <row r="6477" spans="1:2">
      <c r="A6477">
        <v>6476</v>
      </c>
      <c r="B6477" s="13">
        <v>0.58488769164639731</v>
      </c>
    </row>
    <row r="6478" spans="1:2">
      <c r="A6478">
        <v>6477</v>
      </c>
      <c r="B6478" s="13">
        <v>4.7574006923082619</v>
      </c>
    </row>
    <row r="6479" spans="1:2">
      <c r="A6479">
        <v>6478</v>
      </c>
      <c r="B6479" s="13">
        <v>-4.7634900423230073</v>
      </c>
    </row>
    <row r="6480" spans="1:2">
      <c r="A6480">
        <v>6479</v>
      </c>
      <c r="B6480" s="13">
        <v>1.7433882092812023</v>
      </c>
    </row>
    <row r="6481" spans="1:2">
      <c r="A6481">
        <v>6480</v>
      </c>
      <c r="B6481" s="13">
        <v>-0.71538935146435301</v>
      </c>
    </row>
    <row r="6482" spans="1:2">
      <c r="A6482">
        <v>6481</v>
      </c>
      <c r="B6482" s="13">
        <v>-3.2915455771932218</v>
      </c>
    </row>
    <row r="6483" spans="1:2">
      <c r="A6483">
        <v>6482</v>
      </c>
      <c r="B6483" s="13">
        <v>-1.0988100773932385</v>
      </c>
    </row>
    <row r="6484" spans="1:2">
      <c r="A6484">
        <v>6483</v>
      </c>
      <c r="B6484" s="13">
        <v>-1.1680863739444141</v>
      </c>
    </row>
    <row r="6485" spans="1:2">
      <c r="A6485">
        <v>6484</v>
      </c>
      <c r="B6485" s="13">
        <v>-1.842700852237058</v>
      </c>
    </row>
    <row r="6486" spans="1:2">
      <c r="A6486">
        <v>6485</v>
      </c>
      <c r="B6486" s="13">
        <v>-4.1124249470282264</v>
      </c>
    </row>
    <row r="6487" spans="1:2">
      <c r="A6487">
        <v>6486</v>
      </c>
      <c r="B6487" s="13">
        <v>-2.9323299849694182</v>
      </c>
    </row>
    <row r="6488" spans="1:2">
      <c r="A6488">
        <v>6487</v>
      </c>
      <c r="B6488" s="13">
        <v>3.7538403423153617</v>
      </c>
    </row>
    <row r="6489" spans="1:2">
      <c r="A6489">
        <v>6488</v>
      </c>
      <c r="B6489" s="13">
        <v>-0.64911944627940876</v>
      </c>
    </row>
    <row r="6490" spans="1:2">
      <c r="A6490">
        <v>6489</v>
      </c>
      <c r="B6490" s="13">
        <v>-0.36244598283794538</v>
      </c>
    </row>
    <row r="6491" spans="1:2">
      <c r="A6491">
        <v>6490</v>
      </c>
      <c r="B6491" s="13">
        <v>4.2195189983562473</v>
      </c>
    </row>
    <row r="6492" spans="1:2">
      <c r="A6492">
        <v>6491</v>
      </c>
      <c r="B6492" s="13">
        <v>-3.9884224297485256</v>
      </c>
    </row>
    <row r="6493" spans="1:2">
      <c r="A6493">
        <v>6492</v>
      </c>
      <c r="B6493" s="13">
        <v>-0.120753445517238</v>
      </c>
    </row>
    <row r="6494" spans="1:2">
      <c r="A6494">
        <v>6493</v>
      </c>
      <c r="B6494" s="13">
        <v>-3.9756764183669207</v>
      </c>
    </row>
    <row r="6495" spans="1:2">
      <c r="A6495">
        <v>6494</v>
      </c>
      <c r="B6495" s="13">
        <v>-1.8515790631886868</v>
      </c>
    </row>
    <row r="6496" spans="1:2">
      <c r="A6496">
        <v>6495</v>
      </c>
      <c r="B6496" s="13">
        <v>-6.5750903205929214</v>
      </c>
    </row>
    <row r="6497" spans="1:2">
      <c r="A6497">
        <v>6496</v>
      </c>
      <c r="B6497" s="13">
        <v>4.2902557920693578</v>
      </c>
    </row>
    <row r="6498" spans="1:2">
      <c r="A6498">
        <v>6497</v>
      </c>
      <c r="B6498" s="13">
        <v>-2.622393806487648</v>
      </c>
    </row>
    <row r="6499" spans="1:2">
      <c r="A6499">
        <v>6498</v>
      </c>
      <c r="B6499" s="13">
        <v>2.3136533093819986</v>
      </c>
    </row>
    <row r="6500" spans="1:2">
      <c r="A6500">
        <v>6499</v>
      </c>
      <c r="B6500" s="13">
        <v>-6.2089177071369592</v>
      </c>
    </row>
    <row r="6501" spans="1:2">
      <c r="A6501">
        <v>6500</v>
      </c>
      <c r="B6501" s="13">
        <v>4.0134203234955734</v>
      </c>
    </row>
    <row r="6502" spans="1:2">
      <c r="A6502">
        <v>6501</v>
      </c>
      <c r="B6502" s="13">
        <v>-6.0036077423307175</v>
      </c>
    </row>
    <row r="6503" spans="1:2">
      <c r="A6503">
        <v>6502</v>
      </c>
      <c r="B6503" s="13">
        <v>-2.6157742784256746</v>
      </c>
    </row>
    <row r="6504" spans="1:2">
      <c r="A6504">
        <v>6503</v>
      </c>
      <c r="B6504" s="13">
        <v>-0.96282135911723155</v>
      </c>
    </row>
    <row r="6505" spans="1:2">
      <c r="A6505">
        <v>6504</v>
      </c>
      <c r="B6505" s="13">
        <v>-5.0060320866112828</v>
      </c>
    </row>
    <row r="6506" spans="1:2">
      <c r="A6506">
        <v>6505</v>
      </c>
      <c r="B6506" s="13">
        <v>-1.6237773183569988</v>
      </c>
    </row>
    <row r="6507" spans="1:2">
      <c r="A6507">
        <v>6506</v>
      </c>
      <c r="B6507" s="13">
        <v>3.3926051745854187</v>
      </c>
    </row>
    <row r="6508" spans="1:2">
      <c r="A6508">
        <v>6507</v>
      </c>
      <c r="B6508" s="13">
        <v>-10.513638526901143</v>
      </c>
    </row>
    <row r="6509" spans="1:2">
      <c r="A6509">
        <v>6508</v>
      </c>
      <c r="B6509" s="13">
        <v>-2.6204993543513493</v>
      </c>
    </row>
    <row r="6510" spans="1:2">
      <c r="A6510">
        <v>6509</v>
      </c>
      <c r="B6510" s="13">
        <v>-1.3836563192094016</v>
      </c>
    </row>
    <row r="6511" spans="1:2">
      <c r="A6511">
        <v>6510</v>
      </c>
      <c r="B6511" s="13">
        <v>-1.8298117717607469</v>
      </c>
    </row>
    <row r="6512" spans="1:2">
      <c r="A6512">
        <v>6511</v>
      </c>
      <c r="B6512" s="13">
        <v>-1.6189561503351553</v>
      </c>
    </row>
    <row r="6513" spans="1:2">
      <c r="A6513">
        <v>6512</v>
      </c>
      <c r="B6513" s="13">
        <v>-2.4255621364931494</v>
      </c>
    </row>
    <row r="6514" spans="1:2">
      <c r="A6514">
        <v>6513</v>
      </c>
      <c r="B6514" s="13">
        <v>-0.55887779211695066</v>
      </c>
    </row>
    <row r="6515" spans="1:2">
      <c r="A6515">
        <v>6514</v>
      </c>
      <c r="B6515" s="13">
        <v>-5.668425723798344</v>
      </c>
    </row>
    <row r="6516" spans="1:2">
      <c r="A6516">
        <v>6515</v>
      </c>
      <c r="B6516" s="13">
        <v>0.59048102472293096</v>
      </c>
    </row>
    <row r="6517" spans="1:2">
      <c r="A6517">
        <v>6516</v>
      </c>
      <c r="B6517" s="13">
        <v>1.4355710840714981</v>
      </c>
    </row>
    <row r="6518" spans="1:2">
      <c r="A6518">
        <v>6517</v>
      </c>
      <c r="B6518" s="13">
        <v>0.19471654632833335</v>
      </c>
    </row>
    <row r="6519" spans="1:2">
      <c r="A6519">
        <v>6518</v>
      </c>
      <c r="B6519" s="13">
        <v>2.9232681217015823</v>
      </c>
    </row>
    <row r="6520" spans="1:2">
      <c r="A6520">
        <v>6519</v>
      </c>
      <c r="B6520" s="13">
        <v>3.1128999463666234</v>
      </c>
    </row>
    <row r="6521" spans="1:2">
      <c r="A6521">
        <v>6520</v>
      </c>
      <c r="B6521" s="13">
        <v>3.3638730932577827</v>
      </c>
    </row>
    <row r="6522" spans="1:2">
      <c r="A6522">
        <v>6521</v>
      </c>
      <c r="B6522" s="13">
        <v>0.66630613914955283</v>
      </c>
    </row>
    <row r="6523" spans="1:2">
      <c r="A6523">
        <v>6522</v>
      </c>
      <c r="B6523" s="13">
        <v>3.8835316714235626</v>
      </c>
    </row>
    <row r="6524" spans="1:2">
      <c r="A6524">
        <v>6523</v>
      </c>
      <c r="B6524" s="13">
        <v>-4.6190730015791654</v>
      </c>
    </row>
    <row r="6525" spans="1:2">
      <c r="A6525">
        <v>6524</v>
      </c>
      <c r="B6525" s="13">
        <v>-2.394859475484036</v>
      </c>
    </row>
    <row r="6526" spans="1:2">
      <c r="A6526">
        <v>6525</v>
      </c>
      <c r="B6526" s="13">
        <v>-3.6138003804387773</v>
      </c>
    </row>
    <row r="6527" spans="1:2">
      <c r="A6527">
        <v>6526</v>
      </c>
      <c r="B6527" s="13">
        <v>2.8390502762688681</v>
      </c>
    </row>
    <row r="6528" spans="1:2">
      <c r="A6528">
        <v>6527</v>
      </c>
      <c r="B6528" s="13">
        <v>4.2329511613292485</v>
      </c>
    </row>
    <row r="6529" spans="1:2">
      <c r="A6529">
        <v>6528</v>
      </c>
      <c r="B6529" s="13">
        <v>-4.7852645884603904</v>
      </c>
    </row>
    <row r="6530" spans="1:2">
      <c r="A6530">
        <v>6529</v>
      </c>
      <c r="B6530" s="13">
        <v>-1.1163730851657241</v>
      </c>
    </row>
    <row r="6531" spans="1:2">
      <c r="A6531">
        <v>6530</v>
      </c>
      <c r="B6531" s="13">
        <v>-2.0437986518631908</v>
      </c>
    </row>
    <row r="6532" spans="1:2">
      <c r="A6532">
        <v>6531</v>
      </c>
      <c r="B6532" s="13">
        <v>2.9088492005589863</v>
      </c>
    </row>
    <row r="6533" spans="1:2">
      <c r="A6533">
        <v>6532</v>
      </c>
      <c r="B6533" s="13">
        <v>0.57972921985835291</v>
      </c>
    </row>
    <row r="6534" spans="1:2">
      <c r="A6534">
        <v>6533</v>
      </c>
      <c r="B6534" s="13">
        <v>-3.86038074574676</v>
      </c>
    </row>
    <row r="6535" spans="1:2">
      <c r="A6535">
        <v>6534</v>
      </c>
      <c r="B6535" s="13">
        <v>2.7634342607178626E-2</v>
      </c>
    </row>
    <row r="6536" spans="1:2">
      <c r="A6536">
        <v>6535</v>
      </c>
      <c r="B6536" s="13">
        <v>4.9788122693951129</v>
      </c>
    </row>
    <row r="6537" spans="1:2">
      <c r="A6537">
        <v>6536</v>
      </c>
      <c r="B6537" s="13">
        <v>3.4846216776066012</v>
      </c>
    </row>
    <row r="6538" spans="1:2">
      <c r="A6538">
        <v>6537</v>
      </c>
      <c r="B6538" s="13">
        <v>0.81287137775915108</v>
      </c>
    </row>
    <row r="6539" spans="1:2">
      <c r="A6539">
        <v>6538</v>
      </c>
      <c r="B6539" s="13">
        <v>-1.223423186912304</v>
      </c>
    </row>
    <row r="6540" spans="1:2">
      <c r="A6540">
        <v>6539</v>
      </c>
      <c r="B6540" s="13">
        <v>-4.6783390430505767</v>
      </c>
    </row>
    <row r="6541" spans="1:2">
      <c r="A6541">
        <v>6540</v>
      </c>
      <c r="B6541" s="13">
        <v>-5.7650350989464281</v>
      </c>
    </row>
    <row r="6542" spans="1:2">
      <c r="A6542">
        <v>6541</v>
      </c>
      <c r="B6542" s="13">
        <v>2.3779280133656697</v>
      </c>
    </row>
    <row r="6543" spans="1:2">
      <c r="A6543">
        <v>6542</v>
      </c>
      <c r="B6543" s="13">
        <v>-1.7690818755020727</v>
      </c>
    </row>
    <row r="6544" spans="1:2">
      <c r="A6544">
        <v>6543</v>
      </c>
      <c r="B6544" s="13">
        <v>-0.88027166095884757</v>
      </c>
    </row>
    <row r="6545" spans="1:2">
      <c r="A6545">
        <v>6544</v>
      </c>
      <c r="B6545" s="13">
        <v>0.48896266995530902</v>
      </c>
    </row>
    <row r="6546" spans="1:2">
      <c r="A6546">
        <v>6545</v>
      </c>
      <c r="B6546" s="13">
        <v>-5.1677879481641229</v>
      </c>
    </row>
    <row r="6547" spans="1:2">
      <c r="A6547">
        <v>6546</v>
      </c>
      <c r="B6547" s="13">
        <v>-2.1314332783419796</v>
      </c>
    </row>
    <row r="6548" spans="1:2">
      <c r="A6548">
        <v>6547</v>
      </c>
      <c r="B6548" s="13">
        <v>2.9582961503851317</v>
      </c>
    </row>
    <row r="6549" spans="1:2">
      <c r="A6549">
        <v>6548</v>
      </c>
      <c r="B6549" s="13">
        <v>4.729019462766817</v>
      </c>
    </row>
    <row r="6550" spans="1:2">
      <c r="A6550">
        <v>6549</v>
      </c>
      <c r="B6550" s="13">
        <v>5.0936137982948413</v>
      </c>
    </row>
    <row r="6551" spans="1:2">
      <c r="A6551">
        <v>6550</v>
      </c>
      <c r="B6551" s="13">
        <v>0.36269147080648573</v>
      </c>
    </row>
    <row r="6552" spans="1:2">
      <c r="A6552">
        <v>6551</v>
      </c>
      <c r="B6552" s="13">
        <v>3.9203042127275753</v>
      </c>
    </row>
    <row r="6553" spans="1:2">
      <c r="A6553">
        <v>6552</v>
      </c>
      <c r="B6553" s="13">
        <v>7.0338140937643185</v>
      </c>
    </row>
    <row r="6554" spans="1:2">
      <c r="A6554">
        <v>6553</v>
      </c>
      <c r="B6554" s="13">
        <v>3.4984941170175685</v>
      </c>
    </row>
    <row r="6555" spans="1:2">
      <c r="A6555">
        <v>6554</v>
      </c>
      <c r="B6555" s="13">
        <v>-5.5438557026026931</v>
      </c>
    </row>
    <row r="6556" spans="1:2">
      <c r="A6556">
        <v>6555</v>
      </c>
      <c r="B6556" s="13">
        <v>3.48824769257289</v>
      </c>
    </row>
    <row r="6557" spans="1:2">
      <c r="A6557">
        <v>6556</v>
      </c>
      <c r="B6557" s="13">
        <v>2.1548472299405215</v>
      </c>
    </row>
    <row r="6558" spans="1:2">
      <c r="A6558">
        <v>6557</v>
      </c>
      <c r="B6558" s="13">
        <v>2.9915028386673339</v>
      </c>
    </row>
    <row r="6559" spans="1:2">
      <c r="A6559">
        <v>6558</v>
      </c>
      <c r="B6559" s="13">
        <v>5.0719011681566277E-2</v>
      </c>
    </row>
    <row r="6560" spans="1:2">
      <c r="A6560">
        <v>6559</v>
      </c>
      <c r="B6560" s="13">
        <v>0.79434149867499237</v>
      </c>
    </row>
    <row r="6561" spans="1:2">
      <c r="A6561">
        <v>6560</v>
      </c>
      <c r="B6561" s="13">
        <v>2.943380947744628</v>
      </c>
    </row>
    <row r="6562" spans="1:2">
      <c r="A6562">
        <v>6561</v>
      </c>
      <c r="B6562" s="13">
        <v>-5.4310043827314258</v>
      </c>
    </row>
    <row r="6563" spans="1:2">
      <c r="A6563">
        <v>6562</v>
      </c>
      <c r="B6563" s="13">
        <v>2.7404305498222419</v>
      </c>
    </row>
    <row r="6564" spans="1:2">
      <c r="A6564">
        <v>6563</v>
      </c>
      <c r="B6564" s="13">
        <v>1.8458664895842809</v>
      </c>
    </row>
    <row r="6565" spans="1:2">
      <c r="A6565">
        <v>6564</v>
      </c>
      <c r="B6565" s="13">
        <v>2.5398258783124956</v>
      </c>
    </row>
    <row r="6566" spans="1:2">
      <c r="A6566">
        <v>6565</v>
      </c>
      <c r="B6566" s="13">
        <v>2.3643272530318233</v>
      </c>
    </row>
    <row r="6567" spans="1:2">
      <c r="A6567">
        <v>6566</v>
      </c>
      <c r="B6567" s="13">
        <v>-0.99983119980404311</v>
      </c>
    </row>
    <row r="6568" spans="1:2">
      <c r="A6568">
        <v>6567</v>
      </c>
      <c r="B6568" s="13">
        <v>-3.4955942800863307</v>
      </c>
    </row>
    <row r="6569" spans="1:2">
      <c r="A6569">
        <v>6568</v>
      </c>
      <c r="B6569" s="13">
        <v>-1.9943451436922277</v>
      </c>
    </row>
    <row r="6570" spans="1:2">
      <c r="A6570">
        <v>6569</v>
      </c>
      <c r="B6570" s="13">
        <v>-3.4456674758519452</v>
      </c>
    </row>
    <row r="6571" spans="1:2">
      <c r="A6571">
        <v>6570</v>
      </c>
      <c r="B6571" s="13">
        <v>6.3778619845764402</v>
      </c>
    </row>
    <row r="6572" spans="1:2">
      <c r="A6572">
        <v>6571</v>
      </c>
      <c r="B6572" s="13">
        <v>3.4432322988566648</v>
      </c>
    </row>
    <row r="6573" spans="1:2">
      <c r="A6573">
        <v>6572</v>
      </c>
      <c r="B6573" s="13">
        <v>-6.4134916007496212</v>
      </c>
    </row>
    <row r="6574" spans="1:2">
      <c r="A6574">
        <v>6573</v>
      </c>
      <c r="B6574" s="13">
        <v>-7.3611116919650712</v>
      </c>
    </row>
    <row r="6575" spans="1:2">
      <c r="A6575">
        <v>6574</v>
      </c>
      <c r="B6575" s="13">
        <v>-2.8574439682308985</v>
      </c>
    </row>
    <row r="6576" spans="1:2">
      <c r="A6576">
        <v>6575</v>
      </c>
      <c r="B6576" s="13">
        <v>-0.82606383864478539</v>
      </c>
    </row>
    <row r="6577" spans="1:2">
      <c r="A6577">
        <v>6576</v>
      </c>
      <c r="B6577" s="13">
        <v>-5.4590217949384243</v>
      </c>
    </row>
    <row r="6578" spans="1:2">
      <c r="A6578">
        <v>6577</v>
      </c>
      <c r="B6578" s="13">
        <v>-3.3421244860665777</v>
      </c>
    </row>
    <row r="6579" spans="1:2">
      <c r="A6579">
        <v>6578</v>
      </c>
      <c r="B6579" s="13">
        <v>1.2050337008639287</v>
      </c>
    </row>
    <row r="6580" spans="1:2">
      <c r="A6580">
        <v>6579</v>
      </c>
      <c r="B6580" s="13">
        <v>-7.2907464408048517</v>
      </c>
    </row>
    <row r="6581" spans="1:2">
      <c r="A6581">
        <v>6580</v>
      </c>
      <c r="B6581" s="13">
        <v>-2.2607533089684724</v>
      </c>
    </row>
    <row r="6582" spans="1:2">
      <c r="A6582">
        <v>6581</v>
      </c>
      <c r="B6582" s="13">
        <v>-1.3092387188141021</v>
      </c>
    </row>
    <row r="6583" spans="1:2">
      <c r="A6583">
        <v>6582</v>
      </c>
      <c r="B6583" s="13">
        <v>1.0277124081166538</v>
      </c>
    </row>
    <row r="6584" spans="1:2">
      <c r="A6584">
        <v>6583</v>
      </c>
      <c r="B6584" s="13">
        <v>7.5293059069649582</v>
      </c>
    </row>
    <row r="6585" spans="1:2">
      <c r="A6585">
        <v>6584</v>
      </c>
      <c r="B6585" s="13">
        <v>-3.9811727972659225</v>
      </c>
    </row>
    <row r="6586" spans="1:2">
      <c r="A6586">
        <v>6585</v>
      </c>
      <c r="B6586" s="13">
        <v>-0.99602118590460986</v>
      </c>
    </row>
    <row r="6587" spans="1:2">
      <c r="A6587">
        <v>6586</v>
      </c>
      <c r="B6587" s="13">
        <v>4.2094406413507324</v>
      </c>
    </row>
    <row r="6588" spans="1:2">
      <c r="A6588">
        <v>6587</v>
      </c>
      <c r="B6588" s="13">
        <v>1.7933818424978827</v>
      </c>
    </row>
    <row r="6589" spans="1:2">
      <c r="A6589">
        <v>6588</v>
      </c>
      <c r="B6589" s="13">
        <v>2.2953817526668274</v>
      </c>
    </row>
    <row r="6590" spans="1:2">
      <c r="A6590">
        <v>6589</v>
      </c>
      <c r="B6590" s="13">
        <v>5.3708026687554513</v>
      </c>
    </row>
    <row r="6591" spans="1:2">
      <c r="A6591">
        <v>6590</v>
      </c>
      <c r="B6591" s="13">
        <v>1.7184112860218812</v>
      </c>
    </row>
    <row r="6592" spans="1:2">
      <c r="A6592">
        <v>6591</v>
      </c>
      <c r="B6592" s="13">
        <v>0.83090637911389564</v>
      </c>
    </row>
    <row r="6593" spans="1:2">
      <c r="A6593">
        <v>6592</v>
      </c>
      <c r="B6593" s="13">
        <v>-3.1438865445054476</v>
      </c>
    </row>
    <row r="6594" spans="1:2">
      <c r="A6594">
        <v>6593</v>
      </c>
      <c r="B6594" s="13">
        <v>-4.848512805712863</v>
      </c>
    </row>
    <row r="6595" spans="1:2">
      <c r="A6595">
        <v>6594</v>
      </c>
      <c r="B6595" s="13">
        <v>0.54378876150267152</v>
      </c>
    </row>
    <row r="6596" spans="1:2">
      <c r="A6596">
        <v>6595</v>
      </c>
      <c r="B6596" s="13">
        <v>-3.549478815709997</v>
      </c>
    </row>
    <row r="6597" spans="1:2">
      <c r="A6597">
        <v>6596</v>
      </c>
      <c r="B6597" s="13">
        <v>2.2335471224947865</v>
      </c>
    </row>
    <row r="6598" spans="1:2">
      <c r="A6598">
        <v>6597</v>
      </c>
      <c r="B6598" s="13">
        <v>1.7056274981257638</v>
      </c>
    </row>
    <row r="6599" spans="1:2">
      <c r="A6599">
        <v>6598</v>
      </c>
      <c r="B6599" s="13">
        <v>0.79514067885738349</v>
      </c>
    </row>
    <row r="6600" spans="1:2">
      <c r="A6600">
        <v>6599</v>
      </c>
      <c r="B6600" s="13">
        <v>0.6661662901997395</v>
      </c>
    </row>
    <row r="6601" spans="1:2">
      <c r="A6601">
        <v>6600</v>
      </c>
      <c r="B6601" s="13">
        <v>-0.17012026807779776</v>
      </c>
    </row>
    <row r="6602" spans="1:2">
      <c r="A6602">
        <v>6601</v>
      </c>
      <c r="B6602" s="13">
        <v>-0.30055639761528735</v>
      </c>
    </row>
    <row r="6603" spans="1:2">
      <c r="A6603">
        <v>6602</v>
      </c>
      <c r="B6603" s="13">
        <v>7.4711603128464192</v>
      </c>
    </row>
    <row r="6604" spans="1:2">
      <c r="A6604">
        <v>6603</v>
      </c>
      <c r="B6604" s="13">
        <v>2.044891659613802</v>
      </c>
    </row>
    <row r="6605" spans="1:2">
      <c r="A6605">
        <v>6604</v>
      </c>
      <c r="B6605" s="13">
        <v>-5.4985062062684831</v>
      </c>
    </row>
    <row r="6606" spans="1:2">
      <c r="A6606">
        <v>6605</v>
      </c>
      <c r="B6606" s="13">
        <v>1.8917756710725959</v>
      </c>
    </row>
    <row r="6607" spans="1:2">
      <c r="A6607">
        <v>6606</v>
      </c>
      <c r="B6607" s="13">
        <v>3.8574754851575221</v>
      </c>
    </row>
    <row r="6608" spans="1:2">
      <c r="A6608">
        <v>6607</v>
      </c>
      <c r="B6608" s="13">
        <v>-0.51516695001497681</v>
      </c>
    </row>
    <row r="6609" spans="1:2">
      <c r="A6609">
        <v>6608</v>
      </c>
      <c r="B6609" s="13">
        <v>2.4691245680136995</v>
      </c>
    </row>
    <row r="6610" spans="1:2">
      <c r="A6610">
        <v>6609</v>
      </c>
      <c r="B6610" s="13">
        <v>-0.74747788619446587</v>
      </c>
    </row>
    <row r="6611" spans="1:2">
      <c r="A6611">
        <v>6610</v>
      </c>
      <c r="B6611" s="13">
        <v>0.61392186559572048</v>
      </c>
    </row>
    <row r="6612" spans="1:2">
      <c r="A6612">
        <v>6611</v>
      </c>
      <c r="B6612" s="13">
        <v>-3.7769498469033373</v>
      </c>
    </row>
    <row r="6613" spans="1:2">
      <c r="A6613">
        <v>6612</v>
      </c>
      <c r="B6613" s="13">
        <v>3.766178332007005</v>
      </c>
    </row>
    <row r="6614" spans="1:2">
      <c r="A6614">
        <v>6613</v>
      </c>
      <c r="B6614" s="13">
        <v>3.06485013801138</v>
      </c>
    </row>
    <row r="6615" spans="1:2">
      <c r="A6615">
        <v>6614</v>
      </c>
      <c r="B6615" s="13">
        <v>-1.4054036606992084</v>
      </c>
    </row>
    <row r="6616" spans="1:2">
      <c r="A6616">
        <v>6615</v>
      </c>
      <c r="B6616" s="13">
        <v>-0.42183651799082406</v>
      </c>
    </row>
    <row r="6617" spans="1:2">
      <c r="A6617">
        <v>6616</v>
      </c>
      <c r="B6617" s="13">
        <v>-4.5816434252210945</v>
      </c>
    </row>
    <row r="6618" spans="1:2">
      <c r="A6618">
        <v>6617</v>
      </c>
      <c r="B6618" s="13">
        <v>-1.3851053510913025</v>
      </c>
    </row>
    <row r="6619" spans="1:2">
      <c r="A6619">
        <v>6618</v>
      </c>
      <c r="B6619" s="13">
        <v>1.5098171487646026</v>
      </c>
    </row>
    <row r="6620" spans="1:2">
      <c r="A6620">
        <v>6619</v>
      </c>
      <c r="B6620" s="13">
        <v>3.1894394396291941</v>
      </c>
    </row>
    <row r="6621" spans="1:2">
      <c r="A6621">
        <v>6620</v>
      </c>
      <c r="B6621" s="13">
        <v>2.8774161308065032</v>
      </c>
    </row>
    <row r="6622" spans="1:2">
      <c r="A6622">
        <v>6621</v>
      </c>
      <c r="B6622" s="13">
        <v>-0.66554311675546918</v>
      </c>
    </row>
    <row r="6623" spans="1:2">
      <c r="A6623">
        <v>6622</v>
      </c>
      <c r="B6623" s="13">
        <v>-2.0760229972006701</v>
      </c>
    </row>
    <row r="6624" spans="1:2">
      <c r="A6624">
        <v>6623</v>
      </c>
      <c r="B6624" s="13">
        <v>3.8164300740457366</v>
      </c>
    </row>
    <row r="6625" spans="1:2">
      <c r="A6625">
        <v>6624</v>
      </c>
      <c r="B6625" s="13">
        <v>-5.2183407790928742</v>
      </c>
    </row>
    <row r="6626" spans="1:2">
      <c r="A6626">
        <v>6625</v>
      </c>
      <c r="B6626" s="13">
        <v>-2.9063211101429149</v>
      </c>
    </row>
    <row r="6627" spans="1:2">
      <c r="A6627">
        <v>6626</v>
      </c>
      <c r="B6627" s="13">
        <v>5.6247682310840501</v>
      </c>
    </row>
    <row r="6628" spans="1:2">
      <c r="A6628">
        <v>6627</v>
      </c>
      <c r="B6628" s="13">
        <v>4.6715202687171455</v>
      </c>
    </row>
    <row r="6629" spans="1:2">
      <c r="A6629">
        <v>6628</v>
      </c>
      <c r="B6629" s="13">
        <v>-1.3856905482275645</v>
      </c>
    </row>
    <row r="6630" spans="1:2">
      <c r="A6630">
        <v>6629</v>
      </c>
      <c r="B6630" s="13">
        <v>-1.6956345376581761</v>
      </c>
    </row>
    <row r="6631" spans="1:2">
      <c r="A6631">
        <v>6630</v>
      </c>
      <c r="B6631" s="13">
        <v>-2.9283748339506501</v>
      </c>
    </row>
    <row r="6632" spans="1:2">
      <c r="A6632">
        <v>6631</v>
      </c>
      <c r="B6632" s="13">
        <v>1.4821873531754279</v>
      </c>
    </row>
    <row r="6633" spans="1:2">
      <c r="A6633">
        <v>6632</v>
      </c>
      <c r="B6633" s="13">
        <v>3.7376495912178149</v>
      </c>
    </row>
    <row r="6634" spans="1:2">
      <c r="A6634">
        <v>6633</v>
      </c>
      <c r="B6634" s="13">
        <v>-0.43713850886430944</v>
      </c>
    </row>
    <row r="6635" spans="1:2">
      <c r="A6635">
        <v>6634</v>
      </c>
      <c r="B6635" s="13">
        <v>1.50017851973715</v>
      </c>
    </row>
    <row r="6636" spans="1:2">
      <c r="A6636">
        <v>6635</v>
      </c>
      <c r="B6636" s="13">
        <v>4.225317393335529</v>
      </c>
    </row>
    <row r="6637" spans="1:2">
      <c r="A6637">
        <v>6636</v>
      </c>
      <c r="B6637" s="13">
        <v>-3.0287651029953855</v>
      </c>
    </row>
    <row r="6638" spans="1:2">
      <c r="A6638">
        <v>6637</v>
      </c>
      <c r="B6638" s="13">
        <v>1.0629938007187898</v>
      </c>
    </row>
    <row r="6639" spans="1:2">
      <c r="A6639">
        <v>6638</v>
      </c>
      <c r="B6639" s="13">
        <v>5.7240879187760134</v>
      </c>
    </row>
    <row r="6640" spans="1:2">
      <c r="A6640">
        <v>6639</v>
      </c>
      <c r="B6640" s="13">
        <v>5.8436184885458244</v>
      </c>
    </row>
    <row r="6641" spans="1:2">
      <c r="A6641">
        <v>6640</v>
      </c>
      <c r="B6641" s="13">
        <v>-4.3518056122483264</v>
      </c>
    </row>
    <row r="6642" spans="1:2">
      <c r="A6642">
        <v>6641</v>
      </c>
      <c r="B6642" s="13">
        <v>-7.513910564063222</v>
      </c>
    </row>
    <row r="6643" spans="1:2">
      <c r="A6643">
        <v>6642</v>
      </c>
      <c r="B6643" s="13">
        <v>4.2626622284834781</v>
      </c>
    </row>
    <row r="6644" spans="1:2">
      <c r="A6644">
        <v>6643</v>
      </c>
      <c r="B6644" s="13">
        <v>-1.8704573167762475</v>
      </c>
    </row>
    <row r="6645" spans="1:2">
      <c r="A6645">
        <v>6644</v>
      </c>
      <c r="B6645" s="13">
        <v>2.4918567931979618</v>
      </c>
    </row>
    <row r="6646" spans="1:2">
      <c r="A6646">
        <v>6645</v>
      </c>
      <c r="B6646" s="13">
        <v>2.5781252284044345</v>
      </c>
    </row>
    <row r="6647" spans="1:2">
      <c r="A6647">
        <v>6646</v>
      </c>
      <c r="B6647" s="13">
        <v>1.7668192103013152</v>
      </c>
    </row>
    <row r="6648" spans="1:2">
      <c r="A6648">
        <v>6647</v>
      </c>
      <c r="B6648" s="13">
        <v>0.92229589777484111</v>
      </c>
    </row>
    <row r="6649" spans="1:2">
      <c r="A6649">
        <v>6648</v>
      </c>
      <c r="B6649" s="13">
        <v>2.0152692308508029</v>
      </c>
    </row>
    <row r="6650" spans="1:2">
      <c r="A6650">
        <v>6649</v>
      </c>
      <c r="B6650" s="13">
        <v>4.6678007038587159</v>
      </c>
    </row>
    <row r="6651" spans="1:2">
      <c r="A6651">
        <v>6650</v>
      </c>
      <c r="B6651" s="13">
        <v>3.3048859711518999</v>
      </c>
    </row>
    <row r="6652" spans="1:2">
      <c r="A6652">
        <v>6651</v>
      </c>
      <c r="B6652" s="13">
        <v>4.4188891984798611</v>
      </c>
    </row>
    <row r="6653" spans="1:2">
      <c r="A6653">
        <v>6652</v>
      </c>
      <c r="B6653" s="13">
        <v>-0.77965004313485997</v>
      </c>
    </row>
    <row r="6654" spans="1:2">
      <c r="A6654">
        <v>6653</v>
      </c>
      <c r="B6654" s="13">
        <v>-2.0224613682641785</v>
      </c>
    </row>
    <row r="6655" spans="1:2">
      <c r="A6655">
        <v>6654</v>
      </c>
      <c r="B6655" s="13">
        <v>-4.0792491252452816</v>
      </c>
    </row>
    <row r="6656" spans="1:2">
      <c r="A6656">
        <v>6655</v>
      </c>
      <c r="B6656" s="13">
        <v>0.17094238114875296</v>
      </c>
    </row>
    <row r="6657" spans="1:2">
      <c r="A6657">
        <v>6656</v>
      </c>
      <c r="B6657" s="13">
        <v>1.1502988527206282</v>
      </c>
    </row>
    <row r="6658" spans="1:2">
      <c r="A6658">
        <v>6657</v>
      </c>
      <c r="B6658" s="13">
        <v>1.9808102057463426</v>
      </c>
    </row>
    <row r="6659" spans="1:2">
      <c r="A6659">
        <v>6658</v>
      </c>
      <c r="B6659" s="13">
        <v>-5.9404912080636061</v>
      </c>
    </row>
    <row r="6660" spans="1:2">
      <c r="A6660">
        <v>6659</v>
      </c>
      <c r="B6660" s="13">
        <v>2.3201579723958736</v>
      </c>
    </row>
    <row r="6661" spans="1:2">
      <c r="A6661">
        <v>6660</v>
      </c>
      <c r="B6661" s="13">
        <v>-0.1192886333056221</v>
      </c>
    </row>
    <row r="6662" spans="1:2">
      <c r="A6662">
        <v>6661</v>
      </c>
      <c r="B6662" s="13">
        <v>-0.52166585982346558</v>
      </c>
    </row>
    <row r="6663" spans="1:2">
      <c r="A6663">
        <v>6662</v>
      </c>
      <c r="B6663" s="13">
        <v>5.3598842215058324</v>
      </c>
    </row>
    <row r="6664" spans="1:2">
      <c r="A6664">
        <v>6663</v>
      </c>
      <c r="B6664" s="13">
        <v>-2.9244880457746443</v>
      </c>
    </row>
    <row r="6665" spans="1:2">
      <c r="A6665">
        <v>6664</v>
      </c>
      <c r="B6665" s="13">
        <v>-2.2876588726210025</v>
      </c>
    </row>
    <row r="6666" spans="1:2">
      <c r="A6666">
        <v>6665</v>
      </c>
      <c r="B6666" s="13">
        <v>-0.27312646081888875</v>
      </c>
    </row>
    <row r="6667" spans="1:2">
      <c r="A6667">
        <v>6666</v>
      </c>
      <c r="B6667" s="13">
        <v>4.8241564633395688</v>
      </c>
    </row>
    <row r="6668" spans="1:2">
      <c r="A6668">
        <v>6667</v>
      </c>
      <c r="B6668" s="13">
        <v>-5.7289632511031181</v>
      </c>
    </row>
    <row r="6669" spans="1:2">
      <c r="A6669">
        <v>6668</v>
      </c>
      <c r="B6669" s="13">
        <v>0.14759976664834293</v>
      </c>
    </row>
    <row r="6670" spans="1:2">
      <c r="A6670">
        <v>6669</v>
      </c>
      <c r="B6670" s="13">
        <v>-4.2761928005887597</v>
      </c>
    </row>
    <row r="6671" spans="1:2">
      <c r="A6671">
        <v>6670</v>
      </c>
      <c r="B6671" s="13">
        <v>7.3202840390805495</v>
      </c>
    </row>
    <row r="6672" spans="1:2">
      <c r="A6672">
        <v>6671</v>
      </c>
      <c r="B6672" s="13">
        <v>5.3947876448989112</v>
      </c>
    </row>
    <row r="6673" spans="1:2">
      <c r="A6673">
        <v>6672</v>
      </c>
      <c r="B6673" s="13">
        <v>-0.10647781186250224</v>
      </c>
    </row>
    <row r="6674" spans="1:2">
      <c r="A6674">
        <v>6673</v>
      </c>
      <c r="B6674" s="13">
        <v>-2.7196520011030643</v>
      </c>
    </row>
    <row r="6675" spans="1:2">
      <c r="A6675">
        <v>6674</v>
      </c>
      <c r="B6675" s="13">
        <v>-0.52171138356240399</v>
      </c>
    </row>
    <row r="6676" spans="1:2">
      <c r="A6676">
        <v>6675</v>
      </c>
      <c r="B6676" s="13">
        <v>5.2666350913251465</v>
      </c>
    </row>
    <row r="6677" spans="1:2">
      <c r="A6677">
        <v>6676</v>
      </c>
      <c r="B6677" s="13">
        <v>5.2108379127751094</v>
      </c>
    </row>
    <row r="6678" spans="1:2">
      <c r="A6678">
        <v>6677</v>
      </c>
      <c r="B6678" s="13">
        <v>4.4359093461801846</v>
      </c>
    </row>
    <row r="6679" spans="1:2">
      <c r="A6679">
        <v>6678</v>
      </c>
      <c r="B6679" s="13">
        <v>-2.4627730133444596</v>
      </c>
    </row>
    <row r="6680" spans="1:2">
      <c r="A6680">
        <v>6679</v>
      </c>
      <c r="B6680" s="13">
        <v>-1.1212219595259543</v>
      </c>
    </row>
    <row r="6681" spans="1:2">
      <c r="A6681">
        <v>6680</v>
      </c>
      <c r="B6681" s="13">
        <v>2.1522364560869804</v>
      </c>
    </row>
    <row r="6682" spans="1:2">
      <c r="A6682">
        <v>6681</v>
      </c>
      <c r="B6682" s="13">
        <v>2.4049958236727975</v>
      </c>
    </row>
    <row r="6683" spans="1:2">
      <c r="A6683">
        <v>6682</v>
      </c>
      <c r="B6683" s="13">
        <v>-0.80009726015432314</v>
      </c>
    </row>
    <row r="6684" spans="1:2">
      <c r="A6684">
        <v>6683</v>
      </c>
      <c r="B6684" s="13">
        <v>2.7036140595676623</v>
      </c>
    </row>
    <row r="6685" spans="1:2">
      <c r="A6685">
        <v>6684</v>
      </c>
      <c r="B6685" s="13">
        <v>0.99344116189164589</v>
      </c>
    </row>
    <row r="6686" spans="1:2">
      <c r="A6686">
        <v>6685</v>
      </c>
      <c r="B6686" s="13">
        <v>4.5198900692402066</v>
      </c>
    </row>
    <row r="6687" spans="1:2">
      <c r="A6687">
        <v>6686</v>
      </c>
      <c r="B6687" s="13">
        <v>2.8888997575455915</v>
      </c>
    </row>
    <row r="6688" spans="1:2">
      <c r="A6688">
        <v>6687</v>
      </c>
      <c r="B6688" s="13">
        <v>-2.2351125331553248</v>
      </c>
    </row>
    <row r="6689" spans="1:2">
      <c r="A6689">
        <v>6688</v>
      </c>
      <c r="B6689" s="13">
        <v>2.8227942867192111</v>
      </c>
    </row>
    <row r="6690" spans="1:2">
      <c r="A6690">
        <v>6689</v>
      </c>
      <c r="B6690" s="13">
        <v>2.2231292204177184</v>
      </c>
    </row>
    <row r="6691" spans="1:2">
      <c r="A6691">
        <v>6690</v>
      </c>
      <c r="B6691" s="13">
        <v>-5.2417929548828814</v>
      </c>
    </row>
    <row r="6692" spans="1:2">
      <c r="A6692">
        <v>6691</v>
      </c>
      <c r="B6692" s="13">
        <v>2.8442557724599155E-2</v>
      </c>
    </row>
    <row r="6693" spans="1:2">
      <c r="A6693">
        <v>6692</v>
      </c>
      <c r="B6693" s="13">
        <v>11.050983278175382</v>
      </c>
    </row>
    <row r="6694" spans="1:2">
      <c r="A6694">
        <v>6693</v>
      </c>
      <c r="B6694" s="13">
        <v>1.8731896185034682</v>
      </c>
    </row>
    <row r="6695" spans="1:2">
      <c r="A6695">
        <v>6694</v>
      </c>
      <c r="B6695" s="13">
        <v>-2.4873490762088317</v>
      </c>
    </row>
    <row r="6696" spans="1:2">
      <c r="A6696">
        <v>6695</v>
      </c>
      <c r="B6696" s="13">
        <v>-8.0104060487129551</v>
      </c>
    </row>
    <row r="6697" spans="1:2">
      <c r="A6697">
        <v>6696</v>
      </c>
      <c r="B6697" s="13">
        <v>-2.503716138401527</v>
      </c>
    </row>
    <row r="6698" spans="1:2">
      <c r="A6698">
        <v>6697</v>
      </c>
      <c r="B6698" s="13">
        <v>-1.7002220937470416</v>
      </c>
    </row>
    <row r="6699" spans="1:2">
      <c r="A6699">
        <v>6698</v>
      </c>
      <c r="B6699" s="13">
        <v>5.1362827910071607</v>
      </c>
    </row>
    <row r="6700" spans="1:2">
      <c r="A6700">
        <v>6699</v>
      </c>
      <c r="B6700" s="13">
        <v>-2.610083603847722</v>
      </c>
    </row>
    <row r="6701" spans="1:2">
      <c r="A6701">
        <v>6700</v>
      </c>
      <c r="B6701" s="13">
        <v>-4.2278054219250292</v>
      </c>
    </row>
    <row r="6702" spans="1:2">
      <c r="A6702">
        <v>6701</v>
      </c>
      <c r="B6702" s="13">
        <v>0.92931560922047673</v>
      </c>
    </row>
    <row r="6703" spans="1:2">
      <c r="A6703">
        <v>6702</v>
      </c>
      <c r="B6703" s="13">
        <v>-1.3136495878241772</v>
      </c>
    </row>
    <row r="6704" spans="1:2">
      <c r="A6704">
        <v>6703</v>
      </c>
      <c r="B6704" s="13">
        <v>-3.0903008874665483</v>
      </c>
    </row>
    <row r="6705" spans="1:2">
      <c r="A6705">
        <v>6704</v>
      </c>
      <c r="B6705" s="13">
        <v>-3.6206875574290436</v>
      </c>
    </row>
    <row r="6706" spans="1:2">
      <c r="A6706">
        <v>6705</v>
      </c>
      <c r="B6706" s="13">
        <v>-3.4795079815832399</v>
      </c>
    </row>
    <row r="6707" spans="1:2">
      <c r="A6707">
        <v>6706</v>
      </c>
      <c r="B6707" s="13">
        <v>-2.5243513663319885</v>
      </c>
    </row>
    <row r="6708" spans="1:2">
      <c r="A6708">
        <v>6707</v>
      </c>
      <c r="B6708" s="13">
        <v>0.29786350320715538</v>
      </c>
    </row>
    <row r="6709" spans="1:2">
      <c r="A6709">
        <v>6708</v>
      </c>
      <c r="B6709" s="13">
        <v>-4.3040044892345843</v>
      </c>
    </row>
    <row r="6710" spans="1:2">
      <c r="A6710">
        <v>6709</v>
      </c>
      <c r="B6710" s="13">
        <v>-6.7189179728807371</v>
      </c>
    </row>
    <row r="6711" spans="1:2">
      <c r="A6711">
        <v>6710</v>
      </c>
      <c r="B6711" s="13">
        <v>0.71209437117435193</v>
      </c>
    </row>
    <row r="6712" spans="1:2">
      <c r="A6712">
        <v>6711</v>
      </c>
      <c r="B6712" s="13">
        <v>2.1336069519318075</v>
      </c>
    </row>
    <row r="6713" spans="1:2">
      <c r="A6713">
        <v>6712</v>
      </c>
      <c r="B6713" s="13">
        <v>1.3052734010885965</v>
      </c>
    </row>
    <row r="6714" spans="1:2">
      <c r="A6714">
        <v>6713</v>
      </c>
      <c r="B6714" s="13">
        <v>0.28175117723250487</v>
      </c>
    </row>
    <row r="6715" spans="1:2">
      <c r="A6715">
        <v>6714</v>
      </c>
      <c r="B6715" s="13">
        <v>-0.76957987345466672</v>
      </c>
    </row>
    <row r="6716" spans="1:2">
      <c r="A6716">
        <v>6715</v>
      </c>
      <c r="B6716" s="13">
        <v>-4.4966073737541592</v>
      </c>
    </row>
    <row r="6717" spans="1:2">
      <c r="A6717">
        <v>6716</v>
      </c>
      <c r="B6717" s="13">
        <v>-0.24029831939171384</v>
      </c>
    </row>
    <row r="6718" spans="1:2">
      <c r="A6718">
        <v>6717</v>
      </c>
      <c r="B6718" s="13">
        <v>2.6581547721902576</v>
      </c>
    </row>
    <row r="6719" spans="1:2">
      <c r="A6719">
        <v>6718</v>
      </c>
      <c r="B6719" s="13">
        <v>4.1614980947211171</v>
      </c>
    </row>
    <row r="6720" spans="1:2">
      <c r="A6720">
        <v>6719</v>
      </c>
      <c r="B6720" s="13">
        <v>-1.7815156332729241</v>
      </c>
    </row>
    <row r="6721" spans="1:2">
      <c r="A6721">
        <v>6720</v>
      </c>
      <c r="B6721" s="13">
        <v>-2.0706370609530422</v>
      </c>
    </row>
    <row r="6722" spans="1:2">
      <c r="A6722">
        <v>6721</v>
      </c>
      <c r="B6722" s="13">
        <v>-6.3796543205765426</v>
      </c>
    </row>
    <row r="6723" spans="1:2">
      <c r="A6723">
        <v>6722</v>
      </c>
      <c r="B6723" s="13">
        <v>-3.9754224677224395</v>
      </c>
    </row>
    <row r="6724" spans="1:2">
      <c r="A6724">
        <v>6723</v>
      </c>
      <c r="B6724" s="13">
        <v>-2.8650263796692697</v>
      </c>
    </row>
    <row r="6725" spans="1:2">
      <c r="A6725">
        <v>6724</v>
      </c>
      <c r="B6725" s="13">
        <v>1.9590481533751891</v>
      </c>
    </row>
    <row r="6726" spans="1:2">
      <c r="A6726">
        <v>6725</v>
      </c>
      <c r="B6726" s="13">
        <v>5.6697099864486455</v>
      </c>
    </row>
    <row r="6727" spans="1:2">
      <c r="A6727">
        <v>6726</v>
      </c>
      <c r="B6727" s="13">
        <v>-5.7761826846620421</v>
      </c>
    </row>
    <row r="6728" spans="1:2">
      <c r="A6728">
        <v>6727</v>
      </c>
      <c r="B6728" s="13">
        <v>-2.851672134599144</v>
      </c>
    </row>
    <row r="6729" spans="1:2">
      <c r="A6729">
        <v>6728</v>
      </c>
      <c r="B6729" s="13">
        <v>1.9639186478521342</v>
      </c>
    </row>
    <row r="6730" spans="1:2">
      <c r="A6730">
        <v>6729</v>
      </c>
      <c r="B6730" s="13">
        <v>-3.4450807847508815</v>
      </c>
    </row>
    <row r="6731" spans="1:2">
      <c r="A6731">
        <v>6730</v>
      </c>
      <c r="B6731" s="13">
        <v>1.80087249902669</v>
      </c>
    </row>
    <row r="6732" spans="1:2">
      <c r="A6732">
        <v>6731</v>
      </c>
      <c r="B6732" s="13">
        <v>1.702290901135918</v>
      </c>
    </row>
    <row r="6733" spans="1:2">
      <c r="A6733">
        <v>6732</v>
      </c>
      <c r="B6733" s="13">
        <v>2.2139782978825768</v>
      </c>
    </row>
    <row r="6734" spans="1:2">
      <c r="A6734">
        <v>6733</v>
      </c>
      <c r="B6734" s="13">
        <v>1.6704771569857806</v>
      </c>
    </row>
    <row r="6735" spans="1:2">
      <c r="A6735">
        <v>6734</v>
      </c>
      <c r="B6735" s="13">
        <v>-3.8849094849851853</v>
      </c>
    </row>
    <row r="6736" spans="1:2">
      <c r="A6736">
        <v>6735</v>
      </c>
      <c r="B6736" s="13">
        <v>-1.0724668983427841</v>
      </c>
    </row>
    <row r="6737" spans="1:2">
      <c r="A6737">
        <v>6736</v>
      </c>
      <c r="B6737" s="13">
        <v>1.2437506921966164</v>
      </c>
    </row>
    <row r="6738" spans="1:2">
      <c r="A6738">
        <v>6737</v>
      </c>
      <c r="B6738" s="13">
        <v>0.83498196037464389</v>
      </c>
    </row>
    <row r="6739" spans="1:2">
      <c r="A6739">
        <v>6738</v>
      </c>
      <c r="B6739" s="13">
        <v>-0.72456824056928049</v>
      </c>
    </row>
    <row r="6740" spans="1:2">
      <c r="A6740">
        <v>6739</v>
      </c>
      <c r="B6740" s="13">
        <v>0.25897231189413311</v>
      </c>
    </row>
    <row r="6741" spans="1:2">
      <c r="A6741">
        <v>6740</v>
      </c>
      <c r="B6741" s="13">
        <v>2.8620855750549055</v>
      </c>
    </row>
    <row r="6742" spans="1:2">
      <c r="A6742">
        <v>6741</v>
      </c>
      <c r="B6742" s="13">
        <v>-2.8146520470182961</v>
      </c>
    </row>
    <row r="6743" spans="1:2">
      <c r="A6743">
        <v>6742</v>
      </c>
      <c r="B6743" s="13">
        <v>5.2337098411624101</v>
      </c>
    </row>
    <row r="6744" spans="1:2">
      <c r="A6744">
        <v>6743</v>
      </c>
      <c r="B6744" s="13">
        <v>2.750988796896344</v>
      </c>
    </row>
    <row r="6745" spans="1:2">
      <c r="A6745">
        <v>6744</v>
      </c>
      <c r="B6745" s="13">
        <v>-1.2037222411185255</v>
      </c>
    </row>
    <row r="6746" spans="1:2">
      <c r="A6746">
        <v>6745</v>
      </c>
      <c r="B6746" s="13">
        <v>1.2803548019019466</v>
      </c>
    </row>
    <row r="6747" spans="1:2">
      <c r="A6747">
        <v>6746</v>
      </c>
      <c r="B6747" s="13">
        <v>7.3264850125364829</v>
      </c>
    </row>
    <row r="6748" spans="1:2">
      <c r="A6748">
        <v>6747</v>
      </c>
      <c r="B6748" s="13">
        <v>-4.4865354472765606</v>
      </c>
    </row>
    <row r="6749" spans="1:2">
      <c r="A6749">
        <v>6748</v>
      </c>
      <c r="B6749" s="13">
        <v>-4.8518505176760796</v>
      </c>
    </row>
    <row r="6750" spans="1:2">
      <c r="A6750">
        <v>6749</v>
      </c>
      <c r="B6750" s="13">
        <v>2.9869719650567603</v>
      </c>
    </row>
    <row r="6751" spans="1:2">
      <c r="A6751">
        <v>6750</v>
      </c>
      <c r="B6751" s="13">
        <v>-0.70781365114012262</v>
      </c>
    </row>
    <row r="6752" spans="1:2">
      <c r="A6752">
        <v>6751</v>
      </c>
      <c r="B6752" s="13">
        <v>2.4418127094386901</v>
      </c>
    </row>
    <row r="6753" spans="1:2">
      <c r="A6753">
        <v>6752</v>
      </c>
      <c r="B6753" s="13">
        <v>-0.23058071195100296</v>
      </c>
    </row>
    <row r="6754" spans="1:2">
      <c r="A6754">
        <v>6753</v>
      </c>
      <c r="B6754" s="13">
        <v>-4.6838516990060493</v>
      </c>
    </row>
    <row r="6755" spans="1:2">
      <c r="A6755">
        <v>6754</v>
      </c>
      <c r="B6755" s="13">
        <v>5.3647925023577665</v>
      </c>
    </row>
    <row r="6756" spans="1:2">
      <c r="A6756">
        <v>6755</v>
      </c>
      <c r="B6756" s="13">
        <v>-6.8176850252758596</v>
      </c>
    </row>
    <row r="6757" spans="1:2">
      <c r="A6757">
        <v>6756</v>
      </c>
      <c r="B6757" s="13">
        <v>-2.4134046880440159</v>
      </c>
    </row>
    <row r="6758" spans="1:2">
      <c r="A6758">
        <v>6757</v>
      </c>
      <c r="B6758" s="13">
        <v>-0.80134435457643816</v>
      </c>
    </row>
    <row r="6759" spans="1:2">
      <c r="A6759">
        <v>6758</v>
      </c>
      <c r="B6759" s="13">
        <v>-2.8444981080996143</v>
      </c>
    </row>
    <row r="6760" spans="1:2">
      <c r="A6760">
        <v>6759</v>
      </c>
      <c r="B6760" s="13">
        <v>1.9748990879458097</v>
      </c>
    </row>
    <row r="6761" spans="1:2">
      <c r="A6761">
        <v>6760</v>
      </c>
      <c r="B6761" s="13">
        <v>12.990392641964403</v>
      </c>
    </row>
    <row r="6762" spans="1:2">
      <c r="A6762">
        <v>6761</v>
      </c>
      <c r="B6762" s="13">
        <v>2.5807866063272025</v>
      </c>
    </row>
    <row r="6763" spans="1:2">
      <c r="A6763">
        <v>6762</v>
      </c>
      <c r="B6763" s="13">
        <v>-1.2269173400526596</v>
      </c>
    </row>
    <row r="6764" spans="1:2">
      <c r="A6764">
        <v>6763</v>
      </c>
      <c r="B6764" s="13">
        <v>1.9440577772190735</v>
      </c>
    </row>
    <row r="6765" spans="1:2">
      <c r="A6765">
        <v>6764</v>
      </c>
      <c r="B6765" s="13">
        <v>1.099166873199114</v>
      </c>
    </row>
    <row r="6766" spans="1:2">
      <c r="A6766">
        <v>6765</v>
      </c>
      <c r="B6766" s="13">
        <v>-5.1828904153859154</v>
      </c>
    </row>
    <row r="6767" spans="1:2">
      <c r="A6767">
        <v>6766</v>
      </c>
      <c r="B6767" s="13">
        <v>1.4528379499869455</v>
      </c>
    </row>
    <row r="6768" spans="1:2">
      <c r="A6768">
        <v>6767</v>
      </c>
      <c r="B6768" s="13">
        <v>1.9244812123648025</v>
      </c>
    </row>
    <row r="6769" spans="1:2">
      <c r="A6769">
        <v>6768</v>
      </c>
      <c r="B6769" s="13">
        <v>-0.96219578035622888</v>
      </c>
    </row>
    <row r="6770" spans="1:2">
      <c r="A6770">
        <v>6769</v>
      </c>
      <c r="B6770" s="13">
        <v>1.9556557619714685</v>
      </c>
    </row>
    <row r="6771" spans="1:2">
      <c r="A6771">
        <v>6770</v>
      </c>
      <c r="B6771" s="13">
        <v>-0.50354493214257978</v>
      </c>
    </row>
    <row r="6772" spans="1:2">
      <c r="A6772">
        <v>6771</v>
      </c>
      <c r="B6772" s="13">
        <v>0.94972772417612361</v>
      </c>
    </row>
    <row r="6773" spans="1:2">
      <c r="A6773">
        <v>6772</v>
      </c>
      <c r="B6773" s="13">
        <v>-2.2142743984109821</v>
      </c>
    </row>
    <row r="6774" spans="1:2">
      <c r="A6774">
        <v>6773</v>
      </c>
      <c r="B6774" s="13">
        <v>-2.4687879320612325</v>
      </c>
    </row>
    <row r="6775" spans="1:2">
      <c r="A6775">
        <v>6774</v>
      </c>
      <c r="B6775" s="13">
        <v>1.4489403384651087</v>
      </c>
    </row>
    <row r="6776" spans="1:2">
      <c r="A6776">
        <v>6775</v>
      </c>
      <c r="B6776" s="13">
        <v>-6.1389961535219415</v>
      </c>
    </row>
    <row r="6777" spans="1:2">
      <c r="A6777">
        <v>6776</v>
      </c>
      <c r="B6777" s="13">
        <v>6.8167996885119546</v>
      </c>
    </row>
    <row r="6778" spans="1:2">
      <c r="A6778">
        <v>6777</v>
      </c>
      <c r="B6778" s="13">
        <v>0.50282945389899214</v>
      </c>
    </row>
    <row r="6779" spans="1:2">
      <c r="A6779">
        <v>6778</v>
      </c>
      <c r="B6779" s="13">
        <v>5.8882641129645306</v>
      </c>
    </row>
    <row r="6780" spans="1:2">
      <c r="A6780">
        <v>6779</v>
      </c>
      <c r="B6780" s="13">
        <v>0.96060882724154995</v>
      </c>
    </row>
    <row r="6781" spans="1:2">
      <c r="A6781">
        <v>6780</v>
      </c>
      <c r="B6781" s="13">
        <v>-5.3048598490703727</v>
      </c>
    </row>
    <row r="6782" spans="1:2">
      <c r="A6782">
        <v>6781</v>
      </c>
      <c r="B6782" s="13">
        <v>-0.49995701574770923</v>
      </c>
    </row>
    <row r="6783" spans="1:2">
      <c r="A6783">
        <v>6782</v>
      </c>
      <c r="B6783" s="13">
        <v>0.34952045189916753</v>
      </c>
    </row>
    <row r="6784" spans="1:2">
      <c r="A6784">
        <v>6783</v>
      </c>
      <c r="B6784" s="13">
        <v>8.9104676203357673</v>
      </c>
    </row>
    <row r="6785" spans="1:2">
      <c r="A6785">
        <v>6784</v>
      </c>
      <c r="B6785" s="13">
        <v>-3.3868021446736369</v>
      </c>
    </row>
    <row r="6786" spans="1:2">
      <c r="A6786">
        <v>6785</v>
      </c>
      <c r="B6786" s="13">
        <v>-0.25169586989316911</v>
      </c>
    </row>
    <row r="6787" spans="1:2">
      <c r="A6787">
        <v>6786</v>
      </c>
      <c r="B6787" s="13">
        <v>-0.14412974398208192</v>
      </c>
    </row>
    <row r="6788" spans="1:2">
      <c r="A6788">
        <v>6787</v>
      </c>
      <c r="B6788" s="13">
        <v>-0.8689185900456623</v>
      </c>
    </row>
    <row r="6789" spans="1:2">
      <c r="A6789">
        <v>6788</v>
      </c>
      <c r="B6789" s="13">
        <v>-5.3483995677751563</v>
      </c>
    </row>
    <row r="6790" spans="1:2">
      <c r="A6790">
        <v>6789</v>
      </c>
      <c r="B6790" s="13">
        <v>-2.4084321930186356</v>
      </c>
    </row>
    <row r="6791" spans="1:2">
      <c r="A6791">
        <v>6790</v>
      </c>
      <c r="B6791" s="13">
        <v>4.6684879787855165</v>
      </c>
    </row>
    <row r="6792" spans="1:2">
      <c r="A6792">
        <v>6791</v>
      </c>
      <c r="B6792" s="13">
        <v>3.3880711822821676</v>
      </c>
    </row>
    <row r="6793" spans="1:2">
      <c r="A6793">
        <v>6792</v>
      </c>
      <c r="B6793" s="13">
        <v>5.6375496760253885</v>
      </c>
    </row>
    <row r="6794" spans="1:2">
      <c r="A6794">
        <v>6793</v>
      </c>
      <c r="B6794" s="13">
        <v>-5.1071665892079334</v>
      </c>
    </row>
    <row r="6795" spans="1:2">
      <c r="A6795">
        <v>6794</v>
      </c>
      <c r="B6795" s="13">
        <v>-0.89495878085974712</v>
      </c>
    </row>
    <row r="6796" spans="1:2">
      <c r="A6796">
        <v>6795</v>
      </c>
      <c r="B6796" s="13">
        <v>-2.3142792906178555</v>
      </c>
    </row>
    <row r="6797" spans="1:2">
      <c r="A6797">
        <v>6796</v>
      </c>
      <c r="B6797" s="13">
        <v>-2.0558754348076609</v>
      </c>
    </row>
    <row r="6798" spans="1:2">
      <c r="A6798">
        <v>6797</v>
      </c>
      <c r="B6798" s="13">
        <v>-4.0022838129433165</v>
      </c>
    </row>
    <row r="6799" spans="1:2">
      <c r="A6799">
        <v>6798</v>
      </c>
      <c r="B6799" s="13">
        <v>2.9696634627530076</v>
      </c>
    </row>
    <row r="6800" spans="1:2">
      <c r="A6800">
        <v>6799</v>
      </c>
      <c r="B6800" s="13">
        <v>-7.781211608627669</v>
      </c>
    </row>
    <row r="6801" spans="1:2">
      <c r="A6801">
        <v>6800</v>
      </c>
      <c r="B6801" s="13">
        <v>-0.66696068854398427</v>
      </c>
    </row>
    <row r="6802" spans="1:2">
      <c r="A6802">
        <v>6801</v>
      </c>
      <c r="B6802" s="13">
        <v>-0.96996781831292533</v>
      </c>
    </row>
    <row r="6803" spans="1:2">
      <c r="A6803">
        <v>6802</v>
      </c>
      <c r="B6803" s="13">
        <v>1.9423786879680216</v>
      </c>
    </row>
    <row r="6804" spans="1:2">
      <c r="A6804">
        <v>6803</v>
      </c>
      <c r="B6804" s="13">
        <v>3.2387545110674592</v>
      </c>
    </row>
    <row r="6805" spans="1:2">
      <c r="A6805">
        <v>6804</v>
      </c>
      <c r="B6805" s="13">
        <v>1.1358883995677067</v>
      </c>
    </row>
    <row r="6806" spans="1:2">
      <c r="A6806">
        <v>6805</v>
      </c>
      <c r="B6806" s="13">
        <v>-4.517400794216492</v>
      </c>
    </row>
    <row r="6807" spans="1:2">
      <c r="A6807">
        <v>6806</v>
      </c>
      <c r="B6807" s="13">
        <v>-6.0128730328639222</v>
      </c>
    </row>
    <row r="6808" spans="1:2">
      <c r="A6808">
        <v>6807</v>
      </c>
      <c r="B6808" s="13">
        <v>3.4242489927201243</v>
      </c>
    </row>
    <row r="6809" spans="1:2">
      <c r="A6809">
        <v>6808</v>
      </c>
      <c r="B6809" s="13">
        <v>6.8924719452933578</v>
      </c>
    </row>
    <row r="6810" spans="1:2">
      <c r="A6810">
        <v>6809</v>
      </c>
      <c r="B6810" s="13">
        <v>3.0733956495380119</v>
      </c>
    </row>
    <row r="6811" spans="1:2">
      <c r="A6811">
        <v>6810</v>
      </c>
      <c r="B6811" s="13">
        <v>2.3601134447757701</v>
      </c>
    </row>
    <row r="6812" spans="1:2">
      <c r="A6812">
        <v>6811</v>
      </c>
      <c r="B6812" s="13">
        <v>6.3407538135805792</v>
      </c>
    </row>
    <row r="6813" spans="1:2">
      <c r="A6813">
        <v>6812</v>
      </c>
      <c r="B6813" s="13">
        <v>-2.8401453247329482</v>
      </c>
    </row>
    <row r="6814" spans="1:2">
      <c r="A6814">
        <v>6813</v>
      </c>
      <c r="B6814" s="13">
        <v>-1.2842716258181266</v>
      </c>
    </row>
    <row r="6815" spans="1:2">
      <c r="A6815">
        <v>6814</v>
      </c>
      <c r="B6815" s="13">
        <v>-2.2159977603601289</v>
      </c>
    </row>
    <row r="6816" spans="1:2">
      <c r="A6816">
        <v>6815</v>
      </c>
      <c r="B6816" s="13">
        <v>2.2151392487752877</v>
      </c>
    </row>
    <row r="6817" spans="1:2">
      <c r="A6817">
        <v>6816</v>
      </c>
      <c r="B6817" s="13">
        <v>4.3869099754231842</v>
      </c>
    </row>
    <row r="6818" spans="1:2">
      <c r="A6818">
        <v>6817</v>
      </c>
      <c r="B6818" s="13">
        <v>-8.3824047087201965</v>
      </c>
    </row>
    <row r="6819" spans="1:2">
      <c r="A6819">
        <v>6818</v>
      </c>
      <c r="B6819" s="13">
        <v>-4.0593975015535131</v>
      </c>
    </row>
    <row r="6820" spans="1:2">
      <c r="A6820">
        <v>6819</v>
      </c>
      <c r="B6820" s="13">
        <v>-0.82126030049666909</v>
      </c>
    </row>
    <row r="6821" spans="1:2">
      <c r="A6821">
        <v>6820</v>
      </c>
      <c r="B6821" s="13">
        <v>1.1193793691713658</v>
      </c>
    </row>
    <row r="6822" spans="1:2">
      <c r="A6822">
        <v>6821</v>
      </c>
      <c r="B6822" s="13">
        <v>2.4462896943629273</v>
      </c>
    </row>
    <row r="6823" spans="1:2">
      <c r="A6823">
        <v>6822</v>
      </c>
      <c r="B6823" s="13">
        <v>9.2018861494790171E-3</v>
      </c>
    </row>
    <row r="6824" spans="1:2">
      <c r="A6824">
        <v>6823</v>
      </c>
      <c r="B6824" s="13">
        <v>-4.0982936152574299</v>
      </c>
    </row>
    <row r="6825" spans="1:2">
      <c r="A6825">
        <v>6824</v>
      </c>
      <c r="B6825" s="13">
        <v>4.8667220235856519</v>
      </c>
    </row>
    <row r="6826" spans="1:2">
      <c r="A6826">
        <v>6825</v>
      </c>
      <c r="B6826" s="13">
        <v>0.37879802997112944</v>
      </c>
    </row>
    <row r="6827" spans="1:2">
      <c r="A6827">
        <v>6826</v>
      </c>
      <c r="B6827" s="13">
        <v>2.3333474406798955</v>
      </c>
    </row>
    <row r="6828" spans="1:2">
      <c r="A6828">
        <v>6827</v>
      </c>
      <c r="B6828" s="13">
        <v>-3.0259071694515893</v>
      </c>
    </row>
    <row r="6829" spans="1:2">
      <c r="A6829">
        <v>6828</v>
      </c>
      <c r="B6829" s="13">
        <v>-3.7714665734148669</v>
      </c>
    </row>
    <row r="6830" spans="1:2">
      <c r="A6830">
        <v>6829</v>
      </c>
      <c r="B6830" s="13">
        <v>4.5743051790837557</v>
      </c>
    </row>
    <row r="6831" spans="1:2">
      <c r="A6831">
        <v>6830</v>
      </c>
      <c r="B6831" s="13">
        <v>-1.5210629406969167</v>
      </c>
    </row>
    <row r="6832" spans="1:2">
      <c r="A6832">
        <v>6831</v>
      </c>
      <c r="B6832" s="13">
        <v>-5.5573769024501249</v>
      </c>
    </row>
    <row r="6833" spans="1:2">
      <c r="A6833">
        <v>6832</v>
      </c>
      <c r="B6833" s="13">
        <v>1.6673780828891671</v>
      </c>
    </row>
    <row r="6834" spans="1:2">
      <c r="A6834">
        <v>6833</v>
      </c>
      <c r="B6834" s="13">
        <v>1.4249328619027664</v>
      </c>
    </row>
    <row r="6835" spans="1:2">
      <c r="A6835">
        <v>6834</v>
      </c>
      <c r="B6835" s="13">
        <v>-3.556962154889336</v>
      </c>
    </row>
    <row r="6836" spans="1:2">
      <c r="A6836">
        <v>6835</v>
      </c>
      <c r="B6836" s="13">
        <v>4.4407923798062567</v>
      </c>
    </row>
    <row r="6837" spans="1:2">
      <c r="A6837">
        <v>6836</v>
      </c>
      <c r="B6837" s="13">
        <v>4.1038063769880502</v>
      </c>
    </row>
    <row r="6838" spans="1:2">
      <c r="A6838">
        <v>6837</v>
      </c>
      <c r="B6838" s="13">
        <v>-2.5738145756492026</v>
      </c>
    </row>
    <row r="6839" spans="1:2">
      <c r="A6839">
        <v>6838</v>
      </c>
      <c r="B6839" s="13">
        <v>-4.6373568190037924</v>
      </c>
    </row>
    <row r="6840" spans="1:2">
      <c r="A6840">
        <v>6839</v>
      </c>
      <c r="B6840" s="13">
        <v>7.3949011826847686</v>
      </c>
    </row>
    <row r="6841" spans="1:2">
      <c r="A6841">
        <v>6840</v>
      </c>
      <c r="B6841" s="13">
        <v>0.17489320323213928</v>
      </c>
    </row>
    <row r="6842" spans="1:2">
      <c r="A6842">
        <v>6841</v>
      </c>
      <c r="B6842" s="13">
        <v>-0.27353586995317186</v>
      </c>
    </row>
    <row r="6843" spans="1:2">
      <c r="A6843">
        <v>6842</v>
      </c>
      <c r="B6843" s="13">
        <v>-3.3230001687103985</v>
      </c>
    </row>
    <row r="6844" spans="1:2">
      <c r="A6844">
        <v>6843</v>
      </c>
      <c r="B6844" s="13">
        <v>-3.244389359835909</v>
      </c>
    </row>
    <row r="6845" spans="1:2">
      <c r="A6845">
        <v>6844</v>
      </c>
      <c r="B6845" s="13">
        <v>-3.8261337755257077</v>
      </c>
    </row>
    <row r="6846" spans="1:2">
      <c r="A6846">
        <v>6845</v>
      </c>
      <c r="B6846" s="13">
        <v>1.2565307476110632</v>
      </c>
    </row>
    <row r="6847" spans="1:2">
      <c r="A6847">
        <v>6846</v>
      </c>
      <c r="B6847" s="13">
        <v>-0.57354406407970082</v>
      </c>
    </row>
    <row r="6848" spans="1:2">
      <c r="A6848">
        <v>6847</v>
      </c>
      <c r="B6848" s="13">
        <v>4.6043491192032793</v>
      </c>
    </row>
    <row r="6849" spans="1:2">
      <c r="A6849">
        <v>6848</v>
      </c>
      <c r="B6849" s="13">
        <v>-3.5315442961459218</v>
      </c>
    </row>
    <row r="6850" spans="1:2">
      <c r="A6850">
        <v>6849</v>
      </c>
      <c r="B6850" s="13">
        <v>-3.0549269626488451</v>
      </c>
    </row>
    <row r="6851" spans="1:2">
      <c r="A6851">
        <v>6850</v>
      </c>
      <c r="B6851" s="13">
        <v>0.88381429398927813</v>
      </c>
    </row>
    <row r="6852" spans="1:2">
      <c r="A6852">
        <v>6851</v>
      </c>
      <c r="B6852" s="13">
        <v>-3.5523406019645196</v>
      </c>
    </row>
    <row r="6853" spans="1:2">
      <c r="A6853">
        <v>6852</v>
      </c>
      <c r="B6853" s="13">
        <v>3.1735472628422481</v>
      </c>
    </row>
    <row r="6854" spans="1:2">
      <c r="A6854">
        <v>6853</v>
      </c>
      <c r="B6854" s="13">
        <v>2.4707452307427809</v>
      </c>
    </row>
    <row r="6855" spans="1:2">
      <c r="A6855">
        <v>6854</v>
      </c>
      <c r="B6855" s="13">
        <v>2.1083972505221431</v>
      </c>
    </row>
    <row r="6856" spans="1:2">
      <c r="A6856">
        <v>6855</v>
      </c>
      <c r="B6856" s="13">
        <v>1.1606515769047003</v>
      </c>
    </row>
    <row r="6857" spans="1:2">
      <c r="A6857">
        <v>6856</v>
      </c>
      <c r="B6857" s="13">
        <v>2.3877226201051553</v>
      </c>
    </row>
    <row r="6858" spans="1:2">
      <c r="A6858">
        <v>6857</v>
      </c>
      <c r="B6858" s="13">
        <v>-4.7087343345218198</v>
      </c>
    </row>
    <row r="6859" spans="1:2">
      <c r="A6859">
        <v>6858</v>
      </c>
      <c r="B6859" s="13">
        <v>-1.6922866538141725</v>
      </c>
    </row>
    <row r="6860" spans="1:2">
      <c r="A6860">
        <v>6859</v>
      </c>
      <c r="B6860" s="13">
        <v>-2.6789163956965352</v>
      </c>
    </row>
    <row r="6861" spans="1:2">
      <c r="A6861">
        <v>6860</v>
      </c>
      <c r="B6861" s="13">
        <v>1.4103118588293788</v>
      </c>
    </row>
    <row r="6862" spans="1:2">
      <c r="A6862">
        <v>6861</v>
      </c>
      <c r="B6862" s="13">
        <v>1.7295234254182872</v>
      </c>
    </row>
    <row r="6863" spans="1:2">
      <c r="A6863">
        <v>6862</v>
      </c>
      <c r="B6863" s="13">
        <v>-1.4869428154452946</v>
      </c>
    </row>
    <row r="6864" spans="1:2">
      <c r="A6864">
        <v>6863</v>
      </c>
      <c r="B6864" s="13">
        <v>-1.0885036141723821</v>
      </c>
    </row>
    <row r="6865" spans="1:2">
      <c r="A6865">
        <v>6864</v>
      </c>
      <c r="B6865" s="13">
        <v>2.4139898305221332</v>
      </c>
    </row>
    <row r="6866" spans="1:2">
      <c r="A6866">
        <v>6865</v>
      </c>
      <c r="B6866" s="13">
        <v>2.7956218606564684</v>
      </c>
    </row>
    <row r="6867" spans="1:2">
      <c r="A6867">
        <v>6866</v>
      </c>
      <c r="B6867" s="13">
        <v>0.42737767550209299</v>
      </c>
    </row>
    <row r="6868" spans="1:2">
      <c r="A6868">
        <v>6867</v>
      </c>
      <c r="B6868" s="13">
        <v>5.2906357738796057</v>
      </c>
    </row>
    <row r="6869" spans="1:2">
      <c r="A6869">
        <v>6868</v>
      </c>
      <c r="B6869" s="13">
        <v>-1.0186364428102919</v>
      </c>
    </row>
    <row r="6870" spans="1:2">
      <c r="A6870">
        <v>6869</v>
      </c>
      <c r="B6870" s="13">
        <v>-2.5003121398316517</v>
      </c>
    </row>
    <row r="6871" spans="1:2">
      <c r="A6871">
        <v>6870</v>
      </c>
      <c r="B6871" s="13">
        <v>3.2038280739938143</v>
      </c>
    </row>
    <row r="6872" spans="1:2">
      <c r="A6872">
        <v>6871</v>
      </c>
      <c r="B6872" s="13">
        <v>-0.86887985608903318</v>
      </c>
    </row>
    <row r="6873" spans="1:2">
      <c r="A6873">
        <v>6872</v>
      </c>
      <c r="B6873" s="13">
        <v>-1.4137501621270034</v>
      </c>
    </row>
    <row r="6874" spans="1:2">
      <c r="A6874">
        <v>6873</v>
      </c>
      <c r="B6874" s="13">
        <v>-0.8800964032788926</v>
      </c>
    </row>
    <row r="6875" spans="1:2">
      <c r="A6875">
        <v>6874</v>
      </c>
      <c r="B6875" s="13">
        <v>-5.0411172095519161</v>
      </c>
    </row>
    <row r="6876" spans="1:2">
      <c r="A6876">
        <v>6875</v>
      </c>
      <c r="B6876" s="13">
        <v>-1.5846008007648886</v>
      </c>
    </row>
    <row r="6877" spans="1:2">
      <c r="A6877">
        <v>6876</v>
      </c>
      <c r="B6877" s="13">
        <v>6.5746239044440768</v>
      </c>
    </row>
    <row r="6878" spans="1:2">
      <c r="A6878">
        <v>6877</v>
      </c>
      <c r="B6878" s="13">
        <v>-11.463140548872278</v>
      </c>
    </row>
    <row r="6879" spans="1:2">
      <c r="A6879">
        <v>6878</v>
      </c>
      <c r="B6879" s="13">
        <v>2.6277078463106074</v>
      </c>
    </row>
    <row r="6880" spans="1:2">
      <c r="A6880">
        <v>6879</v>
      </c>
      <c r="B6880" s="13">
        <v>-0.70145147058160873</v>
      </c>
    </row>
    <row r="6881" spans="1:2">
      <c r="A6881">
        <v>6880</v>
      </c>
      <c r="B6881" s="13">
        <v>-2.0477818248250008</v>
      </c>
    </row>
    <row r="6882" spans="1:2">
      <c r="A6882">
        <v>6881</v>
      </c>
      <c r="B6882" s="13">
        <v>1.6868985330358957</v>
      </c>
    </row>
    <row r="6883" spans="1:2">
      <c r="A6883">
        <v>6882</v>
      </c>
      <c r="B6883" s="13">
        <v>-5.3054363656760941</v>
      </c>
    </row>
    <row r="6884" spans="1:2">
      <c r="A6884">
        <v>6883</v>
      </c>
      <c r="B6884" s="13">
        <v>2.4072131514929835</v>
      </c>
    </row>
    <row r="6885" spans="1:2">
      <c r="A6885">
        <v>6884</v>
      </c>
      <c r="B6885" s="13">
        <v>-1.4265021005087568</v>
      </c>
    </row>
    <row r="6886" spans="1:2">
      <c r="A6886">
        <v>6885</v>
      </c>
      <c r="B6886" s="13">
        <v>-6.4657262705395118</v>
      </c>
    </row>
    <row r="6887" spans="1:2">
      <c r="A6887">
        <v>6886</v>
      </c>
      <c r="B6887" s="13">
        <v>4.747058949778248</v>
      </c>
    </row>
    <row r="6888" spans="1:2">
      <c r="A6888">
        <v>6887</v>
      </c>
      <c r="B6888" s="13">
        <v>1.6835203655651476</v>
      </c>
    </row>
    <row r="6889" spans="1:2">
      <c r="A6889">
        <v>6888</v>
      </c>
      <c r="B6889" s="13">
        <v>-2.0336305023279295</v>
      </c>
    </row>
    <row r="6890" spans="1:2">
      <c r="A6890">
        <v>6889</v>
      </c>
      <c r="B6890" s="13">
        <v>2.1429792784033759</v>
      </c>
    </row>
    <row r="6891" spans="1:2">
      <c r="A6891">
        <v>6890</v>
      </c>
      <c r="B6891" s="13">
        <v>-2.7372768412944226</v>
      </c>
    </row>
    <row r="6892" spans="1:2">
      <c r="A6892">
        <v>6891</v>
      </c>
      <c r="B6892" s="13">
        <v>1.1075429793246412</v>
      </c>
    </row>
    <row r="6893" spans="1:2">
      <c r="A6893">
        <v>6892</v>
      </c>
      <c r="B6893" s="13">
        <v>1.3047471099769226</v>
      </c>
    </row>
    <row r="6894" spans="1:2">
      <c r="A6894">
        <v>6893</v>
      </c>
      <c r="B6894" s="13">
        <v>1.4378243088480291</v>
      </c>
    </row>
    <row r="6895" spans="1:2">
      <c r="A6895">
        <v>6894</v>
      </c>
      <c r="B6895" s="13">
        <v>1.1547894864962467</v>
      </c>
    </row>
    <row r="6896" spans="1:2">
      <c r="A6896">
        <v>6895</v>
      </c>
      <c r="B6896" s="13">
        <v>-0.14897990237042638</v>
      </c>
    </row>
    <row r="6897" spans="1:2">
      <c r="A6897">
        <v>6896</v>
      </c>
      <c r="B6897" s="13">
        <v>0.39850973981541415</v>
      </c>
    </row>
    <row r="6898" spans="1:2">
      <c r="A6898">
        <v>6897</v>
      </c>
      <c r="B6898" s="13">
        <v>1.4907634499463467</v>
      </c>
    </row>
    <row r="6899" spans="1:2">
      <c r="A6899">
        <v>6898</v>
      </c>
      <c r="B6899" s="13">
        <v>-2.9403429118604358</v>
      </c>
    </row>
    <row r="6900" spans="1:2">
      <c r="A6900">
        <v>6899</v>
      </c>
      <c r="B6900" s="13">
        <v>3.4039440334793065</v>
      </c>
    </row>
    <row r="6901" spans="1:2">
      <c r="A6901">
        <v>6900</v>
      </c>
      <c r="B6901" s="13">
        <v>-2.8187583408520815</v>
      </c>
    </row>
    <row r="6902" spans="1:2">
      <c r="A6902">
        <v>6901</v>
      </c>
      <c r="B6902" s="13">
        <v>-4.7545460345819919</v>
      </c>
    </row>
    <row r="6903" spans="1:2">
      <c r="A6903">
        <v>6902</v>
      </c>
      <c r="B6903" s="13">
        <v>6.3364096880016785</v>
      </c>
    </row>
    <row r="6904" spans="1:2">
      <c r="A6904">
        <v>6903</v>
      </c>
      <c r="B6904" s="13">
        <v>11.482052863974349</v>
      </c>
    </row>
    <row r="6905" spans="1:2">
      <c r="A6905">
        <v>6904</v>
      </c>
      <c r="B6905" s="13">
        <v>4.4811814497459892</v>
      </c>
    </row>
    <row r="6906" spans="1:2">
      <c r="A6906">
        <v>6905</v>
      </c>
      <c r="B6906" s="13">
        <v>1.2676025256300458</v>
      </c>
    </row>
    <row r="6907" spans="1:2">
      <c r="A6907">
        <v>6906</v>
      </c>
      <c r="B6907" s="13">
        <v>4.1206175965171381</v>
      </c>
    </row>
    <row r="6908" spans="1:2">
      <c r="A6908">
        <v>6907</v>
      </c>
      <c r="B6908" s="13">
        <v>1.9294898428985354</v>
      </c>
    </row>
    <row r="6909" spans="1:2">
      <c r="A6909">
        <v>6908</v>
      </c>
      <c r="B6909" s="13">
        <v>0.58326809346033315</v>
      </c>
    </row>
    <row r="6910" spans="1:2">
      <c r="A6910">
        <v>6909</v>
      </c>
      <c r="B6910" s="13">
        <v>-0.54090537260133253</v>
      </c>
    </row>
    <row r="6911" spans="1:2">
      <c r="A6911">
        <v>6910</v>
      </c>
      <c r="B6911" s="13">
        <v>1.9832215288794319</v>
      </c>
    </row>
    <row r="6912" spans="1:2">
      <c r="A6912">
        <v>6911</v>
      </c>
      <c r="B6912" s="13">
        <v>0.33199393328327631</v>
      </c>
    </row>
    <row r="6913" spans="1:2">
      <c r="A6913">
        <v>6912</v>
      </c>
      <c r="B6913" s="13">
        <v>3.486350487793203</v>
      </c>
    </row>
    <row r="6914" spans="1:2">
      <c r="A6914">
        <v>6913</v>
      </c>
      <c r="B6914" s="13">
        <v>2.224718958083769</v>
      </c>
    </row>
    <row r="6915" spans="1:2">
      <c r="A6915">
        <v>6914</v>
      </c>
      <c r="B6915" s="13">
        <v>3.6998543856188135</v>
      </c>
    </row>
    <row r="6916" spans="1:2">
      <c r="A6916">
        <v>6915</v>
      </c>
      <c r="B6916" s="13">
        <v>-1.7846466805866643</v>
      </c>
    </row>
    <row r="6917" spans="1:2">
      <c r="A6917">
        <v>6916</v>
      </c>
      <c r="B6917" s="13">
        <v>-4.6919321817202277</v>
      </c>
    </row>
    <row r="6918" spans="1:2">
      <c r="A6918">
        <v>6917</v>
      </c>
      <c r="B6918" s="13">
        <v>1.347164252048356</v>
      </c>
    </row>
    <row r="6919" spans="1:2">
      <c r="A6919">
        <v>6918</v>
      </c>
      <c r="B6919" s="13">
        <v>1.5923580415915271</v>
      </c>
    </row>
    <row r="6920" spans="1:2">
      <c r="A6920">
        <v>6919</v>
      </c>
      <c r="B6920" s="13">
        <v>4.6647329464189635</v>
      </c>
    </row>
    <row r="6921" spans="1:2">
      <c r="A6921">
        <v>6920</v>
      </c>
      <c r="B6921" s="13">
        <v>-4.3964169693381958</v>
      </c>
    </row>
    <row r="6922" spans="1:2">
      <c r="A6922">
        <v>6921</v>
      </c>
      <c r="B6922" s="13">
        <v>2.753230558199792</v>
      </c>
    </row>
    <row r="6923" spans="1:2">
      <c r="A6923">
        <v>6922</v>
      </c>
      <c r="B6923" s="13">
        <v>1.1517198556807529</v>
      </c>
    </row>
    <row r="6924" spans="1:2">
      <c r="A6924">
        <v>6923</v>
      </c>
      <c r="B6924" s="13">
        <v>-2.9066748414276899</v>
      </c>
    </row>
    <row r="6925" spans="1:2">
      <c r="A6925">
        <v>6924</v>
      </c>
      <c r="B6925" s="13">
        <v>4.922604066597577</v>
      </c>
    </row>
    <row r="6926" spans="1:2">
      <c r="A6926">
        <v>6925</v>
      </c>
      <c r="B6926" s="13">
        <v>1.2907991670122845</v>
      </c>
    </row>
    <row r="6927" spans="1:2">
      <c r="A6927">
        <v>6926</v>
      </c>
      <c r="B6927" s="13">
        <v>-1.7530382913100357</v>
      </c>
    </row>
    <row r="6928" spans="1:2">
      <c r="A6928">
        <v>6927</v>
      </c>
      <c r="B6928" s="13">
        <v>-1.5215009380707427E-2</v>
      </c>
    </row>
    <row r="6929" spans="1:2">
      <c r="A6929">
        <v>6928</v>
      </c>
      <c r="B6929" s="13">
        <v>0.15250774000364384</v>
      </c>
    </row>
    <row r="6930" spans="1:2">
      <c r="A6930">
        <v>6929</v>
      </c>
      <c r="B6930" s="13">
        <v>-3.2872684333238769</v>
      </c>
    </row>
    <row r="6931" spans="1:2">
      <c r="A6931">
        <v>6930</v>
      </c>
      <c r="B6931" s="13">
        <v>3.8445115994628707</v>
      </c>
    </row>
    <row r="6932" spans="1:2">
      <c r="A6932">
        <v>6931</v>
      </c>
      <c r="B6932" s="13">
        <v>-6.5744281368035358</v>
      </c>
    </row>
    <row r="6933" spans="1:2">
      <c r="A6933">
        <v>6932</v>
      </c>
      <c r="B6933" s="13">
        <v>-4.1520228585614598</v>
      </c>
    </row>
    <row r="6934" spans="1:2">
      <c r="A6934">
        <v>6933</v>
      </c>
      <c r="B6934" s="13">
        <v>-4.0623482694687922</v>
      </c>
    </row>
    <row r="6935" spans="1:2">
      <c r="A6935">
        <v>6934</v>
      </c>
      <c r="B6935" s="13">
        <v>-3.4236966290383108</v>
      </c>
    </row>
    <row r="6936" spans="1:2">
      <c r="A6936">
        <v>6935</v>
      </c>
      <c r="B6936" s="13">
        <v>4.1006762705318449</v>
      </c>
    </row>
    <row r="6937" spans="1:2">
      <c r="A6937">
        <v>6936</v>
      </c>
      <c r="B6937" s="13">
        <v>2.3666389627354101</v>
      </c>
    </row>
    <row r="6938" spans="1:2">
      <c r="A6938">
        <v>6937</v>
      </c>
      <c r="B6938" s="13">
        <v>-2.4933527031343248</v>
      </c>
    </row>
    <row r="6939" spans="1:2">
      <c r="A6939">
        <v>6938</v>
      </c>
      <c r="B6939" s="13">
        <v>4.2376561787329567</v>
      </c>
    </row>
    <row r="6940" spans="1:2">
      <c r="A6940">
        <v>6939</v>
      </c>
      <c r="B6940" s="13">
        <v>3.2095176042277567</v>
      </c>
    </row>
    <row r="6941" spans="1:2">
      <c r="A6941">
        <v>6940</v>
      </c>
      <c r="B6941" s="13">
        <v>0.47457842004064626</v>
      </c>
    </row>
    <row r="6942" spans="1:2">
      <c r="A6942">
        <v>6941</v>
      </c>
      <c r="B6942" s="13">
        <v>-2.456689002873667</v>
      </c>
    </row>
    <row r="6943" spans="1:2">
      <c r="A6943">
        <v>6942</v>
      </c>
      <c r="B6943" s="13">
        <v>0.67033500434057236</v>
      </c>
    </row>
    <row r="6944" spans="1:2">
      <c r="A6944">
        <v>6943</v>
      </c>
      <c r="B6944" s="13">
        <v>-2.7646980302536801</v>
      </c>
    </row>
    <row r="6945" spans="1:2">
      <c r="A6945">
        <v>6944</v>
      </c>
      <c r="B6945" s="13">
        <v>-2.8030672704865061</v>
      </c>
    </row>
    <row r="6946" spans="1:2">
      <c r="A6946">
        <v>6945</v>
      </c>
      <c r="B6946" s="13">
        <v>-2.4144413999653316</v>
      </c>
    </row>
    <row r="6947" spans="1:2">
      <c r="A6947">
        <v>6946</v>
      </c>
      <c r="B6947" s="13">
        <v>3.404565639069514</v>
      </c>
    </row>
    <row r="6948" spans="1:2">
      <c r="A6948">
        <v>6947</v>
      </c>
      <c r="B6948" s="13">
        <v>-0.82385566825672263</v>
      </c>
    </row>
    <row r="6949" spans="1:2">
      <c r="A6949">
        <v>6948</v>
      </c>
      <c r="B6949" s="13">
        <v>0.91573160661924946</v>
      </c>
    </row>
    <row r="6950" spans="1:2">
      <c r="A6950">
        <v>6949</v>
      </c>
      <c r="B6950" s="13">
        <v>-2.9137193868806759</v>
      </c>
    </row>
    <row r="6951" spans="1:2">
      <c r="A6951">
        <v>6950</v>
      </c>
      <c r="B6951" s="13">
        <v>1.053992471408093</v>
      </c>
    </row>
    <row r="6952" spans="1:2">
      <c r="A6952">
        <v>6951</v>
      </c>
      <c r="B6952" s="13">
        <v>-2.7617413249315024</v>
      </c>
    </row>
    <row r="6953" spans="1:2">
      <c r="A6953">
        <v>6952</v>
      </c>
      <c r="B6953" s="13">
        <v>-2.3640674267144992</v>
      </c>
    </row>
    <row r="6954" spans="1:2">
      <c r="A6954">
        <v>6953</v>
      </c>
      <c r="B6954" s="13">
        <v>8.5616901908329162</v>
      </c>
    </row>
    <row r="6955" spans="1:2">
      <c r="A6955">
        <v>6954</v>
      </c>
      <c r="B6955" s="13">
        <v>0.95775452925757543</v>
      </c>
    </row>
    <row r="6956" spans="1:2">
      <c r="A6956">
        <v>6955</v>
      </c>
      <c r="B6956" s="13">
        <v>2.6035698349707381</v>
      </c>
    </row>
    <row r="6957" spans="1:2">
      <c r="A6957">
        <v>6956</v>
      </c>
      <c r="B6957" s="13">
        <v>-3.4082263583217518</v>
      </c>
    </row>
    <row r="6958" spans="1:2">
      <c r="A6958">
        <v>6957</v>
      </c>
      <c r="B6958" s="13">
        <v>3.663526461041466</v>
      </c>
    </row>
    <row r="6959" spans="1:2">
      <c r="A6959">
        <v>6958</v>
      </c>
      <c r="B6959" s="13">
        <v>1.1487628519761752</v>
      </c>
    </row>
    <row r="6960" spans="1:2">
      <c r="A6960">
        <v>6959</v>
      </c>
      <c r="B6960" s="13">
        <v>-1.7598409280555063</v>
      </c>
    </row>
    <row r="6961" spans="1:2">
      <c r="A6961">
        <v>6960</v>
      </c>
      <c r="B6961" s="13">
        <v>-0.29634162217630944</v>
      </c>
    </row>
    <row r="6962" spans="1:2">
      <c r="A6962">
        <v>6961</v>
      </c>
      <c r="B6962" s="13">
        <v>1.5276921905627237</v>
      </c>
    </row>
    <row r="6963" spans="1:2">
      <c r="A6963">
        <v>6962</v>
      </c>
      <c r="B6963" s="13">
        <v>-7.7384549187261218</v>
      </c>
    </row>
    <row r="6964" spans="1:2">
      <c r="A6964">
        <v>6963</v>
      </c>
      <c r="B6964" s="13">
        <v>2.2229355213628903</v>
      </c>
    </row>
    <row r="6965" spans="1:2">
      <c r="A6965">
        <v>6964</v>
      </c>
      <c r="B6965" s="13">
        <v>0.92372222916394831</v>
      </c>
    </row>
    <row r="6966" spans="1:2">
      <c r="A6966">
        <v>6965</v>
      </c>
      <c r="B6966" s="13">
        <v>-4.9115647599843753</v>
      </c>
    </row>
    <row r="6967" spans="1:2">
      <c r="A6967">
        <v>6966</v>
      </c>
      <c r="B6967" s="13">
        <v>-2.082377984159133</v>
      </c>
    </row>
    <row r="6968" spans="1:2">
      <c r="A6968">
        <v>6967</v>
      </c>
      <c r="B6968" s="13">
        <v>-3.9290832594655263</v>
      </c>
    </row>
    <row r="6969" spans="1:2">
      <c r="A6969">
        <v>6968</v>
      </c>
      <c r="B6969" s="13">
        <v>-6.8687826152226725E-2</v>
      </c>
    </row>
    <row r="6970" spans="1:2">
      <c r="A6970">
        <v>6969</v>
      </c>
      <c r="B6970" s="13">
        <v>0.14393846375452643</v>
      </c>
    </row>
    <row r="6971" spans="1:2">
      <c r="A6971">
        <v>6970</v>
      </c>
      <c r="B6971" s="13">
        <v>3.4032808622883541</v>
      </c>
    </row>
    <row r="6972" spans="1:2">
      <c r="A6972">
        <v>6971</v>
      </c>
      <c r="B6972" s="13">
        <v>-2.6825498018299743</v>
      </c>
    </row>
    <row r="6973" spans="1:2">
      <c r="A6973">
        <v>6972</v>
      </c>
      <c r="B6973" s="13">
        <v>1.2290956661553898</v>
      </c>
    </row>
    <row r="6974" spans="1:2">
      <c r="A6974">
        <v>6973</v>
      </c>
      <c r="B6974" s="13">
        <v>7.4536589553103481</v>
      </c>
    </row>
    <row r="6975" spans="1:2">
      <c r="A6975">
        <v>6974</v>
      </c>
      <c r="B6975" s="13">
        <v>3.997242414448086</v>
      </c>
    </row>
    <row r="6976" spans="1:2">
      <c r="A6976">
        <v>6975</v>
      </c>
      <c r="B6976" s="13">
        <v>0.28304854952580172</v>
      </c>
    </row>
    <row r="6977" spans="1:2">
      <c r="A6977">
        <v>6976</v>
      </c>
      <c r="B6977" s="13">
        <v>1.2284168155351429</v>
      </c>
    </row>
    <row r="6978" spans="1:2">
      <c r="A6978">
        <v>6977</v>
      </c>
      <c r="B6978" s="13">
        <v>-1.868414459796663</v>
      </c>
    </row>
    <row r="6979" spans="1:2">
      <c r="A6979">
        <v>6978</v>
      </c>
      <c r="B6979" s="13">
        <v>4.1263626074547402</v>
      </c>
    </row>
    <row r="6980" spans="1:2">
      <c r="A6980">
        <v>6979</v>
      </c>
      <c r="B6980" s="13">
        <v>1.8368888994575363</v>
      </c>
    </row>
    <row r="6981" spans="1:2">
      <c r="A6981">
        <v>6980</v>
      </c>
      <c r="B6981" s="13">
        <v>0.44499183381429869</v>
      </c>
    </row>
    <row r="6982" spans="1:2">
      <c r="A6982">
        <v>6981</v>
      </c>
      <c r="B6982" s="13">
        <v>6.60988757680565</v>
      </c>
    </row>
    <row r="6983" spans="1:2">
      <c r="A6983">
        <v>6982</v>
      </c>
      <c r="B6983" s="13">
        <v>-8.1392885330030094</v>
      </c>
    </row>
    <row r="6984" spans="1:2">
      <c r="A6984">
        <v>6983</v>
      </c>
      <c r="B6984" s="13">
        <v>1.6149470070748608</v>
      </c>
    </row>
    <row r="6985" spans="1:2">
      <c r="A6985">
        <v>6984</v>
      </c>
      <c r="B6985" s="13">
        <v>3.3469255690474844</v>
      </c>
    </row>
    <row r="6986" spans="1:2">
      <c r="A6986">
        <v>6985</v>
      </c>
      <c r="B6986" s="13">
        <v>0.9842118849934981</v>
      </c>
    </row>
    <row r="6987" spans="1:2">
      <c r="A6987">
        <v>6986</v>
      </c>
      <c r="B6987" s="13">
        <v>3.1096173724593621</v>
      </c>
    </row>
    <row r="6988" spans="1:2">
      <c r="A6988">
        <v>6987</v>
      </c>
      <c r="B6988" s="13">
        <v>3.8921231629600448</v>
      </c>
    </row>
    <row r="6989" spans="1:2">
      <c r="A6989">
        <v>6988</v>
      </c>
      <c r="B6989" s="13">
        <v>-2.3604486072818491</v>
      </c>
    </row>
    <row r="6990" spans="1:2">
      <c r="A6990">
        <v>6989</v>
      </c>
      <c r="B6990" s="13">
        <v>5.269126246883916</v>
      </c>
    </row>
    <row r="6991" spans="1:2">
      <c r="A6991">
        <v>6990</v>
      </c>
      <c r="B6991" s="13">
        <v>-1.3879889634985649</v>
      </c>
    </row>
    <row r="6992" spans="1:2">
      <c r="A6992">
        <v>6991</v>
      </c>
      <c r="B6992" s="13">
        <v>4.0132009756297986</v>
      </c>
    </row>
    <row r="6993" spans="1:2">
      <c r="A6993">
        <v>6992</v>
      </c>
      <c r="B6993" s="13">
        <v>-5.377527188344696</v>
      </c>
    </row>
    <row r="6994" spans="1:2">
      <c r="A6994">
        <v>6993</v>
      </c>
      <c r="B6994" s="13">
        <v>-1.1494483154598842</v>
      </c>
    </row>
    <row r="6995" spans="1:2">
      <c r="A6995">
        <v>6994</v>
      </c>
      <c r="B6995" s="13">
        <v>4.1490228511282101</v>
      </c>
    </row>
    <row r="6996" spans="1:2">
      <c r="A6996">
        <v>6995</v>
      </c>
      <c r="B6996" s="13">
        <v>0.659709619696628</v>
      </c>
    </row>
    <row r="6997" spans="1:2">
      <c r="A6997">
        <v>6996</v>
      </c>
      <c r="B6997" s="13">
        <v>3.8390061382358147</v>
      </c>
    </row>
    <row r="6998" spans="1:2">
      <c r="A6998">
        <v>6997</v>
      </c>
      <c r="B6998" s="13">
        <v>-3.2514207919500939</v>
      </c>
    </row>
    <row r="6999" spans="1:2">
      <c r="A6999">
        <v>6998</v>
      </c>
      <c r="B6999" s="13">
        <v>3.122910260113259</v>
      </c>
    </row>
    <row r="7000" spans="1:2">
      <c r="A7000">
        <v>6999</v>
      </c>
      <c r="B7000" s="13">
        <v>-3.1774924747579134</v>
      </c>
    </row>
    <row r="7001" spans="1:2">
      <c r="A7001">
        <v>7000</v>
      </c>
      <c r="B7001" s="13">
        <v>1.5319851832871991</v>
      </c>
    </row>
    <row r="7002" spans="1:2">
      <c r="A7002">
        <v>7001</v>
      </c>
      <c r="B7002" s="13">
        <v>1.743531072171471</v>
      </c>
    </row>
    <row r="7003" spans="1:2">
      <c r="A7003">
        <v>7002</v>
      </c>
      <c r="B7003" s="13">
        <v>2.8180114506551979</v>
      </c>
    </row>
    <row r="7004" spans="1:2">
      <c r="A7004">
        <v>7003</v>
      </c>
      <c r="B7004" s="13">
        <v>-4.8357920098376033</v>
      </c>
    </row>
    <row r="7005" spans="1:2">
      <c r="A7005">
        <v>7004</v>
      </c>
      <c r="B7005" s="13">
        <v>-3.5657219517521694</v>
      </c>
    </row>
    <row r="7006" spans="1:2">
      <c r="A7006">
        <v>7005</v>
      </c>
      <c r="B7006" s="13">
        <v>8.463650493054315</v>
      </c>
    </row>
    <row r="7007" spans="1:2">
      <c r="A7007">
        <v>7006</v>
      </c>
      <c r="B7007" s="13">
        <v>-2.4877230865891571</v>
      </c>
    </row>
    <row r="7008" spans="1:2">
      <c r="A7008">
        <v>7007</v>
      </c>
      <c r="B7008" s="13">
        <v>1.6245563204804039</v>
      </c>
    </row>
    <row r="7009" spans="1:2">
      <c r="A7009">
        <v>7008</v>
      </c>
      <c r="B7009" s="13">
        <v>2.4475741183384017</v>
      </c>
    </row>
    <row r="7010" spans="1:2">
      <c r="A7010">
        <v>7009</v>
      </c>
      <c r="B7010" s="13">
        <v>-4.1375374373677394</v>
      </c>
    </row>
    <row r="7011" spans="1:2">
      <c r="A7011">
        <v>7010</v>
      </c>
      <c r="B7011" s="13">
        <v>0.80134092830803272</v>
      </c>
    </row>
    <row r="7012" spans="1:2">
      <c r="A7012">
        <v>7011</v>
      </c>
      <c r="B7012" s="13">
        <v>2.1317986785812395</v>
      </c>
    </row>
    <row r="7013" spans="1:2">
      <c r="A7013">
        <v>7012</v>
      </c>
      <c r="B7013" s="13">
        <v>4.9535698707087761</v>
      </c>
    </row>
    <row r="7014" spans="1:2">
      <c r="A7014">
        <v>7013</v>
      </c>
      <c r="B7014" s="13">
        <v>-2.2531545565537527</v>
      </c>
    </row>
    <row r="7015" spans="1:2">
      <c r="A7015">
        <v>7014</v>
      </c>
      <c r="B7015" s="13">
        <v>-7.0407976713802052</v>
      </c>
    </row>
    <row r="7016" spans="1:2">
      <c r="A7016">
        <v>7015</v>
      </c>
      <c r="B7016" s="13">
        <v>-1.6242677577291726</v>
      </c>
    </row>
    <row r="7017" spans="1:2">
      <c r="A7017">
        <v>7016</v>
      </c>
      <c r="B7017" s="13">
        <v>8.6439017577758488</v>
      </c>
    </row>
    <row r="7018" spans="1:2">
      <c r="A7018">
        <v>7017</v>
      </c>
      <c r="B7018" s="13">
        <v>0.62754894181794385</v>
      </c>
    </row>
    <row r="7019" spans="1:2">
      <c r="A7019">
        <v>7018</v>
      </c>
      <c r="B7019" s="13">
        <v>-0.86471964022119774</v>
      </c>
    </row>
    <row r="7020" spans="1:2">
      <c r="A7020">
        <v>7019</v>
      </c>
      <c r="B7020" s="13">
        <v>-2.2949163099773124</v>
      </c>
    </row>
    <row r="7021" spans="1:2">
      <c r="A7021">
        <v>7020</v>
      </c>
      <c r="B7021" s="13">
        <v>0.43450312435522292</v>
      </c>
    </row>
    <row r="7022" spans="1:2">
      <c r="A7022">
        <v>7021</v>
      </c>
      <c r="B7022" s="13">
        <v>-2.3707635815404555</v>
      </c>
    </row>
    <row r="7023" spans="1:2">
      <c r="A7023">
        <v>7022</v>
      </c>
      <c r="B7023" s="13">
        <v>3.85485817614556</v>
      </c>
    </row>
    <row r="7024" spans="1:2">
      <c r="A7024">
        <v>7023</v>
      </c>
      <c r="B7024" s="13">
        <v>-4.491684449936975</v>
      </c>
    </row>
    <row r="7025" spans="1:2">
      <c r="A7025">
        <v>7024</v>
      </c>
      <c r="B7025" s="13">
        <v>-0.92209889756715857</v>
      </c>
    </row>
    <row r="7026" spans="1:2">
      <c r="A7026">
        <v>7025</v>
      </c>
      <c r="B7026" s="13">
        <v>1.2920595241740076</v>
      </c>
    </row>
    <row r="7027" spans="1:2">
      <c r="A7027">
        <v>7026</v>
      </c>
      <c r="B7027" s="13">
        <v>-1.0667845572211514</v>
      </c>
    </row>
    <row r="7028" spans="1:2">
      <c r="A7028">
        <v>7027</v>
      </c>
      <c r="B7028" s="13">
        <v>-3.2641758174612643</v>
      </c>
    </row>
    <row r="7029" spans="1:2">
      <c r="A7029">
        <v>7028</v>
      </c>
      <c r="B7029" s="13">
        <v>5.2006159473545202</v>
      </c>
    </row>
    <row r="7030" spans="1:2">
      <c r="A7030">
        <v>7029</v>
      </c>
      <c r="B7030" s="13">
        <v>-1.2046730251213056</v>
      </c>
    </row>
    <row r="7031" spans="1:2">
      <c r="A7031">
        <v>7030</v>
      </c>
      <c r="B7031" s="13">
        <v>-5.9935792847038298</v>
      </c>
    </row>
    <row r="7032" spans="1:2">
      <c r="A7032">
        <v>7031</v>
      </c>
      <c r="B7032" s="13">
        <v>3.2208579507891528</v>
      </c>
    </row>
    <row r="7033" spans="1:2">
      <c r="A7033">
        <v>7032</v>
      </c>
      <c r="B7033" s="13">
        <v>3.6285834396543666</v>
      </c>
    </row>
    <row r="7034" spans="1:2">
      <c r="A7034">
        <v>7033</v>
      </c>
      <c r="B7034" s="13">
        <v>1.3507948645394612</v>
      </c>
    </row>
    <row r="7035" spans="1:2">
      <c r="A7035">
        <v>7034</v>
      </c>
      <c r="B7035" s="13">
        <v>-2.8746047962111612</v>
      </c>
    </row>
    <row r="7036" spans="1:2">
      <c r="A7036">
        <v>7035</v>
      </c>
      <c r="B7036" s="13">
        <v>2.3157692382468227</v>
      </c>
    </row>
    <row r="7037" spans="1:2">
      <c r="A7037">
        <v>7036</v>
      </c>
      <c r="B7037" s="13">
        <v>4.9568420669041311</v>
      </c>
    </row>
    <row r="7038" spans="1:2">
      <c r="A7038">
        <v>7037</v>
      </c>
      <c r="B7038" s="13">
        <v>-1.7264530086915555</v>
      </c>
    </row>
    <row r="7039" spans="1:2">
      <c r="A7039">
        <v>7038</v>
      </c>
      <c r="B7039" s="13">
        <v>-1.3903130627974503</v>
      </c>
    </row>
    <row r="7040" spans="1:2">
      <c r="A7040">
        <v>7039</v>
      </c>
      <c r="B7040" s="13">
        <v>0.7159527003875924</v>
      </c>
    </row>
    <row r="7041" spans="1:2">
      <c r="A7041">
        <v>7040</v>
      </c>
      <c r="B7041" s="13">
        <v>2.2834612913670376E-2</v>
      </c>
    </row>
    <row r="7042" spans="1:2">
      <c r="A7042">
        <v>7041</v>
      </c>
      <c r="B7042" s="13">
        <v>3.5270429828869205</v>
      </c>
    </row>
    <row r="7043" spans="1:2">
      <c r="A7043">
        <v>7042</v>
      </c>
      <c r="B7043" s="13">
        <v>-4.9213459429720015</v>
      </c>
    </row>
    <row r="7044" spans="1:2">
      <c r="A7044">
        <v>7043</v>
      </c>
      <c r="B7044" s="13">
        <v>2.4536685930317312</v>
      </c>
    </row>
    <row r="7045" spans="1:2">
      <c r="A7045">
        <v>7044</v>
      </c>
      <c r="B7045" s="13">
        <v>-4.7752640341489254</v>
      </c>
    </row>
    <row r="7046" spans="1:2">
      <c r="A7046">
        <v>7045</v>
      </c>
      <c r="B7046" s="13">
        <v>-8.8061398645727262</v>
      </c>
    </row>
    <row r="7047" spans="1:2">
      <c r="A7047">
        <v>7046</v>
      </c>
      <c r="B7047" s="13">
        <v>5.312919670459463</v>
      </c>
    </row>
    <row r="7048" spans="1:2">
      <c r="A7048">
        <v>7047</v>
      </c>
      <c r="B7048" s="13">
        <v>5.8228032747377672</v>
      </c>
    </row>
    <row r="7049" spans="1:2">
      <c r="A7049">
        <v>7048</v>
      </c>
      <c r="B7049" s="13">
        <v>0.77478987172276104</v>
      </c>
    </row>
    <row r="7050" spans="1:2">
      <c r="A7050">
        <v>7049</v>
      </c>
      <c r="B7050" s="13">
        <v>1.5076593169295944</v>
      </c>
    </row>
    <row r="7051" spans="1:2">
      <c r="A7051">
        <v>7050</v>
      </c>
      <c r="B7051" s="13">
        <v>-1.5569577650607085</v>
      </c>
    </row>
    <row r="7052" spans="1:2">
      <c r="A7052">
        <v>7051</v>
      </c>
      <c r="B7052" s="13">
        <v>3.323493437824403</v>
      </c>
    </row>
    <row r="7053" spans="1:2">
      <c r="A7053">
        <v>7052</v>
      </c>
      <c r="B7053" s="13">
        <v>2.3766668220677181</v>
      </c>
    </row>
    <row r="7054" spans="1:2">
      <c r="A7054">
        <v>7053</v>
      </c>
      <c r="B7054" s="13">
        <v>0.55790358959774777</v>
      </c>
    </row>
    <row r="7055" spans="1:2">
      <c r="A7055">
        <v>7054</v>
      </c>
      <c r="B7055" s="13">
        <v>-5.9136747498494993</v>
      </c>
    </row>
    <row r="7056" spans="1:2">
      <c r="A7056">
        <v>7055</v>
      </c>
      <c r="B7056" s="13">
        <v>7.2265312753439668</v>
      </c>
    </row>
    <row r="7057" spans="1:2">
      <c r="A7057">
        <v>7056</v>
      </c>
      <c r="B7057" s="13">
        <v>9.1526933078132426</v>
      </c>
    </row>
    <row r="7058" spans="1:2">
      <c r="A7058">
        <v>7057</v>
      </c>
      <c r="B7058" s="13">
        <v>-1.435162748541309</v>
      </c>
    </row>
    <row r="7059" spans="1:2">
      <c r="A7059">
        <v>7058</v>
      </c>
      <c r="B7059" s="13">
        <v>2.4185978578395404</v>
      </c>
    </row>
    <row r="7060" spans="1:2">
      <c r="A7060">
        <v>7059</v>
      </c>
      <c r="B7060" s="13">
        <v>-1.8486897821895509</v>
      </c>
    </row>
    <row r="7061" spans="1:2">
      <c r="A7061">
        <v>7060</v>
      </c>
      <c r="B7061" s="13">
        <v>-1.4572449241858083</v>
      </c>
    </row>
    <row r="7062" spans="1:2">
      <c r="A7062">
        <v>7061</v>
      </c>
      <c r="B7062" s="13">
        <v>0.11300112414230044</v>
      </c>
    </row>
    <row r="7063" spans="1:2">
      <c r="A7063">
        <v>7062</v>
      </c>
      <c r="B7063" s="13">
        <v>-5.6420850285729482</v>
      </c>
    </row>
    <row r="7064" spans="1:2">
      <c r="A7064">
        <v>7063</v>
      </c>
      <c r="B7064" s="13">
        <v>-3.0880498227409441</v>
      </c>
    </row>
    <row r="7065" spans="1:2">
      <c r="A7065">
        <v>7064</v>
      </c>
      <c r="B7065" s="13">
        <v>-1.2182125189930464</v>
      </c>
    </row>
    <row r="7066" spans="1:2">
      <c r="A7066">
        <v>7065</v>
      </c>
      <c r="B7066" s="13">
        <v>0.87390905830088195</v>
      </c>
    </row>
    <row r="7067" spans="1:2">
      <c r="A7067">
        <v>7066</v>
      </c>
      <c r="B7067" s="13">
        <v>3.7069919348588671</v>
      </c>
    </row>
    <row r="7068" spans="1:2">
      <c r="A7068">
        <v>7067</v>
      </c>
      <c r="B7068" s="13">
        <v>1.9381957641130765</v>
      </c>
    </row>
    <row r="7069" spans="1:2">
      <c r="A7069">
        <v>7068</v>
      </c>
      <c r="B7069" s="13">
        <v>4.5250250602586037</v>
      </c>
    </row>
    <row r="7070" spans="1:2">
      <c r="A7070">
        <v>7069</v>
      </c>
      <c r="B7070" s="13">
        <v>1.3663892954606791</v>
      </c>
    </row>
    <row r="7071" spans="1:2">
      <c r="A7071">
        <v>7070</v>
      </c>
      <c r="B7071" s="13">
        <v>3.4400059393979197</v>
      </c>
    </row>
    <row r="7072" spans="1:2">
      <c r="A7072">
        <v>7071</v>
      </c>
      <c r="B7072" s="13">
        <v>7.7401034443659089</v>
      </c>
    </row>
    <row r="7073" spans="1:2">
      <c r="A7073">
        <v>7072</v>
      </c>
      <c r="B7073" s="13">
        <v>-2.423618970218314</v>
      </c>
    </row>
    <row r="7074" spans="1:2">
      <c r="A7074">
        <v>7073</v>
      </c>
      <c r="B7074" s="13">
        <v>-0.25472315891230146</v>
      </c>
    </row>
    <row r="7075" spans="1:2">
      <c r="A7075">
        <v>7074</v>
      </c>
      <c r="B7075" s="13">
        <v>-1.9779989790009787</v>
      </c>
    </row>
    <row r="7076" spans="1:2">
      <c r="A7076">
        <v>7075</v>
      </c>
      <c r="B7076" s="13">
        <v>-3.8714881288974174</v>
      </c>
    </row>
    <row r="7077" spans="1:2">
      <c r="A7077">
        <v>7076</v>
      </c>
      <c r="B7077" s="13">
        <v>1.8803629882019985</v>
      </c>
    </row>
    <row r="7078" spans="1:2">
      <c r="A7078">
        <v>7077</v>
      </c>
      <c r="B7078" s="13">
        <v>-4.2658846286496086</v>
      </c>
    </row>
    <row r="7079" spans="1:2">
      <c r="A7079">
        <v>7078</v>
      </c>
      <c r="B7079" s="13">
        <v>2.1565395234473081</v>
      </c>
    </row>
    <row r="7080" spans="1:2">
      <c r="A7080">
        <v>7079</v>
      </c>
      <c r="B7080" s="13">
        <v>6.2061701257429647</v>
      </c>
    </row>
    <row r="7081" spans="1:2">
      <c r="A7081">
        <v>7080</v>
      </c>
      <c r="B7081" s="13">
        <v>8.7932625896223602</v>
      </c>
    </row>
    <row r="7082" spans="1:2">
      <c r="A7082">
        <v>7081</v>
      </c>
      <c r="B7082" s="13">
        <v>1.7139870093531293</v>
      </c>
    </row>
    <row r="7083" spans="1:2">
      <c r="A7083">
        <v>7082</v>
      </c>
      <c r="B7083" s="13">
        <v>-2.5253782466820653</v>
      </c>
    </row>
    <row r="7084" spans="1:2">
      <c r="A7084">
        <v>7083</v>
      </c>
      <c r="B7084" s="13">
        <v>-8.0378846649056062</v>
      </c>
    </row>
    <row r="7085" spans="1:2">
      <c r="A7085">
        <v>7084</v>
      </c>
      <c r="B7085" s="13">
        <v>-2.1446396028014521E-2</v>
      </c>
    </row>
    <row r="7086" spans="1:2">
      <c r="A7086">
        <v>7085</v>
      </c>
      <c r="B7086" s="13">
        <v>0.84910963337080392</v>
      </c>
    </row>
    <row r="7087" spans="1:2">
      <c r="A7087">
        <v>7086</v>
      </c>
      <c r="B7087" s="13">
        <v>1.8305170260893604</v>
      </c>
    </row>
    <row r="7088" spans="1:2">
      <c r="A7088">
        <v>7087</v>
      </c>
      <c r="B7088" s="13">
        <v>1.8624871489467008</v>
      </c>
    </row>
    <row r="7089" spans="1:2">
      <c r="A7089">
        <v>7088</v>
      </c>
      <c r="B7089" s="13">
        <v>-0.82308963064394403</v>
      </c>
    </row>
    <row r="7090" spans="1:2">
      <c r="A7090">
        <v>7089</v>
      </c>
      <c r="B7090" s="13">
        <v>2.5480948561574417</v>
      </c>
    </row>
    <row r="7091" spans="1:2">
      <c r="A7091">
        <v>7090</v>
      </c>
      <c r="B7091" s="13">
        <v>-0.16786566055397234</v>
      </c>
    </row>
    <row r="7092" spans="1:2">
      <c r="A7092">
        <v>7091</v>
      </c>
      <c r="B7092" s="13">
        <v>-1.3386425832882511</v>
      </c>
    </row>
    <row r="7093" spans="1:2">
      <c r="A7093">
        <v>7092</v>
      </c>
      <c r="B7093" s="13">
        <v>-5.6942322140166386</v>
      </c>
    </row>
    <row r="7094" spans="1:2">
      <c r="A7094">
        <v>7093</v>
      </c>
      <c r="B7094" s="13">
        <v>-1.6706873777403435</v>
      </c>
    </row>
    <row r="7095" spans="1:2">
      <c r="A7095">
        <v>7094</v>
      </c>
      <c r="B7095" s="13">
        <v>0.12952821798878475</v>
      </c>
    </row>
    <row r="7096" spans="1:2">
      <c r="A7096">
        <v>7095</v>
      </c>
      <c r="B7096" s="13">
        <v>2.520503495075713</v>
      </c>
    </row>
    <row r="7097" spans="1:2">
      <c r="A7097">
        <v>7096</v>
      </c>
      <c r="B7097" s="13">
        <v>-2.4683791262081454E-2</v>
      </c>
    </row>
    <row r="7098" spans="1:2">
      <c r="A7098">
        <v>7097</v>
      </c>
      <c r="B7098" s="13">
        <v>-3.5976253177854592E-2</v>
      </c>
    </row>
    <row r="7099" spans="1:2">
      <c r="A7099">
        <v>7098</v>
      </c>
      <c r="B7099" s="13">
        <v>7.9519059602748035E-2</v>
      </c>
    </row>
    <row r="7100" spans="1:2">
      <c r="A7100">
        <v>7099</v>
      </c>
      <c r="B7100" s="13">
        <v>-2.345193923889465</v>
      </c>
    </row>
    <row r="7101" spans="1:2">
      <c r="A7101">
        <v>7100</v>
      </c>
      <c r="B7101" s="13">
        <v>-0.99169499919655657</v>
      </c>
    </row>
    <row r="7102" spans="1:2">
      <c r="A7102">
        <v>7101</v>
      </c>
      <c r="B7102" s="13">
        <v>5.41724152759594</v>
      </c>
    </row>
    <row r="7103" spans="1:2">
      <c r="A7103">
        <v>7102</v>
      </c>
      <c r="B7103" s="13">
        <v>-0.80081363315084075</v>
      </c>
    </row>
    <row r="7104" spans="1:2">
      <c r="A7104">
        <v>7103</v>
      </c>
      <c r="B7104" s="13">
        <v>-6.7555584919703549</v>
      </c>
    </row>
    <row r="7105" spans="1:2">
      <c r="A7105">
        <v>7104</v>
      </c>
      <c r="B7105" s="13">
        <v>-5.3676002696871938</v>
      </c>
    </row>
    <row r="7106" spans="1:2">
      <c r="A7106">
        <v>7105</v>
      </c>
      <c r="B7106" s="13">
        <v>1.2737336917233375</v>
      </c>
    </row>
    <row r="7107" spans="1:2">
      <c r="A7107">
        <v>7106</v>
      </c>
      <c r="B7107" s="13">
        <v>1.0564634162825037</v>
      </c>
    </row>
    <row r="7108" spans="1:2">
      <c r="A7108">
        <v>7107</v>
      </c>
      <c r="B7108" s="13">
        <v>-5.5475901768052163</v>
      </c>
    </row>
    <row r="7109" spans="1:2">
      <c r="A7109">
        <v>7108</v>
      </c>
      <c r="B7109" s="13">
        <v>-3.6951678711284082</v>
      </c>
    </row>
    <row r="7110" spans="1:2">
      <c r="A7110">
        <v>7109</v>
      </c>
      <c r="B7110" s="13">
        <v>6.9347033330527879</v>
      </c>
    </row>
    <row r="7111" spans="1:2">
      <c r="A7111">
        <v>7110</v>
      </c>
      <c r="B7111" s="13">
        <v>1.457519930094169E-2</v>
      </c>
    </row>
    <row r="7112" spans="1:2">
      <c r="A7112">
        <v>7111</v>
      </c>
      <c r="B7112" s="13">
        <v>5.9253672033905556</v>
      </c>
    </row>
    <row r="7113" spans="1:2">
      <c r="A7113">
        <v>7112</v>
      </c>
      <c r="B7113" s="13">
        <v>-0.43030239690208799</v>
      </c>
    </row>
    <row r="7114" spans="1:2">
      <c r="A7114">
        <v>7113</v>
      </c>
      <c r="B7114" s="13">
        <v>6.398846316811607</v>
      </c>
    </row>
    <row r="7115" spans="1:2">
      <c r="A7115">
        <v>7114</v>
      </c>
      <c r="B7115" s="13">
        <v>1.7046457851311192</v>
      </c>
    </row>
    <row r="7116" spans="1:2">
      <c r="A7116">
        <v>7115</v>
      </c>
      <c r="B7116" s="13">
        <v>1.9853006096594343</v>
      </c>
    </row>
    <row r="7117" spans="1:2">
      <c r="A7117">
        <v>7116</v>
      </c>
      <c r="B7117" s="13">
        <v>2.7543226492252089</v>
      </c>
    </row>
    <row r="7118" spans="1:2">
      <c r="A7118">
        <v>7117</v>
      </c>
      <c r="B7118" s="13">
        <v>-2.8841485171598849</v>
      </c>
    </row>
    <row r="7119" spans="1:2">
      <c r="A7119">
        <v>7118</v>
      </c>
      <c r="B7119" s="13">
        <v>1.2070376071955689</v>
      </c>
    </row>
    <row r="7120" spans="1:2">
      <c r="A7120">
        <v>7119</v>
      </c>
      <c r="B7120" s="13">
        <v>1.3939534687079056</v>
      </c>
    </row>
    <row r="7121" spans="1:2">
      <c r="A7121">
        <v>7120</v>
      </c>
      <c r="B7121" s="13">
        <v>-4.7345363769875224</v>
      </c>
    </row>
    <row r="7122" spans="1:2">
      <c r="A7122">
        <v>7121</v>
      </c>
      <c r="B7122" s="13">
        <v>6.6029370905146347</v>
      </c>
    </row>
    <row r="7123" spans="1:2">
      <c r="A7123">
        <v>7122</v>
      </c>
      <c r="B7123" s="13">
        <v>-3.494367739111631</v>
      </c>
    </row>
    <row r="7124" spans="1:2">
      <c r="A7124">
        <v>7123</v>
      </c>
      <c r="B7124" s="13">
        <v>4.6822330483027716</v>
      </c>
    </row>
    <row r="7125" spans="1:2">
      <c r="A7125">
        <v>7124</v>
      </c>
      <c r="B7125" s="13">
        <v>1.6515859490889546</v>
      </c>
    </row>
    <row r="7126" spans="1:2">
      <c r="A7126">
        <v>7125</v>
      </c>
      <c r="B7126" s="13">
        <v>5.9719508757910722</v>
      </c>
    </row>
    <row r="7127" spans="1:2">
      <c r="A7127">
        <v>7126</v>
      </c>
      <c r="B7127" s="13">
        <v>-3.0610212290598215</v>
      </c>
    </row>
    <row r="7128" spans="1:2">
      <c r="A7128">
        <v>7127</v>
      </c>
      <c r="B7128" s="13">
        <v>-1.4168731429179284</v>
      </c>
    </row>
    <row r="7129" spans="1:2">
      <c r="A7129">
        <v>7128</v>
      </c>
      <c r="B7129" s="13">
        <v>0.13280848337242571</v>
      </c>
    </row>
    <row r="7130" spans="1:2">
      <c r="A7130">
        <v>7129</v>
      </c>
      <c r="B7130" s="13">
        <v>6.7018025644966057</v>
      </c>
    </row>
    <row r="7131" spans="1:2">
      <c r="A7131">
        <v>7130</v>
      </c>
      <c r="B7131" s="13">
        <v>-2.0475000240854282</v>
      </c>
    </row>
    <row r="7132" spans="1:2">
      <c r="A7132">
        <v>7131</v>
      </c>
      <c r="B7132" s="13">
        <v>-0.54262417663602791</v>
      </c>
    </row>
    <row r="7133" spans="1:2">
      <c r="A7133">
        <v>7132</v>
      </c>
      <c r="B7133" s="13">
        <v>3.1141449489477817</v>
      </c>
    </row>
    <row r="7134" spans="1:2">
      <c r="A7134">
        <v>7133</v>
      </c>
      <c r="B7134" s="13">
        <v>2.3987399308637616</v>
      </c>
    </row>
    <row r="7135" spans="1:2">
      <c r="A7135">
        <v>7134</v>
      </c>
      <c r="B7135" s="13">
        <v>2.8905520194266594</v>
      </c>
    </row>
    <row r="7136" spans="1:2">
      <c r="A7136">
        <v>7135</v>
      </c>
      <c r="B7136" s="13">
        <v>-1.1709011739249833</v>
      </c>
    </row>
    <row r="7137" spans="1:2">
      <c r="A7137">
        <v>7136</v>
      </c>
      <c r="B7137" s="13">
        <v>1.5188264164466931</v>
      </c>
    </row>
    <row r="7138" spans="1:2">
      <c r="A7138">
        <v>7137</v>
      </c>
      <c r="B7138" s="13">
        <v>-4.3369739633649154</v>
      </c>
    </row>
    <row r="7139" spans="1:2">
      <c r="A7139">
        <v>7138</v>
      </c>
      <c r="B7139" s="13">
        <v>0.46056264467781816</v>
      </c>
    </row>
    <row r="7140" spans="1:2">
      <c r="A7140">
        <v>7139</v>
      </c>
      <c r="B7140" s="13">
        <v>4.4301736827484133</v>
      </c>
    </row>
    <row r="7141" spans="1:2">
      <c r="A7141">
        <v>7140</v>
      </c>
      <c r="B7141" s="13">
        <v>1.139191814206413</v>
      </c>
    </row>
    <row r="7142" spans="1:2">
      <c r="A7142">
        <v>7141</v>
      </c>
      <c r="B7142" s="13">
        <v>3.1847942758400305</v>
      </c>
    </row>
    <row r="7143" spans="1:2">
      <c r="A7143">
        <v>7142</v>
      </c>
      <c r="B7143" s="13">
        <v>2.0394334447292883</v>
      </c>
    </row>
    <row r="7144" spans="1:2">
      <c r="A7144">
        <v>7143</v>
      </c>
      <c r="B7144" s="13">
        <v>0.10635854767280987</v>
      </c>
    </row>
    <row r="7145" spans="1:2">
      <c r="A7145">
        <v>7144</v>
      </c>
      <c r="B7145" s="13">
        <v>-4.3666987409214819</v>
      </c>
    </row>
    <row r="7146" spans="1:2">
      <c r="A7146">
        <v>7145</v>
      </c>
      <c r="B7146" s="13">
        <v>-0.92963142581844416</v>
      </c>
    </row>
    <row r="7147" spans="1:2">
      <c r="A7147">
        <v>7146</v>
      </c>
      <c r="B7147" s="13">
        <v>-0.20948782993613438</v>
      </c>
    </row>
    <row r="7148" spans="1:2">
      <c r="A7148">
        <v>7147</v>
      </c>
      <c r="B7148" s="13">
        <v>1.3588943546964696</v>
      </c>
    </row>
    <row r="7149" spans="1:2">
      <c r="A7149">
        <v>7148</v>
      </c>
      <c r="B7149" s="13">
        <v>0.54999497231355254</v>
      </c>
    </row>
    <row r="7150" spans="1:2">
      <c r="A7150">
        <v>7149</v>
      </c>
      <c r="B7150" s="13">
        <v>-2.1922094158094416</v>
      </c>
    </row>
    <row r="7151" spans="1:2">
      <c r="A7151">
        <v>7150</v>
      </c>
      <c r="B7151" s="13">
        <v>1.868531131719799E-2</v>
      </c>
    </row>
    <row r="7152" spans="1:2">
      <c r="A7152">
        <v>7151</v>
      </c>
      <c r="B7152" s="13">
        <v>1.3936964636687688</v>
      </c>
    </row>
    <row r="7153" spans="1:2">
      <c r="A7153">
        <v>7152</v>
      </c>
      <c r="B7153" s="13">
        <v>-2.410827529227535</v>
      </c>
    </row>
    <row r="7154" spans="1:2">
      <c r="A7154">
        <v>7153</v>
      </c>
      <c r="B7154" s="13">
        <v>2.6592586518324572</v>
      </c>
    </row>
    <row r="7155" spans="1:2">
      <c r="A7155">
        <v>7154</v>
      </c>
      <c r="B7155" s="13">
        <v>2.3551985688790973</v>
      </c>
    </row>
    <row r="7156" spans="1:2">
      <c r="A7156">
        <v>7155</v>
      </c>
      <c r="B7156" s="13">
        <v>-4.1248535494764722</v>
      </c>
    </row>
    <row r="7157" spans="1:2">
      <c r="A7157">
        <v>7156</v>
      </c>
      <c r="B7157" s="13">
        <v>4.7761076751227174</v>
      </c>
    </row>
    <row r="7158" spans="1:2">
      <c r="A7158">
        <v>7157</v>
      </c>
      <c r="B7158" s="13">
        <v>8.9105317218660947</v>
      </c>
    </row>
    <row r="7159" spans="1:2">
      <c r="A7159">
        <v>7158</v>
      </c>
      <c r="B7159" s="13">
        <v>-2.2300618528800826</v>
      </c>
    </row>
    <row r="7160" spans="1:2">
      <c r="A7160">
        <v>7159</v>
      </c>
      <c r="B7160" s="13">
        <v>-3.1266837383981314</v>
      </c>
    </row>
    <row r="7161" spans="1:2">
      <c r="A7161">
        <v>7160</v>
      </c>
      <c r="B7161" s="13">
        <v>2.2291408702023685</v>
      </c>
    </row>
    <row r="7162" spans="1:2">
      <c r="A7162">
        <v>7161</v>
      </c>
      <c r="B7162" s="13">
        <v>0.39427624151963669</v>
      </c>
    </row>
    <row r="7163" spans="1:2">
      <c r="A7163">
        <v>7162</v>
      </c>
      <c r="B7163" s="13">
        <v>-0.27346268845492777</v>
      </c>
    </row>
    <row r="7164" spans="1:2">
      <c r="A7164">
        <v>7163</v>
      </c>
      <c r="B7164" s="13">
        <v>1.4212830658663134</v>
      </c>
    </row>
    <row r="7165" spans="1:2">
      <c r="A7165">
        <v>7164</v>
      </c>
      <c r="B7165" s="13">
        <v>-0.8350041930675961</v>
      </c>
    </row>
    <row r="7166" spans="1:2">
      <c r="A7166">
        <v>7165</v>
      </c>
      <c r="B7166" s="13">
        <v>-0.11854580256842821</v>
      </c>
    </row>
    <row r="7167" spans="1:2">
      <c r="A7167">
        <v>7166</v>
      </c>
      <c r="B7167" s="13">
        <v>0.48817460908763938</v>
      </c>
    </row>
    <row r="7168" spans="1:2">
      <c r="A7168">
        <v>7167</v>
      </c>
      <c r="B7168" s="13">
        <v>-2.8682390445842003</v>
      </c>
    </row>
    <row r="7169" spans="1:2">
      <c r="A7169">
        <v>7168</v>
      </c>
      <c r="B7169" s="13">
        <v>1.2841586608070972</v>
      </c>
    </row>
    <row r="7170" spans="1:2">
      <c r="A7170">
        <v>7169</v>
      </c>
      <c r="B7170" s="13">
        <v>5.4808110012283633</v>
      </c>
    </row>
    <row r="7171" spans="1:2">
      <c r="A7171">
        <v>7170</v>
      </c>
      <c r="B7171" s="13">
        <v>0.56125155213369371</v>
      </c>
    </row>
    <row r="7172" spans="1:2">
      <c r="A7172">
        <v>7171</v>
      </c>
      <c r="B7172" s="13">
        <v>-0.77653419047834282</v>
      </c>
    </row>
    <row r="7173" spans="1:2">
      <c r="A7173">
        <v>7172</v>
      </c>
      <c r="B7173" s="13">
        <v>2.4181888041040502</v>
      </c>
    </row>
    <row r="7174" spans="1:2">
      <c r="A7174">
        <v>7173</v>
      </c>
      <c r="B7174" s="13">
        <v>-7.6355763516644197</v>
      </c>
    </row>
    <row r="7175" spans="1:2">
      <c r="A7175">
        <v>7174</v>
      </c>
      <c r="B7175" s="13">
        <v>-7.248950605741852</v>
      </c>
    </row>
    <row r="7176" spans="1:2">
      <c r="A7176">
        <v>7175</v>
      </c>
      <c r="B7176" s="13">
        <v>-4.6123706311316965</v>
      </c>
    </row>
    <row r="7177" spans="1:2">
      <c r="A7177">
        <v>7176</v>
      </c>
      <c r="B7177" s="13">
        <v>2.3706831630337519</v>
      </c>
    </row>
    <row r="7178" spans="1:2">
      <c r="A7178">
        <v>7177</v>
      </c>
      <c r="B7178" s="13">
        <v>-2.8464390260990391</v>
      </c>
    </row>
    <row r="7179" spans="1:2">
      <c r="A7179">
        <v>7178</v>
      </c>
      <c r="B7179" s="13">
        <v>-3.5974680673803432</v>
      </c>
    </row>
    <row r="7180" spans="1:2">
      <c r="A7180">
        <v>7179</v>
      </c>
      <c r="B7180" s="13">
        <v>-6.6474475835032107</v>
      </c>
    </row>
    <row r="7181" spans="1:2">
      <c r="A7181">
        <v>7180</v>
      </c>
      <c r="B7181" s="13">
        <v>4.0545274407669663</v>
      </c>
    </row>
    <row r="7182" spans="1:2">
      <c r="A7182">
        <v>7181</v>
      </c>
      <c r="B7182" s="13">
        <v>-1.2530373160039276</v>
      </c>
    </row>
    <row r="7183" spans="1:2">
      <c r="A7183">
        <v>7182</v>
      </c>
      <c r="B7183" s="13">
        <v>1.7114929957278686</v>
      </c>
    </row>
    <row r="7184" spans="1:2">
      <c r="A7184">
        <v>7183</v>
      </c>
      <c r="B7184" s="13">
        <v>3.1157725954017175</v>
      </c>
    </row>
    <row r="7185" spans="1:2">
      <c r="A7185">
        <v>7184</v>
      </c>
      <c r="B7185" s="13">
        <v>2.2451667953644314</v>
      </c>
    </row>
    <row r="7186" spans="1:2">
      <c r="A7186">
        <v>7185</v>
      </c>
      <c r="B7186" s="13">
        <v>4.0811254793650988</v>
      </c>
    </row>
    <row r="7187" spans="1:2">
      <c r="A7187">
        <v>7186</v>
      </c>
      <c r="B7187" s="13">
        <v>6.0665174406316646</v>
      </c>
    </row>
    <row r="7188" spans="1:2">
      <c r="A7188">
        <v>7187</v>
      </c>
      <c r="B7188" s="13">
        <v>-1.5547455420934047</v>
      </c>
    </row>
    <row r="7189" spans="1:2">
      <c r="A7189">
        <v>7188</v>
      </c>
      <c r="B7189" s="13">
        <v>1.0405870258105117</v>
      </c>
    </row>
    <row r="7190" spans="1:2">
      <c r="A7190">
        <v>7189</v>
      </c>
      <c r="B7190" s="13">
        <v>-1.7956159758159507</v>
      </c>
    </row>
    <row r="7191" spans="1:2">
      <c r="A7191">
        <v>7190</v>
      </c>
      <c r="B7191" s="13">
        <v>10.91966678317868</v>
      </c>
    </row>
    <row r="7192" spans="1:2">
      <c r="A7192">
        <v>7191</v>
      </c>
      <c r="B7192" s="13">
        <v>-3.8243750722210592</v>
      </c>
    </row>
    <row r="7193" spans="1:2">
      <c r="A7193">
        <v>7192</v>
      </c>
      <c r="B7193" s="13">
        <v>0.76264909513183121</v>
      </c>
    </row>
    <row r="7194" spans="1:2">
      <c r="A7194">
        <v>7193</v>
      </c>
      <c r="B7194" s="13">
        <v>1.561268236438895</v>
      </c>
    </row>
    <row r="7195" spans="1:2">
      <c r="A7195">
        <v>7194</v>
      </c>
      <c r="B7195" s="13">
        <v>2.0906692747501436</v>
      </c>
    </row>
    <row r="7196" spans="1:2">
      <c r="A7196">
        <v>7195</v>
      </c>
      <c r="B7196" s="13">
        <v>-5.1689166415909176</v>
      </c>
    </row>
    <row r="7197" spans="1:2">
      <c r="A7197">
        <v>7196</v>
      </c>
      <c r="B7197" s="13">
        <v>-0.63671511731679897</v>
      </c>
    </row>
    <row r="7198" spans="1:2">
      <c r="A7198">
        <v>7197</v>
      </c>
      <c r="B7198" s="13">
        <v>4.4291122716128584</v>
      </c>
    </row>
    <row r="7199" spans="1:2">
      <c r="A7199">
        <v>7198</v>
      </c>
      <c r="B7199" s="13">
        <v>1.8589728060187289</v>
      </c>
    </row>
    <row r="7200" spans="1:2">
      <c r="A7200">
        <v>7199</v>
      </c>
      <c r="B7200" s="13">
        <v>-1.1833071649132978</v>
      </c>
    </row>
    <row r="7201" spans="1:2">
      <c r="A7201">
        <v>7200</v>
      </c>
      <c r="B7201" s="13">
        <v>-0.17983619486222238</v>
      </c>
    </row>
    <row r="7202" spans="1:2">
      <c r="A7202">
        <v>7201</v>
      </c>
      <c r="B7202" s="13">
        <v>-5.3085073136562162</v>
      </c>
    </row>
    <row r="7203" spans="1:2">
      <c r="A7203">
        <v>7202</v>
      </c>
      <c r="B7203" s="13">
        <v>3.2061159525607876</v>
      </c>
    </row>
    <row r="7204" spans="1:2">
      <c r="A7204">
        <v>7203</v>
      </c>
      <c r="B7204" s="13">
        <v>0.44441055798237833</v>
      </c>
    </row>
    <row r="7205" spans="1:2">
      <c r="A7205">
        <v>7204</v>
      </c>
      <c r="B7205" s="13">
        <v>-5.440846407763166</v>
      </c>
    </row>
    <row r="7206" spans="1:2">
      <c r="A7206">
        <v>7205</v>
      </c>
      <c r="B7206" s="13">
        <v>-2.1053598756898646</v>
      </c>
    </row>
    <row r="7207" spans="1:2">
      <c r="A7207">
        <v>7206</v>
      </c>
      <c r="B7207" s="13">
        <v>3.1648021443701091</v>
      </c>
    </row>
    <row r="7208" spans="1:2">
      <c r="A7208">
        <v>7207</v>
      </c>
      <c r="B7208" s="13">
        <v>-3.5302826748751426</v>
      </c>
    </row>
    <row r="7209" spans="1:2">
      <c r="A7209">
        <v>7208</v>
      </c>
      <c r="B7209" s="13">
        <v>-1.8878189964443119</v>
      </c>
    </row>
    <row r="7210" spans="1:2">
      <c r="A7210">
        <v>7209</v>
      </c>
      <c r="B7210" s="13">
        <v>-1.2033885379263562</v>
      </c>
    </row>
    <row r="7211" spans="1:2">
      <c r="A7211">
        <v>7210</v>
      </c>
      <c r="B7211" s="13">
        <v>4.1276581331668973</v>
      </c>
    </row>
    <row r="7212" spans="1:2">
      <c r="A7212">
        <v>7211</v>
      </c>
      <c r="B7212" s="13">
        <v>1.5896209958657437</v>
      </c>
    </row>
    <row r="7213" spans="1:2">
      <c r="A7213">
        <v>7212</v>
      </c>
      <c r="B7213" s="13">
        <v>4.8635431583636617</v>
      </c>
    </row>
    <row r="7214" spans="1:2">
      <c r="A7214">
        <v>7213</v>
      </c>
      <c r="B7214" s="13">
        <v>-1.1325081288963721</v>
      </c>
    </row>
    <row r="7215" spans="1:2">
      <c r="A7215">
        <v>7214</v>
      </c>
      <c r="B7215" s="13">
        <v>1.9536692880937778</v>
      </c>
    </row>
    <row r="7216" spans="1:2">
      <c r="A7216">
        <v>7215</v>
      </c>
      <c r="B7216" s="13">
        <v>-0.13130046372446699</v>
      </c>
    </row>
    <row r="7217" spans="1:2">
      <c r="A7217">
        <v>7216</v>
      </c>
      <c r="B7217" s="13">
        <v>7.5889278431948579E-2</v>
      </c>
    </row>
    <row r="7218" spans="1:2">
      <c r="A7218">
        <v>7217</v>
      </c>
      <c r="B7218" s="13">
        <v>7.5221288837314741</v>
      </c>
    </row>
    <row r="7219" spans="1:2">
      <c r="A7219">
        <v>7218</v>
      </c>
      <c r="B7219" s="13">
        <v>1.7190261828124935</v>
      </c>
    </row>
    <row r="7220" spans="1:2">
      <c r="A7220">
        <v>7219</v>
      </c>
      <c r="B7220" s="13">
        <v>2.9044772102388454</v>
      </c>
    </row>
    <row r="7221" spans="1:2">
      <c r="A7221">
        <v>7220</v>
      </c>
      <c r="B7221" s="13">
        <v>-0.37579780209980235</v>
      </c>
    </row>
    <row r="7222" spans="1:2">
      <c r="A7222">
        <v>7221</v>
      </c>
      <c r="B7222" s="13">
        <v>7.3473534676313096E-2</v>
      </c>
    </row>
    <row r="7223" spans="1:2">
      <c r="A7223">
        <v>7222</v>
      </c>
      <c r="B7223" s="13">
        <v>-4.1312712217120735</v>
      </c>
    </row>
    <row r="7224" spans="1:2">
      <c r="A7224">
        <v>7223</v>
      </c>
      <c r="B7224" s="13">
        <v>-4.7333064751138281</v>
      </c>
    </row>
    <row r="7225" spans="1:2">
      <c r="A7225">
        <v>7224</v>
      </c>
      <c r="B7225" s="13">
        <v>-5.3549303941580169</v>
      </c>
    </row>
    <row r="7226" spans="1:2">
      <c r="A7226">
        <v>7225</v>
      </c>
      <c r="B7226" s="13">
        <v>-1.579377184208866</v>
      </c>
    </row>
    <row r="7227" spans="1:2">
      <c r="A7227">
        <v>7226</v>
      </c>
      <c r="B7227" s="13">
        <v>-2.3014739814270997</v>
      </c>
    </row>
    <row r="7228" spans="1:2">
      <c r="A7228">
        <v>7227</v>
      </c>
      <c r="B7228" s="13">
        <v>3.5805979586409129</v>
      </c>
    </row>
    <row r="7229" spans="1:2">
      <c r="A7229">
        <v>7228</v>
      </c>
      <c r="B7229" s="13">
        <v>5.5473873998441663</v>
      </c>
    </row>
    <row r="7230" spans="1:2">
      <c r="A7230">
        <v>7229</v>
      </c>
      <c r="B7230" s="13">
        <v>-10.319340483082911</v>
      </c>
    </row>
    <row r="7231" spans="1:2">
      <c r="A7231">
        <v>7230</v>
      </c>
      <c r="B7231" s="13">
        <v>5.5780104517113722</v>
      </c>
    </row>
    <row r="7232" spans="1:2">
      <c r="A7232">
        <v>7231</v>
      </c>
      <c r="B7232" s="13">
        <v>-2.1920140955427549</v>
      </c>
    </row>
    <row r="7233" spans="1:2">
      <c r="A7233">
        <v>7232</v>
      </c>
      <c r="B7233" s="13">
        <v>3.2405418976064895</v>
      </c>
    </row>
    <row r="7234" spans="1:2">
      <c r="A7234">
        <v>7233</v>
      </c>
      <c r="B7234" s="13">
        <v>0.45403190535892068</v>
      </c>
    </row>
    <row r="7235" spans="1:2">
      <c r="A7235">
        <v>7234</v>
      </c>
      <c r="B7235" s="13">
        <v>0.19099907218146381</v>
      </c>
    </row>
    <row r="7236" spans="1:2">
      <c r="A7236">
        <v>7235</v>
      </c>
      <c r="B7236" s="13">
        <v>2.2925988259394612</v>
      </c>
    </row>
    <row r="7237" spans="1:2">
      <c r="A7237">
        <v>7236</v>
      </c>
      <c r="B7237" s="13">
        <v>1.9969590646882582</v>
      </c>
    </row>
    <row r="7238" spans="1:2">
      <c r="A7238">
        <v>7237</v>
      </c>
      <c r="B7238" s="13">
        <v>-0.20821133041070514</v>
      </c>
    </row>
    <row r="7239" spans="1:2">
      <c r="A7239">
        <v>7238</v>
      </c>
      <c r="B7239" s="13">
        <v>-0.40020365225026161</v>
      </c>
    </row>
    <row r="7240" spans="1:2">
      <c r="A7240">
        <v>7239</v>
      </c>
      <c r="B7240" s="13">
        <v>-1.3029137187659869</v>
      </c>
    </row>
    <row r="7241" spans="1:2">
      <c r="A7241">
        <v>7240</v>
      </c>
      <c r="B7241" s="13">
        <v>-2.7148609503924663</v>
      </c>
    </row>
    <row r="7242" spans="1:2">
      <c r="A7242">
        <v>7241</v>
      </c>
      <c r="B7242" s="13">
        <v>-6.5174758302610503</v>
      </c>
    </row>
    <row r="7243" spans="1:2">
      <c r="A7243">
        <v>7242</v>
      </c>
      <c r="B7243" s="13">
        <v>1.5444007943763041</v>
      </c>
    </row>
    <row r="7244" spans="1:2">
      <c r="A7244">
        <v>7243</v>
      </c>
      <c r="B7244" s="13">
        <v>4.5649225400438613</v>
      </c>
    </row>
    <row r="7245" spans="1:2">
      <c r="A7245">
        <v>7244</v>
      </c>
      <c r="B7245" s="13">
        <v>-3.0787983054082013</v>
      </c>
    </row>
    <row r="7246" spans="1:2">
      <c r="A7246">
        <v>7245</v>
      </c>
      <c r="B7246" s="13">
        <v>-2.566569338659705</v>
      </c>
    </row>
    <row r="7247" spans="1:2">
      <c r="A7247">
        <v>7246</v>
      </c>
      <c r="B7247" s="13">
        <v>-3.6069273361585004</v>
      </c>
    </row>
    <row r="7248" spans="1:2">
      <c r="A7248">
        <v>7247</v>
      </c>
      <c r="B7248" s="13">
        <v>2.6394166451051846</v>
      </c>
    </row>
    <row r="7249" spans="1:2">
      <c r="A7249">
        <v>7248</v>
      </c>
      <c r="B7249" s="13">
        <v>-1.4531769944456248</v>
      </c>
    </row>
    <row r="7250" spans="1:2">
      <c r="A7250">
        <v>7249</v>
      </c>
      <c r="B7250" s="13">
        <v>-5.8526218505527563</v>
      </c>
    </row>
    <row r="7251" spans="1:2">
      <c r="A7251">
        <v>7250</v>
      </c>
      <c r="B7251" s="13">
        <v>3.0931804787153774</v>
      </c>
    </row>
    <row r="7252" spans="1:2">
      <c r="A7252">
        <v>7251</v>
      </c>
      <c r="B7252" s="13">
        <v>2.0500428084957831</v>
      </c>
    </row>
    <row r="7253" spans="1:2">
      <c r="A7253">
        <v>7252</v>
      </c>
      <c r="B7253" s="13">
        <v>3.4296006807019039</v>
      </c>
    </row>
    <row r="7254" spans="1:2">
      <c r="A7254">
        <v>7253</v>
      </c>
      <c r="B7254" s="13">
        <v>-1.4615663676089508</v>
      </c>
    </row>
    <row r="7255" spans="1:2">
      <c r="A7255">
        <v>7254</v>
      </c>
      <c r="B7255" s="13">
        <v>2.4113085545632336</v>
      </c>
    </row>
    <row r="7256" spans="1:2">
      <c r="A7256">
        <v>7255</v>
      </c>
      <c r="B7256" s="13">
        <v>-2.5442691217543367</v>
      </c>
    </row>
    <row r="7257" spans="1:2">
      <c r="A7257">
        <v>7256</v>
      </c>
      <c r="B7257" s="13">
        <v>-6.1578569523441393</v>
      </c>
    </row>
    <row r="7258" spans="1:2">
      <c r="A7258">
        <v>7257</v>
      </c>
      <c r="B7258" s="13">
        <v>3.4799861506919387</v>
      </c>
    </row>
    <row r="7259" spans="1:2">
      <c r="A7259">
        <v>7258</v>
      </c>
      <c r="B7259" s="13">
        <v>-2.2352197073307241</v>
      </c>
    </row>
    <row r="7260" spans="1:2">
      <c r="A7260">
        <v>7259</v>
      </c>
      <c r="B7260" s="13">
        <v>-5.179939130322242</v>
      </c>
    </row>
    <row r="7261" spans="1:2">
      <c r="A7261">
        <v>7260</v>
      </c>
      <c r="B7261" s="13">
        <v>-1.8728172924875335</v>
      </c>
    </row>
    <row r="7262" spans="1:2">
      <c r="A7262">
        <v>7261</v>
      </c>
      <c r="B7262" s="13">
        <v>-3.7175365608772313</v>
      </c>
    </row>
    <row r="7263" spans="1:2">
      <c r="A7263">
        <v>7262</v>
      </c>
      <c r="B7263" s="13">
        <v>-5.8603320392930245</v>
      </c>
    </row>
    <row r="7264" spans="1:2">
      <c r="A7264">
        <v>7263</v>
      </c>
      <c r="B7264" s="13">
        <v>2.945099299403263</v>
      </c>
    </row>
    <row r="7265" spans="1:2">
      <c r="A7265">
        <v>7264</v>
      </c>
      <c r="B7265" s="13">
        <v>-3.8388112851608454</v>
      </c>
    </row>
    <row r="7266" spans="1:2">
      <c r="A7266">
        <v>7265</v>
      </c>
      <c r="B7266" s="13">
        <v>7.3935250494725819</v>
      </c>
    </row>
    <row r="7267" spans="1:2">
      <c r="A7267">
        <v>7266</v>
      </c>
      <c r="B7267" s="13">
        <v>4.4706000043323142</v>
      </c>
    </row>
    <row r="7268" spans="1:2">
      <c r="A7268">
        <v>7267</v>
      </c>
      <c r="B7268" s="13">
        <v>5.8049137797087198</v>
      </c>
    </row>
    <row r="7269" spans="1:2">
      <c r="A7269">
        <v>7268</v>
      </c>
      <c r="B7269" s="13">
        <v>-1.3795843621025696</v>
      </c>
    </row>
    <row r="7270" spans="1:2">
      <c r="A7270">
        <v>7269</v>
      </c>
      <c r="B7270" s="13">
        <v>-1.3848407915580547</v>
      </c>
    </row>
    <row r="7271" spans="1:2">
      <c r="A7271">
        <v>7270</v>
      </c>
      <c r="B7271" s="13">
        <v>4.2076493838227735</v>
      </c>
    </row>
    <row r="7272" spans="1:2">
      <c r="A7272">
        <v>7271</v>
      </c>
      <c r="B7272" s="13">
        <v>1.7744341595416198</v>
      </c>
    </row>
    <row r="7273" spans="1:2">
      <c r="A7273">
        <v>7272</v>
      </c>
      <c r="B7273" s="13">
        <v>7.1171763921501263</v>
      </c>
    </row>
    <row r="7274" spans="1:2">
      <c r="A7274">
        <v>7273</v>
      </c>
      <c r="B7274" s="13">
        <v>6.5245523351965806</v>
      </c>
    </row>
    <row r="7275" spans="1:2">
      <c r="A7275">
        <v>7274</v>
      </c>
      <c r="B7275" s="13">
        <v>4.2389144461833439</v>
      </c>
    </row>
    <row r="7276" spans="1:2">
      <c r="A7276">
        <v>7275</v>
      </c>
      <c r="B7276" s="13">
        <v>-1.0897864695610227</v>
      </c>
    </row>
    <row r="7277" spans="1:2">
      <c r="A7277">
        <v>7276</v>
      </c>
      <c r="B7277" s="13">
        <v>-4.3928504937918316</v>
      </c>
    </row>
    <row r="7278" spans="1:2">
      <c r="A7278">
        <v>7277</v>
      </c>
      <c r="B7278" s="13">
        <v>3.0548761864485274</v>
      </c>
    </row>
    <row r="7279" spans="1:2">
      <c r="A7279">
        <v>7278</v>
      </c>
      <c r="B7279" s="13">
        <v>2.1420167327911868</v>
      </c>
    </row>
    <row r="7280" spans="1:2">
      <c r="A7280">
        <v>7279</v>
      </c>
      <c r="B7280" s="13">
        <v>1.3134866027872343</v>
      </c>
    </row>
    <row r="7281" spans="1:2">
      <c r="A7281">
        <v>7280</v>
      </c>
      <c r="B7281" s="13">
        <v>6.313507989661332</v>
      </c>
    </row>
    <row r="7282" spans="1:2">
      <c r="A7282">
        <v>7281</v>
      </c>
      <c r="B7282" s="13">
        <v>0.38874873429000811</v>
      </c>
    </row>
    <row r="7283" spans="1:2">
      <c r="A7283">
        <v>7282</v>
      </c>
      <c r="B7283" s="13">
        <v>2.2265985220475644</v>
      </c>
    </row>
    <row r="7284" spans="1:2">
      <c r="A7284">
        <v>7283</v>
      </c>
      <c r="B7284" s="13">
        <v>-4.123609435434596</v>
      </c>
    </row>
    <row r="7285" spans="1:2">
      <c r="A7285">
        <v>7284</v>
      </c>
      <c r="B7285" s="13">
        <v>-2.7064311925334192</v>
      </c>
    </row>
    <row r="7286" spans="1:2">
      <c r="A7286">
        <v>7285</v>
      </c>
      <c r="B7286" s="13">
        <v>-0.61924289054221937</v>
      </c>
    </row>
    <row r="7287" spans="1:2">
      <c r="A7287">
        <v>7286</v>
      </c>
      <c r="B7287" s="13">
        <v>0.95841057146298481</v>
      </c>
    </row>
    <row r="7288" spans="1:2">
      <c r="A7288">
        <v>7287</v>
      </c>
      <c r="B7288" s="13">
        <v>-0.41594538337365339</v>
      </c>
    </row>
    <row r="7289" spans="1:2">
      <c r="A7289">
        <v>7288</v>
      </c>
      <c r="B7289" s="13">
        <v>1.0561065623478576</v>
      </c>
    </row>
    <row r="7290" spans="1:2">
      <c r="A7290">
        <v>7289</v>
      </c>
      <c r="B7290" s="13">
        <v>3.3650505684949636</v>
      </c>
    </row>
    <row r="7291" spans="1:2">
      <c r="A7291">
        <v>7290</v>
      </c>
      <c r="B7291" s="13">
        <v>5.1285948816227735</v>
      </c>
    </row>
    <row r="7292" spans="1:2">
      <c r="A7292">
        <v>7291</v>
      </c>
      <c r="B7292" s="13">
        <v>6.3150435310102617</v>
      </c>
    </row>
    <row r="7293" spans="1:2">
      <c r="A7293">
        <v>7292</v>
      </c>
      <c r="B7293" s="13">
        <v>-4.1951980897369054</v>
      </c>
    </row>
    <row r="7294" spans="1:2">
      <c r="A7294">
        <v>7293</v>
      </c>
      <c r="B7294" s="13">
        <v>3.8600967367217396</v>
      </c>
    </row>
    <row r="7295" spans="1:2">
      <c r="A7295">
        <v>7294</v>
      </c>
      <c r="B7295" s="13">
        <v>-0.93397386511125569</v>
      </c>
    </row>
    <row r="7296" spans="1:2">
      <c r="A7296">
        <v>7295</v>
      </c>
      <c r="B7296" s="13">
        <v>-0.19923362288412974</v>
      </c>
    </row>
    <row r="7297" spans="1:2">
      <c r="A7297">
        <v>7296</v>
      </c>
      <c r="B7297" s="13">
        <v>-3.2949294509512796</v>
      </c>
    </row>
    <row r="7298" spans="1:2">
      <c r="A7298">
        <v>7297</v>
      </c>
      <c r="B7298" s="13">
        <v>4.0019590508882592</v>
      </c>
    </row>
    <row r="7299" spans="1:2">
      <c r="A7299">
        <v>7298</v>
      </c>
      <c r="B7299" s="13">
        <v>-5.6326973399225917</v>
      </c>
    </row>
    <row r="7300" spans="1:2">
      <c r="A7300">
        <v>7299</v>
      </c>
      <c r="B7300" s="13">
        <v>1.811316407552551</v>
      </c>
    </row>
    <row r="7301" spans="1:2">
      <c r="A7301">
        <v>7300</v>
      </c>
      <c r="B7301" s="13">
        <v>0.89310745000577463</v>
      </c>
    </row>
    <row r="7302" spans="1:2">
      <c r="A7302">
        <v>7301</v>
      </c>
      <c r="B7302" s="13">
        <v>1.7937859444837971</v>
      </c>
    </row>
    <row r="7303" spans="1:2">
      <c r="A7303">
        <v>7302</v>
      </c>
      <c r="B7303" s="13">
        <v>-4.5824287029561583</v>
      </c>
    </row>
    <row r="7304" spans="1:2">
      <c r="A7304">
        <v>7303</v>
      </c>
      <c r="B7304" s="13">
        <v>0.3077681734277174</v>
      </c>
    </row>
    <row r="7305" spans="1:2">
      <c r="A7305">
        <v>7304</v>
      </c>
      <c r="B7305" s="13">
        <v>-7.6837019711649805</v>
      </c>
    </row>
    <row r="7306" spans="1:2">
      <c r="A7306">
        <v>7305</v>
      </c>
      <c r="B7306" s="13">
        <v>-2.2113043927533532E-2</v>
      </c>
    </row>
    <row r="7307" spans="1:2">
      <c r="A7307">
        <v>7306</v>
      </c>
      <c r="B7307" s="13">
        <v>-3.5598100554914893</v>
      </c>
    </row>
    <row r="7308" spans="1:2">
      <c r="A7308">
        <v>7307</v>
      </c>
      <c r="B7308" s="13">
        <v>0.85896787131995012</v>
      </c>
    </row>
    <row r="7309" spans="1:2">
      <c r="A7309">
        <v>7308</v>
      </c>
      <c r="B7309" s="13">
        <v>-5.1606559492187341</v>
      </c>
    </row>
    <row r="7310" spans="1:2">
      <c r="A7310">
        <v>7309</v>
      </c>
      <c r="B7310" s="13">
        <v>-1.9271830859465668</v>
      </c>
    </row>
    <row r="7311" spans="1:2">
      <c r="A7311">
        <v>7310</v>
      </c>
      <c r="B7311" s="13">
        <v>-1.4596806155212867</v>
      </c>
    </row>
    <row r="7312" spans="1:2">
      <c r="A7312">
        <v>7311</v>
      </c>
      <c r="B7312" s="13">
        <v>-3.5543079431258979</v>
      </c>
    </row>
    <row r="7313" spans="1:2">
      <c r="A7313">
        <v>7312</v>
      </c>
      <c r="B7313" s="13">
        <v>-0.13382775209097467</v>
      </c>
    </row>
    <row r="7314" spans="1:2">
      <c r="A7314">
        <v>7313</v>
      </c>
      <c r="B7314" s="13">
        <v>-2.8842456499202416</v>
      </c>
    </row>
    <row r="7315" spans="1:2">
      <c r="A7315">
        <v>7314</v>
      </c>
      <c r="B7315" s="13">
        <v>-9.186837166209294E-2</v>
      </c>
    </row>
    <row r="7316" spans="1:2">
      <c r="A7316">
        <v>7315</v>
      </c>
      <c r="B7316" s="13">
        <v>2.7105756843677731</v>
      </c>
    </row>
    <row r="7317" spans="1:2">
      <c r="A7317">
        <v>7316</v>
      </c>
      <c r="B7317" s="13">
        <v>-6.7829771888696007</v>
      </c>
    </row>
    <row r="7318" spans="1:2">
      <c r="A7318">
        <v>7317</v>
      </c>
      <c r="B7318" s="13">
        <v>1.291795723244223</v>
      </c>
    </row>
    <row r="7319" spans="1:2">
      <c r="A7319">
        <v>7318</v>
      </c>
      <c r="B7319" s="13">
        <v>2.1172447317994032</v>
      </c>
    </row>
    <row r="7320" spans="1:2">
      <c r="A7320">
        <v>7319</v>
      </c>
      <c r="B7320" s="13">
        <v>-1.6929516768683772</v>
      </c>
    </row>
    <row r="7321" spans="1:2">
      <c r="A7321">
        <v>7320</v>
      </c>
      <c r="B7321" s="13">
        <v>-3.9924933126435027</v>
      </c>
    </row>
    <row r="7322" spans="1:2">
      <c r="A7322">
        <v>7321</v>
      </c>
      <c r="B7322" s="13">
        <v>4.2597336913541204</v>
      </c>
    </row>
    <row r="7323" spans="1:2">
      <c r="A7323">
        <v>7322</v>
      </c>
      <c r="B7323" s="13">
        <v>8.3574709176509892</v>
      </c>
    </row>
    <row r="7324" spans="1:2">
      <c r="A7324">
        <v>7323</v>
      </c>
      <c r="B7324" s="13">
        <v>0.7762187418339338</v>
      </c>
    </row>
    <row r="7325" spans="1:2">
      <c r="A7325">
        <v>7324</v>
      </c>
      <c r="B7325" s="13">
        <v>-6.8480080000941712E-3</v>
      </c>
    </row>
    <row r="7326" spans="1:2">
      <c r="A7326">
        <v>7325</v>
      </c>
      <c r="B7326" s="13">
        <v>5.28004136359821</v>
      </c>
    </row>
    <row r="7327" spans="1:2">
      <c r="A7327">
        <v>7326</v>
      </c>
      <c r="B7327" s="13">
        <v>-6.8462584473645718</v>
      </c>
    </row>
    <row r="7328" spans="1:2">
      <c r="A7328">
        <v>7327</v>
      </c>
      <c r="B7328" s="13">
        <v>0.60393096103617971</v>
      </c>
    </row>
    <row r="7329" spans="1:2">
      <c r="A7329">
        <v>7328</v>
      </c>
      <c r="B7329" s="13">
        <v>-1.3321275856219945</v>
      </c>
    </row>
    <row r="7330" spans="1:2">
      <c r="A7330">
        <v>7329</v>
      </c>
      <c r="B7330" s="13">
        <v>-1.4788831376549609</v>
      </c>
    </row>
    <row r="7331" spans="1:2">
      <c r="A7331">
        <v>7330</v>
      </c>
      <c r="B7331" s="13">
        <v>-2.6658700621476004</v>
      </c>
    </row>
    <row r="7332" spans="1:2">
      <c r="A7332">
        <v>7331</v>
      </c>
      <c r="B7332" s="13">
        <v>-1.7248439749197588</v>
      </c>
    </row>
    <row r="7333" spans="1:2">
      <c r="A7333">
        <v>7332</v>
      </c>
      <c r="B7333" s="13">
        <v>-0.83863070004322393</v>
      </c>
    </row>
    <row r="7334" spans="1:2">
      <c r="A7334">
        <v>7333</v>
      </c>
      <c r="B7334" s="13">
        <v>-2.0866889061273715</v>
      </c>
    </row>
    <row r="7335" spans="1:2">
      <c r="A7335">
        <v>7334</v>
      </c>
      <c r="B7335" s="13">
        <v>0.5370364861893665</v>
      </c>
    </row>
    <row r="7336" spans="1:2">
      <c r="A7336">
        <v>7335</v>
      </c>
      <c r="B7336" s="13">
        <v>1.5160423883365781</v>
      </c>
    </row>
    <row r="7337" spans="1:2">
      <c r="A7337">
        <v>7336</v>
      </c>
      <c r="B7337" s="13">
        <v>5.2455166777345834</v>
      </c>
    </row>
    <row r="7338" spans="1:2">
      <c r="A7338">
        <v>7337</v>
      </c>
      <c r="B7338" s="13">
        <v>-7.1260008792133576</v>
      </c>
    </row>
    <row r="7339" spans="1:2">
      <c r="A7339">
        <v>7338</v>
      </c>
      <c r="B7339" s="13">
        <v>-0.45233225284273282</v>
      </c>
    </row>
    <row r="7340" spans="1:2">
      <c r="A7340">
        <v>7339</v>
      </c>
      <c r="B7340" s="13">
        <v>-2.3835572230711288</v>
      </c>
    </row>
    <row r="7341" spans="1:2">
      <c r="A7341">
        <v>7340</v>
      </c>
      <c r="B7341" s="13">
        <v>-1.5194507319653121</v>
      </c>
    </row>
    <row r="7342" spans="1:2">
      <c r="A7342">
        <v>7341</v>
      </c>
      <c r="B7342" s="13">
        <v>-4.3548337417503564</v>
      </c>
    </row>
    <row r="7343" spans="1:2">
      <c r="A7343">
        <v>7342</v>
      </c>
      <c r="B7343" s="13">
        <v>1.5852597510307036</v>
      </c>
    </row>
    <row r="7344" spans="1:2">
      <c r="A7344">
        <v>7343</v>
      </c>
      <c r="B7344" s="13">
        <v>0.28045346508332919</v>
      </c>
    </row>
    <row r="7345" spans="1:2">
      <c r="A7345">
        <v>7344</v>
      </c>
      <c r="B7345" s="13">
        <v>5.0760511742648236</v>
      </c>
    </row>
    <row r="7346" spans="1:2">
      <c r="A7346">
        <v>7345</v>
      </c>
      <c r="B7346" s="13">
        <v>-0.97267730604810165</v>
      </c>
    </row>
    <row r="7347" spans="1:2">
      <c r="A7347">
        <v>7346</v>
      </c>
      <c r="B7347" s="13">
        <v>4.0505506525959492</v>
      </c>
    </row>
    <row r="7348" spans="1:2">
      <c r="A7348">
        <v>7347</v>
      </c>
      <c r="B7348" s="13">
        <v>-3.1383209987386715</v>
      </c>
    </row>
    <row r="7349" spans="1:2">
      <c r="A7349">
        <v>7348</v>
      </c>
      <c r="B7349" s="13">
        <v>3.6517984662071785</v>
      </c>
    </row>
    <row r="7350" spans="1:2">
      <c r="A7350">
        <v>7349</v>
      </c>
      <c r="B7350" s="13">
        <v>2.7465637821578359</v>
      </c>
    </row>
    <row r="7351" spans="1:2">
      <c r="A7351">
        <v>7350</v>
      </c>
      <c r="B7351" s="13">
        <v>8.8480922695143978</v>
      </c>
    </row>
    <row r="7352" spans="1:2">
      <c r="A7352">
        <v>7351</v>
      </c>
      <c r="B7352" s="13">
        <v>-0.13913182360141566</v>
      </c>
    </row>
    <row r="7353" spans="1:2">
      <c r="A7353">
        <v>7352</v>
      </c>
      <c r="B7353" s="13">
        <v>-2.3158047567119735</v>
      </c>
    </row>
    <row r="7354" spans="1:2">
      <c r="A7354">
        <v>7353</v>
      </c>
      <c r="B7354" s="13">
        <v>-1.3982750137426305</v>
      </c>
    </row>
    <row r="7355" spans="1:2">
      <c r="A7355">
        <v>7354</v>
      </c>
      <c r="B7355" s="13">
        <v>0.11177414104372563</v>
      </c>
    </row>
    <row r="7356" spans="1:2">
      <c r="A7356">
        <v>7355</v>
      </c>
      <c r="B7356" s="13">
        <v>3.9594349274247285</v>
      </c>
    </row>
    <row r="7357" spans="1:2">
      <c r="A7357">
        <v>7356</v>
      </c>
      <c r="B7357" s="13">
        <v>-4.9563143146607755</v>
      </c>
    </row>
    <row r="7358" spans="1:2">
      <c r="A7358">
        <v>7357</v>
      </c>
      <c r="B7358" s="13">
        <v>2.4723410778294013</v>
      </c>
    </row>
    <row r="7359" spans="1:2">
      <c r="A7359">
        <v>7358</v>
      </c>
      <c r="B7359" s="13">
        <v>-1.0923478103443434</v>
      </c>
    </row>
    <row r="7360" spans="1:2">
      <c r="A7360">
        <v>7359</v>
      </c>
      <c r="B7360" s="13">
        <v>-3.8032555055569923</v>
      </c>
    </row>
    <row r="7361" spans="1:2">
      <c r="A7361">
        <v>7360</v>
      </c>
      <c r="B7361" s="13">
        <v>0.1707293198214504</v>
      </c>
    </row>
    <row r="7362" spans="1:2">
      <c r="A7362">
        <v>7361</v>
      </c>
      <c r="B7362" s="13">
        <v>-5.7544282776260163</v>
      </c>
    </row>
    <row r="7363" spans="1:2">
      <c r="A7363">
        <v>7362</v>
      </c>
      <c r="B7363" s="13">
        <v>-4.8262040433812166</v>
      </c>
    </row>
    <row r="7364" spans="1:2">
      <c r="A7364">
        <v>7363</v>
      </c>
      <c r="B7364" s="13">
        <v>3.1361473847829342</v>
      </c>
    </row>
    <row r="7365" spans="1:2">
      <c r="A7365">
        <v>7364</v>
      </c>
      <c r="B7365" s="13">
        <v>5.1451860640283371</v>
      </c>
    </row>
    <row r="7366" spans="1:2">
      <c r="A7366">
        <v>7365</v>
      </c>
      <c r="B7366" s="13">
        <v>-2.103029824666232</v>
      </c>
    </row>
    <row r="7367" spans="1:2">
      <c r="A7367">
        <v>7366</v>
      </c>
      <c r="B7367" s="13">
        <v>-5.3386159475373933</v>
      </c>
    </row>
    <row r="7368" spans="1:2">
      <c r="A7368">
        <v>7367</v>
      </c>
      <c r="B7368" s="13">
        <v>0.64736654958937778</v>
      </c>
    </row>
    <row r="7369" spans="1:2">
      <c r="A7369">
        <v>7368</v>
      </c>
      <c r="B7369" s="13">
        <v>-3.146872179136853</v>
      </c>
    </row>
    <row r="7370" spans="1:2">
      <c r="A7370">
        <v>7369</v>
      </c>
      <c r="B7370" s="13">
        <v>0.4991098776383453</v>
      </c>
    </row>
    <row r="7371" spans="1:2">
      <c r="A7371">
        <v>7370</v>
      </c>
      <c r="B7371" s="13">
        <v>-3.1539879697416127</v>
      </c>
    </row>
    <row r="7372" spans="1:2">
      <c r="A7372">
        <v>7371</v>
      </c>
      <c r="B7372" s="13">
        <v>-3.0874557595698029</v>
      </c>
    </row>
    <row r="7373" spans="1:2">
      <c r="A7373">
        <v>7372</v>
      </c>
      <c r="B7373" s="13">
        <v>-0.88849768751191005</v>
      </c>
    </row>
    <row r="7374" spans="1:2">
      <c r="A7374">
        <v>7373</v>
      </c>
      <c r="B7374" s="13">
        <v>-3.7521179141456189</v>
      </c>
    </row>
    <row r="7375" spans="1:2">
      <c r="A7375">
        <v>7374</v>
      </c>
      <c r="B7375" s="13">
        <v>0.67151674932810734</v>
      </c>
    </row>
    <row r="7376" spans="1:2">
      <c r="A7376">
        <v>7375</v>
      </c>
      <c r="B7376" s="13">
        <v>-3.0269003451898939</v>
      </c>
    </row>
    <row r="7377" spans="1:2">
      <c r="A7377">
        <v>7376</v>
      </c>
      <c r="B7377" s="13">
        <v>-0.1064301184138373</v>
      </c>
    </row>
    <row r="7378" spans="1:2">
      <c r="A7378">
        <v>7377</v>
      </c>
      <c r="B7378" s="13">
        <v>-0.75703239392117128</v>
      </c>
    </row>
    <row r="7379" spans="1:2">
      <c r="A7379">
        <v>7378</v>
      </c>
      <c r="B7379" s="13">
        <v>5.0557346861258887</v>
      </c>
    </row>
    <row r="7380" spans="1:2">
      <c r="A7380">
        <v>7379</v>
      </c>
      <c r="B7380" s="13">
        <v>9.4658557991701446</v>
      </c>
    </row>
    <row r="7381" spans="1:2">
      <c r="A7381">
        <v>7380</v>
      </c>
      <c r="B7381" s="13">
        <v>-4.1323614856239796E-2</v>
      </c>
    </row>
    <row r="7382" spans="1:2">
      <c r="A7382">
        <v>7381</v>
      </c>
      <c r="B7382" s="13">
        <v>-0.21637642533836463</v>
      </c>
    </row>
    <row r="7383" spans="1:2">
      <c r="A7383">
        <v>7382</v>
      </c>
      <c r="B7383" s="13">
        <v>0.53172885534784065</v>
      </c>
    </row>
    <row r="7384" spans="1:2">
      <c r="A7384">
        <v>7383</v>
      </c>
      <c r="B7384" s="13">
        <v>-1.492206136588873</v>
      </c>
    </row>
    <row r="7385" spans="1:2">
      <c r="A7385">
        <v>7384</v>
      </c>
      <c r="B7385" s="13">
        <v>0.5350034509843028</v>
      </c>
    </row>
    <row r="7386" spans="1:2">
      <c r="A7386">
        <v>7385</v>
      </c>
      <c r="B7386" s="13">
        <v>3.8676091987681258</v>
      </c>
    </row>
    <row r="7387" spans="1:2">
      <c r="A7387">
        <v>7386</v>
      </c>
      <c r="B7387" s="13">
        <v>5.5508498899086911</v>
      </c>
    </row>
    <row r="7388" spans="1:2">
      <c r="A7388">
        <v>7387</v>
      </c>
      <c r="B7388" s="13">
        <v>10.163195593469084</v>
      </c>
    </row>
    <row r="7389" spans="1:2">
      <c r="A7389">
        <v>7388</v>
      </c>
      <c r="B7389" s="13">
        <v>3.5115785607235566</v>
      </c>
    </row>
    <row r="7390" spans="1:2">
      <c r="A7390">
        <v>7389</v>
      </c>
      <c r="B7390" s="13">
        <v>-2.4997661001543867</v>
      </c>
    </row>
    <row r="7391" spans="1:2">
      <c r="A7391">
        <v>7390</v>
      </c>
      <c r="B7391" s="13">
        <v>3.2541788130717397</v>
      </c>
    </row>
    <row r="7392" spans="1:2">
      <c r="A7392">
        <v>7391</v>
      </c>
      <c r="B7392" s="13">
        <v>9.8889203677637229E-3</v>
      </c>
    </row>
    <row r="7393" spans="1:2">
      <c r="A7393">
        <v>7392</v>
      </c>
      <c r="B7393" s="13">
        <v>6.3948395523950028</v>
      </c>
    </row>
    <row r="7394" spans="1:2">
      <c r="A7394">
        <v>7393</v>
      </c>
      <c r="B7394" s="13">
        <v>-2.4566937926707868</v>
      </c>
    </row>
    <row r="7395" spans="1:2">
      <c r="A7395">
        <v>7394</v>
      </c>
      <c r="B7395" s="13">
        <v>2.0866297399633233</v>
      </c>
    </row>
    <row r="7396" spans="1:2">
      <c r="A7396">
        <v>7395</v>
      </c>
      <c r="B7396" s="13">
        <v>-7.0704299028631903</v>
      </c>
    </row>
    <row r="7397" spans="1:2">
      <c r="A7397">
        <v>7396</v>
      </c>
      <c r="B7397" s="13">
        <v>-5.4920650605320231</v>
      </c>
    </row>
    <row r="7398" spans="1:2">
      <c r="A7398">
        <v>7397</v>
      </c>
      <c r="B7398" s="13">
        <v>-0.10571295201787935</v>
      </c>
    </row>
    <row r="7399" spans="1:2">
      <c r="A7399">
        <v>7398</v>
      </c>
      <c r="B7399" s="13">
        <v>-3.898030503044779</v>
      </c>
    </row>
    <row r="7400" spans="1:2">
      <c r="A7400">
        <v>7399</v>
      </c>
      <c r="B7400" s="13">
        <v>8.1452805193903668</v>
      </c>
    </row>
    <row r="7401" spans="1:2">
      <c r="A7401">
        <v>7400</v>
      </c>
      <c r="B7401" s="13">
        <v>2.2419911503640297</v>
      </c>
    </row>
    <row r="7402" spans="1:2">
      <c r="A7402">
        <v>7401</v>
      </c>
      <c r="B7402" s="13">
        <v>-5.699801701140788</v>
      </c>
    </row>
    <row r="7403" spans="1:2">
      <c r="A7403">
        <v>7402</v>
      </c>
      <c r="B7403" s="13">
        <v>1.8448146657176692</v>
      </c>
    </row>
    <row r="7404" spans="1:2">
      <c r="A7404">
        <v>7403</v>
      </c>
      <c r="B7404" s="13">
        <v>5.5064079588158048</v>
      </c>
    </row>
    <row r="7405" spans="1:2">
      <c r="A7405">
        <v>7404</v>
      </c>
      <c r="B7405" s="13">
        <v>4.3906414975322603</v>
      </c>
    </row>
    <row r="7406" spans="1:2">
      <c r="A7406">
        <v>7405</v>
      </c>
      <c r="B7406" s="13">
        <v>-5.6896680333133203</v>
      </c>
    </row>
    <row r="7407" spans="1:2">
      <c r="A7407">
        <v>7406</v>
      </c>
      <c r="B7407" s="13">
        <v>4.5337966584941443</v>
      </c>
    </row>
    <row r="7408" spans="1:2">
      <c r="A7408">
        <v>7407</v>
      </c>
      <c r="B7408" s="13">
        <v>-0.5559184202691253</v>
      </c>
    </row>
    <row r="7409" spans="1:2">
      <c r="A7409">
        <v>7408</v>
      </c>
      <c r="B7409" s="13">
        <v>1.6383189931260509</v>
      </c>
    </row>
    <row r="7410" spans="1:2">
      <c r="A7410">
        <v>7409</v>
      </c>
      <c r="B7410" s="13">
        <v>-5.1998306038831759</v>
      </c>
    </row>
    <row r="7411" spans="1:2">
      <c r="A7411">
        <v>7410</v>
      </c>
      <c r="B7411" s="13">
        <v>-1.6932881478694644</v>
      </c>
    </row>
    <row r="7412" spans="1:2">
      <c r="A7412">
        <v>7411</v>
      </c>
      <c r="B7412" s="13">
        <v>-0.90296325759930185</v>
      </c>
    </row>
    <row r="7413" spans="1:2">
      <c r="A7413">
        <v>7412</v>
      </c>
      <c r="B7413" s="13">
        <v>-2.854063084821973</v>
      </c>
    </row>
    <row r="7414" spans="1:2">
      <c r="A7414">
        <v>7413</v>
      </c>
      <c r="B7414" s="13">
        <v>-3.6688298619857256</v>
      </c>
    </row>
    <row r="7415" spans="1:2">
      <c r="A7415">
        <v>7414</v>
      </c>
      <c r="B7415" s="13">
        <v>-2.0002852025937039</v>
      </c>
    </row>
    <row r="7416" spans="1:2">
      <c r="A7416">
        <v>7415</v>
      </c>
      <c r="B7416" s="13">
        <v>-0.60222899727661505</v>
      </c>
    </row>
    <row r="7417" spans="1:2">
      <c r="A7417">
        <v>7416</v>
      </c>
      <c r="B7417" s="13">
        <v>4.2797105131063464</v>
      </c>
    </row>
    <row r="7418" spans="1:2">
      <c r="A7418">
        <v>7417</v>
      </c>
      <c r="B7418" s="13">
        <v>-2.5794832855477354</v>
      </c>
    </row>
    <row r="7419" spans="1:2">
      <c r="A7419">
        <v>7418</v>
      </c>
      <c r="B7419" s="13">
        <v>0.63779490402289962</v>
      </c>
    </row>
    <row r="7420" spans="1:2">
      <c r="A7420">
        <v>7419</v>
      </c>
      <c r="B7420" s="13">
        <v>-3.0988192591639363</v>
      </c>
    </row>
    <row r="7421" spans="1:2">
      <c r="A7421">
        <v>7420</v>
      </c>
      <c r="B7421" s="13">
        <v>-4.1110566641264397</v>
      </c>
    </row>
    <row r="7422" spans="1:2">
      <c r="A7422">
        <v>7421</v>
      </c>
      <c r="B7422" s="13">
        <v>-5.7114584376438433</v>
      </c>
    </row>
    <row r="7423" spans="1:2">
      <c r="A7423">
        <v>7422</v>
      </c>
      <c r="B7423" s="13">
        <v>8.4737086223717048E-2</v>
      </c>
    </row>
    <row r="7424" spans="1:2">
      <c r="A7424">
        <v>7423</v>
      </c>
      <c r="B7424" s="13">
        <v>-1.3159662442681508</v>
      </c>
    </row>
    <row r="7425" spans="1:2">
      <c r="A7425">
        <v>7424</v>
      </c>
      <c r="B7425" s="13">
        <v>1.7844143674594821</v>
      </c>
    </row>
    <row r="7426" spans="1:2">
      <c r="A7426">
        <v>7425</v>
      </c>
      <c r="B7426" s="13">
        <v>6.0587060265761963</v>
      </c>
    </row>
    <row r="7427" spans="1:2">
      <c r="A7427">
        <v>7426</v>
      </c>
      <c r="B7427" s="13">
        <v>2.6054748042324221</v>
      </c>
    </row>
    <row r="7428" spans="1:2">
      <c r="A7428">
        <v>7427</v>
      </c>
      <c r="B7428" s="13">
        <v>-7.1710062693308769</v>
      </c>
    </row>
    <row r="7429" spans="1:2">
      <c r="A7429">
        <v>7428</v>
      </c>
      <c r="B7429" s="13">
        <v>-4.2263906256562205</v>
      </c>
    </row>
    <row r="7430" spans="1:2">
      <c r="A7430">
        <v>7429</v>
      </c>
      <c r="B7430" s="13">
        <v>5.6178954982782505</v>
      </c>
    </row>
    <row r="7431" spans="1:2">
      <c r="A7431">
        <v>7430</v>
      </c>
      <c r="B7431" s="13">
        <v>-3.378042954783095</v>
      </c>
    </row>
    <row r="7432" spans="1:2">
      <c r="A7432">
        <v>7431</v>
      </c>
      <c r="B7432" s="13">
        <v>-1.1759672185932113</v>
      </c>
    </row>
    <row r="7433" spans="1:2">
      <c r="A7433">
        <v>7432</v>
      </c>
      <c r="B7433" s="13">
        <v>-4.6556693407994603</v>
      </c>
    </row>
    <row r="7434" spans="1:2">
      <c r="A7434">
        <v>7433</v>
      </c>
      <c r="B7434" s="13">
        <v>-2.2646323428334942</v>
      </c>
    </row>
    <row r="7435" spans="1:2">
      <c r="A7435">
        <v>7434</v>
      </c>
      <c r="B7435" s="13">
        <v>5.8789699909558024</v>
      </c>
    </row>
    <row r="7436" spans="1:2">
      <c r="A7436">
        <v>7435</v>
      </c>
      <c r="B7436" s="13">
        <v>-5.1968643688982193E-2</v>
      </c>
    </row>
    <row r="7437" spans="1:2">
      <c r="A7437">
        <v>7436</v>
      </c>
      <c r="B7437" s="13">
        <v>-5.4254934934950043</v>
      </c>
    </row>
    <row r="7438" spans="1:2">
      <c r="A7438">
        <v>7437</v>
      </c>
      <c r="B7438" s="13">
        <v>0.84124077578346712</v>
      </c>
    </row>
    <row r="7439" spans="1:2">
      <c r="A7439">
        <v>7438</v>
      </c>
      <c r="B7439" s="13">
        <v>-2.8388663085001302</v>
      </c>
    </row>
    <row r="7440" spans="1:2">
      <c r="A7440">
        <v>7439</v>
      </c>
      <c r="B7440" s="13">
        <v>-7.5038626964609705</v>
      </c>
    </row>
    <row r="7441" spans="1:2">
      <c r="A7441">
        <v>7440</v>
      </c>
      <c r="B7441" s="13">
        <v>-0.8168448798892578</v>
      </c>
    </row>
    <row r="7442" spans="1:2">
      <c r="A7442">
        <v>7441</v>
      </c>
      <c r="B7442" s="13">
        <v>6.9597592179609382</v>
      </c>
    </row>
    <row r="7443" spans="1:2">
      <c r="A7443">
        <v>7442</v>
      </c>
      <c r="B7443" s="13">
        <v>4.180834349397518</v>
      </c>
    </row>
    <row r="7444" spans="1:2">
      <c r="A7444">
        <v>7443</v>
      </c>
      <c r="B7444" s="13">
        <v>-1.951649835700872</v>
      </c>
    </row>
    <row r="7445" spans="1:2">
      <c r="A7445">
        <v>7444</v>
      </c>
      <c r="B7445" s="13">
        <v>2.9424517780343251</v>
      </c>
    </row>
    <row r="7446" spans="1:2">
      <c r="A7446">
        <v>7445</v>
      </c>
      <c r="B7446" s="13">
        <v>3.5091606819561671</v>
      </c>
    </row>
    <row r="7447" spans="1:2">
      <c r="A7447">
        <v>7446</v>
      </c>
      <c r="B7447" s="13">
        <v>-5.5274151180342939</v>
      </c>
    </row>
    <row r="7448" spans="1:2">
      <c r="A7448">
        <v>7447</v>
      </c>
      <c r="B7448" s="13">
        <v>4.606735881386931</v>
      </c>
    </row>
    <row r="7449" spans="1:2">
      <c r="A7449">
        <v>7448</v>
      </c>
      <c r="B7449" s="13">
        <v>-6.0226348261031744</v>
      </c>
    </row>
    <row r="7450" spans="1:2">
      <c r="A7450">
        <v>7449</v>
      </c>
      <c r="B7450" s="13">
        <v>-4.9138885929605385</v>
      </c>
    </row>
    <row r="7451" spans="1:2">
      <c r="A7451">
        <v>7450</v>
      </c>
      <c r="B7451" s="13">
        <v>8.3335754348432189</v>
      </c>
    </row>
    <row r="7452" spans="1:2">
      <c r="A7452">
        <v>7451</v>
      </c>
      <c r="B7452" s="13">
        <v>-0.78044788874242854</v>
      </c>
    </row>
    <row r="7453" spans="1:2">
      <c r="A7453">
        <v>7452</v>
      </c>
      <c r="B7453" s="13">
        <v>1.773216179668742</v>
      </c>
    </row>
    <row r="7454" spans="1:2">
      <c r="A7454">
        <v>7453</v>
      </c>
      <c r="B7454" s="13">
        <v>7.2908792106537197</v>
      </c>
    </row>
    <row r="7455" spans="1:2">
      <c r="A7455">
        <v>7454</v>
      </c>
      <c r="B7455" s="13">
        <v>-0.5262723274012383</v>
      </c>
    </row>
    <row r="7456" spans="1:2">
      <c r="A7456">
        <v>7455</v>
      </c>
      <c r="B7456" s="13">
        <v>1.1119655365517052</v>
      </c>
    </row>
    <row r="7457" spans="1:2">
      <c r="A7457">
        <v>7456</v>
      </c>
      <c r="B7457" s="13">
        <v>-2.1235960491131949</v>
      </c>
    </row>
    <row r="7458" spans="1:2">
      <c r="A7458">
        <v>7457</v>
      </c>
      <c r="B7458" s="13">
        <v>4.3740706546537256</v>
      </c>
    </row>
    <row r="7459" spans="1:2">
      <c r="A7459">
        <v>7458</v>
      </c>
      <c r="B7459" s="13">
        <v>2.2565358690365578</v>
      </c>
    </row>
    <row r="7460" spans="1:2">
      <c r="A7460">
        <v>7459</v>
      </c>
      <c r="B7460" s="13">
        <v>2.6731149458898935</v>
      </c>
    </row>
    <row r="7461" spans="1:2">
      <c r="A7461">
        <v>7460</v>
      </c>
      <c r="B7461" s="13">
        <v>1.1716231130798</v>
      </c>
    </row>
    <row r="7462" spans="1:2">
      <c r="A7462">
        <v>7461</v>
      </c>
      <c r="B7462" s="13">
        <v>-6.1859813243269954</v>
      </c>
    </row>
    <row r="7463" spans="1:2">
      <c r="A7463">
        <v>7462</v>
      </c>
      <c r="B7463" s="13">
        <v>-2.8171374156698983</v>
      </c>
    </row>
    <row r="7464" spans="1:2">
      <c r="A7464">
        <v>7463</v>
      </c>
      <c r="B7464" s="13">
        <v>1.3281437299358676</v>
      </c>
    </row>
    <row r="7465" spans="1:2">
      <c r="A7465">
        <v>7464</v>
      </c>
      <c r="B7465" s="13">
        <v>-3.3667073225721258</v>
      </c>
    </row>
    <row r="7466" spans="1:2">
      <c r="A7466">
        <v>7465</v>
      </c>
      <c r="B7466" s="13">
        <v>-2.6555135690501288</v>
      </c>
    </row>
    <row r="7467" spans="1:2">
      <c r="A7467">
        <v>7466</v>
      </c>
      <c r="B7467" s="13">
        <v>-1.8571182530828219</v>
      </c>
    </row>
    <row r="7468" spans="1:2">
      <c r="A7468">
        <v>7467</v>
      </c>
      <c r="B7468" s="13">
        <v>-1.7079538477760228</v>
      </c>
    </row>
    <row r="7469" spans="1:2">
      <c r="A7469">
        <v>7468</v>
      </c>
      <c r="B7469" s="13">
        <v>-2.8652792967028846</v>
      </c>
    </row>
    <row r="7470" spans="1:2">
      <c r="A7470">
        <v>7469</v>
      </c>
      <c r="B7470" s="13">
        <v>0.18878945344957745</v>
      </c>
    </row>
    <row r="7471" spans="1:2">
      <c r="A7471">
        <v>7470</v>
      </c>
      <c r="B7471" s="13">
        <v>-4.4828240782040094</v>
      </c>
    </row>
    <row r="7472" spans="1:2">
      <c r="A7472">
        <v>7471</v>
      </c>
      <c r="B7472" s="13">
        <v>1.3846351498559808</v>
      </c>
    </row>
    <row r="7473" spans="1:2">
      <c r="A7473">
        <v>7472</v>
      </c>
      <c r="B7473" s="13">
        <v>-0.17697807209834909</v>
      </c>
    </row>
    <row r="7474" spans="1:2">
      <c r="A7474">
        <v>7473</v>
      </c>
      <c r="B7474" s="13">
        <v>0.37266020877904477</v>
      </c>
    </row>
    <row r="7475" spans="1:2">
      <c r="A7475">
        <v>7474</v>
      </c>
      <c r="B7475" s="13">
        <v>-1.8974094185993684</v>
      </c>
    </row>
    <row r="7476" spans="1:2">
      <c r="A7476">
        <v>7475</v>
      </c>
      <c r="B7476" s="13">
        <v>4.2642813657288183</v>
      </c>
    </row>
    <row r="7477" spans="1:2">
      <c r="A7477">
        <v>7476</v>
      </c>
      <c r="B7477" s="13">
        <v>-1.7985352892456909</v>
      </c>
    </row>
    <row r="7478" spans="1:2">
      <c r="A7478">
        <v>7477</v>
      </c>
      <c r="B7478" s="13">
        <v>-7.2627488295131375</v>
      </c>
    </row>
    <row r="7479" spans="1:2">
      <c r="A7479">
        <v>7478</v>
      </c>
      <c r="B7479" s="13">
        <v>0.10183261679180765</v>
      </c>
    </row>
    <row r="7480" spans="1:2">
      <c r="A7480">
        <v>7479</v>
      </c>
      <c r="B7480" s="13">
        <v>-3.9908971674326539</v>
      </c>
    </row>
    <row r="7481" spans="1:2">
      <c r="A7481">
        <v>7480</v>
      </c>
      <c r="B7481" s="13">
        <v>-5.1679099028509716</v>
      </c>
    </row>
    <row r="7482" spans="1:2">
      <c r="A7482">
        <v>7481</v>
      </c>
      <c r="B7482" s="13">
        <v>5.895358684924072</v>
      </c>
    </row>
    <row r="7483" spans="1:2">
      <c r="A7483">
        <v>7482</v>
      </c>
      <c r="B7483" s="13">
        <v>1.5267193602698426</v>
      </c>
    </row>
    <row r="7484" spans="1:2">
      <c r="A7484">
        <v>7483</v>
      </c>
      <c r="B7484" s="13">
        <v>-7.5984584939140003</v>
      </c>
    </row>
    <row r="7485" spans="1:2">
      <c r="A7485">
        <v>7484</v>
      </c>
      <c r="B7485" s="13">
        <v>4.0592733753803492</v>
      </c>
    </row>
    <row r="7486" spans="1:2">
      <c r="A7486">
        <v>7485</v>
      </c>
      <c r="B7486" s="13">
        <v>5.5376555786162447</v>
      </c>
    </row>
    <row r="7487" spans="1:2">
      <c r="A7487">
        <v>7486</v>
      </c>
      <c r="B7487" s="13">
        <v>3.3930339512565224</v>
      </c>
    </row>
    <row r="7488" spans="1:2">
      <c r="A7488">
        <v>7487</v>
      </c>
      <c r="B7488" s="13">
        <v>3.7262969603267893</v>
      </c>
    </row>
    <row r="7489" spans="1:2">
      <c r="A7489">
        <v>7488</v>
      </c>
      <c r="B7489" s="13">
        <v>3.1989891367038603</v>
      </c>
    </row>
    <row r="7490" spans="1:2">
      <c r="A7490">
        <v>7489</v>
      </c>
      <c r="B7490" s="13">
        <v>2.8290210162607852</v>
      </c>
    </row>
    <row r="7491" spans="1:2">
      <c r="A7491">
        <v>7490</v>
      </c>
      <c r="B7491" s="13">
        <v>-3.0721529091178774E-2</v>
      </c>
    </row>
    <row r="7492" spans="1:2">
      <c r="A7492">
        <v>7491</v>
      </c>
      <c r="B7492" s="13">
        <v>-7.4361204727879997</v>
      </c>
    </row>
    <row r="7493" spans="1:2">
      <c r="A7493">
        <v>7492</v>
      </c>
      <c r="B7493" s="13">
        <v>-3.9125785795965333</v>
      </c>
    </row>
    <row r="7494" spans="1:2">
      <c r="A7494">
        <v>7493</v>
      </c>
      <c r="B7494" s="13">
        <v>0.67612871927850604</v>
      </c>
    </row>
    <row r="7495" spans="1:2">
      <c r="A7495">
        <v>7494</v>
      </c>
      <c r="B7495" s="13">
        <v>-5.3606504081945969</v>
      </c>
    </row>
    <row r="7496" spans="1:2">
      <c r="A7496">
        <v>7495</v>
      </c>
      <c r="B7496" s="13">
        <v>4.3406654645233473</v>
      </c>
    </row>
    <row r="7497" spans="1:2">
      <c r="A7497">
        <v>7496</v>
      </c>
      <c r="B7497" s="13">
        <v>-0.8269572354614857</v>
      </c>
    </row>
    <row r="7498" spans="1:2">
      <c r="A7498">
        <v>7497</v>
      </c>
      <c r="B7498" s="13">
        <v>3.1139704203970617</v>
      </c>
    </row>
    <row r="7499" spans="1:2">
      <c r="A7499">
        <v>7498</v>
      </c>
      <c r="B7499" s="13">
        <v>-2.5985364142496676</v>
      </c>
    </row>
    <row r="7500" spans="1:2">
      <c r="A7500">
        <v>7499</v>
      </c>
      <c r="B7500" s="13">
        <v>-1.7989187597919754</v>
      </c>
    </row>
    <row r="7501" spans="1:2">
      <c r="A7501">
        <v>7500</v>
      </c>
      <c r="B7501" s="13">
        <v>-2.0658617667681929</v>
      </c>
    </row>
    <row r="7502" spans="1:2">
      <c r="A7502">
        <v>7501</v>
      </c>
      <c r="B7502" s="13">
        <v>-2.5626562240067332</v>
      </c>
    </row>
    <row r="7503" spans="1:2">
      <c r="A7503">
        <v>7502</v>
      </c>
      <c r="B7503" s="13">
        <v>0.22167536985922989</v>
      </c>
    </row>
    <row r="7504" spans="1:2">
      <c r="A7504">
        <v>7503</v>
      </c>
      <c r="B7504" s="13">
        <v>3.4841915292254346</v>
      </c>
    </row>
    <row r="7505" spans="1:2">
      <c r="A7505">
        <v>7504</v>
      </c>
      <c r="B7505" s="13">
        <v>-0.88844879807520827</v>
      </c>
    </row>
    <row r="7506" spans="1:2">
      <c r="A7506">
        <v>7505</v>
      </c>
      <c r="B7506" s="13">
        <v>4.166196639226567</v>
      </c>
    </row>
    <row r="7507" spans="1:2">
      <c r="A7507">
        <v>7506</v>
      </c>
      <c r="B7507" s="13">
        <v>-7.4822825305147402</v>
      </c>
    </row>
    <row r="7508" spans="1:2">
      <c r="A7508">
        <v>7507</v>
      </c>
      <c r="B7508" s="13">
        <v>-2.1217275966260618</v>
      </c>
    </row>
    <row r="7509" spans="1:2">
      <c r="A7509">
        <v>7508</v>
      </c>
      <c r="B7509" s="13">
        <v>-3.3978563472306308E-2</v>
      </c>
    </row>
    <row r="7510" spans="1:2">
      <c r="A7510">
        <v>7509</v>
      </c>
      <c r="B7510" s="13">
        <v>-1.3790942013745282</v>
      </c>
    </row>
    <row r="7511" spans="1:2">
      <c r="A7511">
        <v>7510</v>
      </c>
      <c r="B7511" s="13">
        <v>7.524299733963538</v>
      </c>
    </row>
    <row r="7512" spans="1:2">
      <c r="A7512">
        <v>7511</v>
      </c>
      <c r="B7512" s="13">
        <v>6.2561430909300597</v>
      </c>
    </row>
    <row r="7513" spans="1:2">
      <c r="A7513">
        <v>7512</v>
      </c>
      <c r="B7513" s="13">
        <v>7.3540228171475919</v>
      </c>
    </row>
    <row r="7514" spans="1:2">
      <c r="A7514">
        <v>7513</v>
      </c>
      <c r="B7514" s="13">
        <v>3.1960478963131931</v>
      </c>
    </row>
    <row r="7515" spans="1:2">
      <c r="A7515">
        <v>7514</v>
      </c>
      <c r="B7515" s="13">
        <v>-2.5810684717137633</v>
      </c>
    </row>
    <row r="7516" spans="1:2">
      <c r="A7516">
        <v>7515</v>
      </c>
      <c r="B7516" s="13">
        <v>-0.42351979246415045</v>
      </c>
    </row>
    <row r="7517" spans="1:2">
      <c r="A7517">
        <v>7516</v>
      </c>
      <c r="B7517" s="13">
        <v>-7.9324120476524235E-2</v>
      </c>
    </row>
    <row r="7518" spans="1:2">
      <c r="A7518">
        <v>7517</v>
      </c>
      <c r="B7518" s="13">
        <v>-1.0603991265402726</v>
      </c>
    </row>
    <row r="7519" spans="1:2">
      <c r="A7519">
        <v>7518</v>
      </c>
      <c r="B7519" s="13">
        <v>-3.7140035626936387</v>
      </c>
    </row>
    <row r="7520" spans="1:2">
      <c r="A7520">
        <v>7519</v>
      </c>
      <c r="B7520" s="13">
        <v>-4.4576841912843959</v>
      </c>
    </row>
    <row r="7521" spans="1:2">
      <c r="A7521">
        <v>7520</v>
      </c>
      <c r="B7521" s="13">
        <v>-0.11512686833732134</v>
      </c>
    </row>
    <row r="7522" spans="1:2">
      <c r="A7522">
        <v>7521</v>
      </c>
      <c r="B7522" s="13">
        <v>1.7158516087812157</v>
      </c>
    </row>
    <row r="7523" spans="1:2">
      <c r="A7523">
        <v>7522</v>
      </c>
      <c r="B7523" s="13">
        <v>0.85649538943256209</v>
      </c>
    </row>
    <row r="7524" spans="1:2">
      <c r="A7524">
        <v>7523</v>
      </c>
      <c r="B7524" s="13">
        <v>3.2272761567868287</v>
      </c>
    </row>
    <row r="7525" spans="1:2">
      <c r="A7525">
        <v>7524</v>
      </c>
      <c r="B7525" s="13">
        <v>2.6733506300866288</v>
      </c>
    </row>
    <row r="7526" spans="1:2">
      <c r="A7526">
        <v>7525</v>
      </c>
      <c r="B7526" s="13">
        <v>3.8330381281309442</v>
      </c>
    </row>
    <row r="7527" spans="1:2">
      <c r="A7527">
        <v>7526</v>
      </c>
      <c r="B7527" s="13">
        <v>-4.5145655315837585</v>
      </c>
    </row>
    <row r="7528" spans="1:2">
      <c r="A7528">
        <v>7527</v>
      </c>
      <c r="B7528" s="13">
        <v>4.6601938833346734</v>
      </c>
    </row>
    <row r="7529" spans="1:2">
      <c r="A7529">
        <v>7528</v>
      </c>
      <c r="B7529" s="13">
        <v>5.9470175014876077</v>
      </c>
    </row>
    <row r="7530" spans="1:2">
      <c r="A7530">
        <v>7529</v>
      </c>
      <c r="B7530" s="13">
        <v>-2.3793787431955056</v>
      </c>
    </row>
    <row r="7531" spans="1:2">
      <c r="A7531">
        <v>7530</v>
      </c>
      <c r="B7531" s="13">
        <v>2.0105494665816197</v>
      </c>
    </row>
    <row r="7532" spans="1:2">
      <c r="A7532">
        <v>7531</v>
      </c>
      <c r="B7532" s="13">
        <v>-3.2062495408178031</v>
      </c>
    </row>
    <row r="7533" spans="1:2">
      <c r="A7533">
        <v>7532</v>
      </c>
      <c r="B7533" s="13">
        <v>-2.7728500371140905</v>
      </c>
    </row>
    <row r="7534" spans="1:2">
      <c r="A7534">
        <v>7533</v>
      </c>
      <c r="B7534" s="13">
        <v>-0.44657016520719095</v>
      </c>
    </row>
    <row r="7535" spans="1:2">
      <c r="A7535">
        <v>7534</v>
      </c>
      <c r="B7535" s="13">
        <v>5.0424503151132685</v>
      </c>
    </row>
    <row r="7536" spans="1:2">
      <c r="A7536">
        <v>7535</v>
      </c>
      <c r="B7536" s="13">
        <v>-3.1502353989416605</v>
      </c>
    </row>
    <row r="7537" spans="1:2">
      <c r="A7537">
        <v>7536</v>
      </c>
      <c r="B7537" s="13">
        <v>2.5733906874332999</v>
      </c>
    </row>
    <row r="7538" spans="1:2">
      <c r="A7538">
        <v>7537</v>
      </c>
      <c r="B7538" s="13">
        <v>2.605788946218818</v>
      </c>
    </row>
    <row r="7539" spans="1:2">
      <c r="A7539">
        <v>7538</v>
      </c>
      <c r="B7539" s="13">
        <v>-0.22358305577726068</v>
      </c>
    </row>
    <row r="7540" spans="1:2">
      <c r="A7540">
        <v>7539</v>
      </c>
      <c r="B7540" s="13">
        <v>-4.477595673509418</v>
      </c>
    </row>
    <row r="7541" spans="1:2">
      <c r="A7541">
        <v>7540</v>
      </c>
      <c r="B7541" s="13">
        <v>2.8918263860315641</v>
      </c>
    </row>
    <row r="7542" spans="1:2">
      <c r="A7542">
        <v>7541</v>
      </c>
      <c r="B7542" s="13">
        <v>-10.368913147217695</v>
      </c>
    </row>
    <row r="7543" spans="1:2">
      <c r="A7543">
        <v>7542</v>
      </c>
      <c r="B7543" s="13">
        <v>-6.299234996493519</v>
      </c>
    </row>
    <row r="7544" spans="1:2">
      <c r="A7544">
        <v>7543</v>
      </c>
      <c r="B7544" s="13">
        <v>-0.2705923128194937</v>
      </c>
    </row>
    <row r="7545" spans="1:2">
      <c r="A7545">
        <v>7544</v>
      </c>
      <c r="B7545" s="13">
        <v>2.9503500457041407</v>
      </c>
    </row>
    <row r="7546" spans="1:2">
      <c r="A7546">
        <v>7545</v>
      </c>
      <c r="B7546" s="13">
        <v>-0.74579185164551676</v>
      </c>
    </row>
    <row r="7547" spans="1:2">
      <c r="A7547">
        <v>7546</v>
      </c>
      <c r="B7547" s="13">
        <v>-0.5919311574004178</v>
      </c>
    </row>
    <row r="7548" spans="1:2">
      <c r="A7548">
        <v>7547</v>
      </c>
      <c r="B7548" s="13">
        <v>3.7676894308374167</v>
      </c>
    </row>
    <row r="7549" spans="1:2">
      <c r="A7549">
        <v>7548</v>
      </c>
      <c r="B7549" s="13">
        <v>-5.7304203282568977</v>
      </c>
    </row>
    <row r="7550" spans="1:2">
      <c r="A7550">
        <v>7549</v>
      </c>
      <c r="B7550" s="13">
        <v>2.4282744817769903</v>
      </c>
    </row>
    <row r="7551" spans="1:2">
      <c r="A7551">
        <v>7550</v>
      </c>
      <c r="B7551" s="13">
        <v>-0.25952142661092742</v>
      </c>
    </row>
    <row r="7552" spans="1:2">
      <c r="A7552">
        <v>7551</v>
      </c>
      <c r="B7552" s="13">
        <v>-4.7836388686899003</v>
      </c>
    </row>
    <row r="7553" spans="1:2">
      <c r="A7553">
        <v>7552</v>
      </c>
      <c r="B7553" s="13">
        <v>-2.5820169536384063</v>
      </c>
    </row>
    <row r="7554" spans="1:2">
      <c r="A7554">
        <v>7553</v>
      </c>
      <c r="B7554" s="13">
        <v>-3.0711365204711165</v>
      </c>
    </row>
    <row r="7555" spans="1:2">
      <c r="A7555">
        <v>7554</v>
      </c>
      <c r="B7555" s="13">
        <v>-2.9276953071165588</v>
      </c>
    </row>
    <row r="7556" spans="1:2">
      <c r="A7556">
        <v>7555</v>
      </c>
      <c r="B7556" s="13">
        <v>4.7133441998835206</v>
      </c>
    </row>
    <row r="7557" spans="1:2">
      <c r="A7557">
        <v>7556</v>
      </c>
      <c r="B7557" s="13">
        <v>6.9874052517423726</v>
      </c>
    </row>
    <row r="7558" spans="1:2">
      <c r="A7558">
        <v>7557</v>
      </c>
      <c r="B7558" s="13">
        <v>1.9430683447569972</v>
      </c>
    </row>
    <row r="7559" spans="1:2">
      <c r="A7559">
        <v>7558</v>
      </c>
      <c r="B7559" s="13">
        <v>3.0771864413346686</v>
      </c>
    </row>
    <row r="7560" spans="1:2">
      <c r="A7560">
        <v>7559</v>
      </c>
      <c r="B7560" s="13">
        <v>-1.3460125746959071</v>
      </c>
    </row>
    <row r="7561" spans="1:2">
      <c r="A7561">
        <v>7560</v>
      </c>
      <c r="B7561" s="13">
        <v>6.6800677670643624</v>
      </c>
    </row>
    <row r="7562" spans="1:2">
      <c r="A7562">
        <v>7561</v>
      </c>
      <c r="B7562" s="13">
        <v>-0.6152982637817993</v>
      </c>
    </row>
    <row r="7563" spans="1:2">
      <c r="A7563">
        <v>7562</v>
      </c>
      <c r="B7563" s="13">
        <v>-0.69179158419023412</v>
      </c>
    </row>
    <row r="7564" spans="1:2">
      <c r="A7564">
        <v>7563</v>
      </c>
      <c r="B7564" s="13">
        <v>1.0496750135727859</v>
      </c>
    </row>
    <row r="7565" spans="1:2">
      <c r="A7565">
        <v>7564</v>
      </c>
      <c r="B7565" s="13">
        <v>-3.3660415215647719</v>
      </c>
    </row>
    <row r="7566" spans="1:2">
      <c r="A7566">
        <v>7565</v>
      </c>
      <c r="B7566" s="13">
        <v>4.3275254459541346</v>
      </c>
    </row>
    <row r="7567" spans="1:2">
      <c r="A7567">
        <v>7566</v>
      </c>
      <c r="B7567" s="13">
        <v>1.6100360740793302</v>
      </c>
    </row>
    <row r="7568" spans="1:2">
      <c r="A7568">
        <v>7567</v>
      </c>
      <c r="B7568" s="13">
        <v>5.4957983594573703</v>
      </c>
    </row>
    <row r="7569" spans="1:2">
      <c r="A7569">
        <v>7568</v>
      </c>
      <c r="B7569" s="13">
        <v>0.38826268609192466</v>
      </c>
    </row>
    <row r="7570" spans="1:2">
      <c r="A7570">
        <v>7569</v>
      </c>
      <c r="B7570" s="13">
        <v>0.25966814371688102</v>
      </c>
    </row>
    <row r="7571" spans="1:2">
      <c r="A7571">
        <v>7570</v>
      </c>
      <c r="B7571" s="13">
        <v>0.50443275191460857</v>
      </c>
    </row>
    <row r="7572" spans="1:2">
      <c r="A7572">
        <v>7571</v>
      </c>
      <c r="B7572" s="13">
        <v>1.1434337791509501</v>
      </c>
    </row>
    <row r="7573" spans="1:2">
      <c r="A7573">
        <v>7572</v>
      </c>
      <c r="B7573" s="13">
        <v>4.5859631064228017</v>
      </c>
    </row>
    <row r="7574" spans="1:2">
      <c r="A7574">
        <v>7573</v>
      </c>
      <c r="B7574" s="13">
        <v>1.5657693952535241</v>
      </c>
    </row>
    <row r="7575" spans="1:2">
      <c r="A7575">
        <v>7574</v>
      </c>
      <c r="B7575" s="13">
        <v>-6.2654959487267003</v>
      </c>
    </row>
    <row r="7576" spans="1:2">
      <c r="A7576">
        <v>7575</v>
      </c>
      <c r="B7576" s="13">
        <v>0.70693508281338524</v>
      </c>
    </row>
    <row r="7577" spans="1:2">
      <c r="A7577">
        <v>7576</v>
      </c>
      <c r="B7577" s="13">
        <v>-4.0882726591589478</v>
      </c>
    </row>
    <row r="7578" spans="1:2">
      <c r="A7578">
        <v>7577</v>
      </c>
      <c r="B7578" s="13">
        <v>-2.6506134623857074</v>
      </c>
    </row>
    <row r="7579" spans="1:2">
      <c r="A7579">
        <v>7578</v>
      </c>
      <c r="B7579" s="13">
        <v>1.8014561368528021</v>
      </c>
    </row>
    <row r="7580" spans="1:2">
      <c r="A7580">
        <v>7579</v>
      </c>
      <c r="B7580" s="13">
        <v>-1.5998552451919186</v>
      </c>
    </row>
    <row r="7581" spans="1:2">
      <c r="A7581">
        <v>7580</v>
      </c>
      <c r="B7581" s="13">
        <v>1.6392558172988527</v>
      </c>
    </row>
    <row r="7582" spans="1:2">
      <c r="A7582">
        <v>7581</v>
      </c>
      <c r="B7582" s="13">
        <v>2.828608867577608</v>
      </c>
    </row>
    <row r="7583" spans="1:2">
      <c r="A7583">
        <v>7582</v>
      </c>
      <c r="B7583" s="13">
        <v>4.8976988795084697</v>
      </c>
    </row>
    <row r="7584" spans="1:2">
      <c r="A7584">
        <v>7583</v>
      </c>
      <c r="B7584" s="13">
        <v>1.5859291907393829</v>
      </c>
    </row>
    <row r="7585" spans="1:2">
      <c r="A7585">
        <v>7584</v>
      </c>
      <c r="B7585" s="13">
        <v>-1.4624907338288839</v>
      </c>
    </row>
    <row r="7586" spans="1:2">
      <c r="A7586">
        <v>7585</v>
      </c>
      <c r="B7586" s="13">
        <v>-2.3447854295809978</v>
      </c>
    </row>
    <row r="7587" spans="1:2">
      <c r="A7587">
        <v>7586</v>
      </c>
      <c r="B7587" s="13">
        <v>-0.52363955587697864</v>
      </c>
    </row>
    <row r="7588" spans="1:2">
      <c r="A7588">
        <v>7587</v>
      </c>
      <c r="B7588" s="13">
        <v>-3.7015782134847126</v>
      </c>
    </row>
    <row r="7589" spans="1:2">
      <c r="A7589">
        <v>7588</v>
      </c>
      <c r="B7589" s="13">
        <v>-1.6186100021780188</v>
      </c>
    </row>
    <row r="7590" spans="1:2">
      <c r="A7590">
        <v>7589</v>
      </c>
      <c r="B7590" s="13">
        <v>5.0978891155666259</v>
      </c>
    </row>
    <row r="7591" spans="1:2">
      <c r="A7591">
        <v>7590</v>
      </c>
      <c r="B7591" s="13">
        <v>12.258804019120598</v>
      </c>
    </row>
    <row r="7592" spans="1:2">
      <c r="A7592">
        <v>7591</v>
      </c>
      <c r="B7592" s="13">
        <v>-3.3382183308336431</v>
      </c>
    </row>
    <row r="7593" spans="1:2">
      <c r="A7593">
        <v>7592</v>
      </c>
      <c r="B7593" s="13">
        <v>4.8498770778107234</v>
      </c>
    </row>
    <row r="7594" spans="1:2">
      <c r="A7594">
        <v>7593</v>
      </c>
      <c r="B7594" s="13">
        <v>-5.4646546858968312</v>
      </c>
    </row>
    <row r="7595" spans="1:2">
      <c r="A7595">
        <v>7594</v>
      </c>
      <c r="B7595" s="13">
        <v>-1.3464693059622592</v>
      </c>
    </row>
    <row r="7596" spans="1:2">
      <c r="A7596">
        <v>7595</v>
      </c>
      <c r="B7596" s="13">
        <v>0.69954843530229327</v>
      </c>
    </row>
    <row r="7597" spans="1:2">
      <c r="A7597">
        <v>7596</v>
      </c>
      <c r="B7597" s="13">
        <v>5.0486596327066522</v>
      </c>
    </row>
    <row r="7598" spans="1:2">
      <c r="A7598">
        <v>7597</v>
      </c>
      <c r="B7598" s="13">
        <v>10.293053585329405</v>
      </c>
    </row>
    <row r="7599" spans="1:2">
      <c r="A7599">
        <v>7598</v>
      </c>
      <c r="B7599" s="13">
        <v>-2.140403048516089</v>
      </c>
    </row>
    <row r="7600" spans="1:2">
      <c r="A7600">
        <v>7599</v>
      </c>
      <c r="B7600" s="13">
        <v>1.7771620259560972</v>
      </c>
    </row>
    <row r="7601" spans="1:2">
      <c r="A7601">
        <v>7600</v>
      </c>
      <c r="B7601" s="13">
        <v>-6.7253616287876943</v>
      </c>
    </row>
    <row r="7602" spans="1:2">
      <c r="A7602">
        <v>7601</v>
      </c>
      <c r="B7602" s="13">
        <v>-1.6711703343004902</v>
      </c>
    </row>
    <row r="7603" spans="1:2">
      <c r="A7603">
        <v>7602</v>
      </c>
      <c r="B7603" s="13">
        <v>-2.0126518858836091</v>
      </c>
    </row>
    <row r="7604" spans="1:2">
      <c r="A7604">
        <v>7603</v>
      </c>
      <c r="B7604" s="13">
        <v>5.7612160437159385</v>
      </c>
    </row>
    <row r="7605" spans="1:2">
      <c r="A7605">
        <v>7604</v>
      </c>
      <c r="B7605" s="13">
        <v>2.7475995883697206</v>
      </c>
    </row>
    <row r="7606" spans="1:2">
      <c r="A7606">
        <v>7605</v>
      </c>
      <c r="B7606" s="13">
        <v>0.84173144596617633</v>
      </c>
    </row>
    <row r="7607" spans="1:2">
      <c r="A7607">
        <v>7606</v>
      </c>
      <c r="B7607" s="13">
        <v>2.5076614776723027</v>
      </c>
    </row>
    <row r="7608" spans="1:2">
      <c r="A7608">
        <v>7607</v>
      </c>
      <c r="B7608" s="13">
        <v>2.3314648073772419</v>
      </c>
    </row>
    <row r="7609" spans="1:2">
      <c r="A7609">
        <v>7608</v>
      </c>
      <c r="B7609" s="13">
        <v>-3.2179368018872232</v>
      </c>
    </row>
    <row r="7610" spans="1:2">
      <c r="A7610">
        <v>7609</v>
      </c>
      <c r="B7610" s="13">
        <v>1.0654626220859533</v>
      </c>
    </row>
    <row r="7611" spans="1:2">
      <c r="A7611">
        <v>7610</v>
      </c>
      <c r="B7611" s="13">
        <v>-4.9497728700156705</v>
      </c>
    </row>
    <row r="7612" spans="1:2">
      <c r="A7612">
        <v>7611</v>
      </c>
      <c r="B7612" s="13">
        <v>-4.2871544317935948</v>
      </c>
    </row>
    <row r="7613" spans="1:2">
      <c r="A7613">
        <v>7612</v>
      </c>
      <c r="B7613" s="13">
        <v>1.3802139929796358</v>
      </c>
    </row>
    <row r="7614" spans="1:2">
      <c r="A7614">
        <v>7613</v>
      </c>
      <c r="B7614" s="13">
        <v>2.457465322591998</v>
      </c>
    </row>
    <row r="7615" spans="1:2">
      <c r="A7615">
        <v>7614</v>
      </c>
      <c r="B7615" s="13">
        <v>-4.6129299749912152</v>
      </c>
    </row>
    <row r="7616" spans="1:2">
      <c r="A7616">
        <v>7615</v>
      </c>
      <c r="B7616" s="13">
        <v>4.781471593848563</v>
      </c>
    </row>
    <row r="7617" spans="1:2">
      <c r="A7617">
        <v>7616</v>
      </c>
      <c r="B7617" s="13">
        <v>-0.25303354424753544</v>
      </c>
    </row>
    <row r="7618" spans="1:2">
      <c r="A7618">
        <v>7617</v>
      </c>
      <c r="B7618" s="13">
        <v>3.3366401383648348</v>
      </c>
    </row>
    <row r="7619" spans="1:2">
      <c r="A7619">
        <v>7618</v>
      </c>
      <c r="B7619" s="13">
        <v>0.49034661251690687</v>
      </c>
    </row>
    <row r="7620" spans="1:2">
      <c r="A7620">
        <v>7619</v>
      </c>
      <c r="B7620" s="13">
        <v>-0.69482765896569421</v>
      </c>
    </row>
    <row r="7621" spans="1:2">
      <c r="A7621">
        <v>7620</v>
      </c>
      <c r="B7621" s="13">
        <v>5.113417386868095</v>
      </c>
    </row>
    <row r="7622" spans="1:2">
      <c r="A7622">
        <v>7621</v>
      </c>
      <c r="B7622" s="13">
        <v>-2.0870931311314691</v>
      </c>
    </row>
    <row r="7623" spans="1:2">
      <c r="A7623">
        <v>7622</v>
      </c>
      <c r="B7623" s="13">
        <v>-1.2322620110725115</v>
      </c>
    </row>
    <row r="7624" spans="1:2">
      <c r="A7624">
        <v>7623</v>
      </c>
      <c r="B7624" s="13">
        <v>0.5313958819651593</v>
      </c>
    </row>
    <row r="7625" spans="1:2">
      <c r="A7625">
        <v>7624</v>
      </c>
      <c r="B7625" s="13">
        <v>1.8364436223442469</v>
      </c>
    </row>
    <row r="7626" spans="1:2">
      <c r="A7626">
        <v>7625</v>
      </c>
      <c r="B7626" s="13">
        <v>0.60995932946584475</v>
      </c>
    </row>
    <row r="7627" spans="1:2">
      <c r="A7627">
        <v>7626</v>
      </c>
      <c r="B7627" s="13">
        <v>-3.2264116382814545</v>
      </c>
    </row>
    <row r="7628" spans="1:2">
      <c r="A7628">
        <v>7627</v>
      </c>
      <c r="B7628" s="13">
        <v>-6.2579597771345322E-2</v>
      </c>
    </row>
    <row r="7629" spans="1:2">
      <c r="A7629">
        <v>7628</v>
      </c>
      <c r="B7629" s="13">
        <v>-5.5155731250423443</v>
      </c>
    </row>
    <row r="7630" spans="1:2">
      <c r="A7630">
        <v>7629</v>
      </c>
      <c r="B7630" s="13">
        <v>0.54906580614555511</v>
      </c>
    </row>
    <row r="7631" spans="1:2">
      <c r="A7631">
        <v>7630</v>
      </c>
      <c r="B7631" s="13">
        <v>3.9544927335054294</v>
      </c>
    </row>
    <row r="7632" spans="1:2">
      <c r="A7632">
        <v>7631</v>
      </c>
      <c r="B7632" s="13">
        <v>-5.5018339206775995</v>
      </c>
    </row>
    <row r="7633" spans="1:2">
      <c r="A7633">
        <v>7632</v>
      </c>
      <c r="B7633" s="13">
        <v>2.4273230511480657</v>
      </c>
    </row>
    <row r="7634" spans="1:2">
      <c r="A7634">
        <v>7633</v>
      </c>
      <c r="B7634" s="13">
        <v>3.7158404725143686</v>
      </c>
    </row>
    <row r="7635" spans="1:2">
      <c r="A7635">
        <v>7634</v>
      </c>
      <c r="B7635" s="13">
        <v>-1.3556753784814426</v>
      </c>
    </row>
    <row r="7636" spans="1:2">
      <c r="A7636">
        <v>7635</v>
      </c>
      <c r="B7636" s="13">
        <v>-2.80618808375245</v>
      </c>
    </row>
    <row r="7637" spans="1:2">
      <c r="A7637">
        <v>7636</v>
      </c>
      <c r="B7637" s="13">
        <v>-2.9971150741152468</v>
      </c>
    </row>
    <row r="7638" spans="1:2">
      <c r="A7638">
        <v>7637</v>
      </c>
      <c r="B7638" s="13">
        <v>-5.0554216571748967</v>
      </c>
    </row>
    <row r="7639" spans="1:2">
      <c r="A7639">
        <v>7638</v>
      </c>
      <c r="B7639" s="13">
        <v>0.15181121557996541</v>
      </c>
    </row>
    <row r="7640" spans="1:2">
      <c r="A7640">
        <v>7639</v>
      </c>
      <c r="B7640" s="13">
        <v>-2.361076941895353</v>
      </c>
    </row>
    <row r="7641" spans="1:2">
      <c r="A7641">
        <v>7640</v>
      </c>
      <c r="B7641" s="13">
        <v>-1.0389947122058241</v>
      </c>
    </row>
    <row r="7642" spans="1:2">
      <c r="A7642">
        <v>7641</v>
      </c>
      <c r="B7642" s="13">
        <v>0.4399727073037823</v>
      </c>
    </row>
    <row r="7643" spans="1:2">
      <c r="A7643">
        <v>7642</v>
      </c>
      <c r="B7643" s="13">
        <v>-0.3542053809719824</v>
      </c>
    </row>
    <row r="7644" spans="1:2">
      <c r="A7644">
        <v>7643</v>
      </c>
      <c r="B7644" s="13">
        <v>-0.38424817649384319</v>
      </c>
    </row>
    <row r="7645" spans="1:2">
      <c r="A7645">
        <v>7644</v>
      </c>
      <c r="B7645" s="13">
        <v>-2.7978931538593801</v>
      </c>
    </row>
    <row r="7646" spans="1:2">
      <c r="A7646">
        <v>7645</v>
      </c>
      <c r="B7646" s="13">
        <v>-2.7325213785626223</v>
      </c>
    </row>
    <row r="7647" spans="1:2">
      <c r="A7647">
        <v>7646</v>
      </c>
      <c r="B7647" s="13">
        <v>-2.712219721562974</v>
      </c>
    </row>
    <row r="7648" spans="1:2">
      <c r="A7648">
        <v>7647</v>
      </c>
      <c r="B7648" s="13">
        <v>7.3239117243376626</v>
      </c>
    </row>
    <row r="7649" spans="1:2">
      <c r="A7649">
        <v>7648</v>
      </c>
      <c r="B7649" s="13">
        <v>-4.2611393136492692</v>
      </c>
    </row>
    <row r="7650" spans="1:2">
      <c r="A7650">
        <v>7649</v>
      </c>
      <c r="B7650" s="13">
        <v>0.59360091888085098</v>
      </c>
    </row>
    <row r="7651" spans="1:2">
      <c r="A7651">
        <v>7650</v>
      </c>
      <c r="B7651" s="13">
        <v>-0.27683723080716355</v>
      </c>
    </row>
    <row r="7652" spans="1:2">
      <c r="A7652">
        <v>7651</v>
      </c>
      <c r="B7652" s="13">
        <v>2.2218069447145692</v>
      </c>
    </row>
    <row r="7653" spans="1:2">
      <c r="A7653">
        <v>7652</v>
      </c>
      <c r="B7653" s="13">
        <v>-2.88453922850276</v>
      </c>
    </row>
    <row r="7654" spans="1:2">
      <c r="A7654">
        <v>7653</v>
      </c>
      <c r="B7654" s="13">
        <v>0.17171604848099228</v>
      </c>
    </row>
    <row r="7655" spans="1:2">
      <c r="A7655">
        <v>7654</v>
      </c>
      <c r="B7655" s="13">
        <v>-0.87747242889485044</v>
      </c>
    </row>
    <row r="7656" spans="1:2">
      <c r="A7656">
        <v>7655</v>
      </c>
      <c r="B7656" s="13">
        <v>-1.4384396073575325</v>
      </c>
    </row>
    <row r="7657" spans="1:2">
      <c r="A7657">
        <v>7656</v>
      </c>
      <c r="B7657" s="13">
        <v>4.0756639685306935</v>
      </c>
    </row>
    <row r="7658" spans="1:2">
      <c r="A7658">
        <v>7657</v>
      </c>
      <c r="B7658" s="13">
        <v>-7.6675612819876635</v>
      </c>
    </row>
    <row r="7659" spans="1:2">
      <c r="A7659">
        <v>7658</v>
      </c>
      <c r="B7659" s="13">
        <v>-0.78613750380099634</v>
      </c>
    </row>
    <row r="7660" spans="1:2">
      <c r="A7660">
        <v>7659</v>
      </c>
      <c r="B7660" s="13">
        <v>0.85256343217293362</v>
      </c>
    </row>
    <row r="7661" spans="1:2">
      <c r="A7661">
        <v>7660</v>
      </c>
      <c r="B7661" s="13">
        <v>-4.7187390909174036</v>
      </c>
    </row>
    <row r="7662" spans="1:2">
      <c r="A7662">
        <v>7661</v>
      </c>
      <c r="B7662" s="13">
        <v>0.13671615202107798</v>
      </c>
    </row>
    <row r="7663" spans="1:2">
      <c r="A7663">
        <v>7662</v>
      </c>
      <c r="B7663" s="13">
        <v>-0.8431302317543603</v>
      </c>
    </row>
    <row r="7664" spans="1:2">
      <c r="A7664">
        <v>7663</v>
      </c>
      <c r="B7664" s="13">
        <v>-3.4071498414110701</v>
      </c>
    </row>
    <row r="7665" spans="1:2">
      <c r="A7665">
        <v>7664</v>
      </c>
      <c r="B7665" s="13">
        <v>0.53557630547518964</v>
      </c>
    </row>
    <row r="7666" spans="1:2">
      <c r="A7666">
        <v>7665</v>
      </c>
      <c r="B7666" s="13">
        <v>-7.1657965301956903</v>
      </c>
    </row>
    <row r="7667" spans="1:2">
      <c r="A7667">
        <v>7666</v>
      </c>
      <c r="B7667" s="13">
        <v>-0.74303462135916953</v>
      </c>
    </row>
    <row r="7668" spans="1:2">
      <c r="A7668">
        <v>7667</v>
      </c>
      <c r="B7668" s="13">
        <v>3.8951540463669607</v>
      </c>
    </row>
    <row r="7669" spans="1:2">
      <c r="A7669">
        <v>7668</v>
      </c>
      <c r="B7669" s="13">
        <v>-9.1308544663851485</v>
      </c>
    </row>
    <row r="7670" spans="1:2">
      <c r="A7670">
        <v>7669</v>
      </c>
      <c r="B7670" s="13">
        <v>7.8043709506443042</v>
      </c>
    </row>
    <row r="7671" spans="1:2">
      <c r="A7671">
        <v>7670</v>
      </c>
      <c r="B7671" s="13">
        <v>-5.3309829017677499</v>
      </c>
    </row>
    <row r="7672" spans="1:2">
      <c r="A7672">
        <v>7671</v>
      </c>
      <c r="B7672" s="13">
        <v>-2.3597203865845775</v>
      </c>
    </row>
    <row r="7673" spans="1:2">
      <c r="A7673">
        <v>7672</v>
      </c>
      <c r="B7673" s="13">
        <v>-5.2797268284048995</v>
      </c>
    </row>
    <row r="7674" spans="1:2">
      <c r="A7674">
        <v>7673</v>
      </c>
      <c r="B7674" s="13">
        <v>-2.3372043420925186</v>
      </c>
    </row>
    <row r="7675" spans="1:2">
      <c r="A7675">
        <v>7674</v>
      </c>
      <c r="B7675" s="13">
        <v>1.1444796647168971</v>
      </c>
    </row>
    <row r="7676" spans="1:2">
      <c r="A7676">
        <v>7675</v>
      </c>
      <c r="B7676" s="13">
        <v>3.4711514203512377</v>
      </c>
    </row>
    <row r="7677" spans="1:2">
      <c r="A7677">
        <v>7676</v>
      </c>
      <c r="B7677" s="13">
        <v>-4.6436294750994431</v>
      </c>
    </row>
    <row r="7678" spans="1:2">
      <c r="A7678">
        <v>7677</v>
      </c>
      <c r="B7678" s="13">
        <v>5.2699455003531517</v>
      </c>
    </row>
    <row r="7679" spans="1:2">
      <c r="A7679">
        <v>7678</v>
      </c>
      <c r="B7679" s="13">
        <v>7.4060808110387848</v>
      </c>
    </row>
    <row r="7680" spans="1:2">
      <c r="A7680">
        <v>7679</v>
      </c>
      <c r="B7680" s="13">
        <v>0.44030613255218631</v>
      </c>
    </row>
    <row r="7681" spans="1:2">
      <c r="A7681">
        <v>7680</v>
      </c>
      <c r="B7681" s="13">
        <v>-1.8020006429617461</v>
      </c>
    </row>
    <row r="7682" spans="1:2">
      <c r="A7682">
        <v>7681</v>
      </c>
      <c r="B7682" s="13">
        <v>6.5174268685763534</v>
      </c>
    </row>
    <row r="7683" spans="1:2">
      <c r="A7683">
        <v>7682</v>
      </c>
      <c r="B7683" s="13">
        <v>4.8776594645809137</v>
      </c>
    </row>
    <row r="7684" spans="1:2">
      <c r="A7684">
        <v>7683</v>
      </c>
      <c r="B7684" s="13">
        <v>-7.0841245097577898</v>
      </c>
    </row>
    <row r="7685" spans="1:2">
      <c r="A7685">
        <v>7684</v>
      </c>
      <c r="B7685" s="13">
        <v>-2.8024341353813997</v>
      </c>
    </row>
    <row r="7686" spans="1:2">
      <c r="A7686">
        <v>7685</v>
      </c>
      <c r="B7686" s="13">
        <v>-0.96650857648109889</v>
      </c>
    </row>
    <row r="7687" spans="1:2">
      <c r="A7687">
        <v>7686</v>
      </c>
      <c r="B7687" s="13">
        <v>8.1262334592409502</v>
      </c>
    </row>
    <row r="7688" spans="1:2">
      <c r="A7688">
        <v>7687</v>
      </c>
      <c r="B7688" s="13">
        <v>-1.7970460226884994</v>
      </c>
    </row>
    <row r="7689" spans="1:2">
      <c r="A7689">
        <v>7688</v>
      </c>
      <c r="B7689" s="13">
        <v>5.3978682321367062</v>
      </c>
    </row>
    <row r="7690" spans="1:2">
      <c r="A7690">
        <v>7689</v>
      </c>
      <c r="B7690" s="13">
        <v>4.3850594649258605</v>
      </c>
    </row>
    <row r="7691" spans="1:2">
      <c r="A7691">
        <v>7690</v>
      </c>
      <c r="B7691" s="13">
        <v>2.5027639789893894E-2</v>
      </c>
    </row>
    <row r="7692" spans="1:2">
      <c r="A7692">
        <v>7691</v>
      </c>
      <c r="B7692" s="13">
        <v>-4.5769300405337043</v>
      </c>
    </row>
    <row r="7693" spans="1:2">
      <c r="A7693">
        <v>7692</v>
      </c>
      <c r="B7693" s="13">
        <v>6.3337182500798459</v>
      </c>
    </row>
    <row r="7694" spans="1:2">
      <c r="A7694">
        <v>7693</v>
      </c>
      <c r="B7694" s="13">
        <v>-6.1101821231320654</v>
      </c>
    </row>
    <row r="7695" spans="1:2">
      <c r="A7695">
        <v>7694</v>
      </c>
      <c r="B7695" s="13">
        <v>-0.12128547814290538</v>
      </c>
    </row>
    <row r="7696" spans="1:2">
      <c r="A7696">
        <v>7695</v>
      </c>
      <c r="B7696" s="13">
        <v>-7.5718085442762826</v>
      </c>
    </row>
    <row r="7697" spans="1:2">
      <c r="A7697">
        <v>7696</v>
      </c>
      <c r="B7697" s="13">
        <v>-3.1963382507424933</v>
      </c>
    </row>
    <row r="7698" spans="1:2">
      <c r="A7698">
        <v>7697</v>
      </c>
      <c r="B7698" s="13">
        <v>6.7163537121304273</v>
      </c>
    </row>
    <row r="7699" spans="1:2">
      <c r="A7699">
        <v>7698</v>
      </c>
      <c r="B7699" s="13">
        <v>3.0862804191702584</v>
      </c>
    </row>
    <row r="7700" spans="1:2">
      <c r="A7700">
        <v>7699</v>
      </c>
      <c r="B7700" s="13">
        <v>-2.1688129949174111</v>
      </c>
    </row>
    <row r="7701" spans="1:2">
      <c r="A7701">
        <v>7700</v>
      </c>
      <c r="B7701" s="13">
        <v>0.49322860343741021</v>
      </c>
    </row>
    <row r="7702" spans="1:2">
      <c r="A7702">
        <v>7701</v>
      </c>
      <c r="B7702" s="13">
        <v>-5.6978156351244706</v>
      </c>
    </row>
    <row r="7703" spans="1:2">
      <c r="A7703">
        <v>7702</v>
      </c>
      <c r="B7703" s="13">
        <v>-4.3280758129364392</v>
      </c>
    </row>
    <row r="7704" spans="1:2">
      <c r="A7704">
        <v>7703</v>
      </c>
      <c r="B7704" s="13">
        <v>-2.5761504594568763</v>
      </c>
    </row>
    <row r="7705" spans="1:2">
      <c r="A7705">
        <v>7704</v>
      </c>
      <c r="B7705" s="13">
        <v>3.0882345763649774</v>
      </c>
    </row>
    <row r="7706" spans="1:2">
      <c r="A7706">
        <v>7705</v>
      </c>
      <c r="B7706" s="13">
        <v>1.6722260321531561</v>
      </c>
    </row>
    <row r="7707" spans="1:2">
      <c r="A7707">
        <v>7706</v>
      </c>
      <c r="B7707" s="13">
        <v>-0.97659496441792371</v>
      </c>
    </row>
    <row r="7708" spans="1:2">
      <c r="A7708">
        <v>7707</v>
      </c>
      <c r="B7708" s="13">
        <v>2.4756946982341668</v>
      </c>
    </row>
    <row r="7709" spans="1:2">
      <c r="A7709">
        <v>7708</v>
      </c>
      <c r="B7709" s="13">
        <v>-5.7236709777138817</v>
      </c>
    </row>
    <row r="7710" spans="1:2">
      <c r="A7710">
        <v>7709</v>
      </c>
      <c r="B7710" s="13">
        <v>5.5478473119159384E-2</v>
      </c>
    </row>
    <row r="7711" spans="1:2">
      <c r="A7711">
        <v>7710</v>
      </c>
      <c r="B7711" s="13">
        <v>0.86847612975315702</v>
      </c>
    </row>
    <row r="7712" spans="1:2">
      <c r="A7712">
        <v>7711</v>
      </c>
      <c r="B7712" s="13">
        <v>-0.15781030136252067</v>
      </c>
    </row>
    <row r="7713" spans="1:2">
      <c r="A7713">
        <v>7712</v>
      </c>
      <c r="B7713" s="13">
        <v>1.6495923694783332</v>
      </c>
    </row>
    <row r="7714" spans="1:2">
      <c r="A7714">
        <v>7713</v>
      </c>
      <c r="B7714" s="13">
        <v>0.50447160281100101</v>
      </c>
    </row>
    <row r="7715" spans="1:2">
      <c r="A7715">
        <v>7714</v>
      </c>
      <c r="B7715" s="13">
        <v>0.50107138133459583</v>
      </c>
    </row>
    <row r="7716" spans="1:2">
      <c r="A7716">
        <v>7715</v>
      </c>
      <c r="B7716" s="13">
        <v>1.0852955864529161</v>
      </c>
    </row>
    <row r="7717" spans="1:2">
      <c r="A7717">
        <v>7716</v>
      </c>
      <c r="B7717" s="13">
        <v>-7.1908181584493009</v>
      </c>
    </row>
    <row r="7718" spans="1:2">
      <c r="A7718">
        <v>7717</v>
      </c>
      <c r="B7718" s="13">
        <v>-2.9433882784307079</v>
      </c>
    </row>
    <row r="7719" spans="1:2">
      <c r="A7719">
        <v>7718</v>
      </c>
      <c r="B7719" s="13">
        <v>-4.248641250057573</v>
      </c>
    </row>
    <row r="7720" spans="1:2">
      <c r="A7720">
        <v>7719</v>
      </c>
      <c r="B7720" s="13">
        <v>-2.601486881097693</v>
      </c>
    </row>
    <row r="7721" spans="1:2">
      <c r="A7721">
        <v>7720</v>
      </c>
      <c r="B7721" s="13">
        <v>-3.0518720514989468</v>
      </c>
    </row>
    <row r="7722" spans="1:2">
      <c r="A7722">
        <v>7721</v>
      </c>
      <c r="B7722" s="13">
        <v>-2.5548092416360184</v>
      </c>
    </row>
    <row r="7723" spans="1:2">
      <c r="A7723">
        <v>7722</v>
      </c>
      <c r="B7723" s="13">
        <v>-3.2059090400859622</v>
      </c>
    </row>
    <row r="7724" spans="1:2">
      <c r="A7724">
        <v>7723</v>
      </c>
      <c r="B7724" s="13">
        <v>3.8281880387180984</v>
      </c>
    </row>
    <row r="7725" spans="1:2">
      <c r="A7725">
        <v>7724</v>
      </c>
      <c r="B7725" s="13">
        <v>1.9921029231882805</v>
      </c>
    </row>
    <row r="7726" spans="1:2">
      <c r="A7726">
        <v>7725</v>
      </c>
      <c r="B7726" s="13">
        <v>1.7987897953791128</v>
      </c>
    </row>
    <row r="7727" spans="1:2">
      <c r="A7727">
        <v>7726</v>
      </c>
      <c r="B7727" s="13">
        <v>0.424595093311604</v>
      </c>
    </row>
    <row r="7728" spans="1:2">
      <c r="A7728">
        <v>7727</v>
      </c>
      <c r="B7728" s="13">
        <v>4.0532298500390853</v>
      </c>
    </row>
    <row r="7729" spans="1:2">
      <c r="A7729">
        <v>7728</v>
      </c>
      <c r="B7729" s="13">
        <v>1.2072898173504314</v>
      </c>
    </row>
    <row r="7730" spans="1:2">
      <c r="A7730">
        <v>7729</v>
      </c>
      <c r="B7730" s="13">
        <v>7.4062756007305168</v>
      </c>
    </row>
    <row r="7731" spans="1:2">
      <c r="A7731">
        <v>7730</v>
      </c>
      <c r="B7731" s="13">
        <v>-4.7007992033098303</v>
      </c>
    </row>
    <row r="7732" spans="1:2">
      <c r="A7732">
        <v>7731</v>
      </c>
      <c r="B7732" s="13">
        <v>6.14228859567472</v>
      </c>
    </row>
    <row r="7733" spans="1:2">
      <c r="A7733">
        <v>7732</v>
      </c>
      <c r="B7733" s="13">
        <v>4.9681935911864183</v>
      </c>
    </row>
    <row r="7734" spans="1:2">
      <c r="A7734">
        <v>7733</v>
      </c>
      <c r="B7734" s="13">
        <v>-0.47723803651693536</v>
      </c>
    </row>
    <row r="7735" spans="1:2">
      <c r="A7735">
        <v>7734</v>
      </c>
      <c r="B7735" s="13">
        <v>-1.5768964407635586</v>
      </c>
    </row>
    <row r="7736" spans="1:2">
      <c r="A7736">
        <v>7735</v>
      </c>
      <c r="B7736" s="13">
        <v>-4.7106205458628096</v>
      </c>
    </row>
    <row r="7737" spans="1:2">
      <c r="A7737">
        <v>7736</v>
      </c>
      <c r="B7737" s="13">
        <v>-1.5462935804556008</v>
      </c>
    </row>
    <row r="7738" spans="1:2">
      <c r="A7738">
        <v>7737</v>
      </c>
      <c r="B7738" s="13">
        <v>3.0915525053214239</v>
      </c>
    </row>
    <row r="7739" spans="1:2">
      <c r="A7739">
        <v>7738</v>
      </c>
      <c r="B7739" s="13">
        <v>1.3272800152697013</v>
      </c>
    </row>
    <row r="7740" spans="1:2">
      <c r="A7740">
        <v>7739</v>
      </c>
      <c r="B7740" s="13">
        <v>2.4884673737327132</v>
      </c>
    </row>
    <row r="7741" spans="1:2">
      <c r="A7741">
        <v>7740</v>
      </c>
      <c r="B7741" s="13">
        <v>-6.779099255510638</v>
      </c>
    </row>
    <row r="7742" spans="1:2">
      <c r="A7742">
        <v>7741</v>
      </c>
      <c r="B7742" s="13">
        <v>2.7282656632786151</v>
      </c>
    </row>
    <row r="7743" spans="1:2">
      <c r="A7743">
        <v>7742</v>
      </c>
      <c r="B7743" s="13">
        <v>-2.6728094087736687</v>
      </c>
    </row>
    <row r="7744" spans="1:2">
      <c r="A7744">
        <v>7743</v>
      </c>
      <c r="B7744" s="13">
        <v>3.3149496942238801</v>
      </c>
    </row>
    <row r="7745" spans="1:2">
      <c r="A7745">
        <v>7744</v>
      </c>
      <c r="B7745" s="13">
        <v>-3.1679114960021724</v>
      </c>
    </row>
    <row r="7746" spans="1:2">
      <c r="A7746">
        <v>7745</v>
      </c>
      <c r="B7746" s="13">
        <v>-1.6480172907835116</v>
      </c>
    </row>
    <row r="7747" spans="1:2">
      <c r="A7747">
        <v>7746</v>
      </c>
      <c r="B7747" s="13">
        <v>1.3202869141975133</v>
      </c>
    </row>
    <row r="7748" spans="1:2">
      <c r="A7748">
        <v>7747</v>
      </c>
      <c r="B7748" s="13">
        <v>-6.4562343722389031</v>
      </c>
    </row>
    <row r="7749" spans="1:2">
      <c r="A7749">
        <v>7748</v>
      </c>
      <c r="B7749" s="13">
        <v>-1.6019766838755347</v>
      </c>
    </row>
    <row r="7750" spans="1:2">
      <c r="A7750">
        <v>7749</v>
      </c>
      <c r="B7750" s="13">
        <v>0.83026980052745025</v>
      </c>
    </row>
    <row r="7751" spans="1:2">
      <c r="A7751">
        <v>7750</v>
      </c>
      <c r="B7751" s="13">
        <v>4.5738623394401543</v>
      </c>
    </row>
    <row r="7752" spans="1:2">
      <c r="A7752">
        <v>7751</v>
      </c>
      <c r="B7752" s="13">
        <v>1.0154372587924634</v>
      </c>
    </row>
    <row r="7753" spans="1:2">
      <c r="A7753">
        <v>7752</v>
      </c>
      <c r="B7753" s="13">
        <v>-4.3171043001010192</v>
      </c>
    </row>
    <row r="7754" spans="1:2">
      <c r="A7754">
        <v>7753</v>
      </c>
      <c r="B7754" s="13">
        <v>7.0753889504518899</v>
      </c>
    </row>
    <row r="7755" spans="1:2">
      <c r="A7755">
        <v>7754</v>
      </c>
      <c r="B7755" s="13">
        <v>-8.2231567141152944</v>
      </c>
    </row>
    <row r="7756" spans="1:2">
      <c r="A7756">
        <v>7755</v>
      </c>
      <c r="B7756" s="13">
        <v>-2.6837273535417223</v>
      </c>
    </row>
    <row r="7757" spans="1:2">
      <c r="A7757">
        <v>7756</v>
      </c>
      <c r="B7757" s="13">
        <v>5.1028970704459997</v>
      </c>
    </row>
    <row r="7758" spans="1:2">
      <c r="A7758">
        <v>7757</v>
      </c>
      <c r="B7758" s="13">
        <v>-1.6788355649961377</v>
      </c>
    </row>
    <row r="7759" spans="1:2">
      <c r="A7759">
        <v>7758</v>
      </c>
      <c r="B7759" s="13">
        <v>-1.8951520475553703</v>
      </c>
    </row>
    <row r="7760" spans="1:2">
      <c r="A7760">
        <v>7759</v>
      </c>
      <c r="B7760" s="13">
        <v>0.42275726176358919</v>
      </c>
    </row>
    <row r="7761" spans="1:2">
      <c r="A7761">
        <v>7760</v>
      </c>
      <c r="B7761" s="13">
        <v>2.3240027788824378</v>
      </c>
    </row>
    <row r="7762" spans="1:2">
      <c r="A7762">
        <v>7761</v>
      </c>
      <c r="B7762" s="13">
        <v>-2.5689104299127377</v>
      </c>
    </row>
    <row r="7763" spans="1:2">
      <c r="A7763">
        <v>7762</v>
      </c>
      <c r="B7763" s="13">
        <v>-2.4934366039949132</v>
      </c>
    </row>
    <row r="7764" spans="1:2">
      <c r="A7764">
        <v>7763</v>
      </c>
      <c r="B7764" s="13">
        <v>-1.0398097138266549</v>
      </c>
    </row>
    <row r="7765" spans="1:2">
      <c r="A7765">
        <v>7764</v>
      </c>
      <c r="B7765" s="13">
        <v>3.3165028560005543</v>
      </c>
    </row>
    <row r="7766" spans="1:2">
      <c r="A7766">
        <v>7765</v>
      </c>
      <c r="B7766" s="13">
        <v>-1.9928006125126743</v>
      </c>
    </row>
    <row r="7767" spans="1:2">
      <c r="A7767">
        <v>7766</v>
      </c>
      <c r="B7767" s="13">
        <v>-1.7669976554885309</v>
      </c>
    </row>
    <row r="7768" spans="1:2">
      <c r="A7768">
        <v>7767</v>
      </c>
      <c r="B7768" s="13">
        <v>-1.7012876395484358</v>
      </c>
    </row>
    <row r="7769" spans="1:2">
      <c r="A7769">
        <v>7768</v>
      </c>
      <c r="B7769" s="13">
        <v>-0.42405748936981752</v>
      </c>
    </row>
    <row r="7770" spans="1:2">
      <c r="A7770">
        <v>7769</v>
      </c>
      <c r="B7770" s="13">
        <v>-1.618513020842244</v>
      </c>
    </row>
    <row r="7771" spans="1:2">
      <c r="A7771">
        <v>7770</v>
      </c>
      <c r="B7771" s="13">
        <v>-1.2964943680844156</v>
      </c>
    </row>
    <row r="7772" spans="1:2">
      <c r="A7772">
        <v>7771</v>
      </c>
      <c r="B7772" s="13">
        <v>-3.2422042198578764</v>
      </c>
    </row>
    <row r="7773" spans="1:2">
      <c r="A7773">
        <v>7772</v>
      </c>
      <c r="B7773" s="13">
        <v>0.16320188498593804</v>
      </c>
    </row>
    <row r="7774" spans="1:2">
      <c r="A7774">
        <v>7773</v>
      </c>
      <c r="B7774" s="13">
        <v>3.3762257321257678</v>
      </c>
    </row>
    <row r="7775" spans="1:2">
      <c r="A7775">
        <v>7774</v>
      </c>
      <c r="B7775" s="13">
        <v>5.2977464168134771</v>
      </c>
    </row>
    <row r="7776" spans="1:2">
      <c r="A7776">
        <v>7775</v>
      </c>
      <c r="B7776" s="13">
        <v>6.7796862015800476</v>
      </c>
    </row>
    <row r="7777" spans="1:2">
      <c r="A7777">
        <v>7776</v>
      </c>
      <c r="B7777" s="13">
        <v>-1.6108489868111016</v>
      </c>
    </row>
    <row r="7778" spans="1:2">
      <c r="A7778">
        <v>7777</v>
      </c>
      <c r="B7778" s="13">
        <v>2.641608910686521</v>
      </c>
    </row>
    <row r="7779" spans="1:2">
      <c r="A7779">
        <v>7778</v>
      </c>
      <c r="B7779" s="13">
        <v>1.5243370344101486</v>
      </c>
    </row>
    <row r="7780" spans="1:2">
      <c r="A7780">
        <v>7779</v>
      </c>
      <c r="B7780" s="13">
        <v>-2.5549152430423732</v>
      </c>
    </row>
    <row r="7781" spans="1:2">
      <c r="A7781">
        <v>7780</v>
      </c>
      <c r="B7781" s="13">
        <v>-0.37351799884275039</v>
      </c>
    </row>
    <row r="7782" spans="1:2">
      <c r="A7782">
        <v>7781</v>
      </c>
      <c r="B7782" s="13">
        <v>3.3949315076495563</v>
      </c>
    </row>
    <row r="7783" spans="1:2">
      <c r="A7783">
        <v>7782</v>
      </c>
      <c r="B7783" s="13">
        <v>4.3859102715890801</v>
      </c>
    </row>
    <row r="7784" spans="1:2">
      <c r="A7784">
        <v>7783</v>
      </c>
      <c r="B7784" s="13">
        <v>2.0350195071236596</v>
      </c>
    </row>
    <row r="7785" spans="1:2">
      <c r="A7785">
        <v>7784</v>
      </c>
      <c r="B7785" s="13">
        <v>-1.2822258193692941</v>
      </c>
    </row>
    <row r="7786" spans="1:2">
      <c r="A7786">
        <v>7785</v>
      </c>
      <c r="B7786" s="13">
        <v>1.3324210059890054</v>
      </c>
    </row>
    <row r="7787" spans="1:2">
      <c r="A7787">
        <v>7786</v>
      </c>
      <c r="B7787" s="13">
        <v>-2.0682125497564967</v>
      </c>
    </row>
    <row r="7788" spans="1:2">
      <c r="A7788">
        <v>7787</v>
      </c>
      <c r="B7788" s="13">
        <v>-0.74104797737209105</v>
      </c>
    </row>
    <row r="7789" spans="1:2">
      <c r="A7789">
        <v>7788</v>
      </c>
      <c r="B7789" s="13">
        <v>-4.4115389677901993</v>
      </c>
    </row>
    <row r="7790" spans="1:2">
      <c r="A7790">
        <v>7789</v>
      </c>
      <c r="B7790" s="13">
        <v>4.1483976271546856</v>
      </c>
    </row>
    <row r="7791" spans="1:2">
      <c r="A7791">
        <v>7790</v>
      </c>
      <c r="B7791" s="13">
        <v>1.7589813378353278</v>
      </c>
    </row>
    <row r="7792" spans="1:2">
      <c r="A7792">
        <v>7791</v>
      </c>
      <c r="B7792" s="13">
        <v>-4.0045893919608923E-2</v>
      </c>
    </row>
    <row r="7793" spans="1:2">
      <c r="A7793">
        <v>7792</v>
      </c>
      <c r="B7793" s="13">
        <v>2.5333065197150719</v>
      </c>
    </row>
    <row r="7794" spans="1:2">
      <c r="A7794">
        <v>7793</v>
      </c>
      <c r="B7794" s="13">
        <v>-1.0800807872743359</v>
      </c>
    </row>
    <row r="7795" spans="1:2">
      <c r="A7795">
        <v>7794</v>
      </c>
      <c r="B7795" s="13">
        <v>-1.3436326650597563</v>
      </c>
    </row>
    <row r="7796" spans="1:2">
      <c r="A7796">
        <v>7795</v>
      </c>
      <c r="B7796" s="13">
        <v>-2.9562313635973276</v>
      </c>
    </row>
    <row r="7797" spans="1:2">
      <c r="A7797">
        <v>7796</v>
      </c>
      <c r="B7797" s="13">
        <v>1.3191932548949012</v>
      </c>
    </row>
    <row r="7798" spans="1:2">
      <c r="A7798">
        <v>7797</v>
      </c>
      <c r="B7798" s="13">
        <v>-1.3265584291962775</v>
      </c>
    </row>
    <row r="7799" spans="1:2">
      <c r="A7799">
        <v>7798</v>
      </c>
      <c r="B7799" s="13">
        <v>5.6570826457751968</v>
      </c>
    </row>
    <row r="7800" spans="1:2">
      <c r="A7800">
        <v>7799</v>
      </c>
      <c r="B7800" s="13">
        <v>-2.1023332188965851</v>
      </c>
    </row>
    <row r="7801" spans="1:2">
      <c r="A7801">
        <v>7800</v>
      </c>
      <c r="B7801" s="13">
        <v>-5.3667704100531228</v>
      </c>
    </row>
    <row r="7802" spans="1:2">
      <c r="A7802">
        <v>7801</v>
      </c>
      <c r="B7802" s="13">
        <v>-0.80323066562708756</v>
      </c>
    </row>
    <row r="7803" spans="1:2">
      <c r="A7803">
        <v>7802</v>
      </c>
      <c r="B7803" s="13">
        <v>2.3484127664026824</v>
      </c>
    </row>
    <row r="7804" spans="1:2">
      <c r="A7804">
        <v>7803</v>
      </c>
      <c r="B7804" s="13">
        <v>3.5163597705200687</v>
      </c>
    </row>
    <row r="7805" spans="1:2">
      <c r="A7805">
        <v>7804</v>
      </c>
      <c r="B7805" s="13">
        <v>-2.4913733433226048</v>
      </c>
    </row>
    <row r="7806" spans="1:2">
      <c r="A7806">
        <v>7805</v>
      </c>
      <c r="B7806" s="13">
        <v>2.8370851983067036</v>
      </c>
    </row>
    <row r="7807" spans="1:2">
      <c r="A7807">
        <v>7806</v>
      </c>
      <c r="B7807" s="13">
        <v>4.88204495643825</v>
      </c>
    </row>
    <row r="7808" spans="1:2">
      <c r="A7808">
        <v>7807</v>
      </c>
      <c r="B7808" s="13">
        <v>-0.24950767314861746</v>
      </c>
    </row>
    <row r="7809" spans="1:2">
      <c r="A7809">
        <v>7808</v>
      </c>
      <c r="B7809" s="13">
        <v>3.1009164509325058</v>
      </c>
    </row>
    <row r="7810" spans="1:2">
      <c r="A7810">
        <v>7809</v>
      </c>
      <c r="B7810" s="13">
        <v>4.0934305649550051</v>
      </c>
    </row>
    <row r="7811" spans="1:2">
      <c r="A7811">
        <v>7810</v>
      </c>
      <c r="B7811" s="13">
        <v>1.4790677325348949</v>
      </c>
    </row>
    <row r="7812" spans="1:2">
      <c r="A7812">
        <v>7811</v>
      </c>
      <c r="B7812" s="13">
        <v>3.1810130583938618</v>
      </c>
    </row>
    <row r="7813" spans="1:2">
      <c r="A7813">
        <v>7812</v>
      </c>
      <c r="B7813" s="13">
        <v>3.1538037581151963</v>
      </c>
    </row>
    <row r="7814" spans="1:2">
      <c r="A7814">
        <v>7813</v>
      </c>
      <c r="B7814" s="13">
        <v>-0.73580299042690078</v>
      </c>
    </row>
    <row r="7815" spans="1:2">
      <c r="A7815">
        <v>7814</v>
      </c>
      <c r="B7815" s="13">
        <v>3.9300152529812391</v>
      </c>
    </row>
    <row r="7816" spans="1:2">
      <c r="A7816">
        <v>7815</v>
      </c>
      <c r="B7816" s="13">
        <v>-0.39111131251570291</v>
      </c>
    </row>
    <row r="7817" spans="1:2">
      <c r="A7817">
        <v>7816</v>
      </c>
      <c r="B7817" s="13">
        <v>0.4131013993987257</v>
      </c>
    </row>
    <row r="7818" spans="1:2">
      <c r="A7818">
        <v>7817</v>
      </c>
      <c r="B7818" s="13">
        <v>-11.384509932254941</v>
      </c>
    </row>
    <row r="7819" spans="1:2">
      <c r="A7819">
        <v>7818</v>
      </c>
      <c r="B7819" s="13">
        <v>0.2654926627475156</v>
      </c>
    </row>
    <row r="7820" spans="1:2">
      <c r="A7820">
        <v>7819</v>
      </c>
      <c r="B7820" s="13">
        <v>1.953791438033996</v>
      </c>
    </row>
    <row r="7821" spans="1:2">
      <c r="A7821">
        <v>7820</v>
      </c>
      <c r="B7821" s="13">
        <v>-0.40303714076321218</v>
      </c>
    </row>
    <row r="7822" spans="1:2">
      <c r="A7822">
        <v>7821</v>
      </c>
      <c r="B7822" s="13">
        <v>-2.1154361052317929</v>
      </c>
    </row>
    <row r="7823" spans="1:2">
      <c r="A7823">
        <v>7822</v>
      </c>
      <c r="B7823" s="13">
        <v>-2.4801268851164844</v>
      </c>
    </row>
    <row r="7824" spans="1:2">
      <c r="A7824">
        <v>7823</v>
      </c>
      <c r="B7824" s="13">
        <v>13.429975982773382</v>
      </c>
    </row>
    <row r="7825" spans="1:2">
      <c r="A7825">
        <v>7824</v>
      </c>
      <c r="B7825" s="13">
        <v>-0.11916684242313165</v>
      </c>
    </row>
    <row r="7826" spans="1:2">
      <c r="A7826">
        <v>7825</v>
      </c>
      <c r="B7826" s="13">
        <v>-1.2486392056004301</v>
      </c>
    </row>
    <row r="7827" spans="1:2">
      <c r="A7827">
        <v>7826</v>
      </c>
      <c r="B7827" s="13">
        <v>-0.11421229190252598</v>
      </c>
    </row>
    <row r="7828" spans="1:2">
      <c r="A7828">
        <v>7827</v>
      </c>
      <c r="B7828" s="13">
        <v>2.3160812230257162</v>
      </c>
    </row>
    <row r="7829" spans="1:2">
      <c r="A7829">
        <v>7828</v>
      </c>
      <c r="B7829" s="13">
        <v>2.5525977374306379</v>
      </c>
    </row>
    <row r="7830" spans="1:2">
      <c r="A7830">
        <v>7829</v>
      </c>
      <c r="B7830" s="13">
        <v>-0.87111908951938666</v>
      </c>
    </row>
    <row r="7831" spans="1:2">
      <c r="A7831">
        <v>7830</v>
      </c>
      <c r="B7831" s="13">
        <v>1.8614833586657296</v>
      </c>
    </row>
    <row r="7832" spans="1:2">
      <c r="A7832">
        <v>7831</v>
      </c>
      <c r="B7832" s="13">
        <v>2.9344519373867364</v>
      </c>
    </row>
    <row r="7833" spans="1:2">
      <c r="A7833">
        <v>7832</v>
      </c>
      <c r="B7833" s="13">
        <v>-0.77781160624628443</v>
      </c>
    </row>
    <row r="7834" spans="1:2">
      <c r="A7834">
        <v>7833</v>
      </c>
      <c r="B7834" s="13">
        <v>0.44473102613125043</v>
      </c>
    </row>
    <row r="7835" spans="1:2">
      <c r="A7835">
        <v>7834</v>
      </c>
      <c r="B7835" s="13">
        <v>-6.0769356824022873</v>
      </c>
    </row>
    <row r="7836" spans="1:2">
      <c r="A7836">
        <v>7835</v>
      </c>
      <c r="B7836" s="13">
        <v>0.14106779209319015</v>
      </c>
    </row>
    <row r="7837" spans="1:2">
      <c r="A7837">
        <v>7836</v>
      </c>
      <c r="B7837" s="13">
        <v>-2.8742890098334528</v>
      </c>
    </row>
    <row r="7838" spans="1:2">
      <c r="A7838">
        <v>7837</v>
      </c>
      <c r="B7838" s="13">
        <v>1.0574248792743111</v>
      </c>
    </row>
    <row r="7839" spans="1:2">
      <c r="A7839">
        <v>7838</v>
      </c>
      <c r="B7839" s="13">
        <v>3.5857261035472425</v>
      </c>
    </row>
    <row r="7840" spans="1:2">
      <c r="A7840">
        <v>7839</v>
      </c>
      <c r="B7840" s="13">
        <v>-2.8854120339211557</v>
      </c>
    </row>
    <row r="7841" spans="1:2">
      <c r="A7841">
        <v>7840</v>
      </c>
      <c r="B7841" s="13">
        <v>-0.48931102173908558</v>
      </c>
    </row>
    <row r="7842" spans="1:2">
      <c r="A7842">
        <v>7841</v>
      </c>
      <c r="B7842" s="13">
        <v>0.9833192667963131</v>
      </c>
    </row>
    <row r="7843" spans="1:2">
      <c r="A7843">
        <v>7842</v>
      </c>
      <c r="B7843" s="13">
        <v>-2.278520387651267</v>
      </c>
    </row>
    <row r="7844" spans="1:2">
      <c r="A7844">
        <v>7843</v>
      </c>
      <c r="B7844" s="13">
        <v>-1.0686485382901736</v>
      </c>
    </row>
    <row r="7845" spans="1:2">
      <c r="A7845">
        <v>7844</v>
      </c>
      <c r="B7845" s="13">
        <v>-1.4846891037674237</v>
      </c>
    </row>
    <row r="7846" spans="1:2">
      <c r="A7846">
        <v>7845</v>
      </c>
      <c r="B7846" s="13">
        <v>4.2002384815014748</v>
      </c>
    </row>
    <row r="7847" spans="1:2">
      <c r="A7847">
        <v>7846</v>
      </c>
      <c r="B7847" s="13">
        <v>-0.39002724739027678</v>
      </c>
    </row>
    <row r="7848" spans="1:2">
      <c r="A7848">
        <v>7847</v>
      </c>
      <c r="B7848" s="13">
        <v>5.0009097472520603</v>
      </c>
    </row>
    <row r="7849" spans="1:2">
      <c r="A7849">
        <v>7848</v>
      </c>
      <c r="B7849" s="13">
        <v>0.42215241890998001</v>
      </c>
    </row>
    <row r="7850" spans="1:2">
      <c r="A7850">
        <v>7849</v>
      </c>
      <c r="B7850" s="13">
        <v>-5.6986807566421565</v>
      </c>
    </row>
    <row r="7851" spans="1:2">
      <c r="A7851">
        <v>7850</v>
      </c>
      <c r="B7851" s="13">
        <v>-0.13342436334208591</v>
      </c>
    </row>
    <row r="7852" spans="1:2">
      <c r="A7852">
        <v>7851</v>
      </c>
      <c r="B7852" s="13">
        <v>6.1039783372892193</v>
      </c>
    </row>
    <row r="7853" spans="1:2">
      <c r="A7853">
        <v>7852</v>
      </c>
      <c r="B7853" s="13">
        <v>3.1546048926132499</v>
      </c>
    </row>
    <row r="7854" spans="1:2">
      <c r="A7854">
        <v>7853</v>
      </c>
      <c r="B7854" s="13">
        <v>4.880470891668871</v>
      </c>
    </row>
    <row r="7855" spans="1:2">
      <c r="A7855">
        <v>7854</v>
      </c>
      <c r="B7855" s="13">
        <v>-6.0145886541828784</v>
      </c>
    </row>
    <row r="7856" spans="1:2">
      <c r="A7856">
        <v>7855</v>
      </c>
      <c r="B7856" s="13">
        <v>-0.99707782468021</v>
      </c>
    </row>
    <row r="7857" spans="1:2">
      <c r="A7857">
        <v>7856</v>
      </c>
      <c r="B7857" s="13">
        <v>-2.2951984515353732</v>
      </c>
    </row>
    <row r="7858" spans="1:2">
      <c r="A7858">
        <v>7857</v>
      </c>
      <c r="B7858" s="13">
        <v>-3.6163907189272879</v>
      </c>
    </row>
    <row r="7859" spans="1:2">
      <c r="A7859">
        <v>7858</v>
      </c>
      <c r="B7859" s="13">
        <v>3.8870285111419909</v>
      </c>
    </row>
    <row r="7860" spans="1:2">
      <c r="A7860">
        <v>7859</v>
      </c>
      <c r="B7860" s="13">
        <v>-3.2318406642753459</v>
      </c>
    </row>
    <row r="7861" spans="1:2">
      <c r="A7861">
        <v>7860</v>
      </c>
      <c r="B7861" s="13">
        <v>3.3351452519013889</v>
      </c>
    </row>
    <row r="7862" spans="1:2">
      <c r="A7862">
        <v>7861</v>
      </c>
      <c r="B7862" s="13">
        <v>6.098832873605545</v>
      </c>
    </row>
    <row r="7863" spans="1:2">
      <c r="A7863">
        <v>7862</v>
      </c>
      <c r="B7863" s="13">
        <v>-2.7648767111117576</v>
      </c>
    </row>
    <row r="7864" spans="1:2">
      <c r="A7864">
        <v>7863</v>
      </c>
      <c r="B7864" s="13">
        <v>-3.6492020950403901</v>
      </c>
    </row>
    <row r="7865" spans="1:2">
      <c r="A7865">
        <v>7864</v>
      </c>
      <c r="B7865" s="13">
        <v>-1.2048058551718113</v>
      </c>
    </row>
    <row r="7866" spans="1:2">
      <c r="A7866">
        <v>7865</v>
      </c>
      <c r="B7866" s="13">
        <v>-4.0523382835454251</v>
      </c>
    </row>
    <row r="7867" spans="1:2">
      <c r="A7867">
        <v>7866</v>
      </c>
      <c r="B7867" s="13">
        <v>-1.3333480486708609</v>
      </c>
    </row>
    <row r="7868" spans="1:2">
      <c r="A7868">
        <v>7867</v>
      </c>
      <c r="B7868" s="13">
        <v>3.9475678158093004</v>
      </c>
    </row>
    <row r="7869" spans="1:2">
      <c r="A7869">
        <v>7868</v>
      </c>
      <c r="B7869" s="13">
        <v>-5.5687473410042099</v>
      </c>
    </row>
    <row r="7870" spans="1:2">
      <c r="A7870">
        <v>7869</v>
      </c>
      <c r="B7870" s="13">
        <v>-0.92473861506867594</v>
      </c>
    </row>
    <row r="7871" spans="1:2">
      <c r="A7871">
        <v>7870</v>
      </c>
      <c r="B7871" s="13">
        <v>0.69969301660325744</v>
      </c>
    </row>
    <row r="7872" spans="1:2">
      <c r="A7872">
        <v>7871</v>
      </c>
      <c r="B7872" s="13">
        <v>5.4901268579877813</v>
      </c>
    </row>
    <row r="7873" spans="1:2">
      <c r="A7873">
        <v>7872</v>
      </c>
      <c r="B7873" s="13">
        <v>4.6652548804740634</v>
      </c>
    </row>
    <row r="7874" spans="1:2">
      <c r="A7874">
        <v>7873</v>
      </c>
      <c r="B7874" s="13">
        <v>1.9961015259074721</v>
      </c>
    </row>
    <row r="7875" spans="1:2">
      <c r="A7875">
        <v>7874</v>
      </c>
      <c r="B7875" s="13">
        <v>-4.2434226528034822</v>
      </c>
    </row>
    <row r="7876" spans="1:2">
      <c r="A7876">
        <v>7875</v>
      </c>
      <c r="B7876" s="13">
        <v>-1.7259932488397758</v>
      </c>
    </row>
    <row r="7877" spans="1:2">
      <c r="A7877">
        <v>7876</v>
      </c>
      <c r="B7877" s="13">
        <v>7.4022391003244952</v>
      </c>
    </row>
    <row r="7878" spans="1:2">
      <c r="A7878">
        <v>7877</v>
      </c>
      <c r="B7878" s="13">
        <v>-5.2164805938365228</v>
      </c>
    </row>
    <row r="7879" spans="1:2">
      <c r="A7879">
        <v>7878</v>
      </c>
      <c r="B7879" s="13">
        <v>-4.8230855496380434</v>
      </c>
    </row>
    <row r="7880" spans="1:2">
      <c r="A7880">
        <v>7879</v>
      </c>
      <c r="B7880" s="13">
        <v>-3.4461914787163117</v>
      </c>
    </row>
    <row r="7881" spans="1:2">
      <c r="A7881">
        <v>7880</v>
      </c>
      <c r="B7881" s="13">
        <v>-2.3645613208411866</v>
      </c>
    </row>
    <row r="7882" spans="1:2">
      <c r="A7882">
        <v>7881</v>
      </c>
      <c r="B7882" s="13">
        <v>-4.8017330671135232</v>
      </c>
    </row>
    <row r="7883" spans="1:2">
      <c r="A7883">
        <v>7882</v>
      </c>
      <c r="B7883" s="13">
        <v>4.7975015833455643</v>
      </c>
    </row>
    <row r="7884" spans="1:2">
      <c r="A7884">
        <v>7883</v>
      </c>
      <c r="B7884" s="13">
        <v>2.1530501130844848</v>
      </c>
    </row>
    <row r="7885" spans="1:2">
      <c r="A7885">
        <v>7884</v>
      </c>
      <c r="B7885" s="13">
        <v>3.4467716998765034</v>
      </c>
    </row>
    <row r="7886" spans="1:2">
      <c r="A7886">
        <v>7885</v>
      </c>
      <c r="B7886" s="13">
        <v>2.451291243707995</v>
      </c>
    </row>
    <row r="7887" spans="1:2">
      <c r="A7887">
        <v>7886</v>
      </c>
      <c r="B7887" s="13">
        <v>1.2131262129773464</v>
      </c>
    </row>
    <row r="7888" spans="1:2">
      <c r="A7888">
        <v>7887</v>
      </c>
      <c r="B7888" s="13">
        <v>5.0836228940319845</v>
      </c>
    </row>
    <row r="7889" spans="1:2">
      <c r="A7889">
        <v>7888</v>
      </c>
      <c r="B7889" s="13">
        <v>-4.1129424479474155</v>
      </c>
    </row>
    <row r="7890" spans="1:2">
      <c r="A7890">
        <v>7889</v>
      </c>
      <c r="B7890" s="13">
        <v>4.7730512377072332</v>
      </c>
    </row>
    <row r="7891" spans="1:2">
      <c r="A7891">
        <v>7890</v>
      </c>
      <c r="B7891" s="13">
        <v>-4.4836567131041526E-2</v>
      </c>
    </row>
    <row r="7892" spans="1:2">
      <c r="A7892">
        <v>7891</v>
      </c>
      <c r="B7892" s="13">
        <v>0.97042882659023577</v>
      </c>
    </row>
    <row r="7893" spans="1:2">
      <c r="A7893">
        <v>7892</v>
      </c>
      <c r="B7893" s="13">
        <v>-0.18544835497768666</v>
      </c>
    </row>
    <row r="7894" spans="1:2">
      <c r="A7894">
        <v>7893</v>
      </c>
      <c r="B7894" s="13">
        <v>-4.0935095130784704</v>
      </c>
    </row>
    <row r="7895" spans="1:2">
      <c r="A7895">
        <v>7894</v>
      </c>
      <c r="B7895" s="13">
        <v>1.0931331590881468</v>
      </c>
    </row>
    <row r="7896" spans="1:2">
      <c r="A7896">
        <v>7895</v>
      </c>
      <c r="B7896" s="13">
        <v>-1.3223286035839534</v>
      </c>
    </row>
    <row r="7897" spans="1:2">
      <c r="A7897">
        <v>7896</v>
      </c>
      <c r="B7897" s="13">
        <v>-1.2800093112493036</v>
      </c>
    </row>
    <row r="7898" spans="1:2">
      <c r="A7898">
        <v>7897</v>
      </c>
      <c r="B7898" s="13">
        <v>2.4359921036651166</v>
      </c>
    </row>
    <row r="7899" spans="1:2">
      <c r="A7899">
        <v>7898</v>
      </c>
      <c r="B7899" s="13">
        <v>0.13009928709650107</v>
      </c>
    </row>
    <row r="7900" spans="1:2">
      <c r="A7900">
        <v>7899</v>
      </c>
      <c r="B7900" s="13">
        <v>2.1959596758198443</v>
      </c>
    </row>
    <row r="7901" spans="1:2">
      <c r="A7901">
        <v>7900</v>
      </c>
      <c r="B7901" s="13">
        <v>2.2010757883360874</v>
      </c>
    </row>
    <row r="7902" spans="1:2">
      <c r="A7902">
        <v>7901</v>
      </c>
      <c r="B7902" s="13">
        <v>-1.8991843481216306</v>
      </c>
    </row>
    <row r="7903" spans="1:2">
      <c r="A7903">
        <v>7902</v>
      </c>
      <c r="B7903" s="13">
        <v>0.95708759605060223</v>
      </c>
    </row>
    <row r="7904" spans="1:2">
      <c r="A7904">
        <v>7903</v>
      </c>
      <c r="B7904" s="13">
        <v>0.37893946931497247</v>
      </c>
    </row>
    <row r="7905" spans="1:2">
      <c r="A7905">
        <v>7904</v>
      </c>
      <c r="B7905" s="13">
        <v>1.9891109960640228</v>
      </c>
    </row>
    <row r="7906" spans="1:2">
      <c r="A7906">
        <v>7905</v>
      </c>
      <c r="B7906" s="13">
        <v>-1.8836139750143359</v>
      </c>
    </row>
    <row r="7907" spans="1:2">
      <c r="A7907">
        <v>7906</v>
      </c>
      <c r="B7907" s="13">
        <v>-2.8912523586156209</v>
      </c>
    </row>
    <row r="7908" spans="1:2">
      <c r="A7908">
        <v>7907</v>
      </c>
      <c r="B7908" s="13">
        <v>5.5056650919004975</v>
      </c>
    </row>
    <row r="7909" spans="1:2">
      <c r="A7909">
        <v>7908</v>
      </c>
      <c r="B7909" s="13">
        <v>3.2811858634180298</v>
      </c>
    </row>
    <row r="7910" spans="1:2">
      <c r="A7910">
        <v>7909</v>
      </c>
      <c r="B7910" s="13">
        <v>-1.1624296846903681</v>
      </c>
    </row>
    <row r="7911" spans="1:2">
      <c r="A7911">
        <v>7910</v>
      </c>
      <c r="B7911" s="13">
        <v>-1.4935741290593338</v>
      </c>
    </row>
    <row r="7912" spans="1:2">
      <c r="A7912">
        <v>7911</v>
      </c>
      <c r="B7912" s="13">
        <v>-0.96267841857427339</v>
      </c>
    </row>
    <row r="7913" spans="1:2">
      <c r="A7913">
        <v>7912</v>
      </c>
      <c r="B7913" s="13">
        <v>-1.8617583379126688</v>
      </c>
    </row>
    <row r="7914" spans="1:2">
      <c r="A7914">
        <v>7913</v>
      </c>
      <c r="B7914" s="13">
        <v>4.9383389042039942</v>
      </c>
    </row>
    <row r="7915" spans="1:2">
      <c r="A7915">
        <v>7914</v>
      </c>
      <c r="B7915" s="13">
        <v>4.6564801999444709</v>
      </c>
    </row>
    <row r="7916" spans="1:2">
      <c r="A7916">
        <v>7915</v>
      </c>
      <c r="B7916" s="13">
        <v>-9.1751680816909237E-2</v>
      </c>
    </row>
    <row r="7917" spans="1:2">
      <c r="A7917">
        <v>7916</v>
      </c>
      <c r="B7917" s="13">
        <v>-0.87671279063400942</v>
      </c>
    </row>
    <row r="7918" spans="1:2">
      <c r="A7918">
        <v>7917</v>
      </c>
      <c r="B7918" s="13">
        <v>2.1424721880025404</v>
      </c>
    </row>
    <row r="7919" spans="1:2">
      <c r="A7919">
        <v>7918</v>
      </c>
      <c r="B7919" s="13">
        <v>2.7233356476550066</v>
      </c>
    </row>
    <row r="7920" spans="1:2">
      <c r="A7920">
        <v>7919</v>
      </c>
      <c r="B7920" s="13">
        <v>4.0021059847314655</v>
      </c>
    </row>
    <row r="7921" spans="1:2">
      <c r="A7921">
        <v>7920</v>
      </c>
      <c r="B7921" s="13">
        <v>0.53912091852980348</v>
      </c>
    </row>
    <row r="7922" spans="1:2">
      <c r="A7922">
        <v>7921</v>
      </c>
      <c r="B7922" s="13">
        <v>4.007181539662672</v>
      </c>
    </row>
    <row r="7923" spans="1:2">
      <c r="A7923">
        <v>7922</v>
      </c>
      <c r="B7923" s="13">
        <v>0.64832886700325609</v>
      </c>
    </row>
    <row r="7924" spans="1:2">
      <c r="A7924">
        <v>7923</v>
      </c>
      <c r="B7924" s="13">
        <v>2.217609466301663</v>
      </c>
    </row>
    <row r="7925" spans="1:2">
      <c r="A7925">
        <v>7924</v>
      </c>
      <c r="B7925" s="13">
        <v>7.0785492930921823</v>
      </c>
    </row>
    <row r="7926" spans="1:2">
      <c r="A7926">
        <v>7925</v>
      </c>
      <c r="B7926" s="13">
        <v>-8.8167695660581274E-2</v>
      </c>
    </row>
    <row r="7927" spans="1:2">
      <c r="A7927">
        <v>7926</v>
      </c>
      <c r="B7927" s="13">
        <v>1.8882446654987251</v>
      </c>
    </row>
    <row r="7928" spans="1:2">
      <c r="A7928">
        <v>7927</v>
      </c>
      <c r="B7928" s="13">
        <v>0.37912362886261775</v>
      </c>
    </row>
    <row r="7929" spans="1:2">
      <c r="A7929">
        <v>7928</v>
      </c>
      <c r="B7929" s="13">
        <v>-2.0894962028505049</v>
      </c>
    </row>
    <row r="7930" spans="1:2">
      <c r="A7930">
        <v>7929</v>
      </c>
      <c r="B7930" s="13">
        <v>-7.6832594647187183E-2</v>
      </c>
    </row>
    <row r="7931" spans="1:2">
      <c r="A7931">
        <v>7930</v>
      </c>
      <c r="B7931" s="13">
        <v>2.0890391635199963E-2</v>
      </c>
    </row>
    <row r="7932" spans="1:2">
      <c r="A7932">
        <v>7931</v>
      </c>
      <c r="B7932" s="13">
        <v>-4.5097604540342067</v>
      </c>
    </row>
    <row r="7933" spans="1:2">
      <c r="A7933">
        <v>7932</v>
      </c>
      <c r="B7933" s="13">
        <v>2.7994894272193682</v>
      </c>
    </row>
    <row r="7934" spans="1:2">
      <c r="A7934">
        <v>7933</v>
      </c>
      <c r="B7934" s="13">
        <v>1.2676719561413436</v>
      </c>
    </row>
    <row r="7935" spans="1:2">
      <c r="A7935">
        <v>7934</v>
      </c>
      <c r="B7935" s="13">
        <v>7.6760786750879495</v>
      </c>
    </row>
    <row r="7936" spans="1:2">
      <c r="A7936">
        <v>7935</v>
      </c>
      <c r="B7936" s="13">
        <v>-6.8882649842025829</v>
      </c>
    </row>
    <row r="7937" spans="1:2">
      <c r="A7937">
        <v>7936</v>
      </c>
      <c r="B7937" s="13">
        <v>3.0133223109275407</v>
      </c>
    </row>
    <row r="7938" spans="1:2">
      <c r="A7938">
        <v>7937</v>
      </c>
      <c r="B7938" s="13">
        <v>3.0739224879101443</v>
      </c>
    </row>
    <row r="7939" spans="1:2">
      <c r="A7939">
        <v>7938</v>
      </c>
      <c r="B7939" s="13">
        <v>-1.8434688568878885</v>
      </c>
    </row>
    <row r="7940" spans="1:2">
      <c r="A7940">
        <v>7939</v>
      </c>
      <c r="B7940" s="13">
        <v>-0.62272946227489445</v>
      </c>
    </row>
    <row r="7941" spans="1:2">
      <c r="A7941">
        <v>7940</v>
      </c>
      <c r="B7941" s="13">
        <v>4.5156634310803998</v>
      </c>
    </row>
    <row r="7942" spans="1:2">
      <c r="A7942">
        <v>7941</v>
      </c>
      <c r="B7942" s="13">
        <v>9.5514162805339399E-3</v>
      </c>
    </row>
    <row r="7943" spans="1:2">
      <c r="A7943">
        <v>7942</v>
      </c>
      <c r="B7943" s="13">
        <v>-1.9690844303473976</v>
      </c>
    </row>
    <row r="7944" spans="1:2">
      <c r="A7944">
        <v>7943</v>
      </c>
      <c r="B7944" s="13">
        <v>3.107124808976756</v>
      </c>
    </row>
    <row r="7945" spans="1:2">
      <c r="A7945">
        <v>7944</v>
      </c>
      <c r="B7945" s="13">
        <v>-4.0416309450334627</v>
      </c>
    </row>
    <row r="7946" spans="1:2">
      <c r="A7946">
        <v>7945</v>
      </c>
      <c r="B7946" s="13">
        <v>4.3838749172603491</v>
      </c>
    </row>
    <row r="7947" spans="1:2">
      <c r="A7947">
        <v>7946</v>
      </c>
      <c r="B7947" s="13">
        <v>-3.1502871831446884</v>
      </c>
    </row>
    <row r="7948" spans="1:2">
      <c r="A7948">
        <v>7947</v>
      </c>
      <c r="B7948" s="13">
        <v>0.41003929135409817</v>
      </c>
    </row>
    <row r="7949" spans="1:2">
      <c r="A7949">
        <v>7948</v>
      </c>
      <c r="B7949" s="13">
        <v>2.7324233132681246</v>
      </c>
    </row>
    <row r="7950" spans="1:2">
      <c r="A7950">
        <v>7949</v>
      </c>
      <c r="B7950" s="13">
        <v>3.0943298893145053</v>
      </c>
    </row>
    <row r="7951" spans="1:2">
      <c r="A7951">
        <v>7950</v>
      </c>
      <c r="B7951" s="13">
        <v>-4.2501459736817244</v>
      </c>
    </row>
    <row r="7952" spans="1:2">
      <c r="A7952">
        <v>7951</v>
      </c>
      <c r="B7952" s="13">
        <v>0.68835510418592072</v>
      </c>
    </row>
    <row r="7953" spans="1:2">
      <c r="A7953">
        <v>7952</v>
      </c>
      <c r="B7953" s="13">
        <v>-1.8346024290266558</v>
      </c>
    </row>
    <row r="7954" spans="1:2">
      <c r="A7954">
        <v>7953</v>
      </c>
      <c r="B7954" s="13">
        <v>-7.7666740286165617E-2</v>
      </c>
    </row>
    <row r="7955" spans="1:2">
      <c r="A7955">
        <v>7954</v>
      </c>
      <c r="B7955" s="13">
        <v>-3.9173708298034482</v>
      </c>
    </row>
    <row r="7956" spans="1:2">
      <c r="A7956">
        <v>7955</v>
      </c>
      <c r="B7956" s="13">
        <v>-1.4393958636753765</v>
      </c>
    </row>
    <row r="7957" spans="1:2">
      <c r="A7957">
        <v>7956</v>
      </c>
      <c r="B7957" s="13">
        <v>5.1210005994592676</v>
      </c>
    </row>
    <row r="7958" spans="1:2">
      <c r="A7958">
        <v>7957</v>
      </c>
      <c r="B7958" s="13">
        <v>-2.3144063160759045</v>
      </c>
    </row>
    <row r="7959" spans="1:2">
      <c r="A7959">
        <v>7958</v>
      </c>
      <c r="B7959" s="13">
        <v>-3.711179934336104</v>
      </c>
    </row>
    <row r="7960" spans="1:2">
      <c r="A7960">
        <v>7959</v>
      </c>
      <c r="B7960" s="13">
        <v>3.7636771712965</v>
      </c>
    </row>
    <row r="7961" spans="1:2">
      <c r="A7961">
        <v>7960</v>
      </c>
      <c r="B7961" s="13">
        <v>-2.0567004660970616</v>
      </c>
    </row>
    <row r="7962" spans="1:2">
      <c r="A7962">
        <v>7961</v>
      </c>
      <c r="B7962" s="13">
        <v>5.4868227155472651</v>
      </c>
    </row>
    <row r="7963" spans="1:2">
      <c r="A7963">
        <v>7962</v>
      </c>
      <c r="B7963" s="13">
        <v>0.18858652379844429</v>
      </c>
    </row>
    <row r="7964" spans="1:2">
      <c r="A7964">
        <v>7963</v>
      </c>
      <c r="B7964" s="13">
        <v>-9.4721528328867599</v>
      </c>
    </row>
    <row r="7965" spans="1:2">
      <c r="A7965">
        <v>7964</v>
      </c>
      <c r="B7965" s="13">
        <v>-3.0057738293327216</v>
      </c>
    </row>
    <row r="7966" spans="1:2">
      <c r="A7966">
        <v>7965</v>
      </c>
      <c r="B7966" s="13">
        <v>-0.94844963796128334</v>
      </c>
    </row>
    <row r="7967" spans="1:2">
      <c r="A7967">
        <v>7966</v>
      </c>
      <c r="B7967" s="13">
        <v>4.8145085045800942</v>
      </c>
    </row>
    <row r="7968" spans="1:2">
      <c r="A7968">
        <v>7967</v>
      </c>
      <c r="B7968" s="13">
        <v>6.3470529682029309</v>
      </c>
    </row>
    <row r="7969" spans="1:2">
      <c r="A7969">
        <v>7968</v>
      </c>
      <c r="B7969" s="13">
        <v>-0.22300128756957285</v>
      </c>
    </row>
    <row r="7970" spans="1:2">
      <c r="A7970">
        <v>7969</v>
      </c>
      <c r="B7970" s="13">
        <v>-0.83134703325659387</v>
      </c>
    </row>
    <row r="7971" spans="1:2">
      <c r="A7971">
        <v>7970</v>
      </c>
      <c r="B7971" s="13">
        <v>-0.36885600661500817</v>
      </c>
    </row>
    <row r="7972" spans="1:2">
      <c r="A7972">
        <v>7971</v>
      </c>
      <c r="B7972" s="13">
        <v>2.2978114445232722</v>
      </c>
    </row>
    <row r="7973" spans="1:2">
      <c r="A7973">
        <v>7972</v>
      </c>
      <c r="B7973" s="13">
        <v>1.9548156668569732</v>
      </c>
    </row>
    <row r="7974" spans="1:2">
      <c r="A7974">
        <v>7973</v>
      </c>
      <c r="B7974" s="13">
        <v>1.6909966718296439</v>
      </c>
    </row>
    <row r="7975" spans="1:2">
      <c r="A7975">
        <v>7974</v>
      </c>
      <c r="B7975" s="13">
        <v>3.3262487390613127</v>
      </c>
    </row>
    <row r="7976" spans="1:2">
      <c r="A7976">
        <v>7975</v>
      </c>
      <c r="B7976" s="13">
        <v>1.1027408247541481</v>
      </c>
    </row>
    <row r="7977" spans="1:2">
      <c r="A7977">
        <v>7976</v>
      </c>
      <c r="B7977" s="13">
        <v>-3.1820672805868471</v>
      </c>
    </row>
    <row r="7978" spans="1:2">
      <c r="A7978">
        <v>7977</v>
      </c>
      <c r="B7978" s="13">
        <v>-2.306495743061638</v>
      </c>
    </row>
    <row r="7979" spans="1:2">
      <c r="A7979">
        <v>7978</v>
      </c>
      <c r="B7979" s="13">
        <v>-0.15468114408065933</v>
      </c>
    </row>
    <row r="7980" spans="1:2">
      <c r="A7980">
        <v>7979</v>
      </c>
      <c r="B7980" s="13">
        <v>3.1468353977893071</v>
      </c>
    </row>
    <row r="7981" spans="1:2">
      <c r="A7981">
        <v>7980</v>
      </c>
      <c r="B7981" s="13">
        <v>-1.1115233188181077</v>
      </c>
    </row>
    <row r="7982" spans="1:2">
      <c r="A7982">
        <v>7981</v>
      </c>
      <c r="B7982" s="13">
        <v>2.1351470255847249</v>
      </c>
    </row>
    <row r="7983" spans="1:2">
      <c r="A7983">
        <v>7982</v>
      </c>
      <c r="B7983" s="13">
        <v>-4.9346175200936617</v>
      </c>
    </row>
    <row r="7984" spans="1:2">
      <c r="A7984">
        <v>7983</v>
      </c>
      <c r="B7984" s="13">
        <v>8.3411471736322618</v>
      </c>
    </row>
    <row r="7985" spans="1:2">
      <c r="A7985">
        <v>7984</v>
      </c>
      <c r="B7985" s="13">
        <v>0.52385619422659313</v>
      </c>
    </row>
    <row r="7986" spans="1:2">
      <c r="A7986">
        <v>7985</v>
      </c>
      <c r="B7986" s="13">
        <v>-0.27782363670289201</v>
      </c>
    </row>
    <row r="7987" spans="1:2">
      <c r="A7987">
        <v>7986</v>
      </c>
      <c r="B7987" s="13">
        <v>-4.3954535530380383</v>
      </c>
    </row>
    <row r="7988" spans="1:2">
      <c r="A7988">
        <v>7987</v>
      </c>
      <c r="B7988" s="13">
        <v>2.183699309175497</v>
      </c>
    </row>
    <row r="7989" spans="1:2">
      <c r="A7989">
        <v>7988</v>
      </c>
      <c r="B7989" s="13">
        <v>0.71662130375713473</v>
      </c>
    </row>
    <row r="7990" spans="1:2">
      <c r="A7990">
        <v>7989</v>
      </c>
      <c r="B7990" s="13">
        <v>-1.4765401418921036</v>
      </c>
    </row>
    <row r="7991" spans="1:2">
      <c r="A7991">
        <v>7990</v>
      </c>
      <c r="B7991" s="13">
        <v>-0.78021607650393676</v>
      </c>
    </row>
    <row r="7992" spans="1:2">
      <c r="A7992">
        <v>7991</v>
      </c>
      <c r="B7992" s="13">
        <v>1.372316327126383</v>
      </c>
    </row>
    <row r="7993" spans="1:2">
      <c r="A7993">
        <v>7992</v>
      </c>
      <c r="B7993" s="13">
        <v>-1.0852476635100399</v>
      </c>
    </row>
    <row r="7994" spans="1:2">
      <c r="A7994">
        <v>7993</v>
      </c>
      <c r="B7994" s="13">
        <v>4.5032422103235179</v>
      </c>
    </row>
    <row r="7995" spans="1:2">
      <c r="A7995">
        <v>7994</v>
      </c>
      <c r="B7995" s="13">
        <v>-1.5183642108103537</v>
      </c>
    </row>
    <row r="7996" spans="1:2">
      <c r="A7996">
        <v>7995</v>
      </c>
      <c r="B7996" s="13">
        <v>1.4835643964312568</v>
      </c>
    </row>
    <row r="7997" spans="1:2">
      <c r="A7997">
        <v>7996</v>
      </c>
      <c r="B7997" s="13">
        <v>4.4225568142004352</v>
      </c>
    </row>
    <row r="7998" spans="1:2">
      <c r="A7998">
        <v>7997</v>
      </c>
      <c r="B7998" s="13">
        <v>3.6671637115821656</v>
      </c>
    </row>
    <row r="7999" spans="1:2">
      <c r="A7999">
        <v>7998</v>
      </c>
      <c r="B7999" s="13">
        <v>-2.5112843066736459</v>
      </c>
    </row>
    <row r="8000" spans="1:2">
      <c r="A8000">
        <v>7999</v>
      </c>
      <c r="B8000" s="13">
        <v>-5.069123567270216</v>
      </c>
    </row>
    <row r="8001" spans="1:2">
      <c r="A8001">
        <v>8000</v>
      </c>
      <c r="B8001" s="13">
        <v>-0.33627636407746769</v>
      </c>
    </row>
    <row r="8002" spans="1:2">
      <c r="A8002">
        <v>8001</v>
      </c>
      <c r="B8002" s="13">
        <v>-6.1106994359370903</v>
      </c>
    </row>
    <row r="8003" spans="1:2">
      <c r="A8003">
        <v>8002</v>
      </c>
      <c r="B8003" s="13">
        <v>1.3018276629381014</v>
      </c>
    </row>
    <row r="8004" spans="1:2">
      <c r="A8004">
        <v>8003</v>
      </c>
      <c r="B8004" s="13">
        <v>-7.1069680086853566</v>
      </c>
    </row>
    <row r="8005" spans="1:2">
      <c r="A8005">
        <v>8004</v>
      </c>
      <c r="B8005" s="13">
        <v>4.0615548929463658</v>
      </c>
    </row>
    <row r="8006" spans="1:2">
      <c r="A8006">
        <v>8005</v>
      </c>
      <c r="B8006" s="13">
        <v>-0.52122694226402189</v>
      </c>
    </row>
    <row r="8007" spans="1:2">
      <c r="A8007">
        <v>8006</v>
      </c>
      <c r="B8007" s="13">
        <v>3.2621964578200431</v>
      </c>
    </row>
    <row r="8008" spans="1:2">
      <c r="A8008">
        <v>8007</v>
      </c>
      <c r="B8008" s="13">
        <v>7.0449291907134386</v>
      </c>
    </row>
    <row r="8009" spans="1:2">
      <c r="A8009">
        <v>8008</v>
      </c>
      <c r="B8009" s="13">
        <v>-1.2664805864330035</v>
      </c>
    </row>
    <row r="8010" spans="1:2">
      <c r="A8010">
        <v>8009</v>
      </c>
      <c r="B8010" s="13">
        <v>3.1720748005651651</v>
      </c>
    </row>
    <row r="8011" spans="1:2">
      <c r="A8011">
        <v>8010</v>
      </c>
      <c r="B8011" s="13">
        <v>-2.6200207952833949</v>
      </c>
    </row>
    <row r="8012" spans="1:2">
      <c r="A8012">
        <v>8011</v>
      </c>
      <c r="B8012" s="13">
        <v>2.6008671795205944</v>
      </c>
    </row>
    <row r="8013" spans="1:2">
      <c r="A8013">
        <v>8012</v>
      </c>
      <c r="B8013" s="13">
        <v>-3.5233344738600558</v>
      </c>
    </row>
    <row r="8014" spans="1:2">
      <c r="A8014">
        <v>8013</v>
      </c>
      <c r="B8014" s="13">
        <v>5.8636509312832074E-3</v>
      </c>
    </row>
    <row r="8015" spans="1:2">
      <c r="A8015">
        <v>8014</v>
      </c>
      <c r="B8015" s="13">
        <v>0.81874996334464989</v>
      </c>
    </row>
    <row r="8016" spans="1:2">
      <c r="A8016">
        <v>8015</v>
      </c>
      <c r="B8016" s="13">
        <v>4.3093526825096085</v>
      </c>
    </row>
    <row r="8017" spans="1:2">
      <c r="A8017">
        <v>8016</v>
      </c>
      <c r="B8017" s="13">
        <v>-1.967549500787237</v>
      </c>
    </row>
    <row r="8018" spans="1:2">
      <c r="A8018">
        <v>8017</v>
      </c>
      <c r="B8018" s="13">
        <v>-1.4057883084971394</v>
      </c>
    </row>
    <row r="8019" spans="1:2">
      <c r="A8019">
        <v>8018</v>
      </c>
      <c r="B8019" s="13">
        <v>4.4469921581918381</v>
      </c>
    </row>
    <row r="8020" spans="1:2">
      <c r="A8020">
        <v>8019</v>
      </c>
      <c r="B8020" s="13">
        <v>-4.0651151202300175</v>
      </c>
    </row>
    <row r="8021" spans="1:2">
      <c r="A8021">
        <v>8020</v>
      </c>
      <c r="B8021" s="13">
        <v>8.3630837635828836</v>
      </c>
    </row>
    <row r="8022" spans="1:2">
      <c r="A8022">
        <v>8021</v>
      </c>
      <c r="B8022" s="13">
        <v>4.2643448790981182</v>
      </c>
    </row>
    <row r="8023" spans="1:2">
      <c r="A8023">
        <v>8022</v>
      </c>
      <c r="B8023" s="13">
        <v>0.29467873920129556</v>
      </c>
    </row>
    <row r="8024" spans="1:2">
      <c r="A8024">
        <v>8023</v>
      </c>
      <c r="B8024" s="13">
        <v>3.3577626914920282</v>
      </c>
    </row>
    <row r="8025" spans="1:2">
      <c r="A8025">
        <v>8024</v>
      </c>
      <c r="B8025" s="13">
        <v>3.1594794126767609</v>
      </c>
    </row>
    <row r="8026" spans="1:2">
      <c r="A8026">
        <v>8025</v>
      </c>
      <c r="B8026" s="13">
        <v>4.4961016044290352</v>
      </c>
    </row>
    <row r="8027" spans="1:2">
      <c r="A8027">
        <v>8026</v>
      </c>
      <c r="B8027" s="13">
        <v>-2.3920255759817448</v>
      </c>
    </row>
    <row r="8028" spans="1:2">
      <c r="A8028">
        <v>8027</v>
      </c>
      <c r="B8028" s="13">
        <v>-0.20163700073250337</v>
      </c>
    </row>
    <row r="8029" spans="1:2">
      <c r="A8029">
        <v>8028</v>
      </c>
      <c r="B8029" s="13">
        <v>3.1153180943780141</v>
      </c>
    </row>
    <row r="8030" spans="1:2">
      <c r="A8030">
        <v>8029</v>
      </c>
      <c r="B8030" s="13">
        <v>-5.5867471124276742</v>
      </c>
    </row>
    <row r="8031" spans="1:2">
      <c r="A8031">
        <v>8030</v>
      </c>
      <c r="B8031" s="13">
        <v>0.57713499231787169</v>
      </c>
    </row>
    <row r="8032" spans="1:2">
      <c r="A8032">
        <v>8031</v>
      </c>
      <c r="B8032" s="13">
        <v>-1.7748187434011109</v>
      </c>
    </row>
    <row r="8033" spans="1:2">
      <c r="A8033">
        <v>8032</v>
      </c>
      <c r="B8033" s="13">
        <v>5.2317272972739834</v>
      </c>
    </row>
    <row r="8034" spans="1:2">
      <c r="A8034">
        <v>8033</v>
      </c>
      <c r="B8034" s="13">
        <v>1.4603258883279779</v>
      </c>
    </row>
    <row r="8035" spans="1:2">
      <c r="A8035">
        <v>8034</v>
      </c>
      <c r="B8035" s="13">
        <v>-4.5366202654087724</v>
      </c>
    </row>
    <row r="8036" spans="1:2">
      <c r="A8036">
        <v>8035</v>
      </c>
      <c r="B8036" s="13">
        <v>-0.46769687529922876</v>
      </c>
    </row>
    <row r="8037" spans="1:2">
      <c r="A8037">
        <v>8036</v>
      </c>
      <c r="B8037" s="13">
        <v>3.2199698725276309</v>
      </c>
    </row>
    <row r="8038" spans="1:2">
      <c r="A8038">
        <v>8037</v>
      </c>
      <c r="B8038" s="13">
        <v>5.9962446999933485</v>
      </c>
    </row>
    <row r="8039" spans="1:2">
      <c r="A8039">
        <v>8038</v>
      </c>
      <c r="B8039" s="13">
        <v>6.7555383839710998</v>
      </c>
    </row>
    <row r="8040" spans="1:2">
      <c r="A8040">
        <v>8039</v>
      </c>
      <c r="B8040" s="13">
        <v>-2.8572690030103631</v>
      </c>
    </row>
    <row r="8041" spans="1:2">
      <c r="A8041">
        <v>8040</v>
      </c>
      <c r="B8041" s="13">
        <v>-3.7501508070217233</v>
      </c>
    </row>
    <row r="8042" spans="1:2">
      <c r="A8042">
        <v>8041</v>
      </c>
      <c r="B8042" s="13">
        <v>-12.350890964892866</v>
      </c>
    </row>
    <row r="8043" spans="1:2">
      <c r="A8043">
        <v>8042</v>
      </c>
      <c r="B8043" s="13">
        <v>0.70698284187972915</v>
      </c>
    </row>
    <row r="8044" spans="1:2">
      <c r="A8044">
        <v>8043</v>
      </c>
      <c r="B8044" s="13">
        <v>-4.1184654584003928</v>
      </c>
    </row>
    <row r="8045" spans="1:2">
      <c r="A8045">
        <v>8044</v>
      </c>
      <c r="B8045" s="13">
        <v>-6.0295695193035828</v>
      </c>
    </row>
    <row r="8046" spans="1:2">
      <c r="A8046">
        <v>8045</v>
      </c>
      <c r="B8046" s="13">
        <v>2.3360179783444246</v>
      </c>
    </row>
    <row r="8047" spans="1:2">
      <c r="A8047">
        <v>8046</v>
      </c>
      <c r="B8047" s="13">
        <v>-1.3601085960928998</v>
      </c>
    </row>
    <row r="8048" spans="1:2">
      <c r="A8048">
        <v>8047</v>
      </c>
      <c r="B8048" s="13">
        <v>2.4715358552340478</v>
      </c>
    </row>
    <row r="8049" spans="1:2">
      <c r="A8049">
        <v>8048</v>
      </c>
      <c r="B8049" s="13">
        <v>1.1385789248808589</v>
      </c>
    </row>
    <row r="8050" spans="1:2">
      <c r="A8050">
        <v>8049</v>
      </c>
      <c r="B8050" s="13">
        <v>-3.9124220996276571</v>
      </c>
    </row>
    <row r="8051" spans="1:2">
      <c r="A8051">
        <v>8050</v>
      </c>
      <c r="B8051" s="13">
        <v>-3.0412014350826468</v>
      </c>
    </row>
    <row r="8052" spans="1:2">
      <c r="A8052">
        <v>8051</v>
      </c>
      <c r="B8052" s="13">
        <v>3.7372950441520278</v>
      </c>
    </row>
    <row r="8053" spans="1:2">
      <c r="A8053">
        <v>8052</v>
      </c>
      <c r="B8053" s="13">
        <v>1.6015989098858683</v>
      </c>
    </row>
    <row r="8054" spans="1:2">
      <c r="A8054">
        <v>8053</v>
      </c>
      <c r="B8054" s="13">
        <v>1.2642173360587414</v>
      </c>
    </row>
    <row r="8055" spans="1:2">
      <c r="A8055">
        <v>8054</v>
      </c>
      <c r="B8055" s="13">
        <v>1.8618825237620309</v>
      </c>
    </row>
    <row r="8056" spans="1:2">
      <c r="A8056">
        <v>8055</v>
      </c>
      <c r="B8056" s="13">
        <v>-2.3708131445224145</v>
      </c>
    </row>
    <row r="8057" spans="1:2">
      <c r="A8057">
        <v>8056</v>
      </c>
      <c r="B8057" s="13">
        <v>0.45658730189416702</v>
      </c>
    </row>
    <row r="8058" spans="1:2">
      <c r="A8058">
        <v>8057</v>
      </c>
      <c r="B8058" s="13">
        <v>1.4207359333329788</v>
      </c>
    </row>
    <row r="8059" spans="1:2">
      <c r="A8059">
        <v>8058</v>
      </c>
      <c r="B8059" s="13">
        <v>-3.6403269811771142</v>
      </c>
    </row>
    <row r="8060" spans="1:2">
      <c r="A8060">
        <v>8059</v>
      </c>
      <c r="B8060" s="13">
        <v>-3.5358059880077763</v>
      </c>
    </row>
    <row r="8061" spans="1:2">
      <c r="A8061">
        <v>8060</v>
      </c>
      <c r="B8061" s="13">
        <v>-4.3817541169414324E-2</v>
      </c>
    </row>
    <row r="8062" spans="1:2">
      <c r="A8062">
        <v>8061</v>
      </c>
      <c r="B8062" s="13">
        <v>3.1929408238330987</v>
      </c>
    </row>
    <row r="8063" spans="1:2">
      <c r="A8063">
        <v>8062</v>
      </c>
      <c r="B8063" s="13">
        <v>4.0461493013073442</v>
      </c>
    </row>
    <row r="8064" spans="1:2">
      <c r="A8064">
        <v>8063</v>
      </c>
      <c r="B8064" s="13">
        <v>1.478019954390934</v>
      </c>
    </row>
    <row r="8065" spans="1:2">
      <c r="A8065">
        <v>8064</v>
      </c>
      <c r="B8065" s="13">
        <v>1.7078774603837048</v>
      </c>
    </row>
    <row r="8066" spans="1:2">
      <c r="A8066">
        <v>8065</v>
      </c>
      <c r="B8066" s="13">
        <v>-1.6298081727054072</v>
      </c>
    </row>
    <row r="8067" spans="1:2">
      <c r="A8067">
        <v>8066</v>
      </c>
      <c r="B8067" s="13">
        <v>0.18322472698512801</v>
      </c>
    </row>
    <row r="8068" spans="1:2">
      <c r="A8068">
        <v>8067</v>
      </c>
      <c r="B8068" s="13">
        <v>-6.6611764414597738</v>
      </c>
    </row>
    <row r="8069" spans="1:2">
      <c r="A8069">
        <v>8068</v>
      </c>
      <c r="B8069" s="13">
        <v>-1.4103807608448726</v>
      </c>
    </row>
    <row r="8070" spans="1:2">
      <c r="A8070">
        <v>8069</v>
      </c>
      <c r="B8070" s="13">
        <v>-3.3646591353175732</v>
      </c>
    </row>
    <row r="8071" spans="1:2">
      <c r="A8071">
        <v>8070</v>
      </c>
      <c r="B8071" s="13">
        <v>-4.4467863965870382</v>
      </c>
    </row>
    <row r="8072" spans="1:2">
      <c r="A8072">
        <v>8071</v>
      </c>
      <c r="B8072" s="13">
        <v>7.5044752085712725</v>
      </c>
    </row>
    <row r="8073" spans="1:2">
      <c r="A8073">
        <v>8072</v>
      </c>
      <c r="B8073" s="13">
        <v>2.5800131741313868</v>
      </c>
    </row>
    <row r="8074" spans="1:2">
      <c r="A8074">
        <v>8073</v>
      </c>
      <c r="B8074" s="13">
        <v>4.4046231625196244</v>
      </c>
    </row>
    <row r="8075" spans="1:2">
      <c r="A8075">
        <v>8074</v>
      </c>
      <c r="B8075" s="13">
        <v>4.651212034956826</v>
      </c>
    </row>
    <row r="8076" spans="1:2">
      <c r="A8076">
        <v>8075</v>
      </c>
      <c r="B8076" s="13">
        <v>0.56372607256460483</v>
      </c>
    </row>
    <row r="8077" spans="1:2">
      <c r="A8077">
        <v>8076</v>
      </c>
      <c r="B8077" s="13">
        <v>-2.77967349028755</v>
      </c>
    </row>
    <row r="8078" spans="1:2">
      <c r="A8078">
        <v>8077</v>
      </c>
      <c r="B8078" s="13">
        <v>2.3186132593073716</v>
      </c>
    </row>
    <row r="8079" spans="1:2">
      <c r="A8079">
        <v>8078</v>
      </c>
      <c r="B8079" s="13">
        <v>0.64449430861883406</v>
      </c>
    </row>
    <row r="8080" spans="1:2">
      <c r="A8080">
        <v>8079</v>
      </c>
      <c r="B8080" s="13">
        <v>-2.6868716910955191E-2</v>
      </c>
    </row>
    <row r="8081" spans="1:2">
      <c r="A8081">
        <v>8080</v>
      </c>
      <c r="B8081" s="13">
        <v>-1.4096726018600838</v>
      </c>
    </row>
    <row r="8082" spans="1:2">
      <c r="A8082">
        <v>8081</v>
      </c>
      <c r="B8082" s="13">
        <v>9.5744083891010234</v>
      </c>
    </row>
    <row r="8083" spans="1:2">
      <c r="A8083">
        <v>8082</v>
      </c>
      <c r="B8083" s="13">
        <v>1.6042731017919485</v>
      </c>
    </row>
    <row r="8084" spans="1:2">
      <c r="A8084">
        <v>8083</v>
      </c>
      <c r="B8084" s="13">
        <v>-2.5314343904310634</v>
      </c>
    </row>
    <row r="8085" spans="1:2">
      <c r="A8085">
        <v>8084</v>
      </c>
      <c r="B8085" s="13">
        <v>3.1662863416850207</v>
      </c>
    </row>
    <row r="8086" spans="1:2">
      <c r="A8086">
        <v>8085</v>
      </c>
      <c r="B8086" s="13">
        <v>4.8108676503404038</v>
      </c>
    </row>
    <row r="8087" spans="1:2">
      <c r="A8087">
        <v>8086</v>
      </c>
      <c r="B8087" s="13">
        <v>1.3192557475384046</v>
      </c>
    </row>
    <row r="8088" spans="1:2">
      <c r="A8088">
        <v>8087</v>
      </c>
      <c r="B8088" s="13">
        <v>4.6804411951196725</v>
      </c>
    </row>
    <row r="8089" spans="1:2">
      <c r="A8089">
        <v>8088</v>
      </c>
      <c r="B8089" s="13">
        <v>-4.2736794277687196</v>
      </c>
    </row>
    <row r="8090" spans="1:2">
      <c r="A8090">
        <v>8089</v>
      </c>
      <c r="B8090" s="13">
        <v>3.5627732138506181</v>
      </c>
    </row>
    <row r="8091" spans="1:2">
      <c r="A8091">
        <v>8090</v>
      </c>
      <c r="B8091" s="13">
        <v>-6.0970819471591842</v>
      </c>
    </row>
    <row r="8092" spans="1:2">
      <c r="A8092">
        <v>8091</v>
      </c>
      <c r="B8092" s="13">
        <v>-0.12288536577264215</v>
      </c>
    </row>
    <row r="8093" spans="1:2">
      <c r="A8093">
        <v>8092</v>
      </c>
      <c r="B8093" s="13">
        <v>-4.0710368610994774</v>
      </c>
    </row>
    <row r="8094" spans="1:2">
      <c r="A8094">
        <v>8093</v>
      </c>
      <c r="B8094" s="13">
        <v>7.123807594811991</v>
      </c>
    </row>
    <row r="8095" spans="1:2">
      <c r="A8095">
        <v>8094</v>
      </c>
      <c r="B8095" s="13">
        <v>-1.9997218181676646</v>
      </c>
    </row>
    <row r="8096" spans="1:2">
      <c r="A8096">
        <v>8095</v>
      </c>
      <c r="B8096" s="13">
        <v>-3.3882832829058906</v>
      </c>
    </row>
    <row r="8097" spans="1:2">
      <c r="A8097">
        <v>8096</v>
      </c>
      <c r="B8097" s="13">
        <v>-0.31461995768200396</v>
      </c>
    </row>
    <row r="8098" spans="1:2">
      <c r="A8098">
        <v>8097</v>
      </c>
      <c r="B8098" s="13">
        <v>-2.2544143845936229</v>
      </c>
    </row>
    <row r="8099" spans="1:2">
      <c r="A8099">
        <v>8098</v>
      </c>
      <c r="B8099" s="13">
        <v>2.2736448939676106</v>
      </c>
    </row>
    <row r="8100" spans="1:2">
      <c r="A8100">
        <v>8099</v>
      </c>
      <c r="B8100" s="13">
        <v>-4.2810305978520917</v>
      </c>
    </row>
    <row r="8101" spans="1:2">
      <c r="A8101">
        <v>8100</v>
      </c>
      <c r="B8101" s="13">
        <v>2.117563153214332</v>
      </c>
    </row>
    <row r="8102" spans="1:2">
      <c r="A8102">
        <v>8101</v>
      </c>
      <c r="B8102" s="13">
        <v>-4.4159053623802826</v>
      </c>
    </row>
    <row r="8103" spans="1:2">
      <c r="A8103">
        <v>8102</v>
      </c>
      <c r="B8103" s="13">
        <v>5.1288905641078859</v>
      </c>
    </row>
    <row r="8104" spans="1:2">
      <c r="A8104">
        <v>8103</v>
      </c>
      <c r="B8104" s="13">
        <v>1.6975926020076588</v>
      </c>
    </row>
    <row r="8105" spans="1:2">
      <c r="A8105">
        <v>8104</v>
      </c>
      <c r="B8105" s="13">
        <v>-3.3711512658592064</v>
      </c>
    </row>
    <row r="8106" spans="1:2">
      <c r="A8106">
        <v>8105</v>
      </c>
      <c r="B8106" s="13">
        <v>4.9891707042015137</v>
      </c>
    </row>
    <row r="8107" spans="1:2">
      <c r="A8107">
        <v>8106</v>
      </c>
      <c r="B8107" s="13">
        <v>0.66215293222602611</v>
      </c>
    </row>
    <row r="8108" spans="1:2">
      <c r="A8108">
        <v>8107</v>
      </c>
      <c r="B8108" s="13">
        <v>5.904130020078262</v>
      </c>
    </row>
    <row r="8109" spans="1:2">
      <c r="A8109">
        <v>8108</v>
      </c>
      <c r="B8109" s="13">
        <v>-1.7346235460793704</v>
      </c>
    </row>
    <row r="8110" spans="1:2">
      <c r="A8110">
        <v>8109</v>
      </c>
      <c r="B8110" s="13">
        <v>-5.5312965835920247</v>
      </c>
    </row>
    <row r="8111" spans="1:2">
      <c r="A8111">
        <v>8110</v>
      </c>
      <c r="B8111" s="13">
        <v>1.4146669007353359</v>
      </c>
    </row>
    <row r="8112" spans="1:2">
      <c r="A8112">
        <v>8111</v>
      </c>
      <c r="B8112" s="13">
        <v>6.9535073167697021</v>
      </c>
    </row>
    <row r="8113" spans="1:2">
      <c r="A8113">
        <v>8112</v>
      </c>
      <c r="B8113" s="13">
        <v>9.7116563737199026</v>
      </c>
    </row>
    <row r="8114" spans="1:2">
      <c r="A8114">
        <v>8113</v>
      </c>
      <c r="B8114" s="13">
        <v>3.0207507524674333</v>
      </c>
    </row>
    <row r="8115" spans="1:2">
      <c r="A8115">
        <v>8114</v>
      </c>
      <c r="B8115" s="13">
        <v>-3.1987583626641056</v>
      </c>
    </row>
    <row r="8116" spans="1:2">
      <c r="A8116">
        <v>8115</v>
      </c>
      <c r="B8116" s="13">
        <v>2.6996617863676642</v>
      </c>
    </row>
    <row r="8117" spans="1:2">
      <c r="A8117">
        <v>8116</v>
      </c>
      <c r="B8117" s="13">
        <v>2.4298644081410665</v>
      </c>
    </row>
    <row r="8118" spans="1:2">
      <c r="A8118">
        <v>8117</v>
      </c>
      <c r="B8118" s="13">
        <v>1.1463127781692657</v>
      </c>
    </row>
    <row r="8119" spans="1:2">
      <c r="A8119">
        <v>8118</v>
      </c>
      <c r="B8119" s="13">
        <v>-0.24686695568563241</v>
      </c>
    </row>
    <row r="8120" spans="1:2">
      <c r="A8120">
        <v>8119</v>
      </c>
      <c r="B8120" s="13">
        <v>-0.55408393250830834</v>
      </c>
    </row>
    <row r="8121" spans="1:2">
      <c r="A8121">
        <v>8120</v>
      </c>
      <c r="B8121" s="13">
        <v>-0.78974577376828037</v>
      </c>
    </row>
    <row r="8122" spans="1:2">
      <c r="A8122">
        <v>8121</v>
      </c>
      <c r="B8122" s="13">
        <v>2.695610815403132</v>
      </c>
    </row>
    <row r="8123" spans="1:2">
      <c r="A8123">
        <v>8122</v>
      </c>
      <c r="B8123" s="13">
        <v>-1.1887162634275654</v>
      </c>
    </row>
    <row r="8124" spans="1:2">
      <c r="A8124">
        <v>8123</v>
      </c>
      <c r="B8124" s="13">
        <v>-6.7365088270004856</v>
      </c>
    </row>
    <row r="8125" spans="1:2">
      <c r="A8125">
        <v>8124</v>
      </c>
      <c r="B8125" s="13">
        <v>1.2004296258313096</v>
      </c>
    </row>
    <row r="8126" spans="1:2">
      <c r="A8126">
        <v>8125</v>
      </c>
      <c r="B8126" s="13">
        <v>5.9365762565963411</v>
      </c>
    </row>
    <row r="8127" spans="1:2">
      <c r="A8127">
        <v>8126</v>
      </c>
      <c r="B8127" s="13">
        <v>4.1574822145864241</v>
      </c>
    </row>
    <row r="8128" spans="1:2">
      <c r="A8128">
        <v>8127</v>
      </c>
      <c r="B8128" s="13">
        <v>-2.1373357680513996</v>
      </c>
    </row>
    <row r="8129" spans="1:2">
      <c r="A8129">
        <v>8128</v>
      </c>
      <c r="B8129" s="13">
        <v>6.1877711195003444</v>
      </c>
    </row>
    <row r="8130" spans="1:2">
      <c r="A8130">
        <v>8129</v>
      </c>
      <c r="B8130" s="13">
        <v>-4.8306576124944121</v>
      </c>
    </row>
    <row r="8131" spans="1:2">
      <c r="A8131">
        <v>8130</v>
      </c>
      <c r="B8131" s="13">
        <v>3.56494516469881</v>
      </c>
    </row>
    <row r="8132" spans="1:2">
      <c r="A8132">
        <v>8131</v>
      </c>
      <c r="B8132" s="13">
        <v>1.2476249069882681</v>
      </c>
    </row>
    <row r="8133" spans="1:2">
      <c r="A8133">
        <v>8132</v>
      </c>
      <c r="B8133" s="13">
        <v>-4.3858075329459307</v>
      </c>
    </row>
    <row r="8134" spans="1:2">
      <c r="A8134">
        <v>8133</v>
      </c>
      <c r="B8134" s="13">
        <v>-7.9718072924835957</v>
      </c>
    </row>
    <row r="8135" spans="1:2">
      <c r="A8135">
        <v>8134</v>
      </c>
      <c r="B8135" s="13">
        <v>-3.7148398664044811</v>
      </c>
    </row>
    <row r="8136" spans="1:2">
      <c r="A8136">
        <v>8135</v>
      </c>
      <c r="B8136" s="13">
        <v>-0.83879241036000785</v>
      </c>
    </row>
    <row r="8137" spans="1:2">
      <c r="A8137">
        <v>8136</v>
      </c>
      <c r="B8137" s="13">
        <v>-0.38792332110320904</v>
      </c>
    </row>
    <row r="8138" spans="1:2">
      <c r="A8138">
        <v>8137</v>
      </c>
      <c r="B8138" s="13">
        <v>1.4263834020786663</v>
      </c>
    </row>
    <row r="8139" spans="1:2">
      <c r="A8139">
        <v>8138</v>
      </c>
      <c r="B8139" s="13">
        <v>-3.2871142769546582</v>
      </c>
    </row>
    <row r="8140" spans="1:2">
      <c r="A8140">
        <v>8139</v>
      </c>
      <c r="B8140" s="13">
        <v>3.2536882681068602</v>
      </c>
    </row>
    <row r="8141" spans="1:2">
      <c r="A8141">
        <v>8140</v>
      </c>
      <c r="B8141" s="13">
        <v>1.8999424460972867</v>
      </c>
    </row>
    <row r="8142" spans="1:2">
      <c r="A8142">
        <v>8141</v>
      </c>
      <c r="B8142" s="13">
        <v>-3.6027641315032781</v>
      </c>
    </row>
    <row r="8143" spans="1:2">
      <c r="A8143">
        <v>8142</v>
      </c>
      <c r="B8143" s="13">
        <v>-2.8193121555749321</v>
      </c>
    </row>
    <row r="8144" spans="1:2">
      <c r="A8144">
        <v>8143</v>
      </c>
      <c r="B8144" s="13">
        <v>4.2233520380041059</v>
      </c>
    </row>
    <row r="8145" spans="1:2">
      <c r="A8145">
        <v>8144</v>
      </c>
      <c r="B8145" s="13">
        <v>3.3835988112998883</v>
      </c>
    </row>
    <row r="8146" spans="1:2">
      <c r="A8146">
        <v>8145</v>
      </c>
      <c r="B8146" s="13">
        <v>-0.92732020619667377</v>
      </c>
    </row>
    <row r="8147" spans="1:2">
      <c r="A8147">
        <v>8146</v>
      </c>
      <c r="B8147" s="13">
        <v>0.28937753379983472</v>
      </c>
    </row>
    <row r="8148" spans="1:2">
      <c r="A8148">
        <v>8147</v>
      </c>
      <c r="B8148" s="13">
        <v>-2.4752003034032222</v>
      </c>
    </row>
    <row r="8149" spans="1:2">
      <c r="A8149">
        <v>8148</v>
      </c>
      <c r="B8149" s="13">
        <v>5.2720284797890571</v>
      </c>
    </row>
    <row r="8150" spans="1:2">
      <c r="A8150">
        <v>8149</v>
      </c>
      <c r="B8150" s="13">
        <v>4.5308753111044755</v>
      </c>
    </row>
    <row r="8151" spans="1:2">
      <c r="A8151">
        <v>8150</v>
      </c>
      <c r="B8151" s="13">
        <v>-3.7764063578127169</v>
      </c>
    </row>
    <row r="8152" spans="1:2">
      <c r="A8152">
        <v>8151</v>
      </c>
      <c r="B8152" s="13">
        <v>-0.50803920271317338</v>
      </c>
    </row>
    <row r="8153" spans="1:2">
      <c r="A8153">
        <v>8152</v>
      </c>
      <c r="B8153" s="13">
        <v>-3.0239889015583743</v>
      </c>
    </row>
    <row r="8154" spans="1:2">
      <c r="A8154">
        <v>8153</v>
      </c>
      <c r="B8154" s="13">
        <v>2.9271647648891022</v>
      </c>
    </row>
    <row r="8155" spans="1:2">
      <c r="A8155">
        <v>8154</v>
      </c>
      <c r="B8155" s="13">
        <v>6.0705219040715406</v>
      </c>
    </row>
    <row r="8156" spans="1:2">
      <c r="A8156">
        <v>8155</v>
      </c>
      <c r="B8156" s="13">
        <v>-2.9037119570945937</v>
      </c>
    </row>
    <row r="8157" spans="1:2">
      <c r="A8157">
        <v>8156</v>
      </c>
      <c r="B8157" s="13">
        <v>5.0142248171962604E-2</v>
      </c>
    </row>
    <row r="8158" spans="1:2">
      <c r="A8158">
        <v>8157</v>
      </c>
      <c r="B8158" s="13">
        <v>-1.8827663915309041</v>
      </c>
    </row>
    <row r="8159" spans="1:2">
      <c r="A8159">
        <v>8158</v>
      </c>
      <c r="B8159" s="13">
        <v>3.694123379532031</v>
      </c>
    </row>
    <row r="8160" spans="1:2">
      <c r="A8160">
        <v>8159</v>
      </c>
      <c r="B8160" s="13">
        <v>3.6549266171277455</v>
      </c>
    </row>
    <row r="8161" spans="1:2">
      <c r="A8161">
        <v>8160</v>
      </c>
      <c r="B8161" s="13">
        <v>-0.74315282437579533</v>
      </c>
    </row>
    <row r="8162" spans="1:2">
      <c r="A8162">
        <v>8161</v>
      </c>
      <c r="B8162" s="13">
        <v>-6.8978857343336992</v>
      </c>
    </row>
    <row r="8163" spans="1:2">
      <c r="A8163">
        <v>8162</v>
      </c>
      <c r="B8163" s="13">
        <v>-3.1890318696085762</v>
      </c>
    </row>
    <row r="8164" spans="1:2">
      <c r="A8164">
        <v>8163</v>
      </c>
      <c r="B8164" s="13">
        <v>3.3529554951099887</v>
      </c>
    </row>
    <row r="8165" spans="1:2">
      <c r="A8165">
        <v>8164</v>
      </c>
      <c r="B8165" s="13">
        <v>-1.7590778961136653</v>
      </c>
    </row>
    <row r="8166" spans="1:2">
      <c r="A8166">
        <v>8165</v>
      </c>
      <c r="B8166" s="13">
        <v>3.6860410241837935</v>
      </c>
    </row>
    <row r="8167" spans="1:2">
      <c r="A8167">
        <v>8166</v>
      </c>
      <c r="B8167" s="13">
        <v>-1.6229808696411945</v>
      </c>
    </row>
    <row r="8168" spans="1:2">
      <c r="A8168">
        <v>8167</v>
      </c>
      <c r="B8168" s="13">
        <v>2.8807564459259112</v>
      </c>
    </row>
    <row r="8169" spans="1:2">
      <c r="A8169">
        <v>8168</v>
      </c>
      <c r="B8169" s="13">
        <v>-2.9733346354964767</v>
      </c>
    </row>
    <row r="8170" spans="1:2">
      <c r="A8170">
        <v>8169</v>
      </c>
      <c r="B8170" s="13">
        <v>-1.604878688748413</v>
      </c>
    </row>
    <row r="8171" spans="1:2">
      <c r="A8171">
        <v>8170</v>
      </c>
      <c r="B8171" s="13">
        <v>-2.563756375391105</v>
      </c>
    </row>
    <row r="8172" spans="1:2">
      <c r="A8172">
        <v>8171</v>
      </c>
      <c r="B8172" s="13">
        <v>0.5285037987190141</v>
      </c>
    </row>
    <row r="8173" spans="1:2">
      <c r="A8173">
        <v>8172</v>
      </c>
      <c r="B8173" s="13">
        <v>-1.033168963079875</v>
      </c>
    </row>
    <row r="8174" spans="1:2">
      <c r="A8174">
        <v>8173</v>
      </c>
      <c r="B8174" s="13">
        <v>0.97810166436809431</v>
      </c>
    </row>
    <row r="8175" spans="1:2">
      <c r="A8175">
        <v>8174</v>
      </c>
      <c r="B8175" s="13">
        <v>-6.0907128296475355</v>
      </c>
    </row>
    <row r="8176" spans="1:2">
      <c r="A8176">
        <v>8175</v>
      </c>
      <c r="B8176" s="13">
        <v>-0.53583278252130973</v>
      </c>
    </row>
    <row r="8177" spans="1:2">
      <c r="A8177">
        <v>8176</v>
      </c>
      <c r="B8177" s="13">
        <v>-0.666292165294181</v>
      </c>
    </row>
    <row r="8178" spans="1:2">
      <c r="A8178">
        <v>8177</v>
      </c>
      <c r="B8178" s="13">
        <v>-0.16217168901825538</v>
      </c>
    </row>
    <row r="8179" spans="1:2">
      <c r="A8179">
        <v>8178</v>
      </c>
      <c r="B8179" s="13">
        <v>5.5774413329765835</v>
      </c>
    </row>
    <row r="8180" spans="1:2">
      <c r="A8180">
        <v>8179</v>
      </c>
      <c r="B8180" s="13">
        <v>0.85558136135675966</v>
      </c>
    </row>
    <row r="8181" spans="1:2">
      <c r="A8181">
        <v>8180</v>
      </c>
      <c r="B8181" s="13">
        <v>2.7985015271645146</v>
      </c>
    </row>
    <row r="8182" spans="1:2">
      <c r="A8182">
        <v>8181</v>
      </c>
      <c r="B8182" s="13">
        <v>2.5997374306374637</v>
      </c>
    </row>
    <row r="8183" spans="1:2">
      <c r="A8183">
        <v>8182</v>
      </c>
      <c r="B8183" s="13">
        <v>0.90330990928153676</v>
      </c>
    </row>
    <row r="8184" spans="1:2">
      <c r="A8184">
        <v>8183</v>
      </c>
      <c r="B8184" s="13">
        <v>-1.2269249608230817</v>
      </c>
    </row>
    <row r="8185" spans="1:2">
      <c r="A8185">
        <v>8184</v>
      </c>
      <c r="B8185" s="13">
        <v>-2.3891634483434521</v>
      </c>
    </row>
    <row r="8186" spans="1:2">
      <c r="A8186">
        <v>8185</v>
      </c>
      <c r="B8186" s="13">
        <v>4.3884926613085939</v>
      </c>
    </row>
    <row r="8187" spans="1:2">
      <c r="A8187">
        <v>8186</v>
      </c>
      <c r="B8187" s="13">
        <v>-2.7012520534800069</v>
      </c>
    </row>
    <row r="8188" spans="1:2">
      <c r="A8188">
        <v>8187</v>
      </c>
      <c r="B8188" s="13">
        <v>-5.0673577160028396</v>
      </c>
    </row>
    <row r="8189" spans="1:2">
      <c r="A8189">
        <v>8188</v>
      </c>
      <c r="B8189" s="13">
        <v>1.7396832654439758</v>
      </c>
    </row>
    <row r="8190" spans="1:2">
      <c r="A8190">
        <v>8189</v>
      </c>
      <c r="B8190" s="13">
        <v>3.7936020931404291</v>
      </c>
    </row>
    <row r="8191" spans="1:2">
      <c r="A8191">
        <v>8190</v>
      </c>
      <c r="B8191" s="13">
        <v>-0.73387919771099619</v>
      </c>
    </row>
    <row r="8192" spans="1:2">
      <c r="A8192">
        <v>8191</v>
      </c>
      <c r="B8192" s="13">
        <v>-7.6721131330599759</v>
      </c>
    </row>
    <row r="8193" spans="1:2">
      <c r="A8193">
        <v>8192</v>
      </c>
      <c r="B8193" s="13">
        <v>-1.8857823991361311</v>
      </c>
    </row>
    <row r="8194" spans="1:2">
      <c r="A8194">
        <v>8193</v>
      </c>
      <c r="B8194" s="13">
        <v>9.4697221568326508</v>
      </c>
    </row>
    <row r="8195" spans="1:2">
      <c r="A8195">
        <v>8194</v>
      </c>
      <c r="B8195" s="13">
        <v>-4.8220183049909364</v>
      </c>
    </row>
    <row r="8196" spans="1:2">
      <c r="A8196">
        <v>8195</v>
      </c>
      <c r="B8196" s="13">
        <v>-1.9211351659458691E-2</v>
      </c>
    </row>
    <row r="8197" spans="1:2">
      <c r="A8197">
        <v>8196</v>
      </c>
      <c r="B8197" s="13">
        <v>-7.8868084437254087</v>
      </c>
    </row>
    <row r="8198" spans="1:2">
      <c r="A8198">
        <v>8197</v>
      </c>
      <c r="B8198" s="13">
        <v>0.34901170502040674</v>
      </c>
    </row>
    <row r="8199" spans="1:2">
      <c r="A8199">
        <v>8198</v>
      </c>
      <c r="B8199" s="13">
        <v>4.8683079373801217</v>
      </c>
    </row>
    <row r="8200" spans="1:2">
      <c r="A8200">
        <v>8199</v>
      </c>
      <c r="B8200" s="13">
        <v>-2.4117267298652263</v>
      </c>
    </row>
    <row r="8201" spans="1:2">
      <c r="A8201">
        <v>8200</v>
      </c>
      <c r="B8201" s="13">
        <v>1.2962381505577825</v>
      </c>
    </row>
    <row r="8202" spans="1:2">
      <c r="A8202">
        <v>8201</v>
      </c>
      <c r="B8202" s="13">
        <v>0.10795495560738377</v>
      </c>
    </row>
    <row r="8203" spans="1:2">
      <c r="A8203">
        <v>8202</v>
      </c>
      <c r="B8203" s="13">
        <v>-2.5804565293734996</v>
      </c>
    </row>
    <row r="8204" spans="1:2">
      <c r="A8204">
        <v>8203</v>
      </c>
      <c r="B8204" s="13">
        <v>-2.5045255292965374</v>
      </c>
    </row>
    <row r="8205" spans="1:2">
      <c r="A8205">
        <v>8204</v>
      </c>
      <c r="B8205" s="13">
        <v>0.14350326552469106</v>
      </c>
    </row>
    <row r="8206" spans="1:2">
      <c r="A8206">
        <v>8205</v>
      </c>
      <c r="B8206" s="13">
        <v>0.54654694697890882</v>
      </c>
    </row>
    <row r="8207" spans="1:2">
      <c r="A8207">
        <v>8206</v>
      </c>
      <c r="B8207" s="13">
        <v>1.6218986720580579E-2</v>
      </c>
    </row>
    <row r="8208" spans="1:2">
      <c r="A8208">
        <v>8207</v>
      </c>
      <c r="B8208" s="13">
        <v>0.50915214722999202</v>
      </c>
    </row>
    <row r="8209" spans="1:2">
      <c r="A8209">
        <v>8208</v>
      </c>
      <c r="B8209" s="13">
        <v>0.74082636603606278</v>
      </c>
    </row>
    <row r="8210" spans="1:2">
      <c r="A8210">
        <v>8209</v>
      </c>
      <c r="B8210" s="13">
        <v>6.4822535437308719</v>
      </c>
    </row>
    <row r="8211" spans="1:2">
      <c r="A8211">
        <v>8210</v>
      </c>
      <c r="B8211" s="13">
        <v>0.1811523631591902</v>
      </c>
    </row>
    <row r="8212" spans="1:2">
      <c r="A8212">
        <v>8211</v>
      </c>
      <c r="B8212" s="13">
        <v>-6.1440602715399191</v>
      </c>
    </row>
    <row r="8213" spans="1:2">
      <c r="A8213">
        <v>8212</v>
      </c>
      <c r="B8213" s="13">
        <v>-0.9002921655249454</v>
      </c>
    </row>
    <row r="8214" spans="1:2">
      <c r="A8214">
        <v>8213</v>
      </c>
      <c r="B8214" s="13">
        <v>3.387550476870008</v>
      </c>
    </row>
    <row r="8215" spans="1:2">
      <c r="A8215">
        <v>8214</v>
      </c>
      <c r="B8215" s="13">
        <v>3.7890984317348999</v>
      </c>
    </row>
    <row r="8216" spans="1:2">
      <c r="A8216">
        <v>8215</v>
      </c>
      <c r="B8216" s="13">
        <v>0.68751662134202329</v>
      </c>
    </row>
    <row r="8217" spans="1:2">
      <c r="A8217">
        <v>8216</v>
      </c>
      <c r="B8217" s="13">
        <v>-5.9037067481090792</v>
      </c>
    </row>
    <row r="8218" spans="1:2">
      <c r="A8218">
        <v>8217</v>
      </c>
      <c r="B8218" s="13">
        <v>2.6420763533074725</v>
      </c>
    </row>
    <row r="8219" spans="1:2">
      <c r="A8219">
        <v>8218</v>
      </c>
      <c r="B8219" s="13">
        <v>6.5826022821502645</v>
      </c>
    </row>
    <row r="8220" spans="1:2">
      <c r="A8220">
        <v>8219</v>
      </c>
      <c r="B8220" s="13">
        <v>-1.6451968004721451</v>
      </c>
    </row>
    <row r="8221" spans="1:2">
      <c r="A8221">
        <v>8220</v>
      </c>
      <c r="B8221" s="13">
        <v>-5.3116736700055514</v>
      </c>
    </row>
    <row r="8222" spans="1:2">
      <c r="A8222">
        <v>8221</v>
      </c>
      <c r="B8222" s="13">
        <v>-3.8513813864648236</v>
      </c>
    </row>
    <row r="8223" spans="1:2">
      <c r="A8223">
        <v>8222</v>
      </c>
      <c r="B8223" s="13">
        <v>1.2355058695148939</v>
      </c>
    </row>
    <row r="8224" spans="1:2">
      <c r="A8224">
        <v>8223</v>
      </c>
      <c r="B8224" s="13">
        <v>-2.4322914209016981</v>
      </c>
    </row>
    <row r="8225" spans="1:2">
      <c r="A8225">
        <v>8224</v>
      </c>
      <c r="B8225" s="13">
        <v>-5.1085574446289028</v>
      </c>
    </row>
    <row r="8226" spans="1:2">
      <c r="A8226">
        <v>8225</v>
      </c>
      <c r="B8226" s="13">
        <v>-1.9425777483572364</v>
      </c>
    </row>
    <row r="8227" spans="1:2">
      <c r="A8227">
        <v>8226</v>
      </c>
      <c r="B8227" s="13">
        <v>7.9856768301765824</v>
      </c>
    </row>
    <row r="8228" spans="1:2">
      <c r="A8228">
        <v>8227</v>
      </c>
      <c r="B8228" s="13">
        <v>2.0183935429357609</v>
      </c>
    </row>
    <row r="8229" spans="1:2">
      <c r="A8229">
        <v>8228</v>
      </c>
      <c r="B8229" s="13">
        <v>0.565569426405091</v>
      </c>
    </row>
    <row r="8230" spans="1:2">
      <c r="A8230">
        <v>8229</v>
      </c>
      <c r="B8230" s="13">
        <v>-2.9276780635051116</v>
      </c>
    </row>
    <row r="8231" spans="1:2">
      <c r="A8231">
        <v>8230</v>
      </c>
      <c r="B8231" s="13">
        <v>2.5039524003236973</v>
      </c>
    </row>
    <row r="8232" spans="1:2">
      <c r="A8232">
        <v>8231</v>
      </c>
      <c r="B8232" s="13">
        <v>0.17207809944026436</v>
      </c>
    </row>
    <row r="8233" spans="1:2">
      <c r="A8233">
        <v>8232</v>
      </c>
      <c r="B8233" s="13">
        <v>2.0156220595190759</v>
      </c>
    </row>
    <row r="8234" spans="1:2">
      <c r="A8234">
        <v>8233</v>
      </c>
      <c r="B8234" s="13">
        <v>2.8055969590711345</v>
      </c>
    </row>
    <row r="8235" spans="1:2">
      <c r="A8235">
        <v>8234</v>
      </c>
      <c r="B8235" s="13">
        <v>-1.3586013689137413</v>
      </c>
    </row>
    <row r="8236" spans="1:2">
      <c r="A8236">
        <v>8235</v>
      </c>
      <c r="B8236" s="13">
        <v>-3.5964751744056609</v>
      </c>
    </row>
    <row r="8237" spans="1:2">
      <c r="A8237">
        <v>8236</v>
      </c>
      <c r="B8237" s="13">
        <v>-6.1466048330770775</v>
      </c>
    </row>
    <row r="8238" spans="1:2">
      <c r="A8238">
        <v>8237</v>
      </c>
      <c r="B8238" s="13">
        <v>-2.4445252617911319</v>
      </c>
    </row>
    <row r="8239" spans="1:2">
      <c r="A8239">
        <v>8238</v>
      </c>
      <c r="B8239" s="13">
        <v>-3.0837211743053632</v>
      </c>
    </row>
    <row r="8240" spans="1:2">
      <c r="A8240">
        <v>8239</v>
      </c>
      <c r="B8240" s="13">
        <v>3.51982626091552</v>
      </c>
    </row>
    <row r="8241" spans="1:2">
      <c r="A8241">
        <v>8240</v>
      </c>
      <c r="B8241" s="13">
        <v>-0.22411555284992396</v>
      </c>
    </row>
    <row r="8242" spans="1:2">
      <c r="A8242">
        <v>8241</v>
      </c>
      <c r="B8242" s="13">
        <v>-1.0296202324929808</v>
      </c>
    </row>
    <row r="8243" spans="1:2">
      <c r="A8243">
        <v>8242</v>
      </c>
      <c r="B8243" s="13">
        <v>-2.0824629521708622</v>
      </c>
    </row>
    <row r="8244" spans="1:2">
      <c r="A8244">
        <v>8243</v>
      </c>
      <c r="B8244" s="13">
        <v>-4.4613230517476152</v>
      </c>
    </row>
    <row r="8245" spans="1:2">
      <c r="A8245">
        <v>8244</v>
      </c>
      <c r="B8245" s="13">
        <v>6.9844027588639523</v>
      </c>
    </row>
    <row r="8246" spans="1:2">
      <c r="A8246">
        <v>8245</v>
      </c>
      <c r="B8246" s="13">
        <v>6.9338725004143473</v>
      </c>
    </row>
    <row r="8247" spans="1:2">
      <c r="A8247">
        <v>8246</v>
      </c>
      <c r="B8247" s="13">
        <v>1.8745679864228986</v>
      </c>
    </row>
    <row r="8248" spans="1:2">
      <c r="A8248">
        <v>8247</v>
      </c>
      <c r="B8248" s="13">
        <v>1.1893741061450842</v>
      </c>
    </row>
    <row r="8249" spans="1:2">
      <c r="A8249">
        <v>8248</v>
      </c>
      <c r="B8249" s="13">
        <v>-3.8168161717554363</v>
      </c>
    </row>
    <row r="8250" spans="1:2">
      <c r="A8250">
        <v>8249</v>
      </c>
      <c r="B8250" s="13">
        <v>-1.1917061911185882</v>
      </c>
    </row>
    <row r="8251" spans="1:2">
      <c r="A8251">
        <v>8250</v>
      </c>
      <c r="B8251" s="13">
        <v>-1.5878921183882257</v>
      </c>
    </row>
    <row r="8252" spans="1:2">
      <c r="A8252">
        <v>8251</v>
      </c>
      <c r="B8252" s="13">
        <v>5.8690078111196211</v>
      </c>
    </row>
    <row r="8253" spans="1:2">
      <c r="A8253">
        <v>8252</v>
      </c>
      <c r="B8253" s="13">
        <v>-8.0781042940772618</v>
      </c>
    </row>
    <row r="8254" spans="1:2">
      <c r="A8254">
        <v>8253</v>
      </c>
      <c r="B8254" s="13">
        <v>2.7646981484608593</v>
      </c>
    </row>
    <row r="8255" spans="1:2">
      <c r="A8255">
        <v>8254</v>
      </c>
      <c r="B8255" s="13">
        <v>-1.1873790831581874</v>
      </c>
    </row>
    <row r="8256" spans="1:2">
      <c r="A8256">
        <v>8255</v>
      </c>
      <c r="B8256" s="13">
        <v>2.7627898416741439</v>
      </c>
    </row>
    <row r="8257" spans="1:2">
      <c r="A8257">
        <v>8256</v>
      </c>
      <c r="B8257" s="13">
        <v>7.4189404723055423</v>
      </c>
    </row>
    <row r="8258" spans="1:2">
      <c r="A8258">
        <v>8257</v>
      </c>
      <c r="B8258" s="13">
        <v>2.4853886455535803</v>
      </c>
    </row>
    <row r="8259" spans="1:2">
      <c r="A8259">
        <v>8258</v>
      </c>
      <c r="B8259" s="13">
        <v>-2.0687422164373581</v>
      </c>
    </row>
    <row r="8260" spans="1:2">
      <c r="A8260">
        <v>8259</v>
      </c>
      <c r="B8260" s="13">
        <v>4.2709228342549439</v>
      </c>
    </row>
    <row r="8261" spans="1:2">
      <c r="A8261">
        <v>8260</v>
      </c>
      <c r="B8261" s="13">
        <v>0.52434390991757951</v>
      </c>
    </row>
    <row r="8262" spans="1:2">
      <c r="A8262">
        <v>8261</v>
      </c>
      <c r="B8262" s="13">
        <v>-3.8723682887508124</v>
      </c>
    </row>
    <row r="8263" spans="1:2">
      <c r="A8263">
        <v>8262</v>
      </c>
      <c r="B8263" s="13">
        <v>-0.13696515237589932</v>
      </c>
    </row>
    <row r="8264" spans="1:2">
      <c r="A8264">
        <v>8263</v>
      </c>
      <c r="B8264" s="13">
        <v>-5.2886433863620494</v>
      </c>
    </row>
    <row r="8265" spans="1:2">
      <c r="A8265">
        <v>8264</v>
      </c>
      <c r="B8265" s="13">
        <v>1.1619538350303065</v>
      </c>
    </row>
    <row r="8266" spans="1:2">
      <c r="A8266">
        <v>8265</v>
      </c>
      <c r="B8266" s="13">
        <v>1.6096551306877951</v>
      </c>
    </row>
    <row r="8267" spans="1:2">
      <c r="A8267">
        <v>8266</v>
      </c>
      <c r="B8267" s="13">
        <v>-2.3605175941342327</v>
      </c>
    </row>
    <row r="8268" spans="1:2">
      <c r="A8268">
        <v>8267</v>
      </c>
      <c r="B8268" s="13">
        <v>2.0841088278405779</v>
      </c>
    </row>
    <row r="8269" spans="1:2">
      <c r="A8269">
        <v>8268</v>
      </c>
      <c r="B8269" s="13">
        <v>3.0219241128487631</v>
      </c>
    </row>
    <row r="8270" spans="1:2">
      <c r="A8270">
        <v>8269</v>
      </c>
      <c r="B8270" s="13">
        <v>-0.46930755948032971</v>
      </c>
    </row>
    <row r="8271" spans="1:2">
      <c r="A8271">
        <v>8270</v>
      </c>
      <c r="B8271" s="13">
        <v>-6.025117407644025</v>
      </c>
    </row>
    <row r="8272" spans="1:2">
      <c r="A8272">
        <v>8271</v>
      </c>
      <c r="B8272" s="13">
        <v>-0.93424824774318138</v>
      </c>
    </row>
    <row r="8273" spans="1:2">
      <c r="A8273">
        <v>8272</v>
      </c>
      <c r="B8273" s="13">
        <v>2.62721375833411</v>
      </c>
    </row>
    <row r="8274" spans="1:2">
      <c r="A8274">
        <v>8273</v>
      </c>
      <c r="B8274" s="13">
        <v>-4.9625450090151011</v>
      </c>
    </row>
    <row r="8275" spans="1:2">
      <c r="A8275">
        <v>8274</v>
      </c>
      <c r="B8275" s="13">
        <v>-0.51995797195551652</v>
      </c>
    </row>
    <row r="8276" spans="1:2">
      <c r="A8276">
        <v>8275</v>
      </c>
      <c r="B8276" s="13">
        <v>4.5254785293071089</v>
      </c>
    </row>
    <row r="8277" spans="1:2">
      <c r="A8277">
        <v>8276</v>
      </c>
      <c r="B8277" s="13">
        <v>2.5943288014042345</v>
      </c>
    </row>
    <row r="8278" spans="1:2">
      <c r="A8278">
        <v>8277</v>
      </c>
      <c r="B8278" s="13">
        <v>-2.7150994287168109</v>
      </c>
    </row>
    <row r="8279" spans="1:2">
      <c r="A8279">
        <v>8278</v>
      </c>
      <c r="B8279" s="13">
        <v>8.3010595107673417</v>
      </c>
    </row>
    <row r="8280" spans="1:2">
      <c r="A8280">
        <v>8279</v>
      </c>
      <c r="B8280" s="13">
        <v>5.5873608480778509</v>
      </c>
    </row>
    <row r="8281" spans="1:2">
      <c r="A8281">
        <v>8280</v>
      </c>
      <c r="B8281" s="13">
        <v>4.6076113342402021</v>
      </c>
    </row>
    <row r="8282" spans="1:2">
      <c r="A8282">
        <v>8281</v>
      </c>
      <c r="B8282" s="13">
        <v>-4.9413891677903834</v>
      </c>
    </row>
    <row r="8283" spans="1:2">
      <c r="A8283">
        <v>8282</v>
      </c>
      <c r="B8283" s="13">
        <v>-1.421494724947642</v>
      </c>
    </row>
    <row r="8284" spans="1:2">
      <c r="A8284">
        <v>8283</v>
      </c>
      <c r="B8284" s="13">
        <v>-3.1189693294470979</v>
      </c>
    </row>
    <row r="8285" spans="1:2">
      <c r="A8285">
        <v>8284</v>
      </c>
      <c r="B8285" s="13">
        <v>7.1936328607036506</v>
      </c>
    </row>
    <row r="8286" spans="1:2">
      <c r="A8286">
        <v>8285</v>
      </c>
      <c r="B8286" s="13">
        <v>8.0861414143740866</v>
      </c>
    </row>
    <row r="8287" spans="1:2">
      <c r="A8287">
        <v>8286</v>
      </c>
      <c r="B8287" s="13">
        <v>-0.10876606177149435</v>
      </c>
    </row>
    <row r="8288" spans="1:2">
      <c r="A8288">
        <v>8287</v>
      </c>
      <c r="B8288" s="13">
        <v>-1.5415767492777468</v>
      </c>
    </row>
    <row r="8289" spans="1:2">
      <c r="A8289">
        <v>8288</v>
      </c>
      <c r="B8289" s="13">
        <v>4.6141452786126722</v>
      </c>
    </row>
    <row r="8290" spans="1:2">
      <c r="A8290">
        <v>8289</v>
      </c>
      <c r="B8290" s="13">
        <v>-5.2139838558566369</v>
      </c>
    </row>
    <row r="8291" spans="1:2">
      <c r="A8291">
        <v>8290</v>
      </c>
      <c r="B8291" s="13">
        <v>4.9462575160000739</v>
      </c>
    </row>
    <row r="8292" spans="1:2">
      <c r="A8292">
        <v>8291</v>
      </c>
      <c r="B8292" s="13">
        <v>4.8258196719908693</v>
      </c>
    </row>
    <row r="8293" spans="1:2">
      <c r="A8293">
        <v>8292</v>
      </c>
      <c r="B8293" s="13">
        <v>-1.0877319191641472</v>
      </c>
    </row>
    <row r="8294" spans="1:2">
      <c r="A8294">
        <v>8293</v>
      </c>
      <c r="B8294" s="13">
        <v>-0.87443517610411803</v>
      </c>
    </row>
    <row r="8295" spans="1:2">
      <c r="A8295">
        <v>8294</v>
      </c>
      <c r="B8295" s="13">
        <v>-4.7682854642999795</v>
      </c>
    </row>
    <row r="8296" spans="1:2">
      <c r="A8296">
        <v>8295</v>
      </c>
      <c r="B8296" s="13">
        <v>-6.7753719159983428</v>
      </c>
    </row>
    <row r="8297" spans="1:2">
      <c r="A8297">
        <v>8296</v>
      </c>
      <c r="B8297" s="13">
        <v>1.4743867171981815</v>
      </c>
    </row>
    <row r="8298" spans="1:2">
      <c r="A8298">
        <v>8297</v>
      </c>
      <c r="B8298" s="13">
        <v>0.40966373849901838</v>
      </c>
    </row>
    <row r="8299" spans="1:2">
      <c r="A8299">
        <v>8298</v>
      </c>
      <c r="B8299" s="13">
        <v>-6.473194788155257</v>
      </c>
    </row>
    <row r="8300" spans="1:2">
      <c r="A8300">
        <v>8299</v>
      </c>
      <c r="B8300" s="13">
        <v>4.6727673079691607</v>
      </c>
    </row>
    <row r="8301" spans="1:2">
      <c r="A8301">
        <v>8300</v>
      </c>
      <c r="B8301" s="13">
        <v>-0.57169162455572931</v>
      </c>
    </row>
    <row r="8302" spans="1:2">
      <c r="A8302">
        <v>8301</v>
      </c>
      <c r="B8302" s="13">
        <v>8.0377223671996259</v>
      </c>
    </row>
    <row r="8303" spans="1:2">
      <c r="A8303">
        <v>8302</v>
      </c>
      <c r="B8303" s="13">
        <v>4.9518762219995107</v>
      </c>
    </row>
    <row r="8304" spans="1:2">
      <c r="A8304">
        <v>8303</v>
      </c>
      <c r="B8304" s="13">
        <v>-0.45635390932997516</v>
      </c>
    </row>
    <row r="8305" spans="1:2">
      <c r="A8305">
        <v>8304</v>
      </c>
      <c r="B8305" s="13">
        <v>3.4459627496466618</v>
      </c>
    </row>
    <row r="8306" spans="1:2">
      <c r="A8306">
        <v>8305</v>
      </c>
      <c r="B8306" s="13">
        <v>-2.9132448254845604</v>
      </c>
    </row>
    <row r="8307" spans="1:2">
      <c r="A8307">
        <v>8306</v>
      </c>
      <c r="B8307" s="13">
        <v>-1.9305475929763856</v>
      </c>
    </row>
    <row r="8308" spans="1:2">
      <c r="A8308">
        <v>8307</v>
      </c>
      <c r="B8308" s="13">
        <v>-9.3658562468338769</v>
      </c>
    </row>
    <row r="8309" spans="1:2">
      <c r="A8309">
        <v>8308</v>
      </c>
      <c r="B8309" s="13">
        <v>-1.224486683925013</v>
      </c>
    </row>
    <row r="8310" spans="1:2">
      <c r="A8310">
        <v>8309</v>
      </c>
      <c r="B8310" s="13">
        <v>3.378155768659167</v>
      </c>
    </row>
    <row r="8311" spans="1:2">
      <c r="A8311">
        <v>8310</v>
      </c>
      <c r="B8311" s="13">
        <v>1.9461664503582734</v>
      </c>
    </row>
    <row r="8312" spans="1:2">
      <c r="A8312">
        <v>8311</v>
      </c>
      <c r="B8312" s="13">
        <v>4.4001511628302383</v>
      </c>
    </row>
    <row r="8313" spans="1:2">
      <c r="A8313">
        <v>8312</v>
      </c>
      <c r="B8313" s="13">
        <v>-0.58974518752568261</v>
      </c>
    </row>
    <row r="8314" spans="1:2">
      <c r="A8314">
        <v>8313</v>
      </c>
      <c r="B8314" s="13">
        <v>3.5266159737580054</v>
      </c>
    </row>
    <row r="8315" spans="1:2">
      <c r="A8315">
        <v>8314</v>
      </c>
      <c r="B8315" s="13">
        <v>-0.29662253190588028</v>
      </c>
    </row>
    <row r="8316" spans="1:2">
      <c r="A8316">
        <v>8315</v>
      </c>
      <c r="B8316" s="13">
        <v>-3.7694773704036018</v>
      </c>
    </row>
    <row r="8317" spans="1:2">
      <c r="A8317">
        <v>8316</v>
      </c>
      <c r="B8317" s="13">
        <v>1.3834218521228723</v>
      </c>
    </row>
    <row r="8318" spans="1:2">
      <c r="A8318">
        <v>8317</v>
      </c>
      <c r="B8318" s="13">
        <v>1.6226169495560339</v>
      </c>
    </row>
    <row r="8319" spans="1:2">
      <c r="A8319">
        <v>8318</v>
      </c>
      <c r="B8319" s="13">
        <v>1.9680592222927316</v>
      </c>
    </row>
    <row r="8320" spans="1:2">
      <c r="A8320">
        <v>8319</v>
      </c>
      <c r="B8320" s="13">
        <v>-0.93103663856731145</v>
      </c>
    </row>
    <row r="8321" spans="1:2">
      <c r="A8321">
        <v>8320</v>
      </c>
      <c r="B8321" s="13">
        <v>0.106087918751264</v>
      </c>
    </row>
    <row r="8322" spans="1:2">
      <c r="A8322">
        <v>8321</v>
      </c>
      <c r="B8322" s="13">
        <v>-0.18790617028778187</v>
      </c>
    </row>
    <row r="8323" spans="1:2">
      <c r="A8323">
        <v>8322</v>
      </c>
      <c r="B8323" s="13">
        <v>1.0263573539754891</v>
      </c>
    </row>
    <row r="8324" spans="1:2">
      <c r="A8324">
        <v>8323</v>
      </c>
      <c r="B8324" s="13">
        <v>-3.0541834185685133</v>
      </c>
    </row>
    <row r="8325" spans="1:2">
      <c r="A8325">
        <v>8324</v>
      </c>
      <c r="B8325" s="13">
        <v>-0.95444085348066854</v>
      </c>
    </row>
    <row r="8326" spans="1:2">
      <c r="A8326">
        <v>8325</v>
      </c>
      <c r="B8326" s="13">
        <v>1.1617276923663964</v>
      </c>
    </row>
    <row r="8327" spans="1:2">
      <c r="A8327">
        <v>8326</v>
      </c>
      <c r="B8327" s="13">
        <v>-3.3175360295023149</v>
      </c>
    </row>
    <row r="8328" spans="1:2">
      <c r="A8328">
        <v>8327</v>
      </c>
      <c r="B8328" s="13">
        <v>-3.3132187637716872</v>
      </c>
    </row>
    <row r="8329" spans="1:2">
      <c r="A8329">
        <v>8328</v>
      </c>
      <c r="B8329" s="13">
        <v>0.36675186388141207</v>
      </c>
    </row>
    <row r="8330" spans="1:2">
      <c r="A8330">
        <v>8329</v>
      </c>
      <c r="B8330" s="13">
        <v>-0.77956967895793861</v>
      </c>
    </row>
    <row r="8331" spans="1:2">
      <c r="A8331">
        <v>8330</v>
      </c>
      <c r="B8331" s="13">
        <v>0.56761683535791707</v>
      </c>
    </row>
    <row r="8332" spans="1:2">
      <c r="A8332">
        <v>8331</v>
      </c>
      <c r="B8332" s="13">
        <v>-3.5586822505849365</v>
      </c>
    </row>
    <row r="8333" spans="1:2">
      <c r="A8333">
        <v>8332</v>
      </c>
      <c r="B8333" s="13">
        <v>-1.1988825496930851</v>
      </c>
    </row>
    <row r="8334" spans="1:2">
      <c r="A8334">
        <v>8333</v>
      </c>
      <c r="B8334" s="13">
        <v>-3.3661200241778686</v>
      </c>
    </row>
    <row r="8335" spans="1:2">
      <c r="A8335">
        <v>8334</v>
      </c>
      <c r="B8335" s="13">
        <v>-1.1053741325445077</v>
      </c>
    </row>
    <row r="8336" spans="1:2">
      <c r="A8336">
        <v>8335</v>
      </c>
      <c r="B8336" s="13">
        <v>-7.1386282879245924</v>
      </c>
    </row>
    <row r="8337" spans="1:2">
      <c r="A8337">
        <v>8336</v>
      </c>
      <c r="B8337" s="13">
        <v>3.1915178249329976</v>
      </c>
    </row>
    <row r="8338" spans="1:2">
      <c r="A8338">
        <v>8337</v>
      </c>
      <c r="B8338" s="13">
        <v>-3.7863959892347401</v>
      </c>
    </row>
    <row r="8339" spans="1:2">
      <c r="A8339">
        <v>8338</v>
      </c>
      <c r="B8339" s="13">
        <v>-2.4403517384809823</v>
      </c>
    </row>
    <row r="8340" spans="1:2">
      <c r="A8340">
        <v>8339</v>
      </c>
      <c r="B8340" s="13">
        <v>-1.1193343340663584</v>
      </c>
    </row>
    <row r="8341" spans="1:2">
      <c r="A8341">
        <v>8340</v>
      </c>
      <c r="B8341" s="13">
        <v>-4.6471467880130817</v>
      </c>
    </row>
    <row r="8342" spans="1:2">
      <c r="A8342">
        <v>8341</v>
      </c>
      <c r="B8342" s="13">
        <v>-2.2337058739352686</v>
      </c>
    </row>
    <row r="8343" spans="1:2">
      <c r="A8343">
        <v>8342</v>
      </c>
      <c r="B8343" s="13">
        <v>1.7076893892276062</v>
      </c>
    </row>
    <row r="8344" spans="1:2">
      <c r="A8344">
        <v>8343</v>
      </c>
      <c r="B8344" s="13">
        <v>0.61116408768729491</v>
      </c>
    </row>
    <row r="8345" spans="1:2">
      <c r="A8345">
        <v>8344</v>
      </c>
      <c r="B8345" s="13">
        <v>5.4909543687432292</v>
      </c>
    </row>
    <row r="8346" spans="1:2">
      <c r="A8346">
        <v>8345</v>
      </c>
      <c r="B8346" s="13">
        <v>2.3804283641567472</v>
      </c>
    </row>
    <row r="8347" spans="1:2">
      <c r="A8347">
        <v>8346</v>
      </c>
      <c r="B8347" s="13">
        <v>-2.3797026456129879</v>
      </c>
    </row>
    <row r="8348" spans="1:2">
      <c r="A8348">
        <v>8347</v>
      </c>
      <c r="B8348" s="13">
        <v>-1.2011942133714599</v>
      </c>
    </row>
    <row r="8349" spans="1:2">
      <c r="A8349">
        <v>8348</v>
      </c>
      <c r="B8349" s="13">
        <v>-0.94078283406337315</v>
      </c>
    </row>
    <row r="8350" spans="1:2">
      <c r="A8350">
        <v>8349</v>
      </c>
      <c r="B8350" s="13">
        <v>0.54288703901571733</v>
      </c>
    </row>
    <row r="8351" spans="1:2">
      <c r="A8351">
        <v>8350</v>
      </c>
      <c r="B8351" s="13">
        <v>2.5617089259323902</v>
      </c>
    </row>
    <row r="8352" spans="1:2">
      <c r="A8352">
        <v>8351</v>
      </c>
      <c r="B8352" s="13">
        <v>2.3772651667083387</v>
      </c>
    </row>
    <row r="8353" spans="1:2">
      <c r="A8353">
        <v>8352</v>
      </c>
      <c r="B8353" s="13">
        <v>6.6169454161999255</v>
      </c>
    </row>
    <row r="8354" spans="1:2">
      <c r="A8354">
        <v>8353</v>
      </c>
      <c r="B8354" s="13">
        <v>3.6081418021252101</v>
      </c>
    </row>
    <row r="8355" spans="1:2">
      <c r="A8355">
        <v>8354</v>
      </c>
      <c r="B8355" s="13">
        <v>1.2677419445619189</v>
      </c>
    </row>
    <row r="8356" spans="1:2">
      <c r="A8356">
        <v>8355</v>
      </c>
      <c r="B8356" s="13">
        <v>1.2085091569932869</v>
      </c>
    </row>
    <row r="8357" spans="1:2">
      <c r="A8357">
        <v>8356</v>
      </c>
      <c r="B8357" s="13">
        <v>7.1432261714557894</v>
      </c>
    </row>
    <row r="8358" spans="1:2">
      <c r="A8358">
        <v>8357</v>
      </c>
      <c r="B8358" s="13">
        <v>0.16959763649670556</v>
      </c>
    </row>
    <row r="8359" spans="1:2">
      <c r="A8359">
        <v>8358</v>
      </c>
      <c r="B8359" s="13">
        <v>9.2938670016235818</v>
      </c>
    </row>
    <row r="8360" spans="1:2">
      <c r="A8360">
        <v>8359</v>
      </c>
      <c r="B8360" s="13">
        <v>1.2246939269481296</v>
      </c>
    </row>
    <row r="8361" spans="1:2">
      <c r="A8361">
        <v>8360</v>
      </c>
      <c r="B8361" s="13">
        <v>9.3326931220518308</v>
      </c>
    </row>
    <row r="8362" spans="1:2">
      <c r="A8362">
        <v>8361</v>
      </c>
      <c r="B8362" s="13">
        <v>-1.9603835974464994</v>
      </c>
    </row>
    <row r="8363" spans="1:2">
      <c r="A8363">
        <v>8362</v>
      </c>
      <c r="B8363" s="13">
        <v>4.0764755856926858</v>
      </c>
    </row>
    <row r="8364" spans="1:2">
      <c r="A8364">
        <v>8363</v>
      </c>
      <c r="B8364" s="13">
        <v>-1.3431132496970366</v>
      </c>
    </row>
    <row r="8365" spans="1:2">
      <c r="A8365">
        <v>8364</v>
      </c>
      <c r="B8365" s="13">
        <v>-0.93684455275780454</v>
      </c>
    </row>
    <row r="8366" spans="1:2">
      <c r="A8366">
        <v>8365</v>
      </c>
      <c r="B8366" s="13">
        <v>7.1598723763970513</v>
      </c>
    </row>
    <row r="8367" spans="1:2">
      <c r="A8367">
        <v>8366</v>
      </c>
      <c r="B8367" s="13">
        <v>-1.3771072471009649</v>
      </c>
    </row>
    <row r="8368" spans="1:2">
      <c r="A8368">
        <v>8367</v>
      </c>
      <c r="B8368" s="13">
        <v>1.8426074416997427</v>
      </c>
    </row>
    <row r="8369" spans="1:2">
      <c r="A8369">
        <v>8368</v>
      </c>
      <c r="B8369" s="13">
        <v>-2.3201919971020706</v>
      </c>
    </row>
    <row r="8370" spans="1:2">
      <c r="A8370">
        <v>8369</v>
      </c>
      <c r="B8370" s="13">
        <v>-1.3237749127153127</v>
      </c>
    </row>
    <row r="8371" spans="1:2">
      <c r="A8371">
        <v>8370</v>
      </c>
      <c r="B8371" s="13">
        <v>6.2185254532984242</v>
      </c>
    </row>
    <row r="8372" spans="1:2">
      <c r="A8372">
        <v>8371</v>
      </c>
      <c r="B8372" s="13">
        <v>6.4885391185846668</v>
      </c>
    </row>
    <row r="8373" spans="1:2">
      <c r="A8373">
        <v>8372</v>
      </c>
      <c r="B8373" s="13">
        <v>-4.5399899423922339</v>
      </c>
    </row>
    <row r="8374" spans="1:2">
      <c r="A8374">
        <v>8373</v>
      </c>
      <c r="B8374" s="13">
        <v>-1.390996798455588</v>
      </c>
    </row>
    <row r="8375" spans="1:2">
      <c r="A8375">
        <v>8374</v>
      </c>
      <c r="B8375" s="13">
        <v>-2.2567153612940705</v>
      </c>
    </row>
    <row r="8376" spans="1:2">
      <c r="A8376">
        <v>8375</v>
      </c>
      <c r="B8376" s="13">
        <v>-2.8221554782694094</v>
      </c>
    </row>
    <row r="8377" spans="1:2">
      <c r="A8377">
        <v>8376</v>
      </c>
      <c r="B8377" s="13">
        <v>6.0018265316721244</v>
      </c>
    </row>
    <row r="8378" spans="1:2">
      <c r="A8378">
        <v>8377</v>
      </c>
      <c r="B8378" s="13">
        <v>-7.7658741875692128</v>
      </c>
    </row>
    <row r="8379" spans="1:2">
      <c r="A8379">
        <v>8378</v>
      </c>
      <c r="B8379" s="13">
        <v>-6.1609392184770639</v>
      </c>
    </row>
    <row r="8380" spans="1:2">
      <c r="A8380">
        <v>8379</v>
      </c>
      <c r="B8380" s="13">
        <v>0.48848468000192924</v>
      </c>
    </row>
    <row r="8381" spans="1:2">
      <c r="A8381">
        <v>8380</v>
      </c>
      <c r="B8381" s="13">
        <v>3.1477612380141542</v>
      </c>
    </row>
    <row r="8382" spans="1:2">
      <c r="A8382">
        <v>8381</v>
      </c>
      <c r="B8382" s="13">
        <v>0.28700780527162983</v>
      </c>
    </row>
    <row r="8383" spans="1:2">
      <c r="A8383">
        <v>8382</v>
      </c>
      <c r="B8383" s="13">
        <v>0.77369178424908647</v>
      </c>
    </row>
    <row r="8384" spans="1:2">
      <c r="A8384">
        <v>8383</v>
      </c>
      <c r="B8384" s="13">
        <v>-2.859752241659077</v>
      </c>
    </row>
    <row r="8385" spans="1:2">
      <c r="A8385">
        <v>8384</v>
      </c>
      <c r="B8385" s="13">
        <v>0.3508823180664416</v>
      </c>
    </row>
    <row r="8386" spans="1:2">
      <c r="A8386">
        <v>8385</v>
      </c>
      <c r="B8386" s="13">
        <v>2.7332568891988314</v>
      </c>
    </row>
    <row r="8387" spans="1:2">
      <c r="A8387">
        <v>8386</v>
      </c>
      <c r="B8387" s="13">
        <v>1.7843660430064954</v>
      </c>
    </row>
    <row r="8388" spans="1:2">
      <c r="A8388">
        <v>8387</v>
      </c>
      <c r="B8388" s="13">
        <v>3.5982050750051822</v>
      </c>
    </row>
    <row r="8389" spans="1:2">
      <c r="A8389">
        <v>8388</v>
      </c>
      <c r="B8389" s="13">
        <v>7.3497493862768923</v>
      </c>
    </row>
    <row r="8390" spans="1:2">
      <c r="A8390">
        <v>8389</v>
      </c>
      <c r="B8390" s="13">
        <v>3.1072759657413545</v>
      </c>
    </row>
    <row r="8391" spans="1:2">
      <c r="A8391">
        <v>8390</v>
      </c>
      <c r="B8391" s="13">
        <v>-6.1020760880345488</v>
      </c>
    </row>
    <row r="8392" spans="1:2">
      <c r="A8392">
        <v>8391</v>
      </c>
      <c r="B8392" s="13">
        <v>-3.1096822399770865</v>
      </c>
    </row>
    <row r="8393" spans="1:2">
      <c r="A8393">
        <v>8392</v>
      </c>
      <c r="B8393" s="13">
        <v>-1.7565796841417287</v>
      </c>
    </row>
    <row r="8394" spans="1:2">
      <c r="A8394">
        <v>8393</v>
      </c>
      <c r="B8394" s="13">
        <v>-2.635752087340443</v>
      </c>
    </row>
    <row r="8395" spans="1:2">
      <c r="A8395">
        <v>8394</v>
      </c>
      <c r="B8395" s="13">
        <v>1.0552301139148361</v>
      </c>
    </row>
    <row r="8396" spans="1:2">
      <c r="A8396">
        <v>8395</v>
      </c>
      <c r="B8396" s="13">
        <v>2.6543675739364829</v>
      </c>
    </row>
    <row r="8397" spans="1:2">
      <c r="A8397">
        <v>8396</v>
      </c>
      <c r="B8397" s="13">
        <v>0.71266625293739871</v>
      </c>
    </row>
    <row r="8398" spans="1:2">
      <c r="A8398">
        <v>8397</v>
      </c>
      <c r="B8398" s="13">
        <v>-1.6611924691007782</v>
      </c>
    </row>
    <row r="8399" spans="1:2">
      <c r="A8399">
        <v>8398</v>
      </c>
      <c r="B8399" s="13">
        <v>5.3171375546413699</v>
      </c>
    </row>
    <row r="8400" spans="1:2">
      <c r="A8400">
        <v>8399</v>
      </c>
      <c r="B8400" s="13">
        <v>-6.0288135325401289</v>
      </c>
    </row>
    <row r="8401" spans="1:2">
      <c r="A8401">
        <v>8400</v>
      </c>
      <c r="B8401" s="13">
        <v>-3.361391352961614</v>
      </c>
    </row>
    <row r="8402" spans="1:2">
      <c r="A8402">
        <v>8401</v>
      </c>
      <c r="B8402" s="13">
        <v>2.5755793799153031</v>
      </c>
    </row>
    <row r="8403" spans="1:2">
      <c r="A8403">
        <v>8402</v>
      </c>
      <c r="B8403" s="13">
        <v>-3.0013225786391584</v>
      </c>
    </row>
    <row r="8404" spans="1:2">
      <c r="A8404">
        <v>8403</v>
      </c>
      <c r="B8404" s="13">
        <v>2.0229024519878536</v>
      </c>
    </row>
    <row r="8405" spans="1:2">
      <c r="A8405">
        <v>8404</v>
      </c>
      <c r="B8405" s="13">
        <v>-4.2497628542039809</v>
      </c>
    </row>
    <row r="8406" spans="1:2">
      <c r="A8406">
        <v>8405</v>
      </c>
      <c r="B8406" s="13">
        <v>2.2548494948079534</v>
      </c>
    </row>
    <row r="8407" spans="1:2">
      <c r="A8407">
        <v>8406</v>
      </c>
      <c r="B8407" s="13">
        <v>3.340249139373447</v>
      </c>
    </row>
    <row r="8408" spans="1:2">
      <c r="A8408">
        <v>8407</v>
      </c>
      <c r="B8408" s="13">
        <v>0.16154189982450021</v>
      </c>
    </row>
    <row r="8409" spans="1:2">
      <c r="A8409">
        <v>8408</v>
      </c>
      <c r="B8409" s="13">
        <v>-2.1700579728256222</v>
      </c>
    </row>
    <row r="8410" spans="1:2">
      <c r="A8410">
        <v>8409</v>
      </c>
      <c r="B8410" s="13">
        <v>-5.1710304690440436</v>
      </c>
    </row>
    <row r="8411" spans="1:2">
      <c r="A8411">
        <v>8410</v>
      </c>
      <c r="B8411" s="13">
        <v>4.2434148707682535</v>
      </c>
    </row>
    <row r="8412" spans="1:2">
      <c r="A8412">
        <v>8411</v>
      </c>
      <c r="B8412" s="13">
        <v>3.9083104418811874</v>
      </c>
    </row>
    <row r="8413" spans="1:2">
      <c r="A8413">
        <v>8412</v>
      </c>
      <c r="B8413" s="13">
        <v>-0.24867199926364933</v>
      </c>
    </row>
    <row r="8414" spans="1:2">
      <c r="A8414">
        <v>8413</v>
      </c>
      <c r="B8414" s="13">
        <v>-1.2772473510106219</v>
      </c>
    </row>
    <row r="8415" spans="1:2">
      <c r="A8415">
        <v>8414</v>
      </c>
      <c r="B8415" s="13">
        <v>2.9538782721100176</v>
      </c>
    </row>
    <row r="8416" spans="1:2">
      <c r="A8416">
        <v>8415</v>
      </c>
      <c r="B8416" s="13">
        <v>4.4470436966059799</v>
      </c>
    </row>
    <row r="8417" spans="1:2">
      <c r="A8417">
        <v>8416</v>
      </c>
      <c r="B8417" s="13">
        <v>-0.40816026563216301</v>
      </c>
    </row>
    <row r="8418" spans="1:2">
      <c r="A8418">
        <v>8417</v>
      </c>
      <c r="B8418" s="13">
        <v>-4.2710597284860139</v>
      </c>
    </row>
    <row r="8419" spans="1:2">
      <c r="A8419">
        <v>8418</v>
      </c>
      <c r="B8419" s="13">
        <v>1.0061122673912573</v>
      </c>
    </row>
    <row r="8420" spans="1:2">
      <c r="A8420">
        <v>8419</v>
      </c>
      <c r="B8420" s="13">
        <v>7.1842220555369423</v>
      </c>
    </row>
    <row r="8421" spans="1:2">
      <c r="A8421">
        <v>8420</v>
      </c>
      <c r="B8421" s="13">
        <v>-0.11892313787084204</v>
      </c>
    </row>
    <row r="8422" spans="1:2">
      <c r="A8422">
        <v>8421</v>
      </c>
      <c r="B8422" s="13">
        <v>6.9778617953026583</v>
      </c>
    </row>
    <row r="8423" spans="1:2">
      <c r="A8423">
        <v>8422</v>
      </c>
      <c r="B8423" s="13">
        <v>2.4781293547111063</v>
      </c>
    </row>
    <row r="8424" spans="1:2">
      <c r="A8424">
        <v>8423</v>
      </c>
      <c r="B8424" s="13">
        <v>4.2167311916400978</v>
      </c>
    </row>
    <row r="8425" spans="1:2">
      <c r="A8425">
        <v>8424</v>
      </c>
      <c r="B8425" s="13">
        <v>0.16077405142170292</v>
      </c>
    </row>
    <row r="8426" spans="1:2">
      <c r="A8426">
        <v>8425</v>
      </c>
      <c r="B8426" s="13">
        <v>3.4768560216618276</v>
      </c>
    </row>
    <row r="8427" spans="1:2">
      <c r="A8427">
        <v>8426</v>
      </c>
      <c r="B8427" s="13">
        <v>-0.22369864544303106</v>
      </c>
    </row>
    <row r="8428" spans="1:2">
      <c r="A8428">
        <v>8427</v>
      </c>
      <c r="B8428" s="13">
        <v>1.721143677459928</v>
      </c>
    </row>
    <row r="8429" spans="1:2">
      <c r="A8429">
        <v>8428</v>
      </c>
      <c r="B8429" s="13">
        <v>-1.7876673778628336</v>
      </c>
    </row>
    <row r="8430" spans="1:2">
      <c r="A8430">
        <v>8429</v>
      </c>
      <c r="B8430" s="13">
        <v>4.5695307760270056</v>
      </c>
    </row>
    <row r="8431" spans="1:2">
      <c r="A8431">
        <v>8430</v>
      </c>
      <c r="B8431" s="13">
        <v>1.8133037544661548</v>
      </c>
    </row>
    <row r="8432" spans="1:2">
      <c r="A8432">
        <v>8431</v>
      </c>
      <c r="B8432" s="13">
        <v>-1.6479091432573989</v>
      </c>
    </row>
    <row r="8433" spans="1:2">
      <c r="A8433">
        <v>8432</v>
      </c>
      <c r="B8433" s="13">
        <v>-6.1048532720048003</v>
      </c>
    </row>
    <row r="8434" spans="1:2">
      <c r="A8434">
        <v>8433</v>
      </c>
      <c r="B8434" s="13">
        <v>-1.9421742730294778</v>
      </c>
    </row>
    <row r="8435" spans="1:2">
      <c r="A8435">
        <v>8434</v>
      </c>
      <c r="B8435" s="13">
        <v>-12.099776850819721</v>
      </c>
    </row>
    <row r="8436" spans="1:2">
      <c r="A8436">
        <v>8435</v>
      </c>
      <c r="B8436" s="13">
        <v>0.21647262266873493</v>
      </c>
    </row>
    <row r="8437" spans="1:2">
      <c r="A8437">
        <v>8436</v>
      </c>
      <c r="B8437" s="13">
        <v>0.1710522632429976</v>
      </c>
    </row>
    <row r="8438" spans="1:2">
      <c r="A8438">
        <v>8437</v>
      </c>
      <c r="B8438" s="13">
        <v>1.0341678441846214</v>
      </c>
    </row>
    <row r="8439" spans="1:2">
      <c r="A8439">
        <v>8438</v>
      </c>
      <c r="B8439" s="13">
        <v>2.5555884228775141</v>
      </c>
    </row>
    <row r="8440" spans="1:2">
      <c r="A8440">
        <v>8439</v>
      </c>
      <c r="B8440" s="13">
        <v>1.6593806425315081</v>
      </c>
    </row>
    <row r="8441" spans="1:2">
      <c r="A8441">
        <v>8440</v>
      </c>
      <c r="B8441" s="13">
        <v>-1.3484204958430972</v>
      </c>
    </row>
    <row r="8442" spans="1:2">
      <c r="A8442">
        <v>8441</v>
      </c>
      <c r="B8442" s="13">
        <v>4.9444003504009926</v>
      </c>
    </row>
    <row r="8443" spans="1:2">
      <c r="A8443">
        <v>8442</v>
      </c>
      <c r="B8443" s="13">
        <v>1.9951429932391369</v>
      </c>
    </row>
    <row r="8444" spans="1:2">
      <c r="A8444">
        <v>8443</v>
      </c>
      <c r="B8444" s="13">
        <v>5.867339510460428</v>
      </c>
    </row>
    <row r="8445" spans="1:2">
      <c r="A8445">
        <v>8444</v>
      </c>
      <c r="B8445" s="13">
        <v>-0.5228784807068797</v>
      </c>
    </row>
    <row r="8446" spans="1:2">
      <c r="A8446">
        <v>8445</v>
      </c>
      <c r="B8446" s="13">
        <v>2.5310623555175056</v>
      </c>
    </row>
    <row r="8447" spans="1:2">
      <c r="A8447">
        <v>8446</v>
      </c>
      <c r="B8447" s="13">
        <v>2.1842251268315471</v>
      </c>
    </row>
    <row r="8448" spans="1:2">
      <c r="A8448">
        <v>8447</v>
      </c>
      <c r="B8448" s="13">
        <v>-0.25866195289742855</v>
      </c>
    </row>
    <row r="8449" spans="1:2">
      <c r="A8449">
        <v>8448</v>
      </c>
      <c r="B8449" s="13">
        <v>2.5778689514457476</v>
      </c>
    </row>
    <row r="8450" spans="1:2">
      <c r="A8450">
        <v>8449</v>
      </c>
      <c r="B8450" s="13">
        <v>0.80190154269212877</v>
      </c>
    </row>
    <row r="8451" spans="1:2">
      <c r="A8451">
        <v>8450</v>
      </c>
      <c r="B8451" s="13">
        <v>0.98423276456492104</v>
      </c>
    </row>
    <row r="8452" spans="1:2">
      <c r="A8452">
        <v>8451</v>
      </c>
      <c r="B8452" s="13">
        <v>6.6527294133840815</v>
      </c>
    </row>
    <row r="8453" spans="1:2">
      <c r="A8453">
        <v>8452</v>
      </c>
      <c r="B8453" s="13">
        <v>0.33170472738317869</v>
      </c>
    </row>
    <row r="8454" spans="1:2">
      <c r="A8454">
        <v>8453</v>
      </c>
      <c r="B8454" s="13">
        <v>4.3114052145408417</v>
      </c>
    </row>
    <row r="8455" spans="1:2">
      <c r="A8455">
        <v>8454</v>
      </c>
      <c r="B8455" s="13">
        <v>1.3974453324705824</v>
      </c>
    </row>
    <row r="8456" spans="1:2">
      <c r="A8456">
        <v>8455</v>
      </c>
      <c r="B8456" s="13">
        <v>-1.2448181713354478</v>
      </c>
    </row>
    <row r="8457" spans="1:2">
      <c r="A8457">
        <v>8456</v>
      </c>
      <c r="B8457" s="13">
        <v>2.3126713162322186</v>
      </c>
    </row>
    <row r="8458" spans="1:2">
      <c r="A8458">
        <v>8457</v>
      </c>
      <c r="B8458" s="13">
        <v>5.7847194437477905</v>
      </c>
    </row>
    <row r="8459" spans="1:2">
      <c r="A8459">
        <v>8458</v>
      </c>
      <c r="B8459" s="13">
        <v>5.5605705271111816</v>
      </c>
    </row>
    <row r="8460" spans="1:2">
      <c r="A8460">
        <v>8459</v>
      </c>
      <c r="B8460" s="13">
        <v>0.93877705361285135</v>
      </c>
    </row>
    <row r="8461" spans="1:2">
      <c r="A8461">
        <v>8460</v>
      </c>
      <c r="B8461" s="13">
        <v>0.18742985853967337</v>
      </c>
    </row>
    <row r="8462" spans="1:2">
      <c r="A8462">
        <v>8461</v>
      </c>
      <c r="B8462" s="13">
        <v>0.76694007270596998</v>
      </c>
    </row>
    <row r="8463" spans="1:2">
      <c r="A8463">
        <v>8462</v>
      </c>
      <c r="B8463" s="13">
        <v>-5.2872125659181375</v>
      </c>
    </row>
    <row r="8464" spans="1:2">
      <c r="A8464">
        <v>8463</v>
      </c>
      <c r="B8464" s="13">
        <v>-1.4508160155460754</v>
      </c>
    </row>
    <row r="8465" spans="1:2">
      <c r="A8465">
        <v>8464</v>
      </c>
      <c r="B8465" s="13">
        <v>4.4522744807168868</v>
      </c>
    </row>
    <row r="8466" spans="1:2">
      <c r="A8466">
        <v>8465</v>
      </c>
      <c r="B8466" s="13">
        <v>1.1733529900519295</v>
      </c>
    </row>
    <row r="8467" spans="1:2">
      <c r="A8467">
        <v>8466</v>
      </c>
      <c r="B8467" s="13">
        <v>2.2304387376351107</v>
      </c>
    </row>
    <row r="8468" spans="1:2">
      <c r="A8468">
        <v>8467</v>
      </c>
      <c r="B8468" s="13">
        <v>-1.2380581292801736</v>
      </c>
    </row>
    <row r="8469" spans="1:2">
      <c r="A8469">
        <v>8468</v>
      </c>
      <c r="B8469" s="13">
        <v>3.6909013035555112</v>
      </c>
    </row>
    <row r="8470" spans="1:2">
      <c r="A8470">
        <v>8469</v>
      </c>
      <c r="B8470" s="13">
        <v>-3.6220531750737566</v>
      </c>
    </row>
    <row r="8471" spans="1:2">
      <c r="A8471">
        <v>8470</v>
      </c>
      <c r="B8471" s="13">
        <v>-1.6562374802815587</v>
      </c>
    </row>
    <row r="8472" spans="1:2">
      <c r="A8472">
        <v>8471</v>
      </c>
      <c r="B8472" s="13">
        <v>0.4624896810931417</v>
      </c>
    </row>
    <row r="8473" spans="1:2">
      <c r="A8473">
        <v>8472</v>
      </c>
      <c r="B8473" s="13">
        <v>2.2006003395961904</v>
      </c>
    </row>
    <row r="8474" spans="1:2">
      <c r="A8474">
        <v>8473</v>
      </c>
      <c r="B8474" s="13">
        <v>0.87737451540765099</v>
      </c>
    </row>
    <row r="8475" spans="1:2">
      <c r="A8475">
        <v>8474</v>
      </c>
      <c r="B8475" s="13">
        <v>2.1418268206234714E-2</v>
      </c>
    </row>
    <row r="8476" spans="1:2">
      <c r="A8476">
        <v>8475</v>
      </c>
      <c r="B8476" s="13">
        <v>-0.5892430641517713</v>
      </c>
    </row>
    <row r="8477" spans="1:2">
      <c r="A8477">
        <v>8476</v>
      </c>
      <c r="B8477" s="13">
        <v>-1.4392818777216367</v>
      </c>
    </row>
    <row r="8478" spans="1:2">
      <c r="A8478">
        <v>8477</v>
      </c>
      <c r="B8478" s="13">
        <v>0.99253450328848747</v>
      </c>
    </row>
    <row r="8479" spans="1:2">
      <c r="A8479">
        <v>8478</v>
      </c>
      <c r="B8479" s="13">
        <v>6.486018105844118</v>
      </c>
    </row>
    <row r="8480" spans="1:2">
      <c r="A8480">
        <v>8479</v>
      </c>
      <c r="B8480" s="13">
        <v>-1.2412167183359979</v>
      </c>
    </row>
    <row r="8481" spans="1:2">
      <c r="A8481">
        <v>8480</v>
      </c>
      <c r="B8481" s="13">
        <v>2.1460329239945506</v>
      </c>
    </row>
    <row r="8482" spans="1:2">
      <c r="A8482">
        <v>8481</v>
      </c>
      <c r="B8482" s="13">
        <v>1.8208300835042668</v>
      </c>
    </row>
    <row r="8483" spans="1:2">
      <c r="A8483">
        <v>8482</v>
      </c>
      <c r="B8483" s="13">
        <v>3.0790892466946964</v>
      </c>
    </row>
    <row r="8484" spans="1:2">
      <c r="A8484">
        <v>8483</v>
      </c>
      <c r="B8484" s="13">
        <v>5.652739065478273</v>
      </c>
    </row>
    <row r="8485" spans="1:2">
      <c r="A8485">
        <v>8484</v>
      </c>
      <c r="B8485" s="13">
        <v>-1.1898538199577504</v>
      </c>
    </row>
    <row r="8486" spans="1:2">
      <c r="A8486">
        <v>8485</v>
      </c>
      <c r="B8486" s="13">
        <v>-4.1575258546004337</v>
      </c>
    </row>
    <row r="8487" spans="1:2">
      <c r="A8487">
        <v>8486</v>
      </c>
      <c r="B8487" s="13">
        <v>-0.96562093770424418</v>
      </c>
    </row>
    <row r="8488" spans="1:2">
      <c r="A8488">
        <v>8487</v>
      </c>
      <c r="B8488" s="13">
        <v>-2.2468747890138556</v>
      </c>
    </row>
    <row r="8489" spans="1:2">
      <c r="A8489">
        <v>8488</v>
      </c>
      <c r="B8489" s="13">
        <v>5.006104558055485</v>
      </c>
    </row>
    <row r="8490" spans="1:2">
      <c r="A8490">
        <v>8489</v>
      </c>
      <c r="B8490" s="13">
        <v>1.0487641580924112</v>
      </c>
    </row>
    <row r="8491" spans="1:2">
      <c r="A8491">
        <v>8490</v>
      </c>
      <c r="B8491" s="13">
        <v>-3.8178417201920842</v>
      </c>
    </row>
    <row r="8492" spans="1:2">
      <c r="A8492">
        <v>8491</v>
      </c>
      <c r="B8492" s="13">
        <v>-3.2316924366209072</v>
      </c>
    </row>
    <row r="8493" spans="1:2">
      <c r="A8493">
        <v>8492</v>
      </c>
      <c r="B8493" s="13">
        <v>-2.4743559091762739</v>
      </c>
    </row>
    <row r="8494" spans="1:2">
      <c r="A8494">
        <v>8493</v>
      </c>
      <c r="B8494" s="13">
        <v>-1.8272159202714451</v>
      </c>
    </row>
    <row r="8495" spans="1:2">
      <c r="A8495">
        <v>8494</v>
      </c>
      <c r="B8495" s="13">
        <v>6.1932092401182555</v>
      </c>
    </row>
    <row r="8496" spans="1:2">
      <c r="A8496">
        <v>8495</v>
      </c>
      <c r="B8496" s="13">
        <v>-5.8321799359412312</v>
      </c>
    </row>
    <row r="8497" spans="1:2">
      <c r="A8497">
        <v>8496</v>
      </c>
      <c r="B8497" s="13">
        <v>6.7901259467856168</v>
      </c>
    </row>
    <row r="8498" spans="1:2">
      <c r="A8498">
        <v>8497</v>
      </c>
      <c r="B8498" s="13">
        <v>-1.0110109955379691</v>
      </c>
    </row>
    <row r="8499" spans="1:2">
      <c r="A8499">
        <v>8498</v>
      </c>
      <c r="B8499" s="13">
        <v>-8.830638482290837</v>
      </c>
    </row>
    <row r="8500" spans="1:2">
      <c r="A8500">
        <v>8499</v>
      </c>
      <c r="B8500" s="13">
        <v>-3.9613588555193995</v>
      </c>
    </row>
    <row r="8501" spans="1:2">
      <c r="A8501">
        <v>8500</v>
      </c>
      <c r="B8501" s="13">
        <v>-6.4321855027452104</v>
      </c>
    </row>
    <row r="8502" spans="1:2">
      <c r="A8502">
        <v>8501</v>
      </c>
      <c r="B8502" s="13">
        <v>-1.0283279144268824</v>
      </c>
    </row>
    <row r="8503" spans="1:2">
      <c r="A8503">
        <v>8502</v>
      </c>
      <c r="B8503" s="13">
        <v>6.0430746054812188</v>
      </c>
    </row>
    <row r="8504" spans="1:2">
      <c r="A8504">
        <v>8503</v>
      </c>
      <c r="B8504" s="13">
        <v>-1.8675096061655421</v>
      </c>
    </row>
    <row r="8505" spans="1:2">
      <c r="A8505">
        <v>8504</v>
      </c>
      <c r="B8505" s="13">
        <v>2.3351476470121919</v>
      </c>
    </row>
    <row r="8506" spans="1:2">
      <c r="A8506">
        <v>8505</v>
      </c>
      <c r="B8506" s="13">
        <v>-3.4086805012318595</v>
      </c>
    </row>
    <row r="8507" spans="1:2">
      <c r="A8507">
        <v>8506</v>
      </c>
      <c r="B8507" s="13">
        <v>1.4932902351063631</v>
      </c>
    </row>
    <row r="8508" spans="1:2">
      <c r="A8508">
        <v>8507</v>
      </c>
      <c r="B8508" s="13">
        <v>5.9970525084605555</v>
      </c>
    </row>
    <row r="8509" spans="1:2">
      <c r="A8509">
        <v>8508</v>
      </c>
      <c r="B8509" s="13">
        <v>5.173399711799112</v>
      </c>
    </row>
    <row r="8510" spans="1:2">
      <c r="A8510">
        <v>8509</v>
      </c>
      <c r="B8510" s="13">
        <v>2.6524374302967382</v>
      </c>
    </row>
    <row r="8511" spans="1:2">
      <c r="A8511">
        <v>8510</v>
      </c>
      <c r="B8511" s="13">
        <v>2.8627775778016411</v>
      </c>
    </row>
    <row r="8512" spans="1:2">
      <c r="A8512">
        <v>8511</v>
      </c>
      <c r="B8512" s="13">
        <v>-7.6649287690607224</v>
      </c>
    </row>
    <row r="8513" spans="1:2">
      <c r="A8513">
        <v>8512</v>
      </c>
      <c r="B8513" s="13">
        <v>3.4437997120054749</v>
      </c>
    </row>
    <row r="8514" spans="1:2">
      <c r="A8514">
        <v>8513</v>
      </c>
      <c r="B8514" s="13">
        <v>3.885438088738141</v>
      </c>
    </row>
    <row r="8515" spans="1:2">
      <c r="A8515">
        <v>8514</v>
      </c>
      <c r="B8515" s="13">
        <v>0.91283271540614463</v>
      </c>
    </row>
    <row r="8516" spans="1:2">
      <c r="A8516">
        <v>8515</v>
      </c>
      <c r="B8516" s="13">
        <v>2.7982923921845768</v>
      </c>
    </row>
    <row r="8517" spans="1:2">
      <c r="A8517">
        <v>8516</v>
      </c>
      <c r="B8517" s="13">
        <v>4.3541632998333819</v>
      </c>
    </row>
    <row r="8518" spans="1:2">
      <c r="A8518">
        <v>8517</v>
      </c>
      <c r="B8518" s="13">
        <v>1.2239226863333965</v>
      </c>
    </row>
    <row r="8519" spans="1:2">
      <c r="A8519">
        <v>8518</v>
      </c>
      <c r="B8519" s="13">
        <v>4.2016555184420126</v>
      </c>
    </row>
    <row r="8520" spans="1:2">
      <c r="A8520">
        <v>8519</v>
      </c>
      <c r="B8520" s="13">
        <v>-7.5199722508916427</v>
      </c>
    </row>
    <row r="8521" spans="1:2">
      <c r="A8521">
        <v>8520</v>
      </c>
      <c r="B8521" s="13">
        <v>5.5500703859888416</v>
      </c>
    </row>
    <row r="8522" spans="1:2">
      <c r="A8522">
        <v>8521</v>
      </c>
      <c r="B8522" s="13">
        <v>1.8091314397621689</v>
      </c>
    </row>
    <row r="8523" spans="1:2">
      <c r="A8523">
        <v>8522</v>
      </c>
      <c r="B8523" s="13">
        <v>6.2458938568908371</v>
      </c>
    </row>
    <row r="8524" spans="1:2">
      <c r="A8524">
        <v>8523</v>
      </c>
      <c r="B8524" s="13">
        <v>-2.8211532631055189</v>
      </c>
    </row>
    <row r="8525" spans="1:2">
      <c r="A8525">
        <v>8524</v>
      </c>
      <c r="B8525" s="13">
        <v>1.5911464835879958</v>
      </c>
    </row>
    <row r="8526" spans="1:2">
      <c r="A8526">
        <v>8525</v>
      </c>
      <c r="B8526" s="13">
        <v>-4.9571364188521949</v>
      </c>
    </row>
    <row r="8527" spans="1:2">
      <c r="A8527">
        <v>8526</v>
      </c>
      <c r="B8527" s="13">
        <v>-6.7115533963400491</v>
      </c>
    </row>
    <row r="8528" spans="1:2">
      <c r="A8528">
        <v>8527</v>
      </c>
      <c r="B8528" s="13">
        <v>5.3562782106560638</v>
      </c>
    </row>
    <row r="8529" spans="1:2">
      <c r="A8529">
        <v>8528</v>
      </c>
      <c r="B8529" s="13">
        <v>0.99888046687030629</v>
      </c>
    </row>
    <row r="8530" spans="1:2">
      <c r="A8530">
        <v>8529</v>
      </c>
      <c r="B8530" s="13">
        <v>0.3199032295093846</v>
      </c>
    </row>
    <row r="8531" spans="1:2">
      <c r="A8531">
        <v>8530</v>
      </c>
      <c r="B8531" s="13">
        <v>0.59338958716060708</v>
      </c>
    </row>
    <row r="8532" spans="1:2">
      <c r="A8532">
        <v>8531</v>
      </c>
      <c r="B8532" s="13">
        <v>-4.4150533332273927</v>
      </c>
    </row>
    <row r="8533" spans="1:2">
      <c r="A8533">
        <v>8532</v>
      </c>
      <c r="B8533" s="13">
        <v>4.5532528869010216</v>
      </c>
    </row>
    <row r="8534" spans="1:2">
      <c r="A8534">
        <v>8533</v>
      </c>
      <c r="B8534" s="13">
        <v>-2.4127140497017474</v>
      </c>
    </row>
    <row r="8535" spans="1:2">
      <c r="A8535">
        <v>8534</v>
      </c>
      <c r="B8535" s="13">
        <v>5.5171813642494305</v>
      </c>
    </row>
    <row r="8536" spans="1:2">
      <c r="A8536">
        <v>8535</v>
      </c>
      <c r="B8536" s="13">
        <v>2.6316169948596451</v>
      </c>
    </row>
    <row r="8537" spans="1:2">
      <c r="A8537">
        <v>8536</v>
      </c>
      <c r="B8537" s="13">
        <v>-1.0211784572719349</v>
      </c>
    </row>
    <row r="8538" spans="1:2">
      <c r="A8538">
        <v>8537</v>
      </c>
      <c r="B8538" s="13">
        <v>0.22875062718257791</v>
      </c>
    </row>
    <row r="8539" spans="1:2">
      <c r="A8539">
        <v>8538</v>
      </c>
      <c r="B8539" s="13">
        <v>-2.3132647481301811</v>
      </c>
    </row>
    <row r="8540" spans="1:2">
      <c r="A8540">
        <v>8539</v>
      </c>
      <c r="B8540" s="13">
        <v>1.3454158104367961</v>
      </c>
    </row>
    <row r="8541" spans="1:2">
      <c r="A8541">
        <v>8540</v>
      </c>
      <c r="B8541" s="13">
        <v>-4.5883539629989034</v>
      </c>
    </row>
    <row r="8542" spans="1:2">
      <c r="A8542">
        <v>8541</v>
      </c>
      <c r="B8542" s="13">
        <v>-3.1284072484790664</v>
      </c>
    </row>
    <row r="8543" spans="1:2">
      <c r="A8543">
        <v>8542</v>
      </c>
      <c r="B8543" s="13">
        <v>-7.5563782742662955</v>
      </c>
    </row>
    <row r="8544" spans="1:2">
      <c r="A8544">
        <v>8543</v>
      </c>
      <c r="B8544" s="13">
        <v>-1.5087116000104712</v>
      </c>
    </row>
    <row r="8545" spans="1:2">
      <c r="A8545">
        <v>8544</v>
      </c>
      <c r="B8545" s="13">
        <v>0.56549513756891834</v>
      </c>
    </row>
    <row r="8546" spans="1:2">
      <c r="A8546">
        <v>8545</v>
      </c>
      <c r="B8546" s="13">
        <v>5.3074396836587914</v>
      </c>
    </row>
    <row r="8547" spans="1:2">
      <c r="A8547">
        <v>8546</v>
      </c>
      <c r="B8547" s="13">
        <v>-1.0751855689884453</v>
      </c>
    </row>
    <row r="8548" spans="1:2">
      <c r="A8548">
        <v>8547</v>
      </c>
      <c r="B8548" s="13">
        <v>2.3954174535401216</v>
      </c>
    </row>
    <row r="8549" spans="1:2">
      <c r="A8549">
        <v>8548</v>
      </c>
      <c r="B8549" s="13">
        <v>0.94480638834657193</v>
      </c>
    </row>
    <row r="8550" spans="1:2">
      <c r="A8550">
        <v>8549</v>
      </c>
      <c r="B8550" s="13">
        <v>-3.9115161023400717</v>
      </c>
    </row>
    <row r="8551" spans="1:2">
      <c r="A8551">
        <v>8550</v>
      </c>
      <c r="B8551" s="13">
        <v>-6.7537582565196833E-2</v>
      </c>
    </row>
    <row r="8552" spans="1:2">
      <c r="A8552">
        <v>8551</v>
      </c>
      <c r="B8552" s="13">
        <v>0.33535601087694455</v>
      </c>
    </row>
    <row r="8553" spans="1:2">
      <c r="A8553">
        <v>8552</v>
      </c>
      <c r="B8553" s="13">
        <v>5.8229184664118208</v>
      </c>
    </row>
    <row r="8554" spans="1:2">
      <c r="A8554">
        <v>8553</v>
      </c>
      <c r="B8554" s="13">
        <v>1.473909754204159</v>
      </c>
    </row>
    <row r="8555" spans="1:2">
      <c r="A8555">
        <v>8554</v>
      </c>
      <c r="B8555" s="13">
        <v>4.6620396327165201</v>
      </c>
    </row>
    <row r="8556" spans="1:2">
      <c r="A8556">
        <v>8555</v>
      </c>
      <c r="B8556" s="13">
        <v>-6.251153580972499</v>
      </c>
    </row>
    <row r="8557" spans="1:2">
      <c r="A8557">
        <v>8556</v>
      </c>
      <c r="B8557" s="13">
        <v>5.5490947491427374</v>
      </c>
    </row>
    <row r="8558" spans="1:2">
      <c r="A8558">
        <v>8557</v>
      </c>
      <c r="B8558" s="13">
        <v>4.5860102823115652</v>
      </c>
    </row>
    <row r="8559" spans="1:2">
      <c r="A8559">
        <v>8558</v>
      </c>
      <c r="B8559" s="13">
        <v>2.556719876153462</v>
      </c>
    </row>
    <row r="8560" spans="1:2">
      <c r="A8560">
        <v>8559</v>
      </c>
      <c r="B8560" s="13">
        <v>-0.53795696020628692</v>
      </c>
    </row>
    <row r="8561" spans="1:2">
      <c r="A8561">
        <v>8560</v>
      </c>
      <c r="B8561" s="13">
        <v>-3.3937559101374211</v>
      </c>
    </row>
    <row r="8562" spans="1:2">
      <c r="A8562">
        <v>8561</v>
      </c>
      <c r="B8562" s="13">
        <v>1.6540747383873702</v>
      </c>
    </row>
    <row r="8563" spans="1:2">
      <c r="A8563">
        <v>8562</v>
      </c>
      <c r="B8563" s="13">
        <v>3.3827963370477727</v>
      </c>
    </row>
    <row r="8564" spans="1:2">
      <c r="A8564">
        <v>8563</v>
      </c>
      <c r="B8564" s="13">
        <v>0.72176819404718195</v>
      </c>
    </row>
    <row r="8565" spans="1:2">
      <c r="A8565">
        <v>8564</v>
      </c>
      <c r="B8565" s="13">
        <v>-2.3028096647934784E-2</v>
      </c>
    </row>
    <row r="8566" spans="1:2">
      <c r="A8566">
        <v>8565</v>
      </c>
      <c r="B8566" s="13">
        <v>-5.3872619305953711</v>
      </c>
    </row>
    <row r="8567" spans="1:2">
      <c r="A8567">
        <v>8566</v>
      </c>
      <c r="B8567" s="13">
        <v>1.6014590963039497</v>
      </c>
    </row>
    <row r="8568" spans="1:2">
      <c r="A8568">
        <v>8567</v>
      </c>
      <c r="B8568" s="13">
        <v>-5.3421422011161557</v>
      </c>
    </row>
    <row r="8569" spans="1:2">
      <c r="A8569">
        <v>8568</v>
      </c>
      <c r="B8569" s="13">
        <v>-3.4294496229516271</v>
      </c>
    </row>
    <row r="8570" spans="1:2">
      <c r="A8570">
        <v>8569</v>
      </c>
      <c r="B8570" s="13">
        <v>-2.221301750565996</v>
      </c>
    </row>
    <row r="8571" spans="1:2">
      <c r="A8571">
        <v>8570</v>
      </c>
      <c r="B8571" s="13">
        <v>-6.8599973493336464</v>
      </c>
    </row>
    <row r="8572" spans="1:2">
      <c r="A8572">
        <v>8571</v>
      </c>
      <c r="B8572" s="13">
        <v>-1.4008833402388337</v>
      </c>
    </row>
    <row r="8573" spans="1:2">
      <c r="A8573">
        <v>8572</v>
      </c>
      <c r="B8573" s="13">
        <v>6.9942354094567678</v>
      </c>
    </row>
    <row r="8574" spans="1:2">
      <c r="A8574">
        <v>8573</v>
      </c>
      <c r="B8574" s="13">
        <v>-1.262749909051514</v>
      </c>
    </row>
    <row r="8575" spans="1:2">
      <c r="A8575">
        <v>8574</v>
      </c>
      <c r="B8575" s="13">
        <v>8.3080925336859952</v>
      </c>
    </row>
    <row r="8576" spans="1:2">
      <c r="A8576">
        <v>8575</v>
      </c>
      <c r="B8576" s="13">
        <v>-7.6933133393434492</v>
      </c>
    </row>
    <row r="8577" spans="1:2">
      <c r="A8577">
        <v>8576</v>
      </c>
      <c r="B8577" s="13">
        <v>3.8887457956864866</v>
      </c>
    </row>
    <row r="8578" spans="1:2">
      <c r="A8578">
        <v>8577</v>
      </c>
      <c r="B8578" s="13">
        <v>-0.61894772092935046</v>
      </c>
    </row>
    <row r="8579" spans="1:2">
      <c r="A8579">
        <v>8578</v>
      </c>
      <c r="B8579" s="13">
        <v>-4.2346034515474225</v>
      </c>
    </row>
    <row r="8580" spans="1:2">
      <c r="A8580">
        <v>8579</v>
      </c>
      <c r="B8580" s="13">
        <v>6.1502946447839388</v>
      </c>
    </row>
    <row r="8581" spans="1:2">
      <c r="A8581">
        <v>8580</v>
      </c>
      <c r="B8581" s="13">
        <v>2.6374249959249991</v>
      </c>
    </row>
    <row r="8582" spans="1:2">
      <c r="A8582">
        <v>8581</v>
      </c>
      <c r="B8582" s="13">
        <v>1.2589993007618463</v>
      </c>
    </row>
    <row r="8583" spans="1:2">
      <c r="A8583">
        <v>8582</v>
      </c>
      <c r="B8583" s="13">
        <v>-1.7571901956078466</v>
      </c>
    </row>
    <row r="8584" spans="1:2">
      <c r="A8584">
        <v>8583</v>
      </c>
      <c r="B8584" s="13">
        <v>0.14267211456953247</v>
      </c>
    </row>
    <row r="8585" spans="1:2">
      <c r="A8585">
        <v>8584</v>
      </c>
      <c r="B8585" s="13">
        <v>0.97448405521366488</v>
      </c>
    </row>
    <row r="8586" spans="1:2">
      <c r="A8586">
        <v>8585</v>
      </c>
      <c r="B8586" s="13">
        <v>-1.9912354810798523</v>
      </c>
    </row>
    <row r="8587" spans="1:2">
      <c r="A8587">
        <v>8586</v>
      </c>
      <c r="B8587" s="13">
        <v>5.126929188072272</v>
      </c>
    </row>
    <row r="8588" spans="1:2">
      <c r="A8588">
        <v>8587</v>
      </c>
      <c r="B8588" s="13">
        <v>-1.246620557831466</v>
      </c>
    </row>
    <row r="8589" spans="1:2">
      <c r="A8589">
        <v>8588</v>
      </c>
      <c r="B8589" s="13">
        <v>3.7479021073091805</v>
      </c>
    </row>
    <row r="8590" spans="1:2">
      <c r="A8590">
        <v>8589</v>
      </c>
      <c r="B8590" s="13">
        <v>-2.7034952949526061</v>
      </c>
    </row>
    <row r="8591" spans="1:2">
      <c r="A8591">
        <v>8590</v>
      </c>
      <c r="B8591" s="13">
        <v>1.2650823486762437</v>
      </c>
    </row>
    <row r="8592" spans="1:2">
      <c r="A8592">
        <v>8591</v>
      </c>
      <c r="B8592" s="13">
        <v>-4.2252384497338396</v>
      </c>
    </row>
    <row r="8593" spans="1:2">
      <c r="A8593">
        <v>8592</v>
      </c>
      <c r="B8593" s="13">
        <v>1.2447632563684061</v>
      </c>
    </row>
    <row r="8594" spans="1:2">
      <c r="A8594">
        <v>8593</v>
      </c>
      <c r="B8594" s="13">
        <v>-5.2097348758691862</v>
      </c>
    </row>
    <row r="8595" spans="1:2">
      <c r="A8595">
        <v>8594</v>
      </c>
      <c r="B8595" s="13">
        <v>-1.4719687155207464</v>
      </c>
    </row>
    <row r="8596" spans="1:2">
      <c r="A8596">
        <v>8595</v>
      </c>
      <c r="B8596" s="13">
        <v>3.8958864610046446</v>
      </c>
    </row>
    <row r="8597" spans="1:2">
      <c r="A8597">
        <v>8596</v>
      </c>
      <c r="B8597" s="13">
        <v>0.22699000816022277</v>
      </c>
    </row>
    <row r="8598" spans="1:2">
      <c r="A8598">
        <v>8597</v>
      </c>
      <c r="B8598" s="13">
        <v>0.99554531800960366</v>
      </c>
    </row>
    <row r="8599" spans="1:2">
      <c r="A8599">
        <v>8598</v>
      </c>
      <c r="B8599" s="13">
        <v>2.8750726051221811</v>
      </c>
    </row>
    <row r="8600" spans="1:2">
      <c r="A8600">
        <v>8599</v>
      </c>
      <c r="B8600" s="13">
        <v>-0.23871309281731815</v>
      </c>
    </row>
    <row r="8601" spans="1:2">
      <c r="A8601">
        <v>8600</v>
      </c>
      <c r="B8601" s="13">
        <v>3.5133396544530759</v>
      </c>
    </row>
    <row r="8602" spans="1:2">
      <c r="A8602">
        <v>8601</v>
      </c>
      <c r="B8602" s="13">
        <v>-4.9736665771026152</v>
      </c>
    </row>
    <row r="8603" spans="1:2">
      <c r="A8603">
        <v>8602</v>
      </c>
      <c r="B8603" s="13">
        <v>6.3880533688181256</v>
      </c>
    </row>
    <row r="8604" spans="1:2">
      <c r="A8604">
        <v>8603</v>
      </c>
      <c r="B8604" s="13">
        <v>1.293705985609402</v>
      </c>
    </row>
    <row r="8605" spans="1:2">
      <c r="A8605">
        <v>8604</v>
      </c>
      <c r="B8605" s="13">
        <v>5.9149377528602471</v>
      </c>
    </row>
    <row r="8606" spans="1:2">
      <c r="A8606">
        <v>8605</v>
      </c>
      <c r="B8606" s="13">
        <v>-6.228644643697363</v>
      </c>
    </row>
    <row r="8607" spans="1:2">
      <c r="A8607">
        <v>8606</v>
      </c>
      <c r="B8607" s="13">
        <v>6.5385494304741547</v>
      </c>
    </row>
    <row r="8608" spans="1:2">
      <c r="A8608">
        <v>8607</v>
      </c>
      <c r="B8608" s="13">
        <v>-4.0495350553414324</v>
      </c>
    </row>
    <row r="8609" spans="1:2">
      <c r="A8609">
        <v>8608</v>
      </c>
      <c r="B8609" s="13">
        <v>-7.7766167000255537</v>
      </c>
    </row>
    <row r="8610" spans="1:2">
      <c r="A8610">
        <v>8609</v>
      </c>
      <c r="B8610" s="13">
        <v>0.8876485658139186</v>
      </c>
    </row>
    <row r="8611" spans="1:2">
      <c r="A8611">
        <v>8610</v>
      </c>
      <c r="B8611" s="13">
        <v>2.4618907235705394</v>
      </c>
    </row>
    <row r="8612" spans="1:2">
      <c r="A8612">
        <v>8611</v>
      </c>
      <c r="B8612" s="13">
        <v>4.022797682522854</v>
      </c>
    </row>
    <row r="8613" spans="1:2">
      <c r="A8613">
        <v>8612</v>
      </c>
      <c r="B8613" s="13">
        <v>-1.7464524548380636</v>
      </c>
    </row>
    <row r="8614" spans="1:2">
      <c r="A8614">
        <v>8613</v>
      </c>
      <c r="B8614" s="13">
        <v>2.7081594135488882</v>
      </c>
    </row>
    <row r="8615" spans="1:2">
      <c r="A8615">
        <v>8614</v>
      </c>
      <c r="B8615" s="13">
        <v>1.1675063141921576</v>
      </c>
    </row>
    <row r="8616" spans="1:2">
      <c r="A8616">
        <v>8615</v>
      </c>
      <c r="B8616" s="13">
        <v>-4.0153403488908408</v>
      </c>
    </row>
    <row r="8617" spans="1:2">
      <c r="A8617">
        <v>8616</v>
      </c>
      <c r="B8617" s="13">
        <v>2.9338168723341704</v>
      </c>
    </row>
    <row r="8618" spans="1:2">
      <c r="A8618">
        <v>8617</v>
      </c>
      <c r="B8618" s="13">
        <v>-1.3955496600528412</v>
      </c>
    </row>
    <row r="8619" spans="1:2">
      <c r="A8619">
        <v>8618</v>
      </c>
      <c r="B8619" s="13">
        <v>1.3775649190504318</v>
      </c>
    </row>
    <row r="8620" spans="1:2">
      <c r="A8620">
        <v>8619</v>
      </c>
      <c r="B8620" s="13">
        <v>1.5158282610475038</v>
      </c>
    </row>
    <row r="8621" spans="1:2">
      <c r="A8621">
        <v>8620</v>
      </c>
      <c r="B8621" s="13">
        <v>-0.17510395449738678</v>
      </c>
    </row>
    <row r="8622" spans="1:2">
      <c r="A8622">
        <v>8621</v>
      </c>
      <c r="B8622" s="13">
        <v>2.0951623542700184</v>
      </c>
    </row>
    <row r="8623" spans="1:2">
      <c r="A8623">
        <v>8622</v>
      </c>
      <c r="B8623" s="13">
        <v>-1.4095094332289417</v>
      </c>
    </row>
    <row r="8624" spans="1:2">
      <c r="A8624">
        <v>8623</v>
      </c>
      <c r="B8624" s="13">
        <v>-0.34525938376979809</v>
      </c>
    </row>
    <row r="8625" spans="1:2">
      <c r="A8625">
        <v>8624</v>
      </c>
      <c r="B8625" s="13">
        <v>-4.6113597216186362</v>
      </c>
    </row>
    <row r="8626" spans="1:2">
      <c r="A8626">
        <v>8625</v>
      </c>
      <c r="B8626" s="13">
        <v>-4.7923231271052424</v>
      </c>
    </row>
    <row r="8627" spans="1:2">
      <c r="A8627">
        <v>8626</v>
      </c>
      <c r="B8627" s="13">
        <v>-5.1003079887822933</v>
      </c>
    </row>
    <row r="8628" spans="1:2">
      <c r="A8628">
        <v>8627</v>
      </c>
      <c r="B8628" s="13">
        <v>0.79519178918448774</v>
      </c>
    </row>
    <row r="8629" spans="1:2">
      <c r="A8629">
        <v>8628</v>
      </c>
      <c r="B8629" s="13">
        <v>3.9759238532932883</v>
      </c>
    </row>
    <row r="8630" spans="1:2">
      <c r="A8630">
        <v>8629</v>
      </c>
      <c r="B8630" s="13">
        <v>-3.3766984178159336</v>
      </c>
    </row>
    <row r="8631" spans="1:2">
      <c r="A8631">
        <v>8630</v>
      </c>
      <c r="B8631" s="13">
        <v>1.7996935351600922</v>
      </c>
    </row>
    <row r="8632" spans="1:2">
      <c r="A8632">
        <v>8631</v>
      </c>
      <c r="B8632" s="13">
        <v>0.25213689267024442</v>
      </c>
    </row>
    <row r="8633" spans="1:2">
      <c r="A8633">
        <v>8632</v>
      </c>
      <c r="B8633" s="13">
        <v>2.8648340180602352</v>
      </c>
    </row>
    <row r="8634" spans="1:2">
      <c r="A8634">
        <v>8633</v>
      </c>
      <c r="B8634" s="13">
        <v>-5.5445763774883705</v>
      </c>
    </row>
    <row r="8635" spans="1:2">
      <c r="A8635">
        <v>8634</v>
      </c>
      <c r="B8635" s="13">
        <v>-3.936135791986846</v>
      </c>
    </row>
    <row r="8636" spans="1:2">
      <c r="A8636">
        <v>8635</v>
      </c>
      <c r="B8636" s="13">
        <v>-4.5227162936341854</v>
      </c>
    </row>
    <row r="8637" spans="1:2">
      <c r="A8637">
        <v>8636</v>
      </c>
      <c r="B8637" s="13">
        <v>-3.2615585430132756</v>
      </c>
    </row>
    <row r="8638" spans="1:2">
      <c r="A8638">
        <v>8637</v>
      </c>
      <c r="B8638" s="13">
        <v>-1.1142874409145249</v>
      </c>
    </row>
    <row r="8639" spans="1:2">
      <c r="A8639">
        <v>8638</v>
      </c>
      <c r="B8639" s="13">
        <v>2.7810807276170544</v>
      </c>
    </row>
    <row r="8640" spans="1:2">
      <c r="A8640">
        <v>8639</v>
      </c>
      <c r="B8640" s="13">
        <v>-5.7179093818648612</v>
      </c>
    </row>
    <row r="8641" spans="1:2">
      <c r="A8641">
        <v>8640</v>
      </c>
      <c r="B8641" s="13">
        <v>-1.0859163697474137</v>
      </c>
    </row>
    <row r="8642" spans="1:2">
      <c r="A8642">
        <v>8641</v>
      </c>
      <c r="B8642" s="13">
        <v>-0.86538598305383096</v>
      </c>
    </row>
    <row r="8643" spans="1:2">
      <c r="A8643">
        <v>8642</v>
      </c>
      <c r="B8643" s="13">
        <v>1.0862261786983942</v>
      </c>
    </row>
    <row r="8644" spans="1:2">
      <c r="A8644">
        <v>8643</v>
      </c>
      <c r="B8644" s="13">
        <v>1.420259496819736</v>
      </c>
    </row>
    <row r="8645" spans="1:2">
      <c r="A8645">
        <v>8644</v>
      </c>
      <c r="B8645" s="13">
        <v>1.1748560172642009</v>
      </c>
    </row>
    <row r="8646" spans="1:2">
      <c r="A8646">
        <v>8645</v>
      </c>
      <c r="B8646" s="13">
        <v>-0.11934193600524397</v>
      </c>
    </row>
    <row r="8647" spans="1:2">
      <c r="A8647">
        <v>8646</v>
      </c>
      <c r="B8647" s="13">
        <v>1.1298132347898966</v>
      </c>
    </row>
    <row r="8648" spans="1:2">
      <c r="A8648">
        <v>8647</v>
      </c>
      <c r="B8648" s="13">
        <v>-3.6827714637755549E-3</v>
      </c>
    </row>
    <row r="8649" spans="1:2">
      <c r="A8649">
        <v>8648</v>
      </c>
      <c r="B8649" s="13">
        <v>-4.8817846160019212</v>
      </c>
    </row>
    <row r="8650" spans="1:2">
      <c r="A8650">
        <v>8649</v>
      </c>
      <c r="B8650" s="13">
        <v>1.0145586733712852</v>
      </c>
    </row>
    <row r="8651" spans="1:2">
      <c r="A8651">
        <v>8650</v>
      </c>
      <c r="B8651" s="13">
        <v>7.5576322554262276</v>
      </c>
    </row>
    <row r="8652" spans="1:2">
      <c r="A8652">
        <v>8651</v>
      </c>
      <c r="B8652" s="13">
        <v>3.1598317785711436</v>
      </c>
    </row>
    <row r="8653" spans="1:2">
      <c r="A8653">
        <v>8652</v>
      </c>
      <c r="B8653" s="13">
        <v>-0.4425243716793642</v>
      </c>
    </row>
    <row r="8654" spans="1:2">
      <c r="A8654">
        <v>8653</v>
      </c>
      <c r="B8654" s="13">
        <v>-6.6701283716165323</v>
      </c>
    </row>
    <row r="8655" spans="1:2">
      <c r="A8655">
        <v>8654</v>
      </c>
      <c r="B8655" s="13">
        <v>1.6494869023308891</v>
      </c>
    </row>
    <row r="8656" spans="1:2">
      <c r="A8656">
        <v>8655</v>
      </c>
      <c r="B8656" s="13">
        <v>-0.29210182632162784</v>
      </c>
    </row>
    <row r="8657" spans="1:2">
      <c r="A8657">
        <v>8656</v>
      </c>
      <c r="B8657" s="13">
        <v>-6.1867035933777128</v>
      </c>
    </row>
    <row r="8658" spans="1:2">
      <c r="A8658">
        <v>8657</v>
      </c>
      <c r="B8658" s="13">
        <v>9.2053086142394616</v>
      </c>
    </row>
    <row r="8659" spans="1:2">
      <c r="A8659">
        <v>8658</v>
      </c>
      <c r="B8659" s="13">
        <v>-1.4006024894032034</v>
      </c>
    </row>
    <row r="8660" spans="1:2">
      <c r="A8660">
        <v>8659</v>
      </c>
      <c r="B8660" s="13">
        <v>-6.3733901100590273</v>
      </c>
    </row>
    <row r="8661" spans="1:2">
      <c r="A8661">
        <v>8660</v>
      </c>
      <c r="B8661" s="13">
        <v>-1.4169795372199536</v>
      </c>
    </row>
    <row r="8662" spans="1:2">
      <c r="A8662">
        <v>8661</v>
      </c>
      <c r="B8662" s="13">
        <v>1.8268142937455696</v>
      </c>
    </row>
    <row r="8663" spans="1:2">
      <c r="A8663">
        <v>8662</v>
      </c>
      <c r="B8663" s="13">
        <v>-0.91605596194069538</v>
      </c>
    </row>
    <row r="8664" spans="1:2">
      <c r="A8664">
        <v>8663</v>
      </c>
      <c r="B8664" s="13">
        <v>1.7374039241534263</v>
      </c>
    </row>
    <row r="8665" spans="1:2">
      <c r="A8665">
        <v>8664</v>
      </c>
      <c r="B8665" s="13">
        <v>2.9905418923947766</v>
      </c>
    </row>
    <row r="8666" spans="1:2">
      <c r="A8666">
        <v>8665</v>
      </c>
      <c r="B8666" s="13">
        <v>0.929529193190058</v>
      </c>
    </row>
    <row r="8667" spans="1:2">
      <c r="A8667">
        <v>8666</v>
      </c>
      <c r="B8667" s="13">
        <v>0.12585949089643092</v>
      </c>
    </row>
    <row r="8668" spans="1:2">
      <c r="A8668">
        <v>8667</v>
      </c>
      <c r="B8668" s="13">
        <v>3.3863560466304081</v>
      </c>
    </row>
    <row r="8669" spans="1:2">
      <c r="A8669">
        <v>8668</v>
      </c>
      <c r="B8669" s="13">
        <v>-3.154212007969408</v>
      </c>
    </row>
    <row r="8670" spans="1:2">
      <c r="A8670">
        <v>8669</v>
      </c>
      <c r="B8670" s="13">
        <v>0.79083430994420933</v>
      </c>
    </row>
    <row r="8671" spans="1:2">
      <c r="A8671">
        <v>8670</v>
      </c>
      <c r="B8671" s="13">
        <v>0.14161535242163545</v>
      </c>
    </row>
    <row r="8672" spans="1:2">
      <c r="A8672">
        <v>8671</v>
      </c>
      <c r="B8672" s="13">
        <v>-4.6098118969049997</v>
      </c>
    </row>
    <row r="8673" spans="1:2">
      <c r="A8673">
        <v>8672</v>
      </c>
      <c r="B8673" s="13">
        <v>2.0346178734450988</v>
      </c>
    </row>
    <row r="8674" spans="1:2">
      <c r="A8674">
        <v>8673</v>
      </c>
      <c r="B8674" s="13">
        <v>0.78744200172907031</v>
      </c>
    </row>
    <row r="8675" spans="1:2">
      <c r="A8675">
        <v>8674</v>
      </c>
      <c r="B8675" s="13">
        <v>4.8817106675662094</v>
      </c>
    </row>
    <row r="8676" spans="1:2">
      <c r="A8676">
        <v>8675</v>
      </c>
      <c r="B8676" s="13">
        <v>-1.7242699752508368</v>
      </c>
    </row>
    <row r="8677" spans="1:2">
      <c r="A8677">
        <v>8676</v>
      </c>
      <c r="B8677" s="13">
        <v>0.98497580134041163</v>
      </c>
    </row>
    <row r="8678" spans="1:2">
      <c r="A8678">
        <v>8677</v>
      </c>
      <c r="B8678" s="13">
        <v>-1.947206327661313</v>
      </c>
    </row>
    <row r="8679" spans="1:2">
      <c r="A8679">
        <v>8678</v>
      </c>
      <c r="B8679" s="13">
        <v>-1.9337569966774435</v>
      </c>
    </row>
    <row r="8680" spans="1:2">
      <c r="A8680">
        <v>8679</v>
      </c>
      <c r="B8680" s="13">
        <v>-3.534074881787137</v>
      </c>
    </row>
    <row r="8681" spans="1:2">
      <c r="A8681">
        <v>8680</v>
      </c>
      <c r="B8681" s="13">
        <v>0.86219831358122845</v>
      </c>
    </row>
    <row r="8682" spans="1:2">
      <c r="A8682">
        <v>8681</v>
      </c>
      <c r="B8682" s="13">
        <v>0.79811785699501059</v>
      </c>
    </row>
    <row r="8683" spans="1:2">
      <c r="A8683">
        <v>8682</v>
      </c>
      <c r="B8683" s="13">
        <v>-2.5490636134515334</v>
      </c>
    </row>
    <row r="8684" spans="1:2">
      <c r="A8684">
        <v>8683</v>
      </c>
      <c r="B8684" s="13">
        <v>8.3837715728874578</v>
      </c>
    </row>
    <row r="8685" spans="1:2">
      <c r="A8685">
        <v>8684</v>
      </c>
      <c r="B8685" s="13">
        <v>7.2920503141116955</v>
      </c>
    </row>
    <row r="8686" spans="1:2">
      <c r="A8686">
        <v>8685</v>
      </c>
      <c r="B8686" s="13">
        <v>3.9090653896028789</v>
      </c>
    </row>
    <row r="8687" spans="1:2">
      <c r="A8687">
        <v>8686</v>
      </c>
      <c r="B8687" s="13">
        <v>-6.0459158471912149</v>
      </c>
    </row>
    <row r="8688" spans="1:2">
      <c r="A8688">
        <v>8687</v>
      </c>
      <c r="B8688" s="13">
        <v>3.2158869858434755</v>
      </c>
    </row>
    <row r="8689" spans="1:2">
      <c r="A8689">
        <v>8688</v>
      </c>
      <c r="B8689" s="13">
        <v>-7.0421061772689963</v>
      </c>
    </row>
    <row r="8690" spans="1:2">
      <c r="A8690">
        <v>8689</v>
      </c>
      <c r="B8690" s="13">
        <v>2.1727004395176635</v>
      </c>
    </row>
    <row r="8691" spans="1:2">
      <c r="A8691">
        <v>8690</v>
      </c>
      <c r="B8691" s="13">
        <v>5.8710352425382597</v>
      </c>
    </row>
    <row r="8692" spans="1:2">
      <c r="A8692">
        <v>8691</v>
      </c>
      <c r="B8692" s="13">
        <v>1.7190293778591388</v>
      </c>
    </row>
    <row r="8693" spans="1:2">
      <c r="A8693">
        <v>8692</v>
      </c>
      <c r="B8693" s="13">
        <v>-2.0099531642861317</v>
      </c>
    </row>
    <row r="8694" spans="1:2">
      <c r="A8694">
        <v>8693</v>
      </c>
      <c r="B8694" s="13">
        <v>-4.8280010500624488</v>
      </c>
    </row>
    <row r="8695" spans="1:2">
      <c r="A8695">
        <v>8694</v>
      </c>
      <c r="B8695" s="13">
        <v>-1.0861632269547272</v>
      </c>
    </row>
    <row r="8696" spans="1:2">
      <c r="A8696">
        <v>8695</v>
      </c>
      <c r="B8696" s="13">
        <v>-0.97002004729995228</v>
      </c>
    </row>
    <row r="8697" spans="1:2">
      <c r="A8697">
        <v>8696</v>
      </c>
      <c r="B8697" s="13">
        <v>-2.664626274650463</v>
      </c>
    </row>
    <row r="8698" spans="1:2">
      <c r="A8698">
        <v>8697</v>
      </c>
      <c r="B8698" s="13">
        <v>-3.0344456879359245</v>
      </c>
    </row>
    <row r="8699" spans="1:2">
      <c r="A8699">
        <v>8698</v>
      </c>
      <c r="B8699" s="13">
        <v>5.802304992734804</v>
      </c>
    </row>
    <row r="8700" spans="1:2">
      <c r="A8700">
        <v>8699</v>
      </c>
      <c r="B8700" s="13">
        <v>8.0566042770024335</v>
      </c>
    </row>
    <row r="8701" spans="1:2">
      <c r="A8701">
        <v>8700</v>
      </c>
      <c r="B8701" s="13">
        <v>4.3119511902227066</v>
      </c>
    </row>
    <row r="8702" spans="1:2">
      <c r="A8702">
        <v>8701</v>
      </c>
      <c r="B8702" s="13">
        <v>15.014412734120956</v>
      </c>
    </row>
    <row r="8703" spans="1:2">
      <c r="A8703">
        <v>8702</v>
      </c>
      <c r="B8703" s="13">
        <v>0.26716403210075057</v>
      </c>
    </row>
    <row r="8704" spans="1:2">
      <c r="A8704">
        <v>8703</v>
      </c>
      <c r="B8704" s="13">
        <v>5.1099297607816414</v>
      </c>
    </row>
    <row r="8705" spans="1:2">
      <c r="A8705">
        <v>8704</v>
      </c>
      <c r="B8705" s="13">
        <v>-6.3843680123631747</v>
      </c>
    </row>
    <row r="8706" spans="1:2">
      <c r="A8706">
        <v>8705</v>
      </c>
      <c r="B8706" s="13">
        <v>-5.7889460374950792</v>
      </c>
    </row>
    <row r="8707" spans="1:2">
      <c r="A8707">
        <v>8706</v>
      </c>
      <c r="B8707" s="13">
        <v>-5.9362795528589318</v>
      </c>
    </row>
    <row r="8708" spans="1:2">
      <c r="A8708">
        <v>8707</v>
      </c>
      <c r="B8708" s="13">
        <v>-3.0967798825489958</v>
      </c>
    </row>
    <row r="8709" spans="1:2">
      <c r="A8709">
        <v>8708</v>
      </c>
      <c r="B8709" s="13">
        <v>-1.9699026232581491</v>
      </c>
    </row>
    <row r="8710" spans="1:2">
      <c r="A8710">
        <v>8709</v>
      </c>
      <c r="B8710" s="13">
        <v>4.0756882072546938</v>
      </c>
    </row>
    <row r="8711" spans="1:2">
      <c r="A8711">
        <v>8710</v>
      </c>
      <c r="B8711" s="13">
        <v>-1.0732687850824321</v>
      </c>
    </row>
    <row r="8712" spans="1:2">
      <c r="A8712">
        <v>8711</v>
      </c>
      <c r="B8712" s="13">
        <v>4.3655385437965117</v>
      </c>
    </row>
    <row r="8713" spans="1:2">
      <c r="A8713">
        <v>8712</v>
      </c>
      <c r="B8713" s="13">
        <v>-3.7389786261739286</v>
      </c>
    </row>
    <row r="8714" spans="1:2">
      <c r="A8714">
        <v>8713</v>
      </c>
      <c r="B8714" s="13">
        <v>1.563611163138144</v>
      </c>
    </row>
    <row r="8715" spans="1:2">
      <c r="A8715">
        <v>8714</v>
      </c>
      <c r="B8715" s="13">
        <v>-2.7309665905333489</v>
      </c>
    </row>
    <row r="8716" spans="1:2">
      <c r="A8716">
        <v>8715</v>
      </c>
      <c r="B8716" s="13">
        <v>2.7240616548597232</v>
      </c>
    </row>
    <row r="8717" spans="1:2">
      <c r="A8717">
        <v>8716</v>
      </c>
      <c r="B8717" s="13">
        <v>1.1768327068762261</v>
      </c>
    </row>
    <row r="8718" spans="1:2">
      <c r="A8718">
        <v>8717</v>
      </c>
      <c r="B8718" s="13">
        <v>2.1489584020088315</v>
      </c>
    </row>
    <row r="8719" spans="1:2">
      <c r="A8719">
        <v>8718</v>
      </c>
      <c r="B8719" s="13">
        <v>-4.7886157923371231</v>
      </c>
    </row>
    <row r="8720" spans="1:2">
      <c r="A8720">
        <v>8719</v>
      </c>
      <c r="B8720" s="13">
        <v>-0.16561241373258259</v>
      </c>
    </row>
    <row r="8721" spans="1:2">
      <c r="A8721">
        <v>8720</v>
      </c>
      <c r="B8721" s="13">
        <v>0.97060486808173785</v>
      </c>
    </row>
    <row r="8722" spans="1:2">
      <c r="A8722">
        <v>8721</v>
      </c>
      <c r="B8722" s="13">
        <v>3.2471292323267398</v>
      </c>
    </row>
    <row r="8723" spans="1:2">
      <c r="A8723">
        <v>8722</v>
      </c>
      <c r="B8723" s="13">
        <v>-0.26225445769049049</v>
      </c>
    </row>
    <row r="8724" spans="1:2">
      <c r="A8724">
        <v>8723</v>
      </c>
      <c r="B8724" s="13">
        <v>-3.5158769497977977</v>
      </c>
    </row>
    <row r="8725" spans="1:2">
      <c r="A8725">
        <v>8724</v>
      </c>
      <c r="B8725" s="13">
        <v>9.2453870563163569</v>
      </c>
    </row>
    <row r="8726" spans="1:2">
      <c r="A8726">
        <v>8725</v>
      </c>
      <c r="B8726" s="13">
        <v>0.36921431026632207</v>
      </c>
    </row>
    <row r="8727" spans="1:2">
      <c r="A8727">
        <v>8726</v>
      </c>
      <c r="B8727" s="13">
        <v>2.9232401448972611</v>
      </c>
    </row>
    <row r="8728" spans="1:2">
      <c r="A8728">
        <v>8727</v>
      </c>
      <c r="B8728" s="13">
        <v>0.67155561185042656</v>
      </c>
    </row>
    <row r="8729" spans="1:2">
      <c r="A8729">
        <v>8728</v>
      </c>
      <c r="B8729" s="13">
        <v>-0.80885951384356303</v>
      </c>
    </row>
    <row r="8730" spans="1:2">
      <c r="A8730">
        <v>8729</v>
      </c>
      <c r="B8730" s="13">
        <v>-1.0194912471350233</v>
      </c>
    </row>
    <row r="8731" spans="1:2">
      <c r="A8731">
        <v>8730</v>
      </c>
      <c r="B8731" s="13">
        <v>-0.62217549379886317</v>
      </c>
    </row>
    <row r="8732" spans="1:2">
      <c r="A8732">
        <v>8731</v>
      </c>
      <c r="B8732" s="13">
        <v>-4.6639321115645673</v>
      </c>
    </row>
    <row r="8733" spans="1:2">
      <c r="A8733">
        <v>8732</v>
      </c>
      <c r="B8733" s="13">
        <v>0.44695479479739891</v>
      </c>
    </row>
    <row r="8734" spans="1:2">
      <c r="A8734">
        <v>8733</v>
      </c>
      <c r="B8734" s="13">
        <v>-1.9986188892936572</v>
      </c>
    </row>
    <row r="8735" spans="1:2">
      <c r="A8735">
        <v>8734</v>
      </c>
      <c r="B8735" s="13">
        <v>2.017944716099922</v>
      </c>
    </row>
    <row r="8736" spans="1:2">
      <c r="A8736">
        <v>8735</v>
      </c>
      <c r="B8736" s="13">
        <v>-1.1815422676795906</v>
      </c>
    </row>
    <row r="8737" spans="1:2">
      <c r="A8737">
        <v>8736</v>
      </c>
      <c r="B8737" s="13">
        <v>1.8360086733129273</v>
      </c>
    </row>
    <row r="8738" spans="1:2">
      <c r="A8738">
        <v>8737</v>
      </c>
      <c r="B8738" s="13">
        <v>-3.1287414606904651E-2</v>
      </c>
    </row>
    <row r="8739" spans="1:2">
      <c r="A8739">
        <v>8738</v>
      </c>
      <c r="B8739" s="13">
        <v>6.8329159295015218</v>
      </c>
    </row>
    <row r="8740" spans="1:2">
      <c r="A8740">
        <v>8739</v>
      </c>
      <c r="B8740" s="13">
        <v>-5.0865623941409712</v>
      </c>
    </row>
    <row r="8741" spans="1:2">
      <c r="A8741">
        <v>8740</v>
      </c>
      <c r="B8741" s="13">
        <v>-1.6397374250886563</v>
      </c>
    </row>
    <row r="8742" spans="1:2">
      <c r="A8742">
        <v>8741</v>
      </c>
      <c r="B8742" s="13">
        <v>-2.8487026408927902</v>
      </c>
    </row>
    <row r="8743" spans="1:2">
      <c r="A8743">
        <v>8742</v>
      </c>
      <c r="B8743" s="13">
        <v>-4.6096497938235448</v>
      </c>
    </row>
    <row r="8744" spans="1:2">
      <c r="A8744">
        <v>8743</v>
      </c>
      <c r="B8744" s="13">
        <v>5.2570096782688909</v>
      </c>
    </row>
    <row r="8745" spans="1:2">
      <c r="A8745">
        <v>8744</v>
      </c>
      <c r="B8745" s="13">
        <v>-4.2619238487969158</v>
      </c>
    </row>
    <row r="8746" spans="1:2">
      <c r="A8746">
        <v>8745</v>
      </c>
      <c r="B8746" s="13">
        <v>-0.72381286458402627</v>
      </c>
    </row>
    <row r="8747" spans="1:2">
      <c r="A8747">
        <v>8746</v>
      </c>
      <c r="B8747" s="13">
        <v>3.0168454488910794</v>
      </c>
    </row>
    <row r="8748" spans="1:2">
      <c r="A8748">
        <v>8747</v>
      </c>
      <c r="B8748" s="13">
        <v>2.1424644905241821</v>
      </c>
    </row>
    <row r="8749" spans="1:2">
      <c r="A8749">
        <v>8748</v>
      </c>
      <c r="B8749" s="13">
        <v>3.6702409250421399</v>
      </c>
    </row>
    <row r="8750" spans="1:2">
      <c r="A8750">
        <v>8749</v>
      </c>
      <c r="B8750" s="13">
        <v>5.1203147533117308</v>
      </c>
    </row>
    <row r="8751" spans="1:2">
      <c r="A8751">
        <v>8750</v>
      </c>
      <c r="B8751" s="13">
        <v>4.2215154430835637</v>
      </c>
    </row>
    <row r="8752" spans="1:2">
      <c r="A8752">
        <v>8751</v>
      </c>
      <c r="B8752" s="13">
        <v>-1.3167263406176952</v>
      </c>
    </row>
    <row r="8753" spans="1:2">
      <c r="A8753">
        <v>8752</v>
      </c>
      <c r="B8753" s="13">
        <v>2.1814543851398418</v>
      </c>
    </row>
    <row r="8754" spans="1:2">
      <c r="A8754">
        <v>8753</v>
      </c>
      <c r="B8754" s="13">
        <v>-8.0452009592890441</v>
      </c>
    </row>
    <row r="8755" spans="1:2">
      <c r="A8755">
        <v>8754</v>
      </c>
      <c r="B8755" s="13">
        <v>-4.272305636509933</v>
      </c>
    </row>
    <row r="8756" spans="1:2">
      <c r="A8756">
        <v>8755</v>
      </c>
      <c r="B8756" s="13">
        <v>2.1969527689994166</v>
      </c>
    </row>
    <row r="8757" spans="1:2">
      <c r="A8757">
        <v>8756</v>
      </c>
      <c r="B8757" s="13">
        <v>4.8561343997076758</v>
      </c>
    </row>
    <row r="8758" spans="1:2">
      <c r="A8758">
        <v>8757</v>
      </c>
      <c r="B8758" s="13">
        <v>0.21377953805905037</v>
      </c>
    </row>
    <row r="8759" spans="1:2">
      <c r="A8759">
        <v>8758</v>
      </c>
      <c r="B8759" s="13">
        <v>-0.70860591519236427</v>
      </c>
    </row>
    <row r="8760" spans="1:2">
      <c r="A8760">
        <v>8759</v>
      </c>
      <c r="B8760" s="13">
        <v>2.9372604597226508</v>
      </c>
    </row>
    <row r="8761" spans="1:2">
      <c r="A8761">
        <v>8760</v>
      </c>
      <c r="B8761" s="13">
        <v>10.018656545900415</v>
      </c>
    </row>
    <row r="8762" spans="1:2">
      <c r="A8762">
        <v>8761</v>
      </c>
      <c r="B8762" s="13">
        <v>3.2088867330729007</v>
      </c>
    </row>
    <row r="8763" spans="1:2">
      <c r="A8763">
        <v>8762</v>
      </c>
      <c r="B8763" s="13">
        <v>0.71978448332284872</v>
      </c>
    </row>
    <row r="8764" spans="1:2">
      <c r="A8764">
        <v>8763</v>
      </c>
      <c r="B8764" s="13">
        <v>1.0288853731370387</v>
      </c>
    </row>
    <row r="8765" spans="1:2">
      <c r="A8765">
        <v>8764</v>
      </c>
      <c r="B8765" s="13">
        <v>-1.4494528399336006</v>
      </c>
    </row>
    <row r="8766" spans="1:2">
      <c r="A8766">
        <v>8765</v>
      </c>
      <c r="B8766" s="13">
        <v>2.8984593615288667</v>
      </c>
    </row>
    <row r="8767" spans="1:2">
      <c r="A8767">
        <v>8766</v>
      </c>
      <c r="B8767" s="13">
        <v>1.2358743092770212</v>
      </c>
    </row>
    <row r="8768" spans="1:2">
      <c r="A8768">
        <v>8767</v>
      </c>
      <c r="B8768" s="13">
        <v>1.9237069172471628</v>
      </c>
    </row>
    <row r="8769" spans="1:2">
      <c r="A8769">
        <v>8768</v>
      </c>
      <c r="B8769" s="13">
        <v>7.3886025382851495</v>
      </c>
    </row>
    <row r="8770" spans="1:2">
      <c r="A8770">
        <v>8769</v>
      </c>
      <c r="B8770" s="13">
        <v>3.8102504175466225</v>
      </c>
    </row>
    <row r="8771" spans="1:2">
      <c r="A8771">
        <v>8770</v>
      </c>
      <c r="B8771" s="13">
        <v>-5.2581707420506207</v>
      </c>
    </row>
    <row r="8772" spans="1:2">
      <c r="A8772">
        <v>8771</v>
      </c>
      <c r="B8772" s="13">
        <v>-6.9354141418692796</v>
      </c>
    </row>
    <row r="8773" spans="1:2">
      <c r="A8773">
        <v>8772</v>
      </c>
      <c r="B8773" s="13">
        <v>4.0970588572068296</v>
      </c>
    </row>
    <row r="8774" spans="1:2">
      <c r="A8774">
        <v>8773</v>
      </c>
      <c r="B8774" s="13">
        <v>-5.9885754048124795</v>
      </c>
    </row>
    <row r="8775" spans="1:2">
      <c r="A8775">
        <v>8774</v>
      </c>
      <c r="B8775" s="13">
        <v>-6.4687682031367171</v>
      </c>
    </row>
    <row r="8776" spans="1:2">
      <c r="A8776">
        <v>8775</v>
      </c>
      <c r="B8776" s="13">
        <v>5.8964053416126276</v>
      </c>
    </row>
    <row r="8777" spans="1:2">
      <c r="A8777">
        <v>8776</v>
      </c>
      <c r="B8777" s="13">
        <v>-2.3245352666842298</v>
      </c>
    </row>
    <row r="8778" spans="1:2">
      <c r="A8778">
        <v>8777</v>
      </c>
      <c r="B8778" s="13">
        <v>-4.4458028781112606</v>
      </c>
    </row>
    <row r="8779" spans="1:2">
      <c r="A8779">
        <v>8778</v>
      </c>
      <c r="B8779" s="13">
        <v>8.447742708484636E-2</v>
      </c>
    </row>
    <row r="8780" spans="1:2">
      <c r="A8780">
        <v>8779</v>
      </c>
      <c r="B8780" s="13">
        <v>-6.2428407188117587</v>
      </c>
    </row>
    <row r="8781" spans="1:2">
      <c r="A8781">
        <v>8780</v>
      </c>
      <c r="B8781" s="13">
        <v>-1.6751796670413603</v>
      </c>
    </row>
    <row r="8782" spans="1:2">
      <c r="A8782">
        <v>8781</v>
      </c>
      <c r="B8782" s="13">
        <v>3.051599104667893</v>
      </c>
    </row>
    <row r="8783" spans="1:2">
      <c r="A8783">
        <v>8782</v>
      </c>
      <c r="B8783" s="13">
        <v>1.3480079121246642</v>
      </c>
    </row>
    <row r="8784" spans="1:2">
      <c r="A8784">
        <v>8783</v>
      </c>
      <c r="B8784" s="13">
        <v>-3.3712386604005014</v>
      </c>
    </row>
    <row r="8785" spans="1:2">
      <c r="A8785">
        <v>8784</v>
      </c>
      <c r="B8785" s="13">
        <v>-1.3688742598814996</v>
      </c>
    </row>
    <row r="8786" spans="1:2">
      <c r="A8786">
        <v>8785</v>
      </c>
      <c r="B8786" s="13">
        <v>2.5694029116411419E-2</v>
      </c>
    </row>
    <row r="8787" spans="1:2">
      <c r="A8787">
        <v>8786</v>
      </c>
      <c r="B8787" s="13">
        <v>-5.6432473765295423</v>
      </c>
    </row>
    <row r="8788" spans="1:2">
      <c r="A8788">
        <v>8787</v>
      </c>
      <c r="B8788" s="13">
        <v>-0.61980592448888694</v>
      </c>
    </row>
    <row r="8789" spans="1:2">
      <c r="A8789">
        <v>8788</v>
      </c>
      <c r="B8789" s="13">
        <v>-0.70585703368841024</v>
      </c>
    </row>
    <row r="8790" spans="1:2">
      <c r="A8790">
        <v>8789</v>
      </c>
      <c r="B8790" s="13">
        <v>1.1699816856449314</v>
      </c>
    </row>
    <row r="8791" spans="1:2">
      <c r="A8791">
        <v>8790</v>
      </c>
      <c r="B8791" s="13">
        <v>1.1871941079326138</v>
      </c>
    </row>
    <row r="8792" spans="1:2">
      <c r="A8792">
        <v>8791</v>
      </c>
      <c r="B8792" s="13">
        <v>0.21724910927678895</v>
      </c>
    </row>
    <row r="8793" spans="1:2">
      <c r="A8793">
        <v>8792</v>
      </c>
      <c r="B8793" s="13">
        <v>-6.4634739093404479</v>
      </c>
    </row>
    <row r="8794" spans="1:2">
      <c r="A8794">
        <v>8793</v>
      </c>
      <c r="B8794" s="13">
        <v>0.22709370430876458</v>
      </c>
    </row>
    <row r="8795" spans="1:2">
      <c r="A8795">
        <v>8794</v>
      </c>
      <c r="B8795" s="13">
        <v>-1.0555727197153171</v>
      </c>
    </row>
    <row r="8796" spans="1:2">
      <c r="A8796">
        <v>8795</v>
      </c>
      <c r="B8796" s="13">
        <v>-1.3509189125032073</v>
      </c>
    </row>
    <row r="8797" spans="1:2">
      <c r="A8797">
        <v>8796</v>
      </c>
      <c r="B8797" s="13">
        <v>0.56759037063320161</v>
      </c>
    </row>
    <row r="8798" spans="1:2">
      <c r="A8798">
        <v>8797</v>
      </c>
      <c r="B8798" s="13">
        <v>-7.4894952029401426E-2</v>
      </c>
    </row>
    <row r="8799" spans="1:2">
      <c r="A8799">
        <v>8798</v>
      </c>
      <c r="B8799" s="13">
        <v>5.5827092305987751</v>
      </c>
    </row>
    <row r="8800" spans="1:2">
      <c r="A8800">
        <v>8799</v>
      </c>
      <c r="B8800" s="13">
        <v>-3.0480216029273524</v>
      </c>
    </row>
    <row r="8801" spans="1:2">
      <c r="A8801">
        <v>8800</v>
      </c>
      <c r="B8801" s="13">
        <v>-4.1198459489985506</v>
      </c>
    </row>
    <row r="8802" spans="1:2">
      <c r="A8802">
        <v>8801</v>
      </c>
      <c r="B8802" s="13">
        <v>-6.7354676124014867</v>
      </c>
    </row>
    <row r="8803" spans="1:2">
      <c r="A8803">
        <v>8802</v>
      </c>
      <c r="B8803" s="13">
        <v>3.4701408547025707</v>
      </c>
    </row>
    <row r="8804" spans="1:2">
      <c r="A8804">
        <v>8803</v>
      </c>
      <c r="B8804" s="13">
        <v>-3.1469135113046627</v>
      </c>
    </row>
    <row r="8805" spans="1:2">
      <c r="A8805">
        <v>8804</v>
      </c>
      <c r="B8805" s="13">
        <v>5.5630753501607222</v>
      </c>
    </row>
    <row r="8806" spans="1:2">
      <c r="A8806">
        <v>8805</v>
      </c>
      <c r="B8806" s="13">
        <v>-4.2318133248335483</v>
      </c>
    </row>
    <row r="8807" spans="1:2">
      <c r="A8807">
        <v>8806</v>
      </c>
      <c r="B8807" s="13">
        <v>4.550970400280077</v>
      </c>
    </row>
    <row r="8808" spans="1:2">
      <c r="A8808">
        <v>8807</v>
      </c>
      <c r="B8808" s="13">
        <v>-0.50137891795128309</v>
      </c>
    </row>
    <row r="8809" spans="1:2">
      <c r="A8809">
        <v>8808</v>
      </c>
      <c r="B8809" s="13">
        <v>-0.90274745499519249</v>
      </c>
    </row>
    <row r="8810" spans="1:2">
      <c r="A8810">
        <v>8809</v>
      </c>
      <c r="B8810" s="13">
        <v>-3.837616470563439</v>
      </c>
    </row>
    <row r="8811" spans="1:2">
      <c r="A8811">
        <v>8810</v>
      </c>
      <c r="B8811" s="13">
        <v>-1.7906466864353132</v>
      </c>
    </row>
    <row r="8812" spans="1:2">
      <c r="A8812">
        <v>8811</v>
      </c>
      <c r="B8812" s="13">
        <v>-0.99934292031334793</v>
      </c>
    </row>
    <row r="8813" spans="1:2">
      <c r="A8813">
        <v>8812</v>
      </c>
      <c r="B8813" s="13">
        <v>2.2605780555401558</v>
      </c>
    </row>
    <row r="8814" spans="1:2">
      <c r="A8814">
        <v>8813</v>
      </c>
      <c r="B8814" s="13">
        <v>0.42180868967207885</v>
      </c>
    </row>
    <row r="8815" spans="1:2">
      <c r="A8815">
        <v>8814</v>
      </c>
      <c r="B8815" s="13">
        <v>-0.660628831530789</v>
      </c>
    </row>
    <row r="8816" spans="1:2">
      <c r="A8816">
        <v>8815</v>
      </c>
      <c r="B8816" s="13">
        <v>-5.1187148141565553</v>
      </c>
    </row>
    <row r="8817" spans="1:2">
      <c r="A8817">
        <v>8816</v>
      </c>
      <c r="B8817" s="13">
        <v>-3.8694933309620438</v>
      </c>
    </row>
    <row r="8818" spans="1:2">
      <c r="A8818">
        <v>8817</v>
      </c>
      <c r="B8818" s="13">
        <v>1.8883586714261813</v>
      </c>
    </row>
    <row r="8819" spans="1:2">
      <c r="A8819">
        <v>8818</v>
      </c>
      <c r="B8819" s="13">
        <v>6.4778054564814891</v>
      </c>
    </row>
    <row r="8820" spans="1:2">
      <c r="A8820">
        <v>8819</v>
      </c>
      <c r="B8820" s="13">
        <v>-1.7367220645416368</v>
      </c>
    </row>
    <row r="8821" spans="1:2">
      <c r="A8821">
        <v>8820</v>
      </c>
      <c r="B8821" s="13">
        <v>0.8626740242131653</v>
      </c>
    </row>
    <row r="8822" spans="1:2">
      <c r="A8822">
        <v>8821</v>
      </c>
      <c r="B8822" s="13">
        <v>-2.8706364713443056</v>
      </c>
    </row>
    <row r="8823" spans="1:2">
      <c r="A8823">
        <v>8822</v>
      </c>
      <c r="B8823" s="13">
        <v>1.2894232244912882</v>
      </c>
    </row>
    <row r="8824" spans="1:2">
      <c r="A8824">
        <v>8823</v>
      </c>
      <c r="B8824" s="13">
        <v>1.8119182159008906</v>
      </c>
    </row>
    <row r="8825" spans="1:2">
      <c r="A8825">
        <v>8824</v>
      </c>
      <c r="B8825" s="13">
        <v>2.6526671969156546</v>
      </c>
    </row>
    <row r="8826" spans="1:2">
      <c r="A8826">
        <v>8825</v>
      </c>
      <c r="B8826" s="13">
        <v>1.4006738402252452</v>
      </c>
    </row>
    <row r="8827" spans="1:2">
      <c r="A8827">
        <v>8826</v>
      </c>
      <c r="B8827" s="13">
        <v>-7.9260696403277029</v>
      </c>
    </row>
    <row r="8828" spans="1:2">
      <c r="A8828">
        <v>8827</v>
      </c>
      <c r="B8828" s="13">
        <v>-0.61598492085283019</v>
      </c>
    </row>
    <row r="8829" spans="1:2">
      <c r="A8829">
        <v>8828</v>
      </c>
      <c r="B8829" s="13">
        <v>3.5898957450404332</v>
      </c>
    </row>
    <row r="8830" spans="1:2">
      <c r="A8830">
        <v>8829</v>
      </c>
      <c r="B8830" s="13">
        <v>-2.6278858771299469</v>
      </c>
    </row>
    <row r="8831" spans="1:2">
      <c r="A8831">
        <v>8830</v>
      </c>
      <c r="B8831" s="13">
        <v>-5.621449156794335</v>
      </c>
    </row>
    <row r="8832" spans="1:2">
      <c r="A8832">
        <v>8831</v>
      </c>
      <c r="B8832" s="13">
        <v>0.59125914877214558</v>
      </c>
    </row>
    <row r="8833" spans="1:2">
      <c r="A8833">
        <v>8832</v>
      </c>
      <c r="B8833" s="13">
        <v>-8.7557912355580552</v>
      </c>
    </row>
    <row r="8834" spans="1:2">
      <c r="A8834">
        <v>8833</v>
      </c>
      <c r="B8834" s="13">
        <v>0.95856167793893032</v>
      </c>
    </row>
    <row r="8835" spans="1:2">
      <c r="A8835">
        <v>8834</v>
      </c>
      <c r="B8835" s="13">
        <v>-0.7119940827986273</v>
      </c>
    </row>
    <row r="8836" spans="1:2">
      <c r="A8836">
        <v>8835</v>
      </c>
      <c r="B8836" s="13">
        <v>0.76144603558934632</v>
      </c>
    </row>
    <row r="8837" spans="1:2">
      <c r="A8837">
        <v>8836</v>
      </c>
      <c r="B8837" s="13">
        <v>4.4635441247484824</v>
      </c>
    </row>
    <row r="8838" spans="1:2">
      <c r="A8838">
        <v>8837</v>
      </c>
      <c r="B8838" s="13">
        <v>7.57717452570781</v>
      </c>
    </row>
    <row r="8839" spans="1:2">
      <c r="A8839">
        <v>8838</v>
      </c>
      <c r="B8839" s="13">
        <v>2.4233399795387647</v>
      </c>
    </row>
    <row r="8840" spans="1:2">
      <c r="A8840">
        <v>8839</v>
      </c>
      <c r="B8840" s="13">
        <v>2.6976009237099925</v>
      </c>
    </row>
    <row r="8841" spans="1:2">
      <c r="A8841">
        <v>8840</v>
      </c>
      <c r="B8841" s="13">
        <v>2.9515206091257924</v>
      </c>
    </row>
    <row r="8842" spans="1:2">
      <c r="A8842">
        <v>8841</v>
      </c>
      <c r="B8842" s="13">
        <v>-2.1003780975256094</v>
      </c>
    </row>
    <row r="8843" spans="1:2">
      <c r="A8843">
        <v>8842</v>
      </c>
      <c r="B8843" s="13">
        <v>0.50870012452945101</v>
      </c>
    </row>
    <row r="8844" spans="1:2">
      <c r="A8844">
        <v>8843</v>
      </c>
      <c r="B8844" s="13">
        <v>-5.246328742154895</v>
      </c>
    </row>
    <row r="8845" spans="1:2">
      <c r="A8845">
        <v>8844</v>
      </c>
      <c r="B8845" s="13">
        <v>3.7359169693669889</v>
      </c>
    </row>
    <row r="8846" spans="1:2">
      <c r="A8846">
        <v>8845</v>
      </c>
      <c r="B8846" s="13">
        <v>-3.8019410829519429</v>
      </c>
    </row>
    <row r="8847" spans="1:2">
      <c r="A8847">
        <v>8846</v>
      </c>
      <c r="B8847" s="13">
        <v>-2.1953723657950333</v>
      </c>
    </row>
    <row r="8848" spans="1:2">
      <c r="A8848">
        <v>8847</v>
      </c>
      <c r="B8848" s="13">
        <v>5.1929401372780726</v>
      </c>
    </row>
    <row r="8849" spans="1:2">
      <c r="A8849">
        <v>8848</v>
      </c>
      <c r="B8849" s="13">
        <v>2.6922728640107656</v>
      </c>
    </row>
    <row r="8850" spans="1:2">
      <c r="A8850">
        <v>8849</v>
      </c>
      <c r="B8850" s="13">
        <v>-0.65997926001706375</v>
      </c>
    </row>
    <row r="8851" spans="1:2">
      <c r="A8851">
        <v>8850</v>
      </c>
      <c r="B8851" s="13">
        <v>-3.3382216758864112</v>
      </c>
    </row>
    <row r="8852" spans="1:2">
      <c r="A8852">
        <v>8851</v>
      </c>
      <c r="B8852" s="13">
        <v>-1.2341632567415262</v>
      </c>
    </row>
    <row r="8853" spans="1:2">
      <c r="A8853">
        <v>8852</v>
      </c>
      <c r="B8853" s="13">
        <v>5.4208363292015251</v>
      </c>
    </row>
    <row r="8854" spans="1:2">
      <c r="A8854">
        <v>8853</v>
      </c>
      <c r="B8854" s="13">
        <v>-6.2838300912582525</v>
      </c>
    </row>
    <row r="8855" spans="1:2">
      <c r="A8855">
        <v>8854</v>
      </c>
      <c r="B8855" s="13">
        <v>-1.8929514279281676</v>
      </c>
    </row>
    <row r="8856" spans="1:2">
      <c r="A8856">
        <v>8855</v>
      </c>
      <c r="B8856" s="13">
        <v>6.5527600544507454</v>
      </c>
    </row>
    <row r="8857" spans="1:2">
      <c r="A8857">
        <v>8856</v>
      </c>
      <c r="B8857" s="13">
        <v>-1.5329301700527165</v>
      </c>
    </row>
    <row r="8858" spans="1:2">
      <c r="A8858">
        <v>8857</v>
      </c>
      <c r="B8858" s="13">
        <v>0.36440038579466616</v>
      </c>
    </row>
    <row r="8859" spans="1:2">
      <c r="A8859">
        <v>8858</v>
      </c>
      <c r="B8859" s="13">
        <v>-1.1912948198050233</v>
      </c>
    </row>
    <row r="8860" spans="1:2">
      <c r="A8860">
        <v>8859</v>
      </c>
      <c r="B8860" s="13">
        <v>-0.599473559497535</v>
      </c>
    </row>
    <row r="8861" spans="1:2">
      <c r="A8861">
        <v>8860</v>
      </c>
      <c r="B8861" s="13">
        <v>-2.682636121562664</v>
      </c>
    </row>
    <row r="8862" spans="1:2">
      <c r="A8862">
        <v>8861</v>
      </c>
      <c r="B8862" s="13">
        <v>4.8482157084371034</v>
      </c>
    </row>
    <row r="8863" spans="1:2">
      <c r="A8863">
        <v>8862</v>
      </c>
      <c r="B8863" s="13">
        <v>2.1809674444387714</v>
      </c>
    </row>
    <row r="8864" spans="1:2">
      <c r="A8864">
        <v>8863</v>
      </c>
      <c r="B8864" s="13">
        <v>0.66732770072805514</v>
      </c>
    </row>
    <row r="8865" spans="1:2">
      <c r="A8865">
        <v>8864</v>
      </c>
      <c r="B8865" s="13">
        <v>-4.332064879001936</v>
      </c>
    </row>
    <row r="8866" spans="1:2">
      <c r="A8866">
        <v>8865</v>
      </c>
      <c r="B8866" s="13">
        <v>4.6342249051303863</v>
      </c>
    </row>
    <row r="8867" spans="1:2">
      <c r="A8867">
        <v>8866</v>
      </c>
      <c r="B8867" s="13">
        <v>-0.21656964196095188</v>
      </c>
    </row>
    <row r="8868" spans="1:2">
      <c r="A8868">
        <v>8867</v>
      </c>
      <c r="B8868" s="13">
        <v>-1.5959593821479623</v>
      </c>
    </row>
    <row r="8869" spans="1:2">
      <c r="A8869">
        <v>8868</v>
      </c>
      <c r="B8869" s="13">
        <v>0.89952894746171985</v>
      </c>
    </row>
    <row r="8870" spans="1:2">
      <c r="A8870">
        <v>8869</v>
      </c>
      <c r="B8870" s="13">
        <v>-8.552889096505222</v>
      </c>
    </row>
    <row r="8871" spans="1:2">
      <c r="A8871">
        <v>8870</v>
      </c>
      <c r="B8871" s="13">
        <v>0.33559396413251658</v>
      </c>
    </row>
    <row r="8872" spans="1:2">
      <c r="A8872">
        <v>8871</v>
      </c>
      <c r="B8872" s="13">
        <v>-0.71832208375927975</v>
      </c>
    </row>
    <row r="8873" spans="1:2">
      <c r="A8873">
        <v>8872</v>
      </c>
      <c r="B8873" s="13">
        <v>5.5228990556666417</v>
      </c>
    </row>
    <row r="8874" spans="1:2">
      <c r="A8874">
        <v>8873</v>
      </c>
      <c r="B8874" s="13">
        <v>-0.13898495410614067</v>
      </c>
    </row>
    <row r="8875" spans="1:2">
      <c r="A8875">
        <v>8874</v>
      </c>
      <c r="B8875" s="13">
        <v>0.43868655205616008</v>
      </c>
    </row>
    <row r="8876" spans="1:2">
      <c r="A8876">
        <v>8875</v>
      </c>
      <c r="B8876" s="13">
        <v>-8.3723042022908007</v>
      </c>
    </row>
    <row r="8877" spans="1:2">
      <c r="A8877">
        <v>8876</v>
      </c>
      <c r="B8877" s="13">
        <v>0.6240991095783982</v>
      </c>
    </row>
    <row r="8878" spans="1:2">
      <c r="A8878">
        <v>8877</v>
      </c>
      <c r="B8878" s="13">
        <v>-3.8981064175001214</v>
      </c>
    </row>
    <row r="8879" spans="1:2">
      <c r="A8879">
        <v>8878</v>
      </c>
      <c r="B8879" s="13">
        <v>-3.4150232228551252</v>
      </c>
    </row>
    <row r="8880" spans="1:2">
      <c r="A8880">
        <v>8879</v>
      </c>
      <c r="B8880" s="13">
        <v>-0.63205427440773987</v>
      </c>
    </row>
    <row r="8881" spans="1:2">
      <c r="A8881">
        <v>8880</v>
      </c>
      <c r="B8881" s="13">
        <v>4.9387397624261355</v>
      </c>
    </row>
    <row r="8882" spans="1:2">
      <c r="A8882">
        <v>8881</v>
      </c>
      <c r="B8882" s="13">
        <v>-0.69064969994591485</v>
      </c>
    </row>
    <row r="8883" spans="1:2">
      <c r="A8883">
        <v>8882</v>
      </c>
      <c r="B8883" s="13">
        <v>3.3175168641083417</v>
      </c>
    </row>
    <row r="8884" spans="1:2">
      <c r="A8884">
        <v>8883</v>
      </c>
      <c r="B8884" s="13">
        <v>1.8143239202527732</v>
      </c>
    </row>
    <row r="8885" spans="1:2">
      <c r="A8885">
        <v>8884</v>
      </c>
      <c r="B8885" s="13">
        <v>2.2387457799453347</v>
      </c>
    </row>
    <row r="8886" spans="1:2">
      <c r="A8886">
        <v>8885</v>
      </c>
      <c r="B8886" s="13">
        <v>0.43665993664498093</v>
      </c>
    </row>
    <row r="8887" spans="1:2">
      <c r="A8887">
        <v>8886</v>
      </c>
      <c r="B8887" s="13">
        <v>-1.0983826652356079</v>
      </c>
    </row>
    <row r="8888" spans="1:2">
      <c r="A8888">
        <v>8887</v>
      </c>
      <c r="B8888" s="13">
        <v>-0.29165075788089295</v>
      </c>
    </row>
    <row r="8889" spans="1:2">
      <c r="A8889">
        <v>8888</v>
      </c>
      <c r="B8889" s="13">
        <v>5.1236055073513871</v>
      </c>
    </row>
    <row r="8890" spans="1:2">
      <c r="A8890">
        <v>8889</v>
      </c>
      <c r="B8890" s="13">
        <v>-0.66229890770944089</v>
      </c>
    </row>
    <row r="8891" spans="1:2">
      <c r="A8891">
        <v>8890</v>
      </c>
      <c r="B8891" s="13">
        <v>-0.12696864892999088</v>
      </c>
    </row>
    <row r="8892" spans="1:2">
      <c r="A8892">
        <v>8891</v>
      </c>
      <c r="B8892" s="13">
        <v>0.19815592410895086</v>
      </c>
    </row>
    <row r="8893" spans="1:2">
      <c r="A8893">
        <v>8892</v>
      </c>
      <c r="B8893" s="13">
        <v>6.160585631769254</v>
      </c>
    </row>
    <row r="8894" spans="1:2">
      <c r="A8894">
        <v>8893</v>
      </c>
      <c r="B8894" s="13">
        <v>2.0145754193312149</v>
      </c>
    </row>
    <row r="8895" spans="1:2">
      <c r="A8895">
        <v>8894</v>
      </c>
      <c r="B8895" s="13">
        <v>-4.3169668922039941</v>
      </c>
    </row>
    <row r="8896" spans="1:2">
      <c r="A8896">
        <v>8895</v>
      </c>
      <c r="B8896" s="13">
        <v>-2.092988220158023</v>
      </c>
    </row>
    <row r="8897" spans="1:2">
      <c r="A8897">
        <v>8896</v>
      </c>
      <c r="B8897" s="13">
        <v>1.0863138204418719</v>
      </c>
    </row>
    <row r="8898" spans="1:2">
      <c r="A8898">
        <v>8897</v>
      </c>
      <c r="B8898" s="13">
        <v>-1.7549392824738059</v>
      </c>
    </row>
    <row r="8899" spans="1:2">
      <c r="A8899">
        <v>8898</v>
      </c>
      <c r="B8899" s="13">
        <v>-1.6835300883706548</v>
      </c>
    </row>
    <row r="8900" spans="1:2">
      <c r="A8900">
        <v>8899</v>
      </c>
      <c r="B8900" s="13">
        <v>-5.8244705771258767</v>
      </c>
    </row>
    <row r="8901" spans="1:2">
      <c r="A8901">
        <v>8900</v>
      </c>
      <c r="B8901" s="13">
        <v>2.5785021219831168</v>
      </c>
    </row>
    <row r="8902" spans="1:2">
      <c r="A8902">
        <v>8901</v>
      </c>
      <c r="B8902" s="13">
        <v>-1.9255400053571492</v>
      </c>
    </row>
    <row r="8903" spans="1:2">
      <c r="A8903">
        <v>8902</v>
      </c>
      <c r="B8903" s="13">
        <v>-0.23271065059732862</v>
      </c>
    </row>
    <row r="8904" spans="1:2">
      <c r="A8904">
        <v>8903</v>
      </c>
      <c r="B8904" s="13">
        <v>-4.9169840355050667</v>
      </c>
    </row>
    <row r="8905" spans="1:2">
      <c r="A8905">
        <v>8904</v>
      </c>
      <c r="B8905" s="13">
        <v>6.5692767535863918</v>
      </c>
    </row>
    <row r="8906" spans="1:2">
      <c r="A8906">
        <v>8905</v>
      </c>
      <c r="B8906" s="13">
        <v>-1.3821802886309922</v>
      </c>
    </row>
    <row r="8907" spans="1:2">
      <c r="A8907">
        <v>8906</v>
      </c>
      <c r="B8907" s="13">
        <v>2.8209473609181104</v>
      </c>
    </row>
    <row r="8908" spans="1:2">
      <c r="A8908">
        <v>8907</v>
      </c>
      <c r="B8908" s="13">
        <v>-6.5793584583350135</v>
      </c>
    </row>
    <row r="8909" spans="1:2">
      <c r="A8909">
        <v>8908</v>
      </c>
      <c r="B8909" s="13">
        <v>2.4936569373750248</v>
      </c>
    </row>
    <row r="8910" spans="1:2">
      <c r="A8910">
        <v>8909</v>
      </c>
      <c r="B8910" s="13">
        <v>-3.643825877117421</v>
      </c>
    </row>
    <row r="8911" spans="1:2">
      <c r="A8911">
        <v>8910</v>
      </c>
      <c r="B8911" s="13">
        <v>-4.1977033236156389</v>
      </c>
    </row>
    <row r="8912" spans="1:2">
      <c r="A8912">
        <v>8911</v>
      </c>
      <c r="B8912" s="13">
        <v>1.9902651190433873</v>
      </c>
    </row>
    <row r="8913" spans="1:2">
      <c r="A8913">
        <v>8912</v>
      </c>
      <c r="B8913" s="13">
        <v>4.2621609078846543</v>
      </c>
    </row>
    <row r="8914" spans="1:2">
      <c r="A8914">
        <v>8913</v>
      </c>
      <c r="B8914" s="13">
        <v>0.29615452691994981</v>
      </c>
    </row>
    <row r="8915" spans="1:2">
      <c r="A8915">
        <v>8914</v>
      </c>
      <c r="B8915" s="13">
        <v>-1.4333994632819596</v>
      </c>
    </row>
    <row r="8916" spans="1:2">
      <c r="A8916">
        <v>8915</v>
      </c>
      <c r="B8916" s="13">
        <v>-3.8930900215569841</v>
      </c>
    </row>
    <row r="8917" spans="1:2">
      <c r="A8917">
        <v>8916</v>
      </c>
      <c r="B8917" s="13">
        <v>5.8497770668857587</v>
      </c>
    </row>
    <row r="8918" spans="1:2">
      <c r="A8918">
        <v>8917</v>
      </c>
      <c r="B8918" s="13">
        <v>4.9450216061478489</v>
      </c>
    </row>
    <row r="8919" spans="1:2">
      <c r="A8919">
        <v>8918</v>
      </c>
      <c r="B8919" s="13">
        <v>7.9000307974857851</v>
      </c>
    </row>
    <row r="8920" spans="1:2">
      <c r="A8920">
        <v>8919</v>
      </c>
      <c r="B8920" s="13">
        <v>-7.4944464087366827</v>
      </c>
    </row>
    <row r="8921" spans="1:2">
      <c r="A8921">
        <v>8920</v>
      </c>
      <c r="B8921" s="13">
        <v>-8.1170468680364092</v>
      </c>
    </row>
    <row r="8922" spans="1:2">
      <c r="A8922">
        <v>8921</v>
      </c>
      <c r="B8922" s="13">
        <v>8.7954953731293841</v>
      </c>
    </row>
    <row r="8923" spans="1:2">
      <c r="A8923">
        <v>8922</v>
      </c>
      <c r="B8923" s="13">
        <v>-5.459133724292875</v>
      </c>
    </row>
    <row r="8924" spans="1:2">
      <c r="A8924">
        <v>8923</v>
      </c>
      <c r="B8924" s="13">
        <v>-0.87946364047959469</v>
      </c>
    </row>
    <row r="8925" spans="1:2">
      <c r="A8925">
        <v>8924</v>
      </c>
      <c r="B8925" s="13">
        <v>2.4259826058329401</v>
      </c>
    </row>
    <row r="8926" spans="1:2">
      <c r="A8926">
        <v>8925</v>
      </c>
      <c r="B8926" s="13">
        <v>6.3303852168990389</v>
      </c>
    </row>
    <row r="8927" spans="1:2">
      <c r="A8927">
        <v>8926</v>
      </c>
      <c r="B8927" s="13">
        <v>5.8052648103096862</v>
      </c>
    </row>
    <row r="8928" spans="1:2">
      <c r="A8928">
        <v>8927</v>
      </c>
      <c r="B8928" s="13">
        <v>-6.8525424345475914</v>
      </c>
    </row>
    <row r="8929" spans="1:2">
      <c r="A8929">
        <v>8928</v>
      </c>
      <c r="B8929" s="13">
        <v>3.1151147453908776</v>
      </c>
    </row>
    <row r="8930" spans="1:2">
      <c r="A8930">
        <v>8929</v>
      </c>
      <c r="B8930" s="13">
        <v>2.4079603025853715</v>
      </c>
    </row>
    <row r="8931" spans="1:2">
      <c r="A8931">
        <v>8930</v>
      </c>
      <c r="B8931" s="13">
        <v>-2.3170174659921323</v>
      </c>
    </row>
    <row r="8932" spans="1:2">
      <c r="A8932">
        <v>8931</v>
      </c>
      <c r="B8932" s="13">
        <v>-1.3164320933163338</v>
      </c>
    </row>
    <row r="8933" spans="1:2">
      <c r="A8933">
        <v>8932</v>
      </c>
      <c r="B8933" s="13">
        <v>6.8659783376940078E-2</v>
      </c>
    </row>
    <row r="8934" spans="1:2">
      <c r="A8934">
        <v>8933</v>
      </c>
      <c r="B8934" s="13">
        <v>-3.2632182153345073</v>
      </c>
    </row>
    <row r="8935" spans="1:2">
      <c r="A8935">
        <v>8934</v>
      </c>
      <c r="B8935" s="13">
        <v>0.98022573696317694</v>
      </c>
    </row>
    <row r="8936" spans="1:2">
      <c r="A8936">
        <v>8935</v>
      </c>
      <c r="B8936" s="13">
        <v>0.85098059313394814</v>
      </c>
    </row>
    <row r="8937" spans="1:2">
      <c r="A8937">
        <v>8936</v>
      </c>
      <c r="B8937" s="13">
        <v>1.8685332174824383</v>
      </c>
    </row>
    <row r="8938" spans="1:2">
      <c r="A8938">
        <v>8937</v>
      </c>
      <c r="B8938" s="13">
        <v>-0.81312573528582333</v>
      </c>
    </row>
    <row r="8939" spans="1:2">
      <c r="A8939">
        <v>8938</v>
      </c>
      <c r="B8939" s="13">
        <v>-0.28590634961663991</v>
      </c>
    </row>
    <row r="8940" spans="1:2">
      <c r="A8940">
        <v>8939</v>
      </c>
      <c r="B8940" s="13">
        <v>3.7361271366955293</v>
      </c>
    </row>
    <row r="8941" spans="1:2">
      <c r="A8941">
        <v>8940</v>
      </c>
      <c r="B8941" s="13">
        <v>1.3978476964516449</v>
      </c>
    </row>
    <row r="8942" spans="1:2">
      <c r="A8942">
        <v>8941</v>
      </c>
      <c r="B8942" s="13">
        <v>-2.4973766631146712</v>
      </c>
    </row>
    <row r="8943" spans="1:2">
      <c r="A8943">
        <v>8942</v>
      </c>
      <c r="B8943" s="13">
        <v>-1.4516986226246245</v>
      </c>
    </row>
    <row r="8944" spans="1:2">
      <c r="A8944">
        <v>8943</v>
      </c>
      <c r="B8944" s="13">
        <v>1.4083610788253462</v>
      </c>
    </row>
    <row r="8945" spans="1:2">
      <c r="A8945">
        <v>8944</v>
      </c>
      <c r="B8945" s="13">
        <v>-0.81320353989726668</v>
      </c>
    </row>
    <row r="8946" spans="1:2">
      <c r="A8946">
        <v>8945</v>
      </c>
      <c r="B8946" s="13">
        <v>-1.6903385504151285</v>
      </c>
    </row>
    <row r="8947" spans="1:2">
      <c r="A8947">
        <v>8946</v>
      </c>
      <c r="B8947" s="13">
        <v>-0.82109827074478381</v>
      </c>
    </row>
    <row r="8948" spans="1:2">
      <c r="A8948">
        <v>8947</v>
      </c>
      <c r="B8948" s="13">
        <v>-3.7226334998122117</v>
      </c>
    </row>
    <row r="8949" spans="1:2">
      <c r="A8949">
        <v>8948</v>
      </c>
      <c r="B8949" s="13">
        <v>3.9325033873410904</v>
      </c>
    </row>
    <row r="8950" spans="1:2">
      <c r="A8950">
        <v>8949</v>
      </c>
      <c r="B8950" s="13">
        <v>0.13269472064034155</v>
      </c>
    </row>
    <row r="8951" spans="1:2">
      <c r="A8951">
        <v>8950</v>
      </c>
      <c r="B8951" s="13">
        <v>-0.74321919314013074</v>
      </c>
    </row>
    <row r="8952" spans="1:2">
      <c r="A8952">
        <v>8951</v>
      </c>
      <c r="B8952" s="13">
        <v>-0.62185493360350785</v>
      </c>
    </row>
    <row r="8953" spans="1:2">
      <c r="A8953">
        <v>8952</v>
      </c>
      <c r="B8953" s="13">
        <v>-0.76415345784452759</v>
      </c>
    </row>
    <row r="8954" spans="1:2">
      <c r="A8954">
        <v>8953</v>
      </c>
      <c r="B8954" s="13">
        <v>-2.5867496342051881</v>
      </c>
    </row>
    <row r="8955" spans="1:2">
      <c r="A8955">
        <v>8954</v>
      </c>
      <c r="B8955" s="13">
        <v>1.6615071273320685</v>
      </c>
    </row>
    <row r="8956" spans="1:2">
      <c r="A8956">
        <v>8955</v>
      </c>
      <c r="B8956" s="13">
        <v>5.0104711432521567</v>
      </c>
    </row>
    <row r="8957" spans="1:2">
      <c r="A8957">
        <v>8956</v>
      </c>
      <c r="B8957" s="13">
        <v>2.7481017335694693</v>
      </c>
    </row>
    <row r="8958" spans="1:2">
      <c r="A8958">
        <v>8957</v>
      </c>
      <c r="B8958" s="13">
        <v>-3.2513721019261643</v>
      </c>
    </row>
    <row r="8959" spans="1:2">
      <c r="A8959">
        <v>8958</v>
      </c>
      <c r="B8959" s="13">
        <v>3.0085138747530564</v>
      </c>
    </row>
    <row r="8960" spans="1:2">
      <c r="A8960">
        <v>8959</v>
      </c>
      <c r="B8960" s="13">
        <v>1.7896461920246582</v>
      </c>
    </row>
    <row r="8961" spans="1:2">
      <c r="A8961">
        <v>8960</v>
      </c>
      <c r="B8961" s="13">
        <v>-1.1458459890668398</v>
      </c>
    </row>
    <row r="8962" spans="1:2">
      <c r="A8962">
        <v>8961</v>
      </c>
      <c r="B8962" s="13">
        <v>0.2558274316974849</v>
      </c>
    </row>
    <row r="8963" spans="1:2">
      <c r="A8963">
        <v>8962</v>
      </c>
      <c r="B8963" s="13">
        <v>3.3854251944564253</v>
      </c>
    </row>
    <row r="8964" spans="1:2">
      <c r="A8964">
        <v>8963</v>
      </c>
      <c r="B8964" s="13">
        <v>-6.5658849843187568</v>
      </c>
    </row>
    <row r="8965" spans="1:2">
      <c r="A8965">
        <v>8964</v>
      </c>
      <c r="B8965" s="13">
        <v>3.0444609182607953</v>
      </c>
    </row>
    <row r="8966" spans="1:2">
      <c r="A8966">
        <v>8965</v>
      </c>
      <c r="B8966" s="13">
        <v>1.7737154333895462</v>
      </c>
    </row>
    <row r="8967" spans="1:2">
      <c r="A8967">
        <v>8966</v>
      </c>
      <c r="B8967" s="13">
        <v>1.2588821217367265</v>
      </c>
    </row>
    <row r="8968" spans="1:2">
      <c r="A8968">
        <v>8967</v>
      </c>
      <c r="B8968" s="13">
        <v>4.5848356281212697</v>
      </c>
    </row>
    <row r="8969" spans="1:2">
      <c r="A8969">
        <v>8968</v>
      </c>
      <c r="B8969" s="13">
        <v>2.4113427328108297</v>
      </c>
    </row>
    <row r="8970" spans="1:2">
      <c r="A8970">
        <v>8969</v>
      </c>
      <c r="B8970" s="13">
        <v>-0.53180835223801648</v>
      </c>
    </row>
    <row r="8971" spans="1:2">
      <c r="A8971">
        <v>8970</v>
      </c>
      <c r="B8971" s="13">
        <v>-1.6693796370894307</v>
      </c>
    </row>
    <row r="8972" spans="1:2">
      <c r="A8972">
        <v>8971</v>
      </c>
      <c r="B8972" s="13">
        <v>-2.2897414766185196</v>
      </c>
    </row>
    <row r="8973" spans="1:2">
      <c r="A8973">
        <v>8972</v>
      </c>
      <c r="B8973" s="13">
        <v>0.51090961759493081</v>
      </c>
    </row>
    <row r="8974" spans="1:2">
      <c r="A8974">
        <v>8973</v>
      </c>
      <c r="B8974" s="13">
        <v>2.4876676907191495</v>
      </c>
    </row>
    <row r="8975" spans="1:2">
      <c r="A8975">
        <v>8974</v>
      </c>
      <c r="B8975" s="13">
        <v>-4.391477415028465</v>
      </c>
    </row>
    <row r="8976" spans="1:2">
      <c r="A8976">
        <v>8975</v>
      </c>
      <c r="B8976" s="13">
        <v>-1.1638767210335847</v>
      </c>
    </row>
    <row r="8977" spans="1:2">
      <c r="A8977">
        <v>8976</v>
      </c>
      <c r="B8977" s="13">
        <v>-4.2877837729022277</v>
      </c>
    </row>
    <row r="8978" spans="1:2">
      <c r="A8978">
        <v>8977</v>
      </c>
      <c r="B8978" s="13">
        <v>-2.9153611028229989</v>
      </c>
    </row>
    <row r="8979" spans="1:2">
      <c r="A8979">
        <v>8978</v>
      </c>
      <c r="B8979" s="13">
        <v>-1.8063418875812913</v>
      </c>
    </row>
    <row r="8980" spans="1:2">
      <c r="A8980">
        <v>8979</v>
      </c>
      <c r="B8980" s="13">
        <v>-2.4592688159631075</v>
      </c>
    </row>
    <row r="8981" spans="1:2">
      <c r="A8981">
        <v>8980</v>
      </c>
      <c r="B8981" s="13">
        <v>3.1872661664795245</v>
      </c>
    </row>
    <row r="8982" spans="1:2">
      <c r="A8982">
        <v>8981</v>
      </c>
      <c r="B8982" s="13">
        <v>-0.19436485386705066</v>
      </c>
    </row>
    <row r="8983" spans="1:2">
      <c r="A8983">
        <v>8982</v>
      </c>
      <c r="B8983" s="13">
        <v>5.6705255869932198</v>
      </c>
    </row>
    <row r="8984" spans="1:2">
      <c r="A8984">
        <v>8983</v>
      </c>
      <c r="B8984" s="13">
        <v>0.44953535762342778</v>
      </c>
    </row>
    <row r="8985" spans="1:2">
      <c r="A8985">
        <v>8984</v>
      </c>
      <c r="B8985" s="13">
        <v>-6.7545694062061239</v>
      </c>
    </row>
    <row r="8986" spans="1:2">
      <c r="A8986">
        <v>8985</v>
      </c>
      <c r="B8986" s="13">
        <v>-6.2118525211416795</v>
      </c>
    </row>
    <row r="8987" spans="1:2">
      <c r="A8987">
        <v>8986</v>
      </c>
      <c r="B8987" s="13">
        <v>1.6921775079378061</v>
      </c>
    </row>
    <row r="8988" spans="1:2">
      <c r="A8988">
        <v>8987</v>
      </c>
      <c r="B8988" s="13">
        <v>-1.3968787323467957E-2</v>
      </c>
    </row>
    <row r="8989" spans="1:2">
      <c r="A8989">
        <v>8988</v>
      </c>
      <c r="B8989" s="13">
        <v>4.288943147482617</v>
      </c>
    </row>
    <row r="8990" spans="1:2">
      <c r="A8990">
        <v>8989</v>
      </c>
      <c r="B8990" s="13">
        <v>2.2233328440463525</v>
      </c>
    </row>
    <row r="8991" spans="1:2">
      <c r="A8991">
        <v>8990</v>
      </c>
      <c r="B8991" s="13">
        <v>6.8899474654228872</v>
      </c>
    </row>
    <row r="8992" spans="1:2">
      <c r="A8992">
        <v>8991</v>
      </c>
      <c r="B8992" s="13">
        <v>0.99972795078429455</v>
      </c>
    </row>
    <row r="8993" spans="1:2">
      <c r="A8993">
        <v>8992</v>
      </c>
      <c r="B8993" s="13">
        <v>2.1535558657785852</v>
      </c>
    </row>
    <row r="8994" spans="1:2">
      <c r="A8994">
        <v>8993</v>
      </c>
      <c r="B8994" s="13">
        <v>0.42914508203713769</v>
      </c>
    </row>
    <row r="8995" spans="1:2">
      <c r="A8995">
        <v>8994</v>
      </c>
      <c r="B8995" s="13">
        <v>-1.3706149305099078</v>
      </c>
    </row>
    <row r="8996" spans="1:2">
      <c r="A8996">
        <v>8995</v>
      </c>
      <c r="B8996" s="13">
        <v>-1.7665544165824174</v>
      </c>
    </row>
    <row r="8997" spans="1:2">
      <c r="A8997">
        <v>8996</v>
      </c>
      <c r="B8997" s="13">
        <v>-1.2531083211708878</v>
      </c>
    </row>
    <row r="8998" spans="1:2">
      <c r="A8998">
        <v>8997</v>
      </c>
      <c r="B8998" s="13">
        <v>3.0584705207084717</v>
      </c>
    </row>
    <row r="8999" spans="1:2">
      <c r="A8999">
        <v>8998</v>
      </c>
      <c r="B8999" s="13">
        <v>3.0337022825212494</v>
      </c>
    </row>
    <row r="9000" spans="1:2">
      <c r="A9000">
        <v>8999</v>
      </c>
      <c r="B9000" s="13">
        <v>5.0785820588980304</v>
      </c>
    </row>
    <row r="9001" spans="1:2">
      <c r="A9001">
        <v>9000</v>
      </c>
      <c r="B9001" s="13">
        <v>0.93675318453490586</v>
      </c>
    </row>
    <row r="9002" spans="1:2">
      <c r="A9002">
        <v>9001</v>
      </c>
      <c r="B9002" s="13">
        <v>5.0787948454162848</v>
      </c>
    </row>
    <row r="9003" spans="1:2">
      <c r="A9003">
        <v>9002</v>
      </c>
      <c r="B9003" s="13">
        <v>-5.9172504690351886</v>
      </c>
    </row>
    <row r="9004" spans="1:2">
      <c r="A9004">
        <v>9003</v>
      </c>
      <c r="B9004" s="13">
        <v>-7.7620999418879508</v>
      </c>
    </row>
    <row r="9005" spans="1:2">
      <c r="A9005">
        <v>9004</v>
      </c>
      <c r="B9005" s="13">
        <v>7.7425751737899224</v>
      </c>
    </row>
    <row r="9006" spans="1:2">
      <c r="A9006">
        <v>9005</v>
      </c>
      <c r="B9006" s="13">
        <v>-1.5068415325307474</v>
      </c>
    </row>
    <row r="9007" spans="1:2">
      <c r="A9007">
        <v>9006</v>
      </c>
      <c r="B9007" s="13">
        <v>1.637196558637404</v>
      </c>
    </row>
    <row r="9008" spans="1:2">
      <c r="A9008">
        <v>9007</v>
      </c>
      <c r="B9008" s="13">
        <v>-1.4129858761923431</v>
      </c>
    </row>
    <row r="9009" spans="1:2">
      <c r="A9009">
        <v>9008</v>
      </c>
      <c r="B9009" s="13">
        <v>0.95252669897751419</v>
      </c>
    </row>
    <row r="9010" spans="1:2">
      <c r="A9010">
        <v>9009</v>
      </c>
      <c r="B9010" s="13">
        <v>3.4395232914647016</v>
      </c>
    </row>
    <row r="9011" spans="1:2">
      <c r="A9011">
        <v>9010</v>
      </c>
      <c r="B9011" s="13">
        <v>3.5777607493805741</v>
      </c>
    </row>
    <row r="9012" spans="1:2">
      <c r="A9012">
        <v>9011</v>
      </c>
      <c r="B9012" s="13">
        <v>2.576390330357929</v>
      </c>
    </row>
    <row r="9013" spans="1:2">
      <c r="A9013">
        <v>9012</v>
      </c>
      <c r="B9013" s="13">
        <v>-4.943220445596431</v>
      </c>
    </row>
    <row r="9014" spans="1:2">
      <c r="A9014">
        <v>9013</v>
      </c>
      <c r="B9014" s="13">
        <v>0.13224470556530324</v>
      </c>
    </row>
    <row r="9015" spans="1:2">
      <c r="A9015">
        <v>9014</v>
      </c>
      <c r="B9015" s="13">
        <v>2.929581093360512</v>
      </c>
    </row>
    <row r="9016" spans="1:2">
      <c r="A9016">
        <v>9015</v>
      </c>
      <c r="B9016" s="13">
        <v>-1.9151984872199226</v>
      </c>
    </row>
    <row r="9017" spans="1:2">
      <c r="A9017">
        <v>9016</v>
      </c>
      <c r="B9017" s="13">
        <v>1.922442244451996</v>
      </c>
    </row>
    <row r="9018" spans="1:2">
      <c r="A9018">
        <v>9017</v>
      </c>
      <c r="B9018" s="13">
        <v>2.2178810007485885</v>
      </c>
    </row>
    <row r="9019" spans="1:2">
      <c r="A9019">
        <v>9018</v>
      </c>
      <c r="B9019" s="13">
        <v>3.6256660791142772</v>
      </c>
    </row>
    <row r="9020" spans="1:2">
      <c r="A9020">
        <v>9019</v>
      </c>
      <c r="B9020" s="13">
        <v>-0.49824198075265552</v>
      </c>
    </row>
    <row r="9021" spans="1:2">
      <c r="A9021">
        <v>9020</v>
      </c>
      <c r="B9021" s="13">
        <v>-2.2925525640655744</v>
      </c>
    </row>
    <row r="9022" spans="1:2">
      <c r="A9022">
        <v>9021</v>
      </c>
      <c r="B9022" s="13">
        <v>-3.9391269891184471</v>
      </c>
    </row>
    <row r="9023" spans="1:2">
      <c r="A9023">
        <v>9022</v>
      </c>
      <c r="B9023" s="13">
        <v>1.3708946469881096</v>
      </c>
    </row>
    <row r="9024" spans="1:2">
      <c r="A9024">
        <v>9023</v>
      </c>
      <c r="B9024" s="13">
        <v>6.2408511877066335</v>
      </c>
    </row>
    <row r="9025" spans="1:2">
      <c r="A9025">
        <v>9024</v>
      </c>
      <c r="B9025" s="13">
        <v>1.3887600252266454</v>
      </c>
    </row>
    <row r="9026" spans="1:2">
      <c r="A9026">
        <v>9025</v>
      </c>
      <c r="B9026" s="13">
        <v>5.5632555971640398</v>
      </c>
    </row>
    <row r="9027" spans="1:2">
      <c r="A9027">
        <v>9026</v>
      </c>
      <c r="B9027" s="13">
        <v>-3.1219843401473817</v>
      </c>
    </row>
    <row r="9028" spans="1:2">
      <c r="A9028">
        <v>9027</v>
      </c>
      <c r="B9028" s="13">
        <v>-3.540846312387091</v>
      </c>
    </row>
    <row r="9029" spans="1:2">
      <c r="A9029">
        <v>9028</v>
      </c>
      <c r="B9029" s="13">
        <v>1.2186332209058279</v>
      </c>
    </row>
    <row r="9030" spans="1:2">
      <c r="A9030">
        <v>9029</v>
      </c>
      <c r="B9030" s="13">
        <v>-0.6831677052351911</v>
      </c>
    </row>
    <row r="9031" spans="1:2">
      <c r="A9031">
        <v>9030</v>
      </c>
      <c r="B9031" s="13">
        <v>-1.0819817502213478</v>
      </c>
    </row>
    <row r="9032" spans="1:2">
      <c r="A9032">
        <v>9031</v>
      </c>
      <c r="B9032" s="13">
        <v>-0.17123113428311346</v>
      </c>
    </row>
    <row r="9033" spans="1:2">
      <c r="A9033">
        <v>9032</v>
      </c>
      <c r="B9033" s="13">
        <v>2.4602779599169726</v>
      </c>
    </row>
    <row r="9034" spans="1:2">
      <c r="A9034">
        <v>9033</v>
      </c>
      <c r="B9034" s="13">
        <v>1.1679950025252519</v>
      </c>
    </row>
    <row r="9035" spans="1:2">
      <c r="A9035">
        <v>9034</v>
      </c>
      <c r="B9035" s="13">
        <v>-0.42810005308534993</v>
      </c>
    </row>
    <row r="9036" spans="1:2">
      <c r="A9036">
        <v>9035</v>
      </c>
      <c r="B9036" s="13">
        <v>0.34718048649125344</v>
      </c>
    </row>
    <row r="9037" spans="1:2">
      <c r="A9037">
        <v>9036</v>
      </c>
      <c r="B9037" s="13">
        <v>-4.134250183223986</v>
      </c>
    </row>
    <row r="9038" spans="1:2">
      <c r="A9038">
        <v>9037</v>
      </c>
      <c r="B9038" s="13">
        <v>1.9758155174900136</v>
      </c>
    </row>
    <row r="9039" spans="1:2">
      <c r="A9039">
        <v>9038</v>
      </c>
      <c r="B9039" s="13">
        <v>-0.18076527180044444</v>
      </c>
    </row>
    <row r="9040" spans="1:2">
      <c r="A9040">
        <v>9039</v>
      </c>
      <c r="B9040" s="13">
        <v>2.3849500305449673</v>
      </c>
    </row>
    <row r="9041" spans="1:2">
      <c r="A9041">
        <v>9040</v>
      </c>
      <c r="B9041" s="13">
        <v>3.5444582896030861</v>
      </c>
    </row>
    <row r="9042" spans="1:2">
      <c r="A9042">
        <v>9041</v>
      </c>
      <c r="B9042" s="13">
        <v>-0.57888693767840516</v>
      </c>
    </row>
    <row r="9043" spans="1:2">
      <c r="A9043">
        <v>9042</v>
      </c>
      <c r="B9043" s="13">
        <v>4.0589834593195988</v>
      </c>
    </row>
    <row r="9044" spans="1:2">
      <c r="A9044">
        <v>9043</v>
      </c>
      <c r="B9044" s="13">
        <v>0.56963271201170596</v>
      </c>
    </row>
    <row r="9045" spans="1:2">
      <c r="A9045">
        <v>9044</v>
      </c>
      <c r="B9045" s="13">
        <v>0.83439958369600953</v>
      </c>
    </row>
    <row r="9046" spans="1:2">
      <c r="A9046">
        <v>9045</v>
      </c>
      <c r="B9046" s="13">
        <v>-6.845896800424855</v>
      </c>
    </row>
    <row r="9047" spans="1:2">
      <c r="A9047">
        <v>9046</v>
      </c>
      <c r="B9047" s="13">
        <v>-0.27844828334458721</v>
      </c>
    </row>
    <row r="9048" spans="1:2">
      <c r="A9048">
        <v>9047</v>
      </c>
      <c r="B9048" s="13">
        <v>-1.2837628408529038</v>
      </c>
    </row>
    <row r="9049" spans="1:2">
      <c r="A9049">
        <v>9048</v>
      </c>
      <c r="B9049" s="13">
        <v>5.0907647592870218</v>
      </c>
    </row>
    <row r="9050" spans="1:2">
      <c r="A9050">
        <v>9049</v>
      </c>
      <c r="B9050" s="13">
        <v>3.5801741546925254</v>
      </c>
    </row>
    <row r="9051" spans="1:2">
      <c r="A9051">
        <v>9050</v>
      </c>
      <c r="B9051" s="13">
        <v>-10.047331628859112</v>
      </c>
    </row>
    <row r="9052" spans="1:2">
      <c r="A9052">
        <v>9051</v>
      </c>
      <c r="B9052" s="13">
        <v>2.0187979647203029</v>
      </c>
    </row>
    <row r="9053" spans="1:2">
      <c r="A9053">
        <v>9052</v>
      </c>
      <c r="B9053" s="13">
        <v>-4.7866516564661525</v>
      </c>
    </row>
    <row r="9054" spans="1:2">
      <c r="A9054">
        <v>9053</v>
      </c>
      <c r="B9054" s="13">
        <v>1.6029280547013411</v>
      </c>
    </row>
    <row r="9055" spans="1:2">
      <c r="A9055">
        <v>9054</v>
      </c>
      <c r="B9055" s="13">
        <v>1.8803618168136995</v>
      </c>
    </row>
    <row r="9056" spans="1:2">
      <c r="A9056">
        <v>9055</v>
      </c>
      <c r="B9056" s="13">
        <v>1.9788969560125558</v>
      </c>
    </row>
    <row r="9057" spans="1:2">
      <c r="A9057">
        <v>9056</v>
      </c>
      <c r="B9057" s="13">
        <v>4.2919881509050173</v>
      </c>
    </row>
    <row r="9058" spans="1:2">
      <c r="A9058">
        <v>9057</v>
      </c>
      <c r="B9058" s="13">
        <v>3.1988365675761607</v>
      </c>
    </row>
    <row r="9059" spans="1:2">
      <c r="A9059">
        <v>9058</v>
      </c>
      <c r="B9059" s="13">
        <v>0.10289570514763786</v>
      </c>
    </row>
    <row r="9060" spans="1:2">
      <c r="A9060">
        <v>9059</v>
      </c>
      <c r="B9060" s="13">
        <v>-7.3801330202523925</v>
      </c>
    </row>
    <row r="9061" spans="1:2">
      <c r="A9061">
        <v>9060</v>
      </c>
      <c r="B9061" s="13">
        <v>-1.8041064952583266</v>
      </c>
    </row>
    <row r="9062" spans="1:2">
      <c r="A9062">
        <v>9061</v>
      </c>
      <c r="B9062" s="13">
        <v>-2.291639363921909</v>
      </c>
    </row>
    <row r="9063" spans="1:2">
      <c r="A9063">
        <v>9062</v>
      </c>
      <c r="B9063" s="13">
        <v>3.9421840333798071</v>
      </c>
    </row>
    <row r="9064" spans="1:2">
      <c r="A9064">
        <v>9063</v>
      </c>
      <c r="B9064" s="13">
        <v>5.9979841517075085</v>
      </c>
    </row>
    <row r="9065" spans="1:2">
      <c r="A9065">
        <v>9064</v>
      </c>
      <c r="B9065" s="13">
        <v>5.1049151325826463</v>
      </c>
    </row>
    <row r="9066" spans="1:2">
      <c r="A9066">
        <v>9065</v>
      </c>
      <c r="B9066" s="13">
        <v>9.5941985980596112</v>
      </c>
    </row>
    <row r="9067" spans="1:2">
      <c r="A9067">
        <v>9066</v>
      </c>
      <c r="B9067" s="13">
        <v>-6.5330263140501641</v>
      </c>
    </row>
    <row r="9068" spans="1:2">
      <c r="A9068">
        <v>9067</v>
      </c>
      <c r="B9068" s="13">
        <v>5.0281717836429891</v>
      </c>
    </row>
    <row r="9069" spans="1:2">
      <c r="A9069">
        <v>9068</v>
      </c>
      <c r="B9069" s="13">
        <v>-4.7742267296378156</v>
      </c>
    </row>
    <row r="9070" spans="1:2">
      <c r="A9070">
        <v>9069</v>
      </c>
      <c r="B9070" s="13">
        <v>-6.8074578354690942</v>
      </c>
    </row>
    <row r="9071" spans="1:2">
      <c r="A9071">
        <v>9070</v>
      </c>
      <c r="B9071" s="13">
        <v>-4.2126799919811448</v>
      </c>
    </row>
    <row r="9072" spans="1:2">
      <c r="A9072">
        <v>9071</v>
      </c>
      <c r="B9072" s="13">
        <v>5.1535145842728909</v>
      </c>
    </row>
    <row r="9073" spans="1:2">
      <c r="A9073">
        <v>9072</v>
      </c>
      <c r="B9073" s="13">
        <v>1.4155793936468262</v>
      </c>
    </row>
    <row r="9074" spans="1:2">
      <c r="A9074">
        <v>9073</v>
      </c>
      <c r="B9074" s="13">
        <v>8.8315735381191196E-2</v>
      </c>
    </row>
    <row r="9075" spans="1:2">
      <c r="A9075">
        <v>9074</v>
      </c>
      <c r="B9075" s="13">
        <v>-1.6274359685637376</v>
      </c>
    </row>
    <row r="9076" spans="1:2">
      <c r="A9076">
        <v>9075</v>
      </c>
      <c r="B9076" s="13">
        <v>1.9991224988734688</v>
      </c>
    </row>
    <row r="9077" spans="1:2">
      <c r="A9077">
        <v>9076</v>
      </c>
      <c r="B9077" s="13">
        <v>3.0827825106170925</v>
      </c>
    </row>
    <row r="9078" spans="1:2">
      <c r="A9078">
        <v>9077</v>
      </c>
      <c r="B9078" s="13">
        <v>-1.1164349025115949</v>
      </c>
    </row>
    <row r="9079" spans="1:2">
      <c r="A9079">
        <v>9078</v>
      </c>
      <c r="B9079" s="13">
        <v>-8.2745328900869932</v>
      </c>
    </row>
    <row r="9080" spans="1:2">
      <c r="A9080">
        <v>9079</v>
      </c>
      <c r="B9080" s="13">
        <v>0.18311527033644889</v>
      </c>
    </row>
    <row r="9081" spans="1:2">
      <c r="A9081">
        <v>9080</v>
      </c>
      <c r="B9081" s="13">
        <v>-3.5470303930511986</v>
      </c>
    </row>
    <row r="9082" spans="1:2">
      <c r="A9082">
        <v>9081</v>
      </c>
      <c r="B9082" s="13">
        <v>-3.3251637736942308</v>
      </c>
    </row>
    <row r="9083" spans="1:2">
      <c r="A9083">
        <v>9082</v>
      </c>
      <c r="B9083" s="13">
        <v>4.6156728580731263</v>
      </c>
    </row>
    <row r="9084" spans="1:2">
      <c r="A9084">
        <v>9083</v>
      </c>
      <c r="B9084" s="13">
        <v>2.4872333427138398</v>
      </c>
    </row>
    <row r="9085" spans="1:2">
      <c r="A9085">
        <v>9084</v>
      </c>
      <c r="B9085" s="13">
        <v>-1.8877017680939596</v>
      </c>
    </row>
    <row r="9086" spans="1:2">
      <c r="A9086">
        <v>9085</v>
      </c>
      <c r="B9086" s="13">
        <v>8.7654882988006104</v>
      </c>
    </row>
    <row r="9087" spans="1:2">
      <c r="A9087">
        <v>9086</v>
      </c>
      <c r="B9087" s="13">
        <v>5.284922126090498E-2</v>
      </c>
    </row>
    <row r="9088" spans="1:2">
      <c r="A9088">
        <v>9087</v>
      </c>
      <c r="B9088" s="13">
        <v>2.52345417704095</v>
      </c>
    </row>
    <row r="9089" spans="1:2">
      <c r="A9089">
        <v>9088</v>
      </c>
      <c r="B9089" s="13">
        <v>5.360144792280745</v>
      </c>
    </row>
    <row r="9090" spans="1:2">
      <c r="A9090">
        <v>9089</v>
      </c>
      <c r="B9090" s="13">
        <v>-0.68844866036265606</v>
      </c>
    </row>
    <row r="9091" spans="1:2">
      <c r="A9091">
        <v>9090</v>
      </c>
      <c r="B9091" s="13">
        <v>2.5747946586340289</v>
      </c>
    </row>
    <row r="9092" spans="1:2">
      <c r="A9092">
        <v>9091</v>
      </c>
      <c r="B9092" s="13">
        <v>-5.2181259520003538</v>
      </c>
    </row>
    <row r="9093" spans="1:2">
      <c r="A9093">
        <v>9092</v>
      </c>
      <c r="B9093" s="13">
        <v>3.1419060566532333</v>
      </c>
    </row>
    <row r="9094" spans="1:2">
      <c r="A9094">
        <v>9093</v>
      </c>
      <c r="B9094" s="13">
        <v>1.9861118501886648</v>
      </c>
    </row>
    <row r="9095" spans="1:2">
      <c r="A9095">
        <v>9094</v>
      </c>
      <c r="B9095" s="13">
        <v>-2.611981108023858</v>
      </c>
    </row>
    <row r="9096" spans="1:2">
      <c r="A9096">
        <v>9095</v>
      </c>
      <c r="B9096" s="13">
        <v>-6.5349648085012619</v>
      </c>
    </row>
    <row r="9097" spans="1:2">
      <c r="A9097">
        <v>9096</v>
      </c>
      <c r="B9097" s="13">
        <v>3.7793336903921335</v>
      </c>
    </row>
    <row r="9098" spans="1:2">
      <c r="A9098">
        <v>9097</v>
      </c>
      <c r="B9098" s="13">
        <v>-5.352735973277321</v>
      </c>
    </row>
    <row r="9099" spans="1:2">
      <c r="A9099">
        <v>9098</v>
      </c>
      <c r="B9099" s="13">
        <v>0.26069502795707183</v>
      </c>
    </row>
    <row r="9100" spans="1:2">
      <c r="A9100">
        <v>9099</v>
      </c>
      <c r="B9100" s="13">
        <v>-6.0988701238318024</v>
      </c>
    </row>
    <row r="9101" spans="1:2">
      <c r="A9101">
        <v>9100</v>
      </c>
      <c r="B9101" s="13">
        <v>5.8228307594847442</v>
      </c>
    </row>
    <row r="9102" spans="1:2">
      <c r="A9102">
        <v>9101</v>
      </c>
      <c r="B9102" s="13">
        <v>1.5542159980525834</v>
      </c>
    </row>
    <row r="9103" spans="1:2">
      <c r="A9103">
        <v>9102</v>
      </c>
      <c r="B9103" s="13">
        <v>5.1580523980196151</v>
      </c>
    </row>
    <row r="9104" spans="1:2">
      <c r="A9104">
        <v>9103</v>
      </c>
      <c r="B9104" s="13">
        <v>-5.2346127235724467</v>
      </c>
    </row>
    <row r="9105" spans="1:2">
      <c r="A9105">
        <v>9104</v>
      </c>
      <c r="B9105" s="13">
        <v>3.7553123454219977</v>
      </c>
    </row>
    <row r="9106" spans="1:2">
      <c r="A9106">
        <v>9105</v>
      </c>
      <c r="B9106" s="13">
        <v>2.857790081341598</v>
      </c>
    </row>
    <row r="9107" spans="1:2">
      <c r="A9107">
        <v>9106</v>
      </c>
      <c r="B9107" s="13">
        <v>4.0802698304253164</v>
      </c>
    </row>
    <row r="9108" spans="1:2">
      <c r="A9108">
        <v>9107</v>
      </c>
      <c r="B9108" s="13">
        <v>0.49447077094911435</v>
      </c>
    </row>
    <row r="9109" spans="1:2">
      <c r="A9109">
        <v>9108</v>
      </c>
      <c r="B9109" s="13">
        <v>1.455153271280943</v>
      </c>
    </row>
    <row r="9110" spans="1:2">
      <c r="A9110">
        <v>9109</v>
      </c>
      <c r="B9110" s="13">
        <v>0.92591639670963255</v>
      </c>
    </row>
    <row r="9111" spans="1:2">
      <c r="A9111">
        <v>9110</v>
      </c>
      <c r="B9111" s="13">
        <v>1.0967816900427221</v>
      </c>
    </row>
    <row r="9112" spans="1:2">
      <c r="A9112">
        <v>9111</v>
      </c>
      <c r="B9112" s="13">
        <v>1.2594622278567127</v>
      </c>
    </row>
    <row r="9113" spans="1:2">
      <c r="A9113">
        <v>9112</v>
      </c>
      <c r="B9113" s="13">
        <v>-2.517486844225961</v>
      </c>
    </row>
    <row r="9114" spans="1:2">
      <c r="A9114">
        <v>9113</v>
      </c>
      <c r="B9114" s="13">
        <v>-4.5897762394740989</v>
      </c>
    </row>
    <row r="9115" spans="1:2">
      <c r="A9115">
        <v>9114</v>
      </c>
      <c r="B9115" s="13">
        <v>-9.7041879680364413</v>
      </c>
    </row>
    <row r="9116" spans="1:2">
      <c r="A9116">
        <v>9115</v>
      </c>
      <c r="B9116" s="13">
        <v>-2.9639969998597939</v>
      </c>
    </row>
    <row r="9117" spans="1:2">
      <c r="A9117">
        <v>9116</v>
      </c>
      <c r="B9117" s="13">
        <v>0.33875203024196232</v>
      </c>
    </row>
    <row r="9118" spans="1:2">
      <c r="A9118">
        <v>9117</v>
      </c>
      <c r="B9118" s="13">
        <v>-1.9134151874895728</v>
      </c>
    </row>
    <row r="9119" spans="1:2">
      <c r="A9119">
        <v>9118</v>
      </c>
      <c r="B9119" s="13">
        <v>-6.2850462431700942</v>
      </c>
    </row>
    <row r="9120" spans="1:2">
      <c r="A9120">
        <v>9119</v>
      </c>
      <c r="B9120" s="13">
        <v>6.7774620827456422</v>
      </c>
    </row>
    <row r="9121" spans="1:2">
      <c r="A9121">
        <v>9120</v>
      </c>
      <c r="B9121" s="13">
        <v>-2.3112084527692676</v>
      </c>
    </row>
    <row r="9122" spans="1:2">
      <c r="A9122">
        <v>9121</v>
      </c>
      <c r="B9122" s="13">
        <v>-8.7698795444276083</v>
      </c>
    </row>
    <row r="9123" spans="1:2">
      <c r="A9123">
        <v>9122</v>
      </c>
      <c r="B9123" s="13">
        <v>1.8755939511095232</v>
      </c>
    </row>
    <row r="9124" spans="1:2">
      <c r="A9124">
        <v>9123</v>
      </c>
      <c r="B9124" s="13">
        <v>-0.48469580960825731</v>
      </c>
    </row>
    <row r="9125" spans="1:2">
      <c r="A9125">
        <v>9124</v>
      </c>
      <c r="B9125" s="13">
        <v>1.9592630026209712</v>
      </c>
    </row>
    <row r="9126" spans="1:2">
      <c r="A9126">
        <v>9125</v>
      </c>
      <c r="B9126" s="13">
        <v>-0.95020571786317642</v>
      </c>
    </row>
    <row r="9127" spans="1:2">
      <c r="A9127">
        <v>9126</v>
      </c>
      <c r="B9127" s="13">
        <v>6.8005649234135488</v>
      </c>
    </row>
    <row r="9128" spans="1:2">
      <c r="A9128">
        <v>9127</v>
      </c>
      <c r="B9128" s="13">
        <v>-6.2057800502389417</v>
      </c>
    </row>
    <row r="9129" spans="1:2">
      <c r="A9129">
        <v>9128</v>
      </c>
      <c r="B9129" s="13">
        <v>0.15269239344673455</v>
      </c>
    </row>
    <row r="9130" spans="1:2">
      <c r="A9130">
        <v>9129</v>
      </c>
      <c r="B9130" s="13">
        <v>1.7640153173119317</v>
      </c>
    </row>
    <row r="9131" spans="1:2">
      <c r="A9131">
        <v>9130</v>
      </c>
      <c r="B9131" s="13">
        <v>0.57914638575184996</v>
      </c>
    </row>
    <row r="9132" spans="1:2">
      <c r="A9132">
        <v>9131</v>
      </c>
      <c r="B9132" s="13">
        <v>0.67098688923277716</v>
      </c>
    </row>
    <row r="9133" spans="1:2">
      <c r="A9133">
        <v>9132</v>
      </c>
      <c r="B9133" s="13">
        <v>-2.5103958003787299</v>
      </c>
    </row>
    <row r="9134" spans="1:2">
      <c r="A9134">
        <v>9133</v>
      </c>
      <c r="B9134" s="13">
        <v>-1.8699934409118196E-2</v>
      </c>
    </row>
    <row r="9135" spans="1:2">
      <c r="A9135">
        <v>9134</v>
      </c>
      <c r="B9135" s="13">
        <v>2.6659002272413437</v>
      </c>
    </row>
    <row r="9136" spans="1:2">
      <c r="A9136">
        <v>9135</v>
      </c>
      <c r="B9136" s="13">
        <v>8.9095184133068468</v>
      </c>
    </row>
    <row r="9137" spans="1:2">
      <c r="A9137">
        <v>9136</v>
      </c>
      <c r="B9137" s="13">
        <v>-1.2453395876612934</v>
      </c>
    </row>
    <row r="9138" spans="1:2">
      <c r="A9138">
        <v>9137</v>
      </c>
      <c r="B9138" s="13">
        <v>2.0603097745351611</v>
      </c>
    </row>
    <row r="9139" spans="1:2">
      <c r="A9139">
        <v>9138</v>
      </c>
      <c r="B9139" s="13">
        <v>6.4240362230279997</v>
      </c>
    </row>
    <row r="9140" spans="1:2">
      <c r="A9140">
        <v>9139</v>
      </c>
      <c r="B9140" s="13">
        <v>-2.6292273635876628</v>
      </c>
    </row>
    <row r="9141" spans="1:2">
      <c r="A9141">
        <v>9140</v>
      </c>
      <c r="B9141" s="13">
        <v>1.2490415187256267</v>
      </c>
    </row>
    <row r="9142" spans="1:2">
      <c r="A9142">
        <v>9141</v>
      </c>
      <c r="B9142" s="13">
        <v>-0.15787455260142963</v>
      </c>
    </row>
    <row r="9143" spans="1:2">
      <c r="A9143">
        <v>9142</v>
      </c>
      <c r="B9143" s="13">
        <v>8.8864792280064666</v>
      </c>
    </row>
    <row r="9144" spans="1:2">
      <c r="A9144">
        <v>9143</v>
      </c>
      <c r="B9144" s="13">
        <v>-2.3663472066637126</v>
      </c>
    </row>
    <row r="9145" spans="1:2">
      <c r="A9145">
        <v>9144</v>
      </c>
      <c r="B9145" s="13">
        <v>0.96353533942970115</v>
      </c>
    </row>
    <row r="9146" spans="1:2">
      <c r="A9146">
        <v>9145</v>
      </c>
      <c r="B9146" s="13">
        <v>-1.5708382185661833</v>
      </c>
    </row>
    <row r="9147" spans="1:2">
      <c r="A9147">
        <v>9146</v>
      </c>
      <c r="B9147" s="13">
        <v>-0.67824164258177255</v>
      </c>
    </row>
    <row r="9148" spans="1:2">
      <c r="A9148">
        <v>9147</v>
      </c>
      <c r="B9148" s="13">
        <v>0.38963591659056224</v>
      </c>
    </row>
    <row r="9149" spans="1:2">
      <c r="A9149">
        <v>9148</v>
      </c>
      <c r="B9149" s="13">
        <v>2.1019319657622471</v>
      </c>
    </row>
    <row r="9150" spans="1:2">
      <c r="A9150">
        <v>9149</v>
      </c>
      <c r="B9150" s="13">
        <v>2.1096780209341603</v>
      </c>
    </row>
    <row r="9151" spans="1:2">
      <c r="A9151">
        <v>9150</v>
      </c>
      <c r="B9151" s="13">
        <v>0.89876318379860576</v>
      </c>
    </row>
    <row r="9152" spans="1:2">
      <c r="A9152">
        <v>9151</v>
      </c>
      <c r="B9152" s="13">
        <v>-4.9599085024620155</v>
      </c>
    </row>
    <row r="9153" spans="1:2">
      <c r="A9153">
        <v>9152</v>
      </c>
      <c r="B9153" s="13">
        <v>-2.1900297673733253</v>
      </c>
    </row>
    <row r="9154" spans="1:2">
      <c r="A9154">
        <v>9153</v>
      </c>
      <c r="B9154" s="13">
        <v>-3.594591125250882</v>
      </c>
    </row>
    <row r="9155" spans="1:2">
      <c r="A9155">
        <v>9154</v>
      </c>
      <c r="B9155" s="13">
        <v>3.4011470619995636</v>
      </c>
    </row>
    <row r="9156" spans="1:2">
      <c r="A9156">
        <v>9155</v>
      </c>
      <c r="B9156" s="13">
        <v>-4.9763245624899364</v>
      </c>
    </row>
    <row r="9157" spans="1:2">
      <c r="A9157">
        <v>9156</v>
      </c>
      <c r="B9157" s="13">
        <v>-1.0966171466904464</v>
      </c>
    </row>
    <row r="9158" spans="1:2">
      <c r="A9158">
        <v>9157</v>
      </c>
      <c r="B9158" s="13">
        <v>0.48416489847205185</v>
      </c>
    </row>
    <row r="9159" spans="1:2">
      <c r="A9159">
        <v>9158</v>
      </c>
      <c r="B9159" s="13">
        <v>7.6729384550357178</v>
      </c>
    </row>
    <row r="9160" spans="1:2">
      <c r="A9160">
        <v>9159</v>
      </c>
      <c r="B9160" s="13">
        <v>-2.6208438492327208</v>
      </c>
    </row>
    <row r="9161" spans="1:2">
      <c r="A9161">
        <v>9160</v>
      </c>
      <c r="B9161" s="13">
        <v>6.1931895408331021</v>
      </c>
    </row>
    <row r="9162" spans="1:2">
      <c r="A9162">
        <v>9161</v>
      </c>
      <c r="B9162" s="13">
        <v>5.7256310494429794</v>
      </c>
    </row>
    <row r="9163" spans="1:2">
      <c r="A9163">
        <v>9162</v>
      </c>
      <c r="B9163" s="13">
        <v>3.2784905730496057</v>
      </c>
    </row>
    <row r="9164" spans="1:2">
      <c r="A9164">
        <v>9163</v>
      </c>
      <c r="B9164" s="13">
        <v>0.50154823163011042</v>
      </c>
    </row>
    <row r="9165" spans="1:2">
      <c r="A9165">
        <v>9164</v>
      </c>
      <c r="B9165" s="13">
        <v>-5.9239523274657193</v>
      </c>
    </row>
    <row r="9166" spans="1:2">
      <c r="A9166">
        <v>9165</v>
      </c>
      <c r="B9166" s="13">
        <v>0.83745605070504925</v>
      </c>
    </row>
    <row r="9167" spans="1:2">
      <c r="A9167">
        <v>9166</v>
      </c>
      <c r="B9167" s="13">
        <v>-6.4727761317589598</v>
      </c>
    </row>
    <row r="9168" spans="1:2">
      <c r="A9168">
        <v>9167</v>
      </c>
      <c r="B9168" s="13">
        <v>-1.3458190743134952</v>
      </c>
    </row>
    <row r="9169" spans="1:2">
      <c r="A9169">
        <v>9168</v>
      </c>
      <c r="B9169" s="13">
        <v>1.6207275360173072</v>
      </c>
    </row>
    <row r="9170" spans="1:2">
      <c r="A9170">
        <v>9169</v>
      </c>
      <c r="B9170" s="13">
        <v>-0.89276290708597972</v>
      </c>
    </row>
    <row r="9171" spans="1:2">
      <c r="A9171">
        <v>9170</v>
      </c>
      <c r="B9171" s="13">
        <v>1.4148914841419225</v>
      </c>
    </row>
    <row r="9172" spans="1:2">
      <c r="A9172">
        <v>9171</v>
      </c>
      <c r="B9172" s="13">
        <v>2.1764177113591905</v>
      </c>
    </row>
    <row r="9173" spans="1:2">
      <c r="A9173">
        <v>9172</v>
      </c>
      <c r="B9173" s="13">
        <v>1.7504434264406423</v>
      </c>
    </row>
    <row r="9174" spans="1:2">
      <c r="A9174">
        <v>9173</v>
      </c>
      <c r="B9174" s="13">
        <v>6.7264829463781055</v>
      </c>
    </row>
    <row r="9175" spans="1:2">
      <c r="A9175">
        <v>9174</v>
      </c>
      <c r="B9175" s="13">
        <v>2.3713450981214175</v>
      </c>
    </row>
    <row r="9176" spans="1:2">
      <c r="A9176">
        <v>9175</v>
      </c>
      <c r="B9176" s="13">
        <v>1.9982358371154763</v>
      </c>
    </row>
    <row r="9177" spans="1:2">
      <c r="A9177">
        <v>9176</v>
      </c>
      <c r="B9177" s="13">
        <v>-2.3368999151129537</v>
      </c>
    </row>
    <row r="9178" spans="1:2">
      <c r="A9178">
        <v>9177</v>
      </c>
      <c r="B9178" s="13">
        <v>-2.561746797897503</v>
      </c>
    </row>
    <row r="9179" spans="1:2">
      <c r="A9179">
        <v>9178</v>
      </c>
      <c r="B9179" s="13">
        <v>-4.1663955653087514</v>
      </c>
    </row>
    <row r="9180" spans="1:2">
      <c r="A9180">
        <v>9179</v>
      </c>
      <c r="B9180" s="13">
        <v>-4.3866522345387127</v>
      </c>
    </row>
    <row r="9181" spans="1:2">
      <c r="A9181">
        <v>9180</v>
      </c>
      <c r="B9181" s="13">
        <v>-5.4831548434892028</v>
      </c>
    </row>
    <row r="9182" spans="1:2">
      <c r="A9182">
        <v>9181</v>
      </c>
      <c r="B9182" s="13">
        <v>2.7925853404973182</v>
      </c>
    </row>
    <row r="9183" spans="1:2">
      <c r="A9183">
        <v>9182</v>
      </c>
      <c r="B9183" s="13">
        <v>-2.4369505681140474E-2</v>
      </c>
    </row>
    <row r="9184" spans="1:2">
      <c r="A9184">
        <v>9183</v>
      </c>
      <c r="B9184" s="13">
        <v>1.6484443987031381</v>
      </c>
    </row>
    <row r="9185" spans="1:2">
      <c r="A9185">
        <v>9184</v>
      </c>
      <c r="B9185" s="13">
        <v>-5.811377798780585</v>
      </c>
    </row>
    <row r="9186" spans="1:2">
      <c r="A9186">
        <v>9185</v>
      </c>
      <c r="B9186" s="13">
        <v>2.9140357593358561</v>
      </c>
    </row>
    <row r="9187" spans="1:2">
      <c r="A9187">
        <v>9186</v>
      </c>
      <c r="B9187" s="13">
        <v>-14.260718659967367</v>
      </c>
    </row>
    <row r="9188" spans="1:2">
      <c r="A9188">
        <v>9187</v>
      </c>
      <c r="B9188" s="13">
        <v>-5.816273021131467</v>
      </c>
    </row>
    <row r="9189" spans="1:2">
      <c r="A9189">
        <v>9188</v>
      </c>
      <c r="B9189" s="13">
        <v>-7.4653234422656221</v>
      </c>
    </row>
    <row r="9190" spans="1:2">
      <c r="A9190">
        <v>9189</v>
      </c>
      <c r="B9190" s="13">
        <v>-1.7012662471955748</v>
      </c>
    </row>
    <row r="9191" spans="1:2">
      <c r="A9191">
        <v>9190</v>
      </c>
      <c r="B9191" s="13">
        <v>-2.5708391649642057</v>
      </c>
    </row>
    <row r="9192" spans="1:2">
      <c r="A9192">
        <v>9191</v>
      </c>
      <c r="B9192" s="13">
        <v>0.6562229588282672</v>
      </c>
    </row>
    <row r="9193" spans="1:2">
      <c r="A9193">
        <v>9192</v>
      </c>
      <c r="B9193" s="13">
        <v>5.1921545845279411</v>
      </c>
    </row>
    <row r="9194" spans="1:2">
      <c r="A9194">
        <v>9193</v>
      </c>
      <c r="B9194" s="13">
        <v>1.4960717180905989</v>
      </c>
    </row>
    <row r="9195" spans="1:2">
      <c r="A9195">
        <v>9194</v>
      </c>
      <c r="B9195" s="13">
        <v>-4.3545870477023101</v>
      </c>
    </row>
    <row r="9196" spans="1:2">
      <c r="A9196">
        <v>9195</v>
      </c>
      <c r="B9196" s="13">
        <v>0.59460476892641456</v>
      </c>
    </row>
    <row r="9197" spans="1:2">
      <c r="A9197">
        <v>9196</v>
      </c>
      <c r="B9197" s="13">
        <v>1.234955866002398</v>
      </c>
    </row>
    <row r="9198" spans="1:2">
      <c r="A9198">
        <v>9197</v>
      </c>
      <c r="B9198" s="13">
        <v>-2.110211497761473</v>
      </c>
    </row>
    <row r="9199" spans="1:2">
      <c r="A9199">
        <v>9198</v>
      </c>
      <c r="B9199" s="13">
        <v>3.1565968943500868</v>
      </c>
    </row>
    <row r="9200" spans="1:2">
      <c r="A9200">
        <v>9199</v>
      </c>
      <c r="B9200" s="13">
        <v>-5.9177730699305311</v>
      </c>
    </row>
    <row r="9201" spans="1:2">
      <c r="A9201">
        <v>9200</v>
      </c>
      <c r="B9201" s="13">
        <v>-2.1597945293511169</v>
      </c>
    </row>
    <row r="9202" spans="1:2">
      <c r="A9202">
        <v>9201</v>
      </c>
      <c r="B9202" s="13">
        <v>0.68461783276109933</v>
      </c>
    </row>
    <row r="9203" spans="1:2">
      <c r="A9203">
        <v>9202</v>
      </c>
      <c r="B9203" s="13">
        <v>1.7338940720663589</v>
      </c>
    </row>
    <row r="9204" spans="1:2">
      <c r="A9204">
        <v>9203</v>
      </c>
      <c r="B9204" s="13">
        <v>1.7850795247760385</v>
      </c>
    </row>
    <row r="9205" spans="1:2">
      <c r="A9205">
        <v>9204</v>
      </c>
      <c r="B9205" s="13">
        <v>4.8329744966449164</v>
      </c>
    </row>
    <row r="9206" spans="1:2">
      <c r="A9206">
        <v>9205</v>
      </c>
      <c r="B9206" s="13">
        <v>0.8043386693069513</v>
      </c>
    </row>
    <row r="9207" spans="1:2">
      <c r="A9207">
        <v>9206</v>
      </c>
      <c r="B9207" s="13">
        <v>3.9659326248938802</v>
      </c>
    </row>
    <row r="9208" spans="1:2">
      <c r="A9208">
        <v>9207</v>
      </c>
      <c r="B9208" s="13">
        <v>1.207111139154051</v>
      </c>
    </row>
    <row r="9209" spans="1:2">
      <c r="A9209">
        <v>9208</v>
      </c>
      <c r="B9209" s="13">
        <v>-2.8085220752783786</v>
      </c>
    </row>
    <row r="9210" spans="1:2">
      <c r="A9210">
        <v>9209</v>
      </c>
      <c r="B9210" s="13">
        <v>5.4670068684059689</v>
      </c>
    </row>
    <row r="9211" spans="1:2">
      <c r="A9211">
        <v>9210</v>
      </c>
      <c r="B9211" s="13">
        <v>2.0278693190847124</v>
      </c>
    </row>
    <row r="9212" spans="1:2">
      <c r="A9212">
        <v>9211</v>
      </c>
      <c r="B9212" s="13">
        <v>-3.521461842728848</v>
      </c>
    </row>
    <row r="9213" spans="1:2">
      <c r="A9213">
        <v>9212</v>
      </c>
      <c r="B9213" s="13">
        <v>-2.3622539215973917</v>
      </c>
    </row>
    <row r="9214" spans="1:2">
      <c r="A9214">
        <v>9213</v>
      </c>
      <c r="B9214" s="13">
        <v>-1.2683728129870695</v>
      </c>
    </row>
    <row r="9215" spans="1:2">
      <c r="A9215">
        <v>9214</v>
      </c>
      <c r="B9215" s="13">
        <v>-1.2708885220537101</v>
      </c>
    </row>
    <row r="9216" spans="1:2">
      <c r="A9216">
        <v>9215</v>
      </c>
      <c r="B9216" s="13">
        <v>4.1690518368423044</v>
      </c>
    </row>
    <row r="9217" spans="1:2">
      <c r="A9217">
        <v>9216</v>
      </c>
      <c r="B9217" s="13">
        <v>-0.41749105022411193</v>
      </c>
    </row>
    <row r="9218" spans="1:2">
      <c r="A9218">
        <v>9217</v>
      </c>
      <c r="B9218" s="13">
        <v>-1.3096713290729602</v>
      </c>
    </row>
    <row r="9219" spans="1:2">
      <c r="A9219">
        <v>9218</v>
      </c>
      <c r="B9219" s="13">
        <v>-4.0582445518050934</v>
      </c>
    </row>
    <row r="9220" spans="1:2">
      <c r="A9220">
        <v>9219</v>
      </c>
      <c r="B9220" s="13">
        <v>-4.1174172135919447</v>
      </c>
    </row>
    <row r="9221" spans="1:2">
      <c r="A9221">
        <v>9220</v>
      </c>
      <c r="B9221" s="13">
        <v>-4.5932357083771986</v>
      </c>
    </row>
    <row r="9222" spans="1:2">
      <c r="A9222">
        <v>9221</v>
      </c>
      <c r="B9222" s="13">
        <v>-0.8565385887545004</v>
      </c>
    </row>
    <row r="9223" spans="1:2">
      <c r="A9223">
        <v>9222</v>
      </c>
      <c r="B9223" s="13">
        <v>-1.2919055718539973</v>
      </c>
    </row>
    <row r="9224" spans="1:2">
      <c r="A9224">
        <v>9223</v>
      </c>
      <c r="B9224" s="13">
        <v>4.1467695988514359</v>
      </c>
    </row>
    <row r="9225" spans="1:2">
      <c r="A9225">
        <v>9224</v>
      </c>
      <c r="B9225" s="13">
        <v>3.4817428540088975</v>
      </c>
    </row>
    <row r="9226" spans="1:2">
      <c r="A9226">
        <v>9225</v>
      </c>
      <c r="B9226" s="13">
        <v>-2.314027220061015</v>
      </c>
    </row>
    <row r="9227" spans="1:2">
      <c r="A9227">
        <v>9226</v>
      </c>
      <c r="B9227" s="13">
        <v>3.9123425661808549</v>
      </c>
    </row>
    <row r="9228" spans="1:2">
      <c r="A9228">
        <v>9227</v>
      </c>
      <c r="B9228" s="13">
        <v>-3.8322259342254159</v>
      </c>
    </row>
    <row r="9229" spans="1:2">
      <c r="A9229">
        <v>9228</v>
      </c>
      <c r="B9229" s="13">
        <v>4.0664121580321169</v>
      </c>
    </row>
    <row r="9230" spans="1:2">
      <c r="A9230">
        <v>9229</v>
      </c>
      <c r="B9230" s="13">
        <v>-9.7876262687150213</v>
      </c>
    </row>
    <row r="9231" spans="1:2">
      <c r="A9231">
        <v>9230</v>
      </c>
      <c r="B9231" s="13">
        <v>0.55538998146779683</v>
      </c>
    </row>
    <row r="9232" spans="1:2">
      <c r="A9232">
        <v>9231</v>
      </c>
      <c r="B9232" s="13">
        <v>4.7524345334907725</v>
      </c>
    </row>
    <row r="9233" spans="1:2">
      <c r="A9233">
        <v>9232</v>
      </c>
      <c r="B9233" s="13">
        <v>0.25020128099183397</v>
      </c>
    </row>
    <row r="9234" spans="1:2">
      <c r="A9234">
        <v>9233</v>
      </c>
      <c r="B9234" s="13">
        <v>2.8864873363972836</v>
      </c>
    </row>
    <row r="9235" spans="1:2">
      <c r="A9235">
        <v>9234</v>
      </c>
      <c r="B9235" s="13">
        <v>2.908771811179196</v>
      </c>
    </row>
    <row r="9236" spans="1:2">
      <c r="A9236">
        <v>9235</v>
      </c>
      <c r="B9236" s="13">
        <v>5.2510872316639458E-2</v>
      </c>
    </row>
    <row r="9237" spans="1:2">
      <c r="A9237">
        <v>9236</v>
      </c>
      <c r="B9237" s="13">
        <v>3.6355460870075467</v>
      </c>
    </row>
    <row r="9238" spans="1:2">
      <c r="A9238">
        <v>9237</v>
      </c>
      <c r="B9238" s="13">
        <v>2.897982075227965</v>
      </c>
    </row>
    <row r="9239" spans="1:2">
      <c r="A9239">
        <v>9238</v>
      </c>
      <c r="B9239" s="13">
        <v>-1.7402319185728845E-2</v>
      </c>
    </row>
    <row r="9240" spans="1:2">
      <c r="A9240">
        <v>9239</v>
      </c>
      <c r="B9240" s="13">
        <v>-7.4024342755315402</v>
      </c>
    </row>
    <row r="9241" spans="1:2">
      <c r="A9241">
        <v>9240</v>
      </c>
      <c r="B9241" s="13">
        <v>-2.0510669203887324</v>
      </c>
    </row>
    <row r="9242" spans="1:2">
      <c r="A9242">
        <v>9241</v>
      </c>
      <c r="B9242" s="13">
        <v>1.4731207108669062</v>
      </c>
    </row>
    <row r="9243" spans="1:2">
      <c r="A9243">
        <v>9242</v>
      </c>
      <c r="B9243" s="13">
        <v>3.553428319490174E-2</v>
      </c>
    </row>
    <row r="9244" spans="1:2">
      <c r="A9244">
        <v>9243</v>
      </c>
      <c r="B9244" s="13">
        <v>0.99395951729642196</v>
      </c>
    </row>
    <row r="9245" spans="1:2">
      <c r="A9245">
        <v>9244</v>
      </c>
      <c r="B9245" s="13">
        <v>0.46827774123257576</v>
      </c>
    </row>
    <row r="9246" spans="1:2">
      <c r="A9246">
        <v>9245</v>
      </c>
      <c r="B9246" s="13">
        <v>-3.5950438091705803</v>
      </c>
    </row>
    <row r="9247" spans="1:2">
      <c r="A9247">
        <v>9246</v>
      </c>
      <c r="B9247" s="13">
        <v>-5.7538239345510354E-2</v>
      </c>
    </row>
    <row r="9248" spans="1:2">
      <c r="A9248">
        <v>9247</v>
      </c>
      <c r="B9248" s="13">
        <v>2.6017495586002459</v>
      </c>
    </row>
    <row r="9249" spans="1:2">
      <c r="A9249">
        <v>9248</v>
      </c>
      <c r="B9249" s="13">
        <v>4.653655741912905</v>
      </c>
    </row>
    <row r="9250" spans="1:2">
      <c r="A9250">
        <v>9249</v>
      </c>
      <c r="B9250" s="13">
        <v>0.33374576152021085</v>
      </c>
    </row>
    <row r="9251" spans="1:2">
      <c r="A9251">
        <v>9250</v>
      </c>
      <c r="B9251" s="13">
        <v>-5.2524547055653779</v>
      </c>
    </row>
    <row r="9252" spans="1:2">
      <c r="A9252">
        <v>9251</v>
      </c>
      <c r="B9252" s="13">
        <v>-3.441405531812054</v>
      </c>
    </row>
    <row r="9253" spans="1:2">
      <c r="A9253">
        <v>9252</v>
      </c>
      <c r="B9253" s="13">
        <v>-5.5370571111375426</v>
      </c>
    </row>
    <row r="9254" spans="1:2">
      <c r="A9254">
        <v>9253</v>
      </c>
      <c r="B9254" s="13">
        <v>4.5138015758329422</v>
      </c>
    </row>
    <row r="9255" spans="1:2">
      <c r="A9255">
        <v>9254</v>
      </c>
      <c r="B9255" s="13">
        <v>2.7011425170755139</v>
      </c>
    </row>
    <row r="9256" spans="1:2">
      <c r="A9256">
        <v>9255</v>
      </c>
      <c r="B9256" s="13">
        <v>-2.5161251450774968</v>
      </c>
    </row>
    <row r="9257" spans="1:2">
      <c r="A9257">
        <v>9256</v>
      </c>
      <c r="B9257" s="13">
        <v>-2.208467178694375</v>
      </c>
    </row>
    <row r="9258" spans="1:2">
      <c r="A9258">
        <v>9257</v>
      </c>
      <c r="B9258" s="13">
        <v>5.056801865353969</v>
      </c>
    </row>
    <row r="9259" spans="1:2">
      <c r="A9259">
        <v>9258</v>
      </c>
      <c r="B9259" s="13">
        <v>12.220029932390377</v>
      </c>
    </row>
    <row r="9260" spans="1:2">
      <c r="A9260">
        <v>9259</v>
      </c>
      <c r="B9260" s="13">
        <v>2.2826814392686092</v>
      </c>
    </row>
    <row r="9261" spans="1:2">
      <c r="A9261">
        <v>9260</v>
      </c>
      <c r="B9261" s="13">
        <v>3.2395081168193087</v>
      </c>
    </row>
    <row r="9262" spans="1:2">
      <c r="A9262">
        <v>9261</v>
      </c>
      <c r="B9262" s="13">
        <v>-3.8503974670796337</v>
      </c>
    </row>
    <row r="9263" spans="1:2">
      <c r="A9263">
        <v>9262</v>
      </c>
      <c r="B9263" s="13">
        <v>-0.24702006357939257</v>
      </c>
    </row>
    <row r="9264" spans="1:2">
      <c r="A9264">
        <v>9263</v>
      </c>
      <c r="B9264" s="13">
        <v>2.9056798577677734</v>
      </c>
    </row>
    <row r="9265" spans="1:2">
      <c r="A9265">
        <v>9264</v>
      </c>
      <c r="B9265" s="13">
        <v>-2.3317781092335363</v>
      </c>
    </row>
    <row r="9266" spans="1:2">
      <c r="A9266">
        <v>9265</v>
      </c>
      <c r="B9266" s="13">
        <v>-1.2713564461611522</v>
      </c>
    </row>
    <row r="9267" spans="1:2">
      <c r="A9267">
        <v>9266</v>
      </c>
      <c r="B9267" s="13">
        <v>-4.5746290599113726</v>
      </c>
    </row>
    <row r="9268" spans="1:2">
      <c r="A9268">
        <v>9267</v>
      </c>
      <c r="B9268" s="13">
        <v>1.6052062023268798</v>
      </c>
    </row>
    <row r="9269" spans="1:2">
      <c r="A9269">
        <v>9268</v>
      </c>
      <c r="B9269" s="13">
        <v>0.48107777441730143</v>
      </c>
    </row>
    <row r="9270" spans="1:2">
      <c r="A9270">
        <v>9269</v>
      </c>
      <c r="B9270" s="13">
        <v>4.0258247795428295</v>
      </c>
    </row>
    <row r="9271" spans="1:2">
      <c r="A9271">
        <v>9270</v>
      </c>
      <c r="B9271" s="13">
        <v>1.2718530029476938</v>
      </c>
    </row>
    <row r="9272" spans="1:2">
      <c r="A9272">
        <v>9271</v>
      </c>
      <c r="B9272" s="13">
        <v>-6.8214531564777463</v>
      </c>
    </row>
    <row r="9273" spans="1:2">
      <c r="A9273">
        <v>9272</v>
      </c>
      <c r="B9273" s="13">
        <v>-2.241182329435401</v>
      </c>
    </row>
    <row r="9274" spans="1:2">
      <c r="A9274">
        <v>9273</v>
      </c>
      <c r="B9274" s="13">
        <v>2.9032561886673571</v>
      </c>
    </row>
    <row r="9275" spans="1:2">
      <c r="A9275">
        <v>9274</v>
      </c>
      <c r="B9275" s="13">
        <v>4.6407396025855547</v>
      </c>
    </row>
    <row r="9276" spans="1:2">
      <c r="A9276">
        <v>9275</v>
      </c>
      <c r="B9276" s="13">
        <v>-4.5398639586749443</v>
      </c>
    </row>
    <row r="9277" spans="1:2">
      <c r="A9277">
        <v>9276</v>
      </c>
      <c r="B9277" s="13">
        <v>-6.4500135657060138</v>
      </c>
    </row>
    <row r="9278" spans="1:2">
      <c r="A9278">
        <v>9277</v>
      </c>
      <c r="B9278" s="13">
        <v>0.38261719930754928</v>
      </c>
    </row>
    <row r="9279" spans="1:2">
      <c r="A9279">
        <v>9278</v>
      </c>
      <c r="B9279" s="13">
        <v>0.4221333804898747</v>
      </c>
    </row>
    <row r="9280" spans="1:2">
      <c r="A9280">
        <v>9279</v>
      </c>
      <c r="B9280" s="13">
        <v>0.64718281018310286</v>
      </c>
    </row>
    <row r="9281" spans="1:2">
      <c r="A9281">
        <v>9280</v>
      </c>
      <c r="B9281" s="13">
        <v>-4.9165798506665244</v>
      </c>
    </row>
    <row r="9282" spans="1:2">
      <c r="A9282">
        <v>9281</v>
      </c>
      <c r="B9282" s="13">
        <v>-0.53473446041936135</v>
      </c>
    </row>
    <row r="9283" spans="1:2">
      <c r="A9283">
        <v>9282</v>
      </c>
      <c r="B9283" s="13">
        <v>1.2055097804894805</v>
      </c>
    </row>
    <row r="9284" spans="1:2">
      <c r="A9284">
        <v>9283</v>
      </c>
      <c r="B9284" s="13">
        <v>1.4686254468121311</v>
      </c>
    </row>
    <row r="9285" spans="1:2">
      <c r="A9285">
        <v>9284</v>
      </c>
      <c r="B9285" s="13">
        <v>-2.0079848643003357</v>
      </c>
    </row>
    <row r="9286" spans="1:2">
      <c r="A9286">
        <v>9285</v>
      </c>
      <c r="B9286" s="13">
        <v>-1.2949524800742067</v>
      </c>
    </row>
    <row r="9287" spans="1:2">
      <c r="A9287">
        <v>9286</v>
      </c>
      <c r="B9287" s="13">
        <v>-0.47907018182465944</v>
      </c>
    </row>
    <row r="9288" spans="1:2">
      <c r="A9288">
        <v>9287</v>
      </c>
      <c r="B9288" s="13">
        <v>0.77753251676044577</v>
      </c>
    </row>
    <row r="9289" spans="1:2">
      <c r="A9289">
        <v>9288</v>
      </c>
      <c r="B9289" s="13">
        <v>-3.8534060647931518</v>
      </c>
    </row>
    <row r="9290" spans="1:2">
      <c r="A9290">
        <v>9289</v>
      </c>
      <c r="B9290" s="13">
        <v>-0.89135203928257556</v>
      </c>
    </row>
    <row r="9291" spans="1:2">
      <c r="A9291">
        <v>9290</v>
      </c>
      <c r="B9291" s="13">
        <v>-1.9184277393829601</v>
      </c>
    </row>
    <row r="9292" spans="1:2">
      <c r="A9292">
        <v>9291</v>
      </c>
      <c r="B9292" s="13">
        <v>4.5439504552133441</v>
      </c>
    </row>
    <row r="9293" spans="1:2">
      <c r="A9293">
        <v>9292</v>
      </c>
      <c r="B9293" s="13">
        <v>3.6369044038865743</v>
      </c>
    </row>
    <row r="9294" spans="1:2">
      <c r="A9294">
        <v>9293</v>
      </c>
      <c r="B9294" s="13">
        <v>-0.59550090001079359</v>
      </c>
    </row>
    <row r="9295" spans="1:2">
      <c r="A9295">
        <v>9294</v>
      </c>
      <c r="B9295" s="13">
        <v>-5.5087576855572822</v>
      </c>
    </row>
    <row r="9296" spans="1:2">
      <c r="A9296">
        <v>9295</v>
      </c>
      <c r="B9296" s="13">
        <v>3.9560242482146291</v>
      </c>
    </row>
    <row r="9297" spans="1:2">
      <c r="A9297">
        <v>9296</v>
      </c>
      <c r="B9297" s="13">
        <v>0.15221727906722979</v>
      </c>
    </row>
    <row r="9298" spans="1:2">
      <c r="A9298">
        <v>9297</v>
      </c>
      <c r="B9298" s="13">
        <v>4.7121367219080046</v>
      </c>
    </row>
    <row r="9299" spans="1:2">
      <c r="A9299">
        <v>9298</v>
      </c>
      <c r="B9299" s="13">
        <v>3.6338092849806012</v>
      </c>
    </row>
    <row r="9300" spans="1:2">
      <c r="A9300">
        <v>9299</v>
      </c>
      <c r="B9300" s="13">
        <v>-1.0635927387645843</v>
      </c>
    </row>
    <row r="9301" spans="1:2">
      <c r="A9301">
        <v>9300</v>
      </c>
      <c r="B9301" s="13">
        <v>-4.6921287666594393</v>
      </c>
    </row>
    <row r="9302" spans="1:2">
      <c r="A9302">
        <v>9301</v>
      </c>
      <c r="B9302" s="13">
        <v>-8.5786961606584633</v>
      </c>
    </row>
    <row r="9303" spans="1:2">
      <c r="A9303">
        <v>9302</v>
      </c>
      <c r="B9303" s="13">
        <v>2.0147970026957078</v>
      </c>
    </row>
    <row r="9304" spans="1:2">
      <c r="A9304">
        <v>9303</v>
      </c>
      <c r="B9304" s="13">
        <v>-1.1822947306219085</v>
      </c>
    </row>
    <row r="9305" spans="1:2">
      <c r="A9305">
        <v>9304</v>
      </c>
      <c r="B9305" s="13">
        <v>2.7736902140192208</v>
      </c>
    </row>
    <row r="9306" spans="1:2">
      <c r="A9306">
        <v>9305</v>
      </c>
      <c r="B9306" s="13">
        <v>2.4473418655393719</v>
      </c>
    </row>
    <row r="9307" spans="1:2">
      <c r="A9307">
        <v>9306</v>
      </c>
      <c r="B9307" s="13">
        <v>-4.1020821610719924</v>
      </c>
    </row>
    <row r="9308" spans="1:2">
      <c r="A9308">
        <v>9307</v>
      </c>
      <c r="B9308" s="13">
        <v>-8.8432486509597251E-3</v>
      </c>
    </row>
    <row r="9309" spans="1:2">
      <c r="A9309">
        <v>9308</v>
      </c>
      <c r="B9309" s="13">
        <v>-0.68906705984738637</v>
      </c>
    </row>
    <row r="9310" spans="1:2">
      <c r="A9310">
        <v>9309</v>
      </c>
      <c r="B9310" s="13">
        <v>2.3538289944911019</v>
      </c>
    </row>
    <row r="9311" spans="1:2">
      <c r="A9311">
        <v>9310</v>
      </c>
      <c r="B9311" s="13">
        <v>-0.46091505665436738</v>
      </c>
    </row>
    <row r="9312" spans="1:2">
      <c r="A9312">
        <v>9311</v>
      </c>
      <c r="B9312" s="13">
        <v>-7.3652519538001808</v>
      </c>
    </row>
    <row r="9313" spans="1:2">
      <c r="A9313">
        <v>9312</v>
      </c>
      <c r="B9313" s="13">
        <v>-0.9061473764814153</v>
      </c>
    </row>
    <row r="9314" spans="1:2">
      <c r="A9314">
        <v>9313</v>
      </c>
      <c r="B9314" s="13">
        <v>-1.5221141786236101</v>
      </c>
    </row>
    <row r="9315" spans="1:2">
      <c r="A9315">
        <v>9314</v>
      </c>
      <c r="B9315" s="13">
        <v>1.3670822643557814</v>
      </c>
    </row>
    <row r="9316" spans="1:2">
      <c r="A9316">
        <v>9315</v>
      </c>
      <c r="B9316" s="13">
        <v>-3.4413796167183541</v>
      </c>
    </row>
    <row r="9317" spans="1:2">
      <c r="A9317">
        <v>9316</v>
      </c>
      <c r="B9317" s="13">
        <v>-0.37762551223045981</v>
      </c>
    </row>
    <row r="9318" spans="1:2">
      <c r="A9318">
        <v>9317</v>
      </c>
      <c r="B9318" s="13">
        <v>-6.5102658469702419</v>
      </c>
    </row>
    <row r="9319" spans="1:2">
      <c r="A9319">
        <v>9318</v>
      </c>
      <c r="B9319" s="13">
        <v>-1.5894513815504003</v>
      </c>
    </row>
    <row r="9320" spans="1:2">
      <c r="A9320">
        <v>9319</v>
      </c>
      <c r="B9320" s="13">
        <v>6.3177709824871959</v>
      </c>
    </row>
    <row r="9321" spans="1:2">
      <c r="A9321">
        <v>9320</v>
      </c>
      <c r="B9321" s="13">
        <v>8.5680202839373241</v>
      </c>
    </row>
    <row r="9322" spans="1:2">
      <c r="A9322">
        <v>9321</v>
      </c>
      <c r="B9322" s="13">
        <v>-2.2908390965391683</v>
      </c>
    </row>
    <row r="9323" spans="1:2">
      <c r="A9323">
        <v>9322</v>
      </c>
      <c r="B9323" s="13">
        <v>-0.61820990282190114</v>
      </c>
    </row>
    <row r="9324" spans="1:2">
      <c r="A9324">
        <v>9323</v>
      </c>
      <c r="B9324" s="13">
        <v>-2.4932473061182345</v>
      </c>
    </row>
    <row r="9325" spans="1:2">
      <c r="A9325">
        <v>9324</v>
      </c>
      <c r="B9325" s="13">
        <v>4.9919697216517509</v>
      </c>
    </row>
    <row r="9326" spans="1:2">
      <c r="A9326">
        <v>9325</v>
      </c>
      <c r="B9326" s="13">
        <v>-4.6810332119154312</v>
      </c>
    </row>
    <row r="9327" spans="1:2">
      <c r="A9327">
        <v>9326</v>
      </c>
      <c r="B9327" s="13">
        <v>4.9563579815803376</v>
      </c>
    </row>
    <row r="9328" spans="1:2">
      <c r="A9328">
        <v>9327</v>
      </c>
      <c r="B9328" s="13">
        <v>3.6862918163355709</v>
      </c>
    </row>
    <row r="9329" spans="1:2">
      <c r="A9329">
        <v>9328</v>
      </c>
      <c r="B9329" s="13">
        <v>3.7688473224104087</v>
      </c>
    </row>
    <row r="9330" spans="1:2">
      <c r="A9330">
        <v>9329</v>
      </c>
      <c r="B9330" s="13">
        <v>-0.5056329235817979</v>
      </c>
    </row>
    <row r="9331" spans="1:2">
      <c r="A9331">
        <v>9330</v>
      </c>
      <c r="B9331" s="13">
        <v>-0.93842043924566609</v>
      </c>
    </row>
    <row r="9332" spans="1:2">
      <c r="A9332">
        <v>9331</v>
      </c>
      <c r="B9332" s="13">
        <v>-3.3818185474207758</v>
      </c>
    </row>
    <row r="9333" spans="1:2">
      <c r="A9333">
        <v>9332</v>
      </c>
      <c r="B9333" s="13">
        <v>4.2032613234153837</v>
      </c>
    </row>
    <row r="9334" spans="1:2">
      <c r="A9334">
        <v>9333</v>
      </c>
      <c r="B9334" s="13">
        <v>-5.6477611531741401</v>
      </c>
    </row>
    <row r="9335" spans="1:2">
      <c r="A9335">
        <v>9334</v>
      </c>
      <c r="B9335" s="13">
        <v>6.1693932636229905</v>
      </c>
    </row>
    <row r="9336" spans="1:2">
      <c r="A9336">
        <v>9335</v>
      </c>
      <c r="B9336" s="13">
        <v>-1.4125222811220139</v>
      </c>
    </row>
    <row r="9337" spans="1:2">
      <c r="A9337">
        <v>9336</v>
      </c>
      <c r="B9337" s="13">
        <v>-2.7627803729466649</v>
      </c>
    </row>
    <row r="9338" spans="1:2">
      <c r="A9338">
        <v>9337</v>
      </c>
      <c r="B9338" s="13">
        <v>-5.304392110907683</v>
      </c>
    </row>
    <row r="9339" spans="1:2">
      <c r="A9339">
        <v>9338</v>
      </c>
      <c r="B9339" s="13">
        <v>-0.678772363611851</v>
      </c>
    </row>
    <row r="9340" spans="1:2">
      <c r="A9340">
        <v>9339</v>
      </c>
      <c r="B9340" s="13">
        <v>-3.1772213518119314</v>
      </c>
    </row>
    <row r="9341" spans="1:2">
      <c r="A9341">
        <v>9340</v>
      </c>
      <c r="B9341" s="13">
        <v>-3.9487367202865293</v>
      </c>
    </row>
    <row r="9342" spans="1:2">
      <c r="A9342">
        <v>9341</v>
      </c>
      <c r="B9342" s="13">
        <v>-3.9497060285751764</v>
      </c>
    </row>
    <row r="9343" spans="1:2">
      <c r="A9343">
        <v>9342</v>
      </c>
      <c r="B9343" s="13">
        <v>3.1343578558137386</v>
      </c>
    </row>
    <row r="9344" spans="1:2">
      <c r="A9344">
        <v>9343</v>
      </c>
      <c r="B9344" s="13">
        <v>7.5542258658884673</v>
      </c>
    </row>
    <row r="9345" spans="1:2">
      <c r="A9345">
        <v>9344</v>
      </c>
      <c r="B9345" s="13">
        <v>-7.551351361230517</v>
      </c>
    </row>
    <row r="9346" spans="1:2">
      <c r="A9346">
        <v>9345</v>
      </c>
      <c r="B9346" s="13">
        <v>11.09311108544666</v>
      </c>
    </row>
    <row r="9347" spans="1:2">
      <c r="A9347">
        <v>9346</v>
      </c>
      <c r="B9347" s="13">
        <v>3.5267050857535387</v>
      </c>
    </row>
    <row r="9348" spans="1:2">
      <c r="A9348">
        <v>9347</v>
      </c>
      <c r="B9348" s="13">
        <v>3.2176064285260293</v>
      </c>
    </row>
    <row r="9349" spans="1:2">
      <c r="A9349">
        <v>9348</v>
      </c>
      <c r="B9349" s="13">
        <v>3.4969747461469423</v>
      </c>
    </row>
    <row r="9350" spans="1:2">
      <c r="A9350">
        <v>9349</v>
      </c>
      <c r="B9350" s="13">
        <v>-0.19409060463332345</v>
      </c>
    </row>
    <row r="9351" spans="1:2">
      <c r="A9351">
        <v>9350</v>
      </c>
      <c r="B9351" s="13">
        <v>3.0785789091880322</v>
      </c>
    </row>
    <row r="9352" spans="1:2">
      <c r="A9352">
        <v>9351</v>
      </c>
      <c r="B9352" s="13">
        <v>4.6342251251912705</v>
      </c>
    </row>
    <row r="9353" spans="1:2">
      <c r="A9353">
        <v>9352</v>
      </c>
      <c r="B9353" s="13">
        <v>-3.3335821870338056</v>
      </c>
    </row>
    <row r="9354" spans="1:2">
      <c r="A9354">
        <v>9353</v>
      </c>
      <c r="B9354" s="13">
        <v>1.6784218478839523</v>
      </c>
    </row>
    <row r="9355" spans="1:2">
      <c r="A9355">
        <v>9354</v>
      </c>
      <c r="B9355" s="13">
        <v>1.4802355435059809</v>
      </c>
    </row>
    <row r="9356" spans="1:2">
      <c r="A9356">
        <v>9355</v>
      </c>
      <c r="B9356" s="13">
        <v>4.2023619232243501</v>
      </c>
    </row>
    <row r="9357" spans="1:2">
      <c r="A9357">
        <v>9356</v>
      </c>
      <c r="B9357" s="13">
        <v>2.3880955905688594</v>
      </c>
    </row>
    <row r="9358" spans="1:2">
      <c r="A9358">
        <v>9357</v>
      </c>
      <c r="B9358" s="13">
        <v>1.2780260049152443</v>
      </c>
    </row>
    <row r="9359" spans="1:2">
      <c r="A9359">
        <v>9358</v>
      </c>
      <c r="B9359" s="13">
        <v>-3.3998268122258821</v>
      </c>
    </row>
    <row r="9360" spans="1:2">
      <c r="A9360">
        <v>9359</v>
      </c>
      <c r="B9360" s="13">
        <v>-1.6287306902177181</v>
      </c>
    </row>
    <row r="9361" spans="1:2">
      <c r="A9361">
        <v>9360</v>
      </c>
      <c r="B9361" s="13">
        <v>-2.5668099792637409</v>
      </c>
    </row>
    <row r="9362" spans="1:2">
      <c r="A9362">
        <v>9361</v>
      </c>
      <c r="B9362" s="13">
        <v>1.8015149458216371</v>
      </c>
    </row>
    <row r="9363" spans="1:2">
      <c r="A9363">
        <v>9362</v>
      </c>
      <c r="B9363" s="13">
        <v>-1.9323588510140346</v>
      </c>
    </row>
    <row r="9364" spans="1:2">
      <c r="A9364">
        <v>9363</v>
      </c>
      <c r="B9364" s="13">
        <v>-2.3108816317868732</v>
      </c>
    </row>
    <row r="9365" spans="1:2">
      <c r="A9365">
        <v>9364</v>
      </c>
      <c r="B9365" s="13">
        <v>1.7277621388076974</v>
      </c>
    </row>
    <row r="9366" spans="1:2">
      <c r="A9366">
        <v>9365</v>
      </c>
      <c r="B9366" s="13">
        <v>-6.1710723794746816</v>
      </c>
    </row>
    <row r="9367" spans="1:2">
      <c r="A9367">
        <v>9366</v>
      </c>
      <c r="B9367" s="13">
        <v>-6.0932310534397711</v>
      </c>
    </row>
    <row r="9368" spans="1:2">
      <c r="A9368">
        <v>9367</v>
      </c>
      <c r="B9368" s="13">
        <v>2.2208051868043701</v>
      </c>
    </row>
    <row r="9369" spans="1:2">
      <c r="A9369">
        <v>9368</v>
      </c>
      <c r="B9369" s="13">
        <v>-0.49659961783024337</v>
      </c>
    </row>
    <row r="9370" spans="1:2">
      <c r="A9370">
        <v>9369</v>
      </c>
      <c r="B9370" s="13">
        <v>5.2256693515485448</v>
      </c>
    </row>
    <row r="9371" spans="1:2">
      <c r="A9371">
        <v>9370</v>
      </c>
      <c r="B9371" s="13">
        <v>3.6805506439813973</v>
      </c>
    </row>
    <row r="9372" spans="1:2">
      <c r="A9372">
        <v>9371</v>
      </c>
      <c r="B9372" s="13">
        <v>6.3178112593551683</v>
      </c>
    </row>
    <row r="9373" spans="1:2">
      <c r="A9373">
        <v>9372</v>
      </c>
      <c r="B9373" s="13">
        <v>-0.74502085051488631</v>
      </c>
    </row>
    <row r="9374" spans="1:2">
      <c r="A9374">
        <v>9373</v>
      </c>
      <c r="B9374" s="13">
        <v>-3.5947264322570018</v>
      </c>
    </row>
    <row r="9375" spans="1:2">
      <c r="A9375">
        <v>9374</v>
      </c>
      <c r="B9375" s="13">
        <v>1.145662276297569</v>
      </c>
    </row>
    <row r="9376" spans="1:2">
      <c r="A9376">
        <v>9375</v>
      </c>
      <c r="B9376" s="13">
        <v>0.78256864519012992</v>
      </c>
    </row>
    <row r="9377" spans="1:2">
      <c r="A9377">
        <v>9376</v>
      </c>
      <c r="B9377" s="13">
        <v>4.9619907222712962</v>
      </c>
    </row>
    <row r="9378" spans="1:2">
      <c r="A9378">
        <v>9377</v>
      </c>
      <c r="B9378" s="13">
        <v>-2.7243658715112882</v>
      </c>
    </row>
    <row r="9379" spans="1:2">
      <c r="A9379">
        <v>9378</v>
      </c>
      <c r="B9379" s="13">
        <v>1.6795533015090243</v>
      </c>
    </row>
    <row r="9380" spans="1:2">
      <c r="A9380">
        <v>9379</v>
      </c>
      <c r="B9380" s="13">
        <v>0.51847506759606443</v>
      </c>
    </row>
    <row r="9381" spans="1:2">
      <c r="A9381">
        <v>9380</v>
      </c>
      <c r="B9381" s="13">
        <v>-2.4513845758556978</v>
      </c>
    </row>
    <row r="9382" spans="1:2">
      <c r="A9382">
        <v>9381</v>
      </c>
      <c r="B9382" s="13">
        <v>4.5542518706406279</v>
      </c>
    </row>
    <row r="9383" spans="1:2">
      <c r="A9383">
        <v>9382</v>
      </c>
      <c r="B9383" s="13">
        <v>-0.17625116588997461</v>
      </c>
    </row>
    <row r="9384" spans="1:2">
      <c r="A9384">
        <v>9383</v>
      </c>
      <c r="B9384" s="13">
        <v>2.6422211935024769</v>
      </c>
    </row>
    <row r="9385" spans="1:2">
      <c r="A9385">
        <v>9384</v>
      </c>
      <c r="B9385" s="13">
        <v>0.37350227708281836</v>
      </c>
    </row>
    <row r="9386" spans="1:2">
      <c r="A9386">
        <v>9385</v>
      </c>
      <c r="B9386" s="13">
        <v>-0.21588804713853246</v>
      </c>
    </row>
    <row r="9387" spans="1:2">
      <c r="A9387">
        <v>9386</v>
      </c>
      <c r="B9387" s="13">
        <v>2.657875157872811</v>
      </c>
    </row>
    <row r="9388" spans="1:2">
      <c r="A9388">
        <v>9387</v>
      </c>
      <c r="B9388" s="13">
        <v>-1.2982325379132704</v>
      </c>
    </row>
    <row r="9389" spans="1:2">
      <c r="A9389">
        <v>9388</v>
      </c>
      <c r="B9389" s="13">
        <v>1.9421453873522037</v>
      </c>
    </row>
    <row r="9390" spans="1:2">
      <c r="A9390">
        <v>9389</v>
      </c>
      <c r="B9390" s="13">
        <v>-1.910852998202986</v>
      </c>
    </row>
    <row r="9391" spans="1:2">
      <c r="A9391">
        <v>9390</v>
      </c>
      <c r="B9391" s="13">
        <v>5.9825760385732538</v>
      </c>
    </row>
    <row r="9392" spans="1:2">
      <c r="A9392">
        <v>9391</v>
      </c>
      <c r="B9392" s="13">
        <v>0.53372633128797276</v>
      </c>
    </row>
    <row r="9393" spans="1:2">
      <c r="A9393">
        <v>9392</v>
      </c>
      <c r="B9393" s="13">
        <v>-0.36032097812311176</v>
      </c>
    </row>
    <row r="9394" spans="1:2">
      <c r="A9394">
        <v>9393</v>
      </c>
      <c r="B9394" s="13">
        <v>-7.6299325169014889</v>
      </c>
    </row>
    <row r="9395" spans="1:2">
      <c r="A9395">
        <v>9394</v>
      </c>
      <c r="B9395" s="13">
        <v>1.9474971060016171</v>
      </c>
    </row>
    <row r="9396" spans="1:2">
      <c r="A9396">
        <v>9395</v>
      </c>
      <c r="B9396" s="13">
        <v>-5.7130084017382119</v>
      </c>
    </row>
    <row r="9397" spans="1:2">
      <c r="A9397">
        <v>9396</v>
      </c>
      <c r="B9397" s="13">
        <v>2.9504900280926845</v>
      </c>
    </row>
    <row r="9398" spans="1:2">
      <c r="A9398">
        <v>9397</v>
      </c>
      <c r="B9398" s="13">
        <v>1.381464443430539</v>
      </c>
    </row>
    <row r="9399" spans="1:2">
      <c r="A9399">
        <v>9398</v>
      </c>
      <c r="B9399" s="13">
        <v>0.63072345390943185</v>
      </c>
    </row>
    <row r="9400" spans="1:2">
      <c r="A9400">
        <v>9399</v>
      </c>
      <c r="B9400" s="13">
        <v>3.389522657592019</v>
      </c>
    </row>
    <row r="9401" spans="1:2">
      <c r="A9401">
        <v>9400</v>
      </c>
      <c r="B9401" s="13">
        <v>4.3201707122215565</v>
      </c>
    </row>
    <row r="9402" spans="1:2">
      <c r="A9402">
        <v>9401</v>
      </c>
      <c r="B9402" s="13">
        <v>-0.82381385794678796</v>
      </c>
    </row>
    <row r="9403" spans="1:2">
      <c r="A9403">
        <v>9402</v>
      </c>
      <c r="B9403" s="13">
        <v>-0.5489955435907562</v>
      </c>
    </row>
    <row r="9404" spans="1:2">
      <c r="A9404">
        <v>9403</v>
      </c>
      <c r="B9404" s="13">
        <v>-6.9539886113277793</v>
      </c>
    </row>
    <row r="9405" spans="1:2">
      <c r="A9405">
        <v>9404</v>
      </c>
      <c r="B9405" s="13">
        <v>1.2967815511772487</v>
      </c>
    </row>
    <row r="9406" spans="1:2">
      <c r="A9406">
        <v>9405</v>
      </c>
      <c r="B9406" s="13">
        <v>-3.8934328888462351</v>
      </c>
    </row>
    <row r="9407" spans="1:2">
      <c r="A9407">
        <v>9406</v>
      </c>
      <c r="B9407" s="13">
        <v>-1.1806293071750251</v>
      </c>
    </row>
    <row r="9408" spans="1:2">
      <c r="A9408">
        <v>9407</v>
      </c>
      <c r="B9408" s="13">
        <v>1.4117555921887512</v>
      </c>
    </row>
    <row r="9409" spans="1:2">
      <c r="A9409">
        <v>9408</v>
      </c>
      <c r="B9409" s="13">
        <v>6.5301088431391339</v>
      </c>
    </row>
    <row r="9410" spans="1:2">
      <c r="A9410">
        <v>9409</v>
      </c>
      <c r="B9410" s="13">
        <v>5.3325388884341356</v>
      </c>
    </row>
    <row r="9411" spans="1:2">
      <c r="A9411">
        <v>9410</v>
      </c>
      <c r="B9411" s="13">
        <v>2.8289946005566997</v>
      </c>
    </row>
    <row r="9412" spans="1:2">
      <c r="A9412">
        <v>9411</v>
      </c>
      <c r="B9412" s="13">
        <v>-5.9684837069293133</v>
      </c>
    </row>
    <row r="9413" spans="1:2">
      <c r="A9413">
        <v>9412</v>
      </c>
      <c r="B9413" s="13">
        <v>9.5150013130814557</v>
      </c>
    </row>
    <row r="9414" spans="1:2">
      <c r="A9414">
        <v>9413</v>
      </c>
      <c r="B9414" s="13">
        <v>-3.403026286615674</v>
      </c>
    </row>
    <row r="9415" spans="1:2">
      <c r="A9415">
        <v>9414</v>
      </c>
      <c r="B9415" s="13">
        <v>-1.9110259118923392</v>
      </c>
    </row>
    <row r="9416" spans="1:2">
      <c r="A9416">
        <v>9415</v>
      </c>
      <c r="B9416" s="13">
        <v>-0.85747970229292447</v>
      </c>
    </row>
    <row r="9417" spans="1:2">
      <c r="A9417">
        <v>9416</v>
      </c>
      <c r="B9417" s="13">
        <v>2.0214356012642329</v>
      </c>
    </row>
    <row r="9418" spans="1:2">
      <c r="A9418">
        <v>9417</v>
      </c>
      <c r="B9418" s="13">
        <v>-2.6191013756106227</v>
      </c>
    </row>
    <row r="9419" spans="1:2">
      <c r="A9419">
        <v>9418</v>
      </c>
      <c r="B9419" s="13">
        <v>-1.3294486157717078</v>
      </c>
    </row>
    <row r="9420" spans="1:2">
      <c r="A9420">
        <v>9419</v>
      </c>
      <c r="B9420" s="13">
        <v>0.16711609727645094</v>
      </c>
    </row>
    <row r="9421" spans="1:2">
      <c r="A9421">
        <v>9420</v>
      </c>
      <c r="B9421" s="13">
        <v>-1.3226810548982932</v>
      </c>
    </row>
    <row r="9422" spans="1:2">
      <c r="A9422">
        <v>9421</v>
      </c>
      <c r="B9422" s="13">
        <v>-2.3834115830402074</v>
      </c>
    </row>
    <row r="9423" spans="1:2">
      <c r="A9423">
        <v>9422</v>
      </c>
      <c r="B9423" s="13">
        <v>-3.8611984773102321</v>
      </c>
    </row>
    <row r="9424" spans="1:2">
      <c r="A9424">
        <v>9423</v>
      </c>
      <c r="B9424" s="13">
        <v>-0.60475496588458388</v>
      </c>
    </row>
    <row r="9425" spans="1:2">
      <c r="A9425">
        <v>9424</v>
      </c>
      <c r="B9425" s="13">
        <v>-0.36338726877686145</v>
      </c>
    </row>
    <row r="9426" spans="1:2">
      <c r="A9426">
        <v>9425</v>
      </c>
      <c r="B9426" s="13">
        <v>-3.3681712530541774</v>
      </c>
    </row>
    <row r="9427" spans="1:2">
      <c r="A9427">
        <v>9426</v>
      </c>
      <c r="B9427" s="13">
        <v>-5.9360960797798983</v>
      </c>
    </row>
    <row r="9428" spans="1:2">
      <c r="A9428">
        <v>9427</v>
      </c>
      <c r="B9428" s="13">
        <v>2.8165795643821787</v>
      </c>
    </row>
    <row r="9429" spans="1:2">
      <c r="A9429">
        <v>9428</v>
      </c>
      <c r="B9429" s="13">
        <v>-0.10235557091475427</v>
      </c>
    </row>
    <row r="9430" spans="1:2">
      <c r="A9430">
        <v>9429</v>
      </c>
      <c r="B9430" s="13">
        <v>0.1842094262017093</v>
      </c>
    </row>
    <row r="9431" spans="1:2">
      <c r="A9431">
        <v>9430</v>
      </c>
      <c r="B9431" s="13">
        <v>-1.6753934283119427</v>
      </c>
    </row>
    <row r="9432" spans="1:2">
      <c r="A9432">
        <v>9431</v>
      </c>
      <c r="B9432" s="13">
        <v>4.9485307369691549</v>
      </c>
    </row>
    <row r="9433" spans="1:2">
      <c r="A9433">
        <v>9432</v>
      </c>
      <c r="B9433" s="13">
        <v>-6.574695675750303</v>
      </c>
    </row>
    <row r="9434" spans="1:2">
      <c r="A9434">
        <v>9433</v>
      </c>
      <c r="B9434" s="13">
        <v>-3.8003292412184706</v>
      </c>
    </row>
    <row r="9435" spans="1:2">
      <c r="A9435">
        <v>9434</v>
      </c>
      <c r="B9435" s="13">
        <v>3.7038760765240673E-2</v>
      </c>
    </row>
    <row r="9436" spans="1:2">
      <c r="A9436">
        <v>9435</v>
      </c>
      <c r="B9436" s="13">
        <v>-1.1625647725921302</v>
      </c>
    </row>
    <row r="9437" spans="1:2">
      <c r="A9437">
        <v>9436</v>
      </c>
      <c r="B9437" s="13">
        <v>3.7467978792351824</v>
      </c>
    </row>
    <row r="9438" spans="1:2">
      <c r="A9438">
        <v>9437</v>
      </c>
      <c r="B9438" s="13">
        <v>-8.1733891364437719E-2</v>
      </c>
    </row>
    <row r="9439" spans="1:2">
      <c r="A9439">
        <v>9438</v>
      </c>
      <c r="B9439" s="13">
        <v>4.6213986751346408</v>
      </c>
    </row>
    <row r="9440" spans="1:2">
      <c r="A9440">
        <v>9439</v>
      </c>
      <c r="B9440" s="13">
        <v>-0.76468012346713343</v>
      </c>
    </row>
    <row r="9441" spans="1:2">
      <c r="A9441">
        <v>9440</v>
      </c>
      <c r="B9441" s="13">
        <v>3.6363075746946039</v>
      </c>
    </row>
    <row r="9442" spans="1:2">
      <c r="A9442">
        <v>9441</v>
      </c>
      <c r="B9442" s="13">
        <v>2.1656472647496328</v>
      </c>
    </row>
    <row r="9443" spans="1:2">
      <c r="A9443">
        <v>9442</v>
      </c>
      <c r="B9443" s="13">
        <v>6.1627574669591425</v>
      </c>
    </row>
    <row r="9444" spans="1:2">
      <c r="A9444">
        <v>9443</v>
      </c>
      <c r="B9444" s="13">
        <v>8.0857213032966584</v>
      </c>
    </row>
    <row r="9445" spans="1:2">
      <c r="A9445">
        <v>9444</v>
      </c>
      <c r="B9445" s="13">
        <v>-0.52823108405391805</v>
      </c>
    </row>
    <row r="9446" spans="1:2">
      <c r="A9446">
        <v>9445</v>
      </c>
      <c r="B9446" s="13">
        <v>-4.0514680010232569</v>
      </c>
    </row>
    <row r="9447" spans="1:2">
      <c r="A9447">
        <v>9446</v>
      </c>
      <c r="B9447" s="13">
        <v>1.0297558168758951</v>
      </c>
    </row>
    <row r="9448" spans="1:2">
      <c r="A9448">
        <v>9447</v>
      </c>
      <c r="B9448" s="13">
        <v>-3.4668431570325628</v>
      </c>
    </row>
    <row r="9449" spans="1:2">
      <c r="A9449">
        <v>9448</v>
      </c>
      <c r="B9449" s="13">
        <v>-3.2815639009557649</v>
      </c>
    </row>
    <row r="9450" spans="1:2">
      <c r="A9450">
        <v>9449</v>
      </c>
      <c r="B9450" s="13">
        <v>-6.9074387942135376</v>
      </c>
    </row>
    <row r="9451" spans="1:2">
      <c r="A9451">
        <v>9450</v>
      </c>
      <c r="B9451" s="13">
        <v>6.0469214625005128</v>
      </c>
    </row>
    <row r="9452" spans="1:2">
      <c r="A9452">
        <v>9451</v>
      </c>
      <c r="B9452" s="13">
        <v>-0.87735213427294367</v>
      </c>
    </row>
    <row r="9453" spans="1:2">
      <c r="A9453">
        <v>9452</v>
      </c>
      <c r="B9453" s="13">
        <v>2.883395838414998</v>
      </c>
    </row>
    <row r="9454" spans="1:2">
      <c r="A9454">
        <v>9453</v>
      </c>
      <c r="B9454" s="13">
        <v>-3.4759730687962604</v>
      </c>
    </row>
    <row r="9455" spans="1:2">
      <c r="A9455">
        <v>9454</v>
      </c>
      <c r="B9455" s="13">
        <v>-2.0542499927121214</v>
      </c>
    </row>
    <row r="9456" spans="1:2">
      <c r="A9456">
        <v>9455</v>
      </c>
      <c r="B9456" s="13">
        <v>1.6353967899298849</v>
      </c>
    </row>
    <row r="9457" spans="1:2">
      <c r="A9457">
        <v>9456</v>
      </c>
      <c r="B9457" s="13">
        <v>-2.3530181024018462</v>
      </c>
    </row>
    <row r="9458" spans="1:2">
      <c r="A9458">
        <v>9457</v>
      </c>
      <c r="B9458" s="13">
        <v>2.1615323841932188</v>
      </c>
    </row>
    <row r="9459" spans="1:2">
      <c r="A9459">
        <v>9458</v>
      </c>
      <c r="B9459" s="13">
        <v>-0.9885973160454945</v>
      </c>
    </row>
    <row r="9460" spans="1:2">
      <c r="A9460">
        <v>9459</v>
      </c>
      <c r="B9460" s="13">
        <v>3.3147918990776835</v>
      </c>
    </row>
    <row r="9461" spans="1:2">
      <c r="A9461">
        <v>9460</v>
      </c>
      <c r="B9461" s="13">
        <v>-0.38656987329206532</v>
      </c>
    </row>
    <row r="9462" spans="1:2">
      <c r="A9462">
        <v>9461</v>
      </c>
      <c r="B9462" s="13">
        <v>3.5119560430549308</v>
      </c>
    </row>
    <row r="9463" spans="1:2">
      <c r="A9463">
        <v>9462</v>
      </c>
      <c r="B9463" s="13">
        <v>-0.48874860179845164</v>
      </c>
    </row>
    <row r="9464" spans="1:2">
      <c r="A9464">
        <v>9463</v>
      </c>
      <c r="B9464" s="13">
        <v>-6.9222542895706072</v>
      </c>
    </row>
    <row r="9465" spans="1:2">
      <c r="A9465">
        <v>9464</v>
      </c>
      <c r="B9465" s="13">
        <v>0.91563145853138572</v>
      </c>
    </row>
    <row r="9466" spans="1:2">
      <c r="A9466">
        <v>9465</v>
      </c>
      <c r="B9466" s="13">
        <v>3.6979008656835255</v>
      </c>
    </row>
    <row r="9467" spans="1:2">
      <c r="A9467">
        <v>9466</v>
      </c>
      <c r="B9467" s="13">
        <v>-0.55554415402141333</v>
      </c>
    </row>
    <row r="9468" spans="1:2">
      <c r="A9468">
        <v>9467</v>
      </c>
      <c r="B9468" s="13">
        <v>-1.2825034161099611</v>
      </c>
    </row>
    <row r="9469" spans="1:2">
      <c r="A9469">
        <v>9468</v>
      </c>
      <c r="B9469" s="13">
        <v>-1.4317050479459092</v>
      </c>
    </row>
    <row r="9470" spans="1:2">
      <c r="A9470">
        <v>9469</v>
      </c>
      <c r="B9470" s="13">
        <v>4.0041925417188935</v>
      </c>
    </row>
    <row r="9471" spans="1:2">
      <c r="A9471">
        <v>9470</v>
      </c>
      <c r="B9471" s="13">
        <v>-6.7279286916643457</v>
      </c>
    </row>
    <row r="9472" spans="1:2">
      <c r="A9472">
        <v>9471</v>
      </c>
      <c r="B9472" s="13">
        <v>1.8555390796948126</v>
      </c>
    </row>
    <row r="9473" spans="1:2">
      <c r="A9473">
        <v>9472</v>
      </c>
      <c r="B9473" s="13">
        <v>-3.1316442245030154</v>
      </c>
    </row>
    <row r="9474" spans="1:2">
      <c r="A9474">
        <v>9473</v>
      </c>
      <c r="B9474" s="13">
        <v>2.7839362847689157</v>
      </c>
    </row>
    <row r="9475" spans="1:2">
      <c r="A9475">
        <v>9474</v>
      </c>
      <c r="B9475" s="13">
        <v>-1.302586678940481</v>
      </c>
    </row>
    <row r="9476" spans="1:2">
      <c r="A9476">
        <v>9475</v>
      </c>
      <c r="B9476" s="13">
        <v>-0.80020070116536623</v>
      </c>
    </row>
    <row r="9477" spans="1:2">
      <c r="A9477">
        <v>9476</v>
      </c>
      <c r="B9477" s="13">
        <v>-1.2832272620878136</v>
      </c>
    </row>
    <row r="9478" spans="1:2">
      <c r="A9478">
        <v>9477</v>
      </c>
      <c r="B9478" s="13">
        <v>-3.908588834947897</v>
      </c>
    </row>
    <row r="9479" spans="1:2">
      <c r="A9479">
        <v>9478</v>
      </c>
      <c r="B9479" s="13">
        <v>4.7359012537263059E-2</v>
      </c>
    </row>
    <row r="9480" spans="1:2">
      <c r="A9480">
        <v>9479</v>
      </c>
      <c r="B9480" s="13">
        <v>0.35239868136280628</v>
      </c>
    </row>
    <row r="9481" spans="1:2">
      <c r="A9481">
        <v>9480</v>
      </c>
      <c r="B9481" s="13">
        <v>-6.6366440607151773</v>
      </c>
    </row>
    <row r="9482" spans="1:2">
      <c r="A9482">
        <v>9481</v>
      </c>
      <c r="B9482" s="13">
        <v>0.54980745544162724</v>
      </c>
    </row>
    <row r="9483" spans="1:2">
      <c r="A9483">
        <v>9482</v>
      </c>
      <c r="B9483" s="13">
        <v>-0.50644058099584321</v>
      </c>
    </row>
    <row r="9484" spans="1:2">
      <c r="A9484">
        <v>9483</v>
      </c>
      <c r="B9484" s="13">
        <v>4.8481614635959369</v>
      </c>
    </row>
    <row r="9485" spans="1:2">
      <c r="A9485">
        <v>9484</v>
      </c>
      <c r="B9485" s="13">
        <v>-1.9478497308469573</v>
      </c>
    </row>
    <row r="9486" spans="1:2">
      <c r="A9486">
        <v>9485</v>
      </c>
      <c r="B9486" s="13">
        <v>0.22310447094276739</v>
      </c>
    </row>
    <row r="9487" spans="1:2">
      <c r="A9487">
        <v>9486</v>
      </c>
      <c r="B9487" s="13">
        <v>-1.1902385366848305</v>
      </c>
    </row>
    <row r="9488" spans="1:2">
      <c r="A9488">
        <v>9487</v>
      </c>
      <c r="B9488" s="13">
        <v>1.7681864962281668</v>
      </c>
    </row>
    <row r="9489" spans="1:2">
      <c r="A9489">
        <v>9488</v>
      </c>
      <c r="B9489" s="13">
        <v>0.84559257968783774</v>
      </c>
    </row>
    <row r="9490" spans="1:2">
      <c r="A9490">
        <v>9489</v>
      </c>
      <c r="B9490" s="13">
        <v>1.8001004468594428</v>
      </c>
    </row>
    <row r="9491" spans="1:2">
      <c r="A9491">
        <v>9490</v>
      </c>
      <c r="B9491" s="13">
        <v>-5.4748284274961252</v>
      </c>
    </row>
    <row r="9492" spans="1:2">
      <c r="A9492">
        <v>9491</v>
      </c>
      <c r="B9492" s="13">
        <v>-1.4651241518003659</v>
      </c>
    </row>
    <row r="9493" spans="1:2">
      <c r="A9493">
        <v>9492</v>
      </c>
      <c r="B9493" s="13">
        <v>-1.242916906335457</v>
      </c>
    </row>
    <row r="9494" spans="1:2">
      <c r="A9494">
        <v>9493</v>
      </c>
      <c r="B9494" s="13">
        <v>-5.3768745770312583</v>
      </c>
    </row>
    <row r="9495" spans="1:2">
      <c r="A9495">
        <v>9494</v>
      </c>
      <c r="B9495" s="13">
        <v>-2.2871671878099571</v>
      </c>
    </row>
    <row r="9496" spans="1:2">
      <c r="A9496">
        <v>9495</v>
      </c>
      <c r="B9496" s="13">
        <v>-5.596783742884063</v>
      </c>
    </row>
    <row r="9497" spans="1:2">
      <c r="A9497">
        <v>9496</v>
      </c>
      <c r="B9497" s="13">
        <v>0.19509810401788411</v>
      </c>
    </row>
    <row r="9498" spans="1:2">
      <c r="A9498">
        <v>9497</v>
      </c>
      <c r="B9498" s="13">
        <v>1.149693943062098</v>
      </c>
    </row>
    <row r="9499" spans="1:2">
      <c r="A9499">
        <v>9498</v>
      </c>
      <c r="B9499" s="13">
        <v>2.8592777107823113</v>
      </c>
    </row>
    <row r="9500" spans="1:2">
      <c r="A9500">
        <v>9499</v>
      </c>
      <c r="B9500" s="13">
        <v>-3.2899625043805272</v>
      </c>
    </row>
    <row r="9501" spans="1:2">
      <c r="A9501">
        <v>9500</v>
      </c>
      <c r="B9501" s="13">
        <v>-2.9994097676108415</v>
      </c>
    </row>
    <row r="9502" spans="1:2">
      <c r="A9502">
        <v>9501</v>
      </c>
      <c r="B9502" s="13">
        <v>-6.457187026459617</v>
      </c>
    </row>
    <row r="9503" spans="1:2">
      <c r="A9503">
        <v>9502</v>
      </c>
      <c r="B9503" s="13">
        <v>-1.4530354918713582</v>
      </c>
    </row>
    <row r="9504" spans="1:2">
      <c r="A9504">
        <v>9503</v>
      </c>
      <c r="B9504" s="13">
        <v>-2.8744022222206369</v>
      </c>
    </row>
    <row r="9505" spans="1:2">
      <c r="A9505">
        <v>9504</v>
      </c>
      <c r="B9505" s="13">
        <v>-0.80593169434987766</v>
      </c>
    </row>
    <row r="9506" spans="1:2">
      <c r="A9506">
        <v>9505</v>
      </c>
      <c r="B9506" s="13">
        <v>1.6450023541754994</v>
      </c>
    </row>
    <row r="9507" spans="1:2">
      <c r="A9507">
        <v>9506</v>
      </c>
      <c r="B9507" s="13">
        <v>-0.15400867489940925</v>
      </c>
    </row>
    <row r="9508" spans="1:2">
      <c r="A9508">
        <v>9507</v>
      </c>
      <c r="B9508" s="13">
        <v>3.050814376182351</v>
      </c>
    </row>
    <row r="9509" spans="1:2">
      <c r="A9509">
        <v>9508</v>
      </c>
      <c r="B9509" s="13">
        <v>3.7929365219623716</v>
      </c>
    </row>
    <row r="9510" spans="1:2">
      <c r="A9510">
        <v>9509</v>
      </c>
      <c r="B9510" s="13">
        <v>3.4227185970535956</v>
      </c>
    </row>
    <row r="9511" spans="1:2">
      <c r="A9511">
        <v>9510</v>
      </c>
      <c r="B9511" s="13">
        <v>-6.0137922693915726</v>
      </c>
    </row>
    <row r="9512" spans="1:2">
      <c r="A9512">
        <v>9511</v>
      </c>
      <c r="B9512" s="13">
        <v>1.5458648737331904</v>
      </c>
    </row>
    <row r="9513" spans="1:2">
      <c r="A9513">
        <v>9512</v>
      </c>
      <c r="B9513" s="13">
        <v>2.3722759409859258</v>
      </c>
    </row>
    <row r="9514" spans="1:2">
      <c r="A9514">
        <v>9513</v>
      </c>
      <c r="B9514" s="13">
        <v>-1.6300435860721365</v>
      </c>
    </row>
    <row r="9515" spans="1:2">
      <c r="A9515">
        <v>9514</v>
      </c>
      <c r="B9515" s="13">
        <v>-2.3600296914476844</v>
      </c>
    </row>
    <row r="9516" spans="1:2">
      <c r="A9516">
        <v>9515</v>
      </c>
      <c r="B9516" s="13">
        <v>1.7708479741103644</v>
      </c>
    </row>
    <row r="9517" spans="1:2">
      <c r="A9517">
        <v>9516</v>
      </c>
      <c r="B9517" s="13">
        <v>3.9165452542792067</v>
      </c>
    </row>
    <row r="9518" spans="1:2">
      <c r="A9518">
        <v>9517</v>
      </c>
      <c r="B9518" s="13">
        <v>3.7148516198182091</v>
      </c>
    </row>
    <row r="9519" spans="1:2">
      <c r="A9519">
        <v>9518</v>
      </c>
      <c r="B9519" s="13">
        <v>0.35861043899893186</v>
      </c>
    </row>
    <row r="9520" spans="1:2">
      <c r="A9520">
        <v>9519</v>
      </c>
      <c r="B9520" s="13">
        <v>-7.0408257342745424</v>
      </c>
    </row>
    <row r="9521" spans="1:2">
      <c r="A9521">
        <v>9520</v>
      </c>
      <c r="B9521" s="13">
        <v>1.281145538996612</v>
      </c>
    </row>
    <row r="9522" spans="1:2">
      <c r="A9522">
        <v>9521</v>
      </c>
      <c r="B9522" s="13">
        <v>2.9566079762686965</v>
      </c>
    </row>
    <row r="9523" spans="1:2">
      <c r="A9523">
        <v>9522</v>
      </c>
      <c r="B9523" s="13">
        <v>-0.45233024348867684</v>
      </c>
    </row>
    <row r="9524" spans="1:2">
      <c r="A9524">
        <v>9523</v>
      </c>
      <c r="B9524" s="13">
        <v>-5.684918690760199E-2</v>
      </c>
    </row>
    <row r="9525" spans="1:2">
      <c r="A9525">
        <v>9524</v>
      </c>
      <c r="B9525" s="13">
        <v>3.068585066296158</v>
      </c>
    </row>
    <row r="9526" spans="1:2">
      <c r="A9526">
        <v>9525</v>
      </c>
      <c r="B9526" s="13">
        <v>-0.61175860519495218</v>
      </c>
    </row>
    <row r="9527" spans="1:2">
      <c r="A9527">
        <v>9526</v>
      </c>
      <c r="B9527" s="13">
        <v>2.1961700465730143</v>
      </c>
    </row>
    <row r="9528" spans="1:2">
      <c r="A9528">
        <v>9527</v>
      </c>
      <c r="B9528" s="13">
        <v>-3.6484818273972159</v>
      </c>
    </row>
    <row r="9529" spans="1:2">
      <c r="A9529">
        <v>9528</v>
      </c>
      <c r="B9529" s="13">
        <v>-8.2199325714225608</v>
      </c>
    </row>
    <row r="9530" spans="1:2">
      <c r="A9530">
        <v>9529</v>
      </c>
      <c r="B9530" s="13">
        <v>-2.9382800423861721</v>
      </c>
    </row>
    <row r="9531" spans="1:2">
      <c r="A9531">
        <v>9530</v>
      </c>
      <c r="B9531" s="13">
        <v>1.6742127460439791</v>
      </c>
    </row>
    <row r="9532" spans="1:2">
      <c r="A9532">
        <v>9531</v>
      </c>
      <c r="B9532" s="13">
        <v>4.5311840718792365E-2</v>
      </c>
    </row>
    <row r="9533" spans="1:2">
      <c r="A9533">
        <v>9532</v>
      </c>
      <c r="B9533" s="13">
        <v>-3.51979537357174</v>
      </c>
    </row>
    <row r="9534" spans="1:2">
      <c r="A9534">
        <v>9533</v>
      </c>
      <c r="B9534" s="13">
        <v>-3.0021761602556056</v>
      </c>
    </row>
    <row r="9535" spans="1:2">
      <c r="A9535">
        <v>9534</v>
      </c>
      <c r="B9535" s="13">
        <v>6.5148542919466381</v>
      </c>
    </row>
    <row r="9536" spans="1:2">
      <c r="A9536">
        <v>9535</v>
      </c>
      <c r="B9536" s="13">
        <v>2.7410074523774521</v>
      </c>
    </row>
    <row r="9537" spans="1:2">
      <c r="A9537">
        <v>9536</v>
      </c>
      <c r="B9537" s="13">
        <v>-8.1185213157358476</v>
      </c>
    </row>
    <row r="9538" spans="1:2">
      <c r="A9538">
        <v>9537</v>
      </c>
      <c r="B9538" s="13">
        <v>-3.3008145314951869</v>
      </c>
    </row>
    <row r="9539" spans="1:2">
      <c r="A9539">
        <v>9538</v>
      </c>
      <c r="B9539" s="13">
        <v>-0.59916011238962097</v>
      </c>
    </row>
    <row r="9540" spans="1:2">
      <c r="A9540">
        <v>9539</v>
      </c>
      <c r="B9540" s="13">
        <v>-1.4270722990575477</v>
      </c>
    </row>
    <row r="9541" spans="1:2">
      <c r="A9541">
        <v>9540</v>
      </c>
      <c r="B9541" s="13">
        <v>1.0339390123149008</v>
      </c>
    </row>
    <row r="9542" spans="1:2">
      <c r="A9542">
        <v>9541</v>
      </c>
      <c r="B9542" s="13">
        <v>4.2367649242200462</v>
      </c>
    </row>
    <row r="9543" spans="1:2">
      <c r="A9543">
        <v>9542</v>
      </c>
      <c r="B9543" s="13">
        <v>1.2472187872347864</v>
      </c>
    </row>
    <row r="9544" spans="1:2">
      <c r="A9544">
        <v>9543</v>
      </c>
      <c r="B9544" s="13">
        <v>5.7565985745355803</v>
      </c>
    </row>
    <row r="9545" spans="1:2">
      <c r="A9545">
        <v>9544</v>
      </c>
      <c r="B9545" s="13">
        <v>0.98433529844803735</v>
      </c>
    </row>
    <row r="9546" spans="1:2">
      <c r="A9546">
        <v>9545</v>
      </c>
      <c r="B9546" s="13">
        <v>1.9367028897164968</v>
      </c>
    </row>
    <row r="9547" spans="1:2">
      <c r="A9547">
        <v>9546</v>
      </c>
      <c r="B9547" s="13">
        <v>-1.972875522610497</v>
      </c>
    </row>
    <row r="9548" spans="1:2">
      <c r="A9548">
        <v>9547</v>
      </c>
      <c r="B9548" s="13">
        <v>-7.6718226911771934</v>
      </c>
    </row>
    <row r="9549" spans="1:2">
      <c r="A9549">
        <v>9548</v>
      </c>
      <c r="B9549" s="13">
        <v>-2.1887916142163788</v>
      </c>
    </row>
    <row r="9550" spans="1:2">
      <c r="A9550">
        <v>9549</v>
      </c>
      <c r="B9550" s="13">
        <v>-1.1074219584878149</v>
      </c>
    </row>
    <row r="9551" spans="1:2">
      <c r="A9551">
        <v>9550</v>
      </c>
      <c r="B9551" s="13">
        <v>4.1623879672994528</v>
      </c>
    </row>
    <row r="9552" spans="1:2">
      <c r="A9552">
        <v>9551</v>
      </c>
      <c r="B9552" s="13">
        <v>2.449045628035639</v>
      </c>
    </row>
    <row r="9553" spans="1:2">
      <c r="A9553">
        <v>9552</v>
      </c>
      <c r="B9553" s="13">
        <v>-2.9292131580883711</v>
      </c>
    </row>
    <row r="9554" spans="1:2">
      <c r="A9554">
        <v>9553</v>
      </c>
      <c r="B9554" s="13">
        <v>1.2740867922204262</v>
      </c>
    </row>
    <row r="9555" spans="1:2">
      <c r="A9555">
        <v>9554</v>
      </c>
      <c r="B9555" s="13">
        <v>-2.4590136420240194</v>
      </c>
    </row>
    <row r="9556" spans="1:2">
      <c r="A9556">
        <v>9555</v>
      </c>
      <c r="B9556" s="13">
        <v>-2.541834251473631</v>
      </c>
    </row>
    <row r="9557" spans="1:2">
      <c r="A9557">
        <v>9556</v>
      </c>
      <c r="B9557" s="13">
        <v>-2.9496515635311034</v>
      </c>
    </row>
    <row r="9558" spans="1:2">
      <c r="A9558">
        <v>9557</v>
      </c>
      <c r="B9558" s="13">
        <v>2.495290190416505</v>
      </c>
    </row>
    <row r="9559" spans="1:2">
      <c r="A9559">
        <v>9558</v>
      </c>
      <c r="B9559" s="13">
        <v>1.9382963593052307</v>
      </c>
    </row>
    <row r="9560" spans="1:2">
      <c r="A9560">
        <v>9559</v>
      </c>
      <c r="B9560" s="13">
        <v>-4.0707185732116846</v>
      </c>
    </row>
    <row r="9561" spans="1:2">
      <c r="A9561">
        <v>9560</v>
      </c>
      <c r="B9561" s="13">
        <v>5.2497315922194918</v>
      </c>
    </row>
    <row r="9562" spans="1:2">
      <c r="A9562">
        <v>9561</v>
      </c>
      <c r="B9562" s="13">
        <v>5.861870496293613</v>
      </c>
    </row>
    <row r="9563" spans="1:2">
      <c r="A9563">
        <v>9562</v>
      </c>
      <c r="B9563" s="13">
        <v>-3.0852899296178875</v>
      </c>
    </row>
    <row r="9564" spans="1:2">
      <c r="A9564">
        <v>9563</v>
      </c>
      <c r="B9564" s="13">
        <v>-2.3790590785475993</v>
      </c>
    </row>
    <row r="9565" spans="1:2">
      <c r="A9565">
        <v>9564</v>
      </c>
      <c r="B9565" s="13">
        <v>5.064295318029977</v>
      </c>
    </row>
    <row r="9566" spans="1:2">
      <c r="A9566">
        <v>9565</v>
      </c>
      <c r="B9566" s="13">
        <v>5.5365665015509142</v>
      </c>
    </row>
    <row r="9567" spans="1:2">
      <c r="A9567">
        <v>9566</v>
      </c>
      <c r="B9567" s="13">
        <v>-0.19747522709601256</v>
      </c>
    </row>
    <row r="9568" spans="1:2">
      <c r="A9568">
        <v>9567</v>
      </c>
      <c r="B9568" s="13">
        <v>3.026946021900204</v>
      </c>
    </row>
    <row r="9569" spans="1:2">
      <c r="A9569">
        <v>9568</v>
      </c>
      <c r="B9569" s="13">
        <v>-1.9878841158905216</v>
      </c>
    </row>
    <row r="9570" spans="1:2">
      <c r="A9570">
        <v>9569</v>
      </c>
      <c r="B9570" s="13">
        <v>-2.209068355251913</v>
      </c>
    </row>
    <row r="9571" spans="1:2">
      <c r="A9571">
        <v>9570</v>
      </c>
      <c r="B9571" s="13">
        <v>-0.16748965003166383</v>
      </c>
    </row>
    <row r="9572" spans="1:2">
      <c r="A9572">
        <v>9571</v>
      </c>
      <c r="B9572" s="13">
        <v>4.25010157777412</v>
      </c>
    </row>
    <row r="9573" spans="1:2">
      <c r="A9573">
        <v>9572</v>
      </c>
      <c r="B9573" s="13">
        <v>1.0446242049472667</v>
      </c>
    </row>
    <row r="9574" spans="1:2">
      <c r="A9574">
        <v>9573</v>
      </c>
      <c r="B9574" s="13">
        <v>0.28103319828603446</v>
      </c>
    </row>
    <row r="9575" spans="1:2">
      <c r="A9575">
        <v>9574</v>
      </c>
      <c r="B9575" s="13">
        <v>-2.7182511745407418</v>
      </c>
    </row>
    <row r="9576" spans="1:2">
      <c r="A9576">
        <v>9575</v>
      </c>
      <c r="B9576" s="13">
        <v>5.1940256358118972</v>
      </c>
    </row>
    <row r="9577" spans="1:2">
      <c r="A9577">
        <v>9576</v>
      </c>
      <c r="B9577" s="13">
        <v>-4.4916553810582753</v>
      </c>
    </row>
    <row r="9578" spans="1:2">
      <c r="A9578">
        <v>9577</v>
      </c>
      <c r="B9578" s="13">
        <v>3.7439179944638021</v>
      </c>
    </row>
    <row r="9579" spans="1:2">
      <c r="A9579">
        <v>9578</v>
      </c>
      <c r="B9579" s="13">
        <v>-9.4329548933004298E-2</v>
      </c>
    </row>
    <row r="9580" spans="1:2">
      <c r="A9580">
        <v>9579</v>
      </c>
      <c r="B9580" s="13">
        <v>4.7615082894518768</v>
      </c>
    </row>
    <row r="9581" spans="1:2">
      <c r="A9581">
        <v>9580</v>
      </c>
      <c r="B9581" s="13">
        <v>-1.867290639070923</v>
      </c>
    </row>
    <row r="9582" spans="1:2">
      <c r="A9582">
        <v>9581</v>
      </c>
      <c r="B9582" s="13">
        <v>2.3658987860761207</v>
      </c>
    </row>
    <row r="9583" spans="1:2">
      <c r="A9583">
        <v>9582</v>
      </c>
      <c r="B9583" s="13">
        <v>3.0411349969725796</v>
      </c>
    </row>
    <row r="9584" spans="1:2">
      <c r="A9584">
        <v>9583</v>
      </c>
      <c r="B9584" s="13">
        <v>-5.2983573685236864</v>
      </c>
    </row>
    <row r="9585" spans="1:2">
      <c r="A9585">
        <v>9584</v>
      </c>
      <c r="B9585" s="13">
        <v>-0.13282574962837973</v>
      </c>
    </row>
    <row r="9586" spans="1:2">
      <c r="A9586">
        <v>9585</v>
      </c>
      <c r="B9586" s="13">
        <v>-7.431070764464148</v>
      </c>
    </row>
    <row r="9587" spans="1:2">
      <c r="A9587">
        <v>9586</v>
      </c>
      <c r="B9587" s="13">
        <v>-0.59744431141719667</v>
      </c>
    </row>
    <row r="9588" spans="1:2">
      <c r="A9588">
        <v>9587</v>
      </c>
      <c r="B9588" s="13">
        <v>8.7961962477861473</v>
      </c>
    </row>
    <row r="9589" spans="1:2">
      <c r="A9589">
        <v>9588</v>
      </c>
      <c r="B9589" s="13">
        <v>1.4517914235053533</v>
      </c>
    </row>
    <row r="9590" spans="1:2">
      <c r="A9590">
        <v>9589</v>
      </c>
      <c r="B9590" s="13">
        <v>1.3294676779435417</v>
      </c>
    </row>
    <row r="9591" spans="1:2">
      <c r="A9591">
        <v>9590</v>
      </c>
      <c r="B9591" s="13">
        <v>1.2996709976713683</v>
      </c>
    </row>
    <row r="9592" spans="1:2">
      <c r="A9592">
        <v>9591</v>
      </c>
      <c r="B9592" s="13">
        <v>-3.4934723372899503</v>
      </c>
    </row>
    <row r="9593" spans="1:2">
      <c r="A9593">
        <v>9592</v>
      </c>
      <c r="B9593" s="13">
        <v>-0.23858034433148514</v>
      </c>
    </row>
    <row r="9594" spans="1:2">
      <c r="A9594">
        <v>9593</v>
      </c>
      <c r="B9594" s="13">
        <v>-1.3476382078836748</v>
      </c>
    </row>
    <row r="9595" spans="1:2">
      <c r="A9595">
        <v>9594</v>
      </c>
      <c r="B9595" s="13">
        <v>4.1197833934868342</v>
      </c>
    </row>
    <row r="9596" spans="1:2">
      <c r="A9596">
        <v>9595</v>
      </c>
      <c r="B9596" s="13">
        <v>5.6808059260370536</v>
      </c>
    </row>
    <row r="9597" spans="1:2">
      <c r="A9597">
        <v>9596</v>
      </c>
      <c r="B9597" s="13">
        <v>5.2557590552518576</v>
      </c>
    </row>
    <row r="9598" spans="1:2">
      <c r="A9598">
        <v>9597</v>
      </c>
      <c r="B9598" s="13">
        <v>-11.875526012954614</v>
      </c>
    </row>
    <row r="9599" spans="1:2">
      <c r="A9599">
        <v>9598</v>
      </c>
      <c r="B9599" s="13">
        <v>4.2988403156902715</v>
      </c>
    </row>
    <row r="9600" spans="1:2">
      <c r="A9600">
        <v>9599</v>
      </c>
      <c r="B9600" s="13">
        <v>5.6981793763157347</v>
      </c>
    </row>
    <row r="9601" spans="1:2">
      <c r="A9601">
        <v>9600</v>
      </c>
      <c r="B9601" s="13">
        <v>8.9770110164151511</v>
      </c>
    </row>
    <row r="9602" spans="1:2">
      <c r="A9602">
        <v>9601</v>
      </c>
      <c r="B9602" s="13">
        <v>-4.3352207338039026</v>
      </c>
    </row>
    <row r="9603" spans="1:2">
      <c r="A9603">
        <v>9602</v>
      </c>
      <c r="B9603" s="13">
        <v>1.6313542302358655</v>
      </c>
    </row>
    <row r="9604" spans="1:2">
      <c r="A9604">
        <v>9603</v>
      </c>
      <c r="B9604" s="13">
        <v>3.7731199749560917</v>
      </c>
    </row>
    <row r="9605" spans="1:2">
      <c r="A9605">
        <v>9604</v>
      </c>
      <c r="B9605" s="13">
        <v>-11.392108484835543</v>
      </c>
    </row>
    <row r="9606" spans="1:2">
      <c r="A9606">
        <v>9605</v>
      </c>
      <c r="B9606" s="13">
        <v>3.2289651710175216</v>
      </c>
    </row>
    <row r="9607" spans="1:2">
      <c r="A9607">
        <v>9606</v>
      </c>
      <c r="B9607" s="13">
        <v>-0.41922260354201973</v>
      </c>
    </row>
    <row r="9608" spans="1:2">
      <c r="A9608">
        <v>9607</v>
      </c>
      <c r="B9608" s="13">
        <v>0.66633481687490126</v>
      </c>
    </row>
    <row r="9609" spans="1:2">
      <c r="A9609">
        <v>9608</v>
      </c>
      <c r="B9609" s="13">
        <v>-1.7397192271440929</v>
      </c>
    </row>
    <row r="9610" spans="1:2">
      <c r="A9610">
        <v>9609</v>
      </c>
      <c r="B9610" s="13">
        <v>4.2814691432771061</v>
      </c>
    </row>
    <row r="9611" spans="1:2">
      <c r="A9611">
        <v>9610</v>
      </c>
      <c r="B9611" s="13">
        <v>2.2934314773833893</v>
      </c>
    </row>
    <row r="9612" spans="1:2">
      <c r="A9612">
        <v>9611</v>
      </c>
      <c r="B9612" s="13">
        <v>-3.2158245902866649</v>
      </c>
    </row>
    <row r="9613" spans="1:2">
      <c r="A9613">
        <v>9612</v>
      </c>
      <c r="B9613" s="13">
        <v>1.8656513337193847</v>
      </c>
    </row>
    <row r="9614" spans="1:2">
      <c r="A9614">
        <v>9613</v>
      </c>
      <c r="B9614" s="13">
        <v>-4.1497578434936164</v>
      </c>
    </row>
    <row r="9615" spans="1:2">
      <c r="A9615">
        <v>9614</v>
      </c>
      <c r="B9615" s="13">
        <v>1.4376702481016135</v>
      </c>
    </row>
    <row r="9616" spans="1:2">
      <c r="A9616">
        <v>9615</v>
      </c>
      <c r="B9616" s="13">
        <v>0.70162336730027952</v>
      </c>
    </row>
    <row r="9617" spans="1:2">
      <c r="A9617">
        <v>9616</v>
      </c>
      <c r="B9617" s="13">
        <v>-4.6500571340947472</v>
      </c>
    </row>
    <row r="9618" spans="1:2">
      <c r="A9618">
        <v>9617</v>
      </c>
      <c r="B9618" s="13">
        <v>-1.2066229012891874</v>
      </c>
    </row>
    <row r="9619" spans="1:2">
      <c r="A9619">
        <v>9618</v>
      </c>
      <c r="B9619" s="13">
        <v>2.5057022265237348</v>
      </c>
    </row>
    <row r="9620" spans="1:2">
      <c r="A9620">
        <v>9619</v>
      </c>
      <c r="B9620" s="13">
        <v>3.8054663849458139</v>
      </c>
    </row>
    <row r="9621" spans="1:2">
      <c r="A9621">
        <v>9620</v>
      </c>
      <c r="B9621" s="13">
        <v>-0.17710028243159215</v>
      </c>
    </row>
    <row r="9622" spans="1:2">
      <c r="A9622">
        <v>9621</v>
      </c>
      <c r="B9622" s="13">
        <v>2.7116566129800299</v>
      </c>
    </row>
    <row r="9623" spans="1:2">
      <c r="A9623">
        <v>9622</v>
      </c>
      <c r="B9623" s="13">
        <v>-2.6219910424145034</v>
      </c>
    </row>
    <row r="9624" spans="1:2">
      <c r="A9624">
        <v>9623</v>
      </c>
      <c r="B9624" s="13">
        <v>3.1349355845973976</v>
      </c>
    </row>
    <row r="9625" spans="1:2">
      <c r="A9625">
        <v>9624</v>
      </c>
      <c r="B9625" s="13">
        <v>-0.44721676557824491</v>
      </c>
    </row>
    <row r="9626" spans="1:2">
      <c r="A9626">
        <v>9625</v>
      </c>
      <c r="B9626" s="13">
        <v>-7.3073935445196554</v>
      </c>
    </row>
    <row r="9627" spans="1:2">
      <c r="A9627">
        <v>9626</v>
      </c>
      <c r="B9627" s="13">
        <v>1.2901447223154925</v>
      </c>
    </row>
    <row r="9628" spans="1:2">
      <c r="A9628">
        <v>9627</v>
      </c>
      <c r="B9628" s="13">
        <v>3.5082691421961933</v>
      </c>
    </row>
    <row r="9629" spans="1:2">
      <c r="A9629">
        <v>9628</v>
      </c>
      <c r="B9629" s="13">
        <v>1.5911616642977628</v>
      </c>
    </row>
    <row r="9630" spans="1:2">
      <c r="A9630">
        <v>9629</v>
      </c>
      <c r="B9630" s="13">
        <v>1.6031745458430693</v>
      </c>
    </row>
    <row r="9631" spans="1:2">
      <c r="A9631">
        <v>9630</v>
      </c>
      <c r="B9631" s="13">
        <v>4.3871748629790606</v>
      </c>
    </row>
    <row r="9632" spans="1:2">
      <c r="A9632">
        <v>9631</v>
      </c>
      <c r="B9632" s="13">
        <v>-5.3535474651593331</v>
      </c>
    </row>
    <row r="9633" spans="1:2">
      <c r="A9633">
        <v>9632</v>
      </c>
      <c r="B9633" s="13">
        <v>-3.8175788306602705</v>
      </c>
    </row>
    <row r="9634" spans="1:2">
      <c r="A9634">
        <v>9633</v>
      </c>
      <c r="B9634" s="13">
        <v>-1.2139327748374014</v>
      </c>
    </row>
    <row r="9635" spans="1:2">
      <c r="A9635">
        <v>9634</v>
      </c>
      <c r="B9635" s="13">
        <v>-1.1439351602174987</v>
      </c>
    </row>
    <row r="9636" spans="1:2">
      <c r="A9636">
        <v>9635</v>
      </c>
      <c r="B9636" s="13">
        <v>-1.2830947843022431</v>
      </c>
    </row>
    <row r="9637" spans="1:2">
      <c r="A9637">
        <v>9636</v>
      </c>
      <c r="B9637" s="13">
        <v>-2.0197852142066419</v>
      </c>
    </row>
    <row r="9638" spans="1:2">
      <c r="A9638">
        <v>9637</v>
      </c>
      <c r="B9638" s="13">
        <v>4.514178075458851</v>
      </c>
    </row>
    <row r="9639" spans="1:2">
      <c r="A9639">
        <v>9638</v>
      </c>
      <c r="B9639" s="13">
        <v>-0.93862975170683327</v>
      </c>
    </row>
    <row r="9640" spans="1:2">
      <c r="A9640">
        <v>9639</v>
      </c>
      <c r="B9640" s="13">
        <v>2.6902441643686967</v>
      </c>
    </row>
    <row r="9641" spans="1:2">
      <c r="A9641">
        <v>9640</v>
      </c>
      <c r="B9641" s="13">
        <v>2.0934362396085584</v>
      </c>
    </row>
    <row r="9642" spans="1:2">
      <c r="A9642">
        <v>9641</v>
      </c>
      <c r="B9642" s="13">
        <v>2.2876865489238014</v>
      </c>
    </row>
    <row r="9643" spans="1:2">
      <c r="A9643">
        <v>9642</v>
      </c>
      <c r="B9643" s="13">
        <v>-3.8305100395397886</v>
      </c>
    </row>
    <row r="9644" spans="1:2">
      <c r="A9644">
        <v>9643</v>
      </c>
      <c r="B9644" s="13">
        <v>-4.4188452657561905</v>
      </c>
    </row>
    <row r="9645" spans="1:2">
      <c r="A9645">
        <v>9644</v>
      </c>
      <c r="B9645" s="13">
        <v>-3.5333223708856245</v>
      </c>
    </row>
    <row r="9646" spans="1:2">
      <c r="A9646">
        <v>9645</v>
      </c>
      <c r="B9646" s="13">
        <v>0.64174359703672501</v>
      </c>
    </row>
    <row r="9647" spans="1:2">
      <c r="A9647">
        <v>9646</v>
      </c>
      <c r="B9647" s="13">
        <v>0.91444804245430955</v>
      </c>
    </row>
    <row r="9648" spans="1:2">
      <c r="A9648">
        <v>9647</v>
      </c>
      <c r="B9648" s="13">
        <v>-2.519989463452375</v>
      </c>
    </row>
    <row r="9649" spans="1:2">
      <c r="A9649">
        <v>9648</v>
      </c>
      <c r="B9649" s="13">
        <v>-3.354623113313369</v>
      </c>
    </row>
    <row r="9650" spans="1:2">
      <c r="A9650">
        <v>9649</v>
      </c>
      <c r="B9650" s="13">
        <v>2.0573361750484875</v>
      </c>
    </row>
    <row r="9651" spans="1:2">
      <c r="A9651">
        <v>9650</v>
      </c>
      <c r="B9651" s="13">
        <v>0.79954456966781262</v>
      </c>
    </row>
    <row r="9652" spans="1:2">
      <c r="A9652">
        <v>9651</v>
      </c>
      <c r="B9652" s="13">
        <v>-4.4241371671100627</v>
      </c>
    </row>
    <row r="9653" spans="1:2">
      <c r="A9653">
        <v>9652</v>
      </c>
      <c r="B9653" s="13">
        <v>-2.1271041250659297</v>
      </c>
    </row>
    <row r="9654" spans="1:2">
      <c r="A9654">
        <v>9653</v>
      </c>
      <c r="B9654" s="13">
        <v>3.4226355646824707</v>
      </c>
    </row>
    <row r="9655" spans="1:2">
      <c r="A9655">
        <v>9654</v>
      </c>
      <c r="B9655" s="13">
        <v>7.2840744969088522</v>
      </c>
    </row>
    <row r="9656" spans="1:2">
      <c r="A9656">
        <v>9655</v>
      </c>
      <c r="B9656" s="13">
        <v>-6.889045773691535E-2</v>
      </c>
    </row>
    <row r="9657" spans="1:2">
      <c r="A9657">
        <v>9656</v>
      </c>
      <c r="B9657" s="13">
        <v>4.787893642475785</v>
      </c>
    </row>
    <row r="9658" spans="1:2">
      <c r="A9658">
        <v>9657</v>
      </c>
      <c r="B9658" s="13">
        <v>1.0790584629190421</v>
      </c>
    </row>
    <row r="9659" spans="1:2">
      <c r="A9659">
        <v>9658</v>
      </c>
      <c r="B9659" s="13">
        <v>5.3300768905214264</v>
      </c>
    </row>
    <row r="9660" spans="1:2">
      <c r="A9660">
        <v>9659</v>
      </c>
      <c r="B9660" s="13">
        <v>-0.12973655334607745</v>
      </c>
    </row>
    <row r="9661" spans="1:2">
      <c r="A9661">
        <v>9660</v>
      </c>
      <c r="B9661" s="13">
        <v>3.9366940733252056</v>
      </c>
    </row>
    <row r="9662" spans="1:2">
      <c r="A9662">
        <v>9661</v>
      </c>
      <c r="B9662" s="13">
        <v>-6.0057212663736639</v>
      </c>
    </row>
    <row r="9663" spans="1:2">
      <c r="A9663">
        <v>9662</v>
      </c>
      <c r="B9663" s="13">
        <v>0.24801663803680693</v>
      </c>
    </row>
    <row r="9664" spans="1:2">
      <c r="A9664">
        <v>9663</v>
      </c>
      <c r="B9664" s="13">
        <v>0.55757407879815235</v>
      </c>
    </row>
    <row r="9665" spans="1:2">
      <c r="A9665">
        <v>9664</v>
      </c>
      <c r="B9665" s="13">
        <v>-2.8974332025362055</v>
      </c>
    </row>
    <row r="9666" spans="1:2">
      <c r="A9666">
        <v>9665</v>
      </c>
      <c r="B9666" s="13">
        <v>1.0888953879564871</v>
      </c>
    </row>
    <row r="9667" spans="1:2">
      <c r="A9667">
        <v>9666</v>
      </c>
      <c r="B9667" s="13">
        <v>-0.11424885481091453</v>
      </c>
    </row>
    <row r="9668" spans="1:2">
      <c r="A9668">
        <v>9667</v>
      </c>
      <c r="B9668" s="13">
        <v>3.6413095557254702</v>
      </c>
    </row>
    <row r="9669" spans="1:2">
      <c r="A9669">
        <v>9668</v>
      </c>
      <c r="B9669" s="13">
        <v>0.82666555613514936</v>
      </c>
    </row>
    <row r="9670" spans="1:2">
      <c r="A9670">
        <v>9669</v>
      </c>
      <c r="B9670" s="13">
        <v>-2.1675784485294645</v>
      </c>
    </row>
    <row r="9671" spans="1:2">
      <c r="A9671">
        <v>9670</v>
      </c>
      <c r="B9671" s="13">
        <v>7.7990018800746394E-2</v>
      </c>
    </row>
    <row r="9672" spans="1:2">
      <c r="A9672">
        <v>9671</v>
      </c>
      <c r="B9672" s="13">
        <v>5.5732882101084318</v>
      </c>
    </row>
    <row r="9673" spans="1:2">
      <c r="A9673">
        <v>9672</v>
      </c>
      <c r="B9673" s="13">
        <v>0.72057990064077004</v>
      </c>
    </row>
    <row r="9674" spans="1:2">
      <c r="A9674">
        <v>9673</v>
      </c>
      <c r="B9674" s="13">
        <v>1.4285689912744994</v>
      </c>
    </row>
    <row r="9675" spans="1:2">
      <c r="A9675">
        <v>9674</v>
      </c>
      <c r="B9675" s="13">
        <v>6.2791243811644719</v>
      </c>
    </row>
    <row r="9676" spans="1:2">
      <c r="A9676">
        <v>9675</v>
      </c>
      <c r="B9676" s="13">
        <v>3.1018623746266489</v>
      </c>
    </row>
    <row r="9677" spans="1:2">
      <c r="A9677">
        <v>9676</v>
      </c>
      <c r="B9677" s="13">
        <v>-1.5911654843762868</v>
      </c>
    </row>
    <row r="9678" spans="1:2">
      <c r="A9678">
        <v>9677</v>
      </c>
      <c r="B9678" s="13">
        <v>-4.5159432931922678</v>
      </c>
    </row>
    <row r="9679" spans="1:2">
      <c r="A9679">
        <v>9678</v>
      </c>
      <c r="B9679" s="13">
        <v>-5.5107462766306909</v>
      </c>
    </row>
    <row r="9680" spans="1:2">
      <c r="A9680">
        <v>9679</v>
      </c>
      <c r="B9680" s="13">
        <v>2.4774768345893143</v>
      </c>
    </row>
    <row r="9681" spans="1:2">
      <c r="A9681">
        <v>9680</v>
      </c>
      <c r="B9681" s="13">
        <v>0.45275075979181051</v>
      </c>
    </row>
    <row r="9682" spans="1:2">
      <c r="A9682">
        <v>9681</v>
      </c>
      <c r="B9682" s="13">
        <v>0.63320909532504543</v>
      </c>
    </row>
    <row r="9683" spans="1:2">
      <c r="A9683">
        <v>9682</v>
      </c>
      <c r="B9683" s="13">
        <v>-2.4940555803868301</v>
      </c>
    </row>
    <row r="9684" spans="1:2">
      <c r="A9684">
        <v>9683</v>
      </c>
      <c r="B9684" s="13">
        <v>-2.326265320962265</v>
      </c>
    </row>
    <row r="9685" spans="1:2">
      <c r="A9685">
        <v>9684</v>
      </c>
      <c r="B9685" s="13">
        <v>-1.7646477113826811</v>
      </c>
    </row>
    <row r="9686" spans="1:2">
      <c r="A9686">
        <v>9685</v>
      </c>
      <c r="B9686" s="13">
        <v>0.59713273814829393</v>
      </c>
    </row>
    <row r="9687" spans="1:2">
      <c r="A9687">
        <v>9686</v>
      </c>
      <c r="B9687" s="13">
        <v>1.4934450963380865</v>
      </c>
    </row>
    <row r="9688" spans="1:2">
      <c r="A9688">
        <v>9687</v>
      </c>
      <c r="B9688" s="13">
        <v>0.13142046530204737</v>
      </c>
    </row>
    <row r="9689" spans="1:2">
      <c r="A9689">
        <v>9688</v>
      </c>
      <c r="B9689" s="13">
        <v>-1.3083900938585855</v>
      </c>
    </row>
    <row r="9690" spans="1:2">
      <c r="A9690">
        <v>9689</v>
      </c>
      <c r="B9690" s="13">
        <v>-5.2504284232733669</v>
      </c>
    </row>
    <row r="9691" spans="1:2">
      <c r="A9691">
        <v>9690</v>
      </c>
      <c r="B9691" s="13">
        <v>5.3064085626298922</v>
      </c>
    </row>
    <row r="9692" spans="1:2">
      <c r="A9692">
        <v>9691</v>
      </c>
      <c r="B9692" s="13">
        <v>-1.7364389630165706</v>
      </c>
    </row>
    <row r="9693" spans="1:2">
      <c r="A9693">
        <v>9692</v>
      </c>
      <c r="B9693" s="13">
        <v>0.56311635539913318</v>
      </c>
    </row>
    <row r="9694" spans="1:2">
      <c r="A9694">
        <v>9693</v>
      </c>
      <c r="B9694" s="13">
        <v>3.3554891371688007</v>
      </c>
    </row>
    <row r="9695" spans="1:2">
      <c r="A9695">
        <v>9694</v>
      </c>
      <c r="B9695" s="13">
        <v>-0.60488087989692241</v>
      </c>
    </row>
    <row r="9696" spans="1:2">
      <c r="A9696">
        <v>9695</v>
      </c>
      <c r="B9696" s="13">
        <v>2.3815132940149022</v>
      </c>
    </row>
    <row r="9697" spans="1:2">
      <c r="A9697">
        <v>9696</v>
      </c>
      <c r="B9697" s="13">
        <v>3.2399579493963366</v>
      </c>
    </row>
    <row r="9698" spans="1:2">
      <c r="A9698">
        <v>9697</v>
      </c>
      <c r="B9698" s="13">
        <v>3.1432250055601698</v>
      </c>
    </row>
    <row r="9699" spans="1:2">
      <c r="A9699">
        <v>9698</v>
      </c>
      <c r="B9699" s="13">
        <v>-2.0226301372522988</v>
      </c>
    </row>
    <row r="9700" spans="1:2">
      <c r="A9700">
        <v>9699</v>
      </c>
      <c r="B9700" s="13">
        <v>9.0399331553475246</v>
      </c>
    </row>
    <row r="9701" spans="1:2">
      <c r="A9701">
        <v>9700</v>
      </c>
      <c r="B9701" s="13">
        <v>-3.4199134323839968</v>
      </c>
    </row>
    <row r="9702" spans="1:2">
      <c r="A9702">
        <v>9701</v>
      </c>
      <c r="B9702" s="13">
        <v>4.06472849255531</v>
      </c>
    </row>
    <row r="9703" spans="1:2">
      <c r="A9703">
        <v>9702</v>
      </c>
      <c r="B9703" s="13">
        <v>-3.4539856695961046</v>
      </c>
    </row>
    <row r="9704" spans="1:2">
      <c r="A9704">
        <v>9703</v>
      </c>
      <c r="B9704" s="13">
        <v>0.51457100243370069</v>
      </c>
    </row>
    <row r="9705" spans="1:2">
      <c r="A9705">
        <v>9704</v>
      </c>
      <c r="B9705" s="13">
        <v>-4.6406764728057581</v>
      </c>
    </row>
    <row r="9706" spans="1:2">
      <c r="A9706">
        <v>9705</v>
      </c>
      <c r="B9706" s="13">
        <v>9.0182769234275764</v>
      </c>
    </row>
    <row r="9707" spans="1:2">
      <c r="A9707">
        <v>9706</v>
      </c>
      <c r="B9707" s="13">
        <v>1.0437034157219549</v>
      </c>
    </row>
    <row r="9708" spans="1:2">
      <c r="A9708">
        <v>9707</v>
      </c>
      <c r="B9708" s="13">
        <v>1.5054867176699349</v>
      </c>
    </row>
    <row r="9709" spans="1:2">
      <c r="A9709">
        <v>9708</v>
      </c>
      <c r="B9709" s="13">
        <v>0.45464818084042563</v>
      </c>
    </row>
    <row r="9710" spans="1:2">
      <c r="A9710">
        <v>9709</v>
      </c>
      <c r="B9710" s="13">
        <v>-3.8315741622436974</v>
      </c>
    </row>
    <row r="9711" spans="1:2">
      <c r="A9711">
        <v>9710</v>
      </c>
      <c r="B9711" s="13">
        <v>2.5917550208930171</v>
      </c>
    </row>
    <row r="9712" spans="1:2">
      <c r="A9712">
        <v>9711</v>
      </c>
      <c r="B9712" s="13">
        <v>-5.2869441426501229</v>
      </c>
    </row>
    <row r="9713" spans="1:2">
      <c r="A9713">
        <v>9712</v>
      </c>
      <c r="B9713" s="13">
        <v>6.2135992441490497</v>
      </c>
    </row>
    <row r="9714" spans="1:2">
      <c r="A9714">
        <v>9713</v>
      </c>
      <c r="B9714" s="13">
        <v>3.8969297324487577</v>
      </c>
    </row>
    <row r="9715" spans="1:2">
      <c r="A9715">
        <v>9714</v>
      </c>
      <c r="B9715" s="13">
        <v>0.84512070940766704</v>
      </c>
    </row>
    <row r="9716" spans="1:2">
      <c r="A9716">
        <v>9715</v>
      </c>
      <c r="B9716" s="13">
        <v>1.8047949939413115</v>
      </c>
    </row>
    <row r="9717" spans="1:2">
      <c r="A9717">
        <v>9716</v>
      </c>
      <c r="B9717" s="13">
        <v>-3.3981721549944197</v>
      </c>
    </row>
    <row r="9718" spans="1:2">
      <c r="A9718">
        <v>9717</v>
      </c>
      <c r="B9718" s="13">
        <v>-5.792931113888069</v>
      </c>
    </row>
    <row r="9719" spans="1:2">
      <c r="A9719">
        <v>9718</v>
      </c>
      <c r="B9719" s="13">
        <v>-2.588205327185694</v>
      </c>
    </row>
    <row r="9720" spans="1:2">
      <c r="A9720">
        <v>9719</v>
      </c>
      <c r="B9720" s="13">
        <v>3.1449718871412857</v>
      </c>
    </row>
    <row r="9721" spans="1:2">
      <c r="A9721">
        <v>9720</v>
      </c>
      <c r="B9721" s="13">
        <v>4.4370344207193568</v>
      </c>
    </row>
    <row r="9722" spans="1:2">
      <c r="A9722">
        <v>9721</v>
      </c>
      <c r="B9722" s="13">
        <v>-0.730319016263553</v>
      </c>
    </row>
    <row r="9723" spans="1:2">
      <c r="A9723">
        <v>9722</v>
      </c>
      <c r="B9723" s="13">
        <v>2.7814957304628862</v>
      </c>
    </row>
    <row r="9724" spans="1:2">
      <c r="A9724">
        <v>9723</v>
      </c>
      <c r="B9724" s="13">
        <v>2.2953806930934744</v>
      </c>
    </row>
    <row r="9725" spans="1:2">
      <c r="A9725">
        <v>9724</v>
      </c>
      <c r="B9725" s="13">
        <v>-2.7359863315928652</v>
      </c>
    </row>
    <row r="9726" spans="1:2">
      <c r="A9726">
        <v>9725</v>
      </c>
      <c r="B9726" s="13">
        <v>0.6552994087137568</v>
      </c>
    </row>
    <row r="9727" spans="1:2">
      <c r="A9727">
        <v>9726</v>
      </c>
      <c r="B9727" s="13">
        <v>-1.7557556247393999</v>
      </c>
    </row>
    <row r="9728" spans="1:2">
      <c r="A9728">
        <v>9727</v>
      </c>
      <c r="B9728" s="13">
        <v>-3.6133805168679913</v>
      </c>
    </row>
    <row r="9729" spans="1:2">
      <c r="A9729">
        <v>9728</v>
      </c>
      <c r="B9729" s="13">
        <v>4.0010497157426617</v>
      </c>
    </row>
    <row r="9730" spans="1:2">
      <c r="A9730">
        <v>9729</v>
      </c>
      <c r="B9730" s="13">
        <v>-0.81865257989620588</v>
      </c>
    </row>
    <row r="9731" spans="1:2">
      <c r="A9731">
        <v>9730</v>
      </c>
      <c r="B9731" s="13">
        <v>-0.46397077427761285</v>
      </c>
    </row>
    <row r="9732" spans="1:2">
      <c r="A9732">
        <v>9731</v>
      </c>
      <c r="B9732" s="13">
        <v>2.5170898114452194</v>
      </c>
    </row>
    <row r="9733" spans="1:2">
      <c r="A9733">
        <v>9732</v>
      </c>
      <c r="B9733" s="13">
        <v>4.4533170207757991</v>
      </c>
    </row>
    <row r="9734" spans="1:2">
      <c r="A9734">
        <v>9733</v>
      </c>
      <c r="B9734" s="13">
        <v>0.20973063706365533</v>
      </c>
    </row>
    <row r="9735" spans="1:2">
      <c r="A9735">
        <v>9734</v>
      </c>
      <c r="B9735" s="13">
        <v>0.53755389973623868</v>
      </c>
    </row>
    <row r="9736" spans="1:2">
      <c r="A9736">
        <v>9735</v>
      </c>
      <c r="B9736" s="13">
        <v>-9.3900908464172037</v>
      </c>
    </row>
    <row r="9737" spans="1:2">
      <c r="A9737">
        <v>9736</v>
      </c>
      <c r="B9737" s="13">
        <v>-1.0087209170198015</v>
      </c>
    </row>
    <row r="9738" spans="1:2">
      <c r="A9738">
        <v>9737</v>
      </c>
      <c r="B9738" s="13">
        <v>-2.867771144893021</v>
      </c>
    </row>
    <row r="9739" spans="1:2">
      <c r="A9739">
        <v>9738</v>
      </c>
      <c r="B9739" s="13">
        <v>-5.370483022056658</v>
      </c>
    </row>
    <row r="9740" spans="1:2">
      <c r="A9740">
        <v>9739</v>
      </c>
      <c r="B9740" s="13">
        <v>-3.3368011372725763</v>
      </c>
    </row>
    <row r="9741" spans="1:2">
      <c r="A9741">
        <v>9740</v>
      </c>
      <c r="B9741" s="13">
        <v>-2.2761598492860888</v>
      </c>
    </row>
    <row r="9742" spans="1:2">
      <c r="A9742">
        <v>9741</v>
      </c>
      <c r="B9742" s="13">
        <v>-5.7249059984973423</v>
      </c>
    </row>
    <row r="9743" spans="1:2">
      <c r="A9743">
        <v>9742</v>
      </c>
      <c r="B9743" s="13">
        <v>-3.5424070453034102</v>
      </c>
    </row>
    <row r="9744" spans="1:2">
      <c r="A9744">
        <v>9743</v>
      </c>
      <c r="B9744" s="13">
        <v>-2.3171309905129402</v>
      </c>
    </row>
    <row r="9745" spans="1:2">
      <c r="A9745">
        <v>9744</v>
      </c>
      <c r="B9745" s="13">
        <v>2.2515091865582106</v>
      </c>
    </row>
    <row r="9746" spans="1:2">
      <c r="A9746">
        <v>9745</v>
      </c>
      <c r="B9746" s="13">
        <v>-1.7426077609401214</v>
      </c>
    </row>
    <row r="9747" spans="1:2">
      <c r="A9747">
        <v>9746</v>
      </c>
      <c r="B9747" s="13">
        <v>-2.1547513958977027</v>
      </c>
    </row>
    <row r="9748" spans="1:2">
      <c r="A9748">
        <v>9747</v>
      </c>
      <c r="B9748" s="13">
        <v>-0.58798707703621622</v>
      </c>
    </row>
    <row r="9749" spans="1:2">
      <c r="A9749">
        <v>9748</v>
      </c>
      <c r="B9749" s="13">
        <v>1.1632351644023462</v>
      </c>
    </row>
    <row r="9750" spans="1:2">
      <c r="A9750">
        <v>9749</v>
      </c>
      <c r="B9750" s="13">
        <v>-0.69620299969433508</v>
      </c>
    </row>
    <row r="9751" spans="1:2">
      <c r="A9751">
        <v>9750</v>
      </c>
      <c r="B9751" s="13">
        <v>4.5299406819629437</v>
      </c>
    </row>
    <row r="9752" spans="1:2">
      <c r="A9752">
        <v>9751</v>
      </c>
      <c r="B9752" s="13">
        <v>-1.8621144836347214</v>
      </c>
    </row>
    <row r="9753" spans="1:2">
      <c r="A9753">
        <v>9752</v>
      </c>
      <c r="B9753" s="13">
        <v>2.2203967060419445</v>
      </c>
    </row>
    <row r="9754" spans="1:2">
      <c r="A9754">
        <v>9753</v>
      </c>
      <c r="B9754" s="13">
        <v>1.0270062039906231</v>
      </c>
    </row>
    <row r="9755" spans="1:2">
      <c r="A9755">
        <v>9754</v>
      </c>
      <c r="B9755" s="13">
        <v>-3.9660832669443633</v>
      </c>
    </row>
    <row r="9756" spans="1:2">
      <c r="A9756">
        <v>9755</v>
      </c>
      <c r="B9756" s="13">
        <v>2.6826014263758191</v>
      </c>
    </row>
    <row r="9757" spans="1:2">
      <c r="A9757">
        <v>9756</v>
      </c>
      <c r="B9757" s="13">
        <v>-0.49135397270302505</v>
      </c>
    </row>
    <row r="9758" spans="1:2">
      <c r="A9758">
        <v>9757</v>
      </c>
      <c r="B9758" s="13">
        <v>-1.5389009073437492</v>
      </c>
    </row>
    <row r="9759" spans="1:2">
      <c r="A9759">
        <v>9758</v>
      </c>
      <c r="B9759" s="13">
        <v>-4.6928986974749121</v>
      </c>
    </row>
    <row r="9760" spans="1:2">
      <c r="A9760">
        <v>9759</v>
      </c>
      <c r="B9760" s="13">
        <v>1.698431187628114</v>
      </c>
    </row>
    <row r="9761" spans="1:2">
      <c r="A9761">
        <v>9760</v>
      </c>
      <c r="B9761" s="13">
        <v>1.866636425007582</v>
      </c>
    </row>
    <row r="9762" spans="1:2">
      <c r="A9762">
        <v>9761</v>
      </c>
      <c r="B9762" s="13">
        <v>-0.98357390535971045</v>
      </c>
    </row>
    <row r="9763" spans="1:2">
      <c r="A9763">
        <v>9762</v>
      </c>
      <c r="B9763" s="13">
        <v>2.152659181742544</v>
      </c>
    </row>
    <row r="9764" spans="1:2">
      <c r="A9764">
        <v>9763</v>
      </c>
      <c r="B9764" s="13">
        <v>5.3667060327690921</v>
      </c>
    </row>
    <row r="9765" spans="1:2">
      <c r="A9765">
        <v>9764</v>
      </c>
      <c r="B9765" s="13">
        <v>1.3758494625188804</v>
      </c>
    </row>
    <row r="9766" spans="1:2">
      <c r="A9766">
        <v>9765</v>
      </c>
      <c r="B9766" s="13">
        <v>3.5979261464723904</v>
      </c>
    </row>
    <row r="9767" spans="1:2">
      <c r="A9767">
        <v>9766</v>
      </c>
      <c r="B9767" s="13">
        <v>-0.99120700362017244</v>
      </c>
    </row>
    <row r="9768" spans="1:2">
      <c r="A9768">
        <v>9767</v>
      </c>
      <c r="B9768" s="13">
        <v>-2.8913879495208548</v>
      </c>
    </row>
    <row r="9769" spans="1:2">
      <c r="A9769">
        <v>9768</v>
      </c>
      <c r="B9769" s="13">
        <v>-2.0762196329091998</v>
      </c>
    </row>
    <row r="9770" spans="1:2">
      <c r="A9770">
        <v>9769</v>
      </c>
      <c r="B9770" s="13">
        <v>-2.2393974341916825</v>
      </c>
    </row>
    <row r="9771" spans="1:2">
      <c r="A9771">
        <v>9770</v>
      </c>
      <c r="B9771" s="13">
        <v>3.1051436655347557</v>
      </c>
    </row>
    <row r="9772" spans="1:2">
      <c r="A9772">
        <v>9771</v>
      </c>
      <c r="B9772" s="13">
        <v>0.11549291263372512</v>
      </c>
    </row>
    <row r="9773" spans="1:2">
      <c r="A9773">
        <v>9772</v>
      </c>
      <c r="B9773" s="13">
        <v>5.0486687257898026</v>
      </c>
    </row>
    <row r="9774" spans="1:2">
      <c r="A9774">
        <v>9773</v>
      </c>
      <c r="B9774" s="13">
        <v>-1.5278789486741038</v>
      </c>
    </row>
    <row r="9775" spans="1:2">
      <c r="A9775">
        <v>9774</v>
      </c>
      <c r="B9775" s="13">
        <v>1.2636869651794669E-2</v>
      </c>
    </row>
    <row r="9776" spans="1:2">
      <c r="A9776">
        <v>9775</v>
      </c>
      <c r="B9776" s="13">
        <v>1.5526209386149463</v>
      </c>
    </row>
    <row r="9777" spans="1:2">
      <c r="A9777">
        <v>9776</v>
      </c>
      <c r="B9777" s="13">
        <v>-7.0694690140489698</v>
      </c>
    </row>
    <row r="9778" spans="1:2">
      <c r="A9778">
        <v>9777</v>
      </c>
      <c r="B9778" s="13">
        <v>-0.63675555986931642</v>
      </c>
    </row>
    <row r="9779" spans="1:2">
      <c r="A9779">
        <v>9778</v>
      </c>
      <c r="B9779" s="13">
        <v>-4.7634176303481448</v>
      </c>
    </row>
    <row r="9780" spans="1:2">
      <c r="A9780">
        <v>9779</v>
      </c>
      <c r="B9780" s="13">
        <v>3.1371709968065296</v>
      </c>
    </row>
    <row r="9781" spans="1:2">
      <c r="A9781">
        <v>9780</v>
      </c>
      <c r="B9781" s="13">
        <v>1.5132072016342946</v>
      </c>
    </row>
    <row r="9782" spans="1:2">
      <c r="A9782">
        <v>9781</v>
      </c>
      <c r="B9782" s="13">
        <v>-5.7769624471991694</v>
      </c>
    </row>
    <row r="9783" spans="1:2">
      <c r="A9783">
        <v>9782</v>
      </c>
      <c r="B9783" s="13">
        <v>1.3600507766097409</v>
      </c>
    </row>
    <row r="9784" spans="1:2">
      <c r="A9784">
        <v>9783</v>
      </c>
      <c r="B9784" s="13">
        <v>-4.3617462087592083</v>
      </c>
    </row>
    <row r="9785" spans="1:2">
      <c r="A9785">
        <v>9784</v>
      </c>
      <c r="B9785" s="13">
        <v>6.0371547798256131</v>
      </c>
    </row>
    <row r="9786" spans="1:2">
      <c r="A9786">
        <v>9785</v>
      </c>
      <c r="B9786" s="13">
        <v>-0.28606551067845309</v>
      </c>
    </row>
    <row r="9787" spans="1:2">
      <c r="A9787">
        <v>9786</v>
      </c>
      <c r="B9787" s="13">
        <v>0.67158225447630804</v>
      </c>
    </row>
    <row r="9788" spans="1:2">
      <c r="A9788">
        <v>9787</v>
      </c>
      <c r="B9788" s="13">
        <v>0.74931653507425133</v>
      </c>
    </row>
    <row r="9789" spans="1:2">
      <c r="A9789">
        <v>9788</v>
      </c>
      <c r="B9789" s="13">
        <v>-0.15347851585665431</v>
      </c>
    </row>
    <row r="9790" spans="1:2">
      <c r="A9790">
        <v>9789</v>
      </c>
      <c r="B9790" s="13">
        <v>3.3660513625422199</v>
      </c>
    </row>
    <row r="9791" spans="1:2">
      <c r="A9791">
        <v>9790</v>
      </c>
      <c r="B9791" s="13">
        <v>2.1420047262180559</v>
      </c>
    </row>
    <row r="9792" spans="1:2">
      <c r="A9792">
        <v>9791</v>
      </c>
      <c r="B9792" s="13">
        <v>1.1214580932573959</v>
      </c>
    </row>
    <row r="9793" spans="1:2">
      <c r="A9793">
        <v>9792</v>
      </c>
      <c r="B9793" s="13">
        <v>-1.1792164800958278</v>
      </c>
    </row>
    <row r="9794" spans="1:2">
      <c r="A9794">
        <v>9793</v>
      </c>
      <c r="B9794" s="13">
        <v>-5.1131516526908234</v>
      </c>
    </row>
    <row r="9795" spans="1:2">
      <c r="A9795">
        <v>9794</v>
      </c>
      <c r="B9795" s="13">
        <v>-1.2618942215551758</v>
      </c>
    </row>
    <row r="9796" spans="1:2">
      <c r="A9796">
        <v>9795</v>
      </c>
      <c r="B9796" s="13">
        <v>-1.1162885858404616</v>
      </c>
    </row>
    <row r="9797" spans="1:2">
      <c r="A9797">
        <v>9796</v>
      </c>
      <c r="B9797" s="13">
        <v>7.9853418140938075</v>
      </c>
    </row>
    <row r="9798" spans="1:2">
      <c r="A9798">
        <v>9797</v>
      </c>
      <c r="B9798" s="13">
        <v>-0.10810978219131874</v>
      </c>
    </row>
    <row r="9799" spans="1:2">
      <c r="A9799">
        <v>9798</v>
      </c>
      <c r="B9799" s="13">
        <v>-1.1339034534164865</v>
      </c>
    </row>
    <row r="9800" spans="1:2">
      <c r="A9800">
        <v>9799</v>
      </c>
      <c r="B9800" s="13">
        <v>2.2906781702559846</v>
      </c>
    </row>
    <row r="9801" spans="1:2">
      <c r="A9801">
        <v>9800</v>
      </c>
      <c r="B9801" s="13">
        <v>2.007941665310486</v>
      </c>
    </row>
    <row r="9802" spans="1:2">
      <c r="A9802">
        <v>9801</v>
      </c>
      <c r="B9802" s="13">
        <v>1.4400411156373092</v>
      </c>
    </row>
    <row r="9803" spans="1:2">
      <c r="A9803">
        <v>9802</v>
      </c>
      <c r="B9803" s="13">
        <v>-1.0758991194847327</v>
      </c>
    </row>
    <row r="9804" spans="1:2">
      <c r="A9804">
        <v>9803</v>
      </c>
      <c r="B9804" s="13">
        <v>-1.2294935483717684</v>
      </c>
    </row>
    <row r="9805" spans="1:2">
      <c r="A9805">
        <v>9804</v>
      </c>
      <c r="B9805" s="13">
        <v>-3.6427013068089775</v>
      </c>
    </row>
    <row r="9806" spans="1:2">
      <c r="A9806">
        <v>9805</v>
      </c>
      <c r="B9806" s="13">
        <v>1.9216265450817953</v>
      </c>
    </row>
    <row r="9807" spans="1:2">
      <c r="A9807">
        <v>9806</v>
      </c>
      <c r="B9807" s="13">
        <v>0.64438087942198308</v>
      </c>
    </row>
    <row r="9808" spans="1:2">
      <c r="A9808">
        <v>9807</v>
      </c>
      <c r="B9808" s="13">
        <v>-1.0415999063203549</v>
      </c>
    </row>
    <row r="9809" spans="1:2">
      <c r="A9809">
        <v>9808</v>
      </c>
      <c r="B9809" s="13">
        <v>-6.5650143978857214</v>
      </c>
    </row>
    <row r="9810" spans="1:2">
      <c r="A9810">
        <v>9809</v>
      </c>
      <c r="B9810" s="13">
        <v>1.2210517943327786</v>
      </c>
    </row>
    <row r="9811" spans="1:2">
      <c r="A9811">
        <v>9810</v>
      </c>
      <c r="B9811" s="13">
        <v>0.37315872495582497</v>
      </c>
    </row>
    <row r="9812" spans="1:2">
      <c r="A9812">
        <v>9811</v>
      </c>
      <c r="B9812" s="13">
        <v>-6.1571820800860921</v>
      </c>
    </row>
    <row r="9813" spans="1:2">
      <c r="A9813">
        <v>9812</v>
      </c>
      <c r="B9813" s="13">
        <v>-0.27328419322549485</v>
      </c>
    </row>
    <row r="9814" spans="1:2">
      <c r="A9814">
        <v>9813</v>
      </c>
      <c r="B9814" s="13">
        <v>6.0369694915822247</v>
      </c>
    </row>
    <row r="9815" spans="1:2">
      <c r="A9815">
        <v>9814</v>
      </c>
      <c r="B9815" s="13">
        <v>7.6280500276514447</v>
      </c>
    </row>
    <row r="9816" spans="1:2">
      <c r="A9816">
        <v>9815</v>
      </c>
      <c r="B9816" s="13">
        <v>3.6670768924426511</v>
      </c>
    </row>
    <row r="9817" spans="1:2">
      <c r="A9817">
        <v>9816</v>
      </c>
      <c r="B9817" s="13">
        <v>-6.5596819088644187</v>
      </c>
    </row>
    <row r="9818" spans="1:2">
      <c r="A9818">
        <v>9817</v>
      </c>
      <c r="B9818" s="13">
        <v>3.8321189761911532E-2</v>
      </c>
    </row>
    <row r="9819" spans="1:2">
      <c r="A9819">
        <v>9818</v>
      </c>
      <c r="B9819" s="13">
        <v>-2.6135817989812531</v>
      </c>
    </row>
    <row r="9820" spans="1:2">
      <c r="A9820">
        <v>9819</v>
      </c>
      <c r="B9820" s="13">
        <v>6.9859628710792396</v>
      </c>
    </row>
    <row r="9821" spans="1:2">
      <c r="A9821">
        <v>9820</v>
      </c>
      <c r="B9821" s="13">
        <v>-1.2366188897682082</v>
      </c>
    </row>
    <row r="9822" spans="1:2">
      <c r="A9822">
        <v>9821</v>
      </c>
      <c r="B9822" s="13">
        <v>1.0594274035815772</v>
      </c>
    </row>
    <row r="9823" spans="1:2">
      <c r="A9823">
        <v>9822</v>
      </c>
      <c r="B9823" s="13">
        <v>0.83413280946710733</v>
      </c>
    </row>
    <row r="9824" spans="1:2">
      <c r="A9824">
        <v>9823</v>
      </c>
      <c r="B9824" s="13">
        <v>2.0154635173025959</v>
      </c>
    </row>
    <row r="9825" spans="1:2">
      <c r="A9825">
        <v>9824</v>
      </c>
      <c r="B9825" s="13">
        <v>0.29535951252014719</v>
      </c>
    </row>
    <row r="9826" spans="1:2">
      <c r="A9826">
        <v>9825</v>
      </c>
      <c r="B9826" s="13">
        <v>1.1906667773556165</v>
      </c>
    </row>
    <row r="9827" spans="1:2">
      <c r="A9827">
        <v>9826</v>
      </c>
      <c r="B9827" s="13">
        <v>-4.5246815654009049</v>
      </c>
    </row>
    <row r="9828" spans="1:2">
      <c r="A9828">
        <v>9827</v>
      </c>
      <c r="B9828" s="13">
        <v>0.96176678928086701</v>
      </c>
    </row>
    <row r="9829" spans="1:2">
      <c r="A9829">
        <v>9828</v>
      </c>
      <c r="B9829" s="13">
        <v>1.9281058564183269</v>
      </c>
    </row>
    <row r="9830" spans="1:2">
      <c r="A9830">
        <v>9829</v>
      </c>
      <c r="B9830" s="13">
        <v>-4.3632963400465536</v>
      </c>
    </row>
    <row r="9831" spans="1:2">
      <c r="A9831">
        <v>9830</v>
      </c>
      <c r="B9831" s="13">
        <v>1.0522674572578277</v>
      </c>
    </row>
    <row r="9832" spans="1:2">
      <c r="A9832">
        <v>9831</v>
      </c>
      <c r="B9832" s="13">
        <v>8.1540655416864443</v>
      </c>
    </row>
    <row r="9833" spans="1:2">
      <c r="A9833">
        <v>9832</v>
      </c>
      <c r="B9833" s="13">
        <v>-4.7587473063668213</v>
      </c>
    </row>
    <row r="9834" spans="1:2">
      <c r="A9834">
        <v>9833</v>
      </c>
      <c r="B9834" s="13">
        <v>-3.5328196281740172</v>
      </c>
    </row>
    <row r="9835" spans="1:2">
      <c r="A9835">
        <v>9834</v>
      </c>
      <c r="B9835" s="13">
        <v>1.0834893682489517</v>
      </c>
    </row>
    <row r="9836" spans="1:2">
      <c r="A9836">
        <v>9835</v>
      </c>
      <c r="B9836" s="13">
        <v>-2.1743714788266164</v>
      </c>
    </row>
    <row r="9837" spans="1:2">
      <c r="A9837">
        <v>9836</v>
      </c>
      <c r="B9837" s="13">
        <v>-3.947210400634483</v>
      </c>
    </row>
    <row r="9838" spans="1:2">
      <c r="A9838">
        <v>9837</v>
      </c>
      <c r="B9838" s="13">
        <v>3.5696573615429492</v>
      </c>
    </row>
    <row r="9839" spans="1:2">
      <c r="A9839">
        <v>9838</v>
      </c>
      <c r="B9839" s="13">
        <v>2.6915781682263988</v>
      </c>
    </row>
    <row r="9840" spans="1:2">
      <c r="A9840">
        <v>9839</v>
      </c>
      <c r="B9840" s="13">
        <v>-0.70798179679831719</v>
      </c>
    </row>
    <row r="9841" spans="1:2">
      <c r="A9841">
        <v>9840</v>
      </c>
      <c r="B9841" s="13">
        <v>2.5424854969960688</v>
      </c>
    </row>
    <row r="9842" spans="1:2">
      <c r="A9842">
        <v>9841</v>
      </c>
      <c r="B9842" s="13">
        <v>-0.13147997935107097</v>
      </c>
    </row>
    <row r="9843" spans="1:2">
      <c r="A9843">
        <v>9842</v>
      </c>
      <c r="B9843" s="13">
        <v>0.75068713639921847</v>
      </c>
    </row>
    <row r="9844" spans="1:2">
      <c r="A9844">
        <v>9843</v>
      </c>
      <c r="B9844" s="13">
        <v>1.9158772693793065</v>
      </c>
    </row>
    <row r="9845" spans="1:2">
      <c r="A9845">
        <v>9844</v>
      </c>
      <c r="B9845" s="13">
        <v>6.5274551713228819</v>
      </c>
    </row>
    <row r="9846" spans="1:2">
      <c r="A9846">
        <v>9845</v>
      </c>
      <c r="B9846" s="13">
        <v>6.5225918107217371</v>
      </c>
    </row>
    <row r="9847" spans="1:2">
      <c r="A9847">
        <v>9846</v>
      </c>
      <c r="B9847" s="13">
        <v>-1.5754676735125182</v>
      </c>
    </row>
    <row r="9848" spans="1:2">
      <c r="A9848">
        <v>9847</v>
      </c>
      <c r="B9848" s="13">
        <v>-0.91124484059900124</v>
      </c>
    </row>
    <row r="9849" spans="1:2">
      <c r="A9849">
        <v>9848</v>
      </c>
      <c r="B9849" s="13">
        <v>5.3315802321964627</v>
      </c>
    </row>
    <row r="9850" spans="1:2">
      <c r="A9850">
        <v>9849</v>
      </c>
      <c r="B9850" s="13">
        <v>1.078205039413118</v>
      </c>
    </row>
    <row r="9851" spans="1:2">
      <c r="A9851">
        <v>9850</v>
      </c>
      <c r="B9851" s="13">
        <v>7.8710759295825978</v>
      </c>
    </row>
    <row r="9852" spans="1:2">
      <c r="A9852">
        <v>9851</v>
      </c>
      <c r="B9852" s="13">
        <v>-0.22383389753234453</v>
      </c>
    </row>
    <row r="9853" spans="1:2">
      <c r="A9853">
        <v>9852</v>
      </c>
      <c r="B9853" s="13">
        <v>-4.9692472322603356</v>
      </c>
    </row>
    <row r="9854" spans="1:2">
      <c r="A9854">
        <v>9853</v>
      </c>
      <c r="B9854" s="13">
        <v>-3.3189001294085996</v>
      </c>
    </row>
    <row r="9855" spans="1:2">
      <c r="A9855">
        <v>9854</v>
      </c>
      <c r="B9855" s="13">
        <v>-4.6426178227453017</v>
      </c>
    </row>
    <row r="9856" spans="1:2">
      <c r="A9856">
        <v>9855</v>
      </c>
      <c r="B9856" s="13">
        <v>3.6547413674192959</v>
      </c>
    </row>
    <row r="9857" spans="1:2">
      <c r="A9857">
        <v>9856</v>
      </c>
      <c r="B9857" s="13">
        <v>3.6350055089599271</v>
      </c>
    </row>
    <row r="9858" spans="1:2">
      <c r="A9858">
        <v>9857</v>
      </c>
      <c r="B9858" s="13">
        <v>4.0476488746232047</v>
      </c>
    </row>
    <row r="9859" spans="1:2">
      <c r="A9859">
        <v>9858</v>
      </c>
      <c r="B9859" s="13">
        <v>6.030547210208157</v>
      </c>
    </row>
    <row r="9860" spans="1:2">
      <c r="A9860">
        <v>9859</v>
      </c>
      <c r="B9860" s="13">
        <v>-4.2002063208528355</v>
      </c>
    </row>
    <row r="9861" spans="1:2">
      <c r="A9861">
        <v>9860</v>
      </c>
      <c r="B9861" s="13">
        <v>0.18108453298714494</v>
      </c>
    </row>
    <row r="9862" spans="1:2">
      <c r="A9862">
        <v>9861</v>
      </c>
      <c r="B9862" s="13">
        <v>4.0754200319385667</v>
      </c>
    </row>
    <row r="9863" spans="1:2">
      <c r="A9863">
        <v>9862</v>
      </c>
      <c r="B9863" s="13">
        <v>4.1241695012610018</v>
      </c>
    </row>
    <row r="9864" spans="1:2">
      <c r="A9864">
        <v>9863</v>
      </c>
      <c r="B9864" s="13">
        <v>4.1055827920056336</v>
      </c>
    </row>
    <row r="9865" spans="1:2">
      <c r="A9865">
        <v>9864</v>
      </c>
      <c r="B9865" s="13">
        <v>2.5533972957984568</v>
      </c>
    </row>
    <row r="9866" spans="1:2">
      <c r="A9866">
        <v>9865</v>
      </c>
      <c r="B9866" s="13">
        <v>0.57703676234403667</v>
      </c>
    </row>
    <row r="9867" spans="1:2">
      <c r="A9867">
        <v>9866</v>
      </c>
      <c r="B9867" s="13">
        <v>-13.041780852468706</v>
      </c>
    </row>
    <row r="9868" spans="1:2">
      <c r="A9868">
        <v>9867</v>
      </c>
      <c r="B9868" s="13">
        <v>2.709387699617146</v>
      </c>
    </row>
    <row r="9869" spans="1:2">
      <c r="A9869">
        <v>9868</v>
      </c>
      <c r="B9869" s="13">
        <v>3.6325326789035168</v>
      </c>
    </row>
    <row r="9870" spans="1:2">
      <c r="A9870">
        <v>9869</v>
      </c>
      <c r="B9870" s="13">
        <v>4.0421247657990298</v>
      </c>
    </row>
    <row r="9871" spans="1:2">
      <c r="A9871">
        <v>9870</v>
      </c>
      <c r="B9871" s="13">
        <v>-1.011094850239822</v>
      </c>
    </row>
    <row r="9872" spans="1:2">
      <c r="A9872">
        <v>9871</v>
      </c>
      <c r="B9872" s="13">
        <v>-1.4704180485720322</v>
      </c>
    </row>
    <row r="9873" spans="1:2">
      <c r="A9873">
        <v>9872</v>
      </c>
      <c r="B9873" s="13">
        <v>5.3845835421134796</v>
      </c>
    </row>
    <row r="9874" spans="1:2">
      <c r="A9874">
        <v>9873</v>
      </c>
      <c r="B9874" s="13">
        <v>1.1765507663847734</v>
      </c>
    </row>
    <row r="9875" spans="1:2">
      <c r="A9875">
        <v>9874</v>
      </c>
      <c r="B9875" s="13">
        <v>0.48957425663525894</v>
      </c>
    </row>
    <row r="9876" spans="1:2">
      <c r="A9876">
        <v>9875</v>
      </c>
      <c r="B9876" s="13">
        <v>-4.8542289936923284</v>
      </c>
    </row>
    <row r="9877" spans="1:2">
      <c r="A9877">
        <v>9876</v>
      </c>
      <c r="B9877" s="13">
        <v>-0.91683213598399316</v>
      </c>
    </row>
    <row r="9878" spans="1:2">
      <c r="A9878">
        <v>9877</v>
      </c>
      <c r="B9878" s="13">
        <v>1.6796765631737587</v>
      </c>
    </row>
    <row r="9879" spans="1:2">
      <c r="A9879">
        <v>9878</v>
      </c>
      <c r="B9879" s="13">
        <v>5.1887469806500173</v>
      </c>
    </row>
    <row r="9880" spans="1:2">
      <c r="A9880">
        <v>9879</v>
      </c>
      <c r="B9880" s="13">
        <v>2.5115835473917119</v>
      </c>
    </row>
    <row r="9881" spans="1:2">
      <c r="A9881">
        <v>9880</v>
      </c>
      <c r="B9881" s="13">
        <v>5.5394381958087617</v>
      </c>
    </row>
    <row r="9882" spans="1:2">
      <c r="A9882">
        <v>9881</v>
      </c>
      <c r="B9882" s="13">
        <v>-1.3634009535872889</v>
      </c>
    </row>
    <row r="9883" spans="1:2">
      <c r="A9883">
        <v>9882</v>
      </c>
      <c r="B9883" s="13">
        <v>0.69493443759693796</v>
      </c>
    </row>
    <row r="9884" spans="1:2">
      <c r="A9884">
        <v>9883</v>
      </c>
      <c r="B9884" s="13">
        <v>-2.8294777053457696</v>
      </c>
    </row>
    <row r="9885" spans="1:2">
      <c r="A9885">
        <v>9884</v>
      </c>
      <c r="B9885" s="13">
        <v>1.1726950694004132</v>
      </c>
    </row>
    <row r="9886" spans="1:2">
      <c r="A9886">
        <v>9885</v>
      </c>
      <c r="B9886" s="13">
        <v>4.4006441892133319</v>
      </c>
    </row>
    <row r="9887" spans="1:2">
      <c r="A9887">
        <v>9886</v>
      </c>
      <c r="B9887" s="13">
        <v>1.6582250488308328</v>
      </c>
    </row>
    <row r="9888" spans="1:2">
      <c r="A9888">
        <v>9887</v>
      </c>
      <c r="B9888" s="13">
        <v>-2.0940572329206821</v>
      </c>
    </row>
    <row r="9889" spans="1:2">
      <c r="A9889">
        <v>9888</v>
      </c>
      <c r="B9889" s="13">
        <v>0.24162750021999427</v>
      </c>
    </row>
    <row r="9890" spans="1:2">
      <c r="A9890">
        <v>9889</v>
      </c>
      <c r="B9890" s="13">
        <v>-3.367625041059326</v>
      </c>
    </row>
    <row r="9891" spans="1:2">
      <c r="A9891">
        <v>9890</v>
      </c>
      <c r="B9891" s="13">
        <v>1.3843160842529112</v>
      </c>
    </row>
    <row r="9892" spans="1:2">
      <c r="A9892">
        <v>9891</v>
      </c>
      <c r="B9892" s="13">
        <v>-3.1883039505942117</v>
      </c>
    </row>
    <row r="9893" spans="1:2">
      <c r="A9893">
        <v>9892</v>
      </c>
      <c r="B9893" s="13">
        <v>5.6794612253249932</v>
      </c>
    </row>
    <row r="9894" spans="1:2">
      <c r="A9894">
        <v>9893</v>
      </c>
      <c r="B9894" s="13">
        <v>-1.3371889002049637</v>
      </c>
    </row>
    <row r="9895" spans="1:2">
      <c r="A9895">
        <v>9894</v>
      </c>
      <c r="B9895" s="13">
        <v>6.3575313487474414</v>
      </c>
    </row>
    <row r="9896" spans="1:2">
      <c r="A9896">
        <v>9895</v>
      </c>
      <c r="B9896" s="13">
        <v>-3.8150507221818666</v>
      </c>
    </row>
    <row r="9897" spans="1:2">
      <c r="A9897">
        <v>9896</v>
      </c>
      <c r="B9897" s="13">
        <v>2.0317150585844455</v>
      </c>
    </row>
    <row r="9898" spans="1:2">
      <c r="A9898">
        <v>9897</v>
      </c>
      <c r="B9898" s="13">
        <v>0.64832735742540371</v>
      </c>
    </row>
    <row r="9899" spans="1:2">
      <c r="A9899">
        <v>9898</v>
      </c>
      <c r="B9899" s="13">
        <v>-2.6815894122811845</v>
      </c>
    </row>
    <row r="9900" spans="1:2">
      <c r="A9900">
        <v>9899</v>
      </c>
      <c r="B9900" s="13">
        <v>-8.8254621002808911</v>
      </c>
    </row>
    <row r="9901" spans="1:2">
      <c r="A9901">
        <v>9900</v>
      </c>
      <c r="B9901" s="13">
        <v>-0.69697531507307375</v>
      </c>
    </row>
    <row r="9902" spans="1:2">
      <c r="A9902">
        <v>9901</v>
      </c>
      <c r="B9902" s="13">
        <v>6.4121537514837508</v>
      </c>
    </row>
    <row r="9903" spans="1:2">
      <c r="A9903">
        <v>9902</v>
      </c>
      <c r="B9903" s="13">
        <v>-1.3413881274721258</v>
      </c>
    </row>
    <row r="9904" spans="1:2">
      <c r="A9904">
        <v>9903</v>
      </c>
      <c r="B9904" s="13">
        <v>-0.56677043492772838</v>
      </c>
    </row>
    <row r="9905" spans="1:2">
      <c r="A9905">
        <v>9904</v>
      </c>
      <c r="B9905" s="13">
        <v>6.6411657317211832</v>
      </c>
    </row>
    <row r="9906" spans="1:2">
      <c r="A9906">
        <v>9905</v>
      </c>
      <c r="B9906" s="13">
        <v>-1.6157964568438079</v>
      </c>
    </row>
    <row r="9907" spans="1:2">
      <c r="A9907">
        <v>9906</v>
      </c>
      <c r="B9907" s="13">
        <v>2.592325536861035</v>
      </c>
    </row>
    <row r="9908" spans="1:2">
      <c r="A9908">
        <v>9907</v>
      </c>
      <c r="B9908" s="13">
        <v>-5.1108403359120009</v>
      </c>
    </row>
    <row r="9909" spans="1:2">
      <c r="A9909">
        <v>9908</v>
      </c>
      <c r="B9909" s="13">
        <v>-2.0019116769237253</v>
      </c>
    </row>
    <row r="9910" spans="1:2">
      <c r="A9910">
        <v>9909</v>
      </c>
      <c r="B9910" s="13">
        <v>6.7463225569688818</v>
      </c>
    </row>
    <row r="9911" spans="1:2">
      <c r="A9911">
        <v>9910</v>
      </c>
      <c r="B9911" s="13">
        <v>1.40667398131863</v>
      </c>
    </row>
    <row r="9912" spans="1:2">
      <c r="A9912">
        <v>9911</v>
      </c>
      <c r="B9912" s="13">
        <v>6.2157583393709706</v>
      </c>
    </row>
    <row r="9913" spans="1:2">
      <c r="A9913">
        <v>9912</v>
      </c>
      <c r="B9913" s="13">
        <v>-6.0900274161380903</v>
      </c>
    </row>
    <row r="9914" spans="1:2">
      <c r="A9914">
        <v>9913</v>
      </c>
      <c r="B9914" s="13">
        <v>-4.1332577664621368</v>
      </c>
    </row>
    <row r="9915" spans="1:2">
      <c r="A9915">
        <v>9914</v>
      </c>
      <c r="B9915" s="13">
        <v>-4.3647927808253835</v>
      </c>
    </row>
    <row r="9916" spans="1:2">
      <c r="A9916">
        <v>9915</v>
      </c>
      <c r="B9916" s="13">
        <v>4.6644435880142039</v>
      </c>
    </row>
    <row r="9917" spans="1:2">
      <c r="A9917">
        <v>9916</v>
      </c>
      <c r="B9917" s="13">
        <v>-6.9683373091564702</v>
      </c>
    </row>
    <row r="9918" spans="1:2">
      <c r="A9918">
        <v>9917</v>
      </c>
      <c r="B9918" s="13">
        <v>6.4455840641971349</v>
      </c>
    </row>
    <row r="9919" spans="1:2">
      <c r="A9919">
        <v>9918</v>
      </c>
      <c r="B9919" s="13">
        <v>-0.36438875003590404</v>
      </c>
    </row>
    <row r="9920" spans="1:2">
      <c r="A9920">
        <v>9919</v>
      </c>
      <c r="B9920" s="13">
        <v>0.44509733592116352</v>
      </c>
    </row>
    <row r="9921" spans="1:2">
      <c r="A9921">
        <v>9920</v>
      </c>
      <c r="B9921" s="13">
        <v>1.7155896406351856</v>
      </c>
    </row>
    <row r="9922" spans="1:2">
      <c r="A9922">
        <v>9921</v>
      </c>
      <c r="B9922" s="13">
        <v>0.77589552638654846</v>
      </c>
    </row>
    <row r="9923" spans="1:2">
      <c r="A9923">
        <v>9922</v>
      </c>
      <c r="B9923" s="13">
        <v>0.51856427413455874</v>
      </c>
    </row>
    <row r="9924" spans="1:2">
      <c r="A9924">
        <v>9923</v>
      </c>
      <c r="B9924" s="13">
        <v>1.2630762571199159</v>
      </c>
    </row>
    <row r="9925" spans="1:2">
      <c r="A9925">
        <v>9924</v>
      </c>
      <c r="B9925" s="13">
        <v>-3.9694728520485976</v>
      </c>
    </row>
    <row r="9926" spans="1:2">
      <c r="A9926">
        <v>9925</v>
      </c>
      <c r="B9926" s="13">
        <v>-5.2079822451678215</v>
      </c>
    </row>
    <row r="9927" spans="1:2">
      <c r="A9927">
        <v>9926</v>
      </c>
      <c r="B9927" s="13">
        <v>7.7786423219349752</v>
      </c>
    </row>
    <row r="9928" spans="1:2">
      <c r="A9928">
        <v>9927</v>
      </c>
      <c r="B9928" s="13">
        <v>-4.7023257484589447</v>
      </c>
    </row>
    <row r="9929" spans="1:2">
      <c r="A9929">
        <v>9928</v>
      </c>
      <c r="B9929" s="13">
        <v>-0.21459753164429854</v>
      </c>
    </row>
    <row r="9930" spans="1:2">
      <c r="A9930">
        <v>9929</v>
      </c>
      <c r="B9930" s="13">
        <v>-3.7473475488681394</v>
      </c>
    </row>
    <row r="9931" spans="1:2">
      <c r="A9931">
        <v>9930</v>
      </c>
      <c r="B9931" s="13">
        <v>3.0335705886511239</v>
      </c>
    </row>
    <row r="9932" spans="1:2">
      <c r="A9932">
        <v>9931</v>
      </c>
      <c r="B9932" s="13">
        <v>5.2227027416470122</v>
      </c>
    </row>
    <row r="9933" spans="1:2">
      <c r="A9933">
        <v>9932</v>
      </c>
      <c r="B9933" s="13">
        <v>-2.7458980708920158</v>
      </c>
    </row>
    <row r="9934" spans="1:2">
      <c r="A9934">
        <v>9933</v>
      </c>
      <c r="B9934" s="13">
        <v>4.1957324676757874</v>
      </c>
    </row>
    <row r="9935" spans="1:2">
      <c r="A9935">
        <v>9934</v>
      </c>
      <c r="B9935" s="13">
        <v>3.4153197817671881</v>
      </c>
    </row>
    <row r="9936" spans="1:2">
      <c r="A9936">
        <v>9935</v>
      </c>
      <c r="B9936" s="13">
        <v>-2.7124495701311804</v>
      </c>
    </row>
    <row r="9937" spans="1:2">
      <c r="A9937">
        <v>9936</v>
      </c>
      <c r="B9937" s="13">
        <v>1.6168591520412565</v>
      </c>
    </row>
    <row r="9938" spans="1:2">
      <c r="A9938">
        <v>9937</v>
      </c>
      <c r="B9938" s="13">
        <v>2.4809433067308864</v>
      </c>
    </row>
    <row r="9939" spans="1:2">
      <c r="A9939">
        <v>9938</v>
      </c>
      <c r="B9939" s="13">
        <v>1.0218150998298317</v>
      </c>
    </row>
    <row r="9940" spans="1:2">
      <c r="A9940">
        <v>9939</v>
      </c>
      <c r="B9940" s="13">
        <v>1.2774126709614637</v>
      </c>
    </row>
    <row r="9941" spans="1:2">
      <c r="A9941">
        <v>9940</v>
      </c>
      <c r="B9941" s="13">
        <v>0.43537691602712514</v>
      </c>
    </row>
    <row r="9942" spans="1:2">
      <c r="A9942">
        <v>9941</v>
      </c>
      <c r="B9942" s="13">
        <v>-0.45132465529329163</v>
      </c>
    </row>
    <row r="9943" spans="1:2">
      <c r="A9943">
        <v>9942</v>
      </c>
      <c r="B9943" s="13">
        <v>-2.351750059170933</v>
      </c>
    </row>
    <row r="9944" spans="1:2">
      <c r="A9944">
        <v>9943</v>
      </c>
      <c r="B9944" s="13">
        <v>-2.0505057439565926</v>
      </c>
    </row>
    <row r="9945" spans="1:2">
      <c r="A9945">
        <v>9944</v>
      </c>
      <c r="B9945" s="13">
        <v>5.6223929164773114</v>
      </c>
    </row>
    <row r="9946" spans="1:2">
      <c r="A9946">
        <v>9945</v>
      </c>
      <c r="B9946" s="13">
        <v>6.0185250823321095</v>
      </c>
    </row>
    <row r="9947" spans="1:2">
      <c r="A9947">
        <v>9946</v>
      </c>
      <c r="B9947" s="13">
        <v>1.3468698130586476</v>
      </c>
    </row>
    <row r="9948" spans="1:2">
      <c r="A9948">
        <v>9947</v>
      </c>
      <c r="B9948" s="13">
        <v>0.27214766841714272</v>
      </c>
    </row>
    <row r="9949" spans="1:2">
      <c r="A9949">
        <v>9948</v>
      </c>
      <c r="B9949" s="13">
        <v>1.117196239615055</v>
      </c>
    </row>
    <row r="9950" spans="1:2">
      <c r="A9950">
        <v>9949</v>
      </c>
      <c r="B9950" s="13">
        <v>4.6970584801761897</v>
      </c>
    </row>
    <row r="9951" spans="1:2">
      <c r="A9951">
        <v>9950</v>
      </c>
      <c r="B9951" s="13">
        <v>3.6584081475553445</v>
      </c>
    </row>
    <row r="9952" spans="1:2">
      <c r="A9952">
        <v>9951</v>
      </c>
      <c r="B9952" s="13">
        <v>3.4446545243232096</v>
      </c>
    </row>
    <row r="9953" spans="1:2">
      <c r="A9953">
        <v>9952</v>
      </c>
      <c r="B9953" s="13">
        <v>6.478128979079381</v>
      </c>
    </row>
    <row r="9954" spans="1:2">
      <c r="A9954">
        <v>9953</v>
      </c>
      <c r="B9954" s="13">
        <v>-5.3863845277053031</v>
      </c>
    </row>
    <row r="9955" spans="1:2">
      <c r="A9955">
        <v>9954</v>
      </c>
      <c r="B9955" s="13">
        <v>0.23617281870864484</v>
      </c>
    </row>
    <row r="9956" spans="1:2">
      <c r="A9956">
        <v>9955</v>
      </c>
      <c r="B9956" s="13">
        <v>-0.34557890020758403</v>
      </c>
    </row>
    <row r="9957" spans="1:2">
      <c r="A9957">
        <v>9956</v>
      </c>
      <c r="B9957" s="13">
        <v>-6.4259071237494521</v>
      </c>
    </row>
    <row r="9958" spans="1:2">
      <c r="A9958">
        <v>9957</v>
      </c>
      <c r="B9958" s="13">
        <v>-1.9670254246473886</v>
      </c>
    </row>
    <row r="9959" spans="1:2">
      <c r="A9959">
        <v>9958</v>
      </c>
      <c r="B9959" s="13">
        <v>8.2719195095687734</v>
      </c>
    </row>
    <row r="9960" spans="1:2">
      <c r="A9960">
        <v>9959</v>
      </c>
      <c r="B9960" s="13">
        <v>3.4200178417633209</v>
      </c>
    </row>
    <row r="9961" spans="1:2">
      <c r="A9961">
        <v>9960</v>
      </c>
      <c r="B9961" s="13">
        <v>2.7976770061329406</v>
      </c>
    </row>
    <row r="9962" spans="1:2">
      <c r="A9962">
        <v>9961</v>
      </c>
      <c r="B9962" s="13">
        <v>-0.55695907727479954</v>
      </c>
    </row>
    <row r="9963" spans="1:2">
      <c r="A9963">
        <v>9962</v>
      </c>
      <c r="B9963" s="13">
        <v>0.94508903194879978</v>
      </c>
    </row>
    <row r="9964" spans="1:2">
      <c r="A9964">
        <v>9963</v>
      </c>
      <c r="B9964" s="13">
        <v>-8.5427418031529196</v>
      </c>
    </row>
    <row r="9965" spans="1:2">
      <c r="A9965">
        <v>9964</v>
      </c>
      <c r="B9965" s="13">
        <v>1.2208650584749996</v>
      </c>
    </row>
    <row r="9966" spans="1:2">
      <c r="A9966">
        <v>9965</v>
      </c>
      <c r="B9966" s="13">
        <v>-4.7890351016691284</v>
      </c>
    </row>
    <row r="9967" spans="1:2">
      <c r="A9967">
        <v>9966</v>
      </c>
      <c r="B9967" s="13">
        <v>-9.7780477181176797E-3</v>
      </c>
    </row>
    <row r="9968" spans="1:2">
      <c r="A9968">
        <v>9967</v>
      </c>
      <c r="B9968" s="13">
        <v>3.7379766831189789</v>
      </c>
    </row>
    <row r="9969" spans="1:2">
      <c r="A9969">
        <v>9968</v>
      </c>
      <c r="B9969" s="13">
        <v>2.4523267727464804</v>
      </c>
    </row>
    <row r="9970" spans="1:2">
      <c r="A9970">
        <v>9969</v>
      </c>
      <c r="B9970" s="13">
        <v>1.6266920516774863</v>
      </c>
    </row>
    <row r="9971" spans="1:2">
      <c r="A9971">
        <v>9970</v>
      </c>
      <c r="B9971" s="13">
        <v>0.54935190296868719</v>
      </c>
    </row>
    <row r="9972" spans="1:2">
      <c r="A9972">
        <v>9971</v>
      </c>
      <c r="B9972" s="13">
        <v>-2.1565540400703651</v>
      </c>
    </row>
    <row r="9973" spans="1:2">
      <c r="A9973">
        <v>9972</v>
      </c>
      <c r="B9973" s="13">
        <v>1.7147544461963415</v>
      </c>
    </row>
    <row r="9974" spans="1:2">
      <c r="A9974">
        <v>9973</v>
      </c>
      <c r="B9974" s="13">
        <v>-4.3575378280742827</v>
      </c>
    </row>
    <row r="9975" spans="1:2">
      <c r="A9975">
        <v>9974</v>
      </c>
      <c r="B9975" s="13">
        <v>2.2899624024522032</v>
      </c>
    </row>
    <row r="9976" spans="1:2">
      <c r="A9976">
        <v>9975</v>
      </c>
      <c r="B9976" s="13">
        <v>0.58609082558030001</v>
      </c>
    </row>
    <row r="9977" spans="1:2">
      <c r="A9977">
        <v>9976</v>
      </c>
      <c r="B9977" s="13">
        <v>5.1558724919332644</v>
      </c>
    </row>
    <row r="9978" spans="1:2">
      <c r="A9978">
        <v>9977</v>
      </c>
      <c r="B9978" s="13">
        <v>-9.2384347788148098</v>
      </c>
    </row>
    <row r="9979" spans="1:2">
      <c r="A9979">
        <v>9978</v>
      </c>
      <c r="B9979" s="13">
        <v>10.195225527385448</v>
      </c>
    </row>
    <row r="9980" spans="1:2">
      <c r="A9980">
        <v>9979</v>
      </c>
      <c r="B9980" s="13">
        <v>1.2681064090811849</v>
      </c>
    </row>
    <row r="9981" spans="1:2">
      <c r="A9981">
        <v>9980</v>
      </c>
      <c r="B9981" s="13">
        <v>1.7789380535975634</v>
      </c>
    </row>
    <row r="9982" spans="1:2">
      <c r="A9982">
        <v>9981</v>
      </c>
      <c r="B9982" s="13">
        <v>-0.71904693781010176</v>
      </c>
    </row>
    <row r="9983" spans="1:2">
      <c r="A9983">
        <v>9982</v>
      </c>
      <c r="B9983" s="13">
        <v>1.9530524299018019</v>
      </c>
    </row>
    <row r="9984" spans="1:2">
      <c r="A9984">
        <v>9983</v>
      </c>
      <c r="B9984" s="13">
        <v>-0.1887176399349785</v>
      </c>
    </row>
    <row r="9985" spans="1:2">
      <c r="A9985">
        <v>9984</v>
      </c>
      <c r="B9985" s="13">
        <v>-0.4386700831348363</v>
      </c>
    </row>
    <row r="9986" spans="1:2">
      <c r="A9986">
        <v>9985</v>
      </c>
      <c r="B9986" s="13">
        <v>9.6787999773450402</v>
      </c>
    </row>
    <row r="9987" spans="1:2">
      <c r="A9987">
        <v>9986</v>
      </c>
      <c r="B9987" s="13">
        <v>8.0081821399046742</v>
      </c>
    </row>
    <row r="9988" spans="1:2">
      <c r="A9988">
        <v>9987</v>
      </c>
      <c r="B9988" s="13">
        <v>4.4503387004917627</v>
      </c>
    </row>
    <row r="9989" spans="1:2">
      <c r="A9989">
        <v>9988</v>
      </c>
      <c r="B9989" s="13">
        <v>-2.2981328698530734</v>
      </c>
    </row>
    <row r="9990" spans="1:2">
      <c r="A9990">
        <v>9989</v>
      </c>
      <c r="B9990" s="13">
        <v>3.4016131957217177</v>
      </c>
    </row>
    <row r="9991" spans="1:2">
      <c r="A9991">
        <v>9990</v>
      </c>
      <c r="B9991" s="13">
        <v>2.2856384497452935</v>
      </c>
    </row>
    <row r="9992" spans="1:2">
      <c r="A9992">
        <v>9991</v>
      </c>
      <c r="B9992" s="13">
        <v>0.33969471964604053</v>
      </c>
    </row>
    <row r="9993" spans="1:2">
      <c r="A9993">
        <v>9992</v>
      </c>
      <c r="B9993" s="13">
        <v>2.3071980633872218</v>
      </c>
    </row>
    <row r="9994" spans="1:2">
      <c r="A9994">
        <v>9993</v>
      </c>
      <c r="B9994" s="13">
        <v>-6.0996921684205887</v>
      </c>
    </row>
    <row r="9995" spans="1:2">
      <c r="A9995">
        <v>9994</v>
      </c>
      <c r="B9995" s="13">
        <v>8.4428572605755203</v>
      </c>
    </row>
    <row r="9996" spans="1:2">
      <c r="A9996">
        <v>9995</v>
      </c>
      <c r="B9996" s="13">
        <v>5.1909007724901182</v>
      </c>
    </row>
    <row r="9997" spans="1:2">
      <c r="A9997">
        <v>9996</v>
      </c>
      <c r="B9997" s="13">
        <v>-3.9041568691628443</v>
      </c>
    </row>
    <row r="9998" spans="1:2">
      <c r="A9998">
        <v>9997</v>
      </c>
      <c r="B9998" s="13">
        <v>1.9708885260268521</v>
      </c>
    </row>
    <row r="9999" spans="1:2">
      <c r="A9999">
        <v>9998</v>
      </c>
      <c r="B9999" s="13">
        <v>-4.5768921056374312</v>
      </c>
    </row>
    <row r="10000" spans="1:2">
      <c r="A10000">
        <v>9999</v>
      </c>
      <c r="B10000" s="13">
        <v>-2.2682447346907249</v>
      </c>
    </row>
    <row r="10001" spans="1:2">
      <c r="A10001">
        <v>10000</v>
      </c>
      <c r="B10001" s="13">
        <v>-0.19853813938211878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987CC-1BF9-4813-A3E7-2DD785747193}">
  <sheetPr>
    <tabColor theme="7" tint="0.59999389629810485"/>
    <pageSetUpPr fitToPage="1"/>
  </sheetPr>
  <dimension ref="A1:H10001"/>
  <sheetViews>
    <sheetView workbookViewId="0">
      <selection activeCell="L30" sqref="L30"/>
    </sheetView>
  </sheetViews>
  <sheetFormatPr baseColWidth="10" defaultColWidth="8.83203125" defaultRowHeight="16"/>
  <cols>
    <col min="1" max="1" width="5.83203125" bestFit="1" customWidth="1"/>
    <col min="2" max="2" width="16.6640625" bestFit="1" customWidth="1"/>
    <col min="4" max="4" width="21.1640625" bestFit="1" customWidth="1"/>
    <col min="6" max="6" width="21.5" bestFit="1" customWidth="1"/>
  </cols>
  <sheetData>
    <row r="1" spans="1:8">
      <c r="A1" s="95" t="s">
        <v>2049</v>
      </c>
      <c r="B1" s="96" t="s">
        <v>2021</v>
      </c>
      <c r="D1" t="s">
        <v>2050</v>
      </c>
      <c r="H1" t="s">
        <v>2061</v>
      </c>
    </row>
    <row r="2" spans="1:8">
      <c r="A2">
        <v>1</v>
      </c>
      <c r="B2" s="13">
        <v>-7.8550019395244783</v>
      </c>
      <c r="H2" t="s">
        <v>2062</v>
      </c>
    </row>
    <row r="3" spans="1:8">
      <c r="A3">
        <v>2</v>
      </c>
      <c r="B3" s="13">
        <v>4.0842513691191575</v>
      </c>
      <c r="D3" s="97" t="s">
        <v>2051</v>
      </c>
      <c r="E3" s="97"/>
      <c r="F3" s="98">
        <v>43535</v>
      </c>
      <c r="H3" t="s">
        <v>2063</v>
      </c>
    </row>
    <row r="4" spans="1:8">
      <c r="A4">
        <v>3</v>
      </c>
      <c r="B4" s="13">
        <v>-0.47863411418981155</v>
      </c>
      <c r="D4" s="97" t="s">
        <v>2052</v>
      </c>
      <c r="E4" s="97"/>
      <c r="F4" s="99">
        <v>0.46613425925925928</v>
      </c>
      <c r="H4" t="s">
        <v>2064</v>
      </c>
    </row>
    <row r="5" spans="1:8">
      <c r="A5">
        <v>4</v>
      </c>
      <c r="B5" s="13">
        <v>3.9704133134591166</v>
      </c>
      <c r="D5" s="97"/>
      <c r="E5" s="97"/>
      <c r="F5" s="97"/>
    </row>
    <row r="6" spans="1:8">
      <c r="A6">
        <v>5</v>
      </c>
      <c r="B6" s="13">
        <v>-3.0309600090346183</v>
      </c>
      <c r="D6" s="97" t="s">
        <v>2053</v>
      </c>
      <c r="E6" s="97"/>
      <c r="F6" s="97" t="s">
        <v>2054</v>
      </c>
    </row>
    <row r="7" spans="1:8">
      <c r="A7">
        <v>6</v>
      </c>
      <c r="B7" s="13">
        <v>0.90298496596525935</v>
      </c>
      <c r="D7" s="97"/>
      <c r="E7" s="97"/>
      <c r="F7" s="97"/>
    </row>
    <row r="8" spans="1:8">
      <c r="A8">
        <v>7</v>
      </c>
      <c r="B8" s="13">
        <v>2.7747530566925915</v>
      </c>
      <c r="D8" s="97" t="s">
        <v>2055</v>
      </c>
      <c r="E8" s="97"/>
      <c r="F8" s="97">
        <v>10000</v>
      </c>
    </row>
    <row r="9" spans="1:8">
      <c r="A9">
        <v>8</v>
      </c>
      <c r="B9" s="13">
        <v>-4.6856980755803788</v>
      </c>
      <c r="D9" s="97" t="s">
        <v>2056</v>
      </c>
      <c r="E9" s="97"/>
      <c r="F9" s="97">
        <v>1124027200</v>
      </c>
    </row>
    <row r="10" spans="1:8">
      <c r="A10">
        <v>9</v>
      </c>
      <c r="B10" s="13">
        <v>-3.7924829044932378</v>
      </c>
      <c r="D10" s="97"/>
      <c r="E10" s="97"/>
      <c r="F10" s="97"/>
    </row>
    <row r="11" spans="1:8">
      <c r="A11">
        <v>10</v>
      </c>
      <c r="B11" s="13">
        <v>-2.1735128431317494</v>
      </c>
      <c r="D11" s="97" t="s">
        <v>2057</v>
      </c>
      <c r="E11" s="97"/>
      <c r="F11" s="97" t="s">
        <v>2058</v>
      </c>
    </row>
    <row r="12" spans="1:8">
      <c r="A12">
        <v>11</v>
      </c>
      <c r="B12" s="13">
        <v>-2.474815276788473</v>
      </c>
      <c r="D12" s="97" t="s">
        <v>2059</v>
      </c>
      <c r="E12" s="97"/>
      <c r="F12" s="97" t="s">
        <v>2084</v>
      </c>
    </row>
    <row r="13" spans="1:8">
      <c r="A13">
        <v>12</v>
      </c>
      <c r="B13" s="13">
        <v>1.5586123554985407</v>
      </c>
      <c r="D13" s="97" t="s">
        <v>2060</v>
      </c>
      <c r="E13" s="97"/>
      <c r="F13" s="97" t="s">
        <v>2021</v>
      </c>
    </row>
    <row r="14" spans="1:8">
      <c r="A14">
        <v>13</v>
      </c>
      <c r="B14" s="13">
        <v>0.78824241694078201</v>
      </c>
      <c r="D14" s="97"/>
      <c r="E14" s="97"/>
      <c r="F14" s="97"/>
    </row>
    <row r="15" spans="1:8">
      <c r="A15">
        <v>14</v>
      </c>
      <c r="B15" s="13">
        <v>-3.7644230171753077</v>
      </c>
      <c r="D15" s="97"/>
      <c r="E15" s="97"/>
      <c r="F15" s="97"/>
    </row>
    <row r="16" spans="1:8">
      <c r="A16">
        <v>15</v>
      </c>
      <c r="B16" s="13">
        <v>3.3560448882102976</v>
      </c>
    </row>
    <row r="17" spans="1:2">
      <c r="A17">
        <v>16</v>
      </c>
      <c r="B17" s="13">
        <v>0.58887193065338961</v>
      </c>
    </row>
    <row r="18" spans="1:2">
      <c r="A18">
        <v>17</v>
      </c>
      <c r="B18" s="13">
        <v>2.6610167986668483</v>
      </c>
    </row>
    <row r="19" spans="1:2">
      <c r="A19">
        <v>18</v>
      </c>
      <c r="B19" s="13">
        <v>-2.9744832321452339</v>
      </c>
    </row>
    <row r="20" spans="1:2">
      <c r="A20">
        <v>19</v>
      </c>
      <c r="B20" s="13">
        <v>-4.8462337264495936</v>
      </c>
    </row>
    <row r="21" spans="1:2">
      <c r="A21">
        <v>20</v>
      </c>
      <c r="B21" s="13">
        <v>-0.84094459648116338</v>
      </c>
    </row>
    <row r="22" spans="1:2">
      <c r="A22">
        <v>21</v>
      </c>
      <c r="B22" s="13">
        <v>-1.7250154827392896</v>
      </c>
    </row>
    <row r="23" spans="1:2">
      <c r="A23">
        <v>22</v>
      </c>
      <c r="B23" s="13">
        <v>0.52586724638775928</v>
      </c>
    </row>
    <row r="24" spans="1:2">
      <c r="A24">
        <v>23</v>
      </c>
      <c r="B24" s="13">
        <v>-5.4182344220439767</v>
      </c>
    </row>
    <row r="25" spans="1:2">
      <c r="A25">
        <v>24</v>
      </c>
      <c r="B25" s="13">
        <v>0.40250296869915009</v>
      </c>
    </row>
    <row r="26" spans="1:2">
      <c r="A26">
        <v>25</v>
      </c>
      <c r="B26" s="13">
        <v>-6.9353821432065113</v>
      </c>
    </row>
    <row r="27" spans="1:2">
      <c r="A27">
        <v>26</v>
      </c>
      <c r="B27" s="13">
        <v>0.42217408328814621</v>
      </c>
    </row>
    <row r="28" spans="1:2">
      <c r="A28">
        <v>27</v>
      </c>
      <c r="B28" s="13">
        <v>6.9265385277594582</v>
      </c>
    </row>
    <row r="29" spans="1:2">
      <c r="A29">
        <v>28</v>
      </c>
      <c r="B29" s="13">
        <v>-1.4162284737541773</v>
      </c>
    </row>
    <row r="30" spans="1:2">
      <c r="A30">
        <v>29</v>
      </c>
      <c r="B30" s="13">
        <v>2.6222757242344121</v>
      </c>
    </row>
    <row r="31" spans="1:2">
      <c r="A31">
        <v>30</v>
      </c>
      <c r="B31" s="13">
        <v>-0.31052173927011562</v>
      </c>
    </row>
    <row r="32" spans="1:2">
      <c r="A32">
        <v>31</v>
      </c>
      <c r="B32" s="13">
        <v>-2.538584560094618</v>
      </c>
    </row>
    <row r="33" spans="1:2">
      <c r="A33">
        <v>32</v>
      </c>
      <c r="B33" s="13">
        <v>-5.2512857303476466</v>
      </c>
    </row>
    <row r="34" spans="1:2">
      <c r="A34">
        <v>33</v>
      </c>
      <c r="B34" s="13">
        <v>-1.3693329402884902</v>
      </c>
    </row>
    <row r="35" spans="1:2">
      <c r="A35">
        <v>34</v>
      </c>
      <c r="B35" s="13">
        <v>0.82980604692602755</v>
      </c>
    </row>
    <row r="36" spans="1:2">
      <c r="A36">
        <v>35</v>
      </c>
      <c r="B36" s="13">
        <v>-2.4704913046438159</v>
      </c>
    </row>
    <row r="37" spans="1:2">
      <c r="A37">
        <v>36</v>
      </c>
      <c r="B37" s="13">
        <v>-5.6824874041620808</v>
      </c>
    </row>
    <row r="38" spans="1:2">
      <c r="A38">
        <v>37</v>
      </c>
      <c r="B38" s="13">
        <v>1.2651820326098182</v>
      </c>
    </row>
    <row r="39" spans="1:2">
      <c r="A39">
        <v>38</v>
      </c>
      <c r="B39" s="13">
        <v>0.88490540920433181</v>
      </c>
    </row>
    <row r="40" spans="1:2">
      <c r="A40">
        <v>39</v>
      </c>
      <c r="B40" s="13">
        <v>-1.3981602161954356</v>
      </c>
    </row>
    <row r="41" spans="1:2">
      <c r="A41">
        <v>40</v>
      </c>
      <c r="B41" s="13">
        <v>-3.1273796242170153</v>
      </c>
    </row>
    <row r="42" spans="1:2">
      <c r="A42">
        <v>41</v>
      </c>
      <c r="B42" s="13">
        <v>-2.2749043390232959</v>
      </c>
    </row>
    <row r="43" spans="1:2">
      <c r="A43">
        <v>42</v>
      </c>
      <c r="B43" s="13">
        <v>2.0328724073790507</v>
      </c>
    </row>
    <row r="44" spans="1:2">
      <c r="A44">
        <v>43</v>
      </c>
      <c r="B44" s="13">
        <v>-0.64542873300471149</v>
      </c>
    </row>
    <row r="45" spans="1:2">
      <c r="A45">
        <v>44</v>
      </c>
      <c r="B45" s="13">
        <v>5.6947014029452578</v>
      </c>
    </row>
    <row r="46" spans="1:2">
      <c r="A46">
        <v>45</v>
      </c>
      <c r="B46" s="13">
        <v>-1.6424255647917509</v>
      </c>
    </row>
    <row r="47" spans="1:2">
      <c r="A47">
        <v>46</v>
      </c>
      <c r="B47" s="13">
        <v>1.5305612525785268</v>
      </c>
    </row>
    <row r="48" spans="1:2">
      <c r="A48">
        <v>47</v>
      </c>
      <c r="B48" s="13">
        <v>-0.5254264395105227</v>
      </c>
    </row>
    <row r="49" spans="1:2">
      <c r="A49">
        <v>48</v>
      </c>
      <c r="B49" s="13">
        <v>2.8138923922916317</v>
      </c>
    </row>
    <row r="50" spans="1:2">
      <c r="A50">
        <v>49</v>
      </c>
      <c r="B50" s="13">
        <v>1.7752658848739502</v>
      </c>
    </row>
    <row r="51" spans="1:2">
      <c r="A51">
        <v>50</v>
      </c>
      <c r="B51" s="13">
        <v>3.0003744962063177</v>
      </c>
    </row>
    <row r="52" spans="1:2">
      <c r="A52">
        <v>51</v>
      </c>
      <c r="B52" s="13">
        <v>1.1800846300160683</v>
      </c>
    </row>
    <row r="53" spans="1:2">
      <c r="A53">
        <v>52</v>
      </c>
      <c r="B53" s="13">
        <v>-1.9349666687417242</v>
      </c>
    </row>
    <row r="54" spans="1:2">
      <c r="A54">
        <v>53</v>
      </c>
      <c r="B54" s="13">
        <v>-0.24130252383822201</v>
      </c>
    </row>
    <row r="55" spans="1:2">
      <c r="A55">
        <v>54</v>
      </c>
      <c r="B55" s="13">
        <v>-1.2312983440710124</v>
      </c>
    </row>
    <row r="56" spans="1:2">
      <c r="A56">
        <v>55</v>
      </c>
      <c r="B56" s="13">
        <v>0.33635305436409191</v>
      </c>
    </row>
    <row r="57" spans="1:2">
      <c r="A57">
        <v>56</v>
      </c>
      <c r="B57" s="13">
        <v>-3.5546358968595109</v>
      </c>
    </row>
    <row r="58" spans="1:2">
      <c r="A58">
        <v>57</v>
      </c>
      <c r="B58" s="13">
        <v>2.3423531916214433</v>
      </c>
    </row>
    <row r="59" spans="1:2">
      <c r="A59">
        <v>58</v>
      </c>
      <c r="B59" s="13">
        <v>-1.6744089214816447</v>
      </c>
    </row>
    <row r="60" spans="1:2">
      <c r="A60">
        <v>59</v>
      </c>
      <c r="B60" s="13">
        <v>-1.0368269456624462</v>
      </c>
    </row>
    <row r="61" spans="1:2">
      <c r="A61">
        <v>60</v>
      </c>
      <c r="B61" s="13">
        <v>7.9966553491178631</v>
      </c>
    </row>
    <row r="62" spans="1:2">
      <c r="A62">
        <v>61</v>
      </c>
      <c r="B62" s="13">
        <v>-2.7744377889904035</v>
      </c>
    </row>
    <row r="63" spans="1:2">
      <c r="A63">
        <v>62</v>
      </c>
      <c r="B63" s="13">
        <v>-3.1329699091515542</v>
      </c>
    </row>
    <row r="64" spans="1:2">
      <c r="A64">
        <v>63</v>
      </c>
      <c r="B64" s="13">
        <v>0.79549642713398916</v>
      </c>
    </row>
    <row r="65" spans="1:2">
      <c r="A65">
        <v>64</v>
      </c>
      <c r="B65" s="13">
        <v>-0.90962147234087631</v>
      </c>
    </row>
    <row r="66" spans="1:2">
      <c r="A66">
        <v>65</v>
      </c>
      <c r="B66" s="13">
        <v>-5.1372202547043972</v>
      </c>
    </row>
    <row r="67" spans="1:2">
      <c r="A67">
        <v>66</v>
      </c>
      <c r="B67" s="13">
        <v>8.7098148086249392</v>
      </c>
    </row>
    <row r="68" spans="1:2">
      <c r="A68">
        <v>67</v>
      </c>
      <c r="B68" s="13">
        <v>-3.2104184887123064</v>
      </c>
    </row>
    <row r="69" spans="1:2">
      <c r="A69">
        <v>68</v>
      </c>
      <c r="B69" s="13">
        <v>0.54169638160827627</v>
      </c>
    </row>
    <row r="70" spans="1:2">
      <c r="A70">
        <v>69</v>
      </c>
      <c r="B70" s="13">
        <v>-2.345276782277204</v>
      </c>
    </row>
    <row r="71" spans="1:2">
      <c r="A71">
        <v>70</v>
      </c>
      <c r="B71" s="13">
        <v>6.9625673407714928</v>
      </c>
    </row>
    <row r="72" spans="1:2">
      <c r="A72">
        <v>71</v>
      </c>
      <c r="B72" s="13">
        <v>2.2595206742387872</v>
      </c>
    </row>
    <row r="73" spans="1:2">
      <c r="A73">
        <v>72</v>
      </c>
      <c r="B73" s="13">
        <v>-3.516081769421096</v>
      </c>
    </row>
    <row r="74" spans="1:2">
      <c r="A74">
        <v>73</v>
      </c>
      <c r="B74" s="13">
        <v>-2.3223443804534138</v>
      </c>
    </row>
    <row r="75" spans="1:2">
      <c r="A75">
        <v>74</v>
      </c>
      <c r="B75" s="13">
        <v>-1.9994142263471113</v>
      </c>
    </row>
    <row r="76" spans="1:2">
      <c r="A76">
        <v>75</v>
      </c>
      <c r="B76" s="13">
        <v>3.4799738717027737</v>
      </c>
    </row>
    <row r="77" spans="1:2">
      <c r="A77">
        <v>76</v>
      </c>
      <c r="B77" s="13">
        <v>0.18049621549801456</v>
      </c>
    </row>
    <row r="78" spans="1:2">
      <c r="A78">
        <v>77</v>
      </c>
      <c r="B78" s="13">
        <v>-3.4459312151958224</v>
      </c>
    </row>
    <row r="79" spans="1:2">
      <c r="A79">
        <v>78</v>
      </c>
      <c r="B79" s="13">
        <v>-1.7081757491170149</v>
      </c>
    </row>
    <row r="80" spans="1:2">
      <c r="A80">
        <v>79</v>
      </c>
      <c r="B80" s="13">
        <v>-5.0732684684367904</v>
      </c>
    </row>
    <row r="81" spans="1:2">
      <c r="A81">
        <v>80</v>
      </c>
      <c r="B81" s="13">
        <v>-1.768966360591874</v>
      </c>
    </row>
    <row r="82" spans="1:2">
      <c r="A82">
        <v>81</v>
      </c>
      <c r="B82" s="13">
        <v>-6.2188441538277912</v>
      </c>
    </row>
    <row r="83" spans="1:2">
      <c r="A83">
        <v>82</v>
      </c>
      <c r="B83" s="13">
        <v>-3.7355076754426597</v>
      </c>
    </row>
    <row r="84" spans="1:2">
      <c r="A84">
        <v>83</v>
      </c>
      <c r="B84" s="13">
        <v>-5.6739609973718812</v>
      </c>
    </row>
    <row r="85" spans="1:2">
      <c r="A85">
        <v>84</v>
      </c>
      <c r="B85" s="13">
        <v>-1.0299472184450726</v>
      </c>
    </row>
    <row r="86" spans="1:2">
      <c r="A86">
        <v>85</v>
      </c>
      <c r="B86" s="13">
        <v>-1.5820370963369219</v>
      </c>
    </row>
    <row r="87" spans="1:2">
      <c r="A87">
        <v>86</v>
      </c>
      <c r="B87" s="13">
        <v>-3.8681236365429661</v>
      </c>
    </row>
    <row r="88" spans="1:2">
      <c r="A88">
        <v>87</v>
      </c>
      <c r="B88" s="13">
        <v>-2.7637132473958301</v>
      </c>
    </row>
    <row r="89" spans="1:2">
      <c r="A89">
        <v>88</v>
      </c>
      <c r="B89" s="13">
        <v>-0.11445394361991676</v>
      </c>
    </row>
    <row r="90" spans="1:2">
      <c r="A90">
        <v>89</v>
      </c>
      <c r="B90" s="13">
        <v>-8.8514767973433486</v>
      </c>
    </row>
    <row r="91" spans="1:2">
      <c r="A91">
        <v>90</v>
      </c>
      <c r="B91" s="13">
        <v>-0.99153484369327161</v>
      </c>
    </row>
    <row r="92" spans="1:2">
      <c r="A92">
        <v>91</v>
      </c>
      <c r="B92" s="13">
        <v>4.011432309710333</v>
      </c>
    </row>
    <row r="93" spans="1:2">
      <c r="A93">
        <v>92</v>
      </c>
      <c r="B93" s="13">
        <v>-0.46431463484836055</v>
      </c>
    </row>
    <row r="94" spans="1:2">
      <c r="A94">
        <v>93</v>
      </c>
      <c r="B94" s="13">
        <v>-8.7148825833492047</v>
      </c>
    </row>
    <row r="95" spans="1:2">
      <c r="A95">
        <v>94</v>
      </c>
      <c r="B95" s="13">
        <v>-0.51037465717312069</v>
      </c>
    </row>
    <row r="96" spans="1:2">
      <c r="A96">
        <v>95</v>
      </c>
      <c r="B96" s="13">
        <v>-2.2202509231656133</v>
      </c>
    </row>
    <row r="97" spans="1:2">
      <c r="A97">
        <v>96</v>
      </c>
      <c r="B97" s="13">
        <v>0.57138616867570935</v>
      </c>
    </row>
    <row r="98" spans="1:2">
      <c r="A98">
        <v>97</v>
      </c>
      <c r="B98" s="13">
        <v>-3.4466713924373602</v>
      </c>
    </row>
    <row r="99" spans="1:2">
      <c r="A99">
        <v>98</v>
      </c>
      <c r="B99" s="13">
        <v>-1.4201016878995074</v>
      </c>
    </row>
    <row r="100" spans="1:2">
      <c r="A100">
        <v>99</v>
      </c>
      <c r="B100" s="13">
        <v>-7.8419286811651041</v>
      </c>
    </row>
    <row r="101" spans="1:2">
      <c r="A101">
        <v>100</v>
      </c>
      <c r="B101" s="13">
        <v>1.7896155973223524</v>
      </c>
    </row>
    <row r="102" spans="1:2">
      <c r="A102">
        <v>101</v>
      </c>
      <c r="B102" s="13">
        <v>7.2039712535537985</v>
      </c>
    </row>
    <row r="103" spans="1:2">
      <c r="A103">
        <v>102</v>
      </c>
      <c r="B103" s="13">
        <v>-2.990997196652954</v>
      </c>
    </row>
    <row r="104" spans="1:2">
      <c r="A104">
        <v>103</v>
      </c>
      <c r="B104" s="13">
        <v>-2.5547482293506789</v>
      </c>
    </row>
    <row r="105" spans="1:2">
      <c r="A105">
        <v>104</v>
      </c>
      <c r="B105" s="13">
        <v>0.88056159486641117</v>
      </c>
    </row>
    <row r="106" spans="1:2">
      <c r="A106">
        <v>105</v>
      </c>
      <c r="B106" s="13">
        <v>4.1797557857440433</v>
      </c>
    </row>
    <row r="107" spans="1:2">
      <c r="A107">
        <v>106</v>
      </c>
      <c r="B107" s="13">
        <v>-3.5425580583782614</v>
      </c>
    </row>
    <row r="108" spans="1:2">
      <c r="A108">
        <v>107</v>
      </c>
      <c r="B108" s="13">
        <v>-7.511780115995685</v>
      </c>
    </row>
    <row r="109" spans="1:2">
      <c r="A109">
        <v>108</v>
      </c>
      <c r="B109" s="13">
        <v>-0.28997349043019188</v>
      </c>
    </row>
    <row r="110" spans="1:2">
      <c r="A110">
        <v>109</v>
      </c>
      <c r="B110" s="13">
        <v>-2.4312160146315418</v>
      </c>
    </row>
    <row r="111" spans="1:2">
      <c r="A111">
        <v>110</v>
      </c>
      <c r="B111" s="13">
        <v>1.3487608380087732</v>
      </c>
    </row>
    <row r="112" spans="1:2">
      <c r="A112">
        <v>111</v>
      </c>
      <c r="B112" s="13">
        <v>-2.0056083051277973</v>
      </c>
    </row>
    <row r="113" spans="1:2">
      <c r="A113">
        <v>112</v>
      </c>
      <c r="B113" s="13">
        <v>3.1448861562998314</v>
      </c>
    </row>
    <row r="114" spans="1:2">
      <c r="A114">
        <v>113</v>
      </c>
      <c r="B114" s="13">
        <v>-0.5695639762315271</v>
      </c>
    </row>
    <row r="115" spans="1:2">
      <c r="A115">
        <v>114</v>
      </c>
      <c r="B115" s="13">
        <v>-7.4877576327466029</v>
      </c>
    </row>
    <row r="116" spans="1:2">
      <c r="A116">
        <v>115</v>
      </c>
      <c r="B116" s="13">
        <v>0.45985499571251665</v>
      </c>
    </row>
    <row r="117" spans="1:2">
      <c r="A117">
        <v>116</v>
      </c>
      <c r="B117" s="13">
        <v>-5.4368875859843291</v>
      </c>
    </row>
    <row r="118" spans="1:2">
      <c r="A118">
        <v>117</v>
      </c>
      <c r="B118" s="13">
        <v>-4.7827643100111823</v>
      </c>
    </row>
    <row r="119" spans="1:2">
      <c r="A119">
        <v>118</v>
      </c>
      <c r="B119" s="13">
        <v>-1.8338784080368349</v>
      </c>
    </row>
    <row r="120" spans="1:2">
      <c r="A120">
        <v>119</v>
      </c>
      <c r="B120" s="13">
        <v>-1.2242476371650686</v>
      </c>
    </row>
    <row r="121" spans="1:2">
      <c r="A121">
        <v>120</v>
      </c>
      <c r="B121" s="13">
        <v>0.89991312322008632</v>
      </c>
    </row>
    <row r="122" spans="1:2">
      <c r="A122">
        <v>121</v>
      </c>
      <c r="B122" s="13">
        <v>6.1882777163237854</v>
      </c>
    </row>
    <row r="123" spans="1:2">
      <c r="A123">
        <v>122</v>
      </c>
      <c r="B123" s="13">
        <v>-0.2524979777706885</v>
      </c>
    </row>
    <row r="124" spans="1:2">
      <c r="A124">
        <v>123</v>
      </c>
      <c r="B124" s="13">
        <v>-6.8887898241888275</v>
      </c>
    </row>
    <row r="125" spans="1:2">
      <c r="A125">
        <v>124</v>
      </c>
      <c r="B125" s="13">
        <v>-3.580263457163714</v>
      </c>
    </row>
    <row r="126" spans="1:2">
      <c r="A126">
        <v>125</v>
      </c>
      <c r="B126" s="13">
        <v>-4.4541306578093316</v>
      </c>
    </row>
    <row r="127" spans="1:2">
      <c r="A127">
        <v>126</v>
      </c>
      <c r="B127" s="13">
        <v>2.5186766608476256</v>
      </c>
    </row>
    <row r="128" spans="1:2">
      <c r="A128">
        <v>127</v>
      </c>
      <c r="B128" s="13">
        <v>0.36398014096149062</v>
      </c>
    </row>
    <row r="129" spans="1:2">
      <c r="A129">
        <v>128</v>
      </c>
      <c r="B129" s="13">
        <v>-1.5113466348678049</v>
      </c>
    </row>
    <row r="130" spans="1:2">
      <c r="A130">
        <v>129</v>
      </c>
      <c r="B130" s="13">
        <v>-3.6418725761157922</v>
      </c>
    </row>
    <row r="131" spans="1:2">
      <c r="A131">
        <v>130</v>
      </c>
      <c r="B131" s="13">
        <v>0.87992273952548128</v>
      </c>
    </row>
    <row r="132" spans="1:2">
      <c r="A132">
        <v>131</v>
      </c>
      <c r="B132" s="13">
        <v>2.6419122768251335</v>
      </c>
    </row>
    <row r="133" spans="1:2">
      <c r="A133">
        <v>132</v>
      </c>
      <c r="B133" s="13">
        <v>8.4382577627553912E-2</v>
      </c>
    </row>
    <row r="134" spans="1:2">
      <c r="A134">
        <v>133</v>
      </c>
      <c r="B134" s="13">
        <v>0.67398654136692393</v>
      </c>
    </row>
    <row r="135" spans="1:2">
      <c r="A135">
        <v>134</v>
      </c>
      <c r="B135" s="13">
        <v>-6.3888583261742804</v>
      </c>
    </row>
    <row r="136" spans="1:2">
      <c r="A136">
        <v>135</v>
      </c>
      <c r="B136" s="13">
        <v>-0.56654556683249446</v>
      </c>
    </row>
    <row r="137" spans="1:2">
      <c r="A137">
        <v>136</v>
      </c>
      <c r="B137" s="13">
        <v>2.4669412867632334</v>
      </c>
    </row>
    <row r="138" spans="1:2">
      <c r="A138">
        <v>137</v>
      </c>
      <c r="B138" s="13">
        <v>-4.3467770140920372</v>
      </c>
    </row>
    <row r="139" spans="1:2">
      <c r="A139">
        <v>138</v>
      </c>
      <c r="B139" s="13">
        <v>0.31701070233187006</v>
      </c>
    </row>
    <row r="140" spans="1:2">
      <c r="A140">
        <v>139</v>
      </c>
      <c r="B140" s="13">
        <v>-4.0579805475071344</v>
      </c>
    </row>
    <row r="141" spans="1:2">
      <c r="A141">
        <v>140</v>
      </c>
      <c r="B141" s="13">
        <v>-0.92687316454753776</v>
      </c>
    </row>
    <row r="142" spans="1:2">
      <c r="A142">
        <v>141</v>
      </c>
      <c r="B142" s="13">
        <v>0.91853832889520803</v>
      </c>
    </row>
    <row r="143" spans="1:2">
      <c r="A143">
        <v>142</v>
      </c>
      <c r="B143" s="13">
        <v>2.5053402547437855</v>
      </c>
    </row>
    <row r="144" spans="1:2">
      <c r="A144">
        <v>143</v>
      </c>
      <c r="B144" s="13">
        <v>7.0460204768052757</v>
      </c>
    </row>
    <row r="145" spans="1:2">
      <c r="A145">
        <v>144</v>
      </c>
      <c r="B145" s="13">
        <v>-1.4883971157694569</v>
      </c>
    </row>
    <row r="146" spans="1:2">
      <c r="A146">
        <v>145</v>
      </c>
      <c r="B146" s="13">
        <v>-1.2341061589149405</v>
      </c>
    </row>
    <row r="147" spans="1:2">
      <c r="A147">
        <v>146</v>
      </c>
      <c r="B147" s="13">
        <v>-4.5801065455782641</v>
      </c>
    </row>
    <row r="148" spans="1:2">
      <c r="A148">
        <v>147</v>
      </c>
      <c r="B148" s="13">
        <v>2.5525634553689416E-2</v>
      </c>
    </row>
    <row r="149" spans="1:2">
      <c r="A149">
        <v>148</v>
      </c>
      <c r="B149" s="13">
        <v>1.7428308258503373</v>
      </c>
    </row>
    <row r="150" spans="1:2">
      <c r="A150">
        <v>149</v>
      </c>
      <c r="B150" s="13">
        <v>-3.8870694093196101</v>
      </c>
    </row>
    <row r="151" spans="1:2">
      <c r="A151">
        <v>150</v>
      </c>
      <c r="B151" s="13">
        <v>2.0354296257299094</v>
      </c>
    </row>
    <row r="152" spans="1:2">
      <c r="A152">
        <v>151</v>
      </c>
      <c r="B152" s="13">
        <v>-6.2389763515399359</v>
      </c>
    </row>
    <row r="153" spans="1:2">
      <c r="A153">
        <v>152</v>
      </c>
      <c r="B153" s="13">
        <v>0.64278941252296962</v>
      </c>
    </row>
    <row r="154" spans="1:2">
      <c r="A154">
        <v>153</v>
      </c>
      <c r="B154" s="13">
        <v>-5.4023011948317681</v>
      </c>
    </row>
    <row r="155" spans="1:2">
      <c r="A155">
        <v>154</v>
      </c>
      <c r="B155" s="13">
        <v>2.8090437500927607</v>
      </c>
    </row>
    <row r="156" spans="1:2">
      <c r="A156">
        <v>155</v>
      </c>
      <c r="B156" s="13">
        <v>1.4435090178883769</v>
      </c>
    </row>
    <row r="157" spans="1:2">
      <c r="A157">
        <v>156</v>
      </c>
      <c r="B157" s="13">
        <v>1.1986536459980133</v>
      </c>
    </row>
    <row r="158" spans="1:2">
      <c r="A158">
        <v>157</v>
      </c>
      <c r="B158" s="13">
        <v>-1.6200014448062081</v>
      </c>
    </row>
    <row r="159" spans="1:2">
      <c r="A159">
        <v>158</v>
      </c>
      <c r="B159" s="13">
        <v>-8.2459050476310202E-3</v>
      </c>
    </row>
    <row r="160" spans="1:2">
      <c r="A160">
        <v>159</v>
      </c>
      <c r="B160" s="13">
        <v>4.1958983181559141E-2</v>
      </c>
    </row>
    <row r="161" spans="1:2">
      <c r="A161">
        <v>160</v>
      </c>
      <c r="B161" s="13">
        <v>-2.1262954793198592</v>
      </c>
    </row>
    <row r="162" spans="1:2">
      <c r="A162">
        <v>161</v>
      </c>
      <c r="B162" s="13">
        <v>0.48807939368275133</v>
      </c>
    </row>
    <row r="163" spans="1:2">
      <c r="A163">
        <v>162</v>
      </c>
      <c r="B163" s="13">
        <v>4.8366013896768854</v>
      </c>
    </row>
    <row r="164" spans="1:2">
      <c r="A164">
        <v>163</v>
      </c>
      <c r="B164" s="13">
        <v>2.5802614199938012</v>
      </c>
    </row>
    <row r="165" spans="1:2">
      <c r="A165">
        <v>164</v>
      </c>
      <c r="B165" s="13">
        <v>-3.5930481027967147</v>
      </c>
    </row>
    <row r="166" spans="1:2">
      <c r="A166">
        <v>165</v>
      </c>
      <c r="B166" s="13">
        <v>-3.1053365893686569</v>
      </c>
    </row>
    <row r="167" spans="1:2">
      <c r="A167">
        <v>166</v>
      </c>
      <c r="B167" s="13">
        <v>-5.0588514937766051</v>
      </c>
    </row>
    <row r="168" spans="1:2">
      <c r="A168">
        <v>167</v>
      </c>
      <c r="B168" s="13">
        <v>-0.83953447787321867</v>
      </c>
    </row>
    <row r="169" spans="1:2">
      <c r="A169">
        <v>168</v>
      </c>
      <c r="B169" s="13">
        <v>-2.7113392663841651</v>
      </c>
    </row>
    <row r="170" spans="1:2">
      <c r="A170">
        <v>169</v>
      </c>
      <c r="B170" s="13">
        <v>-2.0443616738934738</v>
      </c>
    </row>
    <row r="171" spans="1:2">
      <c r="A171">
        <v>170</v>
      </c>
      <c r="B171" s="13">
        <v>0.62800703544159986</v>
      </c>
    </row>
    <row r="172" spans="1:2">
      <c r="A172">
        <v>171</v>
      </c>
      <c r="B172" s="13">
        <v>0.95429120488062091</v>
      </c>
    </row>
    <row r="173" spans="1:2">
      <c r="A173">
        <v>172</v>
      </c>
      <c r="B173" s="13">
        <v>-1.7850205952393681</v>
      </c>
    </row>
    <row r="174" spans="1:2">
      <c r="A174">
        <v>173</v>
      </c>
      <c r="B174" s="13">
        <v>-1.3212542147309587</v>
      </c>
    </row>
    <row r="175" spans="1:2">
      <c r="A175">
        <v>174</v>
      </c>
      <c r="B175" s="13">
        <v>2.1358049040669442</v>
      </c>
    </row>
    <row r="176" spans="1:2">
      <c r="A176">
        <v>175</v>
      </c>
      <c r="B176" s="13">
        <v>-3.6058401209042765</v>
      </c>
    </row>
    <row r="177" spans="1:2">
      <c r="A177">
        <v>176</v>
      </c>
      <c r="B177" s="13">
        <v>-2.5052388244535106</v>
      </c>
    </row>
    <row r="178" spans="1:2">
      <c r="A178">
        <v>177</v>
      </c>
      <c r="B178" s="13">
        <v>-3.0978521943060042</v>
      </c>
    </row>
    <row r="179" spans="1:2">
      <c r="A179">
        <v>178</v>
      </c>
      <c r="B179" s="13">
        <v>3.8396260784051126</v>
      </c>
    </row>
    <row r="180" spans="1:2">
      <c r="A180">
        <v>179</v>
      </c>
      <c r="B180" s="13">
        <v>5.396898814489699</v>
      </c>
    </row>
    <row r="181" spans="1:2">
      <c r="A181">
        <v>180</v>
      </c>
      <c r="B181" s="13">
        <v>-5.9226041791957931</v>
      </c>
    </row>
    <row r="182" spans="1:2">
      <c r="A182">
        <v>181</v>
      </c>
      <c r="B182" s="13">
        <v>-0.36255032712718038</v>
      </c>
    </row>
    <row r="183" spans="1:2">
      <c r="A183">
        <v>182</v>
      </c>
      <c r="B183" s="13">
        <v>-1.4272786970529827</v>
      </c>
    </row>
    <row r="184" spans="1:2">
      <c r="A184">
        <v>183</v>
      </c>
      <c r="B184" s="13">
        <v>4.8055547586938028</v>
      </c>
    </row>
    <row r="185" spans="1:2">
      <c r="A185">
        <v>184</v>
      </c>
      <c r="B185" s="13">
        <v>0.52287382196903309</v>
      </c>
    </row>
    <row r="186" spans="1:2">
      <c r="A186">
        <v>185</v>
      </c>
      <c r="B186" s="13">
        <v>-5.2408245482488542</v>
      </c>
    </row>
    <row r="187" spans="1:2">
      <c r="A187">
        <v>186</v>
      </c>
      <c r="B187" s="13">
        <v>2.3484002675337483</v>
      </c>
    </row>
    <row r="188" spans="1:2">
      <c r="A188">
        <v>187</v>
      </c>
      <c r="B188" s="13">
        <v>1.0954769953101762</v>
      </c>
    </row>
    <row r="189" spans="1:2">
      <c r="A189">
        <v>188</v>
      </c>
      <c r="B189" s="13">
        <v>0.32826807895478655</v>
      </c>
    </row>
    <row r="190" spans="1:2">
      <c r="A190">
        <v>189</v>
      </c>
      <c r="B190" s="13">
        <v>-1.0003639673753715</v>
      </c>
    </row>
    <row r="191" spans="1:2">
      <c r="A191">
        <v>190</v>
      </c>
      <c r="B191" s="13">
        <v>1.2952671860530462</v>
      </c>
    </row>
    <row r="192" spans="1:2">
      <c r="A192">
        <v>191</v>
      </c>
      <c r="B192" s="13">
        <v>-3.1800194585677737</v>
      </c>
    </row>
    <row r="193" spans="1:2">
      <c r="A193">
        <v>192</v>
      </c>
      <c r="B193" s="13">
        <v>-0.66219058056485514</v>
      </c>
    </row>
    <row r="194" spans="1:2">
      <c r="A194">
        <v>193</v>
      </c>
      <c r="B194" s="13">
        <v>-7.9927284710845798</v>
      </c>
    </row>
    <row r="195" spans="1:2">
      <c r="A195">
        <v>194</v>
      </c>
      <c r="B195" s="13">
        <v>-1.8347907132231878</v>
      </c>
    </row>
    <row r="196" spans="1:2">
      <c r="A196">
        <v>195</v>
      </c>
      <c r="B196" s="13">
        <v>-3.8070983195283535E-2</v>
      </c>
    </row>
    <row r="197" spans="1:2">
      <c r="A197">
        <v>196</v>
      </c>
      <c r="B197" s="13">
        <v>-4.3317283601799312</v>
      </c>
    </row>
    <row r="198" spans="1:2">
      <c r="A198">
        <v>197</v>
      </c>
      <c r="B198" s="13">
        <v>0.88604052875059003</v>
      </c>
    </row>
    <row r="199" spans="1:2">
      <c r="A199">
        <v>198</v>
      </c>
      <c r="B199" s="13">
        <v>-3.9638148399452615</v>
      </c>
    </row>
    <row r="200" spans="1:2">
      <c r="A200">
        <v>199</v>
      </c>
      <c r="B200" s="13">
        <v>-3.7559529938934832</v>
      </c>
    </row>
    <row r="201" spans="1:2">
      <c r="A201">
        <v>200</v>
      </c>
      <c r="B201" s="13">
        <v>-2.0642046683252939</v>
      </c>
    </row>
    <row r="202" spans="1:2">
      <c r="A202">
        <v>201</v>
      </c>
      <c r="B202" s="13">
        <v>2.1841769764824708</v>
      </c>
    </row>
    <row r="203" spans="1:2">
      <c r="A203">
        <v>202</v>
      </c>
      <c r="B203" s="13">
        <v>-0.91336538420105262</v>
      </c>
    </row>
    <row r="204" spans="1:2">
      <c r="A204">
        <v>203</v>
      </c>
      <c r="B204" s="13">
        <v>-4.2071997134392651</v>
      </c>
    </row>
    <row r="205" spans="1:2">
      <c r="A205">
        <v>204</v>
      </c>
      <c r="B205" s="13">
        <v>-5.2833527065269914</v>
      </c>
    </row>
    <row r="206" spans="1:2">
      <c r="A206">
        <v>205</v>
      </c>
      <c r="B206" s="13">
        <v>-1.8724126240798233</v>
      </c>
    </row>
    <row r="207" spans="1:2">
      <c r="A207">
        <v>206</v>
      </c>
      <c r="B207" s="13">
        <v>3.4973082796329731</v>
      </c>
    </row>
    <row r="208" spans="1:2">
      <c r="A208">
        <v>207</v>
      </c>
      <c r="B208" s="13">
        <v>-4.0697202513740534</v>
      </c>
    </row>
    <row r="209" spans="1:2">
      <c r="A209">
        <v>208</v>
      </c>
      <c r="B209" s="13">
        <v>-1.6983301302185043</v>
      </c>
    </row>
    <row r="210" spans="1:2">
      <c r="A210">
        <v>209</v>
      </c>
      <c r="B210" s="13">
        <v>5.9631648338181371</v>
      </c>
    </row>
    <row r="211" spans="1:2">
      <c r="A211">
        <v>210</v>
      </c>
      <c r="B211" s="13">
        <v>-0.49978585792504315</v>
      </c>
    </row>
    <row r="212" spans="1:2">
      <c r="A212">
        <v>211</v>
      </c>
      <c r="B212" s="13">
        <v>-8.2533708933015966</v>
      </c>
    </row>
    <row r="213" spans="1:2">
      <c r="A213">
        <v>212</v>
      </c>
      <c r="B213" s="13">
        <v>1.7915028527374912</v>
      </c>
    </row>
    <row r="214" spans="1:2">
      <c r="A214">
        <v>213</v>
      </c>
      <c r="B214" s="13">
        <v>0.20697087966107444</v>
      </c>
    </row>
    <row r="215" spans="1:2">
      <c r="A215">
        <v>214</v>
      </c>
      <c r="B215" s="13">
        <v>-2.1468624215388279</v>
      </c>
    </row>
    <row r="216" spans="1:2">
      <c r="A216">
        <v>215</v>
      </c>
      <c r="B216" s="13">
        <v>4.1523012726655582</v>
      </c>
    </row>
    <row r="217" spans="1:2">
      <c r="A217">
        <v>216</v>
      </c>
      <c r="B217" s="13">
        <v>-4.1214116421452269</v>
      </c>
    </row>
    <row r="218" spans="1:2">
      <c r="A218">
        <v>217</v>
      </c>
      <c r="B218" s="13">
        <v>-2.7037938945261493</v>
      </c>
    </row>
    <row r="219" spans="1:2">
      <c r="A219">
        <v>218</v>
      </c>
      <c r="B219" s="13">
        <v>-2.0996871083049879</v>
      </c>
    </row>
    <row r="220" spans="1:2">
      <c r="A220">
        <v>219</v>
      </c>
      <c r="B220" s="13">
        <v>0.26216358096098286</v>
      </c>
    </row>
    <row r="221" spans="1:2">
      <c r="A221">
        <v>220</v>
      </c>
      <c r="B221" s="13">
        <v>2.0949404363016324</v>
      </c>
    </row>
    <row r="222" spans="1:2">
      <c r="A222">
        <v>221</v>
      </c>
      <c r="B222" s="13">
        <v>1.8922261623662449</v>
      </c>
    </row>
    <row r="223" spans="1:2">
      <c r="A223">
        <v>222</v>
      </c>
      <c r="B223" s="13">
        <v>0.38716758126889883</v>
      </c>
    </row>
    <row r="224" spans="1:2">
      <c r="A224">
        <v>223</v>
      </c>
      <c r="B224" s="13">
        <v>-3.6579458376210519</v>
      </c>
    </row>
    <row r="225" spans="1:2">
      <c r="A225">
        <v>224</v>
      </c>
      <c r="B225" s="13">
        <v>-2.0292049185351764</v>
      </c>
    </row>
    <row r="226" spans="1:2">
      <c r="A226">
        <v>225</v>
      </c>
      <c r="B226" s="13">
        <v>4.702301568234641</v>
      </c>
    </row>
    <row r="227" spans="1:2">
      <c r="A227">
        <v>226</v>
      </c>
      <c r="B227" s="13">
        <v>3.2156578978564729</v>
      </c>
    </row>
    <row r="228" spans="1:2">
      <c r="A228">
        <v>227</v>
      </c>
      <c r="B228" s="13">
        <v>-4.8713508076651424</v>
      </c>
    </row>
    <row r="229" spans="1:2">
      <c r="A229">
        <v>228</v>
      </c>
      <c r="B229" s="13">
        <v>3.5651508930937035</v>
      </c>
    </row>
    <row r="230" spans="1:2">
      <c r="A230">
        <v>229</v>
      </c>
      <c r="B230" s="13">
        <v>0.34326910463657345</v>
      </c>
    </row>
    <row r="231" spans="1:2">
      <c r="A231">
        <v>230</v>
      </c>
      <c r="B231" s="13">
        <v>2.5372429866802144</v>
      </c>
    </row>
    <row r="232" spans="1:2">
      <c r="A232">
        <v>231</v>
      </c>
      <c r="B232" s="13">
        <v>0.91100063928395236</v>
      </c>
    </row>
    <row r="233" spans="1:2">
      <c r="A233">
        <v>232</v>
      </c>
      <c r="B233" s="13">
        <v>0.62568263036931016</v>
      </c>
    </row>
    <row r="234" spans="1:2">
      <c r="A234">
        <v>233</v>
      </c>
      <c r="B234" s="13">
        <v>2.0550995117702335</v>
      </c>
    </row>
    <row r="235" spans="1:2">
      <c r="A235">
        <v>234</v>
      </c>
      <c r="B235" s="13">
        <v>-0.39930785435959909</v>
      </c>
    </row>
    <row r="236" spans="1:2">
      <c r="A236">
        <v>235</v>
      </c>
      <c r="B236" s="13">
        <v>-1.8869582530546016</v>
      </c>
    </row>
    <row r="237" spans="1:2">
      <c r="A237">
        <v>236</v>
      </c>
      <c r="B237" s="13">
        <v>4.3644840140613583</v>
      </c>
    </row>
    <row r="238" spans="1:2">
      <c r="A238">
        <v>237</v>
      </c>
      <c r="B238" s="13">
        <v>0.27499774544423122</v>
      </c>
    </row>
    <row r="239" spans="1:2">
      <c r="A239">
        <v>238</v>
      </c>
      <c r="B239" s="13">
        <v>-12.040177948587605</v>
      </c>
    </row>
    <row r="240" spans="1:2">
      <c r="A240">
        <v>239</v>
      </c>
      <c r="B240" s="13">
        <v>0.97449145684846905</v>
      </c>
    </row>
    <row r="241" spans="1:2">
      <c r="A241">
        <v>240</v>
      </c>
      <c r="B241" s="13">
        <v>3.0056610777368289</v>
      </c>
    </row>
    <row r="242" spans="1:2">
      <c r="A242">
        <v>241</v>
      </c>
      <c r="B242" s="13">
        <v>-1.7458959219449166</v>
      </c>
    </row>
    <row r="243" spans="1:2">
      <c r="A243">
        <v>242</v>
      </c>
      <c r="B243" s="13">
        <v>-1.4115160877669954</v>
      </c>
    </row>
    <row r="244" spans="1:2">
      <c r="A244">
        <v>243</v>
      </c>
      <c r="B244" s="13">
        <v>2.9785489608726641</v>
      </c>
    </row>
    <row r="245" spans="1:2">
      <c r="A245">
        <v>244</v>
      </c>
      <c r="B245" s="13">
        <v>1.3204749345708942</v>
      </c>
    </row>
    <row r="246" spans="1:2">
      <c r="A246">
        <v>245</v>
      </c>
      <c r="B246" s="13">
        <v>0.95639316242942385</v>
      </c>
    </row>
    <row r="247" spans="1:2">
      <c r="A247">
        <v>246</v>
      </c>
      <c r="B247" s="13">
        <v>-2.8881486496437461</v>
      </c>
    </row>
    <row r="248" spans="1:2">
      <c r="A248">
        <v>247</v>
      </c>
      <c r="B248" s="13">
        <v>-1.035840042179629</v>
      </c>
    </row>
    <row r="249" spans="1:2">
      <c r="A249">
        <v>248</v>
      </c>
      <c r="B249" s="13">
        <v>0.17616149996035346</v>
      </c>
    </row>
    <row r="250" spans="1:2">
      <c r="A250">
        <v>249</v>
      </c>
      <c r="B250" s="13">
        <v>-1.6258770697384661</v>
      </c>
    </row>
    <row r="251" spans="1:2">
      <c r="A251">
        <v>250</v>
      </c>
      <c r="B251" s="13">
        <v>-3.3344224922449017</v>
      </c>
    </row>
    <row r="252" spans="1:2">
      <c r="A252">
        <v>251</v>
      </c>
      <c r="B252" s="13">
        <v>1.0976599162938747</v>
      </c>
    </row>
    <row r="253" spans="1:2">
      <c r="A253">
        <v>252</v>
      </c>
      <c r="B253" s="13">
        <v>-0.47918289031103967</v>
      </c>
    </row>
    <row r="254" spans="1:2">
      <c r="A254">
        <v>253</v>
      </c>
      <c r="B254" s="13">
        <v>-0.18267175473235575</v>
      </c>
    </row>
    <row r="255" spans="1:2">
      <c r="A255">
        <v>254</v>
      </c>
      <c r="B255" s="13">
        <v>-2.32488793450475</v>
      </c>
    </row>
    <row r="256" spans="1:2">
      <c r="A256">
        <v>255</v>
      </c>
      <c r="B256" s="13">
        <v>-5.2169498273882402</v>
      </c>
    </row>
    <row r="257" spans="1:2">
      <c r="A257">
        <v>256</v>
      </c>
      <c r="B257" s="13">
        <v>-0.97798160062443018</v>
      </c>
    </row>
    <row r="258" spans="1:2">
      <c r="A258">
        <v>257</v>
      </c>
      <c r="B258" s="13">
        <v>-2.3777446338231423</v>
      </c>
    </row>
    <row r="259" spans="1:2">
      <c r="A259">
        <v>258</v>
      </c>
      <c r="B259" s="13">
        <v>2.8378087446117672</v>
      </c>
    </row>
    <row r="260" spans="1:2">
      <c r="A260">
        <v>259</v>
      </c>
      <c r="B260" s="13">
        <v>-0.29153721690848095</v>
      </c>
    </row>
    <row r="261" spans="1:2">
      <c r="A261">
        <v>260</v>
      </c>
      <c r="B261" s="13">
        <v>3.3550989165552196</v>
      </c>
    </row>
    <row r="262" spans="1:2">
      <c r="A262">
        <v>261</v>
      </c>
      <c r="B262" s="13">
        <v>1.815203942200363</v>
      </c>
    </row>
    <row r="263" spans="1:2">
      <c r="A263">
        <v>262</v>
      </c>
      <c r="B263" s="13">
        <v>2.5030843288645741</v>
      </c>
    </row>
    <row r="264" spans="1:2">
      <c r="A264">
        <v>263</v>
      </c>
      <c r="B264" s="13">
        <v>-0.69576876345000671</v>
      </c>
    </row>
    <row r="265" spans="1:2">
      <c r="A265">
        <v>264</v>
      </c>
      <c r="B265" s="13">
        <v>-3.3618854656292734</v>
      </c>
    </row>
    <row r="266" spans="1:2">
      <c r="A266">
        <v>265</v>
      </c>
      <c r="B266" s="13">
        <v>-2.3284681989437011</v>
      </c>
    </row>
    <row r="267" spans="1:2">
      <c r="A267">
        <v>266</v>
      </c>
      <c r="B267" s="13">
        <v>-1.3008604280842606</v>
      </c>
    </row>
    <row r="268" spans="1:2">
      <c r="A268">
        <v>267</v>
      </c>
      <c r="B268" s="13">
        <v>0.4880334728100047</v>
      </c>
    </row>
    <row r="269" spans="1:2">
      <c r="A269">
        <v>268</v>
      </c>
      <c r="B269" s="13">
        <v>1.6887003073398192</v>
      </c>
    </row>
    <row r="270" spans="1:2">
      <c r="A270">
        <v>269</v>
      </c>
      <c r="B270" s="13">
        <v>3.1503038022489407</v>
      </c>
    </row>
    <row r="271" spans="1:2">
      <c r="A271">
        <v>270</v>
      </c>
      <c r="B271" s="13">
        <v>-1.5176499445725014</v>
      </c>
    </row>
    <row r="272" spans="1:2">
      <c r="A272">
        <v>271</v>
      </c>
      <c r="B272" s="13">
        <v>-2.0634667591583291</v>
      </c>
    </row>
    <row r="273" spans="1:2">
      <c r="A273">
        <v>272</v>
      </c>
      <c r="B273" s="13">
        <v>-2.4440890794189625</v>
      </c>
    </row>
    <row r="274" spans="1:2">
      <c r="A274">
        <v>273</v>
      </c>
      <c r="B274" s="13">
        <v>1.9009403998926655</v>
      </c>
    </row>
    <row r="275" spans="1:2">
      <c r="A275">
        <v>274</v>
      </c>
      <c r="B275" s="13">
        <v>-1.8158112806325488</v>
      </c>
    </row>
    <row r="276" spans="1:2">
      <c r="A276">
        <v>275</v>
      </c>
      <c r="B276" s="13">
        <v>5.9121228209165899</v>
      </c>
    </row>
    <row r="277" spans="1:2">
      <c r="A277">
        <v>276</v>
      </c>
      <c r="B277" s="13">
        <v>0.60546935138490376</v>
      </c>
    </row>
    <row r="278" spans="1:2">
      <c r="A278">
        <v>277</v>
      </c>
      <c r="B278" s="13">
        <v>-3.2493895425989638</v>
      </c>
    </row>
    <row r="279" spans="1:2">
      <c r="A279">
        <v>278</v>
      </c>
      <c r="B279" s="13">
        <v>0.78889092477114131</v>
      </c>
    </row>
    <row r="280" spans="1:2">
      <c r="A280">
        <v>279</v>
      </c>
      <c r="B280" s="13">
        <v>0.80755302791057582</v>
      </c>
    </row>
    <row r="281" spans="1:2">
      <c r="A281">
        <v>280</v>
      </c>
      <c r="B281" s="13">
        <v>-1.763872862905598</v>
      </c>
    </row>
    <row r="282" spans="1:2">
      <c r="A282">
        <v>281</v>
      </c>
      <c r="B282" s="13">
        <v>3.0412021670469276</v>
      </c>
    </row>
    <row r="283" spans="1:2">
      <c r="A283">
        <v>282</v>
      </c>
      <c r="B283" s="13">
        <v>3.2988418616084769</v>
      </c>
    </row>
    <row r="284" spans="1:2">
      <c r="A284">
        <v>283</v>
      </c>
      <c r="B284" s="13">
        <v>1.6497593738787961</v>
      </c>
    </row>
    <row r="285" spans="1:2">
      <c r="A285">
        <v>284</v>
      </c>
      <c r="B285" s="13">
        <v>2.1827057808020913</v>
      </c>
    </row>
    <row r="286" spans="1:2">
      <c r="A286">
        <v>285</v>
      </c>
      <c r="B286" s="13">
        <v>0.70773330673723556</v>
      </c>
    </row>
    <row r="287" spans="1:2">
      <c r="A287">
        <v>286</v>
      </c>
      <c r="B287" s="13">
        <v>-5.4037313082507454</v>
      </c>
    </row>
    <row r="288" spans="1:2">
      <c r="A288">
        <v>287</v>
      </c>
      <c r="B288" s="13">
        <v>2.6525323998653332</v>
      </c>
    </row>
    <row r="289" spans="1:2">
      <c r="A289">
        <v>288</v>
      </c>
      <c r="B289" s="13">
        <v>-4.3244278493398509</v>
      </c>
    </row>
    <row r="290" spans="1:2">
      <c r="A290">
        <v>289</v>
      </c>
      <c r="B290" s="13">
        <v>-2.2553660778475502</v>
      </c>
    </row>
    <row r="291" spans="1:2">
      <c r="A291">
        <v>290</v>
      </c>
      <c r="B291" s="13">
        <v>1.9888968197585051</v>
      </c>
    </row>
    <row r="292" spans="1:2">
      <c r="A292">
        <v>291</v>
      </c>
      <c r="B292" s="13">
        <v>-5.0145075764384934</v>
      </c>
    </row>
    <row r="293" spans="1:2">
      <c r="A293">
        <v>292</v>
      </c>
      <c r="B293" s="13">
        <v>2.3095799262681833</v>
      </c>
    </row>
    <row r="294" spans="1:2">
      <c r="A294">
        <v>293</v>
      </c>
      <c r="B294" s="13">
        <v>-0.68476602246516405</v>
      </c>
    </row>
    <row r="295" spans="1:2">
      <c r="A295">
        <v>294</v>
      </c>
      <c r="B295" s="13">
        <v>1.0450852087683702</v>
      </c>
    </row>
    <row r="296" spans="1:2">
      <c r="A296">
        <v>295</v>
      </c>
      <c r="B296" s="13">
        <v>2.070930894272935</v>
      </c>
    </row>
    <row r="297" spans="1:2">
      <c r="A297">
        <v>296</v>
      </c>
      <c r="B297" s="13">
        <v>5.074088417140489</v>
      </c>
    </row>
    <row r="298" spans="1:2">
      <c r="A298">
        <v>297</v>
      </c>
      <c r="B298" s="13">
        <v>5.5188023193131013</v>
      </c>
    </row>
    <row r="299" spans="1:2">
      <c r="A299">
        <v>298</v>
      </c>
      <c r="B299" s="13">
        <v>0.27587772153077955</v>
      </c>
    </row>
    <row r="300" spans="1:2">
      <c r="A300">
        <v>299</v>
      </c>
      <c r="B300" s="13">
        <v>-2.0908557846630247</v>
      </c>
    </row>
    <row r="301" spans="1:2">
      <c r="A301">
        <v>300</v>
      </c>
      <c r="B301" s="13">
        <v>0.72031995145422567</v>
      </c>
    </row>
    <row r="302" spans="1:2">
      <c r="A302">
        <v>301</v>
      </c>
      <c r="B302" s="13">
        <v>-1.5190444766681177</v>
      </c>
    </row>
    <row r="303" spans="1:2">
      <c r="A303">
        <v>302</v>
      </c>
      <c r="B303" s="13">
        <v>-1.3645388354165251</v>
      </c>
    </row>
    <row r="304" spans="1:2">
      <c r="A304">
        <v>303</v>
      </c>
      <c r="B304" s="13">
        <v>1.5233935604257045</v>
      </c>
    </row>
    <row r="305" spans="1:2">
      <c r="A305">
        <v>304</v>
      </c>
      <c r="B305" s="13">
        <v>-1.0307885890746415</v>
      </c>
    </row>
    <row r="306" spans="1:2">
      <c r="A306">
        <v>305</v>
      </c>
      <c r="B306" s="13">
        <v>-2.3527300493907535</v>
      </c>
    </row>
    <row r="307" spans="1:2">
      <c r="A307">
        <v>306</v>
      </c>
      <c r="B307" s="13">
        <v>-7.4160030407616678E-2</v>
      </c>
    </row>
    <row r="308" spans="1:2">
      <c r="A308">
        <v>307</v>
      </c>
      <c r="B308" s="13">
        <v>-2.7022547311616898</v>
      </c>
    </row>
    <row r="309" spans="1:2">
      <c r="A309">
        <v>308</v>
      </c>
      <c r="B309" s="13">
        <v>-2.6091766543071322</v>
      </c>
    </row>
    <row r="310" spans="1:2">
      <c r="A310">
        <v>309</v>
      </c>
      <c r="B310" s="13">
        <v>0.5906078103052258</v>
      </c>
    </row>
    <row r="311" spans="1:2">
      <c r="A311">
        <v>310</v>
      </c>
      <c r="B311" s="13">
        <v>6.2215768944315002</v>
      </c>
    </row>
    <row r="312" spans="1:2">
      <c r="A312">
        <v>311</v>
      </c>
      <c r="B312" s="13">
        <v>1.5310220548631692</v>
      </c>
    </row>
    <row r="313" spans="1:2">
      <c r="A313">
        <v>312</v>
      </c>
      <c r="B313" s="13">
        <v>-2.1182522182936605</v>
      </c>
    </row>
    <row r="314" spans="1:2">
      <c r="A314">
        <v>313</v>
      </c>
      <c r="B314" s="13">
        <v>1.3671080126551314</v>
      </c>
    </row>
    <row r="315" spans="1:2">
      <c r="A315">
        <v>314</v>
      </c>
      <c r="B315" s="13">
        <v>0.91499872750781108</v>
      </c>
    </row>
    <row r="316" spans="1:2">
      <c r="A316">
        <v>315</v>
      </c>
      <c r="B316" s="13">
        <v>-0.48878467180651047</v>
      </c>
    </row>
    <row r="317" spans="1:2">
      <c r="A317">
        <v>316</v>
      </c>
      <c r="B317" s="13">
        <v>2.9888801510166769</v>
      </c>
    </row>
    <row r="318" spans="1:2">
      <c r="A318">
        <v>317</v>
      </c>
      <c r="B318" s="13">
        <v>-0.68177154990059452</v>
      </c>
    </row>
    <row r="319" spans="1:2">
      <c r="A319">
        <v>318</v>
      </c>
      <c r="B319" s="13">
        <v>2.5893819369663102</v>
      </c>
    </row>
    <row r="320" spans="1:2">
      <c r="A320">
        <v>319</v>
      </c>
      <c r="B320" s="13">
        <v>4.1226882371441356</v>
      </c>
    </row>
    <row r="321" spans="1:2">
      <c r="A321">
        <v>320</v>
      </c>
      <c r="B321" s="13">
        <v>-5.6817385083114607</v>
      </c>
    </row>
    <row r="322" spans="1:2">
      <c r="A322">
        <v>321</v>
      </c>
      <c r="B322" s="13">
        <v>-2.0433374265083062</v>
      </c>
    </row>
    <row r="323" spans="1:2">
      <c r="A323">
        <v>322</v>
      </c>
      <c r="B323" s="13">
        <v>0.28108732912672924</v>
      </c>
    </row>
    <row r="324" spans="1:2">
      <c r="A324">
        <v>323</v>
      </c>
      <c r="B324" s="13">
        <v>-2.0724440435617812</v>
      </c>
    </row>
    <row r="325" spans="1:2">
      <c r="A325">
        <v>324</v>
      </c>
      <c r="B325" s="13">
        <v>0.71058893046056681</v>
      </c>
    </row>
    <row r="326" spans="1:2">
      <c r="A326">
        <v>325</v>
      </c>
      <c r="B326" s="13">
        <v>1.1653029021727832</v>
      </c>
    </row>
    <row r="327" spans="1:2">
      <c r="A327">
        <v>326</v>
      </c>
      <c r="B327" s="13">
        <v>-1.3759256558126114</v>
      </c>
    </row>
    <row r="328" spans="1:2">
      <c r="A328">
        <v>327</v>
      </c>
      <c r="B328" s="13">
        <v>4.6366195623412629</v>
      </c>
    </row>
    <row r="329" spans="1:2">
      <c r="A329">
        <v>328</v>
      </c>
      <c r="B329" s="13">
        <v>-4.9259485557658964</v>
      </c>
    </row>
    <row r="330" spans="1:2">
      <c r="A330">
        <v>329</v>
      </c>
      <c r="B330" s="13">
        <v>3.3890215925666385</v>
      </c>
    </row>
    <row r="331" spans="1:2">
      <c r="A331">
        <v>330</v>
      </c>
      <c r="B331" s="13">
        <v>-0.45234838104909841</v>
      </c>
    </row>
    <row r="332" spans="1:2">
      <c r="A332">
        <v>331</v>
      </c>
      <c r="B332" s="13">
        <v>-1.3222037433388087</v>
      </c>
    </row>
    <row r="333" spans="1:2">
      <c r="A333">
        <v>332</v>
      </c>
      <c r="B333" s="13">
        <v>-2.3088518912433043</v>
      </c>
    </row>
    <row r="334" spans="1:2">
      <c r="A334">
        <v>333</v>
      </c>
      <c r="B334" s="13">
        <v>0.98438392565750854</v>
      </c>
    </row>
    <row r="335" spans="1:2">
      <c r="A335">
        <v>334</v>
      </c>
      <c r="B335" s="13">
        <v>-2.1059362464999567</v>
      </c>
    </row>
    <row r="336" spans="1:2">
      <c r="A336">
        <v>335</v>
      </c>
      <c r="B336" s="13">
        <v>-0.22678615778207759</v>
      </c>
    </row>
    <row r="337" spans="1:2">
      <c r="A337">
        <v>336</v>
      </c>
      <c r="B337" s="13">
        <v>0.20981812624829782</v>
      </c>
    </row>
    <row r="338" spans="1:2">
      <c r="A338">
        <v>337</v>
      </c>
      <c r="B338" s="13">
        <v>-4.4307659658210126</v>
      </c>
    </row>
    <row r="339" spans="1:2">
      <c r="A339">
        <v>338</v>
      </c>
      <c r="B339" s="13">
        <v>-0.9392586735117483</v>
      </c>
    </row>
    <row r="340" spans="1:2">
      <c r="A340">
        <v>339</v>
      </c>
      <c r="B340" s="13">
        <v>7.2118897407027163</v>
      </c>
    </row>
    <row r="341" spans="1:2">
      <c r="A341">
        <v>340</v>
      </c>
      <c r="B341" s="13">
        <v>-1.1683902665276276</v>
      </c>
    </row>
    <row r="342" spans="1:2">
      <c r="A342">
        <v>341</v>
      </c>
      <c r="B342" s="13">
        <v>2.141707019591526</v>
      </c>
    </row>
    <row r="343" spans="1:2">
      <c r="A343">
        <v>342</v>
      </c>
      <c r="B343" s="13">
        <v>1.5518767976148036</v>
      </c>
    </row>
    <row r="344" spans="1:2">
      <c r="A344">
        <v>343</v>
      </c>
      <c r="B344" s="13">
        <v>1.6867350420583964</v>
      </c>
    </row>
    <row r="345" spans="1:2">
      <c r="A345">
        <v>344</v>
      </c>
      <c r="B345" s="13">
        <v>-0.20985137054442771</v>
      </c>
    </row>
    <row r="346" spans="1:2">
      <c r="A346">
        <v>345</v>
      </c>
      <c r="B346" s="13">
        <v>2.9764404719506032E-2</v>
      </c>
    </row>
    <row r="347" spans="1:2">
      <c r="A347">
        <v>346</v>
      </c>
      <c r="B347" s="13">
        <v>-2.7753011983067482</v>
      </c>
    </row>
    <row r="348" spans="1:2">
      <c r="A348">
        <v>347</v>
      </c>
      <c r="B348" s="13">
        <v>3.4975649782181054E-2</v>
      </c>
    </row>
    <row r="349" spans="1:2">
      <c r="A349">
        <v>348</v>
      </c>
      <c r="B349" s="13">
        <v>-8.2777976135677118</v>
      </c>
    </row>
    <row r="350" spans="1:2">
      <c r="A350">
        <v>349</v>
      </c>
      <c r="B350" s="13">
        <v>0.78620119716476244</v>
      </c>
    </row>
    <row r="351" spans="1:2">
      <c r="A351">
        <v>350</v>
      </c>
      <c r="B351" s="13">
        <v>-6.2916855232696953</v>
      </c>
    </row>
    <row r="352" spans="1:2">
      <c r="A352">
        <v>351</v>
      </c>
      <c r="B352" s="13">
        <v>-4.7892067583798683</v>
      </c>
    </row>
    <row r="353" spans="1:2">
      <c r="A353">
        <v>352</v>
      </c>
      <c r="B353" s="13">
        <v>-1.0722656609159946</v>
      </c>
    </row>
    <row r="354" spans="1:2">
      <c r="A354">
        <v>353</v>
      </c>
      <c r="B354" s="13">
        <v>0.32247146620298345</v>
      </c>
    </row>
    <row r="355" spans="1:2">
      <c r="A355">
        <v>354</v>
      </c>
      <c r="B355" s="13">
        <v>-1.1668641696744548</v>
      </c>
    </row>
    <row r="356" spans="1:2">
      <c r="A356">
        <v>355</v>
      </c>
      <c r="B356" s="13">
        <v>-9.393550884680641</v>
      </c>
    </row>
    <row r="357" spans="1:2">
      <c r="A357">
        <v>356</v>
      </c>
      <c r="B357" s="13">
        <v>3.2641114468096082</v>
      </c>
    </row>
    <row r="358" spans="1:2">
      <c r="A358">
        <v>357</v>
      </c>
      <c r="B358" s="13">
        <v>-0.23915260957184201</v>
      </c>
    </row>
    <row r="359" spans="1:2">
      <c r="A359">
        <v>358</v>
      </c>
      <c r="B359" s="13">
        <v>-2.7254324443794213</v>
      </c>
    </row>
    <row r="360" spans="1:2">
      <c r="A360">
        <v>359</v>
      </c>
      <c r="B360" s="13">
        <v>-3.1077264509923785</v>
      </c>
    </row>
    <row r="361" spans="1:2">
      <c r="A361">
        <v>360</v>
      </c>
      <c r="B361" s="13">
        <v>6.1262693829756891</v>
      </c>
    </row>
    <row r="362" spans="1:2">
      <c r="A362">
        <v>361</v>
      </c>
      <c r="B362" s="13">
        <v>-3.396736611759116</v>
      </c>
    </row>
    <row r="363" spans="1:2">
      <c r="A363">
        <v>362</v>
      </c>
      <c r="B363" s="13">
        <v>2.3870148635082709</v>
      </c>
    </row>
    <row r="364" spans="1:2">
      <c r="A364">
        <v>363</v>
      </c>
      <c r="B364" s="13">
        <v>-2.5657629675388804</v>
      </c>
    </row>
    <row r="365" spans="1:2">
      <c r="A365">
        <v>364</v>
      </c>
      <c r="B365" s="13">
        <v>-1.9812217879181757</v>
      </c>
    </row>
    <row r="366" spans="1:2">
      <c r="A366">
        <v>365</v>
      </c>
      <c r="B366" s="13">
        <v>-1.293919155255429</v>
      </c>
    </row>
    <row r="367" spans="1:2">
      <c r="A367">
        <v>366</v>
      </c>
      <c r="B367" s="13">
        <v>-7.2330993689401559</v>
      </c>
    </row>
    <row r="368" spans="1:2">
      <c r="A368">
        <v>367</v>
      </c>
      <c r="B368" s="13">
        <v>-0.48978785670145836</v>
      </c>
    </row>
    <row r="369" spans="1:2">
      <c r="A369">
        <v>368</v>
      </c>
      <c r="B369" s="13">
        <v>-5.4525785837281466</v>
      </c>
    </row>
    <row r="370" spans="1:2">
      <c r="A370">
        <v>369</v>
      </c>
      <c r="B370" s="13">
        <v>-4.4870538476915636</v>
      </c>
    </row>
    <row r="371" spans="1:2">
      <c r="A371">
        <v>370</v>
      </c>
      <c r="B371" s="13">
        <v>-6.0176361036761703</v>
      </c>
    </row>
    <row r="372" spans="1:2">
      <c r="A372">
        <v>371</v>
      </c>
      <c r="B372" s="13">
        <v>-3.568894916456288</v>
      </c>
    </row>
    <row r="373" spans="1:2">
      <c r="A373">
        <v>372</v>
      </c>
      <c r="B373" s="13">
        <v>-3.2211922181464416</v>
      </c>
    </row>
    <row r="374" spans="1:2">
      <c r="A374">
        <v>373</v>
      </c>
      <c r="B374" s="13">
        <v>-1.4667876817946706</v>
      </c>
    </row>
    <row r="375" spans="1:2">
      <c r="A375">
        <v>374</v>
      </c>
      <c r="B375" s="13">
        <v>2.4730140508787932</v>
      </c>
    </row>
    <row r="376" spans="1:2">
      <c r="A376">
        <v>375</v>
      </c>
      <c r="B376" s="13">
        <v>-4.9158812619829142</v>
      </c>
    </row>
    <row r="377" spans="1:2">
      <c r="A377">
        <v>376</v>
      </c>
      <c r="B377" s="13">
        <v>-5.2626819553241901</v>
      </c>
    </row>
    <row r="378" spans="1:2">
      <c r="A378">
        <v>377</v>
      </c>
      <c r="B378" s="13">
        <v>6.3345357538602576</v>
      </c>
    </row>
    <row r="379" spans="1:2">
      <c r="A379">
        <v>378</v>
      </c>
      <c r="B379" s="13">
        <v>-2.289067270563407</v>
      </c>
    </row>
    <row r="380" spans="1:2">
      <c r="A380">
        <v>379</v>
      </c>
      <c r="B380" s="13">
        <v>-1.1326800604937182</v>
      </c>
    </row>
    <row r="381" spans="1:2">
      <c r="A381">
        <v>380</v>
      </c>
      <c r="B381" s="13">
        <v>0.49824214189398525</v>
      </c>
    </row>
    <row r="382" spans="1:2">
      <c r="A382">
        <v>381</v>
      </c>
      <c r="B382" s="13">
        <v>1.2492265007275583</v>
      </c>
    </row>
    <row r="383" spans="1:2">
      <c r="A383">
        <v>382</v>
      </c>
      <c r="B383" s="13">
        <v>-3.3037268749463857</v>
      </c>
    </row>
    <row r="384" spans="1:2">
      <c r="A384">
        <v>383</v>
      </c>
      <c r="B384" s="13">
        <v>-5.0787929166028443</v>
      </c>
    </row>
    <row r="385" spans="1:2">
      <c r="A385">
        <v>384</v>
      </c>
      <c r="B385" s="13">
        <v>-1.4863704637677808</v>
      </c>
    </row>
    <row r="386" spans="1:2">
      <c r="A386">
        <v>385</v>
      </c>
      <c r="B386" s="13">
        <v>0.68567879471788074</v>
      </c>
    </row>
    <row r="387" spans="1:2">
      <c r="A387">
        <v>386</v>
      </c>
      <c r="B387" s="13">
        <v>0.26310783840227892</v>
      </c>
    </row>
    <row r="388" spans="1:2">
      <c r="A388">
        <v>387</v>
      </c>
      <c r="B388" s="13">
        <v>-6.4565664042865817E-2</v>
      </c>
    </row>
    <row r="389" spans="1:2">
      <c r="A389">
        <v>388</v>
      </c>
      <c r="B389" s="13">
        <v>-1.010290126086741</v>
      </c>
    </row>
    <row r="390" spans="1:2">
      <c r="A390">
        <v>389</v>
      </c>
      <c r="B390" s="13">
        <v>-3.242255708806804</v>
      </c>
    </row>
    <row r="391" spans="1:2">
      <c r="A391">
        <v>390</v>
      </c>
      <c r="B391" s="13">
        <v>-0.69200151563195567</v>
      </c>
    </row>
    <row r="392" spans="1:2">
      <c r="A392">
        <v>391</v>
      </c>
      <c r="B392" s="13">
        <v>-1.2311416021265629</v>
      </c>
    </row>
    <row r="393" spans="1:2">
      <c r="A393">
        <v>392</v>
      </c>
      <c r="B393" s="13">
        <v>-2.6170516265024073</v>
      </c>
    </row>
    <row r="394" spans="1:2">
      <c r="A394">
        <v>393</v>
      </c>
      <c r="B394" s="13">
        <v>-2.590367652549781</v>
      </c>
    </row>
    <row r="395" spans="1:2">
      <c r="A395">
        <v>394</v>
      </c>
      <c r="B395" s="13">
        <v>-2.0344767860870876</v>
      </c>
    </row>
    <row r="396" spans="1:2">
      <c r="A396">
        <v>395</v>
      </c>
      <c r="B396" s="13">
        <v>1.1299183506868484</v>
      </c>
    </row>
    <row r="397" spans="1:2">
      <c r="A397">
        <v>396</v>
      </c>
      <c r="B397" s="13">
        <v>-1.8892246231906615</v>
      </c>
    </row>
    <row r="398" spans="1:2">
      <c r="A398">
        <v>397</v>
      </c>
      <c r="B398" s="13">
        <v>5.1083151141757766</v>
      </c>
    </row>
    <row r="399" spans="1:2">
      <c r="A399">
        <v>398</v>
      </c>
      <c r="B399" s="13">
        <v>2.4093470879533427</v>
      </c>
    </row>
    <row r="400" spans="1:2">
      <c r="A400">
        <v>399</v>
      </c>
      <c r="B400" s="13">
        <v>4.1429393486350135</v>
      </c>
    </row>
    <row r="401" spans="1:2">
      <c r="A401">
        <v>400</v>
      </c>
      <c r="B401" s="13">
        <v>-2.3755051955725084</v>
      </c>
    </row>
    <row r="402" spans="1:2">
      <c r="A402">
        <v>401</v>
      </c>
      <c r="B402" s="13">
        <v>1.6400768012351308</v>
      </c>
    </row>
    <row r="403" spans="1:2">
      <c r="A403">
        <v>402</v>
      </c>
      <c r="B403" s="13">
        <v>3.059456576945121</v>
      </c>
    </row>
    <row r="404" spans="1:2">
      <c r="A404">
        <v>403</v>
      </c>
      <c r="B404" s="13">
        <v>-2.7703048436482725</v>
      </c>
    </row>
    <row r="405" spans="1:2">
      <c r="A405">
        <v>404</v>
      </c>
      <c r="B405" s="13">
        <v>-0.39504173371076795</v>
      </c>
    </row>
    <row r="406" spans="1:2">
      <c r="A406">
        <v>405</v>
      </c>
      <c r="B406" s="13">
        <v>-3.3126515931121618</v>
      </c>
    </row>
    <row r="407" spans="1:2">
      <c r="A407">
        <v>406</v>
      </c>
      <c r="B407" s="13">
        <v>-0.54003616396617105</v>
      </c>
    </row>
    <row r="408" spans="1:2">
      <c r="A408">
        <v>407</v>
      </c>
      <c r="B408" s="13">
        <v>-0.19740023807919677</v>
      </c>
    </row>
    <row r="409" spans="1:2">
      <c r="A409">
        <v>408</v>
      </c>
      <c r="B409" s="13">
        <v>0.21423478559600653</v>
      </c>
    </row>
    <row r="410" spans="1:2">
      <c r="A410">
        <v>409</v>
      </c>
      <c r="B410" s="13">
        <v>-0.91093527028781951</v>
      </c>
    </row>
    <row r="411" spans="1:2">
      <c r="A411">
        <v>410</v>
      </c>
      <c r="B411" s="13">
        <v>-4.7144211921816392</v>
      </c>
    </row>
    <row r="412" spans="1:2">
      <c r="A412">
        <v>411</v>
      </c>
      <c r="B412" s="13">
        <v>-11.93087806356956</v>
      </c>
    </row>
    <row r="413" spans="1:2">
      <c r="A413">
        <v>412</v>
      </c>
      <c r="B413" s="13">
        <v>-1.7470514027840227</v>
      </c>
    </row>
    <row r="414" spans="1:2">
      <c r="A414">
        <v>413</v>
      </c>
      <c r="B414" s="13">
        <v>-0.76535008430837848</v>
      </c>
    </row>
    <row r="415" spans="1:2">
      <c r="A415">
        <v>414</v>
      </c>
      <c r="B415" s="13">
        <v>-3.5786789259252165</v>
      </c>
    </row>
    <row r="416" spans="1:2">
      <c r="A416">
        <v>415</v>
      </c>
      <c r="B416" s="13">
        <v>-3.5438550462010392</v>
      </c>
    </row>
    <row r="417" spans="1:2">
      <c r="A417">
        <v>416</v>
      </c>
      <c r="B417" s="13">
        <v>-2.8037429017401747</v>
      </c>
    </row>
    <row r="418" spans="1:2">
      <c r="A418">
        <v>417</v>
      </c>
      <c r="B418" s="13">
        <v>4.1304751522899936</v>
      </c>
    </row>
    <row r="419" spans="1:2">
      <c r="A419">
        <v>418</v>
      </c>
      <c r="B419" s="13">
        <v>-6.010302664249159</v>
      </c>
    </row>
    <row r="420" spans="1:2">
      <c r="A420">
        <v>419</v>
      </c>
      <c r="B420" s="13">
        <v>-3.0770618966469829</v>
      </c>
    </row>
    <row r="421" spans="1:2">
      <c r="A421">
        <v>420</v>
      </c>
      <c r="B421" s="13">
        <v>-4.3920181585623475</v>
      </c>
    </row>
    <row r="422" spans="1:2">
      <c r="A422">
        <v>421</v>
      </c>
      <c r="B422" s="13">
        <v>0.49072180030416529</v>
      </c>
    </row>
    <row r="423" spans="1:2">
      <c r="A423">
        <v>422</v>
      </c>
      <c r="B423" s="13">
        <v>-1.7529916337658271</v>
      </c>
    </row>
    <row r="424" spans="1:2">
      <c r="A424">
        <v>423</v>
      </c>
      <c r="B424" s="13">
        <v>5.7905559148792616</v>
      </c>
    </row>
    <row r="425" spans="1:2">
      <c r="A425">
        <v>424</v>
      </c>
      <c r="B425" s="13">
        <v>-2.5933840762908291</v>
      </c>
    </row>
    <row r="426" spans="1:2">
      <c r="A426">
        <v>425</v>
      </c>
      <c r="B426" s="13">
        <v>-7.7137427205155653</v>
      </c>
    </row>
    <row r="427" spans="1:2">
      <c r="A427">
        <v>426</v>
      </c>
      <c r="B427" s="13">
        <v>3.4861674094702031</v>
      </c>
    </row>
    <row r="428" spans="1:2">
      <c r="A428">
        <v>427</v>
      </c>
      <c r="B428" s="13">
        <v>-0.2019558677383283</v>
      </c>
    </row>
    <row r="429" spans="1:2">
      <c r="A429">
        <v>428</v>
      </c>
      <c r="B429" s="13">
        <v>1.4781359032481645</v>
      </c>
    </row>
    <row r="430" spans="1:2">
      <c r="A430">
        <v>429</v>
      </c>
      <c r="B430" s="13">
        <v>-2.2615970361475952</v>
      </c>
    </row>
    <row r="431" spans="1:2">
      <c r="A431">
        <v>430</v>
      </c>
      <c r="B431" s="13">
        <v>1.3833877651533431</v>
      </c>
    </row>
    <row r="432" spans="1:2">
      <c r="A432">
        <v>431</v>
      </c>
      <c r="B432" s="13">
        <v>-5.1062456307669919</v>
      </c>
    </row>
    <row r="433" spans="1:2">
      <c r="A433">
        <v>432</v>
      </c>
      <c r="B433" s="13">
        <v>-2.2693900707044603E-2</v>
      </c>
    </row>
    <row r="434" spans="1:2">
      <c r="A434">
        <v>433</v>
      </c>
      <c r="B434" s="13">
        <v>-0.4685094830917943</v>
      </c>
    </row>
    <row r="435" spans="1:2">
      <c r="A435">
        <v>434</v>
      </c>
      <c r="B435" s="13">
        <v>1.2734969657330226</v>
      </c>
    </row>
    <row r="436" spans="1:2">
      <c r="A436">
        <v>435</v>
      </c>
      <c r="B436" s="13">
        <v>-3.523502888554805</v>
      </c>
    </row>
    <row r="437" spans="1:2">
      <c r="A437">
        <v>436</v>
      </c>
      <c r="B437" s="13">
        <v>-5.6021880820553802</v>
      </c>
    </row>
    <row r="438" spans="1:2">
      <c r="A438">
        <v>437</v>
      </c>
      <c r="B438" s="13">
        <v>-8.0947444802711725</v>
      </c>
    </row>
    <row r="439" spans="1:2">
      <c r="A439">
        <v>438</v>
      </c>
      <c r="B439" s="13">
        <v>4.5103995353475232</v>
      </c>
    </row>
    <row r="440" spans="1:2">
      <c r="A440">
        <v>439</v>
      </c>
      <c r="B440" s="13">
        <v>2.0840054654874121</v>
      </c>
    </row>
    <row r="441" spans="1:2">
      <c r="A441">
        <v>440</v>
      </c>
      <c r="B441" s="13">
        <v>-9.4050766641853301</v>
      </c>
    </row>
    <row r="442" spans="1:2">
      <c r="A442">
        <v>441</v>
      </c>
      <c r="B442" s="13">
        <v>4.2554364690887621</v>
      </c>
    </row>
    <row r="443" spans="1:2">
      <c r="A443">
        <v>442</v>
      </c>
      <c r="B443" s="13">
        <v>3.8055687716693578</v>
      </c>
    </row>
    <row r="444" spans="1:2">
      <c r="A444">
        <v>443</v>
      </c>
      <c r="B444" s="13">
        <v>-0.3867008217699775</v>
      </c>
    </row>
    <row r="445" spans="1:2">
      <c r="A445">
        <v>444</v>
      </c>
      <c r="B445" s="13">
        <v>1.0154231367345832</v>
      </c>
    </row>
    <row r="446" spans="1:2">
      <c r="A446">
        <v>445</v>
      </c>
      <c r="B446" s="13">
        <v>-4.0558163660225475</v>
      </c>
    </row>
    <row r="447" spans="1:2">
      <c r="A447">
        <v>446</v>
      </c>
      <c r="B447" s="13">
        <v>-2.6478551078928372</v>
      </c>
    </row>
    <row r="448" spans="1:2">
      <c r="A448">
        <v>447</v>
      </c>
      <c r="B448" s="13">
        <v>-3.8283173796118066</v>
      </c>
    </row>
    <row r="449" spans="1:2">
      <c r="A449">
        <v>448</v>
      </c>
      <c r="B449" s="13">
        <v>-6.3880379698982122</v>
      </c>
    </row>
    <row r="450" spans="1:2">
      <c r="A450">
        <v>449</v>
      </c>
      <c r="B450" s="13">
        <v>7.0641154006335158</v>
      </c>
    </row>
    <row r="451" spans="1:2">
      <c r="A451">
        <v>450</v>
      </c>
      <c r="B451" s="13">
        <v>-3.447876783908153</v>
      </c>
    </row>
    <row r="452" spans="1:2">
      <c r="A452">
        <v>451</v>
      </c>
      <c r="B452" s="13">
        <v>-1.1241763878009523</v>
      </c>
    </row>
    <row r="453" spans="1:2">
      <c r="A453">
        <v>452</v>
      </c>
      <c r="B453" s="13">
        <v>-6.79163875472931</v>
      </c>
    </row>
    <row r="454" spans="1:2">
      <c r="A454">
        <v>453</v>
      </c>
      <c r="B454" s="13">
        <v>1.1484501913640233</v>
      </c>
    </row>
    <row r="455" spans="1:2">
      <c r="A455">
        <v>454</v>
      </c>
      <c r="B455" s="13">
        <v>-2.910819021135219</v>
      </c>
    </row>
    <row r="456" spans="1:2">
      <c r="A456">
        <v>455</v>
      </c>
      <c r="B456" s="13">
        <v>-4.5457478852213207</v>
      </c>
    </row>
    <row r="457" spans="1:2">
      <c r="A457">
        <v>456</v>
      </c>
      <c r="B457" s="13">
        <v>0.81726907844497376</v>
      </c>
    </row>
    <row r="458" spans="1:2">
      <c r="A458">
        <v>457</v>
      </c>
      <c r="B458" s="13">
        <v>5.1873030393208408</v>
      </c>
    </row>
    <row r="459" spans="1:2">
      <c r="A459">
        <v>458</v>
      </c>
      <c r="B459" s="13">
        <v>-4.3620254786503274</v>
      </c>
    </row>
    <row r="460" spans="1:2">
      <c r="A460">
        <v>459</v>
      </c>
      <c r="B460" s="13">
        <v>-0.46046996798347428</v>
      </c>
    </row>
    <row r="461" spans="1:2">
      <c r="A461">
        <v>460</v>
      </c>
      <c r="B461" s="13">
        <v>-1.8898441918796989</v>
      </c>
    </row>
    <row r="462" spans="1:2">
      <c r="A462">
        <v>461</v>
      </c>
      <c r="B462" s="13">
        <v>-5.3787304777219642</v>
      </c>
    </row>
    <row r="463" spans="1:2">
      <c r="A463">
        <v>462</v>
      </c>
      <c r="B463" s="13">
        <v>-4.2254301846082374</v>
      </c>
    </row>
    <row r="464" spans="1:2">
      <c r="A464">
        <v>463</v>
      </c>
      <c r="B464" s="13">
        <v>-4.4323272604806441</v>
      </c>
    </row>
    <row r="465" spans="1:2">
      <c r="A465">
        <v>464</v>
      </c>
      <c r="B465" s="13">
        <v>-1.4306296285626234</v>
      </c>
    </row>
    <row r="466" spans="1:2">
      <c r="A466">
        <v>465</v>
      </c>
      <c r="B466" s="13">
        <v>-1.6546135176884933</v>
      </c>
    </row>
    <row r="467" spans="1:2">
      <c r="A467">
        <v>466</v>
      </c>
      <c r="B467" s="13">
        <v>-3.2065285600769569</v>
      </c>
    </row>
    <row r="468" spans="1:2">
      <c r="A468">
        <v>467</v>
      </c>
      <c r="B468" s="13">
        <v>2.497014947602767</v>
      </c>
    </row>
    <row r="469" spans="1:2">
      <c r="A469">
        <v>468</v>
      </c>
      <c r="B469" s="13">
        <v>-0.76920965639011829</v>
      </c>
    </row>
    <row r="470" spans="1:2">
      <c r="A470">
        <v>469</v>
      </c>
      <c r="B470" s="13">
        <v>-3.1912363880382104</v>
      </c>
    </row>
    <row r="471" spans="1:2">
      <c r="A471">
        <v>470</v>
      </c>
      <c r="B471" s="13">
        <v>-6.0599196330581986</v>
      </c>
    </row>
    <row r="472" spans="1:2">
      <c r="A472">
        <v>471</v>
      </c>
      <c r="B472" s="13">
        <v>0.76189105452509609</v>
      </c>
    </row>
    <row r="473" spans="1:2">
      <c r="A473">
        <v>472</v>
      </c>
      <c r="B473" s="13">
        <v>-11.544885287135848</v>
      </c>
    </row>
    <row r="474" spans="1:2">
      <c r="A474">
        <v>473</v>
      </c>
      <c r="B474" s="13">
        <v>-1.5635833722429571</v>
      </c>
    </row>
    <row r="475" spans="1:2">
      <c r="A475">
        <v>474</v>
      </c>
      <c r="B475" s="13">
        <v>0.51336849997150791</v>
      </c>
    </row>
    <row r="476" spans="1:2">
      <c r="A476">
        <v>475</v>
      </c>
      <c r="B476" s="13">
        <v>-1.5518153170563365</v>
      </c>
    </row>
    <row r="477" spans="1:2">
      <c r="A477">
        <v>476</v>
      </c>
      <c r="B477" s="13">
        <v>-2.0158706175643704</v>
      </c>
    </row>
    <row r="478" spans="1:2">
      <c r="A478">
        <v>477</v>
      </c>
      <c r="B478" s="13">
        <v>-1.2014704783365493</v>
      </c>
    </row>
    <row r="479" spans="1:2">
      <c r="A479">
        <v>478</v>
      </c>
      <c r="B479" s="13">
        <v>0.55897547339395537</v>
      </c>
    </row>
    <row r="480" spans="1:2">
      <c r="A480">
        <v>479</v>
      </c>
      <c r="B480" s="13">
        <v>-1.7935910627696927</v>
      </c>
    </row>
    <row r="481" spans="1:2">
      <c r="A481">
        <v>480</v>
      </c>
      <c r="B481" s="13">
        <v>-3.5807305005849508</v>
      </c>
    </row>
    <row r="482" spans="1:2">
      <c r="A482">
        <v>481</v>
      </c>
      <c r="B482" s="13">
        <v>-1.5817464926263067</v>
      </c>
    </row>
    <row r="483" spans="1:2">
      <c r="A483">
        <v>482</v>
      </c>
      <c r="B483" s="13">
        <v>-0.31571065637959772</v>
      </c>
    </row>
    <row r="484" spans="1:2">
      <c r="A484">
        <v>483</v>
      </c>
      <c r="B484" s="13">
        <v>0.91813890585910252</v>
      </c>
    </row>
    <row r="485" spans="1:2">
      <c r="A485">
        <v>484</v>
      </c>
      <c r="B485" s="13">
        <v>-9.2507479956465827E-2</v>
      </c>
    </row>
    <row r="486" spans="1:2">
      <c r="A486">
        <v>485</v>
      </c>
      <c r="B486" s="13">
        <v>-2.013241485444643</v>
      </c>
    </row>
    <row r="487" spans="1:2">
      <c r="A487">
        <v>486</v>
      </c>
      <c r="B487" s="13">
        <v>5.5057025361534215</v>
      </c>
    </row>
    <row r="488" spans="1:2">
      <c r="A488">
        <v>487</v>
      </c>
      <c r="B488" s="13">
        <v>3.4574342541010994E-2</v>
      </c>
    </row>
    <row r="489" spans="1:2">
      <c r="A489">
        <v>488</v>
      </c>
      <c r="B489" s="13">
        <v>1.2380950802960866</v>
      </c>
    </row>
    <row r="490" spans="1:2">
      <c r="A490">
        <v>489</v>
      </c>
      <c r="B490" s="13">
        <v>1.1593252852897591</v>
      </c>
    </row>
    <row r="491" spans="1:2">
      <c r="A491">
        <v>490</v>
      </c>
      <c r="B491" s="13">
        <v>1.0290752661093383</v>
      </c>
    </row>
    <row r="492" spans="1:2">
      <c r="A492">
        <v>491</v>
      </c>
      <c r="B492" s="13">
        <v>-8.1075697474706239</v>
      </c>
    </row>
    <row r="493" spans="1:2">
      <c r="A493">
        <v>492</v>
      </c>
      <c r="B493" s="13">
        <v>0.94789280785305274</v>
      </c>
    </row>
    <row r="494" spans="1:2">
      <c r="A494">
        <v>493</v>
      </c>
      <c r="B494" s="13">
        <v>0.37050269660626195</v>
      </c>
    </row>
    <row r="495" spans="1:2">
      <c r="A495">
        <v>494</v>
      </c>
      <c r="B495" s="13">
        <v>-3.2137612180823822</v>
      </c>
    </row>
    <row r="496" spans="1:2">
      <c r="A496">
        <v>495</v>
      </c>
      <c r="B496" s="13">
        <v>1.4786714529956093</v>
      </c>
    </row>
    <row r="497" spans="1:2">
      <c r="A497">
        <v>496</v>
      </c>
      <c r="B497" s="13">
        <v>0.25354969083349627</v>
      </c>
    </row>
    <row r="498" spans="1:2">
      <c r="A498">
        <v>497</v>
      </c>
      <c r="B498" s="13">
        <v>-4.6617767018222178</v>
      </c>
    </row>
    <row r="499" spans="1:2">
      <c r="A499">
        <v>498</v>
      </c>
      <c r="B499" s="13">
        <v>-2.6558191016972064</v>
      </c>
    </row>
    <row r="500" spans="1:2">
      <c r="A500">
        <v>499</v>
      </c>
      <c r="B500" s="13">
        <v>-4.2168008937850301</v>
      </c>
    </row>
    <row r="501" spans="1:2">
      <c r="A501">
        <v>500</v>
      </c>
      <c r="B501" s="13">
        <v>-2.5622259034321355</v>
      </c>
    </row>
    <row r="502" spans="1:2">
      <c r="A502">
        <v>501</v>
      </c>
      <c r="B502" s="13">
        <v>2.5821388390542919</v>
      </c>
    </row>
    <row r="503" spans="1:2">
      <c r="A503">
        <v>502</v>
      </c>
      <c r="B503" s="13">
        <v>-0.65561222196481306</v>
      </c>
    </row>
    <row r="504" spans="1:2">
      <c r="A504">
        <v>503</v>
      </c>
      <c r="B504" s="13">
        <v>-3.1095606116359966</v>
      </c>
    </row>
    <row r="505" spans="1:2">
      <c r="A505">
        <v>504</v>
      </c>
      <c r="B505" s="13">
        <v>-0.70907303750612938</v>
      </c>
    </row>
    <row r="506" spans="1:2">
      <c r="A506">
        <v>505</v>
      </c>
      <c r="B506" s="13">
        <v>-5.1563124697727778</v>
      </c>
    </row>
    <row r="507" spans="1:2">
      <c r="A507">
        <v>506</v>
      </c>
      <c r="B507" s="13">
        <v>-6.2781617789428443</v>
      </c>
    </row>
    <row r="508" spans="1:2">
      <c r="A508">
        <v>507</v>
      </c>
      <c r="B508" s="13">
        <v>0.56542276079561848</v>
      </c>
    </row>
    <row r="509" spans="1:2">
      <c r="A509">
        <v>508</v>
      </c>
      <c r="B509" s="13">
        <v>4.7704301593177657E-2</v>
      </c>
    </row>
    <row r="510" spans="1:2">
      <c r="A510">
        <v>509</v>
      </c>
      <c r="B510" s="13">
        <v>2.7865329835874353</v>
      </c>
    </row>
    <row r="511" spans="1:2">
      <c r="A511">
        <v>510</v>
      </c>
      <c r="B511" s="13">
        <v>-0.45289100168496166</v>
      </c>
    </row>
    <row r="512" spans="1:2">
      <c r="A512">
        <v>511</v>
      </c>
      <c r="B512" s="13">
        <v>8.7111586771178064</v>
      </c>
    </row>
    <row r="513" spans="1:2">
      <c r="A513">
        <v>512</v>
      </c>
      <c r="B513" s="13">
        <v>-1.6034313659293284</v>
      </c>
    </row>
    <row r="514" spans="1:2">
      <c r="A514">
        <v>513</v>
      </c>
      <c r="B514" s="13">
        <v>2.4769122754874666</v>
      </c>
    </row>
    <row r="515" spans="1:2">
      <c r="A515">
        <v>514</v>
      </c>
      <c r="B515" s="13">
        <v>-1.0384393573512363</v>
      </c>
    </row>
    <row r="516" spans="1:2">
      <c r="A516">
        <v>515</v>
      </c>
      <c r="B516" s="13">
        <v>-3.4142402971063612</v>
      </c>
    </row>
    <row r="517" spans="1:2">
      <c r="A517">
        <v>516</v>
      </c>
      <c r="B517" s="13">
        <v>-3.481880191300609</v>
      </c>
    </row>
    <row r="518" spans="1:2">
      <c r="A518">
        <v>517</v>
      </c>
      <c r="B518" s="13">
        <v>-0.62468666975228315</v>
      </c>
    </row>
    <row r="519" spans="1:2">
      <c r="A519">
        <v>518</v>
      </c>
      <c r="B519" s="13">
        <v>6.3935188993520491</v>
      </c>
    </row>
    <row r="520" spans="1:2">
      <c r="A520">
        <v>519</v>
      </c>
      <c r="B520" s="13">
        <v>-4.6193926302262058</v>
      </c>
    </row>
    <row r="521" spans="1:2">
      <c r="A521">
        <v>520</v>
      </c>
      <c r="B521" s="13">
        <v>3.4533704925848876</v>
      </c>
    </row>
    <row r="522" spans="1:2">
      <c r="A522">
        <v>521</v>
      </c>
      <c r="B522" s="13">
        <v>3.7991968805782252</v>
      </c>
    </row>
    <row r="523" spans="1:2">
      <c r="A523">
        <v>522</v>
      </c>
      <c r="B523" s="13">
        <v>-4.6365964769960861</v>
      </c>
    </row>
    <row r="524" spans="1:2">
      <c r="A524">
        <v>523</v>
      </c>
      <c r="B524" s="13">
        <v>-2.2100180700467167</v>
      </c>
    </row>
    <row r="525" spans="1:2">
      <c r="A525">
        <v>524</v>
      </c>
      <c r="B525" s="13">
        <v>-0.91043719255360633</v>
      </c>
    </row>
    <row r="526" spans="1:2">
      <c r="A526">
        <v>525</v>
      </c>
      <c r="B526" s="13">
        <v>-4.0592854687275741</v>
      </c>
    </row>
    <row r="527" spans="1:2">
      <c r="A527">
        <v>526</v>
      </c>
      <c r="B527" s="13">
        <v>2.0256480711258398</v>
      </c>
    </row>
    <row r="528" spans="1:2">
      <c r="A528">
        <v>527</v>
      </c>
      <c r="B528" s="13">
        <v>6.2607482587472836</v>
      </c>
    </row>
    <row r="529" spans="1:2">
      <c r="A529">
        <v>528</v>
      </c>
      <c r="B529" s="13">
        <v>1.7133541555147478</v>
      </c>
    </row>
    <row r="530" spans="1:2">
      <c r="A530">
        <v>529</v>
      </c>
      <c r="B530" s="13">
        <v>0.87491108925226646</v>
      </c>
    </row>
    <row r="531" spans="1:2">
      <c r="A531">
        <v>530</v>
      </c>
      <c r="B531" s="13">
        <v>1.2260633350978791</v>
      </c>
    </row>
    <row r="532" spans="1:2">
      <c r="A532">
        <v>531</v>
      </c>
      <c r="B532" s="13">
        <v>-0.67383776998219946</v>
      </c>
    </row>
    <row r="533" spans="1:2">
      <c r="A533">
        <v>532</v>
      </c>
      <c r="B533" s="13">
        <v>0.4806535213269521</v>
      </c>
    </row>
    <row r="534" spans="1:2">
      <c r="A534">
        <v>533</v>
      </c>
      <c r="B534" s="13">
        <v>-1.962200807933004</v>
      </c>
    </row>
    <row r="535" spans="1:2">
      <c r="A535">
        <v>534</v>
      </c>
      <c r="B535" s="13">
        <v>-4.4356680033014362</v>
      </c>
    </row>
    <row r="536" spans="1:2">
      <c r="A536">
        <v>535</v>
      </c>
      <c r="B536" s="13">
        <v>-1.7795498151074394</v>
      </c>
    </row>
    <row r="537" spans="1:2">
      <c r="A537">
        <v>536</v>
      </c>
      <c r="B537" s="13">
        <v>0.59904873766691646</v>
      </c>
    </row>
    <row r="538" spans="1:2">
      <c r="A538">
        <v>537</v>
      </c>
      <c r="B538" s="13">
        <v>4.9374447496942242</v>
      </c>
    </row>
    <row r="539" spans="1:2">
      <c r="A539">
        <v>538</v>
      </c>
      <c r="B539" s="13">
        <v>-0.72449687659773976</v>
      </c>
    </row>
    <row r="540" spans="1:2">
      <c r="A540">
        <v>539</v>
      </c>
      <c r="B540" s="13">
        <v>1.6094351655846282</v>
      </c>
    </row>
    <row r="541" spans="1:2">
      <c r="A541">
        <v>540</v>
      </c>
      <c r="B541" s="13">
        <v>-4.4582238703067389</v>
      </c>
    </row>
    <row r="542" spans="1:2">
      <c r="A542">
        <v>541</v>
      </c>
      <c r="B542" s="13">
        <v>2.42877444657256</v>
      </c>
    </row>
    <row r="543" spans="1:2">
      <c r="A543">
        <v>542</v>
      </c>
      <c r="B543" s="13">
        <v>-1.5013453606279876</v>
      </c>
    </row>
    <row r="544" spans="1:2">
      <c r="A544">
        <v>543</v>
      </c>
      <c r="B544" s="13">
        <v>-3.516944438040229</v>
      </c>
    </row>
    <row r="545" spans="1:2">
      <c r="A545">
        <v>544</v>
      </c>
      <c r="B545" s="13">
        <v>-3.0584535596399878</v>
      </c>
    </row>
    <row r="546" spans="1:2">
      <c r="A546">
        <v>545</v>
      </c>
      <c r="B546" s="13">
        <v>-2.1871867882447855</v>
      </c>
    </row>
    <row r="547" spans="1:2">
      <c r="A547">
        <v>546</v>
      </c>
      <c r="B547" s="13">
        <v>1.5001925962116538</v>
      </c>
    </row>
    <row r="548" spans="1:2">
      <c r="A548">
        <v>547</v>
      </c>
      <c r="B548" s="13">
        <v>1.4505313375784403</v>
      </c>
    </row>
    <row r="549" spans="1:2">
      <c r="A549">
        <v>548</v>
      </c>
      <c r="B549" s="13">
        <v>1.5892997740996795</v>
      </c>
    </row>
    <row r="550" spans="1:2">
      <c r="A550">
        <v>549</v>
      </c>
      <c r="B550" s="13">
        <v>-1.0942299532973725</v>
      </c>
    </row>
    <row r="551" spans="1:2">
      <c r="A551">
        <v>550</v>
      </c>
      <c r="B551" s="13">
        <v>-5.7382201631872931</v>
      </c>
    </row>
    <row r="552" spans="1:2">
      <c r="A552">
        <v>551</v>
      </c>
      <c r="B552" s="13">
        <v>-5.1288870368711237</v>
      </c>
    </row>
    <row r="553" spans="1:2">
      <c r="A553">
        <v>552</v>
      </c>
      <c r="B553" s="13">
        <v>-6.9782668324422188</v>
      </c>
    </row>
    <row r="554" spans="1:2">
      <c r="A554">
        <v>553</v>
      </c>
      <c r="B554" s="13">
        <v>-1.174688770022434</v>
      </c>
    </row>
    <row r="555" spans="1:2">
      <c r="A555">
        <v>554</v>
      </c>
      <c r="B555" s="13">
        <v>-1.5575230627689061</v>
      </c>
    </row>
    <row r="556" spans="1:2">
      <c r="A556">
        <v>555</v>
      </c>
      <c r="B556" s="13">
        <v>-7.3743780297468744</v>
      </c>
    </row>
    <row r="557" spans="1:2">
      <c r="A557">
        <v>556</v>
      </c>
      <c r="B557" s="13">
        <v>-3.8195466721482143</v>
      </c>
    </row>
    <row r="558" spans="1:2">
      <c r="A558">
        <v>557</v>
      </c>
      <c r="B558" s="13">
        <v>-3.6996359168243362</v>
      </c>
    </row>
    <row r="559" spans="1:2">
      <c r="A559">
        <v>558</v>
      </c>
      <c r="B559" s="13">
        <v>0.61263097357249752</v>
      </c>
    </row>
    <row r="560" spans="1:2">
      <c r="A560">
        <v>559</v>
      </c>
      <c r="B560" s="13">
        <v>-2.8602443463429137</v>
      </c>
    </row>
    <row r="561" spans="1:2">
      <c r="A561">
        <v>560</v>
      </c>
      <c r="B561" s="13">
        <v>2.1898637916017361</v>
      </c>
    </row>
    <row r="562" spans="1:2">
      <c r="A562">
        <v>561</v>
      </c>
      <c r="B562" s="13">
        <v>-2.8320693096830101</v>
      </c>
    </row>
    <row r="563" spans="1:2">
      <c r="A563">
        <v>562</v>
      </c>
      <c r="B563" s="13">
        <v>2.2113023177961329E-2</v>
      </c>
    </row>
    <row r="564" spans="1:2">
      <c r="A564">
        <v>563</v>
      </c>
      <c r="B564" s="13">
        <v>-3.391208827796977</v>
      </c>
    </row>
    <row r="565" spans="1:2">
      <c r="A565">
        <v>564</v>
      </c>
      <c r="B565" s="13">
        <v>-2.9961841301316925</v>
      </c>
    </row>
    <row r="566" spans="1:2">
      <c r="A566">
        <v>565</v>
      </c>
      <c r="B566" s="13">
        <v>-5.1483461785439104</v>
      </c>
    </row>
    <row r="567" spans="1:2">
      <c r="A567">
        <v>566</v>
      </c>
      <c r="B567" s="13">
        <v>-0.32695009049880824</v>
      </c>
    </row>
    <row r="568" spans="1:2">
      <c r="A568">
        <v>567</v>
      </c>
      <c r="B568" s="13">
        <v>0.61518470688199622</v>
      </c>
    </row>
    <row r="569" spans="1:2">
      <c r="A569">
        <v>568</v>
      </c>
      <c r="B569" s="13">
        <v>2.8435190045174221</v>
      </c>
    </row>
    <row r="570" spans="1:2">
      <c r="A570">
        <v>569</v>
      </c>
      <c r="B570" s="13">
        <v>-0.65320928224571695</v>
      </c>
    </row>
    <row r="571" spans="1:2">
      <c r="A571">
        <v>570</v>
      </c>
      <c r="B571" s="13">
        <v>5.4546062442582199</v>
      </c>
    </row>
    <row r="572" spans="1:2">
      <c r="A572">
        <v>571</v>
      </c>
      <c r="B572" s="13">
        <v>-0.26738375103342105</v>
      </c>
    </row>
    <row r="573" spans="1:2">
      <c r="A573">
        <v>572</v>
      </c>
      <c r="B573" s="13">
        <v>-4.0661602233553786</v>
      </c>
    </row>
    <row r="574" spans="1:2">
      <c r="A574">
        <v>573</v>
      </c>
      <c r="B574" s="13">
        <v>-2.9205453805436017</v>
      </c>
    </row>
    <row r="575" spans="1:2">
      <c r="A575">
        <v>574</v>
      </c>
      <c r="B575" s="13">
        <v>2.1502733936927445</v>
      </c>
    </row>
    <row r="576" spans="1:2">
      <c r="A576">
        <v>575</v>
      </c>
      <c r="B576" s="13">
        <v>0.44427279769034517</v>
      </c>
    </row>
    <row r="577" spans="1:2">
      <c r="A577">
        <v>576</v>
      </c>
      <c r="B577" s="13">
        <v>-2.9291967757912563</v>
      </c>
    </row>
    <row r="578" spans="1:2">
      <c r="A578">
        <v>577</v>
      </c>
      <c r="B578" s="13">
        <v>4.3624845466058328</v>
      </c>
    </row>
    <row r="579" spans="1:2">
      <c r="A579">
        <v>578</v>
      </c>
      <c r="B579" s="13">
        <v>-4.2620421301357929</v>
      </c>
    </row>
    <row r="580" spans="1:2">
      <c r="A580">
        <v>579</v>
      </c>
      <c r="B580" s="13">
        <v>-3.7875892169334637</v>
      </c>
    </row>
    <row r="581" spans="1:2">
      <c r="A581">
        <v>580</v>
      </c>
      <c r="B581" s="13">
        <v>0.66923342481856951</v>
      </c>
    </row>
    <row r="582" spans="1:2">
      <c r="A582">
        <v>581</v>
      </c>
      <c r="B582" s="13">
        <v>-4.4376399885361435</v>
      </c>
    </row>
    <row r="583" spans="1:2">
      <c r="A583">
        <v>582</v>
      </c>
      <c r="B583" s="13">
        <v>-0.73095218375212057</v>
      </c>
    </row>
    <row r="584" spans="1:2">
      <c r="A584">
        <v>583</v>
      </c>
      <c r="B584" s="13">
        <v>-2.1967597104756473</v>
      </c>
    </row>
    <row r="585" spans="1:2">
      <c r="A585">
        <v>584</v>
      </c>
      <c r="B585" s="13">
        <v>-6.2492197097809746E-2</v>
      </c>
    </row>
    <row r="586" spans="1:2">
      <c r="A586">
        <v>585</v>
      </c>
      <c r="B586" s="13">
        <v>1.473105256929967</v>
      </c>
    </row>
    <row r="587" spans="1:2">
      <c r="A587">
        <v>586</v>
      </c>
      <c r="B587" s="13">
        <v>-5.6218406616749776</v>
      </c>
    </row>
    <row r="588" spans="1:2">
      <c r="A588">
        <v>587</v>
      </c>
      <c r="B588" s="13">
        <v>1.4012735199774033</v>
      </c>
    </row>
    <row r="589" spans="1:2">
      <c r="A589">
        <v>588</v>
      </c>
      <c r="B589" s="13">
        <v>8.1540796920076932</v>
      </c>
    </row>
    <row r="590" spans="1:2">
      <c r="A590">
        <v>589</v>
      </c>
      <c r="B590" s="13">
        <v>-2.5893401967859799</v>
      </c>
    </row>
    <row r="591" spans="1:2">
      <c r="A591">
        <v>590</v>
      </c>
      <c r="B591" s="13">
        <v>-0.29414486318585925</v>
      </c>
    </row>
    <row r="592" spans="1:2">
      <c r="A592">
        <v>591</v>
      </c>
      <c r="B592" s="13">
        <v>0.41986573423600365</v>
      </c>
    </row>
    <row r="593" spans="1:2">
      <c r="A593">
        <v>592</v>
      </c>
      <c r="B593" s="13">
        <v>5.5560751927865031</v>
      </c>
    </row>
    <row r="594" spans="1:2">
      <c r="A594">
        <v>593</v>
      </c>
      <c r="B594" s="13">
        <v>2.9978970676325094</v>
      </c>
    </row>
    <row r="595" spans="1:2">
      <c r="A595">
        <v>594</v>
      </c>
      <c r="B595" s="13">
        <v>-0.90318271909201953</v>
      </c>
    </row>
    <row r="596" spans="1:2">
      <c r="A596">
        <v>595</v>
      </c>
      <c r="B596" s="13">
        <v>-3.0164674540426994</v>
      </c>
    </row>
    <row r="597" spans="1:2">
      <c r="A597">
        <v>596</v>
      </c>
      <c r="B597" s="13">
        <v>-2.1631801630607836</v>
      </c>
    </row>
    <row r="598" spans="1:2">
      <c r="A598">
        <v>597</v>
      </c>
      <c r="B598" s="13">
        <v>1.656274453089873</v>
      </c>
    </row>
    <row r="599" spans="1:2">
      <c r="A599">
        <v>598</v>
      </c>
      <c r="B599" s="13">
        <v>-2.0533815755857563</v>
      </c>
    </row>
    <row r="600" spans="1:2">
      <c r="A600">
        <v>599</v>
      </c>
      <c r="B600" s="13">
        <v>-1.6927738256280269</v>
      </c>
    </row>
    <row r="601" spans="1:2">
      <c r="A601">
        <v>600</v>
      </c>
      <c r="B601" s="13">
        <v>-2.0893835952166437</v>
      </c>
    </row>
    <row r="602" spans="1:2">
      <c r="A602">
        <v>601</v>
      </c>
      <c r="B602" s="13">
        <v>1.6148474473590295</v>
      </c>
    </row>
    <row r="603" spans="1:2">
      <c r="A603">
        <v>602</v>
      </c>
      <c r="B603" s="13">
        <v>-0.11933471306723226</v>
      </c>
    </row>
    <row r="604" spans="1:2">
      <c r="A604">
        <v>603</v>
      </c>
      <c r="B604" s="13">
        <v>2.5494941752663145</v>
      </c>
    </row>
    <row r="605" spans="1:2">
      <c r="A605">
        <v>604</v>
      </c>
      <c r="B605" s="13">
        <v>-0.95734900342803464</v>
      </c>
    </row>
    <row r="606" spans="1:2">
      <c r="A606">
        <v>605</v>
      </c>
      <c r="B606" s="13">
        <v>-4.6702184366421982</v>
      </c>
    </row>
    <row r="607" spans="1:2">
      <c r="A607">
        <v>606</v>
      </c>
      <c r="B607" s="13">
        <v>0.52443619901285188</v>
      </c>
    </row>
    <row r="608" spans="1:2">
      <c r="A608">
        <v>607</v>
      </c>
      <c r="B608" s="13">
        <v>-2.6591316729105734</v>
      </c>
    </row>
    <row r="609" spans="1:2">
      <c r="A609">
        <v>608</v>
      </c>
      <c r="B609" s="13">
        <v>-4.1368816413434466</v>
      </c>
    </row>
    <row r="610" spans="1:2">
      <c r="A610">
        <v>609</v>
      </c>
      <c r="B610" s="13">
        <v>2.1007132024228081</v>
      </c>
    </row>
    <row r="611" spans="1:2">
      <c r="A611">
        <v>610</v>
      </c>
      <c r="B611" s="13">
        <v>3.109863513281683E-2</v>
      </c>
    </row>
    <row r="612" spans="1:2">
      <c r="A612">
        <v>611</v>
      </c>
      <c r="B612" s="13">
        <v>-3.8220270866901789</v>
      </c>
    </row>
    <row r="613" spans="1:2">
      <c r="A613">
        <v>612</v>
      </c>
      <c r="B613" s="13">
        <v>-4.7964379257881502</v>
      </c>
    </row>
    <row r="614" spans="1:2">
      <c r="A614">
        <v>613</v>
      </c>
      <c r="B614" s="13">
        <v>1.2382570501565979</v>
      </c>
    </row>
    <row r="615" spans="1:2">
      <c r="A615">
        <v>614</v>
      </c>
      <c r="B615" s="13">
        <v>-5.0739379812401184</v>
      </c>
    </row>
    <row r="616" spans="1:2">
      <c r="A616">
        <v>615</v>
      </c>
      <c r="B616" s="13">
        <v>1.0527387739037166</v>
      </c>
    </row>
    <row r="617" spans="1:2">
      <c r="A617">
        <v>616</v>
      </c>
      <c r="B617" s="13">
        <v>-3.1774225328864691</v>
      </c>
    </row>
    <row r="618" spans="1:2">
      <c r="A618">
        <v>617</v>
      </c>
      <c r="B618" s="13">
        <v>-4.9201941208773956</v>
      </c>
    </row>
    <row r="619" spans="1:2">
      <c r="A619">
        <v>618</v>
      </c>
      <c r="B619" s="13">
        <v>-6.0833445481042459</v>
      </c>
    </row>
    <row r="620" spans="1:2">
      <c r="A620">
        <v>619</v>
      </c>
      <c r="B620" s="13">
        <v>-5.7819357020040121</v>
      </c>
    </row>
    <row r="621" spans="1:2">
      <c r="A621">
        <v>620</v>
      </c>
      <c r="B621" s="13">
        <v>3.9478510957612887</v>
      </c>
    </row>
    <row r="622" spans="1:2">
      <c r="A622">
        <v>621</v>
      </c>
      <c r="B622" s="13">
        <v>-2.5445558608592691</v>
      </c>
    </row>
    <row r="623" spans="1:2">
      <c r="A623">
        <v>622</v>
      </c>
      <c r="B623" s="13">
        <v>2.848905515550241</v>
      </c>
    </row>
    <row r="624" spans="1:2">
      <c r="A624">
        <v>623</v>
      </c>
      <c r="B624" s="13">
        <v>-2.4864582038277256</v>
      </c>
    </row>
    <row r="625" spans="1:2">
      <c r="A625">
        <v>624</v>
      </c>
      <c r="B625" s="13">
        <v>-0.91822115735013421</v>
      </c>
    </row>
    <row r="626" spans="1:2">
      <c r="A626">
        <v>625</v>
      </c>
      <c r="B626" s="13">
        <v>-2.614832672414785</v>
      </c>
    </row>
    <row r="627" spans="1:2">
      <c r="A627">
        <v>626</v>
      </c>
      <c r="B627" s="13">
        <v>-3.2874501470721729</v>
      </c>
    </row>
    <row r="628" spans="1:2">
      <c r="A628">
        <v>627</v>
      </c>
      <c r="B628" s="13">
        <v>0.63656731552401946</v>
      </c>
    </row>
    <row r="629" spans="1:2">
      <c r="A629">
        <v>628</v>
      </c>
      <c r="B629" s="13">
        <v>1.5426815005392116</v>
      </c>
    </row>
    <row r="630" spans="1:2">
      <c r="A630">
        <v>629</v>
      </c>
      <c r="B630" s="13">
        <v>-1.1769250297442115</v>
      </c>
    </row>
    <row r="631" spans="1:2">
      <c r="A631">
        <v>630</v>
      </c>
      <c r="B631" s="13">
        <v>-0.55366545643880527</v>
      </c>
    </row>
    <row r="632" spans="1:2">
      <c r="A632">
        <v>631</v>
      </c>
      <c r="B632" s="13">
        <v>-4.3581742941372532</v>
      </c>
    </row>
    <row r="633" spans="1:2">
      <c r="A633">
        <v>632</v>
      </c>
      <c r="B633" s="13">
        <v>-1.002721355087588</v>
      </c>
    </row>
    <row r="634" spans="1:2">
      <c r="A634">
        <v>633</v>
      </c>
      <c r="B634" s="13">
        <v>1.0335316218984421</v>
      </c>
    </row>
    <row r="635" spans="1:2">
      <c r="A635">
        <v>634</v>
      </c>
      <c r="B635" s="13">
        <v>-5.1581461720286592</v>
      </c>
    </row>
    <row r="636" spans="1:2">
      <c r="A636">
        <v>635</v>
      </c>
      <c r="B636" s="13">
        <v>8.9456166575587233</v>
      </c>
    </row>
    <row r="637" spans="1:2">
      <c r="A637">
        <v>636</v>
      </c>
      <c r="B637" s="13">
        <v>-1.6647052040847401</v>
      </c>
    </row>
    <row r="638" spans="1:2">
      <c r="A638">
        <v>637</v>
      </c>
      <c r="B638" s="13">
        <v>3.6889044821936636</v>
      </c>
    </row>
    <row r="639" spans="1:2">
      <c r="A639">
        <v>638</v>
      </c>
      <c r="B639" s="13">
        <v>-2.1356567626625016</v>
      </c>
    </row>
    <row r="640" spans="1:2">
      <c r="A640">
        <v>639</v>
      </c>
      <c r="B640" s="13">
        <v>-5.2100911124502396</v>
      </c>
    </row>
    <row r="641" spans="1:2">
      <c r="A641">
        <v>640</v>
      </c>
      <c r="B641" s="13">
        <v>-6.231749124682306</v>
      </c>
    </row>
    <row r="642" spans="1:2">
      <c r="A642">
        <v>641</v>
      </c>
      <c r="B642" s="13">
        <v>-5.6791574013027217E-3</v>
      </c>
    </row>
    <row r="643" spans="1:2">
      <c r="A643">
        <v>642</v>
      </c>
      <c r="B643" s="13">
        <v>0.83027277959804902</v>
      </c>
    </row>
    <row r="644" spans="1:2">
      <c r="A644">
        <v>643</v>
      </c>
      <c r="B644" s="13">
        <v>-4.1591834120095363</v>
      </c>
    </row>
    <row r="645" spans="1:2">
      <c r="A645">
        <v>644</v>
      </c>
      <c r="B645" s="13">
        <v>-1.9747418024851342</v>
      </c>
    </row>
    <row r="646" spans="1:2">
      <c r="A646">
        <v>645</v>
      </c>
      <c r="B646" s="13">
        <v>0.90397596852014772</v>
      </c>
    </row>
    <row r="647" spans="1:2">
      <c r="A647">
        <v>646</v>
      </c>
      <c r="B647" s="13">
        <v>1.5022288142205109</v>
      </c>
    </row>
    <row r="648" spans="1:2">
      <c r="A648">
        <v>647</v>
      </c>
      <c r="B648" s="13">
        <v>-3.354603766297914</v>
      </c>
    </row>
    <row r="649" spans="1:2">
      <c r="A649">
        <v>648</v>
      </c>
      <c r="B649" s="13">
        <v>-4.6524305762124953</v>
      </c>
    </row>
    <row r="650" spans="1:2">
      <c r="A650">
        <v>649</v>
      </c>
      <c r="B650" s="13">
        <v>3.8706067589528224</v>
      </c>
    </row>
    <row r="651" spans="1:2">
      <c r="A651">
        <v>650</v>
      </c>
      <c r="B651" s="13">
        <v>-2.6062007301917181</v>
      </c>
    </row>
    <row r="652" spans="1:2">
      <c r="A652">
        <v>651</v>
      </c>
      <c r="B652" s="13">
        <v>-4.0468051706695602</v>
      </c>
    </row>
    <row r="653" spans="1:2">
      <c r="A653">
        <v>652</v>
      </c>
      <c r="B653" s="13">
        <v>1.7516862734233114</v>
      </c>
    </row>
    <row r="654" spans="1:2">
      <c r="A654">
        <v>653</v>
      </c>
      <c r="B654" s="13">
        <v>8.5289171059629021E-2</v>
      </c>
    </row>
    <row r="655" spans="1:2">
      <c r="A655">
        <v>654</v>
      </c>
      <c r="B655" s="13">
        <v>-6.5555992712384885</v>
      </c>
    </row>
    <row r="656" spans="1:2">
      <c r="A656">
        <v>655</v>
      </c>
      <c r="B656" s="13">
        <v>-1.9707279283803847</v>
      </c>
    </row>
    <row r="657" spans="1:2">
      <c r="A657">
        <v>656</v>
      </c>
      <c r="B657" s="13">
        <v>-2.4344975109072515</v>
      </c>
    </row>
    <row r="658" spans="1:2">
      <c r="A658">
        <v>657</v>
      </c>
      <c r="B658" s="13">
        <v>2.3961002207705615</v>
      </c>
    </row>
    <row r="659" spans="1:2">
      <c r="A659">
        <v>658</v>
      </c>
      <c r="B659" s="13">
        <v>0.86538405294024334</v>
      </c>
    </row>
    <row r="660" spans="1:2">
      <c r="A660">
        <v>659</v>
      </c>
      <c r="B660" s="13">
        <v>-1.1765156105685142</v>
      </c>
    </row>
    <row r="661" spans="1:2">
      <c r="A661">
        <v>660</v>
      </c>
      <c r="B661" s="13">
        <v>-3.2964106394902433</v>
      </c>
    </row>
    <row r="662" spans="1:2">
      <c r="A662">
        <v>661</v>
      </c>
      <c r="B662" s="13">
        <v>-2.1672103351251115</v>
      </c>
    </row>
    <row r="663" spans="1:2">
      <c r="A663">
        <v>662</v>
      </c>
      <c r="B663" s="13">
        <v>0.80692756889266315</v>
      </c>
    </row>
    <row r="664" spans="1:2">
      <c r="A664">
        <v>663</v>
      </c>
      <c r="B664" s="13">
        <v>-0.29405604588135448</v>
      </c>
    </row>
    <row r="665" spans="1:2">
      <c r="A665">
        <v>664</v>
      </c>
      <c r="B665" s="13">
        <v>0.66008099997096426</v>
      </c>
    </row>
    <row r="666" spans="1:2">
      <c r="A666">
        <v>665</v>
      </c>
      <c r="B666" s="13">
        <v>-3.4123649346474543</v>
      </c>
    </row>
    <row r="667" spans="1:2">
      <c r="A667">
        <v>666</v>
      </c>
      <c r="B667" s="13">
        <v>3.0883695185952593</v>
      </c>
    </row>
    <row r="668" spans="1:2">
      <c r="A668">
        <v>667</v>
      </c>
      <c r="B668" s="13">
        <v>-5.7801664006751974</v>
      </c>
    </row>
    <row r="669" spans="1:2">
      <c r="A669">
        <v>668</v>
      </c>
      <c r="B669" s="13">
        <v>0.8334651236795162</v>
      </c>
    </row>
    <row r="670" spans="1:2">
      <c r="A670">
        <v>669</v>
      </c>
      <c r="B670" s="13">
        <v>0.13248068223478407</v>
      </c>
    </row>
    <row r="671" spans="1:2">
      <c r="A671">
        <v>670</v>
      </c>
      <c r="B671" s="13">
        <v>-1.7099674536395226</v>
      </c>
    </row>
    <row r="672" spans="1:2">
      <c r="A672">
        <v>671</v>
      </c>
      <c r="B672" s="13">
        <v>-4.2644673920982719</v>
      </c>
    </row>
    <row r="673" spans="1:2">
      <c r="A673">
        <v>672</v>
      </c>
      <c r="B673" s="13">
        <v>-6.1680055268823972</v>
      </c>
    </row>
    <row r="674" spans="1:2">
      <c r="A674">
        <v>673</v>
      </c>
      <c r="B674" s="13">
        <v>-0.85728922158278964</v>
      </c>
    </row>
    <row r="675" spans="1:2">
      <c r="A675">
        <v>674</v>
      </c>
      <c r="B675" s="13">
        <v>-2.2990202916416052</v>
      </c>
    </row>
    <row r="676" spans="1:2">
      <c r="A676">
        <v>675</v>
      </c>
      <c r="B676" s="13">
        <v>-2.684978889663983</v>
      </c>
    </row>
    <row r="677" spans="1:2">
      <c r="A677">
        <v>676</v>
      </c>
      <c r="B677" s="13">
        <v>-2.0864731818676727</v>
      </c>
    </row>
    <row r="678" spans="1:2">
      <c r="A678">
        <v>677</v>
      </c>
      <c r="B678" s="13">
        <v>2.1819554429370189</v>
      </c>
    </row>
    <row r="679" spans="1:2">
      <c r="A679">
        <v>678</v>
      </c>
      <c r="B679" s="13">
        <v>-1.0042356833129418</v>
      </c>
    </row>
    <row r="680" spans="1:2">
      <c r="A680">
        <v>679</v>
      </c>
      <c r="B680" s="13">
        <v>2.7286616881390682</v>
      </c>
    </row>
    <row r="681" spans="1:2">
      <c r="A681">
        <v>680</v>
      </c>
      <c r="B681" s="13">
        <v>8.2134747504004082</v>
      </c>
    </row>
    <row r="682" spans="1:2">
      <c r="A682">
        <v>681</v>
      </c>
      <c r="B682" s="13">
        <v>5.4598764041801351</v>
      </c>
    </row>
    <row r="683" spans="1:2">
      <c r="A683">
        <v>682</v>
      </c>
      <c r="B683" s="13">
        <v>-4.6591952920513524</v>
      </c>
    </row>
    <row r="684" spans="1:2">
      <c r="A684">
        <v>683</v>
      </c>
      <c r="B684" s="13">
        <v>-9.4899184447064311</v>
      </c>
    </row>
    <row r="685" spans="1:2">
      <c r="A685">
        <v>684</v>
      </c>
      <c r="B685" s="13">
        <v>0.18790081838407829</v>
      </c>
    </row>
    <row r="686" spans="1:2">
      <c r="A686">
        <v>685</v>
      </c>
      <c r="B686" s="13">
        <v>-2.2247901206433154</v>
      </c>
    </row>
    <row r="687" spans="1:2">
      <c r="A687">
        <v>686</v>
      </c>
      <c r="B687" s="13">
        <v>2.2332372788075991</v>
      </c>
    </row>
    <row r="688" spans="1:2">
      <c r="A688">
        <v>687</v>
      </c>
      <c r="B688" s="13">
        <v>-0.42069462050612116</v>
      </c>
    </row>
    <row r="689" spans="1:2">
      <c r="A689">
        <v>688</v>
      </c>
      <c r="B689" s="13">
        <v>4.8850203375698342</v>
      </c>
    </row>
    <row r="690" spans="1:2">
      <c r="A690">
        <v>689</v>
      </c>
      <c r="B690" s="13">
        <v>-1.0800989076953833</v>
      </c>
    </row>
    <row r="691" spans="1:2">
      <c r="A691">
        <v>690</v>
      </c>
      <c r="B691" s="13">
        <v>-0.64806631476014442</v>
      </c>
    </row>
    <row r="692" spans="1:2">
      <c r="A692">
        <v>691</v>
      </c>
      <c r="B692" s="13">
        <v>0.14473420188929481</v>
      </c>
    </row>
    <row r="693" spans="1:2">
      <c r="A693">
        <v>692</v>
      </c>
      <c r="B693" s="13">
        <v>-0.86142967716690311</v>
      </c>
    </row>
    <row r="694" spans="1:2">
      <c r="A694">
        <v>693</v>
      </c>
      <c r="B694" s="13">
        <v>-4.09256287942992</v>
      </c>
    </row>
    <row r="695" spans="1:2">
      <c r="A695">
        <v>694</v>
      </c>
      <c r="B695" s="13">
        <v>1.5993042940488529</v>
      </c>
    </row>
    <row r="696" spans="1:2">
      <c r="A696">
        <v>695</v>
      </c>
      <c r="B696" s="13">
        <v>-3.9962619016918839</v>
      </c>
    </row>
    <row r="697" spans="1:2">
      <c r="A697">
        <v>696</v>
      </c>
      <c r="B697" s="13">
        <v>2.6261442437445837</v>
      </c>
    </row>
    <row r="698" spans="1:2">
      <c r="A698">
        <v>697</v>
      </c>
      <c r="B698" s="13">
        <v>-4.2344078801997433</v>
      </c>
    </row>
    <row r="699" spans="1:2">
      <c r="A699">
        <v>698</v>
      </c>
      <c r="B699" s="13">
        <v>1.3030158615502823</v>
      </c>
    </row>
    <row r="700" spans="1:2">
      <c r="A700">
        <v>699</v>
      </c>
      <c r="B700" s="13">
        <v>-1.9613976075716097</v>
      </c>
    </row>
    <row r="701" spans="1:2">
      <c r="A701">
        <v>700</v>
      </c>
      <c r="B701" s="13">
        <v>2.2163131742722371</v>
      </c>
    </row>
    <row r="702" spans="1:2">
      <c r="A702">
        <v>701</v>
      </c>
      <c r="B702" s="13">
        <v>-3.1617508235240832</v>
      </c>
    </row>
    <row r="703" spans="1:2">
      <c r="A703">
        <v>702</v>
      </c>
      <c r="B703" s="13">
        <v>-2.6641596839367092</v>
      </c>
    </row>
    <row r="704" spans="1:2">
      <c r="A704">
        <v>703</v>
      </c>
      <c r="B704" s="13">
        <v>-3.1200175713759482</v>
      </c>
    </row>
    <row r="705" spans="1:2">
      <c r="A705">
        <v>704</v>
      </c>
      <c r="B705" s="13">
        <v>0.70204863933485684</v>
      </c>
    </row>
    <row r="706" spans="1:2">
      <c r="A706">
        <v>705</v>
      </c>
      <c r="B706" s="13">
        <v>-4.1924853875390458</v>
      </c>
    </row>
    <row r="707" spans="1:2">
      <c r="A707">
        <v>706</v>
      </c>
      <c r="B707" s="13">
        <v>2.153565718735154</v>
      </c>
    </row>
    <row r="708" spans="1:2">
      <c r="A708">
        <v>707</v>
      </c>
      <c r="B708" s="13">
        <v>-0.89203344156957265</v>
      </c>
    </row>
    <row r="709" spans="1:2">
      <c r="A709">
        <v>708</v>
      </c>
      <c r="B709" s="13">
        <v>-1.280576039062103</v>
      </c>
    </row>
    <row r="710" spans="1:2">
      <c r="A710">
        <v>709</v>
      </c>
      <c r="B710" s="13">
        <v>-4.0840947538286692</v>
      </c>
    </row>
    <row r="711" spans="1:2">
      <c r="A711">
        <v>710</v>
      </c>
      <c r="B711" s="13">
        <v>4.6041440991685745</v>
      </c>
    </row>
    <row r="712" spans="1:2">
      <c r="A712">
        <v>711</v>
      </c>
      <c r="B712" s="13">
        <v>-5.4418224778673743</v>
      </c>
    </row>
    <row r="713" spans="1:2">
      <c r="A713">
        <v>712</v>
      </c>
      <c r="B713" s="13">
        <v>-5.8123492905390446</v>
      </c>
    </row>
    <row r="714" spans="1:2">
      <c r="A714">
        <v>713</v>
      </c>
      <c r="B714" s="13">
        <v>-0.5219656722285646</v>
      </c>
    </row>
    <row r="715" spans="1:2">
      <c r="A715">
        <v>714</v>
      </c>
      <c r="B715" s="13">
        <v>0.55499086913396689</v>
      </c>
    </row>
    <row r="716" spans="1:2">
      <c r="A716">
        <v>715</v>
      </c>
      <c r="B716" s="13">
        <v>-0.91123984072164299</v>
      </c>
    </row>
    <row r="717" spans="1:2">
      <c r="A717">
        <v>716</v>
      </c>
      <c r="B717" s="13">
        <v>-3.1828173611958208</v>
      </c>
    </row>
    <row r="718" spans="1:2">
      <c r="A718">
        <v>717</v>
      </c>
      <c r="B718" s="13">
        <v>4.8297433082278722</v>
      </c>
    </row>
    <row r="719" spans="1:2">
      <c r="A719">
        <v>718</v>
      </c>
      <c r="B719" s="13">
        <v>3.7353746874640388</v>
      </c>
    </row>
    <row r="720" spans="1:2">
      <c r="A720">
        <v>719</v>
      </c>
      <c r="B720" s="13">
        <v>-7.580301846672973</v>
      </c>
    </row>
    <row r="721" spans="1:2">
      <c r="A721">
        <v>720</v>
      </c>
      <c r="B721" s="13">
        <v>-1.4637418652728362</v>
      </c>
    </row>
    <row r="722" spans="1:2">
      <c r="A722">
        <v>721</v>
      </c>
      <c r="B722" s="13">
        <v>-2.4589026598356147</v>
      </c>
    </row>
    <row r="723" spans="1:2">
      <c r="A723">
        <v>722</v>
      </c>
      <c r="B723" s="13">
        <v>-0.62780944582643072</v>
      </c>
    </row>
    <row r="724" spans="1:2">
      <c r="A724">
        <v>723</v>
      </c>
      <c r="B724" s="13">
        <v>0.72772945253710564</v>
      </c>
    </row>
    <row r="725" spans="1:2">
      <c r="A725">
        <v>724</v>
      </c>
      <c r="B725" s="13">
        <v>0.12553482075468125</v>
      </c>
    </row>
    <row r="726" spans="1:2">
      <c r="A726">
        <v>725</v>
      </c>
      <c r="B726" s="13">
        <v>-0.23746661570176503</v>
      </c>
    </row>
    <row r="727" spans="1:2">
      <c r="A727">
        <v>726</v>
      </c>
      <c r="B727" s="13">
        <v>-1.3914933582524465</v>
      </c>
    </row>
    <row r="728" spans="1:2">
      <c r="A728">
        <v>727</v>
      </c>
      <c r="B728" s="13">
        <v>3.0345410334971223</v>
      </c>
    </row>
    <row r="729" spans="1:2">
      <c r="A729">
        <v>728</v>
      </c>
      <c r="B729" s="13">
        <v>-1.4548162501379625</v>
      </c>
    </row>
    <row r="730" spans="1:2">
      <c r="A730">
        <v>729</v>
      </c>
      <c r="B730" s="13">
        <v>-2.086982515528963E-2</v>
      </c>
    </row>
    <row r="731" spans="1:2">
      <c r="A731">
        <v>730</v>
      </c>
      <c r="B731" s="13">
        <v>-1.6047357211441355</v>
      </c>
    </row>
    <row r="732" spans="1:2">
      <c r="A732">
        <v>731</v>
      </c>
      <c r="B732" s="13">
        <v>-0.32358379693419892</v>
      </c>
    </row>
    <row r="733" spans="1:2">
      <c r="A733">
        <v>732</v>
      </c>
      <c r="B733" s="13">
        <v>-2.4492505568940826</v>
      </c>
    </row>
    <row r="734" spans="1:2">
      <c r="A734">
        <v>733</v>
      </c>
      <c r="B734" s="13">
        <v>0.54683439800669542</v>
      </c>
    </row>
    <row r="735" spans="1:2">
      <c r="A735">
        <v>734</v>
      </c>
      <c r="B735" s="13">
        <v>-6.6090592138480559</v>
      </c>
    </row>
    <row r="736" spans="1:2">
      <c r="A736">
        <v>735</v>
      </c>
      <c r="B736" s="13">
        <v>1.2910644866960785</v>
      </c>
    </row>
    <row r="737" spans="1:2">
      <c r="A737">
        <v>736</v>
      </c>
      <c r="B737" s="13">
        <v>-3.7774066282669625</v>
      </c>
    </row>
    <row r="738" spans="1:2">
      <c r="A738">
        <v>737</v>
      </c>
      <c r="B738" s="13">
        <v>6.6266467868262531</v>
      </c>
    </row>
    <row r="739" spans="1:2">
      <c r="A739">
        <v>738</v>
      </c>
      <c r="B739" s="13">
        <v>-0.9111147183381354</v>
      </c>
    </row>
    <row r="740" spans="1:2">
      <c r="A740">
        <v>739</v>
      </c>
      <c r="B740" s="13">
        <v>0.7517803731475925</v>
      </c>
    </row>
    <row r="741" spans="1:2">
      <c r="A741">
        <v>740</v>
      </c>
      <c r="B741" s="13">
        <v>-6.1316179171423206</v>
      </c>
    </row>
    <row r="742" spans="1:2">
      <c r="A742">
        <v>741</v>
      </c>
      <c r="B742" s="13">
        <v>-0.97630270313748591</v>
      </c>
    </row>
    <row r="743" spans="1:2">
      <c r="A743">
        <v>742</v>
      </c>
      <c r="B743" s="13">
        <v>-1.5812022315211713</v>
      </c>
    </row>
    <row r="744" spans="1:2">
      <c r="A744">
        <v>743</v>
      </c>
      <c r="B744" s="13">
        <v>-1.0329754202088353</v>
      </c>
    </row>
    <row r="745" spans="1:2">
      <c r="A745">
        <v>744</v>
      </c>
      <c r="B745" s="13">
        <v>2.3889930539426611</v>
      </c>
    </row>
    <row r="746" spans="1:2">
      <c r="A746">
        <v>745</v>
      </c>
      <c r="B746" s="13">
        <v>-0.50195237831335315</v>
      </c>
    </row>
    <row r="747" spans="1:2">
      <c r="A747">
        <v>746</v>
      </c>
      <c r="B747" s="13">
        <v>5.2293140307360684</v>
      </c>
    </row>
    <row r="748" spans="1:2">
      <c r="A748">
        <v>747</v>
      </c>
      <c r="B748" s="13">
        <v>1.4390647452843683</v>
      </c>
    </row>
    <row r="749" spans="1:2">
      <c r="A749">
        <v>748</v>
      </c>
      <c r="B749" s="13">
        <v>-0.61907355119467344</v>
      </c>
    </row>
    <row r="750" spans="1:2">
      <c r="A750">
        <v>749</v>
      </c>
      <c r="B750" s="13">
        <v>-6.9211619947813574</v>
      </c>
    </row>
    <row r="751" spans="1:2">
      <c r="A751">
        <v>750</v>
      </c>
      <c r="B751" s="13">
        <v>6.1463553200912182</v>
      </c>
    </row>
    <row r="752" spans="1:2">
      <c r="A752">
        <v>751</v>
      </c>
      <c r="B752" s="13">
        <v>-4.9491845385862625</v>
      </c>
    </row>
    <row r="753" spans="1:2">
      <c r="A753">
        <v>752</v>
      </c>
      <c r="B753" s="13">
        <v>0.94592022374185647</v>
      </c>
    </row>
    <row r="754" spans="1:2">
      <c r="A754">
        <v>753</v>
      </c>
      <c r="B754" s="13">
        <v>-2.0142128291333714</v>
      </c>
    </row>
    <row r="755" spans="1:2">
      <c r="A755">
        <v>754</v>
      </c>
      <c r="B755" s="13">
        <v>-1.6785045815371145</v>
      </c>
    </row>
    <row r="756" spans="1:2">
      <c r="A756">
        <v>755</v>
      </c>
      <c r="B756" s="13">
        <v>-1.5303445028518374</v>
      </c>
    </row>
    <row r="757" spans="1:2">
      <c r="A757">
        <v>756</v>
      </c>
      <c r="B757" s="13">
        <v>-3.7056437799503659</v>
      </c>
    </row>
    <row r="758" spans="1:2">
      <c r="A758">
        <v>757</v>
      </c>
      <c r="B758" s="13">
        <v>-5.3789668113020674</v>
      </c>
    </row>
    <row r="759" spans="1:2">
      <c r="A759">
        <v>758</v>
      </c>
      <c r="B759" s="13">
        <v>0.91502829685510867</v>
      </c>
    </row>
    <row r="760" spans="1:2">
      <c r="A760">
        <v>759</v>
      </c>
      <c r="B760" s="13">
        <v>-2.2462463328650264</v>
      </c>
    </row>
    <row r="761" spans="1:2">
      <c r="A761">
        <v>760</v>
      </c>
      <c r="B761" s="13">
        <v>-2.062023456300333</v>
      </c>
    </row>
    <row r="762" spans="1:2">
      <c r="A762">
        <v>761</v>
      </c>
      <c r="B762" s="13">
        <v>-3.2700108745068759</v>
      </c>
    </row>
    <row r="763" spans="1:2">
      <c r="A763">
        <v>762</v>
      </c>
      <c r="B763" s="13">
        <v>-1.3310208972924491</v>
      </c>
    </row>
    <row r="764" spans="1:2">
      <c r="A764">
        <v>763</v>
      </c>
      <c r="B764" s="13">
        <v>-2.1180975011920733</v>
      </c>
    </row>
    <row r="765" spans="1:2">
      <c r="A765">
        <v>764</v>
      </c>
      <c r="B765" s="13">
        <v>5.7713760379294224E-2</v>
      </c>
    </row>
    <row r="766" spans="1:2">
      <c r="A766">
        <v>765</v>
      </c>
      <c r="B766" s="13">
        <v>-3.4648359008784979</v>
      </c>
    </row>
    <row r="767" spans="1:2">
      <c r="A767">
        <v>766</v>
      </c>
      <c r="B767" s="13">
        <v>2.0031306694775406</v>
      </c>
    </row>
    <row r="768" spans="1:2">
      <c r="A768">
        <v>767</v>
      </c>
      <c r="B768" s="13">
        <v>-0.53595028122390331</v>
      </c>
    </row>
    <row r="769" spans="1:2">
      <c r="A769">
        <v>768</v>
      </c>
      <c r="B769" s="13">
        <v>-0.6881615487479511</v>
      </c>
    </row>
    <row r="770" spans="1:2">
      <c r="A770">
        <v>769</v>
      </c>
      <c r="B770" s="13">
        <v>1.8586571481787948</v>
      </c>
    </row>
    <row r="771" spans="1:2">
      <c r="A771">
        <v>770</v>
      </c>
      <c r="B771" s="13">
        <v>-4.9253811334333033</v>
      </c>
    </row>
    <row r="772" spans="1:2">
      <c r="A772">
        <v>771</v>
      </c>
      <c r="B772" s="13">
        <v>-6.1864823492635779E-2</v>
      </c>
    </row>
    <row r="773" spans="1:2">
      <c r="A773">
        <v>772</v>
      </c>
      <c r="B773" s="13">
        <v>4.9691137887803549</v>
      </c>
    </row>
    <row r="774" spans="1:2">
      <c r="A774">
        <v>773</v>
      </c>
      <c r="B774" s="13">
        <v>2.9735011030235343</v>
      </c>
    </row>
    <row r="775" spans="1:2">
      <c r="A775">
        <v>774</v>
      </c>
      <c r="B775" s="13">
        <v>0.26182697667418758</v>
      </c>
    </row>
    <row r="776" spans="1:2">
      <c r="A776">
        <v>775</v>
      </c>
      <c r="B776" s="13">
        <v>0.32975611292931767</v>
      </c>
    </row>
    <row r="777" spans="1:2">
      <c r="A777">
        <v>776</v>
      </c>
      <c r="B777" s="13">
        <v>4.9694158484854221</v>
      </c>
    </row>
    <row r="778" spans="1:2">
      <c r="A778">
        <v>777</v>
      </c>
      <c r="B778" s="13">
        <v>8.2952705408400025</v>
      </c>
    </row>
    <row r="779" spans="1:2">
      <c r="A779">
        <v>778</v>
      </c>
      <c r="B779" s="13">
        <v>2.1141961110593686</v>
      </c>
    </row>
    <row r="780" spans="1:2">
      <c r="A780">
        <v>779</v>
      </c>
      <c r="B780" s="13">
        <v>-4.1151754769624711</v>
      </c>
    </row>
    <row r="781" spans="1:2">
      <c r="A781">
        <v>780</v>
      </c>
      <c r="B781" s="13">
        <v>6.8470974921665952</v>
      </c>
    </row>
    <row r="782" spans="1:2">
      <c r="A782">
        <v>781</v>
      </c>
      <c r="B782" s="13">
        <v>-3.9432578961488076</v>
      </c>
    </row>
    <row r="783" spans="1:2">
      <c r="A783">
        <v>782</v>
      </c>
      <c r="B783" s="13">
        <v>-9.8960772288013865E-2</v>
      </c>
    </row>
    <row r="784" spans="1:2">
      <c r="A784">
        <v>783</v>
      </c>
      <c r="B784" s="13">
        <v>-1.1316590522702299</v>
      </c>
    </row>
    <row r="785" spans="1:2">
      <c r="A785">
        <v>784</v>
      </c>
      <c r="B785" s="13">
        <v>-3.5418626970801048</v>
      </c>
    </row>
    <row r="786" spans="1:2">
      <c r="A786">
        <v>785</v>
      </c>
      <c r="B786" s="13">
        <v>-1.3901607402885441</v>
      </c>
    </row>
    <row r="787" spans="1:2">
      <c r="A787">
        <v>786</v>
      </c>
      <c r="B787" s="13">
        <v>1.7889063366594966</v>
      </c>
    </row>
    <row r="788" spans="1:2">
      <c r="A788">
        <v>787</v>
      </c>
      <c r="B788" s="13">
        <v>-1.7186719521402343</v>
      </c>
    </row>
    <row r="789" spans="1:2">
      <c r="A789">
        <v>788</v>
      </c>
      <c r="B789" s="13">
        <v>4.2489980332533008</v>
      </c>
    </row>
    <row r="790" spans="1:2">
      <c r="A790">
        <v>789</v>
      </c>
      <c r="B790" s="13">
        <v>-8.9523570916296809</v>
      </c>
    </row>
    <row r="791" spans="1:2">
      <c r="A791">
        <v>790</v>
      </c>
      <c r="B791" s="13">
        <v>5.0433111928483276</v>
      </c>
    </row>
    <row r="792" spans="1:2">
      <c r="A792">
        <v>791</v>
      </c>
      <c r="B792" s="13">
        <v>-0.17306185835957366</v>
      </c>
    </row>
    <row r="793" spans="1:2">
      <c r="A793">
        <v>792</v>
      </c>
      <c r="B793" s="13">
        <v>1.4752648835127928</v>
      </c>
    </row>
    <row r="794" spans="1:2">
      <c r="A794">
        <v>793</v>
      </c>
      <c r="B794" s="13">
        <v>-4.5742263865300004</v>
      </c>
    </row>
    <row r="795" spans="1:2">
      <c r="A795">
        <v>794</v>
      </c>
      <c r="B795" s="13">
        <v>0.20702354440275972</v>
      </c>
    </row>
    <row r="796" spans="1:2">
      <c r="A796">
        <v>795</v>
      </c>
      <c r="B796" s="13">
        <v>0.35334787357491604</v>
      </c>
    </row>
    <row r="797" spans="1:2">
      <c r="A797">
        <v>796</v>
      </c>
      <c r="B797" s="13">
        <v>-1.8951532440507739</v>
      </c>
    </row>
    <row r="798" spans="1:2">
      <c r="A798">
        <v>797</v>
      </c>
      <c r="B798" s="13">
        <v>-3.1291030690734742</v>
      </c>
    </row>
    <row r="799" spans="1:2">
      <c r="A799">
        <v>798</v>
      </c>
      <c r="B799" s="13">
        <v>-5.1314595577780882</v>
      </c>
    </row>
    <row r="800" spans="1:2">
      <c r="A800">
        <v>799</v>
      </c>
      <c r="B800" s="13">
        <v>-5.216533692572618</v>
      </c>
    </row>
    <row r="801" spans="1:2">
      <c r="A801">
        <v>800</v>
      </c>
      <c r="B801" s="13">
        <v>-8.9263979249428438</v>
      </c>
    </row>
    <row r="802" spans="1:2">
      <c r="A802">
        <v>801</v>
      </c>
      <c r="B802" s="13">
        <v>-1.1076714560754137</v>
      </c>
    </row>
    <row r="803" spans="1:2">
      <c r="A803">
        <v>802</v>
      </c>
      <c r="B803" s="13">
        <v>4.4624433152777305</v>
      </c>
    </row>
    <row r="804" spans="1:2">
      <c r="A804">
        <v>803</v>
      </c>
      <c r="B804" s="13">
        <v>0.46895808949871193</v>
      </c>
    </row>
    <row r="805" spans="1:2">
      <c r="A805">
        <v>804</v>
      </c>
      <c r="B805" s="13">
        <v>-2.9283561873599133</v>
      </c>
    </row>
    <row r="806" spans="1:2">
      <c r="A806">
        <v>805</v>
      </c>
      <c r="B806" s="13">
        <v>-0.89692794775755524</v>
      </c>
    </row>
    <row r="807" spans="1:2">
      <c r="A807">
        <v>806</v>
      </c>
      <c r="B807" s="13">
        <v>-2.4187329031378977</v>
      </c>
    </row>
    <row r="808" spans="1:2">
      <c r="A808">
        <v>807</v>
      </c>
      <c r="B808" s="13">
        <v>-0.73583755360184655</v>
      </c>
    </row>
    <row r="809" spans="1:2">
      <c r="A809">
        <v>808</v>
      </c>
      <c r="B809" s="13">
        <v>-0.58508096466012738</v>
      </c>
    </row>
    <row r="810" spans="1:2">
      <c r="A810">
        <v>809</v>
      </c>
      <c r="B810" s="13">
        <v>-3.2330119485900206</v>
      </c>
    </row>
    <row r="811" spans="1:2">
      <c r="A811">
        <v>810</v>
      </c>
      <c r="B811" s="13">
        <v>1.6472888283740339</v>
      </c>
    </row>
    <row r="812" spans="1:2">
      <c r="A812">
        <v>811</v>
      </c>
      <c r="B812" s="13">
        <v>-4.4634690467876252</v>
      </c>
    </row>
    <row r="813" spans="1:2">
      <c r="A813">
        <v>812</v>
      </c>
      <c r="B813" s="13">
        <v>2.5103842009630712</v>
      </c>
    </row>
    <row r="814" spans="1:2">
      <c r="A814">
        <v>813</v>
      </c>
      <c r="B814" s="13">
        <v>1.6786342670898287</v>
      </c>
    </row>
    <row r="815" spans="1:2">
      <c r="A815">
        <v>814</v>
      </c>
      <c r="B815" s="13">
        <v>-0.8609732734333978</v>
      </c>
    </row>
    <row r="816" spans="1:2">
      <c r="A816">
        <v>815</v>
      </c>
      <c r="B816" s="13">
        <v>0.8372952367757196</v>
      </c>
    </row>
    <row r="817" spans="1:2">
      <c r="A817">
        <v>816</v>
      </c>
      <c r="B817" s="13">
        <v>0.32171153540348041</v>
      </c>
    </row>
    <row r="818" spans="1:2">
      <c r="A818">
        <v>817</v>
      </c>
      <c r="B818" s="13">
        <v>-1.1074460794823013</v>
      </c>
    </row>
    <row r="819" spans="1:2">
      <c r="A819">
        <v>818</v>
      </c>
      <c r="B819" s="13">
        <v>-2.4714170455149707</v>
      </c>
    </row>
    <row r="820" spans="1:2">
      <c r="A820">
        <v>819</v>
      </c>
      <c r="B820" s="13">
        <v>-1.6567142913988324</v>
      </c>
    </row>
    <row r="821" spans="1:2">
      <c r="A821">
        <v>820</v>
      </c>
      <c r="B821" s="13">
        <v>1.9795787679301435</v>
      </c>
    </row>
    <row r="822" spans="1:2">
      <c r="A822">
        <v>821</v>
      </c>
      <c r="B822" s="13">
        <v>3.8228683246785256</v>
      </c>
    </row>
    <row r="823" spans="1:2">
      <c r="A823">
        <v>822</v>
      </c>
      <c r="B823" s="13">
        <v>-3.6106306223151257</v>
      </c>
    </row>
    <row r="824" spans="1:2">
      <c r="A824">
        <v>823</v>
      </c>
      <c r="B824" s="13">
        <v>1.733521461053942</v>
      </c>
    </row>
    <row r="825" spans="1:2">
      <c r="A825">
        <v>824</v>
      </c>
      <c r="B825" s="13">
        <v>-5.3826366523972125</v>
      </c>
    </row>
    <row r="826" spans="1:2">
      <c r="A826">
        <v>825</v>
      </c>
      <c r="B826" s="13">
        <v>-2.6865966732712376</v>
      </c>
    </row>
    <row r="827" spans="1:2">
      <c r="A827">
        <v>826</v>
      </c>
      <c r="B827" s="13">
        <v>1.8104345323299826</v>
      </c>
    </row>
    <row r="828" spans="1:2">
      <c r="A828">
        <v>827</v>
      </c>
      <c r="B828" s="13">
        <v>0.1750479298287487</v>
      </c>
    </row>
    <row r="829" spans="1:2">
      <c r="A829">
        <v>828</v>
      </c>
      <c r="B829" s="13">
        <v>-5.5022505949726535</v>
      </c>
    </row>
    <row r="830" spans="1:2">
      <c r="A830">
        <v>829</v>
      </c>
      <c r="B830" s="13">
        <v>-2.9937761946299466E-2</v>
      </c>
    </row>
    <row r="831" spans="1:2">
      <c r="A831">
        <v>830</v>
      </c>
      <c r="B831" s="13">
        <v>2.3660945208919535</v>
      </c>
    </row>
    <row r="832" spans="1:2">
      <c r="A832">
        <v>831</v>
      </c>
      <c r="B832" s="13">
        <v>1.7897898776679309</v>
      </c>
    </row>
    <row r="833" spans="1:2">
      <c r="A833">
        <v>832</v>
      </c>
      <c r="B833" s="13">
        <v>-1.9923902759111887</v>
      </c>
    </row>
    <row r="834" spans="1:2">
      <c r="A834">
        <v>833</v>
      </c>
      <c r="B834" s="13">
        <v>3.8866359282676015</v>
      </c>
    </row>
    <row r="835" spans="1:2">
      <c r="A835">
        <v>834</v>
      </c>
      <c r="B835" s="13">
        <v>-5.1378630776395262</v>
      </c>
    </row>
    <row r="836" spans="1:2">
      <c r="A836">
        <v>835</v>
      </c>
      <c r="B836" s="13">
        <v>-0.58126077708671053</v>
      </c>
    </row>
    <row r="837" spans="1:2">
      <c r="A837">
        <v>836</v>
      </c>
      <c r="B837" s="13">
        <v>-0.51675683320462507</v>
      </c>
    </row>
    <row r="838" spans="1:2">
      <c r="A838">
        <v>837</v>
      </c>
      <c r="B838" s="13">
        <v>-1.0466732938531429</v>
      </c>
    </row>
    <row r="839" spans="1:2">
      <c r="A839">
        <v>838</v>
      </c>
      <c r="B839" s="13">
        <v>-4.3815234523205895</v>
      </c>
    </row>
    <row r="840" spans="1:2">
      <c r="A840">
        <v>839</v>
      </c>
      <c r="B840" s="13">
        <v>-1.0830716242460467</v>
      </c>
    </row>
    <row r="841" spans="1:2">
      <c r="A841">
        <v>840</v>
      </c>
      <c r="B841" s="13">
        <v>-3.1848215317734918</v>
      </c>
    </row>
    <row r="842" spans="1:2">
      <c r="A842">
        <v>841</v>
      </c>
      <c r="B842" s="13">
        <v>0.73263318930354193</v>
      </c>
    </row>
    <row r="843" spans="1:2">
      <c r="A843">
        <v>842</v>
      </c>
      <c r="B843" s="13">
        <v>1.6922960122467134</v>
      </c>
    </row>
    <row r="844" spans="1:2">
      <c r="A844">
        <v>843</v>
      </c>
      <c r="B844" s="13">
        <v>-3.97702881357502</v>
      </c>
    </row>
    <row r="845" spans="1:2">
      <c r="A845">
        <v>844</v>
      </c>
      <c r="B845" s="13">
        <v>-2.0533365215281467</v>
      </c>
    </row>
    <row r="846" spans="1:2">
      <c r="A846">
        <v>845</v>
      </c>
      <c r="B846" s="13">
        <v>-0.97755245116170264</v>
      </c>
    </row>
    <row r="847" spans="1:2">
      <c r="A847">
        <v>846</v>
      </c>
      <c r="B847" s="13">
        <v>-1.9242005692976376</v>
      </c>
    </row>
    <row r="848" spans="1:2">
      <c r="A848">
        <v>847</v>
      </c>
      <c r="B848" s="13">
        <v>-0.91388910052513617</v>
      </c>
    </row>
    <row r="849" spans="1:2">
      <c r="A849">
        <v>848</v>
      </c>
      <c r="B849" s="13">
        <v>-1.3002340428392929</v>
      </c>
    </row>
    <row r="850" spans="1:2">
      <c r="A850">
        <v>849</v>
      </c>
      <c r="B850" s="13">
        <v>-4.5784253567716275</v>
      </c>
    </row>
    <row r="851" spans="1:2">
      <c r="A851">
        <v>850</v>
      </c>
      <c r="B851" s="13">
        <v>-5.4343815642667046</v>
      </c>
    </row>
    <row r="852" spans="1:2">
      <c r="A852">
        <v>851</v>
      </c>
      <c r="B852" s="13">
        <v>-7.304068332135718</v>
      </c>
    </row>
    <row r="853" spans="1:2">
      <c r="A853">
        <v>852</v>
      </c>
      <c r="B853" s="13">
        <v>-2.5324428218314652</v>
      </c>
    </row>
    <row r="854" spans="1:2">
      <c r="A854">
        <v>853</v>
      </c>
      <c r="B854" s="13">
        <v>1.6585652399275612</v>
      </c>
    </row>
    <row r="855" spans="1:2">
      <c r="A855">
        <v>854</v>
      </c>
      <c r="B855" s="13">
        <v>0.88671795550494348</v>
      </c>
    </row>
    <row r="856" spans="1:2">
      <c r="A856">
        <v>855</v>
      </c>
      <c r="B856" s="13">
        <v>-10.743290060152097</v>
      </c>
    </row>
    <row r="857" spans="1:2">
      <c r="A857">
        <v>856</v>
      </c>
      <c r="B857" s="13">
        <v>-3.6625309441492675</v>
      </c>
    </row>
    <row r="858" spans="1:2">
      <c r="A858">
        <v>857</v>
      </c>
      <c r="B858" s="13">
        <v>9.5574574949628399E-2</v>
      </c>
    </row>
    <row r="859" spans="1:2">
      <c r="A859">
        <v>858</v>
      </c>
      <c r="B859" s="13">
        <v>-4.3435264000409131</v>
      </c>
    </row>
    <row r="860" spans="1:2">
      <c r="A860">
        <v>859</v>
      </c>
      <c r="B860" s="13">
        <v>0.73581945736336907</v>
      </c>
    </row>
    <row r="861" spans="1:2">
      <c r="A861">
        <v>860</v>
      </c>
      <c r="B861" s="13">
        <v>1.8875632894166792</v>
      </c>
    </row>
    <row r="862" spans="1:2">
      <c r="A862">
        <v>861</v>
      </c>
      <c r="B862" s="13">
        <v>-1.7427362360118939</v>
      </c>
    </row>
    <row r="863" spans="1:2">
      <c r="A863">
        <v>862</v>
      </c>
      <c r="B863" s="13">
        <v>5.5553743903015329</v>
      </c>
    </row>
    <row r="864" spans="1:2">
      <c r="A864">
        <v>863</v>
      </c>
      <c r="B864" s="13">
        <v>-0.35854967558912815</v>
      </c>
    </row>
    <row r="865" spans="1:2">
      <c r="A865">
        <v>864</v>
      </c>
      <c r="B865" s="13">
        <v>-3.9700649104184467</v>
      </c>
    </row>
    <row r="866" spans="1:2">
      <c r="A866">
        <v>865</v>
      </c>
      <c r="B866" s="13">
        <v>1.9764743743570046</v>
      </c>
    </row>
    <row r="867" spans="1:2">
      <c r="A867">
        <v>866</v>
      </c>
      <c r="B867" s="13">
        <v>0.92340064030081714</v>
      </c>
    </row>
    <row r="868" spans="1:2">
      <c r="A868">
        <v>867</v>
      </c>
      <c r="B868" s="13">
        <v>1.4235879619473371</v>
      </c>
    </row>
    <row r="869" spans="1:2">
      <c r="A869">
        <v>868</v>
      </c>
      <c r="B869" s="13">
        <v>1.371554884729119</v>
      </c>
    </row>
    <row r="870" spans="1:2">
      <c r="A870">
        <v>869</v>
      </c>
      <c r="B870" s="13">
        <v>-2.8613026314349201</v>
      </c>
    </row>
    <row r="871" spans="1:2">
      <c r="A871">
        <v>870</v>
      </c>
      <c r="B871" s="13">
        <v>-1.8737857894292291</v>
      </c>
    </row>
    <row r="872" spans="1:2">
      <c r="A872">
        <v>871</v>
      </c>
      <c r="B872" s="13">
        <v>2.7268441332304811</v>
      </c>
    </row>
    <row r="873" spans="1:2">
      <c r="A873">
        <v>872</v>
      </c>
      <c r="B873" s="13">
        <v>-3.4426301564117252</v>
      </c>
    </row>
    <row r="874" spans="1:2">
      <c r="A874">
        <v>873</v>
      </c>
      <c r="B874" s="13">
        <v>-5.1456805224155433</v>
      </c>
    </row>
    <row r="875" spans="1:2">
      <c r="A875">
        <v>874</v>
      </c>
      <c r="B875" s="13">
        <v>-7.7615243393803075</v>
      </c>
    </row>
    <row r="876" spans="1:2">
      <c r="A876">
        <v>875</v>
      </c>
      <c r="B876" s="13">
        <v>-1.7853666804925774</v>
      </c>
    </row>
    <row r="877" spans="1:2">
      <c r="A877">
        <v>876</v>
      </c>
      <c r="B877" s="13">
        <v>-2.75177365995809E-2</v>
      </c>
    </row>
    <row r="878" spans="1:2">
      <c r="A878">
        <v>877</v>
      </c>
      <c r="B878" s="13">
        <v>0.48010362725984351</v>
      </c>
    </row>
    <row r="879" spans="1:2">
      <c r="A879">
        <v>878</v>
      </c>
      <c r="B879" s="13">
        <v>6.2557943092888006</v>
      </c>
    </row>
    <row r="880" spans="1:2">
      <c r="A880">
        <v>879</v>
      </c>
      <c r="B880" s="13">
        <v>0.59722861137266769</v>
      </c>
    </row>
    <row r="881" spans="1:2">
      <c r="A881">
        <v>880</v>
      </c>
      <c r="B881" s="13">
        <v>1.123276515406465</v>
      </c>
    </row>
    <row r="882" spans="1:2">
      <c r="A882">
        <v>881</v>
      </c>
      <c r="B882" s="13">
        <v>3.4365017920196986E-2</v>
      </c>
    </row>
    <row r="883" spans="1:2">
      <c r="A883">
        <v>882</v>
      </c>
      <c r="B883" s="13">
        <v>-3.0943291144163467</v>
      </c>
    </row>
    <row r="884" spans="1:2">
      <c r="A884">
        <v>883</v>
      </c>
      <c r="B884" s="13">
        <v>-1.6236315269128356</v>
      </c>
    </row>
    <row r="885" spans="1:2">
      <c r="A885">
        <v>884</v>
      </c>
      <c r="B885" s="13">
        <v>-6.3401172473614347</v>
      </c>
    </row>
    <row r="886" spans="1:2">
      <c r="A886">
        <v>885</v>
      </c>
      <c r="B886" s="13">
        <v>2.4671960538052065</v>
      </c>
    </row>
    <row r="887" spans="1:2">
      <c r="A887">
        <v>886</v>
      </c>
      <c r="B887" s="13">
        <v>-2.9227358856751713</v>
      </c>
    </row>
    <row r="888" spans="1:2">
      <c r="A888">
        <v>887</v>
      </c>
      <c r="B888" s="13">
        <v>-1.2925463625668141</v>
      </c>
    </row>
    <row r="889" spans="1:2">
      <c r="A889">
        <v>888</v>
      </c>
      <c r="B889" s="13">
        <v>1.5598500723521591</v>
      </c>
    </row>
    <row r="890" spans="1:2">
      <c r="A890">
        <v>889</v>
      </c>
      <c r="B890" s="13">
        <v>2.9807446816593299</v>
      </c>
    </row>
    <row r="891" spans="1:2">
      <c r="A891">
        <v>890</v>
      </c>
      <c r="B891" s="13">
        <v>3.3864898971167903</v>
      </c>
    </row>
    <row r="892" spans="1:2">
      <c r="A892">
        <v>891</v>
      </c>
      <c r="B892" s="13">
        <v>-1.5913084677463383</v>
      </c>
    </row>
    <row r="893" spans="1:2">
      <c r="A893">
        <v>892</v>
      </c>
      <c r="B893" s="13">
        <v>4.408746889052737</v>
      </c>
    </row>
    <row r="894" spans="1:2">
      <c r="A894">
        <v>893</v>
      </c>
      <c r="B894" s="13">
        <v>-1.0058844159167943</v>
      </c>
    </row>
    <row r="895" spans="1:2">
      <c r="A895">
        <v>894</v>
      </c>
      <c r="B895" s="13">
        <v>-0.62211801216205054</v>
      </c>
    </row>
    <row r="896" spans="1:2">
      <c r="A896">
        <v>895</v>
      </c>
      <c r="B896" s="13">
        <v>1.5860949096705383</v>
      </c>
    </row>
    <row r="897" spans="1:2">
      <c r="A897">
        <v>896</v>
      </c>
      <c r="B897" s="13">
        <v>-1.7394710029421121</v>
      </c>
    </row>
    <row r="898" spans="1:2">
      <c r="A898">
        <v>897</v>
      </c>
      <c r="B898" s="13">
        <v>-4.8814712956302504</v>
      </c>
    </row>
    <row r="899" spans="1:2">
      <c r="A899">
        <v>898</v>
      </c>
      <c r="B899" s="13">
        <v>-2.9720643677206908</v>
      </c>
    </row>
    <row r="900" spans="1:2">
      <c r="A900">
        <v>899</v>
      </c>
      <c r="B900" s="13">
        <v>-2.0556741885336782</v>
      </c>
    </row>
    <row r="901" spans="1:2">
      <c r="A901">
        <v>900</v>
      </c>
      <c r="B901" s="13">
        <v>0.51483414172309039</v>
      </c>
    </row>
    <row r="902" spans="1:2">
      <c r="A902">
        <v>901</v>
      </c>
      <c r="B902" s="13">
        <v>-2.5887492604183797</v>
      </c>
    </row>
    <row r="903" spans="1:2">
      <c r="A903">
        <v>902</v>
      </c>
      <c r="B903" s="13">
        <v>2.5785469248831232</v>
      </c>
    </row>
    <row r="904" spans="1:2">
      <c r="A904">
        <v>903</v>
      </c>
      <c r="B904" s="13">
        <v>1.8298947595902584</v>
      </c>
    </row>
    <row r="905" spans="1:2">
      <c r="A905">
        <v>904</v>
      </c>
      <c r="B905" s="13">
        <v>-3.8356812669729092</v>
      </c>
    </row>
    <row r="906" spans="1:2">
      <c r="A906">
        <v>905</v>
      </c>
      <c r="B906" s="13">
        <v>1.4690711944456862</v>
      </c>
    </row>
    <row r="907" spans="1:2">
      <c r="A907">
        <v>906</v>
      </c>
      <c r="B907" s="13">
        <v>3.5490333933674685E-2</v>
      </c>
    </row>
    <row r="908" spans="1:2">
      <c r="A908">
        <v>907</v>
      </c>
      <c r="B908" s="13">
        <v>-1.3629294209947418</v>
      </c>
    </row>
    <row r="909" spans="1:2">
      <c r="A909">
        <v>908</v>
      </c>
      <c r="B909" s="13">
        <v>1.0405249433363803</v>
      </c>
    </row>
    <row r="910" spans="1:2">
      <c r="A910">
        <v>909</v>
      </c>
      <c r="B910" s="13">
        <v>2.186594169061804</v>
      </c>
    </row>
    <row r="911" spans="1:2">
      <c r="A911">
        <v>910</v>
      </c>
      <c r="B911" s="13">
        <v>-3.0963496624243074</v>
      </c>
    </row>
    <row r="912" spans="1:2">
      <c r="A912">
        <v>911</v>
      </c>
      <c r="B912" s="13">
        <v>-2.9818524211518547</v>
      </c>
    </row>
    <row r="913" spans="1:2">
      <c r="A913">
        <v>912</v>
      </c>
      <c r="B913" s="13">
        <v>-2.8094279893465455</v>
      </c>
    </row>
    <row r="914" spans="1:2">
      <c r="A914">
        <v>913</v>
      </c>
      <c r="B914" s="13">
        <v>-0.50848955118978667</v>
      </c>
    </row>
    <row r="915" spans="1:2">
      <c r="A915">
        <v>914</v>
      </c>
      <c r="B915" s="13">
        <v>-3.7970165094052515</v>
      </c>
    </row>
    <row r="916" spans="1:2">
      <c r="A916">
        <v>915</v>
      </c>
      <c r="B916" s="13">
        <v>-0.5816178528138074</v>
      </c>
    </row>
    <row r="917" spans="1:2">
      <c r="A917">
        <v>916</v>
      </c>
      <c r="B917" s="13">
        <v>-1.7793572012628103</v>
      </c>
    </row>
    <row r="918" spans="1:2">
      <c r="A918">
        <v>917</v>
      </c>
      <c r="B918" s="13">
        <v>0.27294775732816134</v>
      </c>
    </row>
    <row r="919" spans="1:2">
      <c r="A919">
        <v>918</v>
      </c>
      <c r="B919" s="13">
        <v>-1.1755432233930452</v>
      </c>
    </row>
    <row r="920" spans="1:2">
      <c r="A920">
        <v>919</v>
      </c>
      <c r="B920" s="13">
        <v>-1.3845204920281884</v>
      </c>
    </row>
    <row r="921" spans="1:2">
      <c r="A921">
        <v>920</v>
      </c>
      <c r="B921" s="13">
        <v>3.0720448311768136</v>
      </c>
    </row>
    <row r="922" spans="1:2">
      <c r="A922">
        <v>921</v>
      </c>
      <c r="B922" s="13">
        <v>1.4004020252753748</v>
      </c>
    </row>
    <row r="923" spans="1:2">
      <c r="A923">
        <v>922</v>
      </c>
      <c r="B923" s="13">
        <v>-1.2094017559363488</v>
      </c>
    </row>
    <row r="924" spans="1:2">
      <c r="A924">
        <v>923</v>
      </c>
      <c r="B924" s="13">
        <v>0.44950149119307781</v>
      </c>
    </row>
    <row r="925" spans="1:2">
      <c r="A925">
        <v>924</v>
      </c>
      <c r="B925" s="13">
        <v>2.3954980343677112</v>
      </c>
    </row>
    <row r="926" spans="1:2">
      <c r="A926">
        <v>925</v>
      </c>
      <c r="B926" s="13">
        <v>-0.35073743763811316</v>
      </c>
    </row>
    <row r="927" spans="1:2">
      <c r="A927">
        <v>926</v>
      </c>
      <c r="B927" s="13">
        <v>-2.6011443491979898</v>
      </c>
    </row>
    <row r="928" spans="1:2">
      <c r="A928">
        <v>927</v>
      </c>
      <c r="B928" s="13">
        <v>-1.8305382551740301</v>
      </c>
    </row>
    <row r="929" spans="1:2">
      <c r="A929">
        <v>928</v>
      </c>
      <c r="B929" s="13">
        <v>-0.26389350033062986</v>
      </c>
    </row>
    <row r="930" spans="1:2">
      <c r="A930">
        <v>929</v>
      </c>
      <c r="B930" s="13">
        <v>4.1542896971610617</v>
      </c>
    </row>
    <row r="931" spans="1:2">
      <c r="A931">
        <v>930</v>
      </c>
      <c r="B931" s="13">
        <v>-1.6579147895078621</v>
      </c>
    </row>
    <row r="932" spans="1:2">
      <c r="A932">
        <v>931</v>
      </c>
      <c r="B932" s="13">
        <v>-0.82260737381224946</v>
      </c>
    </row>
    <row r="933" spans="1:2">
      <c r="A933">
        <v>932</v>
      </c>
      <c r="B933" s="13">
        <v>-1.0966210140229944</v>
      </c>
    </row>
    <row r="934" spans="1:2">
      <c r="A934">
        <v>933</v>
      </c>
      <c r="B934" s="13">
        <v>-1.6750503476078302</v>
      </c>
    </row>
    <row r="935" spans="1:2">
      <c r="A935">
        <v>934</v>
      </c>
      <c r="B935" s="13">
        <v>-2.3327922500116069</v>
      </c>
    </row>
    <row r="936" spans="1:2">
      <c r="A936">
        <v>935</v>
      </c>
      <c r="B936" s="13">
        <v>-1.5378138776100667</v>
      </c>
    </row>
    <row r="937" spans="1:2">
      <c r="A937">
        <v>936</v>
      </c>
      <c r="B937" s="13">
        <v>0.76986335634604908</v>
      </c>
    </row>
    <row r="938" spans="1:2">
      <c r="A938">
        <v>937</v>
      </c>
      <c r="B938" s="13">
        <v>2.3535827099402882</v>
      </c>
    </row>
    <row r="939" spans="1:2">
      <c r="A939">
        <v>938</v>
      </c>
      <c r="B939" s="13">
        <v>-5.0867230991464911</v>
      </c>
    </row>
    <row r="940" spans="1:2">
      <c r="A940">
        <v>939</v>
      </c>
      <c r="B940" s="13">
        <v>-0.91228052723065767</v>
      </c>
    </row>
    <row r="941" spans="1:2">
      <c r="A941">
        <v>940</v>
      </c>
      <c r="B941" s="13">
        <v>5.3012034044208924</v>
      </c>
    </row>
    <row r="942" spans="1:2">
      <c r="A942">
        <v>941</v>
      </c>
      <c r="B942" s="13">
        <v>6.0874555198785156</v>
      </c>
    </row>
    <row r="943" spans="1:2">
      <c r="A943">
        <v>942</v>
      </c>
      <c r="B943" s="13">
        <v>-0.49970500846288463</v>
      </c>
    </row>
    <row r="944" spans="1:2">
      <c r="A944">
        <v>943</v>
      </c>
      <c r="B944" s="13">
        <v>-1.7292898464942559</v>
      </c>
    </row>
    <row r="945" spans="1:2">
      <c r="A945">
        <v>944</v>
      </c>
      <c r="B945" s="13">
        <v>1.1944196148807058</v>
      </c>
    </row>
    <row r="946" spans="1:2">
      <c r="A946">
        <v>945</v>
      </c>
      <c r="B946" s="13">
        <v>-3.005687863048748</v>
      </c>
    </row>
    <row r="947" spans="1:2">
      <c r="A947">
        <v>946</v>
      </c>
      <c r="B947" s="13">
        <v>-4.7914269479624867</v>
      </c>
    </row>
    <row r="948" spans="1:2">
      <c r="A948">
        <v>947</v>
      </c>
      <c r="B948" s="13">
        <v>-4.9881858963542532E-2</v>
      </c>
    </row>
    <row r="949" spans="1:2">
      <c r="A949">
        <v>948</v>
      </c>
      <c r="B949" s="13">
        <v>3.3228346865411491</v>
      </c>
    </row>
    <row r="950" spans="1:2">
      <c r="A950">
        <v>949</v>
      </c>
      <c r="B950" s="13">
        <v>0.98261680219904812</v>
      </c>
    </row>
    <row r="951" spans="1:2">
      <c r="A951">
        <v>950</v>
      </c>
      <c r="B951" s="13">
        <v>-8.2715652636948249</v>
      </c>
    </row>
    <row r="952" spans="1:2">
      <c r="A952">
        <v>951</v>
      </c>
      <c r="B952" s="13">
        <v>1.0086045927307834</v>
      </c>
    </row>
    <row r="953" spans="1:2">
      <c r="A953">
        <v>952</v>
      </c>
      <c r="B953" s="13">
        <v>-3.6028848992633917</v>
      </c>
    </row>
    <row r="954" spans="1:2">
      <c r="A954">
        <v>953</v>
      </c>
      <c r="B954" s="13">
        <v>3.3717892122810387</v>
      </c>
    </row>
    <row r="955" spans="1:2">
      <c r="A955">
        <v>954</v>
      </c>
      <c r="B955" s="13">
        <v>-0.5748393073143947</v>
      </c>
    </row>
    <row r="956" spans="1:2">
      <c r="A956">
        <v>955</v>
      </c>
      <c r="B956" s="13">
        <v>-2.7665328826991411</v>
      </c>
    </row>
    <row r="957" spans="1:2">
      <c r="A957">
        <v>956</v>
      </c>
      <c r="B957" s="13">
        <v>-0.36246929272068701</v>
      </c>
    </row>
    <row r="958" spans="1:2">
      <c r="A958">
        <v>957</v>
      </c>
      <c r="B958" s="13">
        <v>1.5960805434264276</v>
      </c>
    </row>
    <row r="959" spans="1:2">
      <c r="A959">
        <v>958</v>
      </c>
      <c r="B959" s="13">
        <v>1.6541793494636348</v>
      </c>
    </row>
    <row r="960" spans="1:2">
      <c r="A960">
        <v>959</v>
      </c>
      <c r="B960" s="13">
        <v>-2.6062899612268677</v>
      </c>
    </row>
    <row r="961" spans="1:2">
      <c r="A961">
        <v>960</v>
      </c>
      <c r="B961" s="13">
        <v>0.6527793612293572</v>
      </c>
    </row>
    <row r="962" spans="1:2">
      <c r="A962">
        <v>961</v>
      </c>
      <c r="B962" s="13">
        <v>-4.7869085498274169</v>
      </c>
    </row>
    <row r="963" spans="1:2">
      <c r="A963">
        <v>962</v>
      </c>
      <c r="B963" s="13">
        <v>-1.4497385150779445</v>
      </c>
    </row>
    <row r="964" spans="1:2">
      <c r="A964">
        <v>963</v>
      </c>
      <c r="B964" s="13">
        <v>-6.3619124542227752</v>
      </c>
    </row>
    <row r="965" spans="1:2">
      <c r="A965">
        <v>964</v>
      </c>
      <c r="B965" s="13">
        <v>-2.3847657493588339</v>
      </c>
    </row>
    <row r="966" spans="1:2">
      <c r="A966">
        <v>965</v>
      </c>
      <c r="B966" s="13">
        <v>-0.8709311684405312</v>
      </c>
    </row>
    <row r="967" spans="1:2">
      <c r="A967">
        <v>966</v>
      </c>
      <c r="B967" s="13">
        <v>-5.8733110201592629</v>
      </c>
    </row>
    <row r="968" spans="1:2">
      <c r="A968">
        <v>967</v>
      </c>
      <c r="B968" s="13">
        <v>-3.0021350068301591</v>
      </c>
    </row>
    <row r="969" spans="1:2">
      <c r="A969">
        <v>968</v>
      </c>
      <c r="B969" s="13">
        <v>1.9330233336541183</v>
      </c>
    </row>
    <row r="970" spans="1:2">
      <c r="A970">
        <v>969</v>
      </c>
      <c r="B970" s="13">
        <v>-2.9266847667918627</v>
      </c>
    </row>
    <row r="971" spans="1:2">
      <c r="A971">
        <v>970</v>
      </c>
      <c r="B971" s="13">
        <v>-6.8434779450110916</v>
      </c>
    </row>
    <row r="972" spans="1:2">
      <c r="A972">
        <v>971</v>
      </c>
      <c r="B972" s="13">
        <v>-0.28507479636091099</v>
      </c>
    </row>
    <row r="973" spans="1:2">
      <c r="A973">
        <v>972</v>
      </c>
      <c r="B973" s="13">
        <v>3.9892588326473759</v>
      </c>
    </row>
    <row r="974" spans="1:2">
      <c r="A974">
        <v>973</v>
      </c>
      <c r="B974" s="13">
        <v>-6.7140306099907274</v>
      </c>
    </row>
    <row r="975" spans="1:2">
      <c r="A975">
        <v>974</v>
      </c>
      <c r="B975" s="13">
        <v>0.13265733265482935</v>
      </c>
    </row>
    <row r="976" spans="1:2">
      <c r="A976">
        <v>975</v>
      </c>
      <c r="B976" s="13">
        <v>0.58916648785417969</v>
      </c>
    </row>
    <row r="977" spans="1:2">
      <c r="A977">
        <v>976</v>
      </c>
      <c r="B977" s="13">
        <v>-0.2249660278148802</v>
      </c>
    </row>
    <row r="978" spans="1:2">
      <c r="A978">
        <v>977</v>
      </c>
      <c r="B978" s="13">
        <v>0.66353026634355017</v>
      </c>
    </row>
    <row r="979" spans="1:2">
      <c r="A979">
        <v>978</v>
      </c>
      <c r="B979" s="13">
        <v>4.2569582165204016</v>
      </c>
    </row>
    <row r="980" spans="1:2">
      <c r="A980">
        <v>979</v>
      </c>
      <c r="B980" s="13">
        <v>4.386497807542737</v>
      </c>
    </row>
    <row r="981" spans="1:2">
      <c r="A981">
        <v>980</v>
      </c>
      <c r="B981" s="13">
        <v>-0.78272699223564346</v>
      </c>
    </row>
    <row r="982" spans="1:2">
      <c r="A982">
        <v>981</v>
      </c>
      <c r="B982" s="13">
        <v>-3.6088355988150127</v>
      </c>
    </row>
    <row r="983" spans="1:2">
      <c r="A983">
        <v>982</v>
      </c>
      <c r="B983" s="13">
        <v>-5.9288772799288409</v>
      </c>
    </row>
    <row r="984" spans="1:2">
      <c r="A984">
        <v>983</v>
      </c>
      <c r="B984" s="13">
        <v>-3.4421578571083526</v>
      </c>
    </row>
    <row r="985" spans="1:2">
      <c r="A985">
        <v>984</v>
      </c>
      <c r="B985" s="13">
        <v>-3.4768305409112892</v>
      </c>
    </row>
    <row r="986" spans="1:2">
      <c r="A986">
        <v>985</v>
      </c>
      <c r="B986" s="13">
        <v>-4.8747290226642113</v>
      </c>
    </row>
    <row r="987" spans="1:2">
      <c r="A987">
        <v>986</v>
      </c>
      <c r="B987" s="13">
        <v>1.5274066743656673</v>
      </c>
    </row>
    <row r="988" spans="1:2">
      <c r="A988">
        <v>987</v>
      </c>
      <c r="B988" s="13">
        <v>-2.9310792803873849</v>
      </c>
    </row>
    <row r="989" spans="1:2">
      <c r="A989">
        <v>988</v>
      </c>
      <c r="B989" s="13">
        <v>1.581946910741981</v>
      </c>
    </row>
    <row r="990" spans="1:2">
      <c r="A990">
        <v>989</v>
      </c>
      <c r="B990" s="13">
        <v>0.51591602316856222</v>
      </c>
    </row>
    <row r="991" spans="1:2">
      <c r="A991">
        <v>990</v>
      </c>
      <c r="B991" s="13">
        <v>0.1163322108885546</v>
      </c>
    </row>
    <row r="992" spans="1:2">
      <c r="A992">
        <v>991</v>
      </c>
      <c r="B992" s="13">
        <v>-0.1045373262495502</v>
      </c>
    </row>
    <row r="993" spans="1:2">
      <c r="A993">
        <v>992</v>
      </c>
      <c r="B993" s="13">
        <v>-0.28217691713686477</v>
      </c>
    </row>
    <row r="994" spans="1:2">
      <c r="A994">
        <v>993</v>
      </c>
      <c r="B994" s="13">
        <v>1.4300631876470749</v>
      </c>
    </row>
    <row r="995" spans="1:2">
      <c r="A995">
        <v>994</v>
      </c>
      <c r="B995" s="13">
        <v>-6.7823846401493375</v>
      </c>
    </row>
    <row r="996" spans="1:2">
      <c r="A996">
        <v>995</v>
      </c>
      <c r="B996" s="13">
        <v>3.9283358730167399</v>
      </c>
    </row>
    <row r="997" spans="1:2">
      <c r="A997">
        <v>996</v>
      </c>
      <c r="B997" s="13">
        <v>1.3913737369688994</v>
      </c>
    </row>
    <row r="998" spans="1:2">
      <c r="A998">
        <v>997</v>
      </c>
      <c r="B998" s="13">
        <v>0.80208401412278851</v>
      </c>
    </row>
    <row r="999" spans="1:2">
      <c r="A999">
        <v>998</v>
      </c>
      <c r="B999" s="13">
        <v>0.63765630071978596</v>
      </c>
    </row>
    <row r="1000" spans="1:2">
      <c r="A1000">
        <v>999</v>
      </c>
      <c r="B1000" s="13">
        <v>0.17668473491601638</v>
      </c>
    </row>
    <row r="1001" spans="1:2">
      <c r="A1001">
        <v>1000</v>
      </c>
      <c r="B1001" s="13">
        <v>2.2847198554799051</v>
      </c>
    </row>
    <row r="1002" spans="1:2">
      <c r="A1002">
        <v>1001</v>
      </c>
      <c r="B1002" s="13">
        <v>0.43328599177332211</v>
      </c>
    </row>
    <row r="1003" spans="1:2">
      <c r="A1003">
        <v>1002</v>
      </c>
      <c r="B1003" s="13">
        <v>-1.06307694366947</v>
      </c>
    </row>
    <row r="1004" spans="1:2">
      <c r="A1004">
        <v>1003</v>
      </c>
      <c r="B1004" s="13">
        <v>3.8476439355020378</v>
      </c>
    </row>
    <row r="1005" spans="1:2">
      <c r="A1005">
        <v>1004</v>
      </c>
      <c r="B1005" s="13">
        <v>6.1914370924591902</v>
      </c>
    </row>
    <row r="1006" spans="1:2">
      <c r="A1006">
        <v>1005</v>
      </c>
      <c r="B1006" s="13">
        <v>-6.1529159633775761</v>
      </c>
    </row>
    <row r="1007" spans="1:2">
      <c r="A1007">
        <v>1006</v>
      </c>
      <c r="B1007" s="13">
        <v>-3.7828219872297231</v>
      </c>
    </row>
    <row r="1008" spans="1:2">
      <c r="A1008">
        <v>1007</v>
      </c>
      <c r="B1008" s="13">
        <v>0.30358104362615446</v>
      </c>
    </row>
    <row r="1009" spans="1:2">
      <c r="A1009">
        <v>1008</v>
      </c>
      <c r="B1009" s="13">
        <v>-5.0553270922398834</v>
      </c>
    </row>
    <row r="1010" spans="1:2">
      <c r="A1010">
        <v>1009</v>
      </c>
      <c r="B1010" s="13">
        <v>-6.8945862367099693</v>
      </c>
    </row>
    <row r="1011" spans="1:2">
      <c r="A1011">
        <v>1010</v>
      </c>
      <c r="B1011" s="13">
        <v>5.6716503832215031</v>
      </c>
    </row>
    <row r="1012" spans="1:2">
      <c r="A1012">
        <v>1011</v>
      </c>
      <c r="B1012" s="13">
        <v>2.9088844922272035</v>
      </c>
    </row>
    <row r="1013" spans="1:2">
      <c r="A1013">
        <v>1012</v>
      </c>
      <c r="B1013" s="13">
        <v>0.69259820570446762</v>
      </c>
    </row>
    <row r="1014" spans="1:2">
      <c r="A1014">
        <v>1013</v>
      </c>
      <c r="B1014" s="13">
        <v>2.6030865131801622</v>
      </c>
    </row>
    <row r="1015" spans="1:2">
      <c r="A1015">
        <v>1014</v>
      </c>
      <c r="B1015" s="13">
        <v>-0.85877308748685921</v>
      </c>
    </row>
    <row r="1016" spans="1:2">
      <c r="A1016">
        <v>1015</v>
      </c>
      <c r="B1016" s="13">
        <v>0.29373136208487605</v>
      </c>
    </row>
    <row r="1017" spans="1:2">
      <c r="A1017">
        <v>1016</v>
      </c>
      <c r="B1017" s="13">
        <v>1.5086784626592191</v>
      </c>
    </row>
    <row r="1018" spans="1:2">
      <c r="A1018">
        <v>1017</v>
      </c>
      <c r="B1018" s="13">
        <v>3.6164016615075303</v>
      </c>
    </row>
    <row r="1019" spans="1:2">
      <c r="A1019">
        <v>1018</v>
      </c>
      <c r="B1019" s="13">
        <v>-0.60895926875641404</v>
      </c>
    </row>
    <row r="1020" spans="1:2">
      <c r="A1020">
        <v>1019</v>
      </c>
      <c r="B1020" s="13">
        <v>0.58910460001112053</v>
      </c>
    </row>
    <row r="1021" spans="1:2">
      <c r="A1021">
        <v>1020</v>
      </c>
      <c r="B1021" s="13">
        <v>-0.19020479181259148</v>
      </c>
    </row>
    <row r="1022" spans="1:2">
      <c r="A1022">
        <v>1021</v>
      </c>
      <c r="B1022" s="13">
        <v>-1.8469442053836507</v>
      </c>
    </row>
    <row r="1023" spans="1:2">
      <c r="A1023">
        <v>1022</v>
      </c>
      <c r="B1023" s="13">
        <v>0.54330721855143749</v>
      </c>
    </row>
    <row r="1024" spans="1:2">
      <c r="A1024">
        <v>1023</v>
      </c>
      <c r="B1024" s="13">
        <v>-2.6558550295352688</v>
      </c>
    </row>
    <row r="1025" spans="1:2">
      <c r="A1025">
        <v>1024</v>
      </c>
      <c r="B1025" s="13">
        <v>2.0546507059387014</v>
      </c>
    </row>
    <row r="1026" spans="1:2">
      <c r="A1026">
        <v>1025</v>
      </c>
      <c r="B1026" s="13">
        <v>1.6232967763922257</v>
      </c>
    </row>
    <row r="1027" spans="1:2">
      <c r="A1027">
        <v>1026</v>
      </c>
      <c r="B1027" s="13">
        <v>1.0116185684307406</v>
      </c>
    </row>
    <row r="1028" spans="1:2">
      <c r="A1028">
        <v>1027</v>
      </c>
      <c r="B1028" s="13">
        <v>-1.6833575105648142</v>
      </c>
    </row>
    <row r="1029" spans="1:2">
      <c r="A1029">
        <v>1028</v>
      </c>
      <c r="B1029" s="13">
        <v>-0.74310386860309829</v>
      </c>
    </row>
    <row r="1030" spans="1:2">
      <c r="A1030">
        <v>1029</v>
      </c>
      <c r="B1030" s="13">
        <v>-5.6890605870602373</v>
      </c>
    </row>
    <row r="1031" spans="1:2">
      <c r="A1031">
        <v>1030</v>
      </c>
      <c r="B1031" s="13">
        <v>-0.30671571066419262</v>
      </c>
    </row>
    <row r="1032" spans="1:2">
      <c r="A1032">
        <v>1031</v>
      </c>
      <c r="B1032" s="13">
        <v>0.10939986306727424</v>
      </c>
    </row>
    <row r="1033" spans="1:2">
      <c r="A1033">
        <v>1032</v>
      </c>
      <c r="B1033" s="13">
        <v>10.616950372822998</v>
      </c>
    </row>
    <row r="1034" spans="1:2">
      <c r="A1034">
        <v>1033</v>
      </c>
      <c r="B1034" s="13">
        <v>-3.540198452150527</v>
      </c>
    </row>
    <row r="1035" spans="1:2">
      <c r="A1035">
        <v>1034</v>
      </c>
      <c r="B1035" s="13">
        <v>-2.3197049263747349</v>
      </c>
    </row>
    <row r="1036" spans="1:2">
      <c r="A1036">
        <v>1035</v>
      </c>
      <c r="B1036" s="13">
        <v>2.0503299233918937</v>
      </c>
    </row>
    <row r="1037" spans="1:2">
      <c r="A1037">
        <v>1036</v>
      </c>
      <c r="B1037" s="13">
        <v>-1.6342037900815456</v>
      </c>
    </row>
    <row r="1038" spans="1:2">
      <c r="A1038">
        <v>1037</v>
      </c>
      <c r="B1038" s="13">
        <v>-2.7220741077883064</v>
      </c>
    </row>
    <row r="1039" spans="1:2">
      <c r="A1039">
        <v>1038</v>
      </c>
      <c r="B1039" s="13">
        <v>1.1089377465697479</v>
      </c>
    </row>
    <row r="1040" spans="1:2">
      <c r="A1040">
        <v>1039</v>
      </c>
      <c r="B1040" s="13">
        <v>2.2150225116756426</v>
      </c>
    </row>
    <row r="1041" spans="1:2">
      <c r="A1041">
        <v>1040</v>
      </c>
      <c r="B1041" s="13">
        <v>1.6020001712292371</v>
      </c>
    </row>
    <row r="1042" spans="1:2">
      <c r="A1042">
        <v>1041</v>
      </c>
      <c r="B1042" s="13">
        <v>-1.8093801753062735</v>
      </c>
    </row>
    <row r="1043" spans="1:2">
      <c r="A1043">
        <v>1042</v>
      </c>
      <c r="B1043" s="13">
        <v>-1.0474122544507869</v>
      </c>
    </row>
    <row r="1044" spans="1:2">
      <c r="A1044">
        <v>1043</v>
      </c>
      <c r="B1044" s="13">
        <v>-7.4975739452175477E-2</v>
      </c>
    </row>
    <row r="1045" spans="1:2">
      <c r="A1045">
        <v>1044</v>
      </c>
      <c r="B1045" s="13">
        <v>-5.4601424552283468</v>
      </c>
    </row>
    <row r="1046" spans="1:2">
      <c r="A1046">
        <v>1045</v>
      </c>
      <c r="B1046" s="13">
        <v>4.0116118748407104</v>
      </c>
    </row>
    <row r="1047" spans="1:2">
      <c r="A1047">
        <v>1046</v>
      </c>
      <c r="B1047" s="13">
        <v>3.5189129286790983</v>
      </c>
    </row>
    <row r="1048" spans="1:2">
      <c r="A1048">
        <v>1047</v>
      </c>
      <c r="B1048" s="13">
        <v>-2.0822612290056641</v>
      </c>
    </row>
    <row r="1049" spans="1:2">
      <c r="A1049">
        <v>1048</v>
      </c>
      <c r="B1049" s="13">
        <v>-2.3432135160600627</v>
      </c>
    </row>
    <row r="1050" spans="1:2">
      <c r="A1050">
        <v>1049</v>
      </c>
      <c r="B1050" s="13">
        <v>-1.9327034380818534E-3</v>
      </c>
    </row>
    <row r="1051" spans="1:2">
      <c r="A1051">
        <v>1050</v>
      </c>
      <c r="B1051" s="13">
        <v>-0.59517938166960382</v>
      </c>
    </row>
    <row r="1052" spans="1:2">
      <c r="A1052">
        <v>1051</v>
      </c>
      <c r="B1052" s="13">
        <v>5.5796912074070795</v>
      </c>
    </row>
    <row r="1053" spans="1:2">
      <c r="A1053">
        <v>1052</v>
      </c>
      <c r="B1053" s="13">
        <v>-1.7245743098633788</v>
      </c>
    </row>
    <row r="1054" spans="1:2">
      <c r="A1054">
        <v>1053</v>
      </c>
      <c r="B1054" s="13">
        <v>-4.3740468571956539</v>
      </c>
    </row>
    <row r="1055" spans="1:2">
      <c r="A1055">
        <v>1054</v>
      </c>
      <c r="B1055" s="13">
        <v>-0.33191225621782688</v>
      </c>
    </row>
    <row r="1056" spans="1:2">
      <c r="A1056">
        <v>1055</v>
      </c>
      <c r="B1056" s="13">
        <v>-4.5204497646179034</v>
      </c>
    </row>
    <row r="1057" spans="1:2">
      <c r="A1057">
        <v>1056</v>
      </c>
      <c r="B1057" s="13">
        <v>-5.1181917778418917</v>
      </c>
    </row>
    <row r="1058" spans="1:2">
      <c r="A1058">
        <v>1057</v>
      </c>
      <c r="B1058" s="13">
        <v>-4.6780542441463684</v>
      </c>
    </row>
    <row r="1059" spans="1:2">
      <c r="A1059">
        <v>1058</v>
      </c>
      <c r="B1059" s="13">
        <v>1.8875338972966753</v>
      </c>
    </row>
    <row r="1060" spans="1:2">
      <c r="A1060">
        <v>1059</v>
      </c>
      <c r="B1060" s="13">
        <v>-2.1965506578199143</v>
      </c>
    </row>
    <row r="1061" spans="1:2">
      <c r="A1061">
        <v>1060</v>
      </c>
      <c r="B1061" s="13">
        <v>3.6224606324802662</v>
      </c>
    </row>
    <row r="1062" spans="1:2">
      <c r="A1062">
        <v>1061</v>
      </c>
      <c r="B1062" s="13">
        <v>4.3026153277203605</v>
      </c>
    </row>
    <row r="1063" spans="1:2">
      <c r="A1063">
        <v>1062</v>
      </c>
      <c r="B1063" s="13">
        <v>3.36915941299945</v>
      </c>
    </row>
    <row r="1064" spans="1:2">
      <c r="A1064">
        <v>1063</v>
      </c>
      <c r="B1064" s="13">
        <v>2.6715435301755353</v>
      </c>
    </row>
    <row r="1065" spans="1:2">
      <c r="A1065">
        <v>1064</v>
      </c>
      <c r="B1065" s="13">
        <v>3.3425994778708525</v>
      </c>
    </row>
    <row r="1066" spans="1:2">
      <c r="A1066">
        <v>1065</v>
      </c>
      <c r="B1066" s="13">
        <v>-3.8440989051296839</v>
      </c>
    </row>
    <row r="1067" spans="1:2">
      <c r="A1067">
        <v>1066</v>
      </c>
      <c r="B1067" s="13">
        <v>-7.6607369276273136</v>
      </c>
    </row>
    <row r="1068" spans="1:2">
      <c r="A1068">
        <v>1067</v>
      </c>
      <c r="B1068" s="13">
        <v>0.24831560967880653</v>
      </c>
    </row>
    <row r="1069" spans="1:2">
      <c r="A1069">
        <v>1068</v>
      </c>
      <c r="B1069" s="13">
        <v>-4.8255050074024295</v>
      </c>
    </row>
    <row r="1070" spans="1:2">
      <c r="A1070">
        <v>1069</v>
      </c>
      <c r="B1070" s="13">
        <v>0.23788388192551857</v>
      </c>
    </row>
    <row r="1071" spans="1:2">
      <c r="A1071">
        <v>1070</v>
      </c>
      <c r="B1071" s="13">
        <v>0.19943176307853902</v>
      </c>
    </row>
    <row r="1072" spans="1:2">
      <c r="A1072">
        <v>1071</v>
      </c>
      <c r="B1072" s="13">
        <v>3.3001158276593276</v>
      </c>
    </row>
    <row r="1073" spans="1:2">
      <c r="A1073">
        <v>1072</v>
      </c>
      <c r="B1073" s="13">
        <v>-1.484898485039019</v>
      </c>
    </row>
    <row r="1074" spans="1:2">
      <c r="A1074">
        <v>1073</v>
      </c>
      <c r="B1074" s="13">
        <v>-0.5284799349076551</v>
      </c>
    </row>
    <row r="1075" spans="1:2">
      <c r="A1075">
        <v>1074</v>
      </c>
      <c r="B1075" s="13">
        <v>2.5302186046010067</v>
      </c>
    </row>
    <row r="1076" spans="1:2">
      <c r="A1076">
        <v>1075</v>
      </c>
      <c r="B1076" s="13">
        <v>-2.7132707986896434</v>
      </c>
    </row>
    <row r="1077" spans="1:2">
      <c r="A1077">
        <v>1076</v>
      </c>
      <c r="B1077" s="13">
        <v>-6.0923142566029362</v>
      </c>
    </row>
    <row r="1078" spans="1:2">
      <c r="A1078">
        <v>1077</v>
      </c>
      <c r="B1078" s="13">
        <v>2.1322118772484817</v>
      </c>
    </row>
    <row r="1079" spans="1:2">
      <c r="A1079">
        <v>1078</v>
      </c>
      <c r="B1079" s="13">
        <v>-3.8329631168576421</v>
      </c>
    </row>
    <row r="1080" spans="1:2">
      <c r="A1080">
        <v>1079</v>
      </c>
      <c r="B1080" s="13">
        <v>1.9489206049556007</v>
      </c>
    </row>
    <row r="1081" spans="1:2">
      <c r="A1081">
        <v>1080</v>
      </c>
      <c r="B1081" s="13">
        <v>-3.6331797041382066</v>
      </c>
    </row>
    <row r="1082" spans="1:2">
      <c r="A1082">
        <v>1081</v>
      </c>
      <c r="B1082" s="13">
        <v>2.9257943587598843</v>
      </c>
    </row>
    <row r="1083" spans="1:2">
      <c r="A1083">
        <v>1082</v>
      </c>
      <c r="B1083" s="13">
        <v>4.3571062448750473</v>
      </c>
    </row>
    <row r="1084" spans="1:2">
      <c r="A1084">
        <v>1083</v>
      </c>
      <c r="B1084" s="13">
        <v>5.7260134195761182E-2</v>
      </c>
    </row>
    <row r="1085" spans="1:2">
      <c r="A1085">
        <v>1084</v>
      </c>
      <c r="B1085" s="13">
        <v>-6.5531347420305721</v>
      </c>
    </row>
    <row r="1086" spans="1:2">
      <c r="A1086">
        <v>1085</v>
      </c>
      <c r="B1086" s="13">
        <v>-3.6175386357011368</v>
      </c>
    </row>
    <row r="1087" spans="1:2">
      <c r="A1087">
        <v>1086</v>
      </c>
      <c r="B1087" s="13">
        <v>-4.2473095174800459</v>
      </c>
    </row>
    <row r="1088" spans="1:2">
      <c r="A1088">
        <v>1087</v>
      </c>
      <c r="B1088" s="13">
        <v>-7.7540380754304534</v>
      </c>
    </row>
    <row r="1089" spans="1:2">
      <c r="A1089">
        <v>1088</v>
      </c>
      <c r="B1089" s="13">
        <v>5.5128634930474902</v>
      </c>
    </row>
    <row r="1090" spans="1:2">
      <c r="A1090">
        <v>1089</v>
      </c>
      <c r="B1090" s="13">
        <v>2.0408063166669681</v>
      </c>
    </row>
    <row r="1091" spans="1:2">
      <c r="A1091">
        <v>1090</v>
      </c>
      <c r="B1091" s="13">
        <v>-4.6820639180937569</v>
      </c>
    </row>
    <row r="1092" spans="1:2">
      <c r="A1092">
        <v>1091</v>
      </c>
      <c r="B1092" s="13">
        <v>-4.8674824438970727</v>
      </c>
    </row>
    <row r="1093" spans="1:2">
      <c r="A1093">
        <v>1092</v>
      </c>
      <c r="B1093" s="13">
        <v>3.9091602145645439</v>
      </c>
    </row>
    <row r="1094" spans="1:2">
      <c r="A1094">
        <v>1093</v>
      </c>
      <c r="B1094" s="13">
        <v>0.46582938010200259</v>
      </c>
    </row>
    <row r="1095" spans="1:2">
      <c r="A1095">
        <v>1094</v>
      </c>
      <c r="B1095" s="13">
        <v>-0.78948467549759471</v>
      </c>
    </row>
    <row r="1096" spans="1:2">
      <c r="A1096">
        <v>1095</v>
      </c>
      <c r="B1096" s="13">
        <v>-1.1960663258343363</v>
      </c>
    </row>
    <row r="1097" spans="1:2">
      <c r="A1097">
        <v>1096</v>
      </c>
      <c r="B1097" s="13">
        <v>-1.1855838152990781</v>
      </c>
    </row>
    <row r="1098" spans="1:2">
      <c r="A1098">
        <v>1097</v>
      </c>
      <c r="B1098" s="13">
        <v>1.8899627429067272</v>
      </c>
    </row>
    <row r="1099" spans="1:2">
      <c r="A1099">
        <v>1098</v>
      </c>
      <c r="B1099" s="13">
        <v>-1.1235218747457372</v>
      </c>
    </row>
    <row r="1100" spans="1:2">
      <c r="A1100">
        <v>1099</v>
      </c>
      <c r="B1100" s="13">
        <v>-2.7629915390956339</v>
      </c>
    </row>
    <row r="1101" spans="1:2">
      <c r="A1101">
        <v>1100</v>
      </c>
      <c r="B1101" s="13">
        <v>-1.9436468821556676</v>
      </c>
    </row>
    <row r="1102" spans="1:2">
      <c r="A1102">
        <v>1101</v>
      </c>
      <c r="B1102" s="13">
        <v>-0.73096984299439172</v>
      </c>
    </row>
    <row r="1103" spans="1:2">
      <c r="A1103">
        <v>1102</v>
      </c>
      <c r="B1103" s="13">
        <v>0.43937088996187701</v>
      </c>
    </row>
    <row r="1104" spans="1:2">
      <c r="A1104">
        <v>1103</v>
      </c>
      <c r="B1104" s="13">
        <v>3.160250033067221</v>
      </c>
    </row>
    <row r="1105" spans="1:2">
      <c r="A1105">
        <v>1104</v>
      </c>
      <c r="B1105" s="13">
        <v>-4.1484397021945263</v>
      </c>
    </row>
    <row r="1106" spans="1:2">
      <c r="A1106">
        <v>1105</v>
      </c>
      <c r="B1106" s="13">
        <v>-2.5289542995552212</v>
      </c>
    </row>
    <row r="1107" spans="1:2">
      <c r="A1107">
        <v>1106</v>
      </c>
      <c r="B1107" s="13">
        <v>-6.7110729973354495</v>
      </c>
    </row>
    <row r="1108" spans="1:2">
      <c r="A1108">
        <v>1107</v>
      </c>
      <c r="B1108" s="13">
        <v>-0.21340142861031289</v>
      </c>
    </row>
    <row r="1109" spans="1:2">
      <c r="A1109">
        <v>1108</v>
      </c>
      <c r="B1109" s="13">
        <v>-1.6831702068434498</v>
      </c>
    </row>
    <row r="1110" spans="1:2">
      <c r="A1110">
        <v>1109</v>
      </c>
      <c r="B1110" s="13">
        <v>-0.36382815440221522</v>
      </c>
    </row>
    <row r="1111" spans="1:2">
      <c r="A1111">
        <v>1110</v>
      </c>
      <c r="B1111" s="13">
        <v>-2.9056833085093046</v>
      </c>
    </row>
    <row r="1112" spans="1:2">
      <c r="A1112">
        <v>1111</v>
      </c>
      <c r="B1112" s="13">
        <v>0.58591294678263361</v>
      </c>
    </row>
    <row r="1113" spans="1:2">
      <c r="A1113">
        <v>1112</v>
      </c>
      <c r="B1113" s="13">
        <v>-6.1735613461098442</v>
      </c>
    </row>
    <row r="1114" spans="1:2">
      <c r="A1114">
        <v>1113</v>
      </c>
      <c r="B1114" s="13">
        <v>0.84804146678136894</v>
      </c>
    </row>
    <row r="1115" spans="1:2">
      <c r="A1115">
        <v>1114</v>
      </c>
      <c r="B1115" s="13">
        <v>-2.794831816580531</v>
      </c>
    </row>
    <row r="1116" spans="1:2">
      <c r="A1116">
        <v>1115</v>
      </c>
      <c r="B1116" s="13">
        <v>0.14742163361755514</v>
      </c>
    </row>
    <row r="1117" spans="1:2">
      <c r="A1117">
        <v>1116</v>
      </c>
      <c r="B1117" s="13">
        <v>-1.5051195452681587</v>
      </c>
    </row>
    <row r="1118" spans="1:2">
      <c r="A1118">
        <v>1117</v>
      </c>
      <c r="B1118" s="13">
        <v>1.7808032206648987</v>
      </c>
    </row>
    <row r="1119" spans="1:2">
      <c r="A1119">
        <v>1118</v>
      </c>
      <c r="B1119" s="13">
        <v>-0.94154144808602858</v>
      </c>
    </row>
    <row r="1120" spans="1:2">
      <c r="A1120">
        <v>1119</v>
      </c>
      <c r="B1120" s="13">
        <v>-1.9352436069691947</v>
      </c>
    </row>
    <row r="1121" spans="1:2">
      <c r="A1121">
        <v>1120</v>
      </c>
      <c r="B1121" s="13">
        <v>1.2124034979171481</v>
      </c>
    </row>
    <row r="1122" spans="1:2">
      <c r="A1122">
        <v>1121</v>
      </c>
      <c r="B1122" s="13">
        <v>-4.0742580813489653</v>
      </c>
    </row>
    <row r="1123" spans="1:2">
      <c r="A1123">
        <v>1122</v>
      </c>
      <c r="B1123" s="13">
        <v>3.6802425626037856</v>
      </c>
    </row>
    <row r="1124" spans="1:2">
      <c r="A1124">
        <v>1123</v>
      </c>
      <c r="B1124" s="13">
        <v>3.7362627701040858</v>
      </c>
    </row>
    <row r="1125" spans="1:2">
      <c r="A1125">
        <v>1124</v>
      </c>
      <c r="B1125" s="13">
        <v>-4.7721635707587984</v>
      </c>
    </row>
    <row r="1126" spans="1:2">
      <c r="A1126">
        <v>1125</v>
      </c>
      <c r="B1126" s="13">
        <v>-3.860918897370718</v>
      </c>
    </row>
    <row r="1127" spans="1:2">
      <c r="A1127">
        <v>1126</v>
      </c>
      <c r="B1127" s="13">
        <v>-4.7630885244323116</v>
      </c>
    </row>
    <row r="1128" spans="1:2">
      <c r="A1128">
        <v>1127</v>
      </c>
      <c r="B1128" s="13">
        <v>-4.0003951954172656</v>
      </c>
    </row>
    <row r="1129" spans="1:2">
      <c r="A1129">
        <v>1128</v>
      </c>
      <c r="B1129" s="13">
        <v>2.8364255389506092</v>
      </c>
    </row>
    <row r="1130" spans="1:2">
      <c r="A1130">
        <v>1129</v>
      </c>
      <c r="B1130" s="13">
        <v>3.7609897863741244</v>
      </c>
    </row>
    <row r="1131" spans="1:2">
      <c r="A1131">
        <v>1130</v>
      </c>
      <c r="B1131" s="13">
        <v>-5.1190946478844186</v>
      </c>
    </row>
    <row r="1132" spans="1:2">
      <c r="A1132">
        <v>1131</v>
      </c>
      <c r="B1132" s="13">
        <v>-3.8090166466405342</v>
      </c>
    </row>
    <row r="1133" spans="1:2">
      <c r="A1133">
        <v>1132</v>
      </c>
      <c r="B1133" s="13">
        <v>-4.1009361632013626</v>
      </c>
    </row>
    <row r="1134" spans="1:2">
      <c r="A1134">
        <v>1133</v>
      </c>
      <c r="B1134" s="13">
        <v>-0.96250935321726772</v>
      </c>
    </row>
    <row r="1135" spans="1:2">
      <c r="A1135">
        <v>1134</v>
      </c>
      <c r="B1135" s="13">
        <v>-3.8320535542839971</v>
      </c>
    </row>
    <row r="1136" spans="1:2">
      <c r="A1136">
        <v>1135</v>
      </c>
      <c r="B1136" s="13">
        <v>3.6352999780102002</v>
      </c>
    </row>
    <row r="1137" spans="1:2">
      <c r="A1137">
        <v>1136</v>
      </c>
      <c r="B1137" s="13">
        <v>-9.0231396100489132</v>
      </c>
    </row>
    <row r="1138" spans="1:2">
      <c r="A1138">
        <v>1137</v>
      </c>
      <c r="B1138" s="13">
        <v>-3.2460751004428512</v>
      </c>
    </row>
    <row r="1139" spans="1:2">
      <c r="A1139">
        <v>1138</v>
      </c>
      <c r="B1139" s="13">
        <v>3.5153220280463651</v>
      </c>
    </row>
    <row r="1140" spans="1:2">
      <c r="A1140">
        <v>1139</v>
      </c>
      <c r="B1140" s="13">
        <v>4.9829406630193711</v>
      </c>
    </row>
    <row r="1141" spans="1:2">
      <c r="A1141">
        <v>1140</v>
      </c>
      <c r="B1141" s="13">
        <v>-1.9603281361369502</v>
      </c>
    </row>
    <row r="1142" spans="1:2">
      <c r="A1142">
        <v>1141</v>
      </c>
      <c r="B1142" s="13">
        <v>-6.9501996439780775</v>
      </c>
    </row>
    <row r="1143" spans="1:2">
      <c r="A1143">
        <v>1142</v>
      </c>
      <c r="B1143" s="13">
        <v>-0.71322779099722411</v>
      </c>
    </row>
    <row r="1144" spans="1:2">
      <c r="A1144">
        <v>1143</v>
      </c>
      <c r="B1144" s="13">
        <v>5.2471773559453379</v>
      </c>
    </row>
    <row r="1145" spans="1:2">
      <c r="A1145">
        <v>1144</v>
      </c>
      <c r="B1145" s="13">
        <v>3.3424627378651488</v>
      </c>
    </row>
    <row r="1146" spans="1:2">
      <c r="A1146">
        <v>1145</v>
      </c>
      <c r="B1146" s="13">
        <v>-1.8590501507039419</v>
      </c>
    </row>
    <row r="1147" spans="1:2">
      <c r="A1147">
        <v>1146</v>
      </c>
      <c r="B1147" s="13">
        <v>4.0233264593851841</v>
      </c>
    </row>
    <row r="1148" spans="1:2">
      <c r="A1148">
        <v>1147</v>
      </c>
      <c r="B1148" s="13">
        <v>-2.7562330255810519</v>
      </c>
    </row>
    <row r="1149" spans="1:2">
      <c r="A1149">
        <v>1148</v>
      </c>
      <c r="B1149" s="13">
        <v>-6.3537596832804741</v>
      </c>
    </row>
    <row r="1150" spans="1:2">
      <c r="A1150">
        <v>1149</v>
      </c>
      <c r="B1150" s="13">
        <v>0.66579786374328143</v>
      </c>
    </row>
    <row r="1151" spans="1:2">
      <c r="A1151">
        <v>1150</v>
      </c>
      <c r="B1151" s="13">
        <v>-5.5413085135750153</v>
      </c>
    </row>
    <row r="1152" spans="1:2">
      <c r="A1152">
        <v>1151</v>
      </c>
      <c r="B1152" s="13">
        <v>-2.6921141206558579</v>
      </c>
    </row>
    <row r="1153" spans="1:2">
      <c r="A1153">
        <v>1152</v>
      </c>
      <c r="B1153" s="13">
        <v>-4.3341049092333952</v>
      </c>
    </row>
    <row r="1154" spans="1:2">
      <c r="A1154">
        <v>1153</v>
      </c>
      <c r="B1154" s="13">
        <v>-6.1144167183032172</v>
      </c>
    </row>
    <row r="1155" spans="1:2">
      <c r="A1155">
        <v>1154</v>
      </c>
      <c r="B1155" s="13">
        <v>-1.2412157584479313</v>
      </c>
    </row>
    <row r="1156" spans="1:2">
      <c r="A1156">
        <v>1155</v>
      </c>
      <c r="B1156" s="13">
        <v>8.5519123018065937E-3</v>
      </c>
    </row>
    <row r="1157" spans="1:2">
      <c r="A1157">
        <v>1156</v>
      </c>
      <c r="B1157" s="13">
        <v>0.84061750598562635</v>
      </c>
    </row>
    <row r="1158" spans="1:2">
      <c r="A1158">
        <v>1157</v>
      </c>
      <c r="B1158" s="13">
        <v>-2.7660700198494439</v>
      </c>
    </row>
    <row r="1159" spans="1:2">
      <c r="A1159">
        <v>1158</v>
      </c>
      <c r="B1159" s="13">
        <v>6.7656022928893292E-2</v>
      </c>
    </row>
    <row r="1160" spans="1:2">
      <c r="A1160">
        <v>1159</v>
      </c>
      <c r="B1160" s="13">
        <v>-5.1002465880470815</v>
      </c>
    </row>
    <row r="1161" spans="1:2">
      <c r="A1161">
        <v>1160</v>
      </c>
      <c r="B1161" s="13">
        <v>3.9103867387575928</v>
      </c>
    </row>
    <row r="1162" spans="1:2">
      <c r="A1162">
        <v>1161</v>
      </c>
      <c r="B1162" s="13">
        <v>-3.9152838551161389</v>
      </c>
    </row>
    <row r="1163" spans="1:2">
      <c r="A1163">
        <v>1162</v>
      </c>
      <c r="B1163" s="13">
        <v>-1.0023314613785486</v>
      </c>
    </row>
    <row r="1164" spans="1:2">
      <c r="A1164">
        <v>1163</v>
      </c>
      <c r="B1164" s="13">
        <v>-5.6876492066018329</v>
      </c>
    </row>
    <row r="1165" spans="1:2">
      <c r="A1165">
        <v>1164</v>
      </c>
      <c r="B1165" s="13">
        <v>3.9790471024272156</v>
      </c>
    </row>
    <row r="1166" spans="1:2">
      <c r="A1166">
        <v>1165</v>
      </c>
      <c r="B1166" s="13">
        <v>0.55726651734028043</v>
      </c>
    </row>
    <row r="1167" spans="1:2">
      <c r="A1167">
        <v>1166</v>
      </c>
      <c r="B1167" s="13">
        <v>-3.6616280456394841</v>
      </c>
    </row>
    <row r="1168" spans="1:2">
      <c r="A1168">
        <v>1167</v>
      </c>
      <c r="B1168" s="13">
        <v>-0.32646536490244382</v>
      </c>
    </row>
    <row r="1169" spans="1:2">
      <c r="A1169">
        <v>1168</v>
      </c>
      <c r="B1169" s="13">
        <v>1.7976945620989601E-2</v>
      </c>
    </row>
    <row r="1170" spans="1:2">
      <c r="A1170">
        <v>1169</v>
      </c>
      <c r="B1170" s="13">
        <v>-1.0512716749678879</v>
      </c>
    </row>
    <row r="1171" spans="1:2">
      <c r="A1171">
        <v>1170</v>
      </c>
      <c r="B1171" s="13">
        <v>-2.3913808038343545</v>
      </c>
    </row>
    <row r="1172" spans="1:2">
      <c r="A1172">
        <v>1171</v>
      </c>
      <c r="B1172" s="13">
        <v>-4.897011240657057</v>
      </c>
    </row>
    <row r="1173" spans="1:2">
      <c r="A1173">
        <v>1172</v>
      </c>
      <c r="B1173" s="13">
        <v>-1.7354958959200297</v>
      </c>
    </row>
    <row r="1174" spans="1:2">
      <c r="A1174">
        <v>1173</v>
      </c>
      <c r="B1174" s="13">
        <v>-1.7046977547773166</v>
      </c>
    </row>
    <row r="1175" spans="1:2">
      <c r="A1175">
        <v>1174</v>
      </c>
      <c r="B1175" s="13">
        <v>-3.6646729179617603</v>
      </c>
    </row>
    <row r="1176" spans="1:2">
      <c r="A1176">
        <v>1175</v>
      </c>
      <c r="B1176" s="13">
        <v>5.9489034913017984E-2</v>
      </c>
    </row>
    <row r="1177" spans="1:2">
      <c r="A1177">
        <v>1176</v>
      </c>
      <c r="B1177" s="13">
        <v>-1.8306768281514998</v>
      </c>
    </row>
    <row r="1178" spans="1:2">
      <c r="A1178">
        <v>1177</v>
      </c>
      <c r="B1178" s="13">
        <v>1.0455596647683132</v>
      </c>
    </row>
    <row r="1179" spans="1:2">
      <c r="A1179">
        <v>1178</v>
      </c>
      <c r="B1179" s="13">
        <v>0.29275138634418507</v>
      </c>
    </row>
    <row r="1180" spans="1:2">
      <c r="A1180">
        <v>1179</v>
      </c>
      <c r="B1180" s="13">
        <v>3.3782858460361687</v>
      </c>
    </row>
    <row r="1181" spans="1:2">
      <c r="A1181">
        <v>1180</v>
      </c>
      <c r="B1181" s="13">
        <v>-4.4111270956521844</v>
      </c>
    </row>
    <row r="1182" spans="1:2">
      <c r="A1182">
        <v>1181</v>
      </c>
      <c r="B1182" s="13">
        <v>1.7335917916235031</v>
      </c>
    </row>
    <row r="1183" spans="1:2">
      <c r="A1183">
        <v>1182</v>
      </c>
      <c r="B1183" s="13">
        <v>0.57407157560495836</v>
      </c>
    </row>
    <row r="1184" spans="1:2">
      <c r="A1184">
        <v>1183</v>
      </c>
      <c r="B1184" s="13">
        <v>-1.0973382034102219</v>
      </c>
    </row>
    <row r="1185" spans="1:2">
      <c r="A1185">
        <v>1184</v>
      </c>
      <c r="B1185" s="13">
        <v>-0.64452722695303089</v>
      </c>
    </row>
    <row r="1186" spans="1:2">
      <c r="A1186">
        <v>1185</v>
      </c>
      <c r="B1186" s="13">
        <v>-4.0020224160486215</v>
      </c>
    </row>
    <row r="1187" spans="1:2">
      <c r="A1187">
        <v>1186</v>
      </c>
      <c r="B1187" s="13">
        <v>0.47357876399767718</v>
      </c>
    </row>
    <row r="1188" spans="1:2">
      <c r="A1188">
        <v>1187</v>
      </c>
      <c r="B1188" s="13">
        <v>-2.207449368024375</v>
      </c>
    </row>
    <row r="1189" spans="1:2">
      <c r="A1189">
        <v>1188</v>
      </c>
      <c r="B1189" s="13">
        <v>-2.7251292646192127</v>
      </c>
    </row>
    <row r="1190" spans="1:2">
      <c r="A1190">
        <v>1189</v>
      </c>
      <c r="B1190" s="13">
        <v>-3.4127357867025365</v>
      </c>
    </row>
    <row r="1191" spans="1:2">
      <c r="A1191">
        <v>1190</v>
      </c>
      <c r="B1191" s="13">
        <v>-0.93418552964586488</v>
      </c>
    </row>
    <row r="1192" spans="1:2">
      <c r="A1192">
        <v>1191</v>
      </c>
      <c r="B1192" s="13">
        <v>2.708839911270843</v>
      </c>
    </row>
    <row r="1193" spans="1:2">
      <c r="A1193">
        <v>1192</v>
      </c>
      <c r="B1193" s="13">
        <v>0.20451773643003998</v>
      </c>
    </row>
    <row r="1194" spans="1:2">
      <c r="A1194">
        <v>1193</v>
      </c>
      <c r="B1194" s="13">
        <v>-4.9392897231715933</v>
      </c>
    </row>
    <row r="1195" spans="1:2">
      <c r="A1195">
        <v>1194</v>
      </c>
      <c r="B1195" s="13">
        <v>-4.2136506886644876</v>
      </c>
    </row>
    <row r="1196" spans="1:2">
      <c r="A1196">
        <v>1195</v>
      </c>
      <c r="B1196" s="13">
        <v>6.5498872308594374</v>
      </c>
    </row>
    <row r="1197" spans="1:2">
      <c r="A1197">
        <v>1196</v>
      </c>
      <c r="B1197" s="13">
        <v>-2.0900904406427316</v>
      </c>
    </row>
    <row r="1198" spans="1:2">
      <c r="A1198">
        <v>1197</v>
      </c>
      <c r="B1198" s="13">
        <v>1.2479568013036617</v>
      </c>
    </row>
    <row r="1199" spans="1:2">
      <c r="A1199">
        <v>1198</v>
      </c>
      <c r="B1199" s="13">
        <v>2.1671207361739868</v>
      </c>
    </row>
    <row r="1200" spans="1:2">
      <c r="A1200">
        <v>1199</v>
      </c>
      <c r="B1200" s="13">
        <v>-1.8255472705911713</v>
      </c>
    </row>
    <row r="1201" spans="1:2">
      <c r="A1201">
        <v>1200</v>
      </c>
      <c r="B1201" s="13">
        <v>0.59413857975436957</v>
      </c>
    </row>
    <row r="1202" spans="1:2">
      <c r="A1202">
        <v>1201</v>
      </c>
      <c r="B1202" s="13">
        <v>1.6276778044045495</v>
      </c>
    </row>
    <row r="1203" spans="1:2">
      <c r="A1203">
        <v>1202</v>
      </c>
      <c r="B1203" s="13">
        <v>2.4276017003828008</v>
      </c>
    </row>
    <row r="1204" spans="1:2">
      <c r="A1204">
        <v>1203</v>
      </c>
      <c r="B1204" s="13">
        <v>5.6717082530352894</v>
      </c>
    </row>
    <row r="1205" spans="1:2">
      <c r="A1205">
        <v>1204</v>
      </c>
      <c r="B1205" s="13">
        <v>-3.9438026110612787</v>
      </c>
    </row>
    <row r="1206" spans="1:2">
      <c r="A1206">
        <v>1205</v>
      </c>
      <c r="B1206" s="13">
        <v>-2.6892177543667857</v>
      </c>
    </row>
    <row r="1207" spans="1:2">
      <c r="A1207">
        <v>1206</v>
      </c>
      <c r="B1207" s="13">
        <v>-3.8300788420545109</v>
      </c>
    </row>
    <row r="1208" spans="1:2">
      <c r="A1208">
        <v>1207</v>
      </c>
      <c r="B1208" s="13">
        <v>-0.99626894510414465</v>
      </c>
    </row>
    <row r="1209" spans="1:2">
      <c r="A1209">
        <v>1208</v>
      </c>
      <c r="B1209" s="13">
        <v>3.3315654519060356</v>
      </c>
    </row>
    <row r="1210" spans="1:2">
      <c r="A1210">
        <v>1209</v>
      </c>
      <c r="B1210" s="13">
        <v>-0.51991371843646328</v>
      </c>
    </row>
    <row r="1211" spans="1:2">
      <c r="A1211">
        <v>1210</v>
      </c>
      <c r="B1211" s="13">
        <v>3.4675510402216259</v>
      </c>
    </row>
    <row r="1212" spans="1:2">
      <c r="A1212">
        <v>1211</v>
      </c>
      <c r="B1212" s="13">
        <v>0.37562194758270251</v>
      </c>
    </row>
    <row r="1213" spans="1:2">
      <c r="A1213">
        <v>1212</v>
      </c>
      <c r="B1213" s="13">
        <v>1.275725966365755</v>
      </c>
    </row>
    <row r="1214" spans="1:2">
      <c r="A1214">
        <v>1213</v>
      </c>
      <c r="B1214" s="13">
        <v>-4.0050577780262264</v>
      </c>
    </row>
    <row r="1215" spans="1:2">
      <c r="A1215">
        <v>1214</v>
      </c>
      <c r="B1215" s="13">
        <v>2.9894797800843893</v>
      </c>
    </row>
    <row r="1216" spans="1:2">
      <c r="A1216">
        <v>1215</v>
      </c>
      <c r="B1216" s="13">
        <v>-1.3827182386879389</v>
      </c>
    </row>
    <row r="1217" spans="1:2">
      <c r="A1217">
        <v>1216</v>
      </c>
      <c r="B1217" s="13">
        <v>3.5080544460279901</v>
      </c>
    </row>
    <row r="1218" spans="1:2">
      <c r="A1218">
        <v>1217</v>
      </c>
      <c r="B1218" s="13">
        <v>-3.683306262700444</v>
      </c>
    </row>
    <row r="1219" spans="1:2">
      <c r="A1219">
        <v>1218</v>
      </c>
      <c r="B1219" s="13">
        <v>1.7027254791134103</v>
      </c>
    </row>
    <row r="1220" spans="1:2">
      <c r="A1220">
        <v>1219</v>
      </c>
      <c r="B1220" s="13">
        <v>-2.8688963138536763</v>
      </c>
    </row>
    <row r="1221" spans="1:2">
      <c r="A1221">
        <v>1220</v>
      </c>
      <c r="B1221" s="13">
        <v>1.1978838085069035</v>
      </c>
    </row>
    <row r="1222" spans="1:2">
      <c r="A1222">
        <v>1221</v>
      </c>
      <c r="B1222" s="13">
        <v>-7.6609048207237436</v>
      </c>
    </row>
    <row r="1223" spans="1:2">
      <c r="A1223">
        <v>1222</v>
      </c>
      <c r="B1223" s="13">
        <v>3.163214388812285</v>
      </c>
    </row>
    <row r="1224" spans="1:2">
      <c r="A1224">
        <v>1223</v>
      </c>
      <c r="B1224" s="13">
        <v>-0.15084194137088383</v>
      </c>
    </row>
    <row r="1225" spans="1:2">
      <c r="A1225">
        <v>1224</v>
      </c>
      <c r="B1225" s="13">
        <v>-1.2686274999423648</v>
      </c>
    </row>
    <row r="1226" spans="1:2">
      <c r="A1226">
        <v>1225</v>
      </c>
      <c r="B1226" s="13">
        <v>-3.7219643412580723</v>
      </c>
    </row>
    <row r="1227" spans="1:2">
      <c r="A1227">
        <v>1226</v>
      </c>
      <c r="B1227" s="13">
        <v>0.84857959741685207</v>
      </c>
    </row>
    <row r="1228" spans="1:2">
      <c r="A1228">
        <v>1227</v>
      </c>
      <c r="B1228" s="13">
        <v>-2.3688491802863374</v>
      </c>
    </row>
    <row r="1229" spans="1:2">
      <c r="A1229">
        <v>1228</v>
      </c>
      <c r="B1229" s="13">
        <v>-2.7366246553862812</v>
      </c>
    </row>
    <row r="1230" spans="1:2">
      <c r="A1230">
        <v>1229</v>
      </c>
      <c r="B1230" s="13">
        <v>-2.0373151402364282</v>
      </c>
    </row>
    <row r="1231" spans="1:2">
      <c r="A1231">
        <v>1230</v>
      </c>
      <c r="B1231" s="13">
        <v>-3.7516153339557885</v>
      </c>
    </row>
    <row r="1232" spans="1:2">
      <c r="A1232">
        <v>1231</v>
      </c>
      <c r="B1232" s="13">
        <v>3.9045379452035101</v>
      </c>
    </row>
    <row r="1233" spans="1:2">
      <c r="A1233">
        <v>1232</v>
      </c>
      <c r="B1233" s="13">
        <v>-5.5410872766575086</v>
      </c>
    </row>
    <row r="1234" spans="1:2">
      <c r="A1234">
        <v>1233</v>
      </c>
      <c r="B1234" s="13">
        <v>-6.8547597938284914</v>
      </c>
    </row>
    <row r="1235" spans="1:2">
      <c r="A1235">
        <v>1234</v>
      </c>
      <c r="B1235" s="13">
        <v>0.83267858422489771</v>
      </c>
    </row>
    <row r="1236" spans="1:2">
      <c r="A1236">
        <v>1235</v>
      </c>
      <c r="B1236" s="13">
        <v>-2.8497190120225038</v>
      </c>
    </row>
    <row r="1237" spans="1:2">
      <c r="A1237">
        <v>1236</v>
      </c>
      <c r="B1237" s="13">
        <v>-0.51845000713917166</v>
      </c>
    </row>
    <row r="1238" spans="1:2">
      <c r="A1238">
        <v>1237</v>
      </c>
      <c r="B1238" s="13">
        <v>4.4193333261477425</v>
      </c>
    </row>
    <row r="1239" spans="1:2">
      <c r="A1239">
        <v>1238</v>
      </c>
      <c r="B1239" s="13">
        <v>-5.488336896537168E-2</v>
      </c>
    </row>
    <row r="1240" spans="1:2">
      <c r="A1240">
        <v>1239</v>
      </c>
      <c r="B1240" s="13">
        <v>-2.6338857885941893</v>
      </c>
    </row>
    <row r="1241" spans="1:2">
      <c r="A1241">
        <v>1240</v>
      </c>
      <c r="B1241" s="13">
        <v>-3.8162771480781554</v>
      </c>
    </row>
    <row r="1242" spans="1:2">
      <c r="A1242">
        <v>1241</v>
      </c>
      <c r="B1242" s="13">
        <v>-2.5068726616340138</v>
      </c>
    </row>
    <row r="1243" spans="1:2">
      <c r="A1243">
        <v>1242</v>
      </c>
      <c r="B1243" s="13">
        <v>-6.8694554059335564</v>
      </c>
    </row>
    <row r="1244" spans="1:2">
      <c r="A1244">
        <v>1243</v>
      </c>
      <c r="B1244" s="13">
        <v>-1.2675383962941875</v>
      </c>
    </row>
    <row r="1245" spans="1:2">
      <c r="A1245">
        <v>1244</v>
      </c>
      <c r="B1245" s="13">
        <v>-2.8533782001986778</v>
      </c>
    </row>
    <row r="1246" spans="1:2">
      <c r="A1246">
        <v>1245</v>
      </c>
      <c r="B1246" s="13">
        <v>-5.9124593253618354</v>
      </c>
    </row>
    <row r="1247" spans="1:2">
      <c r="A1247">
        <v>1246</v>
      </c>
      <c r="B1247" s="13">
        <v>-1.0385100777384408</v>
      </c>
    </row>
    <row r="1248" spans="1:2">
      <c r="A1248">
        <v>1247</v>
      </c>
      <c r="B1248" s="13">
        <v>0.88081253916083979</v>
      </c>
    </row>
    <row r="1249" spans="1:2">
      <c r="A1249">
        <v>1248</v>
      </c>
      <c r="B1249" s="13">
        <v>-1.4728408941437232</v>
      </c>
    </row>
    <row r="1250" spans="1:2">
      <c r="A1250">
        <v>1249</v>
      </c>
      <c r="B1250" s="13">
        <v>4.0818335633864908</v>
      </c>
    </row>
    <row r="1251" spans="1:2">
      <c r="A1251">
        <v>1250</v>
      </c>
      <c r="B1251" s="13">
        <v>-1.7305225585149484</v>
      </c>
    </row>
    <row r="1252" spans="1:2">
      <c r="A1252">
        <v>1251</v>
      </c>
      <c r="B1252" s="13">
        <v>-3.5225444777150976</v>
      </c>
    </row>
    <row r="1253" spans="1:2">
      <c r="A1253">
        <v>1252</v>
      </c>
      <c r="B1253" s="13">
        <v>4.8071230773076099</v>
      </c>
    </row>
    <row r="1254" spans="1:2">
      <c r="A1254">
        <v>1253</v>
      </c>
      <c r="B1254" s="13">
        <v>-0.43553919897426741</v>
      </c>
    </row>
    <row r="1255" spans="1:2">
      <c r="A1255">
        <v>1254</v>
      </c>
      <c r="B1255" s="13">
        <v>2.1986769152860166</v>
      </c>
    </row>
    <row r="1256" spans="1:2">
      <c r="A1256">
        <v>1255</v>
      </c>
      <c r="B1256" s="13">
        <v>1.0082681912195239</v>
      </c>
    </row>
    <row r="1257" spans="1:2">
      <c r="A1257">
        <v>1256</v>
      </c>
      <c r="B1257" s="13">
        <v>-3.7191377766321989</v>
      </c>
    </row>
    <row r="1258" spans="1:2">
      <c r="A1258">
        <v>1257</v>
      </c>
      <c r="B1258" s="13">
        <v>-4.83118937494572</v>
      </c>
    </row>
    <row r="1259" spans="1:2">
      <c r="A1259">
        <v>1258</v>
      </c>
      <c r="B1259" s="13">
        <v>-1.5153574489712671</v>
      </c>
    </row>
    <row r="1260" spans="1:2">
      <c r="A1260">
        <v>1259</v>
      </c>
      <c r="B1260" s="13">
        <v>1.1132742724542031</v>
      </c>
    </row>
    <row r="1261" spans="1:2">
      <c r="A1261">
        <v>1260</v>
      </c>
      <c r="B1261" s="13">
        <v>2.40168850717312</v>
      </c>
    </row>
    <row r="1262" spans="1:2">
      <c r="A1262">
        <v>1261</v>
      </c>
      <c r="B1262" s="13">
        <v>-4.9134198941574363</v>
      </c>
    </row>
    <row r="1263" spans="1:2">
      <c r="A1263">
        <v>1262</v>
      </c>
      <c r="B1263" s="13">
        <v>5.7107046630551332</v>
      </c>
    </row>
    <row r="1264" spans="1:2">
      <c r="A1264">
        <v>1263</v>
      </c>
      <c r="B1264" s="13">
        <v>1.0364440988523014</v>
      </c>
    </row>
    <row r="1265" spans="1:2">
      <c r="A1265">
        <v>1264</v>
      </c>
      <c r="B1265" s="13">
        <v>-0.68333488997464709</v>
      </c>
    </row>
    <row r="1266" spans="1:2">
      <c r="A1266">
        <v>1265</v>
      </c>
      <c r="B1266" s="13">
        <v>-4.9273812572607625</v>
      </c>
    </row>
    <row r="1267" spans="1:2">
      <c r="A1267">
        <v>1266</v>
      </c>
      <c r="B1267" s="13">
        <v>-3.9051553137224122</v>
      </c>
    </row>
    <row r="1268" spans="1:2">
      <c r="A1268">
        <v>1267</v>
      </c>
      <c r="B1268" s="13">
        <v>-3.2631542627971646</v>
      </c>
    </row>
    <row r="1269" spans="1:2">
      <c r="A1269">
        <v>1268</v>
      </c>
      <c r="B1269" s="13">
        <v>2.752933715965785</v>
      </c>
    </row>
    <row r="1270" spans="1:2">
      <c r="A1270">
        <v>1269</v>
      </c>
      <c r="B1270" s="13">
        <v>-4.1279702739988622</v>
      </c>
    </row>
    <row r="1271" spans="1:2">
      <c r="A1271">
        <v>1270</v>
      </c>
      <c r="B1271" s="13">
        <v>0.18482861355717034</v>
      </c>
    </row>
    <row r="1272" spans="1:2">
      <c r="A1272">
        <v>1271</v>
      </c>
      <c r="B1272" s="13">
        <v>4.1684481332559429</v>
      </c>
    </row>
    <row r="1273" spans="1:2">
      <c r="A1273">
        <v>1272</v>
      </c>
      <c r="B1273" s="13">
        <v>-2.5554337925964217</v>
      </c>
    </row>
    <row r="1274" spans="1:2">
      <c r="A1274">
        <v>1273</v>
      </c>
      <c r="B1274" s="13">
        <v>-2.5056235943195677</v>
      </c>
    </row>
    <row r="1275" spans="1:2">
      <c r="A1275">
        <v>1274</v>
      </c>
      <c r="B1275" s="13">
        <v>3.4913193341985718</v>
      </c>
    </row>
    <row r="1276" spans="1:2">
      <c r="A1276">
        <v>1275</v>
      </c>
      <c r="B1276" s="13">
        <v>-2.5622903401388308</v>
      </c>
    </row>
    <row r="1277" spans="1:2">
      <c r="A1277">
        <v>1276</v>
      </c>
      <c r="B1277" s="13">
        <v>-0.75071087517533419</v>
      </c>
    </row>
    <row r="1278" spans="1:2">
      <c r="A1278">
        <v>1277</v>
      </c>
      <c r="B1278" s="13">
        <v>3.0557913989830343</v>
      </c>
    </row>
    <row r="1279" spans="1:2">
      <c r="A1279">
        <v>1278</v>
      </c>
      <c r="B1279" s="13">
        <v>-3.2614516424875393</v>
      </c>
    </row>
    <row r="1280" spans="1:2">
      <c r="A1280">
        <v>1279</v>
      </c>
      <c r="B1280" s="13">
        <v>-3.2642851678357183</v>
      </c>
    </row>
    <row r="1281" spans="1:2">
      <c r="A1281">
        <v>1280</v>
      </c>
      <c r="B1281" s="13">
        <v>-1.006912554199711</v>
      </c>
    </row>
    <row r="1282" spans="1:2">
      <c r="A1282">
        <v>1281</v>
      </c>
      <c r="B1282" s="13">
        <v>-0.96001625694433912</v>
      </c>
    </row>
    <row r="1283" spans="1:2">
      <c r="A1283">
        <v>1282</v>
      </c>
      <c r="B1283" s="13">
        <v>5.4388816158959692</v>
      </c>
    </row>
    <row r="1284" spans="1:2">
      <c r="A1284">
        <v>1283</v>
      </c>
      <c r="B1284" s="13">
        <v>-2.4378183573386534</v>
      </c>
    </row>
    <row r="1285" spans="1:2">
      <c r="A1285">
        <v>1284</v>
      </c>
      <c r="B1285" s="13">
        <v>-1.64971952438887</v>
      </c>
    </row>
    <row r="1286" spans="1:2">
      <c r="A1286">
        <v>1285</v>
      </c>
      <c r="B1286" s="13">
        <v>0.20676038619684045</v>
      </c>
    </row>
    <row r="1287" spans="1:2">
      <c r="A1287">
        <v>1286</v>
      </c>
      <c r="B1287" s="13">
        <v>-4.5247898751675297</v>
      </c>
    </row>
    <row r="1288" spans="1:2">
      <c r="A1288">
        <v>1287</v>
      </c>
      <c r="B1288" s="13">
        <v>-1.8786170084148555</v>
      </c>
    </row>
    <row r="1289" spans="1:2">
      <c r="A1289">
        <v>1288</v>
      </c>
      <c r="B1289" s="13">
        <v>2.0033064539160552</v>
      </c>
    </row>
    <row r="1290" spans="1:2">
      <c r="A1290">
        <v>1289</v>
      </c>
      <c r="B1290" s="13">
        <v>3.5147674138713874</v>
      </c>
    </row>
    <row r="1291" spans="1:2">
      <c r="A1291">
        <v>1290</v>
      </c>
      <c r="B1291" s="13">
        <v>-1.0101433998252445</v>
      </c>
    </row>
    <row r="1292" spans="1:2">
      <c r="A1292">
        <v>1291</v>
      </c>
      <c r="B1292" s="13">
        <v>-4.0991806515172833</v>
      </c>
    </row>
    <row r="1293" spans="1:2">
      <c r="A1293">
        <v>1292</v>
      </c>
      <c r="B1293" s="13">
        <v>-1.3192654496839937</v>
      </c>
    </row>
    <row r="1294" spans="1:2">
      <c r="A1294">
        <v>1293</v>
      </c>
      <c r="B1294" s="13">
        <v>-2.8828000038715342</v>
      </c>
    </row>
    <row r="1295" spans="1:2">
      <c r="A1295">
        <v>1294</v>
      </c>
      <c r="B1295" s="13">
        <v>-6.1575346724830942</v>
      </c>
    </row>
    <row r="1296" spans="1:2">
      <c r="A1296">
        <v>1295</v>
      </c>
      <c r="B1296" s="13">
        <v>-5.5320309569459916</v>
      </c>
    </row>
    <row r="1297" spans="1:2">
      <c r="A1297">
        <v>1296</v>
      </c>
      <c r="B1297" s="13">
        <v>0.30430027405808535</v>
      </c>
    </row>
    <row r="1298" spans="1:2">
      <c r="A1298">
        <v>1297</v>
      </c>
      <c r="B1298" s="13">
        <v>-5.1534476133303579</v>
      </c>
    </row>
    <row r="1299" spans="1:2">
      <c r="A1299">
        <v>1298</v>
      </c>
      <c r="B1299" s="13">
        <v>4.0641709625311933</v>
      </c>
    </row>
    <row r="1300" spans="1:2">
      <c r="A1300">
        <v>1299</v>
      </c>
      <c r="B1300" s="13">
        <v>1.4453633581660996</v>
      </c>
    </row>
    <row r="1301" spans="1:2">
      <c r="A1301">
        <v>1300</v>
      </c>
      <c r="B1301" s="13">
        <v>5.0328758281483559</v>
      </c>
    </row>
    <row r="1302" spans="1:2">
      <c r="A1302">
        <v>1301</v>
      </c>
      <c r="B1302" s="13">
        <v>3.1184404629611615</v>
      </c>
    </row>
    <row r="1303" spans="1:2">
      <c r="A1303">
        <v>1302</v>
      </c>
      <c r="B1303" s="13">
        <v>-5.6728610025948836</v>
      </c>
    </row>
    <row r="1304" spans="1:2">
      <c r="A1304">
        <v>1303</v>
      </c>
      <c r="B1304" s="13">
        <v>-1.7392934926508761</v>
      </c>
    </row>
    <row r="1305" spans="1:2">
      <c r="A1305">
        <v>1304</v>
      </c>
      <c r="B1305" s="13">
        <v>-4.8354144911379606</v>
      </c>
    </row>
    <row r="1306" spans="1:2">
      <c r="A1306">
        <v>1305</v>
      </c>
      <c r="B1306" s="13">
        <v>-1.4550582675344768</v>
      </c>
    </row>
    <row r="1307" spans="1:2">
      <c r="A1307">
        <v>1306</v>
      </c>
      <c r="B1307" s="13">
        <v>-2.9282165328712839</v>
      </c>
    </row>
    <row r="1308" spans="1:2">
      <c r="A1308">
        <v>1307</v>
      </c>
      <c r="B1308" s="13">
        <v>0.50433855799593941</v>
      </c>
    </row>
    <row r="1309" spans="1:2">
      <c r="A1309">
        <v>1308</v>
      </c>
      <c r="B1309" s="13">
        <v>-1.5691678457906388</v>
      </c>
    </row>
    <row r="1310" spans="1:2">
      <c r="A1310">
        <v>1309</v>
      </c>
      <c r="B1310" s="13">
        <v>-6.2335774055405642</v>
      </c>
    </row>
    <row r="1311" spans="1:2">
      <c r="A1311">
        <v>1310</v>
      </c>
      <c r="B1311" s="13">
        <v>8.8123641878537811</v>
      </c>
    </row>
    <row r="1312" spans="1:2">
      <c r="A1312">
        <v>1311</v>
      </c>
      <c r="B1312" s="13">
        <v>2.1246690345925785</v>
      </c>
    </row>
    <row r="1313" spans="1:2">
      <c r="A1313">
        <v>1312</v>
      </c>
      <c r="B1313" s="13">
        <v>-4.4668207100555133</v>
      </c>
    </row>
    <row r="1314" spans="1:2">
      <c r="A1314">
        <v>1313</v>
      </c>
      <c r="B1314" s="13">
        <v>2.8300355108903821</v>
      </c>
    </row>
    <row r="1315" spans="1:2">
      <c r="A1315">
        <v>1314</v>
      </c>
      <c r="B1315" s="13">
        <v>-3.1509735820420399</v>
      </c>
    </row>
    <row r="1316" spans="1:2">
      <c r="A1316">
        <v>1315</v>
      </c>
      <c r="B1316" s="13">
        <v>3.7903236453474687</v>
      </c>
    </row>
    <row r="1317" spans="1:2">
      <c r="A1317">
        <v>1316</v>
      </c>
      <c r="B1317" s="13">
        <v>2.8265414279457826</v>
      </c>
    </row>
    <row r="1318" spans="1:2">
      <c r="A1318">
        <v>1317</v>
      </c>
      <c r="B1318" s="13">
        <v>-1.9164536698566548</v>
      </c>
    </row>
    <row r="1319" spans="1:2">
      <c r="A1319">
        <v>1318</v>
      </c>
      <c r="B1319" s="13">
        <v>-3.0503403419745627</v>
      </c>
    </row>
    <row r="1320" spans="1:2">
      <c r="A1320">
        <v>1319</v>
      </c>
      <c r="B1320" s="13">
        <v>-4.0916753918466844</v>
      </c>
    </row>
    <row r="1321" spans="1:2">
      <c r="A1321">
        <v>1320</v>
      </c>
      <c r="B1321" s="13">
        <v>4.4379869437913886</v>
      </c>
    </row>
    <row r="1322" spans="1:2">
      <c r="A1322">
        <v>1321</v>
      </c>
      <c r="B1322" s="13">
        <v>5.9134119900366757</v>
      </c>
    </row>
    <row r="1323" spans="1:2">
      <c r="A1323">
        <v>1322</v>
      </c>
      <c r="B1323" s="13">
        <v>1.4462138869128649</v>
      </c>
    </row>
    <row r="1324" spans="1:2">
      <c r="A1324">
        <v>1323</v>
      </c>
      <c r="B1324" s="13">
        <v>-0.54585152017654837</v>
      </c>
    </row>
    <row r="1325" spans="1:2">
      <c r="A1325">
        <v>1324</v>
      </c>
      <c r="B1325" s="13">
        <v>-2.8868269271175202</v>
      </c>
    </row>
    <row r="1326" spans="1:2">
      <c r="A1326">
        <v>1325</v>
      </c>
      <c r="B1326" s="13">
        <v>-4.0610880950229564</v>
      </c>
    </row>
    <row r="1327" spans="1:2">
      <c r="A1327">
        <v>1326</v>
      </c>
      <c r="B1327" s="13">
        <v>-2.3170616900043544</v>
      </c>
    </row>
    <row r="1328" spans="1:2">
      <c r="A1328">
        <v>1327</v>
      </c>
      <c r="B1328" s="13">
        <v>2.0367293326272664</v>
      </c>
    </row>
    <row r="1329" spans="1:2">
      <c r="A1329">
        <v>1328</v>
      </c>
      <c r="B1329" s="13">
        <v>-0.31830213766092996</v>
      </c>
    </row>
    <row r="1330" spans="1:2">
      <c r="A1330">
        <v>1329</v>
      </c>
      <c r="B1330" s="13">
        <v>-5.9581655289249591</v>
      </c>
    </row>
    <row r="1331" spans="1:2">
      <c r="A1331">
        <v>1330</v>
      </c>
      <c r="B1331" s="13">
        <v>-2.3103365108649689</v>
      </c>
    </row>
    <row r="1332" spans="1:2">
      <c r="A1332">
        <v>1331</v>
      </c>
      <c r="B1332" s="13">
        <v>-3.2135945965881567</v>
      </c>
    </row>
    <row r="1333" spans="1:2">
      <c r="A1333">
        <v>1332</v>
      </c>
      <c r="B1333" s="13">
        <v>2.8324164183027731</v>
      </c>
    </row>
    <row r="1334" spans="1:2">
      <c r="A1334">
        <v>1333</v>
      </c>
      <c r="B1334" s="13">
        <v>-3.7836667362564862</v>
      </c>
    </row>
    <row r="1335" spans="1:2">
      <c r="A1335">
        <v>1334</v>
      </c>
      <c r="B1335" s="13">
        <v>2.3135476970006987</v>
      </c>
    </row>
    <row r="1336" spans="1:2">
      <c r="A1336">
        <v>1335</v>
      </c>
      <c r="B1336" s="13">
        <v>-2.3832685375263214</v>
      </c>
    </row>
    <row r="1337" spans="1:2">
      <c r="A1337">
        <v>1336</v>
      </c>
      <c r="B1337" s="13">
        <v>9.8995804559050479E-3</v>
      </c>
    </row>
    <row r="1338" spans="1:2">
      <c r="A1338">
        <v>1337</v>
      </c>
      <c r="B1338" s="13">
        <v>1.8166665627208773</v>
      </c>
    </row>
    <row r="1339" spans="1:2">
      <c r="A1339">
        <v>1338</v>
      </c>
      <c r="B1339" s="13">
        <v>-4.6264518560556489</v>
      </c>
    </row>
    <row r="1340" spans="1:2">
      <c r="A1340">
        <v>1339</v>
      </c>
      <c r="B1340" s="13">
        <v>-1.0751536577085024</v>
      </c>
    </row>
    <row r="1341" spans="1:2">
      <c r="A1341">
        <v>1340</v>
      </c>
      <c r="B1341" s="13">
        <v>1.5293387363638575</v>
      </c>
    </row>
    <row r="1342" spans="1:2">
      <c r="A1342">
        <v>1341</v>
      </c>
      <c r="B1342" s="13">
        <v>3.2173316658245876</v>
      </c>
    </row>
    <row r="1343" spans="1:2">
      <c r="A1343">
        <v>1342</v>
      </c>
      <c r="B1343" s="13">
        <v>0.35536811958726999</v>
      </c>
    </row>
    <row r="1344" spans="1:2">
      <c r="A1344">
        <v>1343</v>
      </c>
      <c r="B1344" s="13">
        <v>0.37073209225196785</v>
      </c>
    </row>
    <row r="1345" spans="1:2">
      <c r="A1345">
        <v>1344</v>
      </c>
      <c r="B1345" s="13">
        <v>2.754252210875114</v>
      </c>
    </row>
    <row r="1346" spans="1:2">
      <c r="A1346">
        <v>1345</v>
      </c>
      <c r="B1346" s="13">
        <v>-5.9678975592443004</v>
      </c>
    </row>
    <row r="1347" spans="1:2">
      <c r="A1347">
        <v>1346</v>
      </c>
      <c r="B1347" s="13">
        <v>0.29582939186596735</v>
      </c>
    </row>
    <row r="1348" spans="1:2">
      <c r="A1348">
        <v>1347</v>
      </c>
      <c r="B1348" s="13">
        <v>-3.2554186613541565</v>
      </c>
    </row>
    <row r="1349" spans="1:2">
      <c r="A1349">
        <v>1348</v>
      </c>
      <c r="B1349" s="13">
        <v>-2.1734853782393007</v>
      </c>
    </row>
    <row r="1350" spans="1:2">
      <c r="A1350">
        <v>1349</v>
      </c>
      <c r="B1350" s="13">
        <v>-5.3556262946045949</v>
      </c>
    </row>
    <row r="1351" spans="1:2">
      <c r="A1351">
        <v>1350</v>
      </c>
      <c r="B1351" s="13">
        <v>-2.1484499776448152</v>
      </c>
    </row>
    <row r="1352" spans="1:2">
      <c r="A1352">
        <v>1351</v>
      </c>
      <c r="B1352" s="13">
        <v>-6.8873023914621871</v>
      </c>
    </row>
    <row r="1353" spans="1:2">
      <c r="A1353">
        <v>1352</v>
      </c>
      <c r="B1353" s="13">
        <v>-4.638096636993108</v>
      </c>
    </row>
    <row r="1354" spans="1:2">
      <c r="A1354">
        <v>1353</v>
      </c>
      <c r="B1354" s="13">
        <v>-2.0967899163107204</v>
      </c>
    </row>
    <row r="1355" spans="1:2">
      <c r="A1355">
        <v>1354</v>
      </c>
      <c r="B1355" s="13">
        <v>2.6416991332265543</v>
      </c>
    </row>
    <row r="1356" spans="1:2">
      <c r="A1356">
        <v>1355</v>
      </c>
      <c r="B1356" s="13">
        <v>4.9294958848415424</v>
      </c>
    </row>
    <row r="1357" spans="1:2">
      <c r="A1357">
        <v>1356</v>
      </c>
      <c r="B1357" s="13">
        <v>-2.1529194210329399</v>
      </c>
    </row>
    <row r="1358" spans="1:2">
      <c r="A1358">
        <v>1357</v>
      </c>
      <c r="B1358" s="13">
        <v>-4.9385394679153984</v>
      </c>
    </row>
    <row r="1359" spans="1:2">
      <c r="A1359">
        <v>1358</v>
      </c>
      <c r="B1359" s="13">
        <v>-2.6212513196817082</v>
      </c>
    </row>
    <row r="1360" spans="1:2">
      <c r="A1360">
        <v>1359</v>
      </c>
      <c r="B1360" s="13">
        <v>-1.405473921156525</v>
      </c>
    </row>
    <row r="1361" spans="1:2">
      <c r="A1361">
        <v>1360</v>
      </c>
      <c r="B1361" s="13">
        <v>-0.8476061332459226</v>
      </c>
    </row>
    <row r="1362" spans="1:2">
      <c r="A1362">
        <v>1361</v>
      </c>
      <c r="B1362" s="13">
        <v>-4.4440646596482827</v>
      </c>
    </row>
    <row r="1363" spans="1:2">
      <c r="A1363">
        <v>1362</v>
      </c>
      <c r="B1363" s="13">
        <v>0.86925802711224165</v>
      </c>
    </row>
    <row r="1364" spans="1:2">
      <c r="A1364">
        <v>1363</v>
      </c>
      <c r="B1364" s="13">
        <v>1.4153061037720958</v>
      </c>
    </row>
    <row r="1365" spans="1:2">
      <c r="A1365">
        <v>1364</v>
      </c>
      <c r="B1365" s="13">
        <v>2.5448463413037814</v>
      </c>
    </row>
    <row r="1366" spans="1:2">
      <c r="A1366">
        <v>1365</v>
      </c>
      <c r="B1366" s="13">
        <v>2.1035347772117814</v>
      </c>
    </row>
    <row r="1367" spans="1:2">
      <c r="A1367">
        <v>1366</v>
      </c>
      <c r="B1367" s="13">
        <v>0.35173844935275939</v>
      </c>
    </row>
    <row r="1368" spans="1:2">
      <c r="A1368">
        <v>1367</v>
      </c>
      <c r="B1368" s="13">
        <v>5.3828631881072564</v>
      </c>
    </row>
    <row r="1369" spans="1:2">
      <c r="A1369">
        <v>1368</v>
      </c>
      <c r="B1369" s="13">
        <v>0.59323104738095456</v>
      </c>
    </row>
    <row r="1370" spans="1:2">
      <c r="A1370">
        <v>1369</v>
      </c>
      <c r="B1370" s="13">
        <v>1.2560142913191674</v>
      </c>
    </row>
    <row r="1371" spans="1:2">
      <c r="A1371">
        <v>1370</v>
      </c>
      <c r="B1371" s="13">
        <v>-9.4824668831896053E-2</v>
      </c>
    </row>
    <row r="1372" spans="1:2">
      <c r="A1372">
        <v>1371</v>
      </c>
      <c r="B1372" s="13">
        <v>1.893822484825495</v>
      </c>
    </row>
    <row r="1373" spans="1:2">
      <c r="A1373">
        <v>1372</v>
      </c>
      <c r="B1373" s="13">
        <v>-0.45330951758207899</v>
      </c>
    </row>
    <row r="1374" spans="1:2">
      <c r="A1374">
        <v>1373</v>
      </c>
      <c r="B1374" s="13">
        <v>-1.5559164258034235</v>
      </c>
    </row>
    <row r="1375" spans="1:2">
      <c r="A1375">
        <v>1374</v>
      </c>
      <c r="B1375" s="13">
        <v>-0.450553717055449</v>
      </c>
    </row>
    <row r="1376" spans="1:2">
      <c r="A1376">
        <v>1375</v>
      </c>
      <c r="B1376" s="13">
        <v>-3.2033722604653683</v>
      </c>
    </row>
    <row r="1377" spans="1:2">
      <c r="A1377">
        <v>1376</v>
      </c>
      <c r="B1377" s="13">
        <v>6.6428514558054932</v>
      </c>
    </row>
    <row r="1378" spans="1:2">
      <c r="A1378">
        <v>1377</v>
      </c>
      <c r="B1378" s="13">
        <v>4.3646224720294757</v>
      </c>
    </row>
    <row r="1379" spans="1:2">
      <c r="A1379">
        <v>1378</v>
      </c>
      <c r="B1379" s="13">
        <v>-1.9753613083170274</v>
      </c>
    </row>
    <row r="1380" spans="1:2">
      <c r="A1380">
        <v>1379</v>
      </c>
      <c r="B1380" s="13">
        <v>2.4588704829372738</v>
      </c>
    </row>
    <row r="1381" spans="1:2">
      <c r="A1381">
        <v>1380</v>
      </c>
      <c r="B1381" s="13">
        <v>-3.0017684757829723</v>
      </c>
    </row>
    <row r="1382" spans="1:2">
      <c r="A1382">
        <v>1381</v>
      </c>
      <c r="B1382" s="13">
        <v>3.9279019648951863</v>
      </c>
    </row>
    <row r="1383" spans="1:2">
      <c r="A1383">
        <v>1382</v>
      </c>
      <c r="B1383" s="13">
        <v>5.7461061066648726</v>
      </c>
    </row>
    <row r="1384" spans="1:2">
      <c r="A1384">
        <v>1383</v>
      </c>
      <c r="B1384" s="13">
        <v>2.8626886285631956</v>
      </c>
    </row>
    <row r="1385" spans="1:2">
      <c r="A1385">
        <v>1384</v>
      </c>
      <c r="B1385" s="13">
        <v>-6.4139311651245272</v>
      </c>
    </row>
    <row r="1386" spans="1:2">
      <c r="A1386">
        <v>1385</v>
      </c>
      <c r="B1386" s="13">
        <v>-4.0949479124379593</v>
      </c>
    </row>
    <row r="1387" spans="1:2">
      <c r="A1387">
        <v>1386</v>
      </c>
      <c r="B1387" s="13">
        <v>1.7648046251655058</v>
      </c>
    </row>
    <row r="1388" spans="1:2">
      <c r="A1388">
        <v>1387</v>
      </c>
      <c r="B1388" s="13">
        <v>-2.4171334632322097</v>
      </c>
    </row>
    <row r="1389" spans="1:2">
      <c r="A1389">
        <v>1388</v>
      </c>
      <c r="B1389" s="13">
        <v>-4.387992244687049</v>
      </c>
    </row>
    <row r="1390" spans="1:2">
      <c r="A1390">
        <v>1389</v>
      </c>
      <c r="B1390" s="13">
        <v>-0.88482244738082827</v>
      </c>
    </row>
    <row r="1391" spans="1:2">
      <c r="A1391">
        <v>1390</v>
      </c>
      <c r="B1391" s="13">
        <v>-0.78265021646720789</v>
      </c>
    </row>
    <row r="1392" spans="1:2">
      <c r="A1392">
        <v>1391</v>
      </c>
      <c r="B1392" s="13">
        <v>-0.54030123352079729</v>
      </c>
    </row>
    <row r="1393" spans="1:2">
      <c r="A1393">
        <v>1392</v>
      </c>
      <c r="B1393" s="13">
        <v>3.7712848662307903</v>
      </c>
    </row>
    <row r="1394" spans="1:2">
      <c r="A1394">
        <v>1393</v>
      </c>
      <c r="B1394" s="13">
        <v>2.0505451333253264</v>
      </c>
    </row>
    <row r="1395" spans="1:2">
      <c r="A1395">
        <v>1394</v>
      </c>
      <c r="B1395" s="13">
        <v>1.7285304059138906</v>
      </c>
    </row>
    <row r="1396" spans="1:2">
      <c r="A1396">
        <v>1395</v>
      </c>
      <c r="B1396" s="13">
        <v>0.78200993009849518</v>
      </c>
    </row>
    <row r="1397" spans="1:2">
      <c r="A1397">
        <v>1396</v>
      </c>
      <c r="B1397" s="13">
        <v>3.1274093120601543</v>
      </c>
    </row>
    <row r="1398" spans="1:2">
      <c r="A1398">
        <v>1397</v>
      </c>
      <c r="B1398" s="13">
        <v>-7.4630937459608369</v>
      </c>
    </row>
    <row r="1399" spans="1:2">
      <c r="A1399">
        <v>1398</v>
      </c>
      <c r="B1399" s="13">
        <v>-4.394714576594426</v>
      </c>
    </row>
    <row r="1400" spans="1:2">
      <c r="A1400">
        <v>1399</v>
      </c>
      <c r="B1400" s="13">
        <v>-1.7982285187571589</v>
      </c>
    </row>
    <row r="1401" spans="1:2">
      <c r="A1401">
        <v>1400</v>
      </c>
      <c r="B1401" s="13">
        <v>-0.51378937391631041</v>
      </c>
    </row>
    <row r="1402" spans="1:2">
      <c r="A1402">
        <v>1401</v>
      </c>
      <c r="B1402" s="13">
        <v>-2.3832136574009719</v>
      </c>
    </row>
    <row r="1403" spans="1:2">
      <c r="A1403">
        <v>1402</v>
      </c>
      <c r="B1403" s="13">
        <v>-3.7224371116502519</v>
      </c>
    </row>
    <row r="1404" spans="1:2">
      <c r="A1404">
        <v>1403</v>
      </c>
      <c r="B1404" s="13">
        <v>-2.2161559682512166</v>
      </c>
    </row>
    <row r="1405" spans="1:2">
      <c r="A1405">
        <v>1404</v>
      </c>
      <c r="B1405" s="13">
        <v>-2.7751808273279241</v>
      </c>
    </row>
    <row r="1406" spans="1:2">
      <c r="A1406">
        <v>1405</v>
      </c>
      <c r="B1406" s="13">
        <v>3.6649021679187217</v>
      </c>
    </row>
    <row r="1407" spans="1:2">
      <c r="A1407">
        <v>1406</v>
      </c>
      <c r="B1407" s="13">
        <v>-0.41248499150848972</v>
      </c>
    </row>
    <row r="1408" spans="1:2">
      <c r="A1408">
        <v>1407</v>
      </c>
      <c r="B1408" s="13">
        <v>1.7731042182522259</v>
      </c>
    </row>
    <row r="1409" spans="1:2">
      <c r="A1409">
        <v>1408</v>
      </c>
      <c r="B1409" s="13">
        <v>-7.6266580205945429</v>
      </c>
    </row>
    <row r="1410" spans="1:2">
      <c r="A1410">
        <v>1409</v>
      </c>
      <c r="B1410" s="13">
        <v>-3.6831470109480224</v>
      </c>
    </row>
    <row r="1411" spans="1:2">
      <c r="A1411">
        <v>1410</v>
      </c>
      <c r="B1411" s="13">
        <v>-3.165531364132403</v>
      </c>
    </row>
    <row r="1412" spans="1:2">
      <c r="A1412">
        <v>1411</v>
      </c>
      <c r="B1412" s="13">
        <v>4.9120073171130709</v>
      </c>
    </row>
    <row r="1413" spans="1:2">
      <c r="A1413">
        <v>1412</v>
      </c>
      <c r="B1413" s="13">
        <v>2.7903699086696272</v>
      </c>
    </row>
    <row r="1414" spans="1:2">
      <c r="A1414">
        <v>1413</v>
      </c>
      <c r="B1414" s="13">
        <v>3.7063053099934073E-2</v>
      </c>
    </row>
    <row r="1415" spans="1:2">
      <c r="A1415">
        <v>1414</v>
      </c>
      <c r="B1415" s="13">
        <v>2.4487822656088656</v>
      </c>
    </row>
    <row r="1416" spans="1:2">
      <c r="A1416">
        <v>1415</v>
      </c>
      <c r="B1416" s="13">
        <v>-4.3217449145583302</v>
      </c>
    </row>
    <row r="1417" spans="1:2">
      <c r="A1417">
        <v>1416</v>
      </c>
      <c r="B1417" s="13">
        <v>-4.9903351432769449</v>
      </c>
    </row>
    <row r="1418" spans="1:2">
      <c r="A1418">
        <v>1417</v>
      </c>
      <c r="B1418" s="13">
        <v>-6.669778607351863</v>
      </c>
    </row>
    <row r="1419" spans="1:2">
      <c r="A1419">
        <v>1418</v>
      </c>
      <c r="B1419" s="13">
        <v>1.0379770961814965</v>
      </c>
    </row>
    <row r="1420" spans="1:2">
      <c r="A1420">
        <v>1419</v>
      </c>
      <c r="B1420" s="13">
        <v>-1.4412351670326409</v>
      </c>
    </row>
    <row r="1421" spans="1:2">
      <c r="A1421">
        <v>1420</v>
      </c>
      <c r="B1421" s="13">
        <v>0.83093144183699152</v>
      </c>
    </row>
    <row r="1422" spans="1:2">
      <c r="A1422">
        <v>1421</v>
      </c>
      <c r="B1422" s="13">
        <v>-2.2451303925915647</v>
      </c>
    </row>
    <row r="1423" spans="1:2">
      <c r="A1423">
        <v>1422</v>
      </c>
      <c r="B1423" s="13">
        <v>3.8832991027869519</v>
      </c>
    </row>
    <row r="1424" spans="1:2">
      <c r="A1424">
        <v>1423</v>
      </c>
      <c r="B1424" s="13">
        <v>-0.62046130207356087</v>
      </c>
    </row>
    <row r="1425" spans="1:2">
      <c r="A1425">
        <v>1424</v>
      </c>
      <c r="B1425" s="13">
        <v>3.9519976735872584</v>
      </c>
    </row>
    <row r="1426" spans="1:2">
      <c r="A1426">
        <v>1425</v>
      </c>
      <c r="B1426" s="13">
        <v>-1.0261628557389757</v>
      </c>
    </row>
    <row r="1427" spans="1:2">
      <c r="A1427">
        <v>1426</v>
      </c>
      <c r="B1427" s="13">
        <v>-3.0511388558987367</v>
      </c>
    </row>
    <row r="1428" spans="1:2">
      <c r="A1428">
        <v>1427</v>
      </c>
      <c r="B1428" s="13">
        <v>-5.0104400790965045</v>
      </c>
    </row>
    <row r="1429" spans="1:2">
      <c r="A1429">
        <v>1428</v>
      </c>
      <c r="B1429" s="13">
        <v>2.7262943378098541</v>
      </c>
    </row>
    <row r="1430" spans="1:2">
      <c r="A1430">
        <v>1429</v>
      </c>
      <c r="B1430" s="13">
        <v>0.88233518394707511</v>
      </c>
    </row>
    <row r="1431" spans="1:2">
      <c r="A1431">
        <v>1430</v>
      </c>
      <c r="B1431" s="13">
        <v>3.9573797562849098</v>
      </c>
    </row>
    <row r="1432" spans="1:2">
      <c r="A1432">
        <v>1431</v>
      </c>
      <c r="B1432" s="13">
        <v>-4.4846599656013595</v>
      </c>
    </row>
    <row r="1433" spans="1:2">
      <c r="A1433">
        <v>1432</v>
      </c>
      <c r="B1433" s="13">
        <v>-0.93427919411288352</v>
      </c>
    </row>
    <row r="1434" spans="1:2">
      <c r="A1434">
        <v>1433</v>
      </c>
      <c r="B1434" s="13">
        <v>-3.5561940219482722</v>
      </c>
    </row>
    <row r="1435" spans="1:2">
      <c r="A1435">
        <v>1434</v>
      </c>
      <c r="B1435" s="13">
        <v>-1.5735824898943422</v>
      </c>
    </row>
    <row r="1436" spans="1:2">
      <c r="A1436">
        <v>1435</v>
      </c>
      <c r="B1436" s="13">
        <v>2.4483991499519089</v>
      </c>
    </row>
    <row r="1437" spans="1:2">
      <c r="A1437">
        <v>1436</v>
      </c>
      <c r="B1437" s="13">
        <v>-4.5682614148799647</v>
      </c>
    </row>
    <row r="1438" spans="1:2">
      <c r="A1438">
        <v>1437</v>
      </c>
      <c r="B1438" s="13">
        <v>0.69661219486955694</v>
      </c>
    </row>
    <row r="1439" spans="1:2">
      <c r="A1439">
        <v>1438</v>
      </c>
      <c r="B1439" s="13">
        <v>-1.8164348605188725</v>
      </c>
    </row>
    <row r="1440" spans="1:2">
      <c r="A1440">
        <v>1439</v>
      </c>
      <c r="B1440" s="13">
        <v>-4.1925399590465524</v>
      </c>
    </row>
    <row r="1441" spans="1:2">
      <c r="A1441">
        <v>1440</v>
      </c>
      <c r="B1441" s="13">
        <v>9.160288820968562</v>
      </c>
    </row>
    <row r="1442" spans="1:2">
      <c r="A1442">
        <v>1441</v>
      </c>
      <c r="B1442" s="13">
        <v>0.50122968757986697</v>
      </c>
    </row>
    <row r="1443" spans="1:2">
      <c r="A1443">
        <v>1442</v>
      </c>
      <c r="B1443" s="13">
        <v>-4.9365357307470305E-2</v>
      </c>
    </row>
    <row r="1444" spans="1:2">
      <c r="A1444">
        <v>1443</v>
      </c>
      <c r="B1444" s="13">
        <v>4.7886459754141271</v>
      </c>
    </row>
    <row r="1445" spans="1:2">
      <c r="A1445">
        <v>1444</v>
      </c>
      <c r="B1445" s="13">
        <v>6.0191907318492941</v>
      </c>
    </row>
    <row r="1446" spans="1:2">
      <c r="A1446">
        <v>1445</v>
      </c>
      <c r="B1446" s="13">
        <v>-1.0427820957338625</v>
      </c>
    </row>
    <row r="1447" spans="1:2">
      <c r="A1447">
        <v>1446</v>
      </c>
      <c r="B1447" s="13">
        <v>-4.5300561092359635</v>
      </c>
    </row>
    <row r="1448" spans="1:2">
      <c r="A1448">
        <v>1447</v>
      </c>
      <c r="B1448" s="13">
        <v>5.2198952405464167</v>
      </c>
    </row>
    <row r="1449" spans="1:2">
      <c r="A1449">
        <v>1448</v>
      </c>
      <c r="B1449" s="13">
        <v>-2.834835538049536</v>
      </c>
    </row>
    <row r="1450" spans="1:2">
      <c r="A1450">
        <v>1449</v>
      </c>
      <c r="B1450" s="13">
        <v>-0.51869014339071051</v>
      </c>
    </row>
    <row r="1451" spans="1:2">
      <c r="A1451">
        <v>1450</v>
      </c>
      <c r="B1451" s="13">
        <v>-4.7678008498446935</v>
      </c>
    </row>
    <row r="1452" spans="1:2">
      <c r="A1452">
        <v>1451</v>
      </c>
      <c r="B1452" s="13">
        <v>5.9023145963162786</v>
      </c>
    </row>
    <row r="1453" spans="1:2">
      <c r="A1453">
        <v>1452</v>
      </c>
      <c r="B1453" s="13">
        <v>9.3331357560847303E-2</v>
      </c>
    </row>
    <row r="1454" spans="1:2">
      <c r="A1454">
        <v>1453</v>
      </c>
      <c r="B1454" s="13">
        <v>-0.99269900376989517</v>
      </c>
    </row>
    <row r="1455" spans="1:2">
      <c r="A1455">
        <v>1454</v>
      </c>
      <c r="B1455" s="13">
        <v>5.5161485671505594E-3</v>
      </c>
    </row>
    <row r="1456" spans="1:2">
      <c r="A1456">
        <v>1455</v>
      </c>
      <c r="B1456" s="13">
        <v>-3.0962845022073173</v>
      </c>
    </row>
    <row r="1457" spans="1:2">
      <c r="A1457">
        <v>1456</v>
      </c>
      <c r="B1457" s="13">
        <v>-5.5032523030907488</v>
      </c>
    </row>
    <row r="1458" spans="1:2">
      <c r="A1458">
        <v>1457</v>
      </c>
      <c r="B1458" s="13">
        <v>-5.5935784532691963</v>
      </c>
    </row>
    <row r="1459" spans="1:2">
      <c r="A1459">
        <v>1458</v>
      </c>
      <c r="B1459" s="13">
        <v>-3.4184437720417966</v>
      </c>
    </row>
    <row r="1460" spans="1:2">
      <c r="A1460">
        <v>1459</v>
      </c>
      <c r="B1460" s="13">
        <v>-1.2101873678793804</v>
      </c>
    </row>
    <row r="1461" spans="1:2">
      <c r="A1461">
        <v>1460</v>
      </c>
      <c r="B1461" s="13">
        <v>0.48999260652605187</v>
      </c>
    </row>
    <row r="1462" spans="1:2">
      <c r="A1462">
        <v>1461</v>
      </c>
      <c r="B1462" s="13">
        <v>-3.1437825999067233</v>
      </c>
    </row>
    <row r="1463" spans="1:2">
      <c r="A1463">
        <v>1462</v>
      </c>
      <c r="B1463" s="13">
        <v>-1.3396142019323019</v>
      </c>
    </row>
    <row r="1464" spans="1:2">
      <c r="A1464">
        <v>1463</v>
      </c>
      <c r="B1464" s="13">
        <v>-1.1506483988335263</v>
      </c>
    </row>
    <row r="1465" spans="1:2">
      <c r="A1465">
        <v>1464</v>
      </c>
      <c r="B1465" s="13">
        <v>-2.536278822718244</v>
      </c>
    </row>
    <row r="1466" spans="1:2">
      <c r="A1466">
        <v>1465</v>
      </c>
      <c r="B1466" s="13">
        <v>1.2954841423767545</v>
      </c>
    </row>
    <row r="1467" spans="1:2">
      <c r="A1467">
        <v>1466</v>
      </c>
      <c r="B1467" s="13">
        <v>-2.7673207446404655</v>
      </c>
    </row>
    <row r="1468" spans="1:2">
      <c r="A1468">
        <v>1467</v>
      </c>
      <c r="B1468" s="13">
        <v>-3.5721561307039034</v>
      </c>
    </row>
    <row r="1469" spans="1:2">
      <c r="A1469">
        <v>1468</v>
      </c>
      <c r="B1469" s="13">
        <v>-3.7770916790388984</v>
      </c>
    </row>
    <row r="1470" spans="1:2">
      <c r="A1470">
        <v>1469</v>
      </c>
      <c r="B1470" s="13">
        <v>4.7812899358467291</v>
      </c>
    </row>
    <row r="1471" spans="1:2">
      <c r="A1471">
        <v>1470</v>
      </c>
      <c r="B1471" s="13">
        <v>2.6822711034785014</v>
      </c>
    </row>
    <row r="1472" spans="1:2">
      <c r="A1472">
        <v>1471</v>
      </c>
      <c r="B1472" s="13">
        <v>1.092932290096762</v>
      </c>
    </row>
    <row r="1473" spans="1:2">
      <c r="A1473">
        <v>1472</v>
      </c>
      <c r="B1473" s="13">
        <v>-1.1648109721227873</v>
      </c>
    </row>
    <row r="1474" spans="1:2">
      <c r="A1474">
        <v>1473</v>
      </c>
      <c r="B1474" s="13">
        <v>2.0289161547882992</v>
      </c>
    </row>
    <row r="1475" spans="1:2">
      <c r="A1475">
        <v>1474</v>
      </c>
      <c r="B1475" s="13">
        <v>-0.17346689057819129</v>
      </c>
    </row>
    <row r="1476" spans="1:2">
      <c r="A1476">
        <v>1475</v>
      </c>
      <c r="B1476" s="13">
        <v>-0.31217081478058034</v>
      </c>
    </row>
    <row r="1477" spans="1:2">
      <c r="A1477">
        <v>1476</v>
      </c>
      <c r="B1477" s="13">
        <v>6.3740840517271584</v>
      </c>
    </row>
    <row r="1478" spans="1:2">
      <c r="A1478">
        <v>1477</v>
      </c>
      <c r="B1478" s="13">
        <v>-5.150512717391889</v>
      </c>
    </row>
    <row r="1479" spans="1:2">
      <c r="A1479">
        <v>1478</v>
      </c>
      <c r="B1479" s="13">
        <v>-2.1305012097821656</v>
      </c>
    </row>
    <row r="1480" spans="1:2">
      <c r="A1480">
        <v>1479</v>
      </c>
      <c r="B1480" s="13">
        <v>-1.7035478903316772</v>
      </c>
    </row>
    <row r="1481" spans="1:2">
      <c r="A1481">
        <v>1480</v>
      </c>
      <c r="B1481" s="13">
        <v>-1.6501145502438059</v>
      </c>
    </row>
    <row r="1482" spans="1:2">
      <c r="A1482">
        <v>1481</v>
      </c>
      <c r="B1482" s="13">
        <v>-3.9522105947703716</v>
      </c>
    </row>
    <row r="1483" spans="1:2">
      <c r="A1483">
        <v>1482</v>
      </c>
      <c r="B1483" s="13">
        <v>-2.6311621253986925</v>
      </c>
    </row>
    <row r="1484" spans="1:2">
      <c r="A1484">
        <v>1483</v>
      </c>
      <c r="B1484" s="13">
        <v>-2.7178209639877999</v>
      </c>
    </row>
    <row r="1485" spans="1:2">
      <c r="A1485">
        <v>1484</v>
      </c>
      <c r="B1485" s="13">
        <v>1.9828623157127947</v>
      </c>
    </row>
    <row r="1486" spans="1:2">
      <c r="A1486">
        <v>1485</v>
      </c>
      <c r="B1486" s="13">
        <v>3.2917984257890249</v>
      </c>
    </row>
    <row r="1487" spans="1:2">
      <c r="A1487">
        <v>1486</v>
      </c>
      <c r="B1487" s="13">
        <v>3.383937536792649</v>
      </c>
    </row>
    <row r="1488" spans="1:2">
      <c r="A1488">
        <v>1487</v>
      </c>
      <c r="B1488" s="13">
        <v>-0.81128362210656779</v>
      </c>
    </row>
    <row r="1489" spans="1:2">
      <c r="A1489">
        <v>1488</v>
      </c>
      <c r="B1489" s="13">
        <v>-4.882258634494157</v>
      </c>
    </row>
    <row r="1490" spans="1:2">
      <c r="A1490">
        <v>1489</v>
      </c>
      <c r="B1490" s="13">
        <v>3.3495309989721758</v>
      </c>
    </row>
    <row r="1491" spans="1:2">
      <c r="A1491">
        <v>1490</v>
      </c>
      <c r="B1491" s="13">
        <v>-0.66824352332855097</v>
      </c>
    </row>
    <row r="1492" spans="1:2">
      <c r="A1492">
        <v>1491</v>
      </c>
      <c r="B1492" s="13">
        <v>0.93508340421766944</v>
      </c>
    </row>
    <row r="1493" spans="1:2">
      <c r="A1493">
        <v>1492</v>
      </c>
      <c r="B1493" s="13">
        <v>-7.0096850206877841</v>
      </c>
    </row>
    <row r="1494" spans="1:2">
      <c r="A1494">
        <v>1493</v>
      </c>
      <c r="B1494" s="13">
        <v>-10.110532225283396</v>
      </c>
    </row>
    <row r="1495" spans="1:2">
      <c r="A1495">
        <v>1494</v>
      </c>
      <c r="B1495" s="13">
        <v>3.2633365644461509</v>
      </c>
    </row>
    <row r="1496" spans="1:2">
      <c r="A1496">
        <v>1495</v>
      </c>
      <c r="B1496" s="13">
        <v>2.231973498933304</v>
      </c>
    </row>
    <row r="1497" spans="1:2">
      <c r="A1497">
        <v>1496</v>
      </c>
      <c r="B1497" s="13">
        <v>1.5612666575612382</v>
      </c>
    </row>
    <row r="1498" spans="1:2">
      <c r="A1498">
        <v>1497</v>
      </c>
      <c r="B1498" s="13">
        <v>1.0847056272096416</v>
      </c>
    </row>
    <row r="1499" spans="1:2">
      <c r="A1499">
        <v>1498</v>
      </c>
      <c r="B1499" s="13">
        <v>0.55647054724069711</v>
      </c>
    </row>
    <row r="1500" spans="1:2">
      <c r="A1500">
        <v>1499</v>
      </c>
      <c r="B1500" s="13">
        <v>-1.5603305361962225</v>
      </c>
    </row>
    <row r="1501" spans="1:2">
      <c r="A1501">
        <v>1500</v>
      </c>
      <c r="B1501" s="13">
        <v>6.5138276711465064</v>
      </c>
    </row>
    <row r="1502" spans="1:2">
      <c r="A1502">
        <v>1501</v>
      </c>
      <c r="B1502" s="13">
        <v>-1.4091877150827286</v>
      </c>
    </row>
    <row r="1503" spans="1:2">
      <c r="A1503">
        <v>1502</v>
      </c>
      <c r="B1503" s="13">
        <v>-2.9415151891406635</v>
      </c>
    </row>
    <row r="1504" spans="1:2">
      <c r="A1504">
        <v>1503</v>
      </c>
      <c r="B1504" s="13">
        <v>-3.0756920157955432</v>
      </c>
    </row>
    <row r="1505" spans="1:2">
      <c r="A1505">
        <v>1504</v>
      </c>
      <c r="B1505" s="13">
        <v>-0.80131267183213772</v>
      </c>
    </row>
    <row r="1506" spans="1:2">
      <c r="A1506">
        <v>1505</v>
      </c>
      <c r="B1506" s="13">
        <v>-0.86258568908195477</v>
      </c>
    </row>
    <row r="1507" spans="1:2">
      <c r="A1507">
        <v>1506</v>
      </c>
      <c r="B1507" s="13">
        <v>0.2704957764932901</v>
      </c>
    </row>
    <row r="1508" spans="1:2">
      <c r="A1508">
        <v>1507</v>
      </c>
      <c r="B1508" s="13">
        <v>3.9885071914516836</v>
      </c>
    </row>
    <row r="1509" spans="1:2">
      <c r="A1509">
        <v>1508</v>
      </c>
      <c r="B1509" s="13">
        <v>-3.7482488948721349</v>
      </c>
    </row>
    <row r="1510" spans="1:2">
      <c r="A1510">
        <v>1509</v>
      </c>
      <c r="B1510" s="13">
        <v>-0.48031372796288552</v>
      </c>
    </row>
    <row r="1511" spans="1:2">
      <c r="A1511">
        <v>1510</v>
      </c>
      <c r="B1511" s="13">
        <v>1.8642373556362319</v>
      </c>
    </row>
    <row r="1512" spans="1:2">
      <c r="A1512">
        <v>1511</v>
      </c>
      <c r="B1512" s="13">
        <v>0.97536670879080967</v>
      </c>
    </row>
    <row r="1513" spans="1:2">
      <c r="A1513">
        <v>1512</v>
      </c>
      <c r="B1513" s="13">
        <v>-4.0702927587165743</v>
      </c>
    </row>
    <row r="1514" spans="1:2">
      <c r="A1514">
        <v>1513</v>
      </c>
      <c r="B1514" s="13">
        <v>-2.9721701199188191</v>
      </c>
    </row>
    <row r="1515" spans="1:2">
      <c r="A1515">
        <v>1514</v>
      </c>
      <c r="B1515" s="13">
        <v>1.9374881852280028</v>
      </c>
    </row>
    <row r="1516" spans="1:2">
      <c r="A1516">
        <v>1515</v>
      </c>
      <c r="B1516" s="13">
        <v>2.895684658280993</v>
      </c>
    </row>
    <row r="1517" spans="1:2">
      <c r="A1517">
        <v>1516</v>
      </c>
      <c r="B1517" s="13">
        <v>-2.0098510457709935</v>
      </c>
    </row>
    <row r="1518" spans="1:2">
      <c r="A1518">
        <v>1517</v>
      </c>
      <c r="B1518" s="13">
        <v>-5.1616835686799378</v>
      </c>
    </row>
    <row r="1519" spans="1:2">
      <c r="A1519">
        <v>1518</v>
      </c>
      <c r="B1519" s="13">
        <v>3.9475106634908266</v>
      </c>
    </row>
    <row r="1520" spans="1:2">
      <c r="A1520">
        <v>1519</v>
      </c>
      <c r="B1520" s="13">
        <v>-6.3295482752421872</v>
      </c>
    </row>
    <row r="1521" spans="1:2">
      <c r="A1521">
        <v>1520</v>
      </c>
      <c r="B1521" s="13">
        <v>-2.4138764072298482</v>
      </c>
    </row>
    <row r="1522" spans="1:2">
      <c r="A1522">
        <v>1521</v>
      </c>
      <c r="B1522" s="13">
        <v>-0.54821841913031877</v>
      </c>
    </row>
    <row r="1523" spans="1:2">
      <c r="A1523">
        <v>1522</v>
      </c>
      <c r="B1523" s="13">
        <v>-2.0375529556247134</v>
      </c>
    </row>
    <row r="1524" spans="1:2">
      <c r="A1524">
        <v>1523</v>
      </c>
      <c r="B1524" s="13">
        <v>-5.9361329017054665</v>
      </c>
    </row>
    <row r="1525" spans="1:2">
      <c r="A1525">
        <v>1524</v>
      </c>
      <c r="B1525" s="13">
        <v>3.576437207420291E-2</v>
      </c>
    </row>
    <row r="1526" spans="1:2">
      <c r="A1526">
        <v>1525</v>
      </c>
      <c r="B1526" s="13">
        <v>-4.7208725112931056</v>
      </c>
    </row>
    <row r="1527" spans="1:2">
      <c r="A1527">
        <v>1526</v>
      </c>
      <c r="B1527" s="13">
        <v>4.5520763863691007</v>
      </c>
    </row>
    <row r="1528" spans="1:2">
      <c r="A1528">
        <v>1527</v>
      </c>
      <c r="B1528" s="13">
        <v>1.0224940968641119</v>
      </c>
    </row>
    <row r="1529" spans="1:2">
      <c r="A1529">
        <v>1528</v>
      </c>
      <c r="B1529" s="13">
        <v>-0.1443416049778658</v>
      </c>
    </row>
    <row r="1530" spans="1:2">
      <c r="A1530">
        <v>1529</v>
      </c>
      <c r="B1530" s="13">
        <v>1.6596160240833331</v>
      </c>
    </row>
    <row r="1531" spans="1:2">
      <c r="A1531">
        <v>1530</v>
      </c>
      <c r="B1531" s="13">
        <v>5.1649153174849589</v>
      </c>
    </row>
    <row r="1532" spans="1:2">
      <c r="A1532">
        <v>1531</v>
      </c>
      <c r="B1532" s="13">
        <v>0.20861403344079202</v>
      </c>
    </row>
    <row r="1533" spans="1:2">
      <c r="A1533">
        <v>1532</v>
      </c>
      <c r="B1533" s="13">
        <v>-0.75637545538355433</v>
      </c>
    </row>
    <row r="1534" spans="1:2">
      <c r="A1534">
        <v>1533</v>
      </c>
      <c r="B1534" s="13">
        <v>0.56939345845244049</v>
      </c>
    </row>
    <row r="1535" spans="1:2">
      <c r="A1535">
        <v>1534</v>
      </c>
      <c r="B1535" s="13">
        <v>1.8915861341059907</v>
      </c>
    </row>
    <row r="1536" spans="1:2">
      <c r="A1536">
        <v>1535</v>
      </c>
      <c r="B1536" s="13">
        <v>-5.3794183570434004</v>
      </c>
    </row>
    <row r="1537" spans="1:2">
      <c r="A1537">
        <v>1536</v>
      </c>
      <c r="B1537" s="13">
        <v>-1.5952858004911514</v>
      </c>
    </row>
    <row r="1538" spans="1:2">
      <c r="A1538">
        <v>1537</v>
      </c>
      <c r="B1538" s="13">
        <v>-2.9006222042968206</v>
      </c>
    </row>
    <row r="1539" spans="1:2">
      <c r="A1539">
        <v>1538</v>
      </c>
      <c r="B1539" s="13">
        <v>-0.57100776867560854</v>
      </c>
    </row>
    <row r="1540" spans="1:2">
      <c r="A1540">
        <v>1539</v>
      </c>
      <c r="B1540" s="13">
        <v>-4.9487639791482012</v>
      </c>
    </row>
    <row r="1541" spans="1:2">
      <c r="A1541">
        <v>1540</v>
      </c>
      <c r="B1541" s="13">
        <v>-3.0431510630325058</v>
      </c>
    </row>
    <row r="1542" spans="1:2">
      <c r="A1542">
        <v>1541</v>
      </c>
      <c r="B1542" s="13">
        <v>-0.916395704293679</v>
      </c>
    </row>
    <row r="1543" spans="1:2">
      <c r="A1543">
        <v>1542</v>
      </c>
      <c r="B1543" s="13">
        <v>-5.041111710696752</v>
      </c>
    </row>
    <row r="1544" spans="1:2">
      <c r="A1544">
        <v>1543</v>
      </c>
      <c r="B1544" s="13">
        <v>-3.3296343690069397</v>
      </c>
    </row>
    <row r="1545" spans="1:2">
      <c r="A1545">
        <v>1544</v>
      </c>
      <c r="B1545" s="13">
        <v>-2.5008521097250838</v>
      </c>
    </row>
    <row r="1546" spans="1:2">
      <c r="A1546">
        <v>1545</v>
      </c>
      <c r="B1546" s="13">
        <v>-4.791106513360293</v>
      </c>
    </row>
    <row r="1547" spans="1:2">
      <c r="A1547">
        <v>1546</v>
      </c>
      <c r="B1547" s="13">
        <v>-2.8824624888923704</v>
      </c>
    </row>
    <row r="1548" spans="1:2">
      <c r="A1548">
        <v>1547</v>
      </c>
      <c r="B1548" s="13">
        <v>-1.1578554306517341</v>
      </c>
    </row>
    <row r="1549" spans="1:2">
      <c r="A1549">
        <v>1548</v>
      </c>
      <c r="B1549" s="13">
        <v>-4.1302220099932505</v>
      </c>
    </row>
    <row r="1550" spans="1:2">
      <c r="A1550">
        <v>1549</v>
      </c>
      <c r="B1550" s="13">
        <v>5.4753716122779279</v>
      </c>
    </row>
    <row r="1551" spans="1:2">
      <c r="A1551">
        <v>1550</v>
      </c>
      <c r="B1551" s="13">
        <v>1.2991901576309199</v>
      </c>
    </row>
    <row r="1552" spans="1:2">
      <c r="A1552">
        <v>1551</v>
      </c>
      <c r="B1552" s="13">
        <v>-0.90012208886556755</v>
      </c>
    </row>
    <row r="1553" spans="1:2">
      <c r="A1553">
        <v>1552</v>
      </c>
      <c r="B1553" s="13">
        <v>-2.8667714897821859</v>
      </c>
    </row>
    <row r="1554" spans="1:2">
      <c r="A1554">
        <v>1553</v>
      </c>
      <c r="B1554" s="13">
        <v>-5.5183994326380059</v>
      </c>
    </row>
    <row r="1555" spans="1:2">
      <c r="A1555">
        <v>1554</v>
      </c>
      <c r="B1555" s="13">
        <v>-2.0457254205529924</v>
      </c>
    </row>
    <row r="1556" spans="1:2">
      <c r="A1556">
        <v>1555</v>
      </c>
      <c r="B1556" s="13">
        <v>-3.0745826827126725</v>
      </c>
    </row>
    <row r="1557" spans="1:2">
      <c r="A1557">
        <v>1556</v>
      </c>
      <c r="B1557" s="13">
        <v>-0.11014233898483826</v>
      </c>
    </row>
    <row r="1558" spans="1:2">
      <c r="A1558">
        <v>1557</v>
      </c>
      <c r="B1558" s="13">
        <v>-0.8166159371730336</v>
      </c>
    </row>
    <row r="1559" spans="1:2">
      <c r="A1559">
        <v>1558</v>
      </c>
      <c r="B1559" s="13">
        <v>-4.9070438447682427</v>
      </c>
    </row>
    <row r="1560" spans="1:2">
      <c r="A1560">
        <v>1559</v>
      </c>
      <c r="B1560" s="13">
        <v>-2.9441282286001882</v>
      </c>
    </row>
    <row r="1561" spans="1:2">
      <c r="A1561">
        <v>1560</v>
      </c>
      <c r="B1561" s="13">
        <v>-3.9428996474066125</v>
      </c>
    </row>
    <row r="1562" spans="1:2">
      <c r="A1562">
        <v>1561</v>
      </c>
      <c r="B1562" s="13">
        <v>-0.69326431359320095</v>
      </c>
    </row>
    <row r="1563" spans="1:2">
      <c r="A1563">
        <v>1562</v>
      </c>
      <c r="B1563" s="13">
        <v>-5.9565695002408647</v>
      </c>
    </row>
    <row r="1564" spans="1:2">
      <c r="A1564">
        <v>1563</v>
      </c>
      <c r="B1564" s="13">
        <v>1.1384366493211637</v>
      </c>
    </row>
    <row r="1565" spans="1:2">
      <c r="A1565">
        <v>1564</v>
      </c>
      <c r="B1565" s="13">
        <v>-3.9858220364195072</v>
      </c>
    </row>
    <row r="1566" spans="1:2">
      <c r="A1566">
        <v>1565</v>
      </c>
      <c r="B1566" s="13">
        <v>-0.57860298614257877</v>
      </c>
    </row>
    <row r="1567" spans="1:2">
      <c r="A1567">
        <v>1566</v>
      </c>
      <c r="B1567" s="13">
        <v>-0.38812919739661161</v>
      </c>
    </row>
    <row r="1568" spans="1:2">
      <c r="A1568">
        <v>1567</v>
      </c>
      <c r="B1568" s="13">
        <v>-3.6518295550976725</v>
      </c>
    </row>
    <row r="1569" spans="1:2">
      <c r="A1569">
        <v>1568</v>
      </c>
      <c r="B1569" s="13">
        <v>-2.4435743407351911</v>
      </c>
    </row>
    <row r="1570" spans="1:2">
      <c r="A1570">
        <v>1569</v>
      </c>
      <c r="B1570" s="13">
        <v>-1.2078893992337998</v>
      </c>
    </row>
    <row r="1571" spans="1:2">
      <c r="A1571">
        <v>1570</v>
      </c>
      <c r="B1571" s="13">
        <v>-1.6472233603295598</v>
      </c>
    </row>
    <row r="1572" spans="1:2">
      <c r="A1572">
        <v>1571</v>
      </c>
      <c r="B1572" s="13">
        <v>-3.0415998732724185</v>
      </c>
    </row>
    <row r="1573" spans="1:2">
      <c r="A1573">
        <v>1572</v>
      </c>
      <c r="B1573" s="13">
        <v>-5.1983144953183418</v>
      </c>
    </row>
    <row r="1574" spans="1:2">
      <c r="A1574">
        <v>1573</v>
      </c>
      <c r="B1574" s="13">
        <v>-6.6049465792493676</v>
      </c>
    </row>
    <row r="1575" spans="1:2">
      <c r="A1575">
        <v>1574</v>
      </c>
      <c r="B1575" s="13">
        <v>1.5081686882449246</v>
      </c>
    </row>
    <row r="1576" spans="1:2">
      <c r="A1576">
        <v>1575</v>
      </c>
      <c r="B1576" s="13">
        <v>0.29832452544170329</v>
      </c>
    </row>
    <row r="1577" spans="1:2">
      <c r="A1577">
        <v>1576</v>
      </c>
      <c r="B1577" s="13">
        <v>0.59145452606672089</v>
      </c>
    </row>
    <row r="1578" spans="1:2">
      <c r="A1578">
        <v>1577</v>
      </c>
      <c r="B1578" s="13">
        <v>1.669488966284965</v>
      </c>
    </row>
    <row r="1579" spans="1:2">
      <c r="A1579">
        <v>1578</v>
      </c>
      <c r="B1579" s="13">
        <v>3.3927081869577522</v>
      </c>
    </row>
    <row r="1580" spans="1:2">
      <c r="A1580">
        <v>1579</v>
      </c>
      <c r="B1580" s="13">
        <v>1.0532061633347165</v>
      </c>
    </row>
    <row r="1581" spans="1:2">
      <c r="A1581">
        <v>1580</v>
      </c>
      <c r="B1581" s="13">
        <v>2.6453704007582974</v>
      </c>
    </row>
    <row r="1582" spans="1:2">
      <c r="A1582">
        <v>1581</v>
      </c>
      <c r="B1582" s="13">
        <v>-3.4403282648533984</v>
      </c>
    </row>
    <row r="1583" spans="1:2">
      <c r="A1583">
        <v>1582</v>
      </c>
      <c r="B1583" s="13">
        <v>-0.99933788966525983</v>
      </c>
    </row>
    <row r="1584" spans="1:2">
      <c r="A1584">
        <v>1583</v>
      </c>
      <c r="B1584" s="13">
        <v>-5.7213830956734455</v>
      </c>
    </row>
    <row r="1585" spans="1:2">
      <c r="A1585">
        <v>1584</v>
      </c>
      <c r="B1585" s="13">
        <v>-0.84834162210839859</v>
      </c>
    </row>
    <row r="1586" spans="1:2">
      <c r="A1586">
        <v>1585</v>
      </c>
      <c r="B1586" s="13">
        <v>1.8359192613485031</v>
      </c>
    </row>
    <row r="1587" spans="1:2">
      <c r="A1587">
        <v>1586</v>
      </c>
      <c r="B1587" s="13">
        <v>-1.7118590159154907</v>
      </c>
    </row>
    <row r="1588" spans="1:2">
      <c r="A1588">
        <v>1587</v>
      </c>
      <c r="B1588" s="13">
        <v>-5.5798318968570566</v>
      </c>
    </row>
    <row r="1589" spans="1:2">
      <c r="A1589">
        <v>1588</v>
      </c>
      <c r="B1589" s="13">
        <v>0.99102454056327838</v>
      </c>
    </row>
    <row r="1590" spans="1:2">
      <c r="A1590">
        <v>1589</v>
      </c>
      <c r="B1590" s="13">
        <v>1.9642190433557789</v>
      </c>
    </row>
    <row r="1591" spans="1:2">
      <c r="A1591">
        <v>1590</v>
      </c>
      <c r="B1591" s="13">
        <v>-6.9502126168827729</v>
      </c>
    </row>
    <row r="1592" spans="1:2">
      <c r="A1592">
        <v>1591</v>
      </c>
      <c r="B1592" s="13">
        <v>-3.8021624888682788</v>
      </c>
    </row>
    <row r="1593" spans="1:2">
      <c r="A1593">
        <v>1592</v>
      </c>
      <c r="B1593" s="13">
        <v>8.0350434632916219</v>
      </c>
    </row>
    <row r="1594" spans="1:2">
      <c r="A1594">
        <v>1593</v>
      </c>
      <c r="B1594" s="13">
        <v>0.88779451130561837</v>
      </c>
    </row>
    <row r="1595" spans="1:2">
      <c r="A1595">
        <v>1594</v>
      </c>
      <c r="B1595" s="13">
        <v>1.0117816651070746</v>
      </c>
    </row>
    <row r="1596" spans="1:2">
      <c r="A1596">
        <v>1595</v>
      </c>
      <c r="B1596" s="13">
        <v>-2.7875553434154425</v>
      </c>
    </row>
    <row r="1597" spans="1:2">
      <c r="A1597">
        <v>1596</v>
      </c>
      <c r="B1597" s="13">
        <v>-0.18951592839751275</v>
      </c>
    </row>
    <row r="1598" spans="1:2">
      <c r="A1598">
        <v>1597</v>
      </c>
      <c r="B1598" s="13">
        <v>-4.5413037077842278</v>
      </c>
    </row>
    <row r="1599" spans="1:2">
      <c r="A1599">
        <v>1598</v>
      </c>
      <c r="B1599" s="13">
        <v>0.81289201738658579</v>
      </c>
    </row>
    <row r="1600" spans="1:2">
      <c r="A1600">
        <v>1599</v>
      </c>
      <c r="B1600" s="13">
        <v>0.14301936419999828</v>
      </c>
    </row>
    <row r="1601" spans="1:2">
      <c r="A1601">
        <v>1600</v>
      </c>
      <c r="B1601" s="13">
        <v>-5.6004055836276656</v>
      </c>
    </row>
    <row r="1602" spans="1:2">
      <c r="A1602">
        <v>1601</v>
      </c>
      <c r="B1602" s="13">
        <v>-2.1146799815450685</v>
      </c>
    </row>
    <row r="1603" spans="1:2">
      <c r="A1603">
        <v>1602</v>
      </c>
      <c r="B1603" s="13">
        <v>2.3492589539341222</v>
      </c>
    </row>
    <row r="1604" spans="1:2">
      <c r="A1604">
        <v>1603</v>
      </c>
      <c r="B1604" s="13">
        <v>-2.1785678656610727</v>
      </c>
    </row>
    <row r="1605" spans="1:2">
      <c r="A1605">
        <v>1604</v>
      </c>
      <c r="B1605" s="13">
        <v>2.9380831350190824</v>
      </c>
    </row>
    <row r="1606" spans="1:2">
      <c r="A1606">
        <v>1605</v>
      </c>
      <c r="B1606" s="13">
        <v>-2.6560225489615927</v>
      </c>
    </row>
    <row r="1607" spans="1:2">
      <c r="A1607">
        <v>1606</v>
      </c>
      <c r="B1607" s="13">
        <v>1.017238082328183</v>
      </c>
    </row>
    <row r="1608" spans="1:2">
      <c r="A1608">
        <v>1607</v>
      </c>
      <c r="B1608" s="13">
        <v>0.88999883705079752</v>
      </c>
    </row>
    <row r="1609" spans="1:2">
      <c r="A1609">
        <v>1608</v>
      </c>
      <c r="B1609" s="13">
        <v>-7.9855145693175968</v>
      </c>
    </row>
    <row r="1610" spans="1:2">
      <c r="A1610">
        <v>1609</v>
      </c>
      <c r="B1610" s="13">
        <v>-1.7058115169920396</v>
      </c>
    </row>
    <row r="1611" spans="1:2">
      <c r="A1611">
        <v>1610</v>
      </c>
      <c r="B1611" s="13">
        <v>2.5064054948509544</v>
      </c>
    </row>
    <row r="1612" spans="1:2">
      <c r="A1612">
        <v>1611</v>
      </c>
      <c r="B1612" s="13">
        <v>-0.35357261376707716</v>
      </c>
    </row>
    <row r="1613" spans="1:2">
      <c r="A1613">
        <v>1612</v>
      </c>
      <c r="B1613" s="13">
        <v>-0.94167271953990783</v>
      </c>
    </row>
    <row r="1614" spans="1:2">
      <c r="A1614">
        <v>1613</v>
      </c>
      <c r="B1614" s="13">
        <v>-4.7486636335793797</v>
      </c>
    </row>
    <row r="1615" spans="1:2">
      <c r="A1615">
        <v>1614</v>
      </c>
      <c r="B1615" s="13">
        <v>-1.5291470979650086</v>
      </c>
    </row>
    <row r="1616" spans="1:2">
      <c r="A1616">
        <v>1615</v>
      </c>
      <c r="B1616" s="13">
        <v>0.79399585671497286</v>
      </c>
    </row>
    <row r="1617" spans="1:2">
      <c r="A1617">
        <v>1616</v>
      </c>
      <c r="B1617" s="13">
        <v>5.0567772123798758</v>
      </c>
    </row>
    <row r="1618" spans="1:2">
      <c r="A1618">
        <v>1617</v>
      </c>
      <c r="B1618" s="13">
        <v>-0.78607249856070527</v>
      </c>
    </row>
    <row r="1619" spans="1:2">
      <c r="A1619">
        <v>1618</v>
      </c>
      <c r="B1619" s="13">
        <v>0.96962182775769457</v>
      </c>
    </row>
    <row r="1620" spans="1:2">
      <c r="A1620">
        <v>1619</v>
      </c>
      <c r="B1620" s="13">
        <v>7.3966542213126543</v>
      </c>
    </row>
    <row r="1621" spans="1:2">
      <c r="A1621">
        <v>1620</v>
      </c>
      <c r="B1621" s="13">
        <v>0.11133773053266929</v>
      </c>
    </row>
    <row r="1622" spans="1:2">
      <c r="A1622">
        <v>1621</v>
      </c>
      <c r="B1622" s="13">
        <v>-1.5325457244339289E-4</v>
      </c>
    </row>
    <row r="1623" spans="1:2">
      <c r="A1623">
        <v>1622</v>
      </c>
      <c r="B1623" s="13">
        <v>-5.1594482580571954</v>
      </c>
    </row>
    <row r="1624" spans="1:2">
      <c r="A1624">
        <v>1623</v>
      </c>
      <c r="B1624" s="13">
        <v>0.5048278856094891</v>
      </c>
    </row>
    <row r="1625" spans="1:2">
      <c r="A1625">
        <v>1624</v>
      </c>
      <c r="B1625" s="13">
        <v>-3.0414685802847981</v>
      </c>
    </row>
    <row r="1626" spans="1:2">
      <c r="A1626">
        <v>1625</v>
      </c>
      <c r="B1626" s="13">
        <v>0.73199053378874157</v>
      </c>
    </row>
    <row r="1627" spans="1:2">
      <c r="A1627">
        <v>1626</v>
      </c>
      <c r="B1627" s="13">
        <v>-7.0233907090272014</v>
      </c>
    </row>
    <row r="1628" spans="1:2">
      <c r="A1628">
        <v>1627</v>
      </c>
      <c r="B1628" s="13">
        <v>-4.0782213136583145</v>
      </c>
    </row>
    <row r="1629" spans="1:2">
      <c r="A1629">
        <v>1628</v>
      </c>
      <c r="B1629" s="13">
        <v>-1.4952421528915052</v>
      </c>
    </row>
    <row r="1630" spans="1:2">
      <c r="A1630">
        <v>1629</v>
      </c>
      <c r="B1630" s="13">
        <v>0.1019227308984333</v>
      </c>
    </row>
    <row r="1631" spans="1:2">
      <c r="A1631">
        <v>1630</v>
      </c>
      <c r="B1631" s="13">
        <v>3.5156465604459064</v>
      </c>
    </row>
    <row r="1632" spans="1:2">
      <c r="A1632">
        <v>1631</v>
      </c>
      <c r="B1632" s="13">
        <v>-8.6310749262969608</v>
      </c>
    </row>
    <row r="1633" spans="1:2">
      <c r="A1633">
        <v>1632</v>
      </c>
      <c r="B1633" s="13">
        <v>-1.0024614209990794</v>
      </c>
    </row>
    <row r="1634" spans="1:2">
      <c r="A1634">
        <v>1633</v>
      </c>
      <c r="B1634" s="13">
        <v>-8.6376290979105423</v>
      </c>
    </row>
    <row r="1635" spans="1:2">
      <c r="A1635">
        <v>1634</v>
      </c>
      <c r="B1635" s="13">
        <v>-2.7834465326674818</v>
      </c>
    </row>
    <row r="1636" spans="1:2">
      <c r="A1636">
        <v>1635</v>
      </c>
      <c r="B1636" s="13">
        <v>-0.7474842072821879</v>
      </c>
    </row>
    <row r="1637" spans="1:2">
      <c r="A1637">
        <v>1636</v>
      </c>
      <c r="B1637" s="13">
        <v>8.024167646404301</v>
      </c>
    </row>
    <row r="1638" spans="1:2">
      <c r="A1638">
        <v>1637</v>
      </c>
      <c r="B1638" s="13">
        <v>1.3946191456258028</v>
      </c>
    </row>
    <row r="1639" spans="1:2">
      <c r="A1639">
        <v>1638</v>
      </c>
      <c r="B1639" s="13">
        <v>-2.5104643065599439</v>
      </c>
    </row>
    <row r="1640" spans="1:2">
      <c r="A1640">
        <v>1639</v>
      </c>
      <c r="B1640" s="13">
        <v>2.6918328459622969</v>
      </c>
    </row>
    <row r="1641" spans="1:2">
      <c r="A1641">
        <v>1640</v>
      </c>
      <c r="B1641" s="13">
        <v>-3.3963032605963877</v>
      </c>
    </row>
    <row r="1642" spans="1:2">
      <c r="A1642">
        <v>1641</v>
      </c>
      <c r="B1642" s="13">
        <v>2.8226373189884901</v>
      </c>
    </row>
    <row r="1643" spans="1:2">
      <c r="A1643">
        <v>1642</v>
      </c>
      <c r="B1643" s="13">
        <v>-2.1698290757183339E-2</v>
      </c>
    </row>
    <row r="1644" spans="1:2">
      <c r="A1644">
        <v>1643</v>
      </c>
      <c r="B1644" s="13">
        <v>0.68272924766300258</v>
      </c>
    </row>
    <row r="1645" spans="1:2">
      <c r="A1645">
        <v>1644</v>
      </c>
      <c r="B1645" s="13">
        <v>-2.9123203877153641</v>
      </c>
    </row>
    <row r="1646" spans="1:2">
      <c r="A1646">
        <v>1645</v>
      </c>
      <c r="B1646" s="13">
        <v>3.9044347086720848</v>
      </c>
    </row>
    <row r="1647" spans="1:2">
      <c r="A1647">
        <v>1646</v>
      </c>
      <c r="B1647" s="13">
        <v>-9.4111477530395842</v>
      </c>
    </row>
    <row r="1648" spans="1:2">
      <c r="A1648">
        <v>1647</v>
      </c>
      <c r="B1648" s="13">
        <v>-0.78662078918707357</v>
      </c>
    </row>
    <row r="1649" spans="1:2">
      <c r="A1649">
        <v>1648</v>
      </c>
      <c r="B1649" s="13">
        <v>0.58520932626101263</v>
      </c>
    </row>
    <row r="1650" spans="1:2">
      <c r="A1650">
        <v>1649</v>
      </c>
      <c r="B1650" s="13">
        <v>0.20162241346800761</v>
      </c>
    </row>
    <row r="1651" spans="1:2">
      <c r="A1651">
        <v>1650</v>
      </c>
      <c r="B1651" s="13">
        <v>2.572754680365879</v>
      </c>
    </row>
    <row r="1652" spans="1:2">
      <c r="A1652">
        <v>1651</v>
      </c>
      <c r="B1652" s="13">
        <v>-1.6063306091769425</v>
      </c>
    </row>
    <row r="1653" spans="1:2">
      <c r="A1653">
        <v>1652</v>
      </c>
      <c r="B1653" s="13">
        <v>2.3463468089255755</v>
      </c>
    </row>
    <row r="1654" spans="1:2">
      <c r="A1654">
        <v>1653</v>
      </c>
      <c r="B1654" s="13">
        <v>3.8056558906725693</v>
      </c>
    </row>
    <row r="1655" spans="1:2">
      <c r="A1655">
        <v>1654</v>
      </c>
      <c r="B1655" s="13">
        <v>-1.5663464333782193</v>
      </c>
    </row>
    <row r="1656" spans="1:2">
      <c r="A1656">
        <v>1655</v>
      </c>
      <c r="B1656" s="13">
        <v>2.1799945799268072</v>
      </c>
    </row>
    <row r="1657" spans="1:2">
      <c r="A1657">
        <v>1656</v>
      </c>
      <c r="B1657" s="13">
        <v>1.0368361149889729</v>
      </c>
    </row>
    <row r="1658" spans="1:2">
      <c r="A1658">
        <v>1657</v>
      </c>
      <c r="B1658" s="13">
        <v>2.8375355546338743</v>
      </c>
    </row>
    <row r="1659" spans="1:2">
      <c r="A1659">
        <v>1658</v>
      </c>
      <c r="B1659" s="13">
        <v>-4.7321512581054774</v>
      </c>
    </row>
    <row r="1660" spans="1:2">
      <c r="A1660">
        <v>1659</v>
      </c>
      <c r="B1660" s="13">
        <v>-3.6626656402584468</v>
      </c>
    </row>
    <row r="1661" spans="1:2">
      <c r="A1661">
        <v>1660</v>
      </c>
      <c r="B1661" s="13">
        <v>1.1803491247644788</v>
      </c>
    </row>
    <row r="1662" spans="1:2">
      <c r="A1662">
        <v>1661</v>
      </c>
      <c r="B1662" s="13">
        <v>2.7823470106194046</v>
      </c>
    </row>
    <row r="1663" spans="1:2">
      <c r="A1663">
        <v>1662</v>
      </c>
      <c r="B1663" s="13">
        <v>-6.1786617787622333</v>
      </c>
    </row>
    <row r="1664" spans="1:2">
      <c r="A1664">
        <v>1663</v>
      </c>
      <c r="B1664" s="13">
        <v>4.7612906059559243</v>
      </c>
    </row>
    <row r="1665" spans="1:2">
      <c r="A1665">
        <v>1664</v>
      </c>
      <c r="B1665" s="13">
        <v>0.41285693771896359</v>
      </c>
    </row>
    <row r="1666" spans="1:2">
      <c r="A1666">
        <v>1665</v>
      </c>
      <c r="B1666" s="13">
        <v>-5.5213057383615363</v>
      </c>
    </row>
    <row r="1667" spans="1:2">
      <c r="A1667">
        <v>1666</v>
      </c>
      <c r="B1667" s="13">
        <v>-2.590935347715098</v>
      </c>
    </row>
    <row r="1668" spans="1:2">
      <c r="A1668">
        <v>1667</v>
      </c>
      <c r="B1668" s="13">
        <v>-3.6803153758234606</v>
      </c>
    </row>
    <row r="1669" spans="1:2">
      <c r="A1669">
        <v>1668</v>
      </c>
      <c r="B1669" s="13">
        <v>-6.4534371175114105</v>
      </c>
    </row>
    <row r="1670" spans="1:2">
      <c r="A1670">
        <v>1669</v>
      </c>
      <c r="B1670" s="13">
        <v>5.5869599170307698</v>
      </c>
    </row>
    <row r="1671" spans="1:2">
      <c r="A1671">
        <v>1670</v>
      </c>
      <c r="B1671" s="13">
        <v>4.5865266083948386</v>
      </c>
    </row>
    <row r="1672" spans="1:2">
      <c r="A1672">
        <v>1671</v>
      </c>
      <c r="B1672" s="13">
        <v>-2.643653302796531</v>
      </c>
    </row>
    <row r="1673" spans="1:2">
      <c r="A1673">
        <v>1672</v>
      </c>
      <c r="B1673" s="13">
        <v>-7.2975617846701049</v>
      </c>
    </row>
    <row r="1674" spans="1:2">
      <c r="A1674">
        <v>1673</v>
      </c>
      <c r="B1674" s="13">
        <v>-2.5598158076877655</v>
      </c>
    </row>
    <row r="1675" spans="1:2">
      <c r="A1675">
        <v>1674</v>
      </c>
      <c r="B1675" s="13">
        <v>-1.0781533302324324</v>
      </c>
    </row>
    <row r="1676" spans="1:2">
      <c r="A1676">
        <v>1675</v>
      </c>
      <c r="B1676" s="13">
        <v>0.87175009898828781</v>
      </c>
    </row>
    <row r="1677" spans="1:2">
      <c r="A1677">
        <v>1676</v>
      </c>
      <c r="B1677" s="13">
        <v>-3.2783023789429118</v>
      </c>
    </row>
    <row r="1678" spans="1:2">
      <c r="A1678">
        <v>1677</v>
      </c>
      <c r="B1678" s="13">
        <v>-4.5428454226342083</v>
      </c>
    </row>
    <row r="1679" spans="1:2">
      <c r="A1679">
        <v>1678</v>
      </c>
      <c r="B1679" s="13">
        <v>-0.90334534562166313</v>
      </c>
    </row>
    <row r="1680" spans="1:2">
      <c r="A1680">
        <v>1679</v>
      </c>
      <c r="B1680" s="13">
        <v>-0.17957453487540398</v>
      </c>
    </row>
    <row r="1681" spans="1:2">
      <c r="A1681">
        <v>1680</v>
      </c>
      <c r="B1681" s="13">
        <v>-7.4443620517275669E-2</v>
      </c>
    </row>
    <row r="1682" spans="1:2">
      <c r="A1682">
        <v>1681</v>
      </c>
      <c r="B1682" s="13">
        <v>0.20867373814301537</v>
      </c>
    </row>
    <row r="1683" spans="1:2">
      <c r="A1683">
        <v>1682</v>
      </c>
      <c r="B1683" s="13">
        <v>-0.52600815714410265</v>
      </c>
    </row>
    <row r="1684" spans="1:2">
      <c r="A1684">
        <v>1683</v>
      </c>
      <c r="B1684" s="13">
        <v>2.0000480855385674</v>
      </c>
    </row>
    <row r="1685" spans="1:2">
      <c r="A1685">
        <v>1684</v>
      </c>
      <c r="B1685" s="13">
        <v>2.3763977432625931</v>
      </c>
    </row>
    <row r="1686" spans="1:2">
      <c r="A1686">
        <v>1685</v>
      </c>
      <c r="B1686" s="13">
        <v>-5.2381248537914775</v>
      </c>
    </row>
    <row r="1687" spans="1:2">
      <c r="A1687">
        <v>1686</v>
      </c>
      <c r="B1687" s="13">
        <v>-1.0699201837246315</v>
      </c>
    </row>
    <row r="1688" spans="1:2">
      <c r="A1688">
        <v>1687</v>
      </c>
      <c r="B1688" s="13">
        <v>2.3411206372407203</v>
      </c>
    </row>
    <row r="1689" spans="1:2">
      <c r="A1689">
        <v>1688</v>
      </c>
      <c r="B1689" s="13">
        <v>-2.6599493382406751</v>
      </c>
    </row>
    <row r="1690" spans="1:2">
      <c r="A1690">
        <v>1689</v>
      </c>
      <c r="B1690" s="13">
        <v>1.0011442443078893</v>
      </c>
    </row>
    <row r="1691" spans="1:2">
      <c r="A1691">
        <v>1690</v>
      </c>
      <c r="B1691" s="13">
        <v>-0.73345439267588597</v>
      </c>
    </row>
    <row r="1692" spans="1:2">
      <c r="A1692">
        <v>1691</v>
      </c>
      <c r="B1692" s="13">
        <v>-2.0154717526736956</v>
      </c>
    </row>
    <row r="1693" spans="1:2">
      <c r="A1693">
        <v>1692</v>
      </c>
      <c r="B1693" s="13">
        <v>-5.916308388193257</v>
      </c>
    </row>
    <row r="1694" spans="1:2">
      <c r="A1694">
        <v>1693</v>
      </c>
      <c r="B1694" s="13">
        <v>1.8694107990804352</v>
      </c>
    </row>
    <row r="1695" spans="1:2">
      <c r="A1695">
        <v>1694</v>
      </c>
      <c r="B1695" s="13">
        <v>-1.0637716347480859</v>
      </c>
    </row>
    <row r="1696" spans="1:2">
      <c r="A1696">
        <v>1695</v>
      </c>
      <c r="B1696" s="13">
        <v>3.7689802840778879</v>
      </c>
    </row>
    <row r="1697" spans="1:2">
      <c r="A1697">
        <v>1696</v>
      </c>
      <c r="B1697" s="13">
        <v>-3.0484781739600271</v>
      </c>
    </row>
    <row r="1698" spans="1:2">
      <c r="A1698">
        <v>1697</v>
      </c>
      <c r="B1698" s="13">
        <v>5.3992191677234906</v>
      </c>
    </row>
    <row r="1699" spans="1:2">
      <c r="A1699">
        <v>1698</v>
      </c>
      <c r="B1699" s="13">
        <v>2.0460274212425849</v>
      </c>
    </row>
    <row r="1700" spans="1:2">
      <c r="A1700">
        <v>1699</v>
      </c>
      <c r="B1700" s="13">
        <v>-0.62733241641045545</v>
      </c>
    </row>
    <row r="1701" spans="1:2">
      <c r="A1701">
        <v>1700</v>
      </c>
      <c r="B1701" s="13">
        <v>1.3207462219750878</v>
      </c>
    </row>
    <row r="1702" spans="1:2">
      <c r="A1702">
        <v>1701</v>
      </c>
      <c r="B1702" s="13">
        <v>1.2972928547708529</v>
      </c>
    </row>
    <row r="1703" spans="1:2">
      <c r="A1703">
        <v>1702</v>
      </c>
      <c r="B1703" s="13">
        <v>3.1829731980230691</v>
      </c>
    </row>
    <row r="1704" spans="1:2">
      <c r="A1704">
        <v>1703</v>
      </c>
      <c r="B1704" s="13">
        <v>1.874352447252245</v>
      </c>
    </row>
    <row r="1705" spans="1:2">
      <c r="A1705">
        <v>1704</v>
      </c>
      <c r="B1705" s="13">
        <v>0.66529681504373106</v>
      </c>
    </row>
    <row r="1706" spans="1:2">
      <c r="A1706">
        <v>1705</v>
      </c>
      <c r="B1706" s="13">
        <v>-3.0106902499208177</v>
      </c>
    </row>
    <row r="1707" spans="1:2">
      <c r="A1707">
        <v>1706</v>
      </c>
      <c r="B1707" s="13">
        <v>-4.0828198961136595</v>
      </c>
    </row>
    <row r="1708" spans="1:2">
      <c r="A1708">
        <v>1707</v>
      </c>
      <c r="B1708" s="13">
        <v>2.0547309382205423</v>
      </c>
    </row>
    <row r="1709" spans="1:2">
      <c r="A1709">
        <v>1708</v>
      </c>
      <c r="B1709" s="13">
        <v>3.9460802751556057</v>
      </c>
    </row>
    <row r="1710" spans="1:2">
      <c r="A1710">
        <v>1709</v>
      </c>
      <c r="B1710" s="13">
        <v>-2.8179049939757284</v>
      </c>
    </row>
    <row r="1711" spans="1:2">
      <c r="A1711">
        <v>1710</v>
      </c>
      <c r="B1711" s="13">
        <v>-1.2494590843700994</v>
      </c>
    </row>
    <row r="1712" spans="1:2">
      <c r="A1712">
        <v>1711</v>
      </c>
      <c r="B1712" s="13">
        <v>-5.9447549401811131</v>
      </c>
    </row>
    <row r="1713" spans="1:2">
      <c r="A1713">
        <v>1712</v>
      </c>
      <c r="B1713" s="13">
        <v>4.8511470018589877</v>
      </c>
    </row>
    <row r="1714" spans="1:2">
      <c r="A1714">
        <v>1713</v>
      </c>
      <c r="B1714" s="13">
        <v>-5.6003150358227147</v>
      </c>
    </row>
    <row r="1715" spans="1:2">
      <c r="A1715">
        <v>1714</v>
      </c>
      <c r="B1715" s="13">
        <v>-3.90030497839654</v>
      </c>
    </row>
    <row r="1716" spans="1:2">
      <c r="A1716">
        <v>1715</v>
      </c>
      <c r="B1716" s="13">
        <v>2.2784751757267787</v>
      </c>
    </row>
    <row r="1717" spans="1:2">
      <c r="A1717">
        <v>1716</v>
      </c>
      <c r="B1717" s="13">
        <v>3.4184698913713012</v>
      </c>
    </row>
    <row r="1718" spans="1:2">
      <c r="A1718">
        <v>1717</v>
      </c>
      <c r="B1718" s="13">
        <v>-7.9061876514139584</v>
      </c>
    </row>
    <row r="1719" spans="1:2">
      <c r="A1719">
        <v>1718</v>
      </c>
      <c r="B1719" s="13">
        <v>2.4108765244616666</v>
      </c>
    </row>
    <row r="1720" spans="1:2">
      <c r="A1720">
        <v>1719</v>
      </c>
      <c r="B1720" s="13">
        <v>-2.2047750247306035</v>
      </c>
    </row>
    <row r="1721" spans="1:2">
      <c r="A1721">
        <v>1720</v>
      </c>
      <c r="B1721" s="13">
        <v>0.53523094613524846</v>
      </c>
    </row>
    <row r="1722" spans="1:2">
      <c r="A1722">
        <v>1721</v>
      </c>
      <c r="B1722" s="13">
        <v>-5.9513574818808426</v>
      </c>
    </row>
    <row r="1723" spans="1:2">
      <c r="A1723">
        <v>1722</v>
      </c>
      <c r="B1723" s="13">
        <v>-4.065290680051203</v>
      </c>
    </row>
    <row r="1724" spans="1:2">
      <c r="A1724">
        <v>1723</v>
      </c>
      <c r="B1724" s="13">
        <v>0.69665106690353917</v>
      </c>
    </row>
    <row r="1725" spans="1:2">
      <c r="A1725">
        <v>1724</v>
      </c>
      <c r="B1725" s="13">
        <v>1.5384477105286756</v>
      </c>
    </row>
    <row r="1726" spans="1:2">
      <c r="A1726">
        <v>1725</v>
      </c>
      <c r="B1726" s="13">
        <v>-3.1980328146631667</v>
      </c>
    </row>
    <row r="1727" spans="1:2">
      <c r="A1727">
        <v>1726</v>
      </c>
      <c r="B1727" s="13">
        <v>-3.3776377067732453</v>
      </c>
    </row>
    <row r="1728" spans="1:2">
      <c r="A1728">
        <v>1727</v>
      </c>
      <c r="B1728" s="13">
        <v>-0.89604403164996327</v>
      </c>
    </row>
    <row r="1729" spans="1:2">
      <c r="A1729">
        <v>1728</v>
      </c>
      <c r="B1729" s="13">
        <v>-1.2430264225140961</v>
      </c>
    </row>
    <row r="1730" spans="1:2">
      <c r="A1730">
        <v>1729</v>
      </c>
      <c r="B1730" s="13">
        <v>-0.22783253612565049</v>
      </c>
    </row>
    <row r="1731" spans="1:2">
      <c r="A1731">
        <v>1730</v>
      </c>
      <c r="B1731" s="13">
        <v>-4.3095106909057073</v>
      </c>
    </row>
    <row r="1732" spans="1:2">
      <c r="A1732">
        <v>1731</v>
      </c>
      <c r="B1732" s="13">
        <v>-3.3182805268237781</v>
      </c>
    </row>
    <row r="1733" spans="1:2">
      <c r="A1733">
        <v>1732</v>
      </c>
      <c r="B1733" s="13">
        <v>0.67257711653610741</v>
      </c>
    </row>
    <row r="1734" spans="1:2">
      <c r="A1734">
        <v>1733</v>
      </c>
      <c r="B1734" s="13">
        <v>-0.18446408307221851</v>
      </c>
    </row>
    <row r="1735" spans="1:2">
      <c r="A1735">
        <v>1734</v>
      </c>
      <c r="B1735" s="13">
        <v>-2.2438247440329149</v>
      </c>
    </row>
    <row r="1736" spans="1:2">
      <c r="A1736">
        <v>1735</v>
      </c>
      <c r="B1736" s="13">
        <v>-8.1701912551937692</v>
      </c>
    </row>
    <row r="1737" spans="1:2">
      <c r="A1737">
        <v>1736</v>
      </c>
      <c r="B1737" s="13">
        <v>3.754767399876477</v>
      </c>
    </row>
    <row r="1738" spans="1:2">
      <c r="A1738">
        <v>1737</v>
      </c>
      <c r="B1738" s="13">
        <v>1.0601497393455814</v>
      </c>
    </row>
    <row r="1739" spans="1:2">
      <c r="A1739">
        <v>1738</v>
      </c>
      <c r="B1739" s="13">
        <v>3.4676615820344789</v>
      </c>
    </row>
    <row r="1740" spans="1:2">
      <c r="A1740">
        <v>1739</v>
      </c>
      <c r="B1740" s="13">
        <v>-4.9506174321520611</v>
      </c>
    </row>
    <row r="1741" spans="1:2">
      <c r="A1741">
        <v>1740</v>
      </c>
      <c r="B1741" s="13">
        <v>1.1051270479417907</v>
      </c>
    </row>
    <row r="1742" spans="1:2">
      <c r="A1742">
        <v>1741</v>
      </c>
      <c r="B1742" s="13">
        <v>-2.1947560123764493E-2</v>
      </c>
    </row>
    <row r="1743" spans="1:2">
      <c r="A1743">
        <v>1742</v>
      </c>
      <c r="B1743" s="13">
        <v>2.5202010071647609</v>
      </c>
    </row>
    <row r="1744" spans="1:2">
      <c r="A1744">
        <v>1743</v>
      </c>
      <c r="B1744" s="13">
        <v>5.5532839561581113</v>
      </c>
    </row>
    <row r="1745" spans="1:2">
      <c r="A1745">
        <v>1744</v>
      </c>
      <c r="B1745" s="13">
        <v>-0.14489953296050237</v>
      </c>
    </row>
    <row r="1746" spans="1:2">
      <c r="A1746">
        <v>1745</v>
      </c>
      <c r="B1746" s="13">
        <v>2.5080054473228435</v>
      </c>
    </row>
    <row r="1747" spans="1:2">
      <c r="A1747">
        <v>1746</v>
      </c>
      <c r="B1747" s="13">
        <v>2.2260411038136447</v>
      </c>
    </row>
    <row r="1748" spans="1:2">
      <c r="A1748">
        <v>1747</v>
      </c>
      <c r="B1748" s="13">
        <v>2.5704891062470292</v>
      </c>
    </row>
    <row r="1749" spans="1:2">
      <c r="A1749">
        <v>1748</v>
      </c>
      <c r="B1749" s="13">
        <v>-4.0785008928688473</v>
      </c>
    </row>
    <row r="1750" spans="1:2">
      <c r="A1750">
        <v>1749</v>
      </c>
      <c r="B1750" s="13">
        <v>2.8937554654109783</v>
      </c>
    </row>
    <row r="1751" spans="1:2">
      <c r="A1751">
        <v>1750</v>
      </c>
      <c r="B1751" s="13">
        <v>5.160622859017197</v>
      </c>
    </row>
    <row r="1752" spans="1:2">
      <c r="A1752">
        <v>1751</v>
      </c>
      <c r="B1752" s="13">
        <v>-0.92454747180462504</v>
      </c>
    </row>
    <row r="1753" spans="1:2">
      <c r="A1753">
        <v>1752</v>
      </c>
      <c r="B1753" s="13">
        <v>-0.80799592929243036</v>
      </c>
    </row>
    <row r="1754" spans="1:2">
      <c r="A1754">
        <v>1753</v>
      </c>
      <c r="B1754" s="13">
        <v>-4.7137855747451329</v>
      </c>
    </row>
    <row r="1755" spans="1:2">
      <c r="A1755">
        <v>1754</v>
      </c>
      <c r="B1755" s="13">
        <v>-6.7822116855890302</v>
      </c>
    </row>
    <row r="1756" spans="1:2">
      <c r="A1756">
        <v>1755</v>
      </c>
      <c r="B1756" s="13">
        <v>-3.2362804675017096</v>
      </c>
    </row>
    <row r="1757" spans="1:2">
      <c r="A1757">
        <v>1756</v>
      </c>
      <c r="B1757" s="13">
        <v>-3.0899509422494718</v>
      </c>
    </row>
    <row r="1758" spans="1:2">
      <c r="A1758">
        <v>1757</v>
      </c>
      <c r="B1758" s="13">
        <v>-5.5106480597259804</v>
      </c>
    </row>
    <row r="1759" spans="1:2">
      <c r="A1759">
        <v>1758</v>
      </c>
      <c r="B1759" s="13">
        <v>-2.4775825902500941</v>
      </c>
    </row>
    <row r="1760" spans="1:2">
      <c r="A1760">
        <v>1759</v>
      </c>
      <c r="B1760" s="13">
        <v>1.0122359112152521</v>
      </c>
    </row>
    <row r="1761" spans="1:2">
      <c r="A1761">
        <v>1760</v>
      </c>
      <c r="B1761" s="13">
        <v>3.7116655315170419</v>
      </c>
    </row>
    <row r="1762" spans="1:2">
      <c r="A1762">
        <v>1761</v>
      </c>
      <c r="B1762" s="13">
        <v>-0.68116689338174607</v>
      </c>
    </row>
    <row r="1763" spans="1:2">
      <c r="A1763">
        <v>1762</v>
      </c>
      <c r="B1763" s="13">
        <v>3.4169019434561765</v>
      </c>
    </row>
    <row r="1764" spans="1:2">
      <c r="A1764">
        <v>1763</v>
      </c>
      <c r="B1764" s="13">
        <v>-3.1004740230426102</v>
      </c>
    </row>
    <row r="1765" spans="1:2">
      <c r="A1765">
        <v>1764</v>
      </c>
      <c r="B1765" s="13">
        <v>-1.9492352865246947</v>
      </c>
    </row>
    <row r="1766" spans="1:2">
      <c r="A1766">
        <v>1765</v>
      </c>
      <c r="B1766" s="13">
        <v>3.8653778797044032</v>
      </c>
    </row>
    <row r="1767" spans="1:2">
      <c r="A1767">
        <v>1766</v>
      </c>
      <c r="B1767" s="13">
        <v>-3.7471100379737075</v>
      </c>
    </row>
    <row r="1768" spans="1:2">
      <c r="A1768">
        <v>1767</v>
      </c>
      <c r="B1768" s="13">
        <v>-1.6585743900391365</v>
      </c>
    </row>
    <row r="1769" spans="1:2">
      <c r="A1769">
        <v>1768</v>
      </c>
      <c r="B1769" s="13">
        <v>-0.40853185592683372</v>
      </c>
    </row>
    <row r="1770" spans="1:2">
      <c r="A1770">
        <v>1769</v>
      </c>
      <c r="B1770" s="13">
        <v>-3.5711555790922551</v>
      </c>
    </row>
    <row r="1771" spans="1:2">
      <c r="A1771">
        <v>1770</v>
      </c>
      <c r="B1771" s="13">
        <v>-4.6003753394636044</v>
      </c>
    </row>
    <row r="1772" spans="1:2">
      <c r="A1772">
        <v>1771</v>
      </c>
      <c r="B1772" s="13">
        <v>-6.9830166784992622</v>
      </c>
    </row>
    <row r="1773" spans="1:2">
      <c r="A1773">
        <v>1772</v>
      </c>
      <c r="B1773" s="13">
        <v>-1.8820450451632311</v>
      </c>
    </row>
    <row r="1774" spans="1:2">
      <c r="A1774">
        <v>1773</v>
      </c>
      <c r="B1774" s="13">
        <v>-5.7308956713766968</v>
      </c>
    </row>
    <row r="1775" spans="1:2">
      <c r="A1775">
        <v>1774</v>
      </c>
      <c r="B1775" s="13">
        <v>0.86413590253431294</v>
      </c>
    </row>
    <row r="1776" spans="1:2">
      <c r="A1776">
        <v>1775</v>
      </c>
      <c r="B1776" s="13">
        <v>2.2916759304030698</v>
      </c>
    </row>
    <row r="1777" spans="1:2">
      <c r="A1777">
        <v>1776</v>
      </c>
      <c r="B1777" s="13">
        <v>-4.3072368043752736</v>
      </c>
    </row>
    <row r="1778" spans="1:2">
      <c r="A1778">
        <v>1777</v>
      </c>
      <c r="B1778" s="13">
        <v>3.6626443423917134</v>
      </c>
    </row>
    <row r="1779" spans="1:2">
      <c r="A1779">
        <v>1778</v>
      </c>
      <c r="B1779" s="13">
        <v>1.6575923086250348</v>
      </c>
    </row>
    <row r="1780" spans="1:2">
      <c r="A1780">
        <v>1779</v>
      </c>
      <c r="B1780" s="13">
        <v>-1.9485398929608924</v>
      </c>
    </row>
    <row r="1781" spans="1:2">
      <c r="A1781">
        <v>1780</v>
      </c>
      <c r="B1781" s="13">
        <v>-4.4551278118906081</v>
      </c>
    </row>
    <row r="1782" spans="1:2">
      <c r="A1782">
        <v>1781</v>
      </c>
      <c r="B1782" s="13">
        <v>-7.9672876331556539</v>
      </c>
    </row>
    <row r="1783" spans="1:2">
      <c r="A1783">
        <v>1782</v>
      </c>
      <c r="B1783" s="13">
        <v>-4.5383067490417979</v>
      </c>
    </row>
    <row r="1784" spans="1:2">
      <c r="A1784">
        <v>1783</v>
      </c>
      <c r="B1784" s="13">
        <v>-0.81206478076286281</v>
      </c>
    </row>
    <row r="1785" spans="1:2">
      <c r="A1785">
        <v>1784</v>
      </c>
      <c r="B1785" s="13">
        <v>-3.9596887755622672</v>
      </c>
    </row>
    <row r="1786" spans="1:2">
      <c r="A1786">
        <v>1785</v>
      </c>
      <c r="B1786" s="13">
        <v>-2.5014984562668183</v>
      </c>
    </row>
    <row r="1787" spans="1:2">
      <c r="A1787">
        <v>1786</v>
      </c>
      <c r="B1787" s="13">
        <v>3.764510807973894</v>
      </c>
    </row>
    <row r="1788" spans="1:2">
      <c r="A1788">
        <v>1787</v>
      </c>
      <c r="B1788" s="13">
        <v>-0.96093609121074031</v>
      </c>
    </row>
    <row r="1789" spans="1:2">
      <c r="A1789">
        <v>1788</v>
      </c>
      <c r="B1789" s="13">
        <v>3.8849668893504647</v>
      </c>
    </row>
    <row r="1790" spans="1:2">
      <c r="A1790">
        <v>1789</v>
      </c>
      <c r="B1790" s="13">
        <v>-4.3101500348952317</v>
      </c>
    </row>
    <row r="1791" spans="1:2">
      <c r="A1791">
        <v>1790</v>
      </c>
      <c r="B1791" s="13">
        <v>-3.085074089609023</v>
      </c>
    </row>
    <row r="1792" spans="1:2">
      <c r="A1792">
        <v>1791</v>
      </c>
      <c r="B1792" s="13">
        <v>-5.6073281551702925</v>
      </c>
    </row>
    <row r="1793" spans="1:2">
      <c r="A1793">
        <v>1792</v>
      </c>
      <c r="B1793" s="13">
        <v>-0.41131169410444507</v>
      </c>
    </row>
    <row r="1794" spans="1:2">
      <c r="A1794">
        <v>1793</v>
      </c>
      <c r="B1794" s="13">
        <v>-2.8624722665975431</v>
      </c>
    </row>
    <row r="1795" spans="1:2">
      <c r="A1795">
        <v>1794</v>
      </c>
      <c r="B1795" s="13">
        <v>-1.7082885959158165</v>
      </c>
    </row>
    <row r="1796" spans="1:2">
      <c r="A1796">
        <v>1795</v>
      </c>
      <c r="B1796" s="13">
        <v>-4.7494880339068208</v>
      </c>
    </row>
    <row r="1797" spans="1:2">
      <c r="A1797">
        <v>1796</v>
      </c>
      <c r="B1797" s="13">
        <v>5.8750776759731425</v>
      </c>
    </row>
    <row r="1798" spans="1:2">
      <c r="A1798">
        <v>1797</v>
      </c>
      <c r="B1798" s="13">
        <v>-1.4450581357775731</v>
      </c>
    </row>
    <row r="1799" spans="1:2">
      <c r="A1799">
        <v>1798</v>
      </c>
      <c r="B1799" s="13">
        <v>-4.3022763043685961</v>
      </c>
    </row>
    <row r="1800" spans="1:2">
      <c r="A1800">
        <v>1799</v>
      </c>
      <c r="B1800" s="13">
        <v>-0.57980950406530551</v>
      </c>
    </row>
    <row r="1801" spans="1:2">
      <c r="A1801">
        <v>1800</v>
      </c>
      <c r="B1801" s="13">
        <v>3.1493568082618881</v>
      </c>
    </row>
    <row r="1802" spans="1:2">
      <c r="A1802">
        <v>1801</v>
      </c>
      <c r="B1802" s="13">
        <v>1.2390063265898985</v>
      </c>
    </row>
    <row r="1803" spans="1:2">
      <c r="A1803">
        <v>1802</v>
      </c>
      <c r="B1803" s="13">
        <v>-1.2266505676190826</v>
      </c>
    </row>
    <row r="1804" spans="1:2">
      <c r="A1804">
        <v>1803</v>
      </c>
      <c r="B1804" s="13">
        <v>-4.8450763692390977</v>
      </c>
    </row>
    <row r="1805" spans="1:2">
      <c r="A1805">
        <v>1804</v>
      </c>
      <c r="B1805" s="13">
        <v>-6.756530059785101</v>
      </c>
    </row>
    <row r="1806" spans="1:2">
      <c r="A1806">
        <v>1805</v>
      </c>
      <c r="B1806" s="13">
        <v>-1.4755058992701682</v>
      </c>
    </row>
    <row r="1807" spans="1:2">
      <c r="A1807">
        <v>1806</v>
      </c>
      <c r="B1807" s="13">
        <v>-1.6769691591268692</v>
      </c>
    </row>
    <row r="1808" spans="1:2">
      <c r="A1808">
        <v>1807</v>
      </c>
      <c r="B1808" s="13">
        <v>-3.0731146389544683</v>
      </c>
    </row>
    <row r="1809" spans="1:2">
      <c r="A1809">
        <v>1808</v>
      </c>
      <c r="B1809" s="13">
        <v>-1.3085910246229626</v>
      </c>
    </row>
    <row r="1810" spans="1:2">
      <c r="A1810">
        <v>1809</v>
      </c>
      <c r="B1810" s="13">
        <v>2.6493103883641687</v>
      </c>
    </row>
    <row r="1811" spans="1:2">
      <c r="A1811">
        <v>1810</v>
      </c>
      <c r="B1811" s="13">
        <v>4.4240591430146576</v>
      </c>
    </row>
    <row r="1812" spans="1:2">
      <c r="A1812">
        <v>1811</v>
      </c>
      <c r="B1812" s="13">
        <v>-4.2108728661097645</v>
      </c>
    </row>
    <row r="1813" spans="1:2">
      <c r="A1813">
        <v>1812</v>
      </c>
      <c r="B1813" s="13">
        <v>-2.2547523513493726</v>
      </c>
    </row>
    <row r="1814" spans="1:2">
      <c r="A1814">
        <v>1813</v>
      </c>
      <c r="B1814" s="13">
        <v>8.1175007927589533</v>
      </c>
    </row>
    <row r="1815" spans="1:2">
      <c r="A1815">
        <v>1814</v>
      </c>
      <c r="B1815" s="13">
        <v>-1.6914607101275445</v>
      </c>
    </row>
    <row r="1816" spans="1:2">
      <c r="A1816">
        <v>1815</v>
      </c>
      <c r="B1816" s="13">
        <v>2.8078932374453625</v>
      </c>
    </row>
    <row r="1817" spans="1:2">
      <c r="A1817">
        <v>1816</v>
      </c>
      <c r="B1817" s="13">
        <v>1.5567377611004143</v>
      </c>
    </row>
    <row r="1818" spans="1:2">
      <c r="A1818">
        <v>1817</v>
      </c>
      <c r="B1818" s="13">
        <v>-5.6831601176153281</v>
      </c>
    </row>
    <row r="1819" spans="1:2">
      <c r="A1819">
        <v>1818</v>
      </c>
      <c r="B1819" s="13">
        <v>-1.4430149196194999</v>
      </c>
    </row>
    <row r="1820" spans="1:2">
      <c r="A1820">
        <v>1819</v>
      </c>
      <c r="B1820" s="13">
        <v>3.1331415341924447</v>
      </c>
    </row>
    <row r="1821" spans="1:2">
      <c r="A1821">
        <v>1820</v>
      </c>
      <c r="B1821" s="13">
        <v>2.7008051277262801E-2</v>
      </c>
    </row>
    <row r="1822" spans="1:2">
      <c r="A1822">
        <v>1821</v>
      </c>
      <c r="B1822" s="13">
        <v>-4.9436088989369624</v>
      </c>
    </row>
    <row r="1823" spans="1:2">
      <c r="A1823">
        <v>1822</v>
      </c>
      <c r="B1823" s="13">
        <v>-2.13169758116537</v>
      </c>
    </row>
    <row r="1824" spans="1:2">
      <c r="A1824">
        <v>1823</v>
      </c>
      <c r="B1824" s="13">
        <v>4.2514238667123729</v>
      </c>
    </row>
    <row r="1825" spans="1:2">
      <c r="A1825">
        <v>1824</v>
      </c>
      <c r="B1825" s="13">
        <v>-3.5746814937333014</v>
      </c>
    </row>
    <row r="1826" spans="1:2">
      <c r="A1826">
        <v>1825</v>
      </c>
      <c r="B1826" s="13">
        <v>-5.8372909997506452</v>
      </c>
    </row>
    <row r="1827" spans="1:2">
      <c r="A1827">
        <v>1826</v>
      </c>
      <c r="B1827" s="13">
        <v>-2.5575770167811442</v>
      </c>
    </row>
    <row r="1828" spans="1:2">
      <c r="A1828">
        <v>1827</v>
      </c>
      <c r="B1828" s="13">
        <v>-7.2058568562320016</v>
      </c>
    </row>
    <row r="1829" spans="1:2">
      <c r="A1829">
        <v>1828</v>
      </c>
      <c r="B1829" s="13">
        <v>0.50039843246151994</v>
      </c>
    </row>
    <row r="1830" spans="1:2">
      <c r="A1830">
        <v>1829</v>
      </c>
      <c r="B1830" s="13">
        <v>0.19796617009221851</v>
      </c>
    </row>
    <row r="1831" spans="1:2">
      <c r="A1831">
        <v>1830</v>
      </c>
      <c r="B1831" s="13">
        <v>3.4346619821443487</v>
      </c>
    </row>
    <row r="1832" spans="1:2">
      <c r="A1832">
        <v>1831</v>
      </c>
      <c r="B1832" s="13">
        <v>4.3264569554177621</v>
      </c>
    </row>
    <row r="1833" spans="1:2">
      <c r="A1833">
        <v>1832</v>
      </c>
      <c r="B1833" s="13">
        <v>-3.0754968811331147</v>
      </c>
    </row>
    <row r="1834" spans="1:2">
      <c r="A1834">
        <v>1833</v>
      </c>
      <c r="B1834" s="13">
        <v>0.18507503227704658</v>
      </c>
    </row>
    <row r="1835" spans="1:2">
      <c r="A1835">
        <v>1834</v>
      </c>
      <c r="B1835" s="13">
        <v>-1.2711798084721921</v>
      </c>
    </row>
    <row r="1836" spans="1:2">
      <c r="A1836">
        <v>1835</v>
      </c>
      <c r="B1836" s="13">
        <v>-2.8533207087430563</v>
      </c>
    </row>
    <row r="1837" spans="1:2">
      <c r="A1837">
        <v>1836</v>
      </c>
      <c r="B1837" s="13">
        <v>-4.4334149158582266</v>
      </c>
    </row>
    <row r="1838" spans="1:2">
      <c r="A1838">
        <v>1837</v>
      </c>
      <c r="B1838" s="13">
        <v>-2.197598141101933</v>
      </c>
    </row>
    <row r="1839" spans="1:2">
      <c r="A1839">
        <v>1838</v>
      </c>
      <c r="B1839" s="13">
        <v>-2.414643785539818</v>
      </c>
    </row>
    <row r="1840" spans="1:2">
      <c r="A1840">
        <v>1839</v>
      </c>
      <c r="B1840" s="13">
        <v>-4.5503499604708599</v>
      </c>
    </row>
    <row r="1841" spans="1:2">
      <c r="A1841">
        <v>1840</v>
      </c>
      <c r="B1841" s="13">
        <v>-2.785104163795332</v>
      </c>
    </row>
    <row r="1842" spans="1:2">
      <c r="A1842">
        <v>1841</v>
      </c>
      <c r="B1842" s="13">
        <v>-1.9250139120292344</v>
      </c>
    </row>
    <row r="1843" spans="1:2">
      <c r="A1843">
        <v>1842</v>
      </c>
      <c r="B1843" s="13">
        <v>-0.60372393579335304</v>
      </c>
    </row>
    <row r="1844" spans="1:2">
      <c r="A1844">
        <v>1843</v>
      </c>
      <c r="B1844" s="13">
        <v>-5.4243226350277958</v>
      </c>
    </row>
    <row r="1845" spans="1:2">
      <c r="A1845">
        <v>1844</v>
      </c>
      <c r="B1845" s="13">
        <v>-3.4885804010083281</v>
      </c>
    </row>
    <row r="1846" spans="1:2">
      <c r="A1846">
        <v>1845</v>
      </c>
      <c r="B1846" s="13">
        <v>8.0900929604889384</v>
      </c>
    </row>
    <row r="1847" spans="1:2">
      <c r="A1847">
        <v>1846</v>
      </c>
      <c r="B1847" s="13">
        <v>-1.4919162403409871</v>
      </c>
    </row>
    <row r="1848" spans="1:2">
      <c r="A1848">
        <v>1847</v>
      </c>
      <c r="B1848" s="13">
        <v>-1.4298514809219247</v>
      </c>
    </row>
    <row r="1849" spans="1:2">
      <c r="A1849">
        <v>1848</v>
      </c>
      <c r="B1849" s="13">
        <v>-1.6626826798585848</v>
      </c>
    </row>
    <row r="1850" spans="1:2">
      <c r="A1850">
        <v>1849</v>
      </c>
      <c r="B1850" s="13">
        <v>-1.8869274536499008</v>
      </c>
    </row>
    <row r="1851" spans="1:2">
      <c r="A1851">
        <v>1850</v>
      </c>
      <c r="B1851" s="13">
        <v>8.7598733047763293</v>
      </c>
    </row>
    <row r="1852" spans="1:2">
      <c r="A1852">
        <v>1851</v>
      </c>
      <c r="B1852" s="13">
        <v>2.5339311406762612</v>
      </c>
    </row>
    <row r="1853" spans="1:2">
      <c r="A1853">
        <v>1852</v>
      </c>
      <c r="B1853" s="13">
        <v>1.9392728999123865</v>
      </c>
    </row>
    <row r="1854" spans="1:2">
      <c r="A1854">
        <v>1853</v>
      </c>
      <c r="B1854" s="13">
        <v>-3.4860351460175285</v>
      </c>
    </row>
    <row r="1855" spans="1:2">
      <c r="A1855">
        <v>1854</v>
      </c>
      <c r="B1855" s="13">
        <v>5.4770356072893112</v>
      </c>
    </row>
    <row r="1856" spans="1:2">
      <c r="A1856">
        <v>1855</v>
      </c>
      <c r="B1856" s="13">
        <v>-3.8880960320303504</v>
      </c>
    </row>
    <row r="1857" spans="1:2">
      <c r="A1857">
        <v>1856</v>
      </c>
      <c r="B1857" s="13">
        <v>-1.7605191292044531</v>
      </c>
    </row>
    <row r="1858" spans="1:2">
      <c r="A1858">
        <v>1857</v>
      </c>
      <c r="B1858" s="13">
        <v>-3.5589438216948728</v>
      </c>
    </row>
    <row r="1859" spans="1:2">
      <c r="A1859">
        <v>1858</v>
      </c>
      <c r="B1859" s="13">
        <v>-0.90853222076154816</v>
      </c>
    </row>
    <row r="1860" spans="1:2">
      <c r="A1860">
        <v>1859</v>
      </c>
      <c r="B1860" s="13">
        <v>-6.0771909354152029</v>
      </c>
    </row>
    <row r="1861" spans="1:2">
      <c r="A1861">
        <v>1860</v>
      </c>
      <c r="B1861" s="13">
        <v>1.9060348508244946</v>
      </c>
    </row>
    <row r="1862" spans="1:2">
      <c r="A1862">
        <v>1861</v>
      </c>
      <c r="B1862" s="13">
        <v>-7.5666740968632604</v>
      </c>
    </row>
    <row r="1863" spans="1:2">
      <c r="A1863">
        <v>1862</v>
      </c>
      <c r="B1863" s="13">
        <v>5.3243124855770683</v>
      </c>
    </row>
    <row r="1864" spans="1:2">
      <c r="A1864">
        <v>1863</v>
      </c>
      <c r="B1864" s="13">
        <v>2.3052681593546316</v>
      </c>
    </row>
    <row r="1865" spans="1:2">
      <c r="A1865">
        <v>1864</v>
      </c>
      <c r="B1865" s="13">
        <v>-3.3707494949948589</v>
      </c>
    </row>
    <row r="1866" spans="1:2">
      <c r="A1866">
        <v>1865</v>
      </c>
      <c r="B1866" s="13">
        <v>-3.1802491828545114</v>
      </c>
    </row>
    <row r="1867" spans="1:2">
      <c r="A1867">
        <v>1866</v>
      </c>
      <c r="B1867" s="13">
        <v>-0.80535850177989465</v>
      </c>
    </row>
    <row r="1868" spans="1:2">
      <c r="A1868">
        <v>1867</v>
      </c>
      <c r="B1868" s="13">
        <v>-4.0253381191310309</v>
      </c>
    </row>
    <row r="1869" spans="1:2">
      <c r="A1869">
        <v>1868</v>
      </c>
      <c r="B1869" s="13">
        <v>4.9972224993252823E-2</v>
      </c>
    </row>
    <row r="1870" spans="1:2">
      <c r="A1870">
        <v>1869</v>
      </c>
      <c r="B1870" s="13">
        <v>-2.2203947385126059</v>
      </c>
    </row>
    <row r="1871" spans="1:2">
      <c r="A1871">
        <v>1870</v>
      </c>
      <c r="B1871" s="13">
        <v>1.6257308845489322</v>
      </c>
    </row>
    <row r="1872" spans="1:2">
      <c r="A1872">
        <v>1871</v>
      </c>
      <c r="B1872" s="13">
        <v>3.0946580635913623</v>
      </c>
    </row>
    <row r="1873" spans="1:2">
      <c r="A1873">
        <v>1872</v>
      </c>
      <c r="B1873" s="13">
        <v>3.2804668742210445</v>
      </c>
    </row>
    <row r="1874" spans="1:2">
      <c r="A1874">
        <v>1873</v>
      </c>
      <c r="B1874" s="13">
        <v>-2.387557567646168</v>
      </c>
    </row>
    <row r="1875" spans="1:2">
      <c r="A1875">
        <v>1874</v>
      </c>
      <c r="B1875" s="13">
        <v>-9.7782698531270446E-2</v>
      </c>
    </row>
    <row r="1876" spans="1:2">
      <c r="A1876">
        <v>1875</v>
      </c>
      <c r="B1876" s="13">
        <v>-0.23252345571500438</v>
      </c>
    </row>
    <row r="1877" spans="1:2">
      <c r="A1877">
        <v>1876</v>
      </c>
      <c r="B1877" s="13">
        <v>-0.70920627163279115</v>
      </c>
    </row>
    <row r="1878" spans="1:2">
      <c r="A1878">
        <v>1877</v>
      </c>
      <c r="B1878" s="13">
        <v>-7.688173606261496</v>
      </c>
    </row>
    <row r="1879" spans="1:2">
      <c r="A1879">
        <v>1878</v>
      </c>
      <c r="B1879" s="13">
        <v>-1.9893696024419176</v>
      </c>
    </row>
    <row r="1880" spans="1:2">
      <c r="A1880">
        <v>1879</v>
      </c>
      <c r="B1880" s="13">
        <v>4.7023366224672722E-2</v>
      </c>
    </row>
    <row r="1881" spans="1:2">
      <c r="A1881">
        <v>1880</v>
      </c>
      <c r="B1881" s="13">
        <v>-0.1671916075369938</v>
      </c>
    </row>
    <row r="1882" spans="1:2">
      <c r="A1882">
        <v>1881</v>
      </c>
      <c r="B1882" s="13">
        <v>-0.42457207914338874</v>
      </c>
    </row>
    <row r="1883" spans="1:2">
      <c r="A1883">
        <v>1882</v>
      </c>
      <c r="B1883" s="13">
        <v>-8.7754250234765401</v>
      </c>
    </row>
    <row r="1884" spans="1:2">
      <c r="A1884">
        <v>1883</v>
      </c>
      <c r="B1884" s="13">
        <v>-0.88393271770062787</v>
      </c>
    </row>
    <row r="1885" spans="1:2">
      <c r="A1885">
        <v>1884</v>
      </c>
      <c r="B1885" s="13">
        <v>0.47732214458699596</v>
      </c>
    </row>
    <row r="1886" spans="1:2">
      <c r="A1886">
        <v>1885</v>
      </c>
      <c r="B1886" s="13">
        <v>-0.45602586779097337</v>
      </c>
    </row>
    <row r="1887" spans="1:2">
      <c r="A1887">
        <v>1886</v>
      </c>
      <c r="B1887" s="13">
        <v>-4.8281108134161475</v>
      </c>
    </row>
    <row r="1888" spans="1:2">
      <c r="A1888">
        <v>1887</v>
      </c>
      <c r="B1888" s="13">
        <v>-2.2468036965730867</v>
      </c>
    </row>
    <row r="1889" spans="1:2">
      <c r="A1889">
        <v>1888</v>
      </c>
      <c r="B1889" s="13">
        <v>-1.7285441554799268</v>
      </c>
    </row>
    <row r="1890" spans="1:2">
      <c r="A1890">
        <v>1889</v>
      </c>
      <c r="B1890" s="13">
        <v>6.1368467641415991</v>
      </c>
    </row>
    <row r="1891" spans="1:2">
      <c r="A1891">
        <v>1890</v>
      </c>
      <c r="B1891" s="13">
        <v>0.79986126358784504</v>
      </c>
    </row>
    <row r="1892" spans="1:2">
      <c r="A1892">
        <v>1891</v>
      </c>
      <c r="B1892" s="13">
        <v>-3.8594700731237879</v>
      </c>
    </row>
    <row r="1893" spans="1:2">
      <c r="A1893">
        <v>1892</v>
      </c>
      <c r="B1893" s="13">
        <v>2.6670610578722811</v>
      </c>
    </row>
    <row r="1894" spans="1:2">
      <c r="A1894">
        <v>1893</v>
      </c>
      <c r="B1894" s="13">
        <v>1.2973370768202406</v>
      </c>
    </row>
    <row r="1895" spans="1:2">
      <c r="A1895">
        <v>1894</v>
      </c>
      <c r="B1895" s="13">
        <v>-0.24860403567165168</v>
      </c>
    </row>
    <row r="1896" spans="1:2">
      <c r="A1896">
        <v>1895</v>
      </c>
      <c r="B1896" s="13">
        <v>4.8707549941177044</v>
      </c>
    </row>
    <row r="1897" spans="1:2">
      <c r="A1897">
        <v>1896</v>
      </c>
      <c r="B1897" s="13">
        <v>-2.6253877161819088</v>
      </c>
    </row>
    <row r="1898" spans="1:2">
      <c r="A1898">
        <v>1897</v>
      </c>
      <c r="B1898" s="13">
        <v>-4.223763221386343</v>
      </c>
    </row>
    <row r="1899" spans="1:2">
      <c r="A1899">
        <v>1898</v>
      </c>
      <c r="B1899" s="13">
        <v>1.649172597077724</v>
      </c>
    </row>
    <row r="1900" spans="1:2">
      <c r="A1900">
        <v>1899</v>
      </c>
      <c r="B1900" s="13">
        <v>0.12804029577490114</v>
      </c>
    </row>
    <row r="1901" spans="1:2">
      <c r="A1901">
        <v>1900</v>
      </c>
      <c r="B1901" s="13">
        <v>-1.3326234114223712</v>
      </c>
    </row>
    <row r="1902" spans="1:2">
      <c r="A1902">
        <v>1901</v>
      </c>
      <c r="B1902" s="13">
        <v>-0.47524998546955555</v>
      </c>
    </row>
    <row r="1903" spans="1:2">
      <c r="A1903">
        <v>1902</v>
      </c>
      <c r="B1903" s="13">
        <v>-0.78406871891701946</v>
      </c>
    </row>
    <row r="1904" spans="1:2">
      <c r="A1904">
        <v>1903</v>
      </c>
      <c r="B1904" s="13">
        <v>-4.7838435518019846</v>
      </c>
    </row>
    <row r="1905" spans="1:2">
      <c r="A1905">
        <v>1904</v>
      </c>
      <c r="B1905" s="13">
        <v>0.34642631847852573</v>
      </c>
    </row>
    <row r="1906" spans="1:2">
      <c r="A1906">
        <v>1905</v>
      </c>
      <c r="B1906" s="13">
        <v>-1.285790096678622</v>
      </c>
    </row>
    <row r="1907" spans="1:2">
      <c r="A1907">
        <v>1906</v>
      </c>
      <c r="B1907" s="13">
        <v>-2.1036943802494856</v>
      </c>
    </row>
    <row r="1908" spans="1:2">
      <c r="A1908">
        <v>1907</v>
      </c>
      <c r="B1908" s="13">
        <v>2.6661736350528575</v>
      </c>
    </row>
    <row r="1909" spans="1:2">
      <c r="A1909">
        <v>1908</v>
      </c>
      <c r="B1909" s="13">
        <v>1.4222998059367127</v>
      </c>
    </row>
    <row r="1910" spans="1:2">
      <c r="A1910">
        <v>1909</v>
      </c>
      <c r="B1910" s="13">
        <v>-1.1059517531726621</v>
      </c>
    </row>
    <row r="1911" spans="1:2">
      <c r="A1911">
        <v>1910</v>
      </c>
      <c r="B1911" s="13">
        <v>-1.5384786133926616</v>
      </c>
    </row>
    <row r="1912" spans="1:2">
      <c r="A1912">
        <v>1911</v>
      </c>
      <c r="B1912" s="13">
        <v>3.8145619759057134</v>
      </c>
    </row>
    <row r="1913" spans="1:2">
      <c r="A1913">
        <v>1912</v>
      </c>
      <c r="B1913" s="13">
        <v>3.6011308784666869</v>
      </c>
    </row>
    <row r="1914" spans="1:2">
      <c r="A1914">
        <v>1913</v>
      </c>
      <c r="B1914" s="13">
        <v>-5.409069605566672</v>
      </c>
    </row>
    <row r="1915" spans="1:2">
      <c r="A1915">
        <v>1914</v>
      </c>
      <c r="B1915" s="13">
        <v>0.39818890081214892</v>
      </c>
    </row>
    <row r="1916" spans="1:2">
      <c r="A1916">
        <v>1915</v>
      </c>
      <c r="B1916" s="13">
        <v>4.3679262305903723</v>
      </c>
    </row>
    <row r="1917" spans="1:2">
      <c r="A1917">
        <v>1916</v>
      </c>
      <c r="B1917" s="13">
        <v>-0.88167551281369305</v>
      </c>
    </row>
    <row r="1918" spans="1:2">
      <c r="A1918">
        <v>1917</v>
      </c>
      <c r="B1918" s="13">
        <v>3.3447961853250039</v>
      </c>
    </row>
    <row r="1919" spans="1:2">
      <c r="A1919">
        <v>1918</v>
      </c>
      <c r="B1919" s="13">
        <v>-1.0647603147904332</v>
      </c>
    </row>
    <row r="1920" spans="1:2">
      <c r="A1920">
        <v>1919</v>
      </c>
      <c r="B1920" s="13">
        <v>1.7108957563224054</v>
      </c>
    </row>
    <row r="1921" spans="1:2">
      <c r="A1921">
        <v>1920</v>
      </c>
      <c r="B1921" s="13">
        <v>-1.1920446785044003</v>
      </c>
    </row>
    <row r="1922" spans="1:2">
      <c r="A1922">
        <v>1921</v>
      </c>
      <c r="B1922" s="13">
        <v>3.48009290213585</v>
      </c>
    </row>
    <row r="1923" spans="1:2">
      <c r="A1923">
        <v>1922</v>
      </c>
      <c r="B1923" s="13">
        <v>-1.9735720551623972</v>
      </c>
    </row>
    <row r="1924" spans="1:2">
      <c r="A1924">
        <v>1923</v>
      </c>
      <c r="B1924" s="13">
        <v>-3.5397184258209489</v>
      </c>
    </row>
    <row r="1925" spans="1:2">
      <c r="A1925">
        <v>1924</v>
      </c>
      <c r="B1925" s="13">
        <v>2.6791954518942203</v>
      </c>
    </row>
    <row r="1926" spans="1:2">
      <c r="A1926">
        <v>1925</v>
      </c>
      <c r="B1926" s="13">
        <v>-5.6186095715099542</v>
      </c>
    </row>
    <row r="1927" spans="1:2">
      <c r="A1927">
        <v>1926</v>
      </c>
      <c r="B1927" s="13">
        <v>-2.0925912971576892</v>
      </c>
    </row>
    <row r="1928" spans="1:2">
      <c r="A1928">
        <v>1927</v>
      </c>
      <c r="B1928" s="13">
        <v>-0.94853128095143424</v>
      </c>
    </row>
    <row r="1929" spans="1:2">
      <c r="A1929">
        <v>1928</v>
      </c>
      <c r="B1929" s="13">
        <v>-5.2728533784498453</v>
      </c>
    </row>
    <row r="1930" spans="1:2">
      <c r="A1930">
        <v>1929</v>
      </c>
      <c r="B1930" s="13">
        <v>-4.7741379810125126</v>
      </c>
    </row>
    <row r="1931" spans="1:2">
      <c r="A1931">
        <v>1930</v>
      </c>
      <c r="B1931" s="13">
        <v>0.35225475251618765</v>
      </c>
    </row>
    <row r="1932" spans="1:2">
      <c r="A1932">
        <v>1931</v>
      </c>
      <c r="B1932" s="13">
        <v>2.1883048761038566</v>
      </c>
    </row>
    <row r="1933" spans="1:2">
      <c r="A1933">
        <v>1932</v>
      </c>
      <c r="B1933" s="13">
        <v>-1.6671426501894482</v>
      </c>
    </row>
    <row r="1934" spans="1:2">
      <c r="A1934">
        <v>1933</v>
      </c>
      <c r="B1934" s="13">
        <v>-0.19519156029711057</v>
      </c>
    </row>
    <row r="1935" spans="1:2">
      <c r="A1935">
        <v>1934</v>
      </c>
      <c r="B1935" s="13">
        <v>-6.0243254718770514</v>
      </c>
    </row>
    <row r="1936" spans="1:2">
      <c r="A1936">
        <v>1935</v>
      </c>
      <c r="B1936" s="13">
        <v>5.2496046977743687</v>
      </c>
    </row>
    <row r="1937" spans="1:2">
      <c r="A1937">
        <v>1936</v>
      </c>
      <c r="B1937" s="13">
        <v>1.3250324870951091</v>
      </c>
    </row>
    <row r="1938" spans="1:2">
      <c r="A1938">
        <v>1937</v>
      </c>
      <c r="B1938" s="13">
        <v>-6.7151220248034829</v>
      </c>
    </row>
    <row r="1939" spans="1:2">
      <c r="A1939">
        <v>1938</v>
      </c>
      <c r="B1939" s="13">
        <v>-6.0799308543052639</v>
      </c>
    </row>
    <row r="1940" spans="1:2">
      <c r="A1940">
        <v>1939</v>
      </c>
      <c r="B1940" s="13">
        <v>-5.0648226409551214</v>
      </c>
    </row>
    <row r="1941" spans="1:2">
      <c r="A1941">
        <v>1940</v>
      </c>
      <c r="B1941" s="13">
        <v>-6.9144961691127698</v>
      </c>
    </row>
    <row r="1942" spans="1:2">
      <c r="A1942">
        <v>1941</v>
      </c>
      <c r="B1942" s="13">
        <v>-1.7664124824843204E-2</v>
      </c>
    </row>
    <row r="1943" spans="1:2">
      <c r="A1943">
        <v>1942</v>
      </c>
      <c r="B1943" s="13">
        <v>-3.1863823241687732</v>
      </c>
    </row>
    <row r="1944" spans="1:2">
      <c r="A1944">
        <v>1943</v>
      </c>
      <c r="B1944" s="13">
        <v>-6.2700736076657932</v>
      </c>
    </row>
    <row r="1945" spans="1:2">
      <c r="A1945">
        <v>1944</v>
      </c>
      <c r="B1945" s="13">
        <v>-1.9476294444583953</v>
      </c>
    </row>
    <row r="1946" spans="1:2">
      <c r="A1946">
        <v>1945</v>
      </c>
      <c r="B1946" s="13">
        <v>-7.7000261920932314</v>
      </c>
    </row>
    <row r="1947" spans="1:2">
      <c r="A1947">
        <v>1946</v>
      </c>
      <c r="B1947" s="13">
        <v>1.8734197046135022</v>
      </c>
    </row>
    <row r="1948" spans="1:2">
      <c r="A1948">
        <v>1947</v>
      </c>
      <c r="B1948" s="13">
        <v>-5.787455385620504</v>
      </c>
    </row>
    <row r="1949" spans="1:2">
      <c r="A1949">
        <v>1948</v>
      </c>
      <c r="B1949" s="13">
        <v>1.657104747070925</v>
      </c>
    </row>
    <row r="1950" spans="1:2">
      <c r="A1950">
        <v>1949</v>
      </c>
      <c r="B1950" s="13">
        <v>0.54897062110417616</v>
      </c>
    </row>
    <row r="1951" spans="1:2">
      <c r="A1951">
        <v>1950</v>
      </c>
      <c r="B1951" s="13">
        <v>3.2136167935850484</v>
      </c>
    </row>
    <row r="1952" spans="1:2">
      <c r="A1952">
        <v>1951</v>
      </c>
      <c r="B1952" s="13">
        <v>1.0091706882936999</v>
      </c>
    </row>
    <row r="1953" spans="1:2">
      <c r="A1953">
        <v>1952</v>
      </c>
      <c r="B1953" s="13">
        <v>2.9919158415239582</v>
      </c>
    </row>
    <row r="1954" spans="1:2">
      <c r="A1954">
        <v>1953</v>
      </c>
      <c r="B1954" s="13">
        <v>1.6772439454164509</v>
      </c>
    </row>
    <row r="1955" spans="1:2">
      <c r="A1955">
        <v>1954</v>
      </c>
      <c r="B1955" s="13">
        <v>2.585904594190453</v>
      </c>
    </row>
    <row r="1956" spans="1:2">
      <c r="A1956">
        <v>1955</v>
      </c>
      <c r="B1956" s="13">
        <v>-3.2108835623329384</v>
      </c>
    </row>
    <row r="1957" spans="1:2">
      <c r="A1957">
        <v>1956</v>
      </c>
      <c r="B1957" s="13">
        <v>-9.0705561425535528</v>
      </c>
    </row>
    <row r="1958" spans="1:2">
      <c r="A1958">
        <v>1957</v>
      </c>
      <c r="B1958" s="13">
        <v>6.8337445990467705E-2</v>
      </c>
    </row>
    <row r="1959" spans="1:2">
      <c r="A1959">
        <v>1958</v>
      </c>
      <c r="B1959" s="13">
        <v>0.34194925753687117</v>
      </c>
    </row>
    <row r="1960" spans="1:2">
      <c r="A1960">
        <v>1959</v>
      </c>
      <c r="B1960" s="13">
        <v>4.6695312603552201</v>
      </c>
    </row>
    <row r="1961" spans="1:2">
      <c r="A1961">
        <v>1960</v>
      </c>
      <c r="B1961" s="13">
        <v>-0.6675289582490902</v>
      </c>
    </row>
    <row r="1962" spans="1:2">
      <c r="A1962">
        <v>1961</v>
      </c>
      <c r="B1962" s="13">
        <v>3.5870931086442659</v>
      </c>
    </row>
    <row r="1963" spans="1:2">
      <c r="A1963">
        <v>1962</v>
      </c>
      <c r="B1963" s="13">
        <v>-1.628896968391784</v>
      </c>
    </row>
    <row r="1964" spans="1:2">
      <c r="A1964">
        <v>1963</v>
      </c>
      <c r="B1964" s="13">
        <v>3.9605485501205413</v>
      </c>
    </row>
    <row r="1965" spans="1:2">
      <c r="A1965">
        <v>1964</v>
      </c>
      <c r="B1965" s="13">
        <v>3.3593253906873439</v>
      </c>
    </row>
    <row r="1966" spans="1:2">
      <c r="A1966">
        <v>1965</v>
      </c>
      <c r="B1966" s="13">
        <v>-1.9299428807770846</v>
      </c>
    </row>
    <row r="1967" spans="1:2">
      <c r="A1967">
        <v>1966</v>
      </c>
      <c r="B1967" s="13">
        <v>-3.8722682060547537</v>
      </c>
    </row>
    <row r="1968" spans="1:2">
      <c r="A1968">
        <v>1967</v>
      </c>
      <c r="B1968" s="13">
        <v>-6.966276691849477</v>
      </c>
    </row>
    <row r="1969" spans="1:2">
      <c r="A1969">
        <v>1968</v>
      </c>
      <c r="B1969" s="13">
        <v>-5.4953252099678771</v>
      </c>
    </row>
    <row r="1970" spans="1:2">
      <c r="A1970">
        <v>1969</v>
      </c>
      <c r="B1970" s="13">
        <v>1.3796996729218978</v>
      </c>
    </row>
    <row r="1971" spans="1:2">
      <c r="A1971">
        <v>1970</v>
      </c>
      <c r="B1971" s="13">
        <v>-1.2297108026128931</v>
      </c>
    </row>
    <row r="1972" spans="1:2">
      <c r="A1972">
        <v>1971</v>
      </c>
      <c r="B1972" s="13">
        <v>-3.0778742734171156</v>
      </c>
    </row>
    <row r="1973" spans="1:2">
      <c r="A1973">
        <v>1972</v>
      </c>
      <c r="B1973" s="13">
        <v>0.88207596965784574</v>
      </c>
    </row>
    <row r="1974" spans="1:2">
      <c r="A1974">
        <v>1973</v>
      </c>
      <c r="B1974" s="13">
        <v>1.1062653986501492</v>
      </c>
    </row>
    <row r="1975" spans="1:2">
      <c r="A1975">
        <v>1974</v>
      </c>
      <c r="B1975" s="13">
        <v>-0.43216066140448173</v>
      </c>
    </row>
    <row r="1976" spans="1:2">
      <c r="A1976">
        <v>1975</v>
      </c>
      <c r="B1976" s="13">
        <v>-3.0496905930281275</v>
      </c>
    </row>
    <row r="1977" spans="1:2">
      <c r="A1977">
        <v>1976</v>
      </c>
      <c r="B1977" s="13">
        <v>-3.0966675437698004</v>
      </c>
    </row>
    <row r="1978" spans="1:2">
      <c r="A1978">
        <v>1977</v>
      </c>
      <c r="B1978" s="13">
        <v>-1.9698435144656965</v>
      </c>
    </row>
    <row r="1979" spans="1:2">
      <c r="A1979">
        <v>1978</v>
      </c>
      <c r="B1979" s="13">
        <v>-1.8042166113356339</v>
      </c>
    </row>
    <row r="1980" spans="1:2">
      <c r="A1980">
        <v>1979</v>
      </c>
      <c r="B1980" s="13">
        <v>1.1434403767282311</v>
      </c>
    </row>
    <row r="1981" spans="1:2">
      <c r="A1981">
        <v>1980</v>
      </c>
      <c r="B1981" s="13">
        <v>-1.9390874670885583</v>
      </c>
    </row>
    <row r="1982" spans="1:2">
      <c r="A1982">
        <v>1981</v>
      </c>
      <c r="B1982" s="13">
        <v>1.6998514994662934</v>
      </c>
    </row>
    <row r="1983" spans="1:2">
      <c r="A1983">
        <v>1982</v>
      </c>
      <c r="B1983" s="13">
        <v>0.41284772562786898</v>
      </c>
    </row>
    <row r="1984" spans="1:2">
      <c r="A1984">
        <v>1983</v>
      </c>
      <c r="B1984" s="13">
        <v>2.598280853935695</v>
      </c>
    </row>
    <row r="1985" spans="1:2">
      <c r="A1985">
        <v>1984</v>
      </c>
      <c r="B1985" s="13">
        <v>-0.44277279962151472</v>
      </c>
    </row>
    <row r="1986" spans="1:2">
      <c r="A1986">
        <v>1985</v>
      </c>
      <c r="B1986" s="13">
        <v>-1.6843838085946605</v>
      </c>
    </row>
    <row r="1987" spans="1:2">
      <c r="A1987">
        <v>1986</v>
      </c>
      <c r="B1987" s="13">
        <v>4.4712755072666726</v>
      </c>
    </row>
    <row r="1988" spans="1:2">
      <c r="A1988">
        <v>1987</v>
      </c>
      <c r="B1988" s="13">
        <v>-0.83334120646505361</v>
      </c>
    </row>
    <row r="1989" spans="1:2">
      <c r="A1989">
        <v>1988</v>
      </c>
      <c r="B1989" s="13">
        <v>4.896528401897779</v>
      </c>
    </row>
    <row r="1990" spans="1:2">
      <c r="A1990">
        <v>1989</v>
      </c>
      <c r="B1990" s="13">
        <v>-0.60894143125995015</v>
      </c>
    </row>
    <row r="1991" spans="1:2">
      <c r="A1991">
        <v>1990</v>
      </c>
      <c r="B1991" s="13">
        <v>6.0563659395121707</v>
      </c>
    </row>
    <row r="1992" spans="1:2">
      <c r="A1992">
        <v>1991</v>
      </c>
      <c r="B1992" s="13">
        <v>-7.0421531272727947E-2</v>
      </c>
    </row>
    <row r="1993" spans="1:2">
      <c r="A1993">
        <v>1992</v>
      </c>
      <c r="B1993" s="13">
        <v>-2.6083919718063648</v>
      </c>
    </row>
    <row r="1994" spans="1:2">
      <c r="A1994">
        <v>1993</v>
      </c>
      <c r="B1994" s="13">
        <v>4.5563555031773868</v>
      </c>
    </row>
    <row r="1995" spans="1:2">
      <c r="A1995">
        <v>1994</v>
      </c>
      <c r="B1995" s="13">
        <v>-2.4761830507402962</v>
      </c>
    </row>
    <row r="1996" spans="1:2">
      <c r="A1996">
        <v>1995</v>
      </c>
      <c r="B1996" s="13">
        <v>-2.5588186696834758</v>
      </c>
    </row>
    <row r="1997" spans="1:2">
      <c r="A1997">
        <v>1996</v>
      </c>
      <c r="B1997" s="13">
        <v>3.4637633174871718</v>
      </c>
    </row>
    <row r="1998" spans="1:2">
      <c r="A1998">
        <v>1997</v>
      </c>
      <c r="B1998" s="13">
        <v>-2.9297947024188056</v>
      </c>
    </row>
    <row r="1999" spans="1:2">
      <c r="A1999">
        <v>1998</v>
      </c>
      <c r="B1999" s="13">
        <v>1.1886244612326962</v>
      </c>
    </row>
    <row r="2000" spans="1:2">
      <c r="A2000">
        <v>1999</v>
      </c>
      <c r="B2000" s="13">
        <v>-3.395581037638824</v>
      </c>
    </row>
    <row r="2001" spans="1:2">
      <c r="A2001">
        <v>2000</v>
      </c>
      <c r="B2001" s="13">
        <v>-4.8961690405553231</v>
      </c>
    </row>
    <row r="2002" spans="1:2">
      <c r="A2002">
        <v>2001</v>
      </c>
      <c r="B2002" s="13">
        <v>-7.5518412840972111</v>
      </c>
    </row>
    <row r="2003" spans="1:2">
      <c r="A2003">
        <v>2002</v>
      </c>
      <c r="B2003" s="13">
        <v>-0.947912746887003</v>
      </c>
    </row>
    <row r="2004" spans="1:2">
      <c r="A2004">
        <v>2003</v>
      </c>
      <c r="B2004" s="13">
        <v>-3.562401587139457</v>
      </c>
    </row>
    <row r="2005" spans="1:2">
      <c r="A2005">
        <v>2004</v>
      </c>
      <c r="B2005" s="13">
        <v>-0.91547673732568269</v>
      </c>
    </row>
    <row r="2006" spans="1:2">
      <c r="A2006">
        <v>2005</v>
      </c>
      <c r="B2006" s="13">
        <v>3.110388014324585</v>
      </c>
    </row>
    <row r="2007" spans="1:2">
      <c r="A2007">
        <v>2006</v>
      </c>
      <c r="B2007" s="13">
        <v>4.9961862098242911</v>
      </c>
    </row>
    <row r="2008" spans="1:2">
      <c r="A2008">
        <v>2007</v>
      </c>
      <c r="B2008" s="13">
        <v>-0.45373003733710138</v>
      </c>
    </row>
    <row r="2009" spans="1:2">
      <c r="A2009">
        <v>2008</v>
      </c>
      <c r="B2009" s="13">
        <v>-8.3990268304640647</v>
      </c>
    </row>
    <row r="2010" spans="1:2">
      <c r="A2010">
        <v>2009</v>
      </c>
      <c r="B2010" s="13">
        <v>2.6306099888437493</v>
      </c>
    </row>
    <row r="2011" spans="1:2">
      <c r="A2011">
        <v>2010</v>
      </c>
      <c r="B2011" s="13">
        <v>0.68393102875052392</v>
      </c>
    </row>
    <row r="2012" spans="1:2">
      <c r="A2012">
        <v>2011</v>
      </c>
      <c r="B2012" s="13">
        <v>-3.3923352827501887</v>
      </c>
    </row>
    <row r="2013" spans="1:2">
      <c r="A2013">
        <v>2012</v>
      </c>
      <c r="B2013" s="13">
        <v>-2.2953170156822842</v>
      </c>
    </row>
    <row r="2014" spans="1:2">
      <c r="A2014">
        <v>2013</v>
      </c>
      <c r="B2014" s="13">
        <v>-4.4020411004250146</v>
      </c>
    </row>
    <row r="2015" spans="1:2">
      <c r="A2015">
        <v>2014</v>
      </c>
      <c r="B2015" s="13">
        <v>1.8852027838543917</v>
      </c>
    </row>
    <row r="2016" spans="1:2">
      <c r="A2016">
        <v>2015</v>
      </c>
      <c r="B2016" s="13">
        <v>1.0810072568607696</v>
      </c>
    </row>
    <row r="2017" spans="1:2">
      <c r="A2017">
        <v>2016</v>
      </c>
      <c r="B2017" s="13">
        <v>7.5236764344668439</v>
      </c>
    </row>
    <row r="2018" spans="1:2">
      <c r="A2018">
        <v>2017</v>
      </c>
      <c r="B2018" s="13">
        <v>-3.9956881635030346</v>
      </c>
    </row>
    <row r="2019" spans="1:2">
      <c r="A2019">
        <v>2018</v>
      </c>
      <c r="B2019" s="13">
        <v>-4.1257675228918833</v>
      </c>
    </row>
    <row r="2020" spans="1:2">
      <c r="A2020">
        <v>2019</v>
      </c>
      <c r="B2020" s="13">
        <v>-3.0589427839241088</v>
      </c>
    </row>
    <row r="2021" spans="1:2">
      <c r="A2021">
        <v>2020</v>
      </c>
      <c r="B2021" s="13">
        <v>-3.5633149385885172</v>
      </c>
    </row>
    <row r="2022" spans="1:2">
      <c r="A2022">
        <v>2021</v>
      </c>
      <c r="B2022" s="13">
        <v>-2.3989430772328086</v>
      </c>
    </row>
    <row r="2023" spans="1:2">
      <c r="A2023">
        <v>2022</v>
      </c>
      <c r="B2023" s="13">
        <v>0.80881608741165112</v>
      </c>
    </row>
    <row r="2024" spans="1:2">
      <c r="A2024">
        <v>2023</v>
      </c>
      <c r="B2024" s="13">
        <v>1.0974393513328584</v>
      </c>
    </row>
    <row r="2025" spans="1:2">
      <c r="A2025">
        <v>2024</v>
      </c>
      <c r="B2025" s="13">
        <v>-0.52357826405187824</v>
      </c>
    </row>
    <row r="2026" spans="1:2">
      <c r="A2026">
        <v>2025</v>
      </c>
      <c r="B2026" s="13">
        <v>3.9689853433473181</v>
      </c>
    </row>
    <row r="2027" spans="1:2">
      <c r="A2027">
        <v>2026</v>
      </c>
      <c r="B2027" s="13">
        <v>1.8309194457570297</v>
      </c>
    </row>
    <row r="2028" spans="1:2">
      <c r="A2028">
        <v>2027</v>
      </c>
      <c r="B2028" s="13">
        <v>5.2584735354159955</v>
      </c>
    </row>
    <row r="2029" spans="1:2">
      <c r="A2029">
        <v>2028</v>
      </c>
      <c r="B2029" s="13">
        <v>-3.5222522301260599</v>
      </c>
    </row>
    <row r="2030" spans="1:2">
      <c r="A2030">
        <v>2029</v>
      </c>
      <c r="B2030" s="13">
        <v>-1.9596372557709012</v>
      </c>
    </row>
    <row r="2031" spans="1:2">
      <c r="A2031">
        <v>2030</v>
      </c>
      <c r="B2031" s="13">
        <v>2.8585255234833742</v>
      </c>
    </row>
    <row r="2032" spans="1:2">
      <c r="A2032">
        <v>2031</v>
      </c>
      <c r="B2032" s="13">
        <v>-1.9598128716136272</v>
      </c>
    </row>
    <row r="2033" spans="1:2">
      <c r="A2033">
        <v>2032</v>
      </c>
      <c r="B2033" s="13">
        <v>-1.5946927627482117</v>
      </c>
    </row>
    <row r="2034" spans="1:2">
      <c r="A2034">
        <v>2033</v>
      </c>
      <c r="B2034" s="13">
        <v>0.91659920197640332</v>
      </c>
    </row>
    <row r="2035" spans="1:2">
      <c r="A2035">
        <v>2034</v>
      </c>
      <c r="B2035" s="13">
        <v>-1.1607602660623995</v>
      </c>
    </row>
    <row r="2036" spans="1:2">
      <c r="A2036">
        <v>2035</v>
      </c>
      <c r="B2036" s="13">
        <v>2.1244197083716232</v>
      </c>
    </row>
    <row r="2037" spans="1:2">
      <c r="A2037">
        <v>2036</v>
      </c>
      <c r="B2037" s="13">
        <v>-0.56028011735095529</v>
      </c>
    </row>
    <row r="2038" spans="1:2">
      <c r="A2038">
        <v>2037</v>
      </c>
      <c r="B2038" s="13">
        <v>-0.69655381891004986</v>
      </c>
    </row>
    <row r="2039" spans="1:2">
      <c r="A2039">
        <v>2038</v>
      </c>
      <c r="B2039" s="13">
        <v>6.6837200113035928</v>
      </c>
    </row>
    <row r="2040" spans="1:2">
      <c r="A2040">
        <v>2039</v>
      </c>
      <c r="B2040" s="13">
        <v>11.625690899633684</v>
      </c>
    </row>
    <row r="2041" spans="1:2">
      <c r="A2041">
        <v>2040</v>
      </c>
      <c r="B2041" s="13">
        <v>-0.30832213848579015</v>
      </c>
    </row>
    <row r="2042" spans="1:2">
      <c r="A2042">
        <v>2041</v>
      </c>
      <c r="B2042" s="13">
        <v>3.570041771730057</v>
      </c>
    </row>
    <row r="2043" spans="1:2">
      <c r="A2043">
        <v>2042</v>
      </c>
      <c r="B2043" s="13">
        <v>0.82818857614175623</v>
      </c>
    </row>
    <row r="2044" spans="1:2">
      <c r="A2044">
        <v>2043</v>
      </c>
      <c r="B2044" s="13">
        <v>1.6606036768915837</v>
      </c>
    </row>
    <row r="2045" spans="1:2">
      <c r="A2045">
        <v>2044</v>
      </c>
      <c r="B2045" s="13">
        <v>-3.0398455438048773</v>
      </c>
    </row>
    <row r="2046" spans="1:2">
      <c r="A2046">
        <v>2045</v>
      </c>
      <c r="B2046" s="13">
        <v>-4.8851388467371741</v>
      </c>
    </row>
    <row r="2047" spans="1:2">
      <c r="A2047">
        <v>2046</v>
      </c>
      <c r="B2047" s="13">
        <v>-2.4199766308340704</v>
      </c>
    </row>
    <row r="2048" spans="1:2">
      <c r="A2048">
        <v>2047</v>
      </c>
      <c r="B2048" s="13">
        <v>1.2452018063180614</v>
      </c>
    </row>
    <row r="2049" spans="1:2">
      <c r="A2049">
        <v>2048</v>
      </c>
      <c r="B2049" s="13">
        <v>1.8190660882569556</v>
      </c>
    </row>
    <row r="2050" spans="1:2">
      <c r="A2050">
        <v>2049</v>
      </c>
      <c r="B2050" s="13">
        <v>0.9252805970025979</v>
      </c>
    </row>
    <row r="2051" spans="1:2">
      <c r="A2051">
        <v>2050</v>
      </c>
      <c r="B2051" s="13">
        <v>-2.553310891155355</v>
      </c>
    </row>
    <row r="2052" spans="1:2">
      <c r="A2052">
        <v>2051</v>
      </c>
      <c r="B2052" s="13">
        <v>-3.0008695642286316</v>
      </c>
    </row>
    <row r="2053" spans="1:2">
      <c r="A2053">
        <v>2052</v>
      </c>
      <c r="B2053" s="13">
        <v>-1.5444610796927616</v>
      </c>
    </row>
    <row r="2054" spans="1:2">
      <c r="A2054">
        <v>2053</v>
      </c>
      <c r="B2054" s="13">
        <v>-1.6159320620237922</v>
      </c>
    </row>
    <row r="2055" spans="1:2">
      <c r="A2055">
        <v>2054</v>
      </c>
      <c r="B2055" s="13">
        <v>2.212284334315187</v>
      </c>
    </row>
    <row r="2056" spans="1:2">
      <c r="A2056">
        <v>2055</v>
      </c>
      <c r="B2056" s="13">
        <v>0.62264437412727303</v>
      </c>
    </row>
    <row r="2057" spans="1:2">
      <c r="A2057">
        <v>2056</v>
      </c>
      <c r="B2057" s="13">
        <v>-0.5501904531132874</v>
      </c>
    </row>
    <row r="2058" spans="1:2">
      <c r="A2058">
        <v>2057</v>
      </c>
      <c r="B2058" s="13">
        <v>4.3827293581790032</v>
      </c>
    </row>
    <row r="2059" spans="1:2">
      <c r="A2059">
        <v>2058</v>
      </c>
      <c r="B2059" s="13">
        <v>-3.5460261757283504</v>
      </c>
    </row>
    <row r="2060" spans="1:2">
      <c r="A2060">
        <v>2059</v>
      </c>
      <c r="B2060" s="13">
        <v>-2.0113710572837706</v>
      </c>
    </row>
    <row r="2061" spans="1:2">
      <c r="A2061">
        <v>2060</v>
      </c>
      <c r="B2061" s="13">
        <v>1.6342285362950371</v>
      </c>
    </row>
    <row r="2062" spans="1:2">
      <c r="A2062">
        <v>2061</v>
      </c>
      <c r="B2062" s="13">
        <v>2.1589311341919859</v>
      </c>
    </row>
    <row r="2063" spans="1:2">
      <c r="A2063">
        <v>2062</v>
      </c>
      <c r="B2063" s="13">
        <v>-0.66216172573413556</v>
      </c>
    </row>
    <row r="2064" spans="1:2">
      <c r="A2064">
        <v>2063</v>
      </c>
      <c r="B2064" s="13">
        <v>-7.1402292747080951</v>
      </c>
    </row>
    <row r="2065" spans="1:2">
      <c r="A2065">
        <v>2064</v>
      </c>
      <c r="B2065" s="13">
        <v>-4.3638400573581411</v>
      </c>
    </row>
    <row r="2066" spans="1:2">
      <c r="A2066">
        <v>2065</v>
      </c>
      <c r="B2066" s="13">
        <v>-3.6411277880140247</v>
      </c>
    </row>
    <row r="2067" spans="1:2">
      <c r="A2067">
        <v>2066</v>
      </c>
      <c r="B2067" s="13">
        <v>1.5695390189363263</v>
      </c>
    </row>
    <row r="2068" spans="1:2">
      <c r="A2068">
        <v>2067</v>
      </c>
      <c r="B2068" s="13">
        <v>-1.9736079153978627</v>
      </c>
    </row>
    <row r="2069" spans="1:2">
      <c r="A2069">
        <v>2068</v>
      </c>
      <c r="B2069" s="13">
        <v>-6.4271128931096975</v>
      </c>
    </row>
    <row r="2070" spans="1:2">
      <c r="A2070">
        <v>2069</v>
      </c>
      <c r="B2070" s="13">
        <v>-4.5453939314173661</v>
      </c>
    </row>
    <row r="2071" spans="1:2">
      <c r="A2071">
        <v>2070</v>
      </c>
      <c r="B2071" s="13">
        <v>-4.7919083125161803</v>
      </c>
    </row>
    <row r="2072" spans="1:2">
      <c r="A2072">
        <v>2071</v>
      </c>
      <c r="B2072" s="13">
        <v>-0.77884992002677234</v>
      </c>
    </row>
    <row r="2073" spans="1:2">
      <c r="A2073">
        <v>2072</v>
      </c>
      <c r="B2073" s="13">
        <v>3.6666034137021262</v>
      </c>
    </row>
    <row r="2074" spans="1:2">
      <c r="A2074">
        <v>2073</v>
      </c>
      <c r="B2074" s="13">
        <v>1.2998009406413962</v>
      </c>
    </row>
    <row r="2075" spans="1:2">
      <c r="A2075">
        <v>2074</v>
      </c>
      <c r="B2075" s="13">
        <v>-2.769030777208874</v>
      </c>
    </row>
    <row r="2076" spans="1:2">
      <c r="A2076">
        <v>2075</v>
      </c>
      <c r="B2076" s="13">
        <v>-5.6244506541915564</v>
      </c>
    </row>
    <row r="2077" spans="1:2">
      <c r="A2077">
        <v>2076</v>
      </c>
      <c r="B2077" s="13">
        <v>3.8050009814793984</v>
      </c>
    </row>
    <row r="2078" spans="1:2">
      <c r="A2078">
        <v>2077</v>
      </c>
      <c r="B2078" s="13">
        <v>7.8757491239917307E-2</v>
      </c>
    </row>
    <row r="2079" spans="1:2">
      <c r="A2079">
        <v>2078</v>
      </c>
      <c r="B2079" s="13">
        <v>0.34972068662408085</v>
      </c>
    </row>
    <row r="2080" spans="1:2">
      <c r="A2080">
        <v>2079</v>
      </c>
      <c r="B2080" s="13">
        <v>-3.8990407385033228</v>
      </c>
    </row>
    <row r="2081" spans="1:2">
      <c r="A2081">
        <v>2080</v>
      </c>
      <c r="B2081" s="13">
        <v>-2.8917595593133161</v>
      </c>
    </row>
    <row r="2082" spans="1:2">
      <c r="A2082">
        <v>2081</v>
      </c>
      <c r="B2082" s="13">
        <v>1.0392449883407451</v>
      </c>
    </row>
    <row r="2083" spans="1:2">
      <c r="A2083">
        <v>2082</v>
      </c>
      <c r="B2083" s="13">
        <v>-6.2608383062698758</v>
      </c>
    </row>
    <row r="2084" spans="1:2">
      <c r="A2084">
        <v>2083</v>
      </c>
      <c r="B2084" s="13">
        <v>-5.742022364676135</v>
      </c>
    </row>
    <row r="2085" spans="1:2">
      <c r="A2085">
        <v>2084</v>
      </c>
      <c r="B2085" s="13">
        <v>-1.3950415084509133</v>
      </c>
    </row>
    <row r="2086" spans="1:2">
      <c r="A2086">
        <v>2085</v>
      </c>
      <c r="B2086" s="13">
        <v>-3.3110390392345002</v>
      </c>
    </row>
    <row r="2087" spans="1:2">
      <c r="A2087">
        <v>2086</v>
      </c>
      <c r="B2087" s="13">
        <v>-0.99218069216171878</v>
      </c>
    </row>
    <row r="2088" spans="1:2">
      <c r="A2088">
        <v>2087</v>
      </c>
      <c r="B2088" s="13">
        <v>2.1344471234152937</v>
      </c>
    </row>
    <row r="2089" spans="1:2">
      <c r="A2089">
        <v>2088</v>
      </c>
      <c r="B2089" s="13">
        <v>-5.4905117756940722</v>
      </c>
    </row>
    <row r="2090" spans="1:2">
      <c r="A2090">
        <v>2089</v>
      </c>
      <c r="B2090" s="13">
        <v>-3.6238278692623584</v>
      </c>
    </row>
    <row r="2091" spans="1:2">
      <c r="A2091">
        <v>2090</v>
      </c>
      <c r="B2091" s="13">
        <v>0.3646248400047038</v>
      </c>
    </row>
    <row r="2092" spans="1:2">
      <c r="A2092">
        <v>2091</v>
      </c>
      <c r="B2092" s="13">
        <v>-8.6959079092331351</v>
      </c>
    </row>
    <row r="2093" spans="1:2">
      <c r="A2093">
        <v>2092</v>
      </c>
      <c r="B2093" s="13">
        <v>-0.94712253442917393</v>
      </c>
    </row>
    <row r="2094" spans="1:2">
      <c r="A2094">
        <v>2093</v>
      </c>
      <c r="B2094" s="13">
        <v>-1.7518075813435652</v>
      </c>
    </row>
    <row r="2095" spans="1:2">
      <c r="A2095">
        <v>2094</v>
      </c>
      <c r="B2095" s="13">
        <v>0.70305658922836323</v>
      </c>
    </row>
    <row r="2096" spans="1:2">
      <c r="A2096">
        <v>2095</v>
      </c>
      <c r="B2096" s="13">
        <v>1.0431076784969631</v>
      </c>
    </row>
    <row r="2097" spans="1:2">
      <c r="A2097">
        <v>2096</v>
      </c>
      <c r="B2097" s="13">
        <v>0.26775937375854003</v>
      </c>
    </row>
    <row r="2098" spans="1:2">
      <c r="A2098">
        <v>2097</v>
      </c>
      <c r="B2098" s="13">
        <v>-1.8999885426563448</v>
      </c>
    </row>
    <row r="2099" spans="1:2">
      <c r="A2099">
        <v>2098</v>
      </c>
      <c r="B2099" s="13">
        <v>0.92958557943472486</v>
      </c>
    </row>
    <row r="2100" spans="1:2">
      <c r="A2100">
        <v>2099</v>
      </c>
      <c r="B2100" s="13">
        <v>-1.4554436546170288</v>
      </c>
    </row>
    <row r="2101" spans="1:2">
      <c r="A2101">
        <v>2100</v>
      </c>
      <c r="B2101" s="13">
        <v>-4.0834667290104365</v>
      </c>
    </row>
    <row r="2102" spans="1:2">
      <c r="A2102">
        <v>2101</v>
      </c>
      <c r="B2102" s="13">
        <v>-5.0966187996665528</v>
      </c>
    </row>
    <row r="2103" spans="1:2">
      <c r="A2103">
        <v>2102</v>
      </c>
      <c r="B2103" s="13">
        <v>-1.3982082182032083</v>
      </c>
    </row>
    <row r="2104" spans="1:2">
      <c r="A2104">
        <v>2103</v>
      </c>
      <c r="B2104" s="13">
        <v>0.25260197626019448</v>
      </c>
    </row>
    <row r="2105" spans="1:2">
      <c r="A2105">
        <v>2104</v>
      </c>
      <c r="B2105" s="13">
        <v>1.0092412104153017</v>
      </c>
    </row>
    <row r="2106" spans="1:2">
      <c r="A2106">
        <v>2105</v>
      </c>
      <c r="B2106" s="13">
        <v>-2.1914733189069895</v>
      </c>
    </row>
    <row r="2107" spans="1:2">
      <c r="A2107">
        <v>2106</v>
      </c>
      <c r="B2107" s="13">
        <v>-5.1607333291928086</v>
      </c>
    </row>
    <row r="2108" spans="1:2">
      <c r="A2108">
        <v>2107</v>
      </c>
      <c r="B2108" s="13">
        <v>2.9069427217281003</v>
      </c>
    </row>
    <row r="2109" spans="1:2">
      <c r="A2109">
        <v>2108</v>
      </c>
      <c r="B2109" s="13">
        <v>2.3303866811020391</v>
      </c>
    </row>
    <row r="2110" spans="1:2">
      <c r="A2110">
        <v>2109</v>
      </c>
      <c r="B2110" s="13">
        <v>2.9464760551351969</v>
      </c>
    </row>
    <row r="2111" spans="1:2">
      <c r="A2111">
        <v>2110</v>
      </c>
      <c r="B2111" s="13">
        <v>-7.280779618944738</v>
      </c>
    </row>
    <row r="2112" spans="1:2">
      <c r="A2112">
        <v>2111</v>
      </c>
      <c r="B2112" s="13">
        <v>-7.224051864088862</v>
      </c>
    </row>
    <row r="2113" spans="1:2">
      <c r="A2113">
        <v>2112</v>
      </c>
      <c r="B2113" s="13">
        <v>-0.22472184566248923</v>
      </c>
    </row>
    <row r="2114" spans="1:2">
      <c r="A2114">
        <v>2113</v>
      </c>
      <c r="B2114" s="13">
        <v>-0.34977394287247382</v>
      </c>
    </row>
    <row r="2115" spans="1:2">
      <c r="A2115">
        <v>2114</v>
      </c>
      <c r="B2115" s="13">
        <v>-5.9865892561045246</v>
      </c>
    </row>
    <row r="2116" spans="1:2">
      <c r="A2116">
        <v>2115</v>
      </c>
      <c r="B2116" s="13">
        <v>-0.88873041923743168</v>
      </c>
    </row>
    <row r="2117" spans="1:2">
      <c r="A2117">
        <v>2116</v>
      </c>
      <c r="B2117" s="13">
        <v>1.9323880872420414</v>
      </c>
    </row>
    <row r="2118" spans="1:2">
      <c r="A2118">
        <v>2117</v>
      </c>
      <c r="B2118" s="13">
        <v>-3.3790175920222789</v>
      </c>
    </row>
    <row r="2119" spans="1:2">
      <c r="A2119">
        <v>2118</v>
      </c>
      <c r="B2119" s="13">
        <v>-1.2297638594480813</v>
      </c>
    </row>
    <row r="2120" spans="1:2">
      <c r="A2120">
        <v>2119</v>
      </c>
      <c r="B2120" s="13">
        <v>-0.50108414979908344</v>
      </c>
    </row>
    <row r="2121" spans="1:2">
      <c r="A2121">
        <v>2120</v>
      </c>
      <c r="B2121" s="13">
        <v>-7.2461748520932412</v>
      </c>
    </row>
    <row r="2122" spans="1:2">
      <c r="A2122">
        <v>2121</v>
      </c>
      <c r="B2122" s="13">
        <v>-2.4704247266499078</v>
      </c>
    </row>
    <row r="2123" spans="1:2">
      <c r="A2123">
        <v>2122</v>
      </c>
      <c r="B2123" s="13">
        <v>3.0328376660702321</v>
      </c>
    </row>
    <row r="2124" spans="1:2">
      <c r="A2124">
        <v>2123</v>
      </c>
      <c r="B2124" s="13">
        <v>1.8348998483161434</v>
      </c>
    </row>
    <row r="2125" spans="1:2">
      <c r="A2125">
        <v>2124</v>
      </c>
      <c r="B2125" s="13">
        <v>-1.3741331661289453</v>
      </c>
    </row>
    <row r="2126" spans="1:2">
      <c r="A2126">
        <v>2125</v>
      </c>
      <c r="B2126" s="13">
        <v>2.5899293915376993</v>
      </c>
    </row>
    <row r="2127" spans="1:2">
      <c r="A2127">
        <v>2126</v>
      </c>
      <c r="B2127" s="13">
        <v>4.2144299252092923</v>
      </c>
    </row>
    <row r="2128" spans="1:2">
      <c r="A2128">
        <v>2127</v>
      </c>
      <c r="B2128" s="13">
        <v>-4.638006697599951</v>
      </c>
    </row>
    <row r="2129" spans="1:2">
      <c r="A2129">
        <v>2128</v>
      </c>
      <c r="B2129" s="13">
        <v>-1.5425072703590326</v>
      </c>
    </row>
    <row r="2130" spans="1:2">
      <c r="A2130">
        <v>2129</v>
      </c>
      <c r="B2130" s="13">
        <v>-1.6694640734658324</v>
      </c>
    </row>
    <row r="2131" spans="1:2">
      <c r="A2131">
        <v>2130</v>
      </c>
      <c r="B2131" s="13">
        <v>3.5204818486944403</v>
      </c>
    </row>
    <row r="2132" spans="1:2">
      <c r="A2132">
        <v>2131</v>
      </c>
      <c r="B2132" s="13">
        <v>-2.704470994323489</v>
      </c>
    </row>
    <row r="2133" spans="1:2">
      <c r="A2133">
        <v>2132</v>
      </c>
      <c r="B2133" s="13">
        <v>-2.4146629313737948</v>
      </c>
    </row>
    <row r="2134" spans="1:2">
      <c r="A2134">
        <v>2133</v>
      </c>
      <c r="B2134" s="13">
        <v>0.53168607034548176</v>
      </c>
    </row>
    <row r="2135" spans="1:2">
      <c r="A2135">
        <v>2134</v>
      </c>
      <c r="B2135" s="13">
        <v>4.9936223454152895</v>
      </c>
    </row>
    <row r="2136" spans="1:2">
      <c r="A2136">
        <v>2135</v>
      </c>
      <c r="B2136" s="13">
        <v>-8.6912047580287241E-2</v>
      </c>
    </row>
    <row r="2137" spans="1:2">
      <c r="A2137">
        <v>2136</v>
      </c>
      <c r="B2137" s="13">
        <v>-0.86865534844723635</v>
      </c>
    </row>
    <row r="2138" spans="1:2">
      <c r="A2138">
        <v>2137</v>
      </c>
      <c r="B2138" s="13">
        <v>-1.479952154802189</v>
      </c>
    </row>
    <row r="2139" spans="1:2">
      <c r="A2139">
        <v>2138</v>
      </c>
      <c r="B2139" s="13">
        <v>3.2521121028428075</v>
      </c>
    </row>
    <row r="2140" spans="1:2">
      <c r="A2140">
        <v>2139</v>
      </c>
      <c r="B2140" s="13">
        <v>0.25758281318552967</v>
      </c>
    </row>
    <row r="2141" spans="1:2">
      <c r="A2141">
        <v>2140</v>
      </c>
      <c r="B2141" s="13">
        <v>-0.92720414292424791</v>
      </c>
    </row>
    <row r="2142" spans="1:2">
      <c r="A2142">
        <v>2141</v>
      </c>
      <c r="B2142" s="13">
        <v>-1.0990283660675919</v>
      </c>
    </row>
    <row r="2143" spans="1:2">
      <c r="A2143">
        <v>2142</v>
      </c>
      <c r="B2143" s="13">
        <v>1.039672393639415</v>
      </c>
    </row>
    <row r="2144" spans="1:2">
      <c r="A2144">
        <v>2143</v>
      </c>
      <c r="B2144" s="13">
        <v>1.4253172091883117</v>
      </c>
    </row>
    <row r="2145" spans="1:2">
      <c r="A2145">
        <v>2144</v>
      </c>
      <c r="B2145" s="13">
        <v>2.2013825193719518</v>
      </c>
    </row>
    <row r="2146" spans="1:2">
      <c r="A2146">
        <v>2145</v>
      </c>
      <c r="B2146" s="13">
        <v>-0.51020802592097436</v>
      </c>
    </row>
    <row r="2147" spans="1:2">
      <c r="A2147">
        <v>2146</v>
      </c>
      <c r="B2147" s="13">
        <v>1.2003044163212291</v>
      </c>
    </row>
    <row r="2148" spans="1:2">
      <c r="A2148">
        <v>2147</v>
      </c>
      <c r="B2148" s="13">
        <v>0.10952775198246575</v>
      </c>
    </row>
    <row r="2149" spans="1:2">
      <c r="A2149">
        <v>2148</v>
      </c>
      <c r="B2149" s="13">
        <v>1.2782401980790348</v>
      </c>
    </row>
    <row r="2150" spans="1:2">
      <c r="A2150">
        <v>2149</v>
      </c>
      <c r="B2150" s="13">
        <v>-7.1717228641606301</v>
      </c>
    </row>
    <row r="2151" spans="1:2">
      <c r="A2151">
        <v>2150</v>
      </c>
      <c r="B2151" s="13">
        <v>-5.7042965763139524</v>
      </c>
    </row>
    <row r="2152" spans="1:2">
      <c r="A2152">
        <v>2151</v>
      </c>
      <c r="B2152" s="13">
        <v>3.7554084685200095</v>
      </c>
    </row>
    <row r="2153" spans="1:2">
      <c r="A2153">
        <v>2152</v>
      </c>
      <c r="B2153" s="13">
        <v>4.2593615016030775</v>
      </c>
    </row>
    <row r="2154" spans="1:2">
      <c r="A2154">
        <v>2153</v>
      </c>
      <c r="B2154" s="13">
        <v>-4.132910023860572</v>
      </c>
    </row>
    <row r="2155" spans="1:2">
      <c r="A2155">
        <v>2154</v>
      </c>
      <c r="B2155" s="13">
        <v>-2.5738954580310973</v>
      </c>
    </row>
    <row r="2156" spans="1:2">
      <c r="A2156">
        <v>2155</v>
      </c>
      <c r="B2156" s="13">
        <v>-0.70745609528442421</v>
      </c>
    </row>
    <row r="2157" spans="1:2">
      <c r="A2157">
        <v>2156</v>
      </c>
      <c r="B2157" s="13">
        <v>4.9333266245019161</v>
      </c>
    </row>
    <row r="2158" spans="1:2">
      <c r="A2158">
        <v>2157</v>
      </c>
      <c r="B2158" s="13">
        <v>-5.6191754314404072</v>
      </c>
    </row>
    <row r="2159" spans="1:2">
      <c r="A2159">
        <v>2158</v>
      </c>
      <c r="B2159" s="13">
        <v>0.87279299693627621</v>
      </c>
    </row>
    <row r="2160" spans="1:2">
      <c r="A2160">
        <v>2159</v>
      </c>
      <c r="B2160" s="13">
        <v>-1.3813075544347431</v>
      </c>
    </row>
    <row r="2161" spans="1:2">
      <c r="A2161">
        <v>2160</v>
      </c>
      <c r="B2161" s="13">
        <v>-3.5359225551654174</v>
      </c>
    </row>
    <row r="2162" spans="1:2">
      <c r="A2162">
        <v>2161</v>
      </c>
      <c r="B2162" s="13">
        <v>1.5554821711214177</v>
      </c>
    </row>
    <row r="2163" spans="1:2">
      <c r="A2163">
        <v>2162</v>
      </c>
      <c r="B2163" s="13">
        <v>-1.3543208147759711</v>
      </c>
    </row>
    <row r="2164" spans="1:2">
      <c r="A2164">
        <v>2163</v>
      </c>
      <c r="B2164" s="13">
        <v>6.5285388527450596</v>
      </c>
    </row>
    <row r="2165" spans="1:2">
      <c r="A2165">
        <v>2164</v>
      </c>
      <c r="B2165" s="13">
        <v>1.2462243936838491</v>
      </c>
    </row>
    <row r="2166" spans="1:2">
      <c r="A2166">
        <v>2165</v>
      </c>
      <c r="B2166" s="13">
        <v>0.40008340690689415</v>
      </c>
    </row>
    <row r="2167" spans="1:2">
      <c r="A2167">
        <v>2166</v>
      </c>
      <c r="B2167" s="13">
        <v>1.6817791465545862</v>
      </c>
    </row>
    <row r="2168" spans="1:2">
      <c r="A2168">
        <v>2167</v>
      </c>
      <c r="B2168" s="13">
        <v>-5.5225890600975909</v>
      </c>
    </row>
    <row r="2169" spans="1:2">
      <c r="A2169">
        <v>2168</v>
      </c>
      <c r="B2169" s="13">
        <v>-1.0714313734460135</v>
      </c>
    </row>
    <row r="2170" spans="1:2">
      <c r="A2170">
        <v>2169</v>
      </c>
      <c r="B2170" s="13">
        <v>0.96941003589034525</v>
      </c>
    </row>
    <row r="2171" spans="1:2">
      <c r="A2171">
        <v>2170</v>
      </c>
      <c r="B2171" s="13">
        <v>-2.5925006958278582</v>
      </c>
    </row>
    <row r="2172" spans="1:2">
      <c r="A2172">
        <v>2171</v>
      </c>
      <c r="B2172" s="13">
        <v>-2.1432336337202886</v>
      </c>
    </row>
    <row r="2173" spans="1:2">
      <c r="A2173">
        <v>2172</v>
      </c>
      <c r="B2173" s="13">
        <v>0.29070273908955624</v>
      </c>
    </row>
    <row r="2174" spans="1:2">
      <c r="A2174">
        <v>2173</v>
      </c>
      <c r="B2174" s="13">
        <v>-0.26670407865592849</v>
      </c>
    </row>
    <row r="2175" spans="1:2">
      <c r="A2175">
        <v>2174</v>
      </c>
      <c r="B2175" s="13">
        <v>0.21044234431083275</v>
      </c>
    </row>
    <row r="2176" spans="1:2">
      <c r="A2176">
        <v>2175</v>
      </c>
      <c r="B2176" s="13">
        <v>0.80480626062677385</v>
      </c>
    </row>
    <row r="2177" spans="1:2">
      <c r="A2177">
        <v>2176</v>
      </c>
      <c r="B2177" s="13">
        <v>-9.1910179856325129</v>
      </c>
    </row>
    <row r="2178" spans="1:2">
      <c r="A2178">
        <v>2177</v>
      </c>
      <c r="B2178" s="13">
        <v>-1.2503285823201731</v>
      </c>
    </row>
    <row r="2179" spans="1:2">
      <c r="A2179">
        <v>2178</v>
      </c>
      <c r="B2179" s="13">
        <v>0.64665349629033175</v>
      </c>
    </row>
    <row r="2180" spans="1:2">
      <c r="A2180">
        <v>2179</v>
      </c>
      <c r="B2180" s="13">
        <v>0.13838942012906752</v>
      </c>
    </row>
    <row r="2181" spans="1:2">
      <c r="A2181">
        <v>2180</v>
      </c>
      <c r="B2181" s="13">
        <v>-1.0437949347198388</v>
      </c>
    </row>
    <row r="2182" spans="1:2">
      <c r="A2182">
        <v>2181</v>
      </c>
      <c r="B2182" s="13">
        <v>-2.3434140805346613</v>
      </c>
    </row>
    <row r="2183" spans="1:2">
      <c r="A2183">
        <v>2182</v>
      </c>
      <c r="B2183" s="13">
        <v>2.6232103461793663</v>
      </c>
    </row>
    <row r="2184" spans="1:2">
      <c r="A2184">
        <v>2183</v>
      </c>
      <c r="B2184" s="13">
        <v>4.5880207436850267</v>
      </c>
    </row>
    <row r="2185" spans="1:2">
      <c r="A2185">
        <v>2184</v>
      </c>
      <c r="B2185" s="13">
        <v>1.4070961702852027</v>
      </c>
    </row>
    <row r="2186" spans="1:2">
      <c r="A2186">
        <v>2185</v>
      </c>
      <c r="B2186" s="13">
        <v>-1.245245341698145</v>
      </c>
    </row>
    <row r="2187" spans="1:2">
      <c r="A2187">
        <v>2186</v>
      </c>
      <c r="B2187" s="13">
        <v>-3.9685685771819865</v>
      </c>
    </row>
    <row r="2188" spans="1:2">
      <c r="A2188">
        <v>2187</v>
      </c>
      <c r="B2188" s="13">
        <v>1.1665176228941947</v>
      </c>
    </row>
    <row r="2189" spans="1:2">
      <c r="A2189">
        <v>2188</v>
      </c>
      <c r="B2189" s="13">
        <v>2.1728949131255009</v>
      </c>
    </row>
    <row r="2190" spans="1:2">
      <c r="A2190">
        <v>2189</v>
      </c>
      <c r="B2190" s="13">
        <v>-8.4685049510467341</v>
      </c>
    </row>
    <row r="2191" spans="1:2">
      <c r="A2191">
        <v>2190</v>
      </c>
      <c r="B2191" s="13">
        <v>3.7037745530344699</v>
      </c>
    </row>
    <row r="2192" spans="1:2">
      <c r="A2192">
        <v>2191</v>
      </c>
      <c r="B2192" s="13">
        <v>2.6768415109269106</v>
      </c>
    </row>
    <row r="2193" spans="1:2">
      <c r="A2193">
        <v>2192</v>
      </c>
      <c r="B2193" s="13">
        <v>-0.40151487192508423</v>
      </c>
    </row>
    <row r="2194" spans="1:2">
      <c r="A2194">
        <v>2193</v>
      </c>
      <c r="B2194" s="13">
        <v>1.7220958525487657</v>
      </c>
    </row>
    <row r="2195" spans="1:2">
      <c r="A2195">
        <v>2194</v>
      </c>
      <c r="B2195" s="13">
        <v>-1.5535945442256165</v>
      </c>
    </row>
    <row r="2196" spans="1:2">
      <c r="A2196">
        <v>2195</v>
      </c>
      <c r="B2196" s="13">
        <v>-1.5457702260574635</v>
      </c>
    </row>
    <row r="2197" spans="1:2">
      <c r="A2197">
        <v>2196</v>
      </c>
      <c r="B2197" s="13">
        <v>-0.64825798322464645</v>
      </c>
    </row>
    <row r="2198" spans="1:2">
      <c r="A2198">
        <v>2197</v>
      </c>
      <c r="B2198" s="13">
        <v>-4.9548225324254718</v>
      </c>
    </row>
    <row r="2199" spans="1:2">
      <c r="A2199">
        <v>2198</v>
      </c>
      <c r="B2199" s="13">
        <v>4.6394527800561924</v>
      </c>
    </row>
    <row r="2200" spans="1:2">
      <c r="A2200">
        <v>2199</v>
      </c>
      <c r="B2200" s="13">
        <v>2.6210186389472292</v>
      </c>
    </row>
    <row r="2201" spans="1:2">
      <c r="A2201">
        <v>2200</v>
      </c>
      <c r="B2201" s="13">
        <v>-6.0564217159816378</v>
      </c>
    </row>
    <row r="2202" spans="1:2">
      <c r="A2202">
        <v>2201</v>
      </c>
      <c r="B2202" s="13">
        <v>-2.8024469845668079</v>
      </c>
    </row>
    <row r="2203" spans="1:2">
      <c r="A2203">
        <v>2202</v>
      </c>
      <c r="B2203" s="13">
        <v>-1.7311267773193684</v>
      </c>
    </row>
    <row r="2204" spans="1:2">
      <c r="A2204">
        <v>2203</v>
      </c>
      <c r="B2204" s="13">
        <v>-4.9144604758494008</v>
      </c>
    </row>
    <row r="2205" spans="1:2">
      <c r="A2205">
        <v>2204</v>
      </c>
      <c r="B2205" s="13">
        <v>-0.37101369829117481</v>
      </c>
    </row>
    <row r="2206" spans="1:2">
      <c r="A2206">
        <v>2205</v>
      </c>
      <c r="B2206" s="13">
        <v>0.78929848161905325</v>
      </c>
    </row>
    <row r="2207" spans="1:2">
      <c r="A2207">
        <v>2206</v>
      </c>
      <c r="B2207" s="13">
        <v>-3.0310131999208663</v>
      </c>
    </row>
    <row r="2208" spans="1:2">
      <c r="A2208">
        <v>2207</v>
      </c>
      <c r="B2208" s="13">
        <v>0.1229738972913321</v>
      </c>
    </row>
    <row r="2209" spans="1:2">
      <c r="A2209">
        <v>2208</v>
      </c>
      <c r="B2209" s="13">
        <v>-2.8419899212023219</v>
      </c>
    </row>
    <row r="2210" spans="1:2">
      <c r="A2210">
        <v>2209</v>
      </c>
      <c r="B2210" s="13">
        <v>5.2336808031365658</v>
      </c>
    </row>
    <row r="2211" spans="1:2">
      <c r="A2211">
        <v>2210</v>
      </c>
      <c r="B2211" s="13">
        <v>-0.83228125729659375</v>
      </c>
    </row>
    <row r="2212" spans="1:2">
      <c r="A2212">
        <v>2211</v>
      </c>
      <c r="B2212" s="13">
        <v>-0.41353021839353388</v>
      </c>
    </row>
    <row r="2213" spans="1:2">
      <c r="A2213">
        <v>2212</v>
      </c>
      <c r="B2213" s="13">
        <v>0.47687889000061429</v>
      </c>
    </row>
    <row r="2214" spans="1:2">
      <c r="A2214">
        <v>2213</v>
      </c>
      <c r="B2214" s="13">
        <v>3.6047261886427986</v>
      </c>
    </row>
    <row r="2215" spans="1:2">
      <c r="A2215">
        <v>2214</v>
      </c>
      <c r="B2215" s="13">
        <v>8.1253931058812991</v>
      </c>
    </row>
    <row r="2216" spans="1:2">
      <c r="A2216">
        <v>2215</v>
      </c>
      <c r="B2216" s="13">
        <v>2.3369909402920315</v>
      </c>
    </row>
    <row r="2217" spans="1:2">
      <c r="A2217">
        <v>2216</v>
      </c>
      <c r="B2217" s="13">
        <v>0.79743599525681741</v>
      </c>
    </row>
    <row r="2218" spans="1:2">
      <c r="A2218">
        <v>2217</v>
      </c>
      <c r="B2218" s="13">
        <v>-0.32329607639662555</v>
      </c>
    </row>
    <row r="2219" spans="1:2">
      <c r="A2219">
        <v>2218</v>
      </c>
      <c r="B2219" s="13">
        <v>0.50010758085135265</v>
      </c>
    </row>
    <row r="2220" spans="1:2">
      <c r="A2220">
        <v>2219</v>
      </c>
      <c r="B2220" s="13">
        <v>3.148554888268098</v>
      </c>
    </row>
    <row r="2221" spans="1:2">
      <c r="A2221">
        <v>2220</v>
      </c>
      <c r="B2221" s="13">
        <v>-3.8928928586465852</v>
      </c>
    </row>
    <row r="2222" spans="1:2">
      <c r="A2222">
        <v>2221</v>
      </c>
      <c r="B2222" s="13">
        <v>-5.4656194354891197</v>
      </c>
    </row>
    <row r="2223" spans="1:2">
      <c r="A2223">
        <v>2222</v>
      </c>
      <c r="B2223" s="13">
        <v>3.3280772197765174</v>
      </c>
    </row>
    <row r="2224" spans="1:2">
      <c r="A2224">
        <v>2223</v>
      </c>
      <c r="B2224" s="13">
        <v>-1.6075788224175394</v>
      </c>
    </row>
    <row r="2225" spans="1:2">
      <c r="A2225">
        <v>2224</v>
      </c>
      <c r="B2225" s="13">
        <v>-3.9578469104443794</v>
      </c>
    </row>
    <row r="2226" spans="1:2">
      <c r="A2226">
        <v>2225</v>
      </c>
      <c r="B2226" s="13">
        <v>2.7136652254595326</v>
      </c>
    </row>
    <row r="2227" spans="1:2">
      <c r="A2227">
        <v>2226</v>
      </c>
      <c r="B2227" s="13">
        <v>-4.5911129012211775</v>
      </c>
    </row>
    <row r="2228" spans="1:2">
      <c r="A2228">
        <v>2227</v>
      </c>
      <c r="B2228" s="13">
        <v>-5.1593478439124176</v>
      </c>
    </row>
    <row r="2229" spans="1:2">
      <c r="A2229">
        <v>2228</v>
      </c>
      <c r="B2229" s="13">
        <v>-3.4833503040683365</v>
      </c>
    </row>
    <row r="2230" spans="1:2">
      <c r="A2230">
        <v>2229</v>
      </c>
      <c r="B2230" s="13">
        <v>1.3708273844499383</v>
      </c>
    </row>
    <row r="2231" spans="1:2">
      <c r="A2231">
        <v>2230</v>
      </c>
      <c r="B2231" s="13">
        <v>-5.0973093911694249</v>
      </c>
    </row>
    <row r="2232" spans="1:2">
      <c r="A2232">
        <v>2231</v>
      </c>
      <c r="B2232" s="13">
        <v>-0.77213353292262932</v>
      </c>
    </row>
    <row r="2233" spans="1:2">
      <c r="A2233">
        <v>2232</v>
      </c>
      <c r="B2233" s="13">
        <v>1.5084168248069598</v>
      </c>
    </row>
    <row r="2234" spans="1:2">
      <c r="A2234">
        <v>2233</v>
      </c>
      <c r="B2234" s="13">
        <v>-9.3794673091261664</v>
      </c>
    </row>
    <row r="2235" spans="1:2">
      <c r="A2235">
        <v>2234</v>
      </c>
      <c r="B2235" s="13">
        <v>0.33577420396830115</v>
      </c>
    </row>
    <row r="2236" spans="1:2">
      <c r="A2236">
        <v>2235</v>
      </c>
      <c r="B2236" s="13">
        <v>1.9443704501013666</v>
      </c>
    </row>
    <row r="2237" spans="1:2">
      <c r="A2237">
        <v>2236</v>
      </c>
      <c r="B2237" s="13">
        <v>-1.8766697614965173</v>
      </c>
    </row>
    <row r="2238" spans="1:2">
      <c r="A2238">
        <v>2237</v>
      </c>
      <c r="B2238" s="13">
        <v>-2.2730340898877595</v>
      </c>
    </row>
    <row r="2239" spans="1:2">
      <c r="A2239">
        <v>2238</v>
      </c>
      <c r="B2239" s="13">
        <v>1.8208659222606498</v>
      </c>
    </row>
    <row r="2240" spans="1:2">
      <c r="A2240">
        <v>2239</v>
      </c>
      <c r="B2240" s="13">
        <v>-2.2105746919373139</v>
      </c>
    </row>
    <row r="2241" spans="1:2">
      <c r="A2241">
        <v>2240</v>
      </c>
      <c r="B2241" s="13">
        <v>-4.2029541723109718</v>
      </c>
    </row>
    <row r="2242" spans="1:2">
      <c r="A2242">
        <v>2241</v>
      </c>
      <c r="B2242" s="13">
        <v>-3.1680587569718868</v>
      </c>
    </row>
    <row r="2243" spans="1:2">
      <c r="A2243">
        <v>2242</v>
      </c>
      <c r="B2243" s="13">
        <v>-6.1943611332215029</v>
      </c>
    </row>
    <row r="2244" spans="1:2">
      <c r="A2244">
        <v>2243</v>
      </c>
      <c r="B2244" s="13">
        <v>-2.2141117815969444</v>
      </c>
    </row>
    <row r="2245" spans="1:2">
      <c r="A2245">
        <v>2244</v>
      </c>
      <c r="B2245" s="13">
        <v>-3.7803301989475244</v>
      </c>
    </row>
    <row r="2246" spans="1:2">
      <c r="A2246">
        <v>2245</v>
      </c>
      <c r="B2246" s="13">
        <v>-3.0874193414843978</v>
      </c>
    </row>
    <row r="2247" spans="1:2">
      <c r="A2247">
        <v>2246</v>
      </c>
      <c r="B2247" s="13">
        <v>-2.6947477628316028</v>
      </c>
    </row>
    <row r="2248" spans="1:2">
      <c r="A2248">
        <v>2247</v>
      </c>
      <c r="B2248" s="13">
        <v>1.6056212054542931</v>
      </c>
    </row>
    <row r="2249" spans="1:2">
      <c r="A2249">
        <v>2248</v>
      </c>
      <c r="B2249" s="13">
        <v>4.7091912943832179</v>
      </c>
    </row>
    <row r="2250" spans="1:2">
      <c r="A2250">
        <v>2249</v>
      </c>
      <c r="B2250" s="13">
        <v>-2.9735372154222315</v>
      </c>
    </row>
    <row r="2251" spans="1:2">
      <c r="A2251">
        <v>2250</v>
      </c>
      <c r="B2251" s="13">
        <v>0.67159636913592613</v>
      </c>
    </row>
    <row r="2252" spans="1:2">
      <c r="A2252">
        <v>2251</v>
      </c>
      <c r="B2252" s="13">
        <v>-4.775075779930555</v>
      </c>
    </row>
    <row r="2253" spans="1:2">
      <c r="A2253">
        <v>2252</v>
      </c>
      <c r="B2253" s="13">
        <v>1.4309086928412169</v>
      </c>
    </row>
    <row r="2254" spans="1:2">
      <c r="A2254">
        <v>2253</v>
      </c>
      <c r="B2254" s="13">
        <v>4.754433927903559</v>
      </c>
    </row>
    <row r="2255" spans="1:2">
      <c r="A2255">
        <v>2254</v>
      </c>
      <c r="B2255" s="13">
        <v>-0.25610051512511167</v>
      </c>
    </row>
    <row r="2256" spans="1:2">
      <c r="A2256">
        <v>2255</v>
      </c>
      <c r="B2256" s="13">
        <v>5.147840765193493</v>
      </c>
    </row>
    <row r="2257" spans="1:2">
      <c r="A2257">
        <v>2256</v>
      </c>
      <c r="B2257" s="13">
        <v>0.68979238138663757</v>
      </c>
    </row>
    <row r="2258" spans="1:2">
      <c r="A2258">
        <v>2257</v>
      </c>
      <c r="B2258" s="13">
        <v>0.97533213234959737</v>
      </c>
    </row>
    <row r="2259" spans="1:2">
      <c r="A2259">
        <v>2258</v>
      </c>
      <c r="B2259" s="13">
        <v>-1.608830419623948</v>
      </c>
    </row>
    <row r="2260" spans="1:2">
      <c r="A2260">
        <v>2259</v>
      </c>
      <c r="B2260" s="13">
        <v>-1.0916717057671346</v>
      </c>
    </row>
    <row r="2261" spans="1:2">
      <c r="A2261">
        <v>2260</v>
      </c>
      <c r="B2261" s="13">
        <v>3.5587993865227077</v>
      </c>
    </row>
    <row r="2262" spans="1:2">
      <c r="A2262">
        <v>2261</v>
      </c>
      <c r="B2262" s="13">
        <v>-2.8795937955026627</v>
      </c>
    </row>
    <row r="2263" spans="1:2">
      <c r="A2263">
        <v>2262</v>
      </c>
      <c r="B2263" s="13">
        <v>-2.022518548489165</v>
      </c>
    </row>
    <row r="2264" spans="1:2">
      <c r="A2264">
        <v>2263</v>
      </c>
      <c r="B2264" s="13">
        <v>-1.1454214671643288</v>
      </c>
    </row>
    <row r="2265" spans="1:2">
      <c r="A2265">
        <v>2264</v>
      </c>
      <c r="B2265" s="13">
        <v>1.704523132718099</v>
      </c>
    </row>
    <row r="2266" spans="1:2">
      <c r="A2266">
        <v>2265</v>
      </c>
      <c r="B2266" s="13">
        <v>-1.3464368159891944</v>
      </c>
    </row>
    <row r="2267" spans="1:2">
      <c r="A2267">
        <v>2266</v>
      </c>
      <c r="B2267" s="13">
        <v>-1.6934163982325912</v>
      </c>
    </row>
    <row r="2268" spans="1:2">
      <c r="A2268">
        <v>2267</v>
      </c>
      <c r="B2268" s="13">
        <v>-0.36370413833200987</v>
      </c>
    </row>
    <row r="2269" spans="1:2">
      <c r="A2269">
        <v>2268</v>
      </c>
      <c r="B2269" s="13">
        <v>-1.3203767320410051</v>
      </c>
    </row>
    <row r="2270" spans="1:2">
      <c r="A2270">
        <v>2269</v>
      </c>
      <c r="B2270" s="13">
        <v>-0.46053174574640238</v>
      </c>
    </row>
    <row r="2271" spans="1:2">
      <c r="A2271">
        <v>2270</v>
      </c>
      <c r="B2271" s="13">
        <v>0.48452595943252486</v>
      </c>
    </row>
    <row r="2272" spans="1:2">
      <c r="A2272">
        <v>2271</v>
      </c>
      <c r="B2272" s="13">
        <v>-0.55826855422762556</v>
      </c>
    </row>
    <row r="2273" spans="1:2">
      <c r="A2273">
        <v>2272</v>
      </c>
      <c r="B2273" s="13">
        <v>-2.188576422326006</v>
      </c>
    </row>
    <row r="2274" spans="1:2">
      <c r="A2274">
        <v>2273</v>
      </c>
      <c r="B2274" s="13">
        <v>5.6837963341007658E-2</v>
      </c>
    </row>
    <row r="2275" spans="1:2">
      <c r="A2275">
        <v>2274</v>
      </c>
      <c r="B2275" s="13">
        <v>-3.6662610917778</v>
      </c>
    </row>
    <row r="2276" spans="1:2">
      <c r="A2276">
        <v>2275</v>
      </c>
      <c r="B2276" s="13">
        <v>1.6065821850373359</v>
      </c>
    </row>
    <row r="2277" spans="1:2">
      <c r="A2277">
        <v>2276</v>
      </c>
      <c r="B2277" s="13">
        <v>-1.9516168777923721</v>
      </c>
    </row>
    <row r="2278" spans="1:2">
      <c r="A2278">
        <v>2277</v>
      </c>
      <c r="B2278" s="13">
        <v>-3.9263343058265274</v>
      </c>
    </row>
    <row r="2279" spans="1:2">
      <c r="A2279">
        <v>2278</v>
      </c>
      <c r="B2279" s="13">
        <v>2.151802452165998</v>
      </c>
    </row>
    <row r="2280" spans="1:2">
      <c r="A2280">
        <v>2279</v>
      </c>
      <c r="B2280" s="13">
        <v>1.6576212357424585</v>
      </c>
    </row>
    <row r="2281" spans="1:2">
      <c r="A2281">
        <v>2280</v>
      </c>
      <c r="B2281" s="13">
        <v>-0.20979665997288002</v>
      </c>
    </row>
    <row r="2282" spans="1:2">
      <c r="A2282">
        <v>2281</v>
      </c>
      <c r="B2282" s="13">
        <v>2.808092626075942</v>
      </c>
    </row>
    <row r="2283" spans="1:2">
      <c r="A2283">
        <v>2282</v>
      </c>
      <c r="B2283" s="13">
        <v>4.5369279814769428</v>
      </c>
    </row>
    <row r="2284" spans="1:2">
      <c r="A2284">
        <v>2283</v>
      </c>
      <c r="B2284" s="13">
        <v>0.29824131297978063</v>
      </c>
    </row>
    <row r="2285" spans="1:2">
      <c r="A2285">
        <v>2284</v>
      </c>
      <c r="B2285" s="13">
        <v>0.78970594052646148</v>
      </c>
    </row>
    <row r="2286" spans="1:2">
      <c r="A2286">
        <v>2285</v>
      </c>
      <c r="B2286" s="13">
        <v>-2.0304072289353208</v>
      </c>
    </row>
    <row r="2287" spans="1:2">
      <c r="A2287">
        <v>2286</v>
      </c>
      <c r="B2287" s="13">
        <v>0.57223841858028912</v>
      </c>
    </row>
    <row r="2288" spans="1:2">
      <c r="A2288">
        <v>2287</v>
      </c>
      <c r="B2288" s="13">
        <v>-1.6666455514395415</v>
      </c>
    </row>
    <row r="2289" spans="1:2">
      <c r="A2289">
        <v>2288</v>
      </c>
      <c r="B2289" s="13">
        <v>3.303699424717542</v>
      </c>
    </row>
    <row r="2290" spans="1:2">
      <c r="A2290">
        <v>2289</v>
      </c>
      <c r="B2290" s="13">
        <v>2.4269834645757493</v>
      </c>
    </row>
    <row r="2291" spans="1:2">
      <c r="A2291">
        <v>2290</v>
      </c>
      <c r="B2291" s="13">
        <v>3.149088008207404</v>
      </c>
    </row>
    <row r="2292" spans="1:2">
      <c r="A2292">
        <v>2291</v>
      </c>
      <c r="B2292" s="13">
        <v>6.2211784450984355</v>
      </c>
    </row>
    <row r="2293" spans="1:2">
      <c r="A2293">
        <v>2292</v>
      </c>
      <c r="B2293" s="13">
        <v>-7.1733912449465009</v>
      </c>
    </row>
    <row r="2294" spans="1:2">
      <c r="A2294">
        <v>2293</v>
      </c>
      <c r="B2294" s="13">
        <v>-1.0244990803956964</v>
      </c>
    </row>
    <row r="2295" spans="1:2">
      <c r="A2295">
        <v>2294</v>
      </c>
      <c r="B2295" s="13">
        <v>-2.0395930813761058</v>
      </c>
    </row>
    <row r="2296" spans="1:2">
      <c r="A2296">
        <v>2295</v>
      </c>
      <c r="B2296" s="13">
        <v>-4.4483557006818986</v>
      </c>
    </row>
    <row r="2297" spans="1:2">
      <c r="A2297">
        <v>2296</v>
      </c>
      <c r="B2297" s="13">
        <v>2.7557009536311021</v>
      </c>
    </row>
    <row r="2298" spans="1:2">
      <c r="A2298">
        <v>2297</v>
      </c>
      <c r="B2298" s="13">
        <v>4.0643206073983862E-2</v>
      </c>
    </row>
    <row r="2299" spans="1:2">
      <c r="A2299">
        <v>2298</v>
      </c>
      <c r="B2299" s="13">
        <v>-3.8508913074731859</v>
      </c>
    </row>
    <row r="2300" spans="1:2">
      <c r="A2300">
        <v>2299</v>
      </c>
      <c r="B2300" s="13">
        <v>-0.31530380491360055</v>
      </c>
    </row>
    <row r="2301" spans="1:2">
      <c r="A2301">
        <v>2300</v>
      </c>
      <c r="B2301" s="13">
        <v>-3.9639584245694106</v>
      </c>
    </row>
    <row r="2302" spans="1:2">
      <c r="A2302">
        <v>2301</v>
      </c>
      <c r="B2302" s="13">
        <v>2.9289730134311629</v>
      </c>
    </row>
    <row r="2303" spans="1:2">
      <c r="A2303">
        <v>2302</v>
      </c>
      <c r="B2303" s="13">
        <v>3.1820641213060554</v>
      </c>
    </row>
    <row r="2304" spans="1:2">
      <c r="A2304">
        <v>2303</v>
      </c>
      <c r="B2304" s="13">
        <v>3.5211101216171778</v>
      </c>
    </row>
    <row r="2305" spans="1:2">
      <c r="A2305">
        <v>2304</v>
      </c>
      <c r="B2305" s="13">
        <v>-5.4947961297651196</v>
      </c>
    </row>
    <row r="2306" spans="1:2">
      <c r="A2306">
        <v>2305</v>
      </c>
      <c r="B2306" s="13">
        <v>-3.4744550251988175</v>
      </c>
    </row>
    <row r="2307" spans="1:2">
      <c r="A2307">
        <v>2306</v>
      </c>
      <c r="B2307" s="13">
        <v>-3.7611420161515081</v>
      </c>
    </row>
    <row r="2308" spans="1:2">
      <c r="A2308">
        <v>2307</v>
      </c>
      <c r="B2308" s="13">
        <v>-4.1810873055653524</v>
      </c>
    </row>
    <row r="2309" spans="1:2">
      <c r="A2309">
        <v>2308</v>
      </c>
      <c r="B2309" s="13">
        <v>-0.55558387936444431</v>
      </c>
    </row>
    <row r="2310" spans="1:2">
      <c r="A2310">
        <v>2309</v>
      </c>
      <c r="B2310" s="13">
        <v>-1.2351906261453764</v>
      </c>
    </row>
    <row r="2311" spans="1:2">
      <c r="A2311">
        <v>2310</v>
      </c>
      <c r="B2311" s="13">
        <v>0.81819649844016951</v>
      </c>
    </row>
    <row r="2312" spans="1:2">
      <c r="A2312">
        <v>2311</v>
      </c>
      <c r="B2312" s="13">
        <v>-4.6070134338037825</v>
      </c>
    </row>
    <row r="2313" spans="1:2">
      <c r="A2313">
        <v>2312</v>
      </c>
      <c r="B2313" s="13">
        <v>-3.3221619006116136</v>
      </c>
    </row>
    <row r="2314" spans="1:2">
      <c r="A2314">
        <v>2313</v>
      </c>
      <c r="B2314" s="13">
        <v>-7.8029314320141703</v>
      </c>
    </row>
    <row r="2315" spans="1:2">
      <c r="A2315">
        <v>2314</v>
      </c>
      <c r="B2315" s="13">
        <v>-2.5782688336236381</v>
      </c>
    </row>
    <row r="2316" spans="1:2">
      <c r="A2316">
        <v>2315</v>
      </c>
      <c r="B2316" s="13">
        <v>-2.8089317265303224</v>
      </c>
    </row>
    <row r="2317" spans="1:2">
      <c r="A2317">
        <v>2316</v>
      </c>
      <c r="B2317" s="13">
        <v>-3.0920132433824987</v>
      </c>
    </row>
    <row r="2318" spans="1:2">
      <c r="A2318">
        <v>2317</v>
      </c>
      <c r="B2318" s="13">
        <v>-0.26300598854409735</v>
      </c>
    </row>
    <row r="2319" spans="1:2">
      <c r="A2319">
        <v>2318</v>
      </c>
      <c r="B2319" s="13">
        <v>-2.3189149867535628</v>
      </c>
    </row>
    <row r="2320" spans="1:2">
      <c r="A2320">
        <v>2319</v>
      </c>
      <c r="B2320" s="13">
        <v>3.5848877702163802</v>
      </c>
    </row>
    <row r="2321" spans="1:2">
      <c r="A2321">
        <v>2320</v>
      </c>
      <c r="B2321" s="13">
        <v>-0.59817390540348225</v>
      </c>
    </row>
    <row r="2322" spans="1:2">
      <c r="A2322">
        <v>2321</v>
      </c>
      <c r="B2322" s="13">
        <v>1.9832075634039796</v>
      </c>
    </row>
    <row r="2323" spans="1:2">
      <c r="A2323">
        <v>2322</v>
      </c>
      <c r="B2323" s="13">
        <v>0.68813541107428233</v>
      </c>
    </row>
    <row r="2324" spans="1:2">
      <c r="A2324">
        <v>2323</v>
      </c>
      <c r="B2324" s="13">
        <v>2.640617705588101</v>
      </c>
    </row>
    <row r="2325" spans="1:2">
      <c r="A2325">
        <v>2324</v>
      </c>
      <c r="B2325" s="13">
        <v>3.892465823182365</v>
      </c>
    </row>
    <row r="2326" spans="1:2">
      <c r="A2326">
        <v>2325</v>
      </c>
      <c r="B2326" s="13">
        <v>-1.5586632982296764</v>
      </c>
    </row>
    <row r="2327" spans="1:2">
      <c r="A2327">
        <v>2326</v>
      </c>
      <c r="B2327" s="13">
        <v>-2.4701648592078858</v>
      </c>
    </row>
    <row r="2328" spans="1:2">
      <c r="A2328">
        <v>2327</v>
      </c>
      <c r="B2328" s="13">
        <v>-0.47645365858198296</v>
      </c>
    </row>
    <row r="2329" spans="1:2">
      <c r="A2329">
        <v>2328</v>
      </c>
      <c r="B2329" s="13">
        <v>3.096783965274684</v>
      </c>
    </row>
    <row r="2330" spans="1:2">
      <c r="A2330">
        <v>2329</v>
      </c>
      <c r="B2330" s="13">
        <v>0.90509117413466222</v>
      </c>
    </row>
    <row r="2331" spans="1:2">
      <c r="A2331">
        <v>2330</v>
      </c>
      <c r="B2331" s="13">
        <v>-3.1631164952153004</v>
      </c>
    </row>
    <row r="2332" spans="1:2">
      <c r="A2332">
        <v>2331</v>
      </c>
      <c r="B2332" s="13">
        <v>4.6110401375855412</v>
      </c>
    </row>
    <row r="2333" spans="1:2">
      <c r="A2333">
        <v>2332</v>
      </c>
      <c r="B2333" s="13">
        <v>6.283865158606706</v>
      </c>
    </row>
    <row r="2334" spans="1:2">
      <c r="A2334">
        <v>2333</v>
      </c>
      <c r="B2334" s="13">
        <v>-2.4149997921184543</v>
      </c>
    </row>
    <row r="2335" spans="1:2">
      <c r="A2335">
        <v>2334</v>
      </c>
      <c r="B2335" s="13">
        <v>3.8127644766518625</v>
      </c>
    </row>
    <row r="2336" spans="1:2">
      <c r="A2336">
        <v>2335</v>
      </c>
      <c r="B2336" s="13">
        <v>2.7096559457236276</v>
      </c>
    </row>
    <row r="2337" spans="1:2">
      <c r="A2337">
        <v>2336</v>
      </c>
      <c r="B2337" s="13">
        <v>1.509415070766859</v>
      </c>
    </row>
    <row r="2338" spans="1:2">
      <c r="A2338">
        <v>2337</v>
      </c>
      <c r="B2338" s="13">
        <v>4.8754269775555077</v>
      </c>
    </row>
    <row r="2339" spans="1:2">
      <c r="A2339">
        <v>2338</v>
      </c>
      <c r="B2339" s="13">
        <v>-0.66613588840284688</v>
      </c>
    </row>
    <row r="2340" spans="1:2">
      <c r="A2340">
        <v>2339</v>
      </c>
      <c r="B2340" s="13">
        <v>1.9517420570802995</v>
      </c>
    </row>
    <row r="2341" spans="1:2">
      <c r="A2341">
        <v>2340</v>
      </c>
      <c r="B2341" s="13">
        <v>-2.2270430769727274</v>
      </c>
    </row>
    <row r="2342" spans="1:2">
      <c r="A2342">
        <v>2341</v>
      </c>
      <c r="B2342" s="13">
        <v>4.0129318788183888</v>
      </c>
    </row>
    <row r="2343" spans="1:2">
      <c r="A2343">
        <v>2342</v>
      </c>
      <c r="B2343" s="13">
        <v>-4.8456579404383024</v>
      </c>
    </row>
    <row r="2344" spans="1:2">
      <c r="A2344">
        <v>2343</v>
      </c>
      <c r="B2344" s="13">
        <v>-3.1571756446555552</v>
      </c>
    </row>
    <row r="2345" spans="1:2">
      <c r="A2345">
        <v>2344</v>
      </c>
      <c r="B2345" s="13">
        <v>2.513207255938593</v>
      </c>
    </row>
    <row r="2346" spans="1:2">
      <c r="A2346">
        <v>2345</v>
      </c>
      <c r="B2346" s="13">
        <v>0.11340090138058098</v>
      </c>
    </row>
    <row r="2347" spans="1:2">
      <c r="A2347">
        <v>2346</v>
      </c>
      <c r="B2347" s="13">
        <v>1.1260823133281188E-2</v>
      </c>
    </row>
    <row r="2348" spans="1:2">
      <c r="A2348">
        <v>2347</v>
      </c>
      <c r="B2348" s="13">
        <v>-0.2822841443792396</v>
      </c>
    </row>
    <row r="2349" spans="1:2">
      <c r="A2349">
        <v>2348</v>
      </c>
      <c r="B2349" s="13">
        <v>-1.8343073425917649</v>
      </c>
    </row>
    <row r="2350" spans="1:2">
      <c r="A2350">
        <v>2349</v>
      </c>
      <c r="B2350" s="13">
        <v>5.2902144088556131</v>
      </c>
    </row>
    <row r="2351" spans="1:2">
      <c r="A2351">
        <v>2350</v>
      </c>
      <c r="B2351" s="13">
        <v>-5.2079737076110653E-2</v>
      </c>
    </row>
    <row r="2352" spans="1:2">
      <c r="A2352">
        <v>2351</v>
      </c>
      <c r="B2352" s="13">
        <v>3.1761455888757464</v>
      </c>
    </row>
    <row r="2353" spans="1:2">
      <c r="A2353">
        <v>2352</v>
      </c>
      <c r="B2353" s="13">
        <v>-1.3494795505848094</v>
      </c>
    </row>
    <row r="2354" spans="1:2">
      <c r="A2354">
        <v>2353</v>
      </c>
      <c r="B2354" s="13">
        <v>-2.0178716696839127</v>
      </c>
    </row>
    <row r="2355" spans="1:2">
      <c r="A2355">
        <v>2354</v>
      </c>
      <c r="B2355" s="13">
        <v>1.6064902892604469</v>
      </c>
    </row>
    <row r="2356" spans="1:2">
      <c r="A2356">
        <v>2355</v>
      </c>
      <c r="B2356" s="13">
        <v>7.9484922928284378</v>
      </c>
    </row>
    <row r="2357" spans="1:2">
      <c r="A2357">
        <v>2356</v>
      </c>
      <c r="B2357" s="13">
        <v>-2.4442098554999641</v>
      </c>
    </row>
    <row r="2358" spans="1:2">
      <c r="A2358">
        <v>2357</v>
      </c>
      <c r="B2358" s="13">
        <v>-1.1237181929615616</v>
      </c>
    </row>
    <row r="2359" spans="1:2">
      <c r="A2359">
        <v>2358</v>
      </c>
      <c r="B2359" s="13">
        <v>6.7252917420872675</v>
      </c>
    </row>
    <row r="2360" spans="1:2">
      <c r="A2360">
        <v>2359</v>
      </c>
      <c r="B2360" s="13">
        <v>3.1649404822569389</v>
      </c>
    </row>
    <row r="2361" spans="1:2">
      <c r="A2361">
        <v>2360</v>
      </c>
      <c r="B2361" s="13">
        <v>-5.7166606066813062</v>
      </c>
    </row>
    <row r="2362" spans="1:2">
      <c r="A2362">
        <v>2361</v>
      </c>
      <c r="B2362" s="13">
        <v>-2.275228502291593</v>
      </c>
    </row>
    <row r="2363" spans="1:2">
      <c r="A2363">
        <v>2362</v>
      </c>
      <c r="B2363" s="13">
        <v>-3.1524368939915188</v>
      </c>
    </row>
    <row r="2364" spans="1:2">
      <c r="A2364">
        <v>2363</v>
      </c>
      <c r="B2364" s="13">
        <v>6.3158741930447881</v>
      </c>
    </row>
    <row r="2365" spans="1:2">
      <c r="A2365">
        <v>2364</v>
      </c>
      <c r="B2365" s="13">
        <v>1.3682165489692617</v>
      </c>
    </row>
    <row r="2366" spans="1:2">
      <c r="A2366">
        <v>2365</v>
      </c>
      <c r="B2366" s="13">
        <v>0.19416373386233529</v>
      </c>
    </row>
    <row r="2367" spans="1:2">
      <c r="A2367">
        <v>2366</v>
      </c>
      <c r="B2367" s="13">
        <v>1.5937252333934955</v>
      </c>
    </row>
    <row r="2368" spans="1:2">
      <c r="A2368">
        <v>2367</v>
      </c>
      <c r="B2368" s="13">
        <v>-2.0995902289997406</v>
      </c>
    </row>
    <row r="2369" spans="1:2">
      <c r="A2369">
        <v>2368</v>
      </c>
      <c r="B2369" s="13">
        <v>1.936257947347539</v>
      </c>
    </row>
    <row r="2370" spans="1:2">
      <c r="A2370">
        <v>2369</v>
      </c>
      <c r="B2370" s="13">
        <v>-6.8054421393690205</v>
      </c>
    </row>
    <row r="2371" spans="1:2">
      <c r="A2371">
        <v>2370</v>
      </c>
      <c r="B2371" s="13">
        <v>6.1084100697930479</v>
      </c>
    </row>
    <row r="2372" spans="1:2">
      <c r="A2372">
        <v>2371</v>
      </c>
      <c r="B2372" s="13">
        <v>-1.3066328751643974</v>
      </c>
    </row>
    <row r="2373" spans="1:2">
      <c r="A2373">
        <v>2372</v>
      </c>
      <c r="B2373" s="13">
        <v>-2.240815892548083</v>
      </c>
    </row>
    <row r="2374" spans="1:2">
      <c r="A2374">
        <v>2373</v>
      </c>
      <c r="B2374" s="13">
        <v>-6.6430685498973894</v>
      </c>
    </row>
    <row r="2375" spans="1:2">
      <c r="A2375">
        <v>2374</v>
      </c>
      <c r="B2375" s="13">
        <v>-1.389846851828048</v>
      </c>
    </row>
    <row r="2376" spans="1:2">
      <c r="A2376">
        <v>2375</v>
      </c>
      <c r="B2376" s="13">
        <v>0.98632237978737036</v>
      </c>
    </row>
    <row r="2377" spans="1:2">
      <c r="A2377">
        <v>2376</v>
      </c>
      <c r="B2377" s="13">
        <v>0.49127778958790991</v>
      </c>
    </row>
    <row r="2378" spans="1:2">
      <c r="A2378">
        <v>2377</v>
      </c>
      <c r="B2378" s="13">
        <v>3.2813185356772268</v>
      </c>
    </row>
    <row r="2379" spans="1:2">
      <c r="A2379">
        <v>2378</v>
      </c>
      <c r="B2379" s="13">
        <v>5.6905982249666494</v>
      </c>
    </row>
    <row r="2380" spans="1:2">
      <c r="A2380">
        <v>2379</v>
      </c>
      <c r="B2380" s="13">
        <v>6.4249508552350356</v>
      </c>
    </row>
    <row r="2381" spans="1:2">
      <c r="A2381">
        <v>2380</v>
      </c>
      <c r="B2381" s="13">
        <v>-5.5073613063477938</v>
      </c>
    </row>
    <row r="2382" spans="1:2">
      <c r="A2382">
        <v>2381</v>
      </c>
      <c r="B2382" s="13">
        <v>3.4818931381789122</v>
      </c>
    </row>
    <row r="2383" spans="1:2">
      <c r="A2383">
        <v>2382</v>
      </c>
      <c r="B2383" s="13">
        <v>-0.98963186622989574</v>
      </c>
    </row>
    <row r="2384" spans="1:2">
      <c r="A2384">
        <v>2383</v>
      </c>
      <c r="B2384" s="13">
        <v>-3.1850315671658387</v>
      </c>
    </row>
    <row r="2385" spans="1:2">
      <c r="A2385">
        <v>2384</v>
      </c>
      <c r="B2385" s="13">
        <v>-3.8461786831903617</v>
      </c>
    </row>
    <row r="2386" spans="1:2">
      <c r="A2386">
        <v>2385</v>
      </c>
      <c r="B2386" s="13">
        <v>8.0369734917346953</v>
      </c>
    </row>
    <row r="2387" spans="1:2">
      <c r="A2387">
        <v>2386</v>
      </c>
      <c r="B2387" s="13">
        <v>-1.7205501769476872</v>
      </c>
    </row>
    <row r="2388" spans="1:2">
      <c r="A2388">
        <v>2387</v>
      </c>
      <c r="B2388" s="13">
        <v>-1.9622804855609846</v>
      </c>
    </row>
    <row r="2389" spans="1:2">
      <c r="A2389">
        <v>2388</v>
      </c>
      <c r="B2389" s="13">
        <v>-4.980696719813011</v>
      </c>
    </row>
    <row r="2390" spans="1:2">
      <c r="A2390">
        <v>2389</v>
      </c>
      <c r="B2390" s="13">
        <v>-1.4725449329354265</v>
      </c>
    </row>
    <row r="2391" spans="1:2">
      <c r="A2391">
        <v>2390</v>
      </c>
      <c r="B2391" s="13">
        <v>4.0428630990165368</v>
      </c>
    </row>
    <row r="2392" spans="1:2">
      <c r="A2392">
        <v>2391</v>
      </c>
      <c r="B2392" s="13">
        <v>-5.2733508260299349</v>
      </c>
    </row>
    <row r="2393" spans="1:2">
      <c r="A2393">
        <v>2392</v>
      </c>
      <c r="B2393" s="13">
        <v>1.3224366639152991</v>
      </c>
    </row>
    <row r="2394" spans="1:2">
      <c r="A2394">
        <v>2393</v>
      </c>
      <c r="B2394" s="13">
        <v>-1.1249357000742661</v>
      </c>
    </row>
    <row r="2395" spans="1:2">
      <c r="A2395">
        <v>2394</v>
      </c>
      <c r="B2395" s="13">
        <v>-3.9238398635825655</v>
      </c>
    </row>
    <row r="2396" spans="1:2">
      <c r="A2396">
        <v>2395</v>
      </c>
      <c r="B2396" s="13">
        <v>2.9045061927544342</v>
      </c>
    </row>
    <row r="2397" spans="1:2">
      <c r="A2397">
        <v>2396</v>
      </c>
      <c r="B2397" s="13">
        <v>0.16347219647053735</v>
      </c>
    </row>
    <row r="2398" spans="1:2">
      <c r="A2398">
        <v>2397</v>
      </c>
      <c r="B2398" s="13">
        <v>0.74259507038645423</v>
      </c>
    </row>
    <row r="2399" spans="1:2">
      <c r="A2399">
        <v>2398</v>
      </c>
      <c r="B2399" s="13">
        <v>1.3366725940016262</v>
      </c>
    </row>
    <row r="2400" spans="1:2">
      <c r="A2400">
        <v>2399</v>
      </c>
      <c r="B2400" s="13">
        <v>-3.1205674246501358</v>
      </c>
    </row>
    <row r="2401" spans="1:2">
      <c r="A2401">
        <v>2400</v>
      </c>
      <c r="B2401" s="13">
        <v>-2.8110012089001768</v>
      </c>
    </row>
    <row r="2402" spans="1:2">
      <c r="A2402">
        <v>2401</v>
      </c>
      <c r="B2402" s="13">
        <v>-0.33357786636724879</v>
      </c>
    </row>
    <row r="2403" spans="1:2">
      <c r="A2403">
        <v>2402</v>
      </c>
      <c r="B2403" s="13">
        <v>2.0783098566522442</v>
      </c>
    </row>
    <row r="2404" spans="1:2">
      <c r="A2404">
        <v>2403</v>
      </c>
      <c r="B2404" s="13">
        <v>-1.8656524792972213</v>
      </c>
    </row>
    <row r="2405" spans="1:2">
      <c r="A2405">
        <v>2404</v>
      </c>
      <c r="B2405" s="13">
        <v>-1.3148111583769568</v>
      </c>
    </row>
    <row r="2406" spans="1:2">
      <c r="A2406">
        <v>2405</v>
      </c>
      <c r="B2406" s="13">
        <v>2.4266746166235347</v>
      </c>
    </row>
    <row r="2407" spans="1:2">
      <c r="A2407">
        <v>2406</v>
      </c>
      <c r="B2407" s="13">
        <v>-1.5046111104632003</v>
      </c>
    </row>
    <row r="2408" spans="1:2">
      <c r="A2408">
        <v>2407</v>
      </c>
      <c r="B2408" s="13">
        <v>1.8437887155150878</v>
      </c>
    </row>
    <row r="2409" spans="1:2">
      <c r="A2409">
        <v>2408</v>
      </c>
      <c r="B2409" s="13">
        <v>-2.6640564137654312</v>
      </c>
    </row>
    <row r="2410" spans="1:2">
      <c r="A2410">
        <v>2409</v>
      </c>
      <c r="B2410" s="13">
        <v>-3.3531441714811203</v>
      </c>
    </row>
    <row r="2411" spans="1:2">
      <c r="A2411">
        <v>2410</v>
      </c>
      <c r="B2411" s="13">
        <v>0.6987244446019466</v>
      </c>
    </row>
    <row r="2412" spans="1:2">
      <c r="A2412">
        <v>2411</v>
      </c>
      <c r="B2412" s="13">
        <v>1.8950543982436845</v>
      </c>
    </row>
    <row r="2413" spans="1:2">
      <c r="A2413">
        <v>2412</v>
      </c>
      <c r="B2413" s="13">
        <v>-4.3982669089092532</v>
      </c>
    </row>
    <row r="2414" spans="1:2">
      <c r="A2414">
        <v>2413</v>
      </c>
      <c r="B2414" s="13">
        <v>2.5969463083422184</v>
      </c>
    </row>
    <row r="2415" spans="1:2">
      <c r="A2415">
        <v>2414</v>
      </c>
      <c r="B2415" s="13">
        <v>1.472165358320239</v>
      </c>
    </row>
    <row r="2416" spans="1:2">
      <c r="A2416">
        <v>2415</v>
      </c>
      <c r="B2416" s="13">
        <v>-0.34697391418401818</v>
      </c>
    </row>
    <row r="2417" spans="1:2">
      <c r="A2417">
        <v>2416</v>
      </c>
      <c r="B2417" s="13">
        <v>0.43940653598908114</v>
      </c>
    </row>
    <row r="2418" spans="1:2">
      <c r="A2418">
        <v>2417</v>
      </c>
      <c r="B2418" s="13">
        <v>5.5936384151482121</v>
      </c>
    </row>
    <row r="2419" spans="1:2">
      <c r="A2419">
        <v>2418</v>
      </c>
      <c r="B2419" s="13">
        <v>-1.4463751989688944</v>
      </c>
    </row>
    <row r="2420" spans="1:2">
      <c r="A2420">
        <v>2419</v>
      </c>
      <c r="B2420" s="13">
        <v>2.513712170699522</v>
      </c>
    </row>
    <row r="2421" spans="1:2">
      <c r="A2421">
        <v>2420</v>
      </c>
      <c r="B2421" s="13">
        <v>1.4845903081496363</v>
      </c>
    </row>
    <row r="2422" spans="1:2">
      <c r="A2422">
        <v>2421</v>
      </c>
      <c r="B2422" s="13">
        <v>3.6091349435480047</v>
      </c>
    </row>
    <row r="2423" spans="1:2">
      <c r="A2423">
        <v>2422</v>
      </c>
      <c r="B2423" s="13">
        <v>-3.3106757196379282</v>
      </c>
    </row>
    <row r="2424" spans="1:2">
      <c r="A2424">
        <v>2423</v>
      </c>
      <c r="B2424" s="13">
        <v>4.0992921372208571</v>
      </c>
    </row>
    <row r="2425" spans="1:2">
      <c r="A2425">
        <v>2424</v>
      </c>
      <c r="B2425" s="13">
        <v>0.1386572940392263</v>
      </c>
    </row>
    <row r="2426" spans="1:2">
      <c r="A2426">
        <v>2425</v>
      </c>
      <c r="B2426" s="13">
        <v>-4.692872889380971</v>
      </c>
    </row>
    <row r="2427" spans="1:2">
      <c r="A2427">
        <v>2426</v>
      </c>
      <c r="B2427" s="13">
        <v>-5.1499700761845473</v>
      </c>
    </row>
    <row r="2428" spans="1:2">
      <c r="A2428">
        <v>2427</v>
      </c>
      <c r="B2428" s="13">
        <v>-3.4790737622751271</v>
      </c>
    </row>
    <row r="2429" spans="1:2">
      <c r="A2429">
        <v>2428</v>
      </c>
      <c r="B2429" s="13">
        <v>0.58472779066370373</v>
      </c>
    </row>
    <row r="2430" spans="1:2">
      <c r="A2430">
        <v>2429</v>
      </c>
      <c r="B2430" s="13">
        <v>1.0794831851117601</v>
      </c>
    </row>
    <row r="2431" spans="1:2">
      <c r="A2431">
        <v>2430</v>
      </c>
      <c r="B2431" s="13">
        <v>-0.69836204828098292</v>
      </c>
    </row>
    <row r="2432" spans="1:2">
      <c r="A2432">
        <v>2431</v>
      </c>
      <c r="B2432" s="13">
        <v>-7.0688929126795088</v>
      </c>
    </row>
    <row r="2433" spans="1:2">
      <c r="A2433">
        <v>2432</v>
      </c>
      <c r="B2433" s="13">
        <v>-1.4407761345696786</v>
      </c>
    </row>
    <row r="2434" spans="1:2">
      <c r="A2434">
        <v>2433</v>
      </c>
      <c r="B2434" s="13">
        <v>0.68029954106313661</v>
      </c>
    </row>
    <row r="2435" spans="1:2">
      <c r="A2435">
        <v>2434</v>
      </c>
      <c r="B2435" s="13">
        <v>1.3908543419702362</v>
      </c>
    </row>
    <row r="2436" spans="1:2">
      <c r="A2436">
        <v>2435</v>
      </c>
      <c r="B2436" s="13">
        <v>0.95091281748397938</v>
      </c>
    </row>
    <row r="2437" spans="1:2">
      <c r="A2437">
        <v>2436</v>
      </c>
      <c r="B2437" s="13">
        <v>-5.3766834978755522</v>
      </c>
    </row>
    <row r="2438" spans="1:2">
      <c r="A2438">
        <v>2437</v>
      </c>
      <c r="B2438" s="13">
        <v>-0.54649434296205124</v>
      </c>
    </row>
    <row r="2439" spans="1:2">
      <c r="A2439">
        <v>2438</v>
      </c>
      <c r="B2439" s="13">
        <v>-3.7407950345070526</v>
      </c>
    </row>
    <row r="2440" spans="1:2">
      <c r="A2440">
        <v>2439</v>
      </c>
      <c r="B2440" s="13">
        <v>8.364435445186027</v>
      </c>
    </row>
    <row r="2441" spans="1:2">
      <c r="A2441">
        <v>2440</v>
      </c>
      <c r="B2441" s="13">
        <v>-0.38241110632319014</v>
      </c>
    </row>
    <row r="2442" spans="1:2">
      <c r="A2442">
        <v>2441</v>
      </c>
      <c r="B2442" s="13">
        <v>-0.61545974207884968</v>
      </c>
    </row>
    <row r="2443" spans="1:2">
      <c r="A2443">
        <v>2442</v>
      </c>
      <c r="B2443" s="13">
        <v>2.0425155451202914</v>
      </c>
    </row>
    <row r="2444" spans="1:2">
      <c r="A2444">
        <v>2443</v>
      </c>
      <c r="B2444" s="13">
        <v>-4.2035125604416761</v>
      </c>
    </row>
    <row r="2445" spans="1:2">
      <c r="A2445">
        <v>2444</v>
      </c>
      <c r="B2445" s="13">
        <v>-2.1785906026586495</v>
      </c>
    </row>
    <row r="2446" spans="1:2">
      <c r="A2446">
        <v>2445</v>
      </c>
      <c r="B2446" s="13">
        <v>-2.1877001023631948</v>
      </c>
    </row>
    <row r="2447" spans="1:2">
      <c r="A2447">
        <v>2446</v>
      </c>
      <c r="B2447" s="13">
        <v>1.5906626986861683</v>
      </c>
    </row>
    <row r="2448" spans="1:2">
      <c r="A2448">
        <v>2447</v>
      </c>
      <c r="B2448" s="13">
        <v>2.7118518790188131</v>
      </c>
    </row>
    <row r="2449" spans="1:2">
      <c r="A2449">
        <v>2448</v>
      </c>
      <c r="B2449" s="13">
        <v>-6.6463762853222494</v>
      </c>
    </row>
    <row r="2450" spans="1:2">
      <c r="A2450">
        <v>2449</v>
      </c>
      <c r="B2450" s="13">
        <v>3.6027647427171945</v>
      </c>
    </row>
    <row r="2451" spans="1:2">
      <c r="A2451">
        <v>2450</v>
      </c>
      <c r="B2451" s="13">
        <v>4.0103490649467002</v>
      </c>
    </row>
    <row r="2452" spans="1:2">
      <c r="A2452">
        <v>2451</v>
      </c>
      <c r="B2452" s="13">
        <v>-0.57738541777065167</v>
      </c>
    </row>
    <row r="2453" spans="1:2">
      <c r="A2453">
        <v>2452</v>
      </c>
      <c r="B2453" s="13">
        <v>-4.6585288651666774</v>
      </c>
    </row>
    <row r="2454" spans="1:2">
      <c r="A2454">
        <v>2453</v>
      </c>
      <c r="B2454" s="13">
        <v>-2.7436707172209021</v>
      </c>
    </row>
    <row r="2455" spans="1:2">
      <c r="A2455">
        <v>2454</v>
      </c>
      <c r="B2455" s="13">
        <v>-0.9253760002450746</v>
      </c>
    </row>
    <row r="2456" spans="1:2">
      <c r="A2456">
        <v>2455</v>
      </c>
      <c r="B2456" s="13">
        <v>0.41895814749133131</v>
      </c>
    </row>
    <row r="2457" spans="1:2">
      <c r="A2457">
        <v>2456</v>
      </c>
      <c r="B2457" s="13">
        <v>4.3084614251121591</v>
      </c>
    </row>
    <row r="2458" spans="1:2">
      <c r="A2458">
        <v>2457</v>
      </c>
      <c r="B2458" s="13">
        <v>-2.220802946562336</v>
      </c>
    </row>
    <row r="2459" spans="1:2">
      <c r="A2459">
        <v>2458</v>
      </c>
      <c r="B2459" s="13">
        <v>-0.93437171219495652</v>
      </c>
    </row>
    <row r="2460" spans="1:2">
      <c r="A2460">
        <v>2459</v>
      </c>
      <c r="B2460" s="13">
        <v>-9.7157950775065203</v>
      </c>
    </row>
    <row r="2461" spans="1:2">
      <c r="A2461">
        <v>2460</v>
      </c>
      <c r="B2461" s="13">
        <v>-1.8727103878110252</v>
      </c>
    </row>
    <row r="2462" spans="1:2">
      <c r="A2462">
        <v>2461</v>
      </c>
      <c r="B2462" s="13">
        <v>3.1707172218300719</v>
      </c>
    </row>
    <row r="2463" spans="1:2">
      <c r="A2463">
        <v>2462</v>
      </c>
      <c r="B2463" s="13">
        <v>0.68518553593909304</v>
      </c>
    </row>
    <row r="2464" spans="1:2">
      <c r="A2464">
        <v>2463</v>
      </c>
      <c r="B2464" s="13">
        <v>3.5147783468160867</v>
      </c>
    </row>
    <row r="2465" spans="1:2">
      <c r="A2465">
        <v>2464</v>
      </c>
      <c r="B2465" s="13">
        <v>1.1264172931614469</v>
      </c>
    </row>
    <row r="2466" spans="1:2">
      <c r="A2466">
        <v>2465</v>
      </c>
      <c r="B2466" s="13">
        <v>-1.6372563260725697</v>
      </c>
    </row>
    <row r="2467" spans="1:2">
      <c r="A2467">
        <v>2466</v>
      </c>
      <c r="B2467" s="13">
        <v>-4.6587714254000989</v>
      </c>
    </row>
    <row r="2468" spans="1:2">
      <c r="A2468">
        <v>2467</v>
      </c>
      <c r="B2468" s="13">
        <v>-1.9507578041509852</v>
      </c>
    </row>
    <row r="2469" spans="1:2">
      <c r="A2469">
        <v>2468</v>
      </c>
      <c r="B2469" s="13">
        <v>-2.1439479965898203</v>
      </c>
    </row>
    <row r="2470" spans="1:2">
      <c r="A2470">
        <v>2469</v>
      </c>
      <c r="B2470" s="13">
        <v>-2.4910152201862248</v>
      </c>
    </row>
    <row r="2471" spans="1:2">
      <c r="A2471">
        <v>2470</v>
      </c>
      <c r="B2471" s="13">
        <v>-0.89555872522585389</v>
      </c>
    </row>
    <row r="2472" spans="1:2">
      <c r="A2472">
        <v>2471</v>
      </c>
      <c r="B2472" s="13">
        <v>2.7450683447272954</v>
      </c>
    </row>
    <row r="2473" spans="1:2">
      <c r="A2473">
        <v>2472</v>
      </c>
      <c r="B2473" s="13">
        <v>-0.33269869689509729</v>
      </c>
    </row>
    <row r="2474" spans="1:2">
      <c r="A2474">
        <v>2473</v>
      </c>
      <c r="B2474" s="13">
        <v>-2.2272776701705195</v>
      </c>
    </row>
    <row r="2475" spans="1:2">
      <c r="A2475">
        <v>2474</v>
      </c>
      <c r="B2475" s="13">
        <v>-4.7320906724501732</v>
      </c>
    </row>
    <row r="2476" spans="1:2">
      <c r="A2476">
        <v>2475</v>
      </c>
      <c r="B2476" s="13">
        <v>-3.7749043299897402</v>
      </c>
    </row>
    <row r="2477" spans="1:2">
      <c r="A2477">
        <v>2476</v>
      </c>
      <c r="B2477" s="13">
        <v>-5.2562682283954736</v>
      </c>
    </row>
    <row r="2478" spans="1:2">
      <c r="A2478">
        <v>2477</v>
      </c>
      <c r="B2478" s="13">
        <v>1.8523534818876857</v>
      </c>
    </row>
    <row r="2479" spans="1:2">
      <c r="A2479">
        <v>2478</v>
      </c>
      <c r="B2479" s="13">
        <v>4.5693921084276576</v>
      </c>
    </row>
    <row r="2480" spans="1:2">
      <c r="A2480">
        <v>2479</v>
      </c>
      <c r="B2480" s="13">
        <v>2.3986004844712401</v>
      </c>
    </row>
    <row r="2481" spans="1:2">
      <c r="A2481">
        <v>2480</v>
      </c>
      <c r="B2481" s="13">
        <v>-6.191711566048868</v>
      </c>
    </row>
    <row r="2482" spans="1:2">
      <c r="A2482">
        <v>2481</v>
      </c>
      <c r="B2482" s="13">
        <v>-2.8391588628473601</v>
      </c>
    </row>
    <row r="2483" spans="1:2">
      <c r="A2483">
        <v>2482</v>
      </c>
      <c r="B2483" s="13">
        <v>2.5096260973847908</v>
      </c>
    </row>
    <row r="2484" spans="1:2">
      <c r="A2484">
        <v>2483</v>
      </c>
      <c r="B2484" s="13">
        <v>3.3835797265289029</v>
      </c>
    </row>
    <row r="2485" spans="1:2">
      <c r="A2485">
        <v>2484</v>
      </c>
      <c r="B2485" s="13">
        <v>1.0954630437022561</v>
      </c>
    </row>
    <row r="2486" spans="1:2">
      <c r="A2486">
        <v>2485</v>
      </c>
      <c r="B2486" s="13">
        <v>5.6413003612824575</v>
      </c>
    </row>
    <row r="2487" spans="1:2">
      <c r="A2487">
        <v>2486</v>
      </c>
      <c r="B2487" s="13">
        <v>-3.574242036754554</v>
      </c>
    </row>
    <row r="2488" spans="1:2">
      <c r="A2488">
        <v>2487</v>
      </c>
      <c r="B2488" s="13">
        <v>-4.1671838528523679</v>
      </c>
    </row>
    <row r="2489" spans="1:2">
      <c r="A2489">
        <v>2488</v>
      </c>
      <c r="B2489" s="13">
        <v>-0.4580359748908529</v>
      </c>
    </row>
    <row r="2490" spans="1:2">
      <c r="A2490">
        <v>2489</v>
      </c>
      <c r="B2490" s="13">
        <v>2.5324111712139045E-2</v>
      </c>
    </row>
    <row r="2491" spans="1:2">
      <c r="A2491">
        <v>2490</v>
      </c>
      <c r="B2491" s="13">
        <v>-0.53966889009604868</v>
      </c>
    </row>
    <row r="2492" spans="1:2">
      <c r="A2492">
        <v>2491</v>
      </c>
      <c r="B2492" s="13">
        <v>0.69172607171679223</v>
      </c>
    </row>
    <row r="2493" spans="1:2">
      <c r="A2493">
        <v>2492</v>
      </c>
      <c r="B2493" s="13">
        <v>-1.5945801505337611</v>
      </c>
    </row>
    <row r="2494" spans="1:2">
      <c r="A2494">
        <v>2493</v>
      </c>
      <c r="B2494" s="13">
        <v>1.1262165991731765</v>
      </c>
    </row>
    <row r="2495" spans="1:2">
      <c r="A2495">
        <v>2494</v>
      </c>
      <c r="B2495" s="13">
        <v>-3.4838170344138235</v>
      </c>
    </row>
    <row r="2496" spans="1:2">
      <c r="A2496">
        <v>2495</v>
      </c>
      <c r="B2496" s="13">
        <v>-1.8095592840594596</v>
      </c>
    </row>
    <row r="2497" spans="1:2">
      <c r="A2497">
        <v>2496</v>
      </c>
      <c r="B2497" s="13">
        <v>-1.8637814132817725</v>
      </c>
    </row>
    <row r="2498" spans="1:2">
      <c r="A2498">
        <v>2497</v>
      </c>
      <c r="B2498" s="13">
        <v>3.4814259606895366</v>
      </c>
    </row>
    <row r="2499" spans="1:2">
      <c r="A2499">
        <v>2498</v>
      </c>
      <c r="B2499" s="13">
        <v>5.0441845051034448</v>
      </c>
    </row>
    <row r="2500" spans="1:2">
      <c r="A2500">
        <v>2499</v>
      </c>
      <c r="B2500" s="13">
        <v>-1.4909665881553475</v>
      </c>
    </row>
    <row r="2501" spans="1:2">
      <c r="A2501">
        <v>2500</v>
      </c>
      <c r="B2501" s="13">
        <v>-0.65686208522193257</v>
      </c>
    </row>
    <row r="2502" spans="1:2">
      <c r="A2502">
        <v>2501</v>
      </c>
      <c r="B2502" s="13">
        <v>-6.6609416514622968</v>
      </c>
    </row>
    <row r="2503" spans="1:2">
      <c r="A2503">
        <v>2502</v>
      </c>
      <c r="B2503" s="13">
        <v>-12.681734680848798</v>
      </c>
    </row>
    <row r="2504" spans="1:2">
      <c r="A2504">
        <v>2503</v>
      </c>
      <c r="B2504" s="13">
        <v>1.1417559249111551</v>
      </c>
    </row>
    <row r="2505" spans="1:2">
      <c r="A2505">
        <v>2504</v>
      </c>
      <c r="B2505" s="13">
        <v>-0.58181821439154446</v>
      </c>
    </row>
    <row r="2506" spans="1:2">
      <c r="A2506">
        <v>2505</v>
      </c>
      <c r="B2506" s="13">
        <v>0.66597987206996401</v>
      </c>
    </row>
    <row r="2507" spans="1:2">
      <c r="A2507">
        <v>2506</v>
      </c>
      <c r="B2507" s="13">
        <v>-6.9639177274418458</v>
      </c>
    </row>
    <row r="2508" spans="1:2">
      <c r="A2508">
        <v>2507</v>
      </c>
      <c r="B2508" s="13">
        <v>-3.7069497790380268</v>
      </c>
    </row>
    <row r="2509" spans="1:2">
      <c r="A2509">
        <v>2508</v>
      </c>
      <c r="B2509" s="13">
        <v>-4.0038436146025793</v>
      </c>
    </row>
    <row r="2510" spans="1:2">
      <c r="A2510">
        <v>2509</v>
      </c>
      <c r="B2510" s="13">
        <v>-4.8051778114634178</v>
      </c>
    </row>
    <row r="2511" spans="1:2">
      <c r="A2511">
        <v>2510</v>
      </c>
      <c r="B2511" s="13">
        <v>-6.6293302109113013</v>
      </c>
    </row>
    <row r="2512" spans="1:2">
      <c r="A2512">
        <v>2511</v>
      </c>
      <c r="B2512" s="13">
        <v>-1.6044377306813986</v>
      </c>
    </row>
    <row r="2513" spans="1:2">
      <c r="A2513">
        <v>2512</v>
      </c>
      <c r="B2513" s="13">
        <v>-3.884672209591665</v>
      </c>
    </row>
    <row r="2514" spans="1:2">
      <c r="A2514">
        <v>2513</v>
      </c>
      <c r="B2514" s="13">
        <v>-1.225712149984769</v>
      </c>
    </row>
    <row r="2515" spans="1:2">
      <c r="A2515">
        <v>2514</v>
      </c>
      <c r="B2515" s="13">
        <v>-0.61513919972555486</v>
      </c>
    </row>
    <row r="2516" spans="1:2">
      <c r="A2516">
        <v>2515</v>
      </c>
      <c r="B2516" s="13">
        <v>0.82948070455244582</v>
      </c>
    </row>
    <row r="2517" spans="1:2">
      <c r="A2517">
        <v>2516</v>
      </c>
      <c r="B2517" s="13">
        <v>-4.4985198011238392</v>
      </c>
    </row>
    <row r="2518" spans="1:2">
      <c r="A2518">
        <v>2517</v>
      </c>
      <c r="B2518" s="13">
        <v>0.32740906052727653</v>
      </c>
    </row>
    <row r="2519" spans="1:2">
      <c r="A2519">
        <v>2518</v>
      </c>
      <c r="B2519" s="13">
        <v>-6.5912425403718879</v>
      </c>
    </row>
    <row r="2520" spans="1:2">
      <c r="A2520">
        <v>2519</v>
      </c>
      <c r="B2520" s="13">
        <v>-2.5379445949682449</v>
      </c>
    </row>
    <row r="2521" spans="1:2">
      <c r="A2521">
        <v>2520</v>
      </c>
      <c r="B2521" s="13">
        <v>1.2684209042560561</v>
      </c>
    </row>
    <row r="2522" spans="1:2">
      <c r="A2522">
        <v>2521</v>
      </c>
      <c r="B2522" s="13">
        <v>-4.1422007264834138</v>
      </c>
    </row>
    <row r="2523" spans="1:2">
      <c r="A2523">
        <v>2522</v>
      </c>
      <c r="B2523" s="13">
        <v>-4.6832861677454813</v>
      </c>
    </row>
    <row r="2524" spans="1:2">
      <c r="A2524">
        <v>2523</v>
      </c>
      <c r="B2524" s="13">
        <v>-5.9360021199932139E-2</v>
      </c>
    </row>
    <row r="2525" spans="1:2">
      <c r="A2525">
        <v>2524</v>
      </c>
      <c r="B2525" s="13">
        <v>6.5959801121479158</v>
      </c>
    </row>
    <row r="2526" spans="1:2">
      <c r="A2526">
        <v>2525</v>
      </c>
      <c r="B2526" s="13">
        <v>-4.0819674746324859</v>
      </c>
    </row>
    <row r="2527" spans="1:2">
      <c r="A2527">
        <v>2526</v>
      </c>
      <c r="B2527" s="13">
        <v>-2.7316505739617347</v>
      </c>
    </row>
    <row r="2528" spans="1:2">
      <c r="A2528">
        <v>2527</v>
      </c>
      <c r="B2528" s="13">
        <v>-1.3335779925355671</v>
      </c>
    </row>
    <row r="2529" spans="1:2">
      <c r="A2529">
        <v>2528</v>
      </c>
      <c r="B2529" s="13">
        <v>-0.64825798384473998</v>
      </c>
    </row>
    <row r="2530" spans="1:2">
      <c r="A2530">
        <v>2529</v>
      </c>
      <c r="B2530" s="13">
        <v>-0.54757874640768733</v>
      </c>
    </row>
    <row r="2531" spans="1:2">
      <c r="A2531">
        <v>2530</v>
      </c>
      <c r="B2531" s="13">
        <v>-2.9820839988845154</v>
      </c>
    </row>
    <row r="2532" spans="1:2">
      <c r="A2532">
        <v>2531</v>
      </c>
      <c r="B2532" s="13">
        <v>-0.57606482004996473</v>
      </c>
    </row>
    <row r="2533" spans="1:2">
      <c r="A2533">
        <v>2532</v>
      </c>
      <c r="B2533" s="13">
        <v>-4.1214473719546421</v>
      </c>
    </row>
    <row r="2534" spans="1:2">
      <c r="A2534">
        <v>2533</v>
      </c>
      <c r="B2534" s="13">
        <v>-1.5377569452663207</v>
      </c>
    </row>
    <row r="2535" spans="1:2">
      <c r="A2535">
        <v>2534</v>
      </c>
      <c r="B2535" s="13">
        <v>-1.2785822122785113</v>
      </c>
    </row>
    <row r="2536" spans="1:2">
      <c r="A2536">
        <v>2535</v>
      </c>
      <c r="B2536" s="13">
        <v>4.2302103693573052</v>
      </c>
    </row>
    <row r="2537" spans="1:2">
      <c r="A2537">
        <v>2536</v>
      </c>
      <c r="B2537" s="13">
        <v>0.11547907308522173</v>
      </c>
    </row>
    <row r="2538" spans="1:2">
      <c r="A2538">
        <v>2537</v>
      </c>
      <c r="B2538" s="13">
        <v>-4.8594251516616218</v>
      </c>
    </row>
    <row r="2539" spans="1:2">
      <c r="A2539">
        <v>2538</v>
      </c>
      <c r="B2539" s="13">
        <v>-3.3632735861730563</v>
      </c>
    </row>
    <row r="2540" spans="1:2">
      <c r="A2540">
        <v>2539</v>
      </c>
      <c r="B2540" s="13">
        <v>-1.6386313908540135E-2</v>
      </c>
    </row>
    <row r="2541" spans="1:2">
      <c r="A2541">
        <v>2540</v>
      </c>
      <c r="B2541" s="13">
        <v>-4.3597860055833628</v>
      </c>
    </row>
    <row r="2542" spans="1:2">
      <c r="A2542">
        <v>2541</v>
      </c>
      <c r="B2542" s="13">
        <v>-6.6980922661826394</v>
      </c>
    </row>
    <row r="2543" spans="1:2">
      <c r="A2543">
        <v>2542</v>
      </c>
      <c r="B2543" s="13">
        <v>-1.6230903679531399</v>
      </c>
    </row>
    <row r="2544" spans="1:2">
      <c r="A2544">
        <v>2543</v>
      </c>
      <c r="B2544" s="13">
        <v>-5.3846682922146236</v>
      </c>
    </row>
    <row r="2545" spans="1:2">
      <c r="A2545">
        <v>2544</v>
      </c>
      <c r="B2545" s="13">
        <v>-1.6174435945963441</v>
      </c>
    </row>
    <row r="2546" spans="1:2">
      <c r="A2546">
        <v>2545</v>
      </c>
      <c r="B2546" s="13">
        <v>-0.33926734618097271</v>
      </c>
    </row>
    <row r="2547" spans="1:2">
      <c r="A2547">
        <v>2546</v>
      </c>
      <c r="B2547" s="13">
        <v>-1.7910207056094523</v>
      </c>
    </row>
    <row r="2548" spans="1:2">
      <c r="A2548">
        <v>2547</v>
      </c>
      <c r="B2548" s="13">
        <v>-7.233767698221385</v>
      </c>
    </row>
    <row r="2549" spans="1:2">
      <c r="A2549">
        <v>2548</v>
      </c>
      <c r="B2549" s="13">
        <v>-2.9732875451445864</v>
      </c>
    </row>
    <row r="2550" spans="1:2">
      <c r="A2550">
        <v>2549</v>
      </c>
      <c r="B2550" s="13">
        <v>4.8530143704048809</v>
      </c>
    </row>
    <row r="2551" spans="1:2">
      <c r="A2551">
        <v>2550</v>
      </c>
      <c r="B2551" s="13">
        <v>-2.4968887237664998</v>
      </c>
    </row>
    <row r="2552" spans="1:2">
      <c r="A2552">
        <v>2551</v>
      </c>
      <c r="B2552" s="13">
        <v>0.85649242211117904</v>
      </c>
    </row>
    <row r="2553" spans="1:2">
      <c r="A2553">
        <v>2552</v>
      </c>
      <c r="B2553" s="13">
        <v>-0.50197214813346236</v>
      </c>
    </row>
    <row r="2554" spans="1:2">
      <c r="A2554">
        <v>2553</v>
      </c>
      <c r="B2554" s="13">
        <v>-0.75910515078496055</v>
      </c>
    </row>
    <row r="2555" spans="1:2">
      <c r="A2555">
        <v>2554</v>
      </c>
      <c r="B2555" s="13">
        <v>-2.7032803281436268</v>
      </c>
    </row>
    <row r="2556" spans="1:2">
      <c r="A2556">
        <v>2555</v>
      </c>
      <c r="B2556" s="13">
        <v>-5.6109944381435461</v>
      </c>
    </row>
    <row r="2557" spans="1:2">
      <c r="A2557">
        <v>2556</v>
      </c>
      <c r="B2557" s="13">
        <v>-0.77698198223544213</v>
      </c>
    </row>
    <row r="2558" spans="1:2">
      <c r="A2558">
        <v>2557</v>
      </c>
      <c r="B2558" s="13">
        <v>-4.7430908267563252</v>
      </c>
    </row>
    <row r="2559" spans="1:2">
      <c r="A2559">
        <v>2558</v>
      </c>
      <c r="B2559" s="13">
        <v>-5.1709232262491254</v>
      </c>
    </row>
    <row r="2560" spans="1:2">
      <c r="A2560">
        <v>2559</v>
      </c>
      <c r="B2560" s="13">
        <v>5.9921012871465402</v>
      </c>
    </row>
    <row r="2561" spans="1:2">
      <c r="A2561">
        <v>2560</v>
      </c>
      <c r="B2561" s="13">
        <v>-1.6564606261246497</v>
      </c>
    </row>
    <row r="2562" spans="1:2">
      <c r="A2562">
        <v>2561</v>
      </c>
      <c r="B2562" s="13">
        <v>-6.0646474292338421</v>
      </c>
    </row>
    <row r="2563" spans="1:2">
      <c r="A2563">
        <v>2562</v>
      </c>
      <c r="B2563" s="13">
        <v>3.480277068441854</v>
      </c>
    </row>
    <row r="2564" spans="1:2">
      <c r="A2564">
        <v>2563</v>
      </c>
      <c r="B2564" s="13">
        <v>-2.7480988873095673</v>
      </c>
    </row>
    <row r="2565" spans="1:2">
      <c r="A2565">
        <v>2564</v>
      </c>
      <c r="B2565" s="13">
        <v>-3.7249908833202019</v>
      </c>
    </row>
    <row r="2566" spans="1:2">
      <c r="A2566">
        <v>2565</v>
      </c>
      <c r="B2566" s="13">
        <v>-0.34767839191610972</v>
      </c>
    </row>
    <row r="2567" spans="1:2">
      <c r="A2567">
        <v>2566</v>
      </c>
      <c r="B2567" s="13">
        <v>-4.531255166309669</v>
      </c>
    </row>
    <row r="2568" spans="1:2">
      <c r="A2568">
        <v>2567</v>
      </c>
      <c r="B2568" s="13">
        <v>0.21610229363427497</v>
      </c>
    </row>
    <row r="2569" spans="1:2">
      <c r="A2569">
        <v>2568</v>
      </c>
      <c r="B2569" s="13">
        <v>3.7292967508161516</v>
      </c>
    </row>
    <row r="2570" spans="1:2">
      <c r="A2570">
        <v>2569</v>
      </c>
      <c r="B2570" s="13">
        <v>-2.4488577427531681</v>
      </c>
    </row>
    <row r="2571" spans="1:2">
      <c r="A2571">
        <v>2570</v>
      </c>
      <c r="B2571" s="13">
        <v>-4.5401748674373259</v>
      </c>
    </row>
    <row r="2572" spans="1:2">
      <c r="A2572">
        <v>2571</v>
      </c>
      <c r="B2572" s="13">
        <v>-0.5902459571127614</v>
      </c>
    </row>
    <row r="2573" spans="1:2">
      <c r="A2573">
        <v>2572</v>
      </c>
      <c r="B2573" s="13">
        <v>3.8912665259831565</v>
      </c>
    </row>
    <row r="2574" spans="1:2">
      <c r="A2574">
        <v>2573</v>
      </c>
      <c r="B2574" s="13">
        <v>1.0625224737399002</v>
      </c>
    </row>
    <row r="2575" spans="1:2">
      <c r="A2575">
        <v>2574</v>
      </c>
      <c r="B2575" s="13">
        <v>2.0066277697927921</v>
      </c>
    </row>
    <row r="2576" spans="1:2">
      <c r="A2576">
        <v>2575</v>
      </c>
      <c r="B2576" s="13">
        <v>5.4368815117120697</v>
      </c>
    </row>
    <row r="2577" spans="1:2">
      <c r="A2577">
        <v>2576</v>
      </c>
      <c r="B2577" s="13">
        <v>4.6433680902407435</v>
      </c>
    </row>
    <row r="2578" spans="1:2">
      <c r="A2578">
        <v>2577</v>
      </c>
      <c r="B2578" s="13">
        <v>-5.202223395904765</v>
      </c>
    </row>
    <row r="2579" spans="1:2">
      <c r="A2579">
        <v>2578</v>
      </c>
      <c r="B2579" s="13">
        <v>1.0916045455834529</v>
      </c>
    </row>
    <row r="2580" spans="1:2">
      <c r="A2580">
        <v>2579</v>
      </c>
      <c r="B2580" s="13">
        <v>4.0416936853442706</v>
      </c>
    </row>
    <row r="2581" spans="1:2">
      <c r="A2581">
        <v>2580</v>
      </c>
      <c r="B2581" s="13">
        <v>-3.941309429116119</v>
      </c>
    </row>
    <row r="2582" spans="1:2">
      <c r="A2582">
        <v>2581</v>
      </c>
      <c r="B2582" s="13">
        <v>3.4956230649179512</v>
      </c>
    </row>
    <row r="2583" spans="1:2">
      <c r="A2583">
        <v>2582</v>
      </c>
      <c r="B2583" s="13">
        <v>0.31106095376937876</v>
      </c>
    </row>
    <row r="2584" spans="1:2">
      <c r="A2584">
        <v>2583</v>
      </c>
      <c r="B2584" s="13">
        <v>0.91333603377602657</v>
      </c>
    </row>
    <row r="2585" spans="1:2">
      <c r="A2585">
        <v>2584</v>
      </c>
      <c r="B2585" s="13">
        <v>1.1378863851703234</v>
      </c>
    </row>
    <row r="2586" spans="1:2">
      <c r="A2586">
        <v>2585</v>
      </c>
      <c r="B2586" s="13">
        <v>-4.432764001358823</v>
      </c>
    </row>
    <row r="2587" spans="1:2">
      <c r="A2587">
        <v>2586</v>
      </c>
      <c r="B2587" s="13">
        <v>-4.0977179960615171</v>
      </c>
    </row>
    <row r="2588" spans="1:2">
      <c r="A2588">
        <v>2587</v>
      </c>
      <c r="B2588" s="13">
        <v>-2.4085509517903447</v>
      </c>
    </row>
    <row r="2589" spans="1:2">
      <c r="A2589">
        <v>2588</v>
      </c>
      <c r="B2589" s="13">
        <v>5.5335116028107922</v>
      </c>
    </row>
    <row r="2590" spans="1:2">
      <c r="A2590">
        <v>2589</v>
      </c>
      <c r="B2590" s="13">
        <v>-4.6702614265484597</v>
      </c>
    </row>
    <row r="2591" spans="1:2">
      <c r="A2591">
        <v>2590</v>
      </c>
      <c r="B2591" s="13">
        <v>0.43232956721550753</v>
      </c>
    </row>
    <row r="2592" spans="1:2">
      <c r="A2592">
        <v>2591</v>
      </c>
      <c r="B2592" s="13">
        <v>-0.41710889158725162</v>
      </c>
    </row>
    <row r="2593" spans="1:2">
      <c r="A2593">
        <v>2592</v>
      </c>
      <c r="B2593" s="13">
        <v>-0.16546995001483555</v>
      </c>
    </row>
    <row r="2594" spans="1:2">
      <c r="A2594">
        <v>2593</v>
      </c>
      <c r="B2594" s="13">
        <v>-1.5028406994095242</v>
      </c>
    </row>
    <row r="2595" spans="1:2">
      <c r="A2595">
        <v>2594</v>
      </c>
      <c r="B2595" s="13">
        <v>-1.1828869707618013</v>
      </c>
    </row>
    <row r="2596" spans="1:2">
      <c r="A2596">
        <v>2595</v>
      </c>
      <c r="B2596" s="13">
        <v>-3.0375052604399135</v>
      </c>
    </row>
    <row r="2597" spans="1:2">
      <c r="A2597">
        <v>2596</v>
      </c>
      <c r="B2597" s="13">
        <v>-4.4745554122486588</v>
      </c>
    </row>
    <row r="2598" spans="1:2">
      <c r="A2598">
        <v>2597</v>
      </c>
      <c r="B2598" s="13">
        <v>-2.941693085502525</v>
      </c>
    </row>
    <row r="2599" spans="1:2">
      <c r="A2599">
        <v>2598</v>
      </c>
      <c r="B2599" s="13">
        <v>-1.4056645690715845</v>
      </c>
    </row>
    <row r="2600" spans="1:2">
      <c r="A2600">
        <v>2599</v>
      </c>
      <c r="B2600" s="13">
        <v>-4.9364468644985733</v>
      </c>
    </row>
    <row r="2601" spans="1:2">
      <c r="A2601">
        <v>2600</v>
      </c>
      <c r="B2601" s="13">
        <v>1.2861094540028892</v>
      </c>
    </row>
    <row r="2602" spans="1:2">
      <c r="A2602">
        <v>2601</v>
      </c>
      <c r="B2602" s="13">
        <v>-2.4443621888176601</v>
      </c>
    </row>
    <row r="2603" spans="1:2">
      <c r="A2603">
        <v>2602</v>
      </c>
      <c r="B2603" s="13">
        <v>-1.2923161914892156</v>
      </c>
    </row>
    <row r="2604" spans="1:2">
      <c r="A2604">
        <v>2603</v>
      </c>
      <c r="B2604" s="13">
        <v>1.1384549624715712</v>
      </c>
    </row>
    <row r="2605" spans="1:2">
      <c r="A2605">
        <v>2604</v>
      </c>
      <c r="B2605" s="13">
        <v>0.70167034628329117</v>
      </c>
    </row>
    <row r="2606" spans="1:2">
      <c r="A2606">
        <v>2605</v>
      </c>
      <c r="B2606" s="13">
        <v>-3.1742337583603226</v>
      </c>
    </row>
    <row r="2607" spans="1:2">
      <c r="A2607">
        <v>2606</v>
      </c>
      <c r="B2607" s="13">
        <v>7.0983954297500098</v>
      </c>
    </row>
    <row r="2608" spans="1:2">
      <c r="A2608">
        <v>2607</v>
      </c>
      <c r="B2608" s="13">
        <v>3.333338864285615</v>
      </c>
    </row>
    <row r="2609" spans="1:2">
      <c r="A2609">
        <v>2608</v>
      </c>
      <c r="B2609" s="13">
        <v>-3.9187034549182247</v>
      </c>
    </row>
    <row r="2610" spans="1:2">
      <c r="A2610">
        <v>2609</v>
      </c>
      <c r="B2610" s="13">
        <v>1.1090176398586924</v>
      </c>
    </row>
    <row r="2611" spans="1:2">
      <c r="A2611">
        <v>2610</v>
      </c>
      <c r="B2611" s="13">
        <v>0.14355867748009427</v>
      </c>
    </row>
    <row r="2612" spans="1:2">
      <c r="A2612">
        <v>2611</v>
      </c>
      <c r="B2612" s="13">
        <v>-4.4350396027328376</v>
      </c>
    </row>
    <row r="2613" spans="1:2">
      <c r="A2613">
        <v>2612</v>
      </c>
      <c r="B2613" s="13">
        <v>-0.22493691199171392</v>
      </c>
    </row>
    <row r="2614" spans="1:2">
      <c r="A2614">
        <v>2613</v>
      </c>
      <c r="B2614" s="13">
        <v>0.31724785207910877</v>
      </c>
    </row>
    <row r="2615" spans="1:2">
      <c r="A2615">
        <v>2614</v>
      </c>
      <c r="B2615" s="13">
        <v>0.13748561701136314</v>
      </c>
    </row>
    <row r="2616" spans="1:2">
      <c r="A2616">
        <v>2615</v>
      </c>
      <c r="B2616" s="13">
        <v>-2.2815088146182578</v>
      </c>
    </row>
    <row r="2617" spans="1:2">
      <c r="A2617">
        <v>2616</v>
      </c>
      <c r="B2617" s="13">
        <v>0.70844258349585543</v>
      </c>
    </row>
    <row r="2618" spans="1:2">
      <c r="A2618">
        <v>2617</v>
      </c>
      <c r="B2618" s="13">
        <v>1.1798847273669002</v>
      </c>
    </row>
    <row r="2619" spans="1:2">
      <c r="A2619">
        <v>2618</v>
      </c>
      <c r="B2619" s="13">
        <v>-6.7895906385502034</v>
      </c>
    </row>
    <row r="2620" spans="1:2">
      <c r="A2620">
        <v>2619</v>
      </c>
      <c r="B2620" s="13">
        <v>-4.4486265018265083</v>
      </c>
    </row>
    <row r="2621" spans="1:2">
      <c r="A2621">
        <v>2620</v>
      </c>
      <c r="B2621" s="13">
        <v>-0.81828171642449432</v>
      </c>
    </row>
    <row r="2622" spans="1:2">
      <c r="A2622">
        <v>2621</v>
      </c>
      <c r="B2622" s="13">
        <v>-3.8872872697662917</v>
      </c>
    </row>
    <row r="2623" spans="1:2">
      <c r="A2623">
        <v>2622</v>
      </c>
      <c r="B2623" s="13">
        <v>-6.6280463353828321</v>
      </c>
    </row>
    <row r="2624" spans="1:2">
      <c r="A2624">
        <v>2623</v>
      </c>
      <c r="B2624" s="13">
        <v>-2.5772553912034071</v>
      </c>
    </row>
    <row r="2625" spans="1:2">
      <c r="A2625">
        <v>2624</v>
      </c>
      <c r="B2625" s="13">
        <v>-1.3044335192355447</v>
      </c>
    </row>
    <row r="2626" spans="1:2">
      <c r="A2626">
        <v>2625</v>
      </c>
      <c r="B2626" s="13">
        <v>-2.4672544188046763</v>
      </c>
    </row>
    <row r="2627" spans="1:2">
      <c r="A2627">
        <v>2626</v>
      </c>
      <c r="B2627" s="13">
        <v>-2.9499935749249921</v>
      </c>
    </row>
    <row r="2628" spans="1:2">
      <c r="A2628">
        <v>2627</v>
      </c>
      <c r="B2628" s="13">
        <v>5.7269632782154538</v>
      </c>
    </row>
    <row r="2629" spans="1:2">
      <c r="A2629">
        <v>2628</v>
      </c>
      <c r="B2629" s="13">
        <v>9.4725087877074995E-2</v>
      </c>
    </row>
    <row r="2630" spans="1:2">
      <c r="A2630">
        <v>2629</v>
      </c>
      <c r="B2630" s="13">
        <v>3.1900296263038221</v>
      </c>
    </row>
    <row r="2631" spans="1:2">
      <c r="A2631">
        <v>2630</v>
      </c>
      <c r="B2631" s="13">
        <v>-0.45160082622816389</v>
      </c>
    </row>
    <row r="2632" spans="1:2">
      <c r="A2632">
        <v>2631</v>
      </c>
      <c r="B2632" s="13">
        <v>6.2639620346572817</v>
      </c>
    </row>
    <row r="2633" spans="1:2">
      <c r="A2633">
        <v>2632</v>
      </c>
      <c r="B2633" s="13">
        <v>-1.5991295042831877</v>
      </c>
    </row>
    <row r="2634" spans="1:2">
      <c r="A2634">
        <v>2633</v>
      </c>
      <c r="B2634" s="13">
        <v>3.4549770436012839</v>
      </c>
    </row>
    <row r="2635" spans="1:2">
      <c r="A2635">
        <v>2634</v>
      </c>
      <c r="B2635" s="13">
        <v>-2.9902854314546712</v>
      </c>
    </row>
    <row r="2636" spans="1:2">
      <c r="A2636">
        <v>2635</v>
      </c>
      <c r="B2636" s="13">
        <v>2.5452285642196562</v>
      </c>
    </row>
    <row r="2637" spans="1:2">
      <c r="A2637">
        <v>2636</v>
      </c>
      <c r="B2637" s="13">
        <v>-2.3523804745400065</v>
      </c>
    </row>
    <row r="2638" spans="1:2">
      <c r="A2638">
        <v>2637</v>
      </c>
      <c r="B2638" s="13">
        <v>-4.3329768676906593</v>
      </c>
    </row>
    <row r="2639" spans="1:2">
      <c r="A2639">
        <v>2638</v>
      </c>
      <c r="B2639" s="13">
        <v>1.9224622978481156</v>
      </c>
    </row>
    <row r="2640" spans="1:2">
      <c r="A2640">
        <v>2639</v>
      </c>
      <c r="B2640" s="13">
        <v>-8.8293260907204871</v>
      </c>
    </row>
    <row r="2641" spans="1:2">
      <c r="A2641">
        <v>2640</v>
      </c>
      <c r="B2641" s="13">
        <v>-1.3418185853330067</v>
      </c>
    </row>
    <row r="2642" spans="1:2">
      <c r="A2642">
        <v>2641</v>
      </c>
      <c r="B2642" s="13">
        <v>-1.9048436525563288</v>
      </c>
    </row>
    <row r="2643" spans="1:2">
      <c r="A2643">
        <v>2642</v>
      </c>
      <c r="B2643" s="13">
        <v>-6.7510002640491242</v>
      </c>
    </row>
    <row r="2644" spans="1:2">
      <c r="A2644">
        <v>2643</v>
      </c>
      <c r="B2644" s="13">
        <v>-4.3619173171034005</v>
      </c>
    </row>
    <row r="2645" spans="1:2">
      <c r="A2645">
        <v>2644</v>
      </c>
      <c r="B2645" s="13">
        <v>-3.3316180189186135</v>
      </c>
    </row>
    <row r="2646" spans="1:2">
      <c r="A2646">
        <v>2645</v>
      </c>
      <c r="B2646" s="13">
        <v>-5.6021898062690205</v>
      </c>
    </row>
    <row r="2647" spans="1:2">
      <c r="A2647">
        <v>2646</v>
      </c>
      <c r="B2647" s="13">
        <v>-2.8207607844926641</v>
      </c>
    </row>
    <row r="2648" spans="1:2">
      <c r="A2648">
        <v>2647</v>
      </c>
      <c r="B2648" s="13">
        <v>3.4264895053667965</v>
      </c>
    </row>
    <row r="2649" spans="1:2">
      <c r="A2649">
        <v>2648</v>
      </c>
      <c r="B2649" s="13">
        <v>0.32598060797456108</v>
      </c>
    </row>
    <row r="2650" spans="1:2">
      <c r="A2650">
        <v>2649</v>
      </c>
      <c r="B2650" s="13">
        <v>2.2471476992070194</v>
      </c>
    </row>
    <row r="2651" spans="1:2">
      <c r="A2651">
        <v>2650</v>
      </c>
      <c r="B2651" s="13">
        <v>2.3822946356549273</v>
      </c>
    </row>
    <row r="2652" spans="1:2">
      <c r="A2652">
        <v>2651</v>
      </c>
      <c r="B2652" s="13">
        <v>-3.4818056181326216</v>
      </c>
    </row>
    <row r="2653" spans="1:2">
      <c r="A2653">
        <v>2652</v>
      </c>
      <c r="B2653" s="13">
        <v>-1.7611135983844342</v>
      </c>
    </row>
    <row r="2654" spans="1:2">
      <c r="A2654">
        <v>2653</v>
      </c>
      <c r="B2654" s="13">
        <v>-1.1252820147998115</v>
      </c>
    </row>
    <row r="2655" spans="1:2">
      <c r="A2655">
        <v>2654</v>
      </c>
      <c r="B2655" s="13">
        <v>2.2787461603055119</v>
      </c>
    </row>
    <row r="2656" spans="1:2">
      <c r="A2656">
        <v>2655</v>
      </c>
      <c r="B2656" s="13">
        <v>-1.362836942664106</v>
      </c>
    </row>
    <row r="2657" spans="1:2">
      <c r="A2657">
        <v>2656</v>
      </c>
      <c r="B2657" s="13">
        <v>-1.1968012787516418</v>
      </c>
    </row>
    <row r="2658" spans="1:2">
      <c r="A2658">
        <v>2657</v>
      </c>
      <c r="B2658" s="13">
        <v>3.2135191233186484</v>
      </c>
    </row>
    <row r="2659" spans="1:2">
      <c r="A2659">
        <v>2658</v>
      </c>
      <c r="B2659" s="13">
        <v>1.9848498517855448</v>
      </c>
    </row>
    <row r="2660" spans="1:2">
      <c r="A2660">
        <v>2659</v>
      </c>
      <c r="B2660" s="13">
        <v>4.4820837050381339</v>
      </c>
    </row>
    <row r="2661" spans="1:2">
      <c r="A2661">
        <v>2660</v>
      </c>
      <c r="B2661" s="13">
        <v>0.60381052760711418</v>
      </c>
    </row>
    <row r="2662" spans="1:2">
      <c r="A2662">
        <v>2661</v>
      </c>
      <c r="B2662" s="13">
        <v>1.5581789411580109</v>
      </c>
    </row>
    <row r="2663" spans="1:2">
      <c r="A2663">
        <v>2662</v>
      </c>
      <c r="B2663" s="13">
        <v>-9.9032780005916194</v>
      </c>
    </row>
    <row r="2664" spans="1:2">
      <c r="A2664">
        <v>2663</v>
      </c>
      <c r="B2664" s="13">
        <v>0.36847552563100439</v>
      </c>
    </row>
    <row r="2665" spans="1:2">
      <c r="A2665">
        <v>2664</v>
      </c>
      <c r="B2665" s="13">
        <v>-3.0377742491325677</v>
      </c>
    </row>
    <row r="2666" spans="1:2">
      <c r="A2666">
        <v>2665</v>
      </c>
      <c r="B2666" s="13">
        <v>-1.6779783905001351</v>
      </c>
    </row>
    <row r="2667" spans="1:2">
      <c r="A2667">
        <v>2666</v>
      </c>
      <c r="B2667" s="13">
        <v>-0.32551632305583067</v>
      </c>
    </row>
    <row r="2668" spans="1:2">
      <c r="A2668">
        <v>2667</v>
      </c>
      <c r="B2668" s="13">
        <v>-4.4059913703149576</v>
      </c>
    </row>
    <row r="2669" spans="1:2">
      <c r="A2669">
        <v>2668</v>
      </c>
      <c r="B2669" s="13">
        <v>-4.1423540955253308</v>
      </c>
    </row>
    <row r="2670" spans="1:2">
      <c r="A2670">
        <v>2669</v>
      </c>
      <c r="B2670" s="13">
        <v>2.6864064034496096</v>
      </c>
    </row>
    <row r="2671" spans="1:2">
      <c r="A2671">
        <v>2670</v>
      </c>
      <c r="B2671" s="13">
        <v>3.2487613780493918</v>
      </c>
    </row>
    <row r="2672" spans="1:2">
      <c r="A2672">
        <v>2671</v>
      </c>
      <c r="B2672" s="13">
        <v>-0.30022984296135324</v>
      </c>
    </row>
    <row r="2673" spans="1:2">
      <c r="A2673">
        <v>2672</v>
      </c>
      <c r="B2673" s="13">
        <v>-5.4845519250289385</v>
      </c>
    </row>
    <row r="2674" spans="1:2">
      <c r="A2674">
        <v>2673</v>
      </c>
      <c r="B2674" s="13">
        <v>-3.7398317503261347</v>
      </c>
    </row>
    <row r="2675" spans="1:2">
      <c r="A2675">
        <v>2674</v>
      </c>
      <c r="B2675" s="13">
        <v>2.8491435581645965</v>
      </c>
    </row>
    <row r="2676" spans="1:2">
      <c r="A2676">
        <v>2675</v>
      </c>
      <c r="B2676" s="13">
        <v>3.7720407403295217</v>
      </c>
    </row>
    <row r="2677" spans="1:2">
      <c r="A2677">
        <v>2676</v>
      </c>
      <c r="B2677" s="13">
        <v>-7.3272268593864612E-2</v>
      </c>
    </row>
    <row r="2678" spans="1:2">
      <c r="A2678">
        <v>2677</v>
      </c>
      <c r="B2678" s="13">
        <v>4.1777836078673625</v>
      </c>
    </row>
    <row r="2679" spans="1:2">
      <c r="A2679">
        <v>2678</v>
      </c>
      <c r="B2679" s="13">
        <v>-0.67476664726605717</v>
      </c>
    </row>
    <row r="2680" spans="1:2">
      <c r="A2680">
        <v>2679</v>
      </c>
      <c r="B2680" s="13">
        <v>6.2030756058093486</v>
      </c>
    </row>
    <row r="2681" spans="1:2">
      <c r="A2681">
        <v>2680</v>
      </c>
      <c r="B2681" s="13">
        <v>-0.91080885886978991</v>
      </c>
    </row>
    <row r="2682" spans="1:2">
      <c r="A2682">
        <v>2681</v>
      </c>
      <c r="B2682" s="13">
        <v>-1.9605894811746509</v>
      </c>
    </row>
    <row r="2683" spans="1:2">
      <c r="A2683">
        <v>2682</v>
      </c>
      <c r="B2683" s="13">
        <v>-4.5040819921921704</v>
      </c>
    </row>
    <row r="2684" spans="1:2">
      <c r="A2684">
        <v>2683</v>
      </c>
      <c r="B2684" s="13">
        <v>-0.61971443061359344</v>
      </c>
    </row>
    <row r="2685" spans="1:2">
      <c r="A2685">
        <v>2684</v>
      </c>
      <c r="B2685" s="13">
        <v>2.0075477598159619</v>
      </c>
    </row>
    <row r="2686" spans="1:2">
      <c r="A2686">
        <v>2685</v>
      </c>
      <c r="B2686" s="13">
        <v>2.3083712997142802</v>
      </c>
    </row>
    <row r="2687" spans="1:2">
      <c r="A2687">
        <v>2686</v>
      </c>
      <c r="B2687" s="13">
        <v>-4.0733373238689117</v>
      </c>
    </row>
    <row r="2688" spans="1:2">
      <c r="A2688">
        <v>2687</v>
      </c>
      <c r="B2688" s="13">
        <v>-4.8894227945759789</v>
      </c>
    </row>
    <row r="2689" spans="1:2">
      <c r="A2689">
        <v>2688</v>
      </c>
      <c r="B2689" s="13">
        <v>0.18285407021504024</v>
      </c>
    </row>
    <row r="2690" spans="1:2">
      <c r="A2690">
        <v>2689</v>
      </c>
      <c r="B2690" s="13">
        <v>-5.465467808759815</v>
      </c>
    </row>
    <row r="2691" spans="1:2">
      <c r="A2691">
        <v>2690</v>
      </c>
      <c r="B2691" s="13">
        <v>-4.6035211862859988</v>
      </c>
    </row>
    <row r="2692" spans="1:2">
      <c r="A2692">
        <v>2691</v>
      </c>
      <c r="B2692" s="13">
        <v>1.2080630213737902</v>
      </c>
    </row>
    <row r="2693" spans="1:2">
      <c r="A2693">
        <v>2692</v>
      </c>
      <c r="B2693" s="13">
        <v>-1.9998593748503619</v>
      </c>
    </row>
    <row r="2694" spans="1:2">
      <c r="A2694">
        <v>2693</v>
      </c>
      <c r="B2694" s="13">
        <v>0.86266221377234042</v>
      </c>
    </row>
    <row r="2695" spans="1:2">
      <c r="A2695">
        <v>2694</v>
      </c>
      <c r="B2695" s="13">
        <v>-2.5343458117914044</v>
      </c>
    </row>
    <row r="2696" spans="1:2">
      <c r="A2696">
        <v>2695</v>
      </c>
      <c r="B2696" s="13">
        <v>-2.8611538321140118</v>
      </c>
    </row>
    <row r="2697" spans="1:2">
      <c r="A2697">
        <v>2696</v>
      </c>
      <c r="B2697" s="13">
        <v>-6.5430316627518526</v>
      </c>
    </row>
    <row r="2698" spans="1:2">
      <c r="A2698">
        <v>2697</v>
      </c>
      <c r="B2698" s="13">
        <v>2.3555250442389077</v>
      </c>
    </row>
    <row r="2699" spans="1:2">
      <c r="A2699">
        <v>2698</v>
      </c>
      <c r="B2699" s="13">
        <v>-0.27012139245840949</v>
      </c>
    </row>
    <row r="2700" spans="1:2">
      <c r="A2700">
        <v>2699</v>
      </c>
      <c r="B2700" s="13">
        <v>-2.517838133801285</v>
      </c>
    </row>
    <row r="2701" spans="1:2">
      <c r="A2701">
        <v>2700</v>
      </c>
      <c r="B2701" s="13">
        <v>-2.5217691126807722</v>
      </c>
    </row>
    <row r="2702" spans="1:2">
      <c r="A2702">
        <v>2701</v>
      </c>
      <c r="B2702" s="13">
        <v>-2.8956399068834195</v>
      </c>
    </row>
    <row r="2703" spans="1:2">
      <c r="A2703">
        <v>2702</v>
      </c>
      <c r="B2703" s="13">
        <v>-1.1217066067687513</v>
      </c>
    </row>
    <row r="2704" spans="1:2">
      <c r="A2704">
        <v>2703</v>
      </c>
      <c r="B2704" s="13">
        <v>0.16049422101593219</v>
      </c>
    </row>
    <row r="2705" spans="1:2">
      <c r="A2705">
        <v>2704</v>
      </c>
      <c r="B2705" s="13">
        <v>-1.5966331624177725</v>
      </c>
    </row>
    <row r="2706" spans="1:2">
      <c r="A2706">
        <v>2705</v>
      </c>
      <c r="B2706" s="13">
        <v>0.91474207189010903</v>
      </c>
    </row>
    <row r="2707" spans="1:2">
      <c r="A2707">
        <v>2706</v>
      </c>
      <c r="B2707" s="13">
        <v>-3.6259596559614065</v>
      </c>
    </row>
    <row r="2708" spans="1:2">
      <c r="A2708">
        <v>2707</v>
      </c>
      <c r="B2708" s="13">
        <v>-4.0042927404569149</v>
      </c>
    </row>
    <row r="2709" spans="1:2">
      <c r="A2709">
        <v>2708</v>
      </c>
      <c r="B2709" s="13">
        <v>-3.47059049950684</v>
      </c>
    </row>
    <row r="2710" spans="1:2">
      <c r="A2710">
        <v>2709</v>
      </c>
      <c r="B2710" s="13">
        <v>-1.3618043241451856</v>
      </c>
    </row>
    <row r="2711" spans="1:2">
      <c r="A2711">
        <v>2710</v>
      </c>
      <c r="B2711" s="13">
        <v>1.1251493002492152</v>
      </c>
    </row>
    <row r="2712" spans="1:2">
      <c r="A2712">
        <v>2711</v>
      </c>
      <c r="B2712" s="13">
        <v>-1.7480900576332767</v>
      </c>
    </row>
    <row r="2713" spans="1:2">
      <c r="A2713">
        <v>2712</v>
      </c>
      <c r="B2713" s="13">
        <v>1.6664439170161889</v>
      </c>
    </row>
    <row r="2714" spans="1:2">
      <c r="A2714">
        <v>2713</v>
      </c>
      <c r="B2714" s="13">
        <v>0.4399806823495529</v>
      </c>
    </row>
    <row r="2715" spans="1:2">
      <c r="A2715">
        <v>2714</v>
      </c>
      <c r="B2715" s="13">
        <v>-0.69748531757359722</v>
      </c>
    </row>
    <row r="2716" spans="1:2">
      <c r="A2716">
        <v>2715</v>
      </c>
      <c r="B2716" s="13">
        <v>2.0023294391381077</v>
      </c>
    </row>
    <row r="2717" spans="1:2">
      <c r="A2717">
        <v>2716</v>
      </c>
      <c r="B2717" s="13">
        <v>-2.9548991277641492</v>
      </c>
    </row>
    <row r="2718" spans="1:2">
      <c r="A2718">
        <v>2717</v>
      </c>
      <c r="B2718" s="13">
        <v>2.6278262021960828</v>
      </c>
    </row>
    <row r="2719" spans="1:2">
      <c r="A2719">
        <v>2718</v>
      </c>
      <c r="B2719" s="13">
        <v>2.5450719918057718</v>
      </c>
    </row>
    <row r="2720" spans="1:2">
      <c r="A2720">
        <v>2719</v>
      </c>
      <c r="B2720" s="13">
        <v>-5.6000025273387424</v>
      </c>
    </row>
    <row r="2721" spans="1:2">
      <c r="A2721">
        <v>2720</v>
      </c>
      <c r="B2721" s="13">
        <v>-3.6922365454965447</v>
      </c>
    </row>
    <row r="2722" spans="1:2">
      <c r="A2722">
        <v>2721</v>
      </c>
      <c r="B2722" s="13">
        <v>-6.5794892174950208</v>
      </c>
    </row>
    <row r="2723" spans="1:2">
      <c r="A2723">
        <v>2722</v>
      </c>
      <c r="B2723" s="13">
        <v>-3.7286788385746141</v>
      </c>
    </row>
    <row r="2724" spans="1:2">
      <c r="A2724">
        <v>2723</v>
      </c>
      <c r="B2724" s="13">
        <v>-2.0015882892012478</v>
      </c>
    </row>
    <row r="2725" spans="1:2">
      <c r="A2725">
        <v>2724</v>
      </c>
      <c r="B2725" s="13">
        <v>-0.45558417094489201</v>
      </c>
    </row>
    <row r="2726" spans="1:2">
      <c r="A2726">
        <v>2725</v>
      </c>
      <c r="B2726" s="13">
        <v>-1.7855560452035866</v>
      </c>
    </row>
    <row r="2727" spans="1:2">
      <c r="A2727">
        <v>2726</v>
      </c>
      <c r="B2727" s="13">
        <v>0.88945512645186597</v>
      </c>
    </row>
    <row r="2728" spans="1:2">
      <c r="A2728">
        <v>2727</v>
      </c>
      <c r="B2728" s="13">
        <v>1.6952337415870251</v>
      </c>
    </row>
    <row r="2729" spans="1:2">
      <c r="A2729">
        <v>2728</v>
      </c>
      <c r="B2729" s="13">
        <v>3.7276685684070592</v>
      </c>
    </row>
    <row r="2730" spans="1:2">
      <c r="A2730">
        <v>2729</v>
      </c>
      <c r="B2730" s="13">
        <v>-1.0214838935960531</v>
      </c>
    </row>
    <row r="2731" spans="1:2">
      <c r="A2731">
        <v>2730</v>
      </c>
      <c r="B2731" s="13">
        <v>1.1633609981951285</v>
      </c>
    </row>
    <row r="2732" spans="1:2">
      <c r="A2732">
        <v>2731</v>
      </c>
      <c r="B2732" s="13">
        <v>-5.4093272150668268</v>
      </c>
    </row>
    <row r="2733" spans="1:2">
      <c r="A2733">
        <v>2732</v>
      </c>
      <c r="B2733" s="13">
        <v>-2.6464104791615508</v>
      </c>
    </row>
    <row r="2734" spans="1:2">
      <c r="A2734">
        <v>2733</v>
      </c>
      <c r="B2734" s="13">
        <v>-4.1802043896805925</v>
      </c>
    </row>
    <row r="2735" spans="1:2">
      <c r="A2735">
        <v>2734</v>
      </c>
      <c r="B2735" s="13">
        <v>1.0539014170986152</v>
      </c>
    </row>
    <row r="2736" spans="1:2">
      <c r="A2736">
        <v>2735</v>
      </c>
      <c r="B2736" s="13">
        <v>-2.9288229532907377</v>
      </c>
    </row>
    <row r="2737" spans="1:2">
      <c r="A2737">
        <v>2736</v>
      </c>
      <c r="B2737" s="13">
        <v>2.2579655137166097</v>
      </c>
    </row>
    <row r="2738" spans="1:2">
      <c r="A2738">
        <v>2737</v>
      </c>
      <c r="B2738" s="13">
        <v>-3.0464230013048774</v>
      </c>
    </row>
    <row r="2739" spans="1:2">
      <c r="A2739">
        <v>2738</v>
      </c>
      <c r="B2739" s="13">
        <v>2.8712409822634037</v>
      </c>
    </row>
    <row r="2740" spans="1:2">
      <c r="A2740">
        <v>2739</v>
      </c>
      <c r="B2740" s="13">
        <v>4.6918273972211546</v>
      </c>
    </row>
    <row r="2741" spans="1:2">
      <c r="A2741">
        <v>2740</v>
      </c>
      <c r="B2741" s="13">
        <v>-3.2164636090223357</v>
      </c>
    </row>
    <row r="2742" spans="1:2">
      <c r="A2742">
        <v>2741</v>
      </c>
      <c r="B2742" s="13">
        <v>-1.6782469915681988</v>
      </c>
    </row>
    <row r="2743" spans="1:2">
      <c r="A2743">
        <v>2742</v>
      </c>
      <c r="B2743" s="13">
        <v>-2.8455070190682665</v>
      </c>
    </row>
    <row r="2744" spans="1:2">
      <c r="A2744">
        <v>2743</v>
      </c>
      <c r="B2744" s="13">
        <v>6.5806571841571293E-2</v>
      </c>
    </row>
    <row r="2745" spans="1:2">
      <c r="A2745">
        <v>2744</v>
      </c>
      <c r="B2745" s="13">
        <v>4.3519906362180327</v>
      </c>
    </row>
    <row r="2746" spans="1:2">
      <c r="A2746">
        <v>2745</v>
      </c>
      <c r="B2746" s="13">
        <v>-7.0111612142881494</v>
      </c>
    </row>
    <row r="2747" spans="1:2">
      <c r="A2747">
        <v>2746</v>
      </c>
      <c r="B2747" s="13">
        <v>-0.22395515662666654</v>
      </c>
    </row>
    <row r="2748" spans="1:2">
      <c r="A2748">
        <v>2747</v>
      </c>
      <c r="B2748" s="13">
        <v>-3.7470781184918942</v>
      </c>
    </row>
    <row r="2749" spans="1:2">
      <c r="A2749">
        <v>2748</v>
      </c>
      <c r="B2749" s="13">
        <v>4.7524997127607413</v>
      </c>
    </row>
    <row r="2750" spans="1:2">
      <c r="A2750">
        <v>2749</v>
      </c>
      <c r="B2750" s="13">
        <v>9.7014462128531296</v>
      </c>
    </row>
    <row r="2751" spans="1:2">
      <c r="A2751">
        <v>2750</v>
      </c>
      <c r="B2751" s="13">
        <v>5.3945032011513273E-2</v>
      </c>
    </row>
    <row r="2752" spans="1:2">
      <c r="A2752">
        <v>2751</v>
      </c>
      <c r="B2752" s="13">
        <v>-1.1856252428420255</v>
      </c>
    </row>
    <row r="2753" spans="1:2">
      <c r="A2753">
        <v>2752</v>
      </c>
      <c r="B2753" s="13">
        <v>-6.1123294513689626</v>
      </c>
    </row>
    <row r="2754" spans="1:2">
      <c r="A2754">
        <v>2753</v>
      </c>
      <c r="B2754" s="13">
        <v>-4.780269835002886</v>
      </c>
    </row>
    <row r="2755" spans="1:2">
      <c r="A2755">
        <v>2754</v>
      </c>
      <c r="B2755" s="13">
        <v>-1.8074901309085663</v>
      </c>
    </row>
    <row r="2756" spans="1:2">
      <c r="A2756">
        <v>2755</v>
      </c>
      <c r="B2756" s="13">
        <v>3.9092780959673306</v>
      </c>
    </row>
    <row r="2757" spans="1:2">
      <c r="A2757">
        <v>2756</v>
      </c>
      <c r="B2757" s="13">
        <v>-1.5620098433455325</v>
      </c>
    </row>
    <row r="2758" spans="1:2">
      <c r="A2758">
        <v>2757</v>
      </c>
      <c r="B2758" s="13">
        <v>-2.8454801614817624</v>
      </c>
    </row>
    <row r="2759" spans="1:2">
      <c r="A2759">
        <v>2758</v>
      </c>
      <c r="B2759" s="13">
        <v>-3.7471938794106228</v>
      </c>
    </row>
    <row r="2760" spans="1:2">
      <c r="A2760">
        <v>2759</v>
      </c>
      <c r="B2760" s="13">
        <v>1.9179662533435922</v>
      </c>
    </row>
    <row r="2761" spans="1:2">
      <c r="A2761">
        <v>2760</v>
      </c>
      <c r="B2761" s="13">
        <v>5.08164450239763</v>
      </c>
    </row>
    <row r="2762" spans="1:2">
      <c r="A2762">
        <v>2761</v>
      </c>
      <c r="B2762" s="13">
        <v>-3.1519551659677161</v>
      </c>
    </row>
    <row r="2763" spans="1:2">
      <c r="A2763">
        <v>2762</v>
      </c>
      <c r="B2763" s="13">
        <v>0.65571946314440521</v>
      </c>
    </row>
    <row r="2764" spans="1:2">
      <c r="A2764">
        <v>2763</v>
      </c>
      <c r="B2764" s="13">
        <v>1.3294219450911293</v>
      </c>
    </row>
    <row r="2765" spans="1:2">
      <c r="A2765">
        <v>2764</v>
      </c>
      <c r="B2765" s="13">
        <v>-5.1954332447454386</v>
      </c>
    </row>
    <row r="2766" spans="1:2">
      <c r="A2766">
        <v>2765</v>
      </c>
      <c r="B2766" s="13">
        <v>-2.8083803131908867</v>
      </c>
    </row>
    <row r="2767" spans="1:2">
      <c r="A2767">
        <v>2766</v>
      </c>
      <c r="B2767" s="13">
        <v>-5.174021686731324</v>
      </c>
    </row>
    <row r="2768" spans="1:2">
      <c r="A2768">
        <v>2767</v>
      </c>
      <c r="B2768" s="13">
        <v>-3.0083838717166977</v>
      </c>
    </row>
    <row r="2769" spans="1:2">
      <c r="A2769">
        <v>2768</v>
      </c>
      <c r="B2769" s="13">
        <v>-4.1616541142169217</v>
      </c>
    </row>
    <row r="2770" spans="1:2">
      <c r="A2770">
        <v>2769</v>
      </c>
      <c r="B2770" s="13">
        <v>-0.82750945156576072</v>
      </c>
    </row>
    <row r="2771" spans="1:2">
      <c r="A2771">
        <v>2770</v>
      </c>
      <c r="B2771" s="13">
        <v>-1.79296139561901</v>
      </c>
    </row>
    <row r="2772" spans="1:2">
      <c r="A2772">
        <v>2771</v>
      </c>
      <c r="B2772" s="13">
        <v>6.4347865185768915</v>
      </c>
    </row>
    <row r="2773" spans="1:2">
      <c r="A2773">
        <v>2772</v>
      </c>
      <c r="B2773" s="13">
        <v>-3.5841896246279279</v>
      </c>
    </row>
    <row r="2774" spans="1:2">
      <c r="A2774">
        <v>2773</v>
      </c>
      <c r="B2774" s="13">
        <v>0.32934119955415597</v>
      </c>
    </row>
    <row r="2775" spans="1:2">
      <c r="A2775">
        <v>2774</v>
      </c>
      <c r="B2775" s="13">
        <v>-1.9562151324588974</v>
      </c>
    </row>
    <row r="2776" spans="1:2">
      <c r="A2776">
        <v>2775</v>
      </c>
      <c r="B2776" s="13">
        <v>-3.0032014194471284</v>
      </c>
    </row>
    <row r="2777" spans="1:2">
      <c r="A2777">
        <v>2776</v>
      </c>
      <c r="B2777" s="13">
        <v>0.50736462370514568</v>
      </c>
    </row>
    <row r="2778" spans="1:2">
      <c r="A2778">
        <v>2777</v>
      </c>
      <c r="B2778" s="13">
        <v>-0.67865691410457396</v>
      </c>
    </row>
    <row r="2779" spans="1:2">
      <c r="A2779">
        <v>2778</v>
      </c>
      <c r="B2779" s="13">
        <v>0.79300391418281624</v>
      </c>
    </row>
    <row r="2780" spans="1:2">
      <c r="A2780">
        <v>2779</v>
      </c>
      <c r="B2780" s="13">
        <v>3.4338187225922332</v>
      </c>
    </row>
    <row r="2781" spans="1:2">
      <c r="A2781">
        <v>2780</v>
      </c>
      <c r="B2781" s="13">
        <v>-0.68998086926821456</v>
      </c>
    </row>
    <row r="2782" spans="1:2">
      <c r="A2782">
        <v>2781</v>
      </c>
      <c r="B2782" s="13">
        <v>-2.8950969184141631</v>
      </c>
    </row>
    <row r="2783" spans="1:2">
      <c r="A2783">
        <v>2782</v>
      </c>
      <c r="B2783" s="13">
        <v>2.7488340896127506</v>
      </c>
    </row>
    <row r="2784" spans="1:2">
      <c r="A2784">
        <v>2783</v>
      </c>
      <c r="B2784" s="13">
        <v>-0.45443580703490216</v>
      </c>
    </row>
    <row r="2785" spans="1:2">
      <c r="A2785">
        <v>2784</v>
      </c>
      <c r="B2785" s="13">
        <v>0.64680732881414016</v>
      </c>
    </row>
    <row r="2786" spans="1:2">
      <c r="A2786">
        <v>2785</v>
      </c>
      <c r="B2786" s="13">
        <v>-0.61485069699057426</v>
      </c>
    </row>
    <row r="2787" spans="1:2">
      <c r="A2787">
        <v>2786</v>
      </c>
      <c r="B2787" s="13">
        <v>-5.8082776396829541</v>
      </c>
    </row>
    <row r="2788" spans="1:2">
      <c r="A2788">
        <v>2787</v>
      </c>
      <c r="B2788" s="13">
        <v>-1.6487350474644604</v>
      </c>
    </row>
    <row r="2789" spans="1:2">
      <c r="A2789">
        <v>2788</v>
      </c>
      <c r="B2789" s="13">
        <v>3.1055190083205018</v>
      </c>
    </row>
    <row r="2790" spans="1:2">
      <c r="A2790">
        <v>2789</v>
      </c>
      <c r="B2790" s="13">
        <v>-4.3035796027492017</v>
      </c>
    </row>
    <row r="2791" spans="1:2">
      <c r="A2791">
        <v>2790</v>
      </c>
      <c r="B2791" s="13">
        <v>-0.85581062992996193</v>
      </c>
    </row>
    <row r="2792" spans="1:2">
      <c r="A2792">
        <v>2791</v>
      </c>
      <c r="B2792" s="13">
        <v>0.76398816311549123</v>
      </c>
    </row>
    <row r="2793" spans="1:2">
      <c r="A2793">
        <v>2792</v>
      </c>
      <c r="B2793" s="13">
        <v>0.22852171255565296</v>
      </c>
    </row>
    <row r="2794" spans="1:2">
      <c r="A2794">
        <v>2793</v>
      </c>
      <c r="B2794" s="13">
        <v>5.3882969268230561</v>
      </c>
    </row>
    <row r="2795" spans="1:2">
      <c r="A2795">
        <v>2794</v>
      </c>
      <c r="B2795" s="13">
        <v>-0.66733091482637241</v>
      </c>
    </row>
    <row r="2796" spans="1:2">
      <c r="A2796">
        <v>2795</v>
      </c>
      <c r="B2796" s="13">
        <v>-0.95057042184609408</v>
      </c>
    </row>
    <row r="2797" spans="1:2">
      <c r="A2797">
        <v>2796</v>
      </c>
      <c r="B2797" s="13">
        <v>2.2866685755971599</v>
      </c>
    </row>
    <row r="2798" spans="1:2">
      <c r="A2798">
        <v>2797</v>
      </c>
      <c r="B2798" s="13">
        <v>-2.6816828621736994</v>
      </c>
    </row>
    <row r="2799" spans="1:2">
      <c r="A2799">
        <v>2798</v>
      </c>
      <c r="B2799" s="13">
        <v>-2.1751053187122391</v>
      </c>
    </row>
    <row r="2800" spans="1:2">
      <c r="A2800">
        <v>2799</v>
      </c>
      <c r="B2800" s="13">
        <v>2.2717817867315397</v>
      </c>
    </row>
    <row r="2801" spans="1:2">
      <c r="A2801">
        <v>2800</v>
      </c>
      <c r="B2801" s="13">
        <v>-0.28515823729628642</v>
      </c>
    </row>
    <row r="2802" spans="1:2">
      <c r="A2802">
        <v>2801</v>
      </c>
      <c r="B2802" s="13">
        <v>-2.2167055708139918</v>
      </c>
    </row>
    <row r="2803" spans="1:2">
      <c r="A2803">
        <v>2802</v>
      </c>
      <c r="B2803" s="13">
        <v>-3.0265945357393984</v>
      </c>
    </row>
    <row r="2804" spans="1:2">
      <c r="A2804">
        <v>2803</v>
      </c>
      <c r="B2804" s="13">
        <v>5.306670996449931</v>
      </c>
    </row>
    <row r="2805" spans="1:2">
      <c r="A2805">
        <v>2804</v>
      </c>
      <c r="B2805" s="13">
        <v>0.51010929243017467</v>
      </c>
    </row>
    <row r="2806" spans="1:2">
      <c r="A2806">
        <v>2805</v>
      </c>
      <c r="B2806" s="13">
        <v>0.47460395719864423</v>
      </c>
    </row>
    <row r="2807" spans="1:2">
      <c r="A2807">
        <v>2806</v>
      </c>
      <c r="B2807" s="13">
        <v>-0.29368396762862287</v>
      </c>
    </row>
    <row r="2808" spans="1:2">
      <c r="A2808">
        <v>2807</v>
      </c>
      <c r="B2808" s="13">
        <v>2.1734145416608741</v>
      </c>
    </row>
    <row r="2809" spans="1:2">
      <c r="A2809">
        <v>2808</v>
      </c>
      <c r="B2809" s="13">
        <v>1.1030794914518083</v>
      </c>
    </row>
    <row r="2810" spans="1:2">
      <c r="A2810">
        <v>2809</v>
      </c>
      <c r="B2810" s="13">
        <v>-0.67676557199916032</v>
      </c>
    </row>
    <row r="2811" spans="1:2">
      <c r="A2811">
        <v>2810</v>
      </c>
      <c r="B2811" s="13">
        <v>-0.67027877234219624</v>
      </c>
    </row>
    <row r="2812" spans="1:2">
      <c r="A2812">
        <v>2811</v>
      </c>
      <c r="B2812" s="13">
        <v>2.5567855959615482</v>
      </c>
    </row>
    <row r="2813" spans="1:2">
      <c r="A2813">
        <v>2812</v>
      </c>
      <c r="B2813" s="13">
        <v>-1.0656941798193404</v>
      </c>
    </row>
    <row r="2814" spans="1:2">
      <c r="A2814">
        <v>2813</v>
      </c>
      <c r="B2814" s="13">
        <v>0.99453253023177191</v>
      </c>
    </row>
    <row r="2815" spans="1:2">
      <c r="A2815">
        <v>2814</v>
      </c>
      <c r="B2815" s="13">
        <v>4.2554568598903764</v>
      </c>
    </row>
    <row r="2816" spans="1:2">
      <c r="A2816">
        <v>2815</v>
      </c>
      <c r="B2816" s="13">
        <v>7.3819261934307336</v>
      </c>
    </row>
    <row r="2817" spans="1:2">
      <c r="A2817">
        <v>2816</v>
      </c>
      <c r="B2817" s="13">
        <v>-2.4377514922278691</v>
      </c>
    </row>
    <row r="2818" spans="1:2">
      <c r="A2818">
        <v>2817</v>
      </c>
      <c r="B2818" s="13">
        <v>3.077454031233561</v>
      </c>
    </row>
    <row r="2819" spans="1:2">
      <c r="A2819">
        <v>2818</v>
      </c>
      <c r="B2819" s="13">
        <v>-0.79645142515755452</v>
      </c>
    </row>
    <row r="2820" spans="1:2">
      <c r="A2820">
        <v>2819</v>
      </c>
      <c r="B2820" s="13">
        <v>-0.86873881854760349</v>
      </c>
    </row>
    <row r="2821" spans="1:2">
      <c r="A2821">
        <v>2820</v>
      </c>
      <c r="B2821" s="13">
        <v>0.54203311191474601</v>
      </c>
    </row>
    <row r="2822" spans="1:2">
      <c r="A2822">
        <v>2821</v>
      </c>
      <c r="B2822" s="13">
        <v>1.1136984770527529</v>
      </c>
    </row>
    <row r="2823" spans="1:2">
      <c r="A2823">
        <v>2822</v>
      </c>
      <c r="B2823" s="13">
        <v>1.4525594415915317</v>
      </c>
    </row>
    <row r="2824" spans="1:2">
      <c r="A2824">
        <v>2823</v>
      </c>
      <c r="B2824" s="13">
        <v>1.930480004298347</v>
      </c>
    </row>
    <row r="2825" spans="1:2">
      <c r="A2825">
        <v>2824</v>
      </c>
      <c r="B2825" s="13">
        <v>3.8522479917832531</v>
      </c>
    </row>
    <row r="2826" spans="1:2">
      <c r="A2826">
        <v>2825</v>
      </c>
      <c r="B2826" s="13">
        <v>3.0880665217109904</v>
      </c>
    </row>
    <row r="2827" spans="1:2">
      <c r="A2827">
        <v>2826</v>
      </c>
      <c r="B2827" s="13">
        <v>-3.1172413346909091</v>
      </c>
    </row>
    <row r="2828" spans="1:2">
      <c r="A2828">
        <v>2827</v>
      </c>
      <c r="B2828" s="13">
        <v>4.282056308706597</v>
      </c>
    </row>
    <row r="2829" spans="1:2">
      <c r="A2829">
        <v>2828</v>
      </c>
      <c r="B2829" s="13">
        <v>1.1530306903405578</v>
      </c>
    </row>
    <row r="2830" spans="1:2">
      <c r="A2830">
        <v>2829</v>
      </c>
      <c r="B2830" s="13">
        <v>-0.48671440080610595</v>
      </c>
    </row>
    <row r="2831" spans="1:2">
      <c r="A2831">
        <v>2830</v>
      </c>
      <c r="B2831" s="13">
        <v>-7.540583177478946</v>
      </c>
    </row>
    <row r="2832" spans="1:2">
      <c r="A2832">
        <v>2831</v>
      </c>
      <c r="B2832" s="13">
        <v>0.94269978018788747</v>
      </c>
    </row>
    <row r="2833" spans="1:2">
      <c r="A2833">
        <v>2832</v>
      </c>
      <c r="B2833" s="13">
        <v>2.1535526452854516</v>
      </c>
    </row>
    <row r="2834" spans="1:2">
      <c r="A2834">
        <v>2833</v>
      </c>
      <c r="B2834" s="13">
        <v>-3.434927506990185</v>
      </c>
    </row>
    <row r="2835" spans="1:2">
      <c r="A2835">
        <v>2834</v>
      </c>
      <c r="B2835" s="13">
        <v>-1.4690210070193359</v>
      </c>
    </row>
    <row r="2836" spans="1:2">
      <c r="A2836">
        <v>2835</v>
      </c>
      <c r="B2836" s="13">
        <v>0.2622042097882521</v>
      </c>
    </row>
    <row r="2837" spans="1:2">
      <c r="A2837">
        <v>2836</v>
      </c>
      <c r="B2837" s="13">
        <v>0.63863853005906268</v>
      </c>
    </row>
    <row r="2838" spans="1:2">
      <c r="A2838">
        <v>2837</v>
      </c>
      <c r="B2838" s="13">
        <v>1.7717365521374104</v>
      </c>
    </row>
    <row r="2839" spans="1:2">
      <c r="A2839">
        <v>2838</v>
      </c>
      <c r="B2839" s="13">
        <v>-1.3064169565012751</v>
      </c>
    </row>
    <row r="2840" spans="1:2">
      <c r="A2840">
        <v>2839</v>
      </c>
      <c r="B2840" s="13">
        <v>-3.4779261769708056</v>
      </c>
    </row>
    <row r="2841" spans="1:2">
      <c r="A2841">
        <v>2840</v>
      </c>
      <c r="B2841" s="13">
        <v>4.5466943271367661</v>
      </c>
    </row>
    <row r="2842" spans="1:2">
      <c r="A2842">
        <v>2841</v>
      </c>
      <c r="B2842" s="13">
        <v>-6.413541342876659</v>
      </c>
    </row>
    <row r="2843" spans="1:2">
      <c r="A2843">
        <v>2842</v>
      </c>
      <c r="B2843" s="13">
        <v>-8.3928466188639543</v>
      </c>
    </row>
    <row r="2844" spans="1:2">
      <c r="A2844">
        <v>2843</v>
      </c>
      <c r="B2844" s="13">
        <v>3.1810352056653914</v>
      </c>
    </row>
    <row r="2845" spans="1:2">
      <c r="A2845">
        <v>2844</v>
      </c>
      <c r="B2845" s="13">
        <v>-4.9833221393304363</v>
      </c>
    </row>
    <row r="2846" spans="1:2">
      <c r="A2846">
        <v>2845</v>
      </c>
      <c r="B2846" s="13">
        <v>3.2032851519627785</v>
      </c>
    </row>
    <row r="2847" spans="1:2">
      <c r="A2847">
        <v>2846</v>
      </c>
      <c r="B2847" s="13">
        <v>2.2975711230121791</v>
      </c>
    </row>
    <row r="2848" spans="1:2">
      <c r="A2848">
        <v>2847</v>
      </c>
      <c r="B2848" s="13">
        <v>-4.1100243767340965</v>
      </c>
    </row>
    <row r="2849" spans="1:2">
      <c r="A2849">
        <v>2848</v>
      </c>
      <c r="B2849" s="13">
        <v>-2.7589182803171033</v>
      </c>
    </row>
    <row r="2850" spans="1:2">
      <c r="A2850">
        <v>2849</v>
      </c>
      <c r="B2850" s="13">
        <v>0.13631117571056073</v>
      </c>
    </row>
    <row r="2851" spans="1:2">
      <c r="A2851">
        <v>2850</v>
      </c>
      <c r="B2851" s="13">
        <v>-5.0987922788470215</v>
      </c>
    </row>
    <row r="2852" spans="1:2">
      <c r="A2852">
        <v>2851</v>
      </c>
      <c r="B2852" s="13">
        <v>-2.796394405441891</v>
      </c>
    </row>
    <row r="2853" spans="1:2">
      <c r="A2853">
        <v>2852</v>
      </c>
      <c r="B2853" s="13">
        <v>-1.8247915741422009</v>
      </c>
    </row>
    <row r="2854" spans="1:2">
      <c r="A2854">
        <v>2853</v>
      </c>
      <c r="B2854" s="13">
        <v>-1.8824062840822198</v>
      </c>
    </row>
    <row r="2855" spans="1:2">
      <c r="A2855">
        <v>2854</v>
      </c>
      <c r="B2855" s="13">
        <v>-1.0049752833379773</v>
      </c>
    </row>
    <row r="2856" spans="1:2">
      <c r="A2856">
        <v>2855</v>
      </c>
      <c r="B2856" s="13">
        <v>0.65549700926005394</v>
      </c>
    </row>
    <row r="2857" spans="1:2">
      <c r="A2857">
        <v>2856</v>
      </c>
      <c r="B2857" s="13">
        <v>6.5673798616700143</v>
      </c>
    </row>
    <row r="2858" spans="1:2">
      <c r="A2858">
        <v>2857</v>
      </c>
      <c r="B2858" s="13">
        <v>-1.3442773411602733</v>
      </c>
    </row>
    <row r="2859" spans="1:2">
      <c r="A2859">
        <v>2858</v>
      </c>
      <c r="B2859" s="13">
        <v>3.0578739479906929</v>
      </c>
    </row>
    <row r="2860" spans="1:2">
      <c r="A2860">
        <v>2859</v>
      </c>
      <c r="B2860" s="13">
        <v>-2.2762036676908983</v>
      </c>
    </row>
    <row r="2861" spans="1:2">
      <c r="A2861">
        <v>2860</v>
      </c>
      <c r="B2861" s="13">
        <v>-1.1643699229637638</v>
      </c>
    </row>
    <row r="2862" spans="1:2">
      <c r="A2862">
        <v>2861</v>
      </c>
      <c r="B2862" s="13">
        <v>0.17200013860529217</v>
      </c>
    </row>
    <row r="2863" spans="1:2">
      <c r="A2863">
        <v>2862</v>
      </c>
      <c r="B2863" s="13">
        <v>1.4368619636586135</v>
      </c>
    </row>
    <row r="2864" spans="1:2">
      <c r="A2864">
        <v>2863</v>
      </c>
      <c r="B2864" s="13">
        <v>-2.3176645999331007</v>
      </c>
    </row>
    <row r="2865" spans="1:2">
      <c r="A2865">
        <v>2864</v>
      </c>
      <c r="B2865" s="13">
        <v>1.5577376552999409</v>
      </c>
    </row>
    <row r="2866" spans="1:2">
      <c r="A2866">
        <v>2865</v>
      </c>
      <c r="B2866" s="13">
        <v>0.45635176142655332</v>
      </c>
    </row>
    <row r="2867" spans="1:2">
      <c r="A2867">
        <v>2866</v>
      </c>
      <c r="B2867" s="13">
        <v>4.6067324322343541</v>
      </c>
    </row>
    <row r="2868" spans="1:2">
      <c r="A2868">
        <v>2867</v>
      </c>
      <c r="B2868" s="13">
        <v>-3.1430880565070889</v>
      </c>
    </row>
    <row r="2869" spans="1:2">
      <c r="A2869">
        <v>2868</v>
      </c>
      <c r="B2869" s="13">
        <v>-0.33825137404503347</v>
      </c>
    </row>
    <row r="2870" spans="1:2">
      <c r="A2870">
        <v>2869</v>
      </c>
      <c r="B2870" s="13">
        <v>-5.4725640416117596</v>
      </c>
    </row>
    <row r="2871" spans="1:2">
      <c r="A2871">
        <v>2870</v>
      </c>
      <c r="B2871" s="13">
        <v>3.553446826186879</v>
      </c>
    </row>
    <row r="2872" spans="1:2">
      <c r="A2872">
        <v>2871</v>
      </c>
      <c r="B2872" s="13">
        <v>-1.2564755585596936</v>
      </c>
    </row>
    <row r="2873" spans="1:2">
      <c r="A2873">
        <v>2872</v>
      </c>
      <c r="B2873" s="13">
        <v>-5.0191919583168554</v>
      </c>
    </row>
    <row r="2874" spans="1:2">
      <c r="A2874">
        <v>2873</v>
      </c>
      <c r="B2874" s="13">
        <v>-2.0276630021990401</v>
      </c>
    </row>
    <row r="2875" spans="1:2">
      <c r="A2875">
        <v>2874</v>
      </c>
      <c r="B2875" s="13">
        <v>1.8383038101318416</v>
      </c>
    </row>
    <row r="2876" spans="1:2">
      <c r="A2876">
        <v>2875</v>
      </c>
      <c r="B2876" s="13">
        <v>2.7224513872888316</v>
      </c>
    </row>
    <row r="2877" spans="1:2">
      <c r="A2877">
        <v>2876</v>
      </c>
      <c r="B2877" s="13">
        <v>-1.6378304374663994</v>
      </c>
    </row>
    <row r="2878" spans="1:2">
      <c r="A2878">
        <v>2877</v>
      </c>
      <c r="B2878" s="13">
        <v>1.6038827585239122</v>
      </c>
    </row>
    <row r="2879" spans="1:2">
      <c r="A2879">
        <v>2878</v>
      </c>
      <c r="B2879" s="13">
        <v>-0.34977296824176851</v>
      </c>
    </row>
    <row r="2880" spans="1:2">
      <c r="A2880">
        <v>2879</v>
      </c>
      <c r="B2880" s="13">
        <v>2.9741739056254692</v>
      </c>
    </row>
    <row r="2881" spans="1:2">
      <c r="A2881">
        <v>2880</v>
      </c>
      <c r="B2881" s="13">
        <v>-1.7280498714869783</v>
      </c>
    </row>
    <row r="2882" spans="1:2">
      <c r="A2882">
        <v>2881</v>
      </c>
      <c r="B2882" s="13">
        <v>-3.366271142279293</v>
      </c>
    </row>
    <row r="2883" spans="1:2">
      <c r="A2883">
        <v>2882</v>
      </c>
      <c r="B2883" s="13">
        <v>-0.25145914978280487</v>
      </c>
    </row>
    <row r="2884" spans="1:2">
      <c r="A2884">
        <v>2883</v>
      </c>
      <c r="B2884" s="13">
        <v>-0.42637858905729537</v>
      </c>
    </row>
    <row r="2885" spans="1:2">
      <c r="A2885">
        <v>2884</v>
      </c>
      <c r="B2885" s="13">
        <v>-2.0010283863481364</v>
      </c>
    </row>
    <row r="2886" spans="1:2">
      <c r="A2886">
        <v>2885</v>
      </c>
      <c r="B2886" s="13">
        <v>1.8542705102924759</v>
      </c>
    </row>
    <row r="2887" spans="1:2">
      <c r="A2887">
        <v>2886</v>
      </c>
      <c r="B2887" s="13">
        <v>-2.4053244476571582</v>
      </c>
    </row>
    <row r="2888" spans="1:2">
      <c r="A2888">
        <v>2887</v>
      </c>
      <c r="B2888" s="13">
        <v>-2.6003968810636975</v>
      </c>
    </row>
    <row r="2889" spans="1:2">
      <c r="A2889">
        <v>2888</v>
      </c>
      <c r="B2889" s="13">
        <v>-0.3949351719350549</v>
      </c>
    </row>
    <row r="2890" spans="1:2">
      <c r="A2890">
        <v>2889</v>
      </c>
      <c r="B2890" s="13">
        <v>-1.534008853414973</v>
      </c>
    </row>
    <row r="2891" spans="1:2">
      <c r="A2891">
        <v>2890</v>
      </c>
      <c r="B2891" s="13">
        <v>1.0730940025241651</v>
      </c>
    </row>
    <row r="2892" spans="1:2">
      <c r="A2892">
        <v>2891</v>
      </c>
      <c r="B2892" s="13">
        <v>-0.64403466707583645</v>
      </c>
    </row>
    <row r="2893" spans="1:2">
      <c r="A2893">
        <v>2892</v>
      </c>
      <c r="B2893" s="13">
        <v>-5.7966244238295666</v>
      </c>
    </row>
    <row r="2894" spans="1:2">
      <c r="A2894">
        <v>2893</v>
      </c>
      <c r="B2894" s="13">
        <v>-0.67776338746364417</v>
      </c>
    </row>
    <row r="2895" spans="1:2">
      <c r="A2895">
        <v>2894</v>
      </c>
      <c r="B2895" s="13">
        <v>0.56514990372466256</v>
      </c>
    </row>
    <row r="2896" spans="1:2">
      <c r="A2896">
        <v>2895</v>
      </c>
      <c r="B2896" s="13">
        <v>1.8889077339808458</v>
      </c>
    </row>
    <row r="2897" spans="1:2">
      <c r="A2897">
        <v>2896</v>
      </c>
      <c r="B2897" s="13">
        <v>-1.8101930538114854</v>
      </c>
    </row>
    <row r="2898" spans="1:2">
      <c r="A2898">
        <v>2897</v>
      </c>
      <c r="B2898" s="13">
        <v>-10.252260655557716</v>
      </c>
    </row>
    <row r="2899" spans="1:2">
      <c r="A2899">
        <v>2898</v>
      </c>
      <c r="B2899" s="13">
        <v>7.4810677043618341</v>
      </c>
    </row>
    <row r="2900" spans="1:2">
      <c r="A2900">
        <v>2899</v>
      </c>
      <c r="B2900" s="13">
        <v>-2.4602367200451218</v>
      </c>
    </row>
    <row r="2901" spans="1:2">
      <c r="A2901">
        <v>2900</v>
      </c>
      <c r="B2901" s="13">
        <v>4.5109758608909596</v>
      </c>
    </row>
    <row r="2902" spans="1:2">
      <c r="A2902">
        <v>2901</v>
      </c>
      <c r="B2902" s="13">
        <v>6.597411518844031</v>
      </c>
    </row>
    <row r="2903" spans="1:2">
      <c r="A2903">
        <v>2902</v>
      </c>
      <c r="B2903" s="13">
        <v>-1.8198842933827375</v>
      </c>
    </row>
    <row r="2904" spans="1:2">
      <c r="A2904">
        <v>2903</v>
      </c>
      <c r="B2904" s="13">
        <v>-6.4270996724717078</v>
      </c>
    </row>
    <row r="2905" spans="1:2">
      <c r="A2905">
        <v>2904</v>
      </c>
      <c r="B2905" s="13">
        <v>0.83213151232038973</v>
      </c>
    </row>
    <row r="2906" spans="1:2">
      <c r="A2906">
        <v>2905</v>
      </c>
      <c r="B2906" s="13">
        <v>-3.863179821317047</v>
      </c>
    </row>
    <row r="2907" spans="1:2">
      <c r="A2907">
        <v>2906</v>
      </c>
      <c r="B2907" s="13">
        <v>-1.9693198043769766</v>
      </c>
    </row>
    <row r="2908" spans="1:2">
      <c r="A2908">
        <v>2907</v>
      </c>
      <c r="B2908" s="13">
        <v>0.45601654485556803</v>
      </c>
    </row>
    <row r="2909" spans="1:2">
      <c r="A2909">
        <v>2908</v>
      </c>
      <c r="B2909" s="13">
        <v>-2.3407328449346547</v>
      </c>
    </row>
    <row r="2910" spans="1:2">
      <c r="A2910">
        <v>2909</v>
      </c>
      <c r="B2910" s="13">
        <v>-2.0895481594805223</v>
      </c>
    </row>
    <row r="2911" spans="1:2">
      <c r="A2911">
        <v>2910</v>
      </c>
      <c r="B2911" s="13">
        <v>-2.5786451316707275</v>
      </c>
    </row>
    <row r="2912" spans="1:2">
      <c r="A2912">
        <v>2911</v>
      </c>
      <c r="B2912" s="13">
        <v>-5.7078282570836967</v>
      </c>
    </row>
    <row r="2913" spans="1:2">
      <c r="A2913">
        <v>2912</v>
      </c>
      <c r="B2913" s="13">
        <v>-2.0759145944682991</v>
      </c>
    </row>
    <row r="2914" spans="1:2">
      <c r="A2914">
        <v>2913</v>
      </c>
      <c r="B2914" s="13">
        <v>0.99488252712400582</v>
      </c>
    </row>
    <row r="2915" spans="1:2">
      <c r="A2915">
        <v>2914</v>
      </c>
      <c r="B2915" s="13">
        <v>0.70021960955164786</v>
      </c>
    </row>
    <row r="2916" spans="1:2">
      <c r="A2916">
        <v>2915</v>
      </c>
      <c r="B2916" s="13">
        <v>0.42142439036527635</v>
      </c>
    </row>
    <row r="2917" spans="1:2">
      <c r="A2917">
        <v>2916</v>
      </c>
      <c r="B2917" s="13">
        <v>-1.537324761945043</v>
      </c>
    </row>
    <row r="2918" spans="1:2">
      <c r="A2918">
        <v>2917</v>
      </c>
      <c r="B2918" s="13">
        <v>-1.5189263160174447</v>
      </c>
    </row>
    <row r="2919" spans="1:2">
      <c r="A2919">
        <v>2918</v>
      </c>
      <c r="B2919" s="13">
        <v>-3.428258521352185</v>
      </c>
    </row>
    <row r="2920" spans="1:2">
      <c r="A2920">
        <v>2919</v>
      </c>
      <c r="B2920" s="13">
        <v>4.2293647721259493</v>
      </c>
    </row>
    <row r="2921" spans="1:2">
      <c r="A2921">
        <v>2920</v>
      </c>
      <c r="B2921" s="13">
        <v>2.2113484836414354</v>
      </c>
    </row>
    <row r="2922" spans="1:2">
      <c r="A2922">
        <v>2921</v>
      </c>
      <c r="B2922" s="13">
        <v>-0.26481345055656158</v>
      </c>
    </row>
    <row r="2923" spans="1:2">
      <c r="A2923">
        <v>2922</v>
      </c>
      <c r="B2923" s="13">
        <v>3.6805501093693334</v>
      </c>
    </row>
    <row r="2924" spans="1:2">
      <c r="A2924">
        <v>2923</v>
      </c>
      <c r="B2924" s="13">
        <v>-6.0746425184968382</v>
      </c>
    </row>
    <row r="2925" spans="1:2">
      <c r="A2925">
        <v>2924</v>
      </c>
      <c r="B2925" s="13">
        <v>-1.169197898237766</v>
      </c>
    </row>
    <row r="2926" spans="1:2">
      <c r="A2926">
        <v>2925</v>
      </c>
      <c r="B2926" s="13">
        <v>0.26697154943773899</v>
      </c>
    </row>
    <row r="2927" spans="1:2">
      <c r="A2927">
        <v>2926</v>
      </c>
      <c r="B2927" s="13">
        <v>-0.95806780440057304</v>
      </c>
    </row>
    <row r="2928" spans="1:2">
      <c r="A2928">
        <v>2927</v>
      </c>
      <c r="B2928" s="13">
        <v>-2.73474757187509</v>
      </c>
    </row>
    <row r="2929" spans="1:2">
      <c r="A2929">
        <v>2928</v>
      </c>
      <c r="B2929" s="13">
        <v>1.641911058794558</v>
      </c>
    </row>
    <row r="2930" spans="1:2">
      <c r="A2930">
        <v>2929</v>
      </c>
      <c r="B2930" s="13">
        <v>-3.5349400379274671</v>
      </c>
    </row>
    <row r="2931" spans="1:2">
      <c r="A2931">
        <v>2930</v>
      </c>
      <c r="B2931" s="13">
        <v>-3.6851649549931857</v>
      </c>
    </row>
    <row r="2932" spans="1:2">
      <c r="A2932">
        <v>2931</v>
      </c>
      <c r="B2932" s="13">
        <v>-0.71002159418575639</v>
      </c>
    </row>
    <row r="2933" spans="1:2">
      <c r="A2933">
        <v>2932</v>
      </c>
      <c r="B2933" s="13">
        <v>2.7046184529651951</v>
      </c>
    </row>
    <row r="2934" spans="1:2">
      <c r="A2934">
        <v>2933</v>
      </c>
      <c r="B2934" s="13">
        <v>-3.1782637086744803</v>
      </c>
    </row>
    <row r="2935" spans="1:2">
      <c r="A2935">
        <v>2934</v>
      </c>
      <c r="B2935" s="13">
        <v>-0.21850815935259071</v>
      </c>
    </row>
    <row r="2936" spans="1:2">
      <c r="A2936">
        <v>2935</v>
      </c>
      <c r="B2936" s="13">
        <v>-3.8663590094990274</v>
      </c>
    </row>
    <row r="2937" spans="1:2">
      <c r="A2937">
        <v>2936</v>
      </c>
      <c r="B2937" s="13">
        <v>-3.6966265363510584</v>
      </c>
    </row>
    <row r="2938" spans="1:2">
      <c r="A2938">
        <v>2937</v>
      </c>
      <c r="B2938" s="13">
        <v>-3.0174304067365321</v>
      </c>
    </row>
    <row r="2939" spans="1:2">
      <c r="A2939">
        <v>2938</v>
      </c>
      <c r="B2939" s="13">
        <v>-0.25240296915411414</v>
      </c>
    </row>
    <row r="2940" spans="1:2">
      <c r="A2940">
        <v>2939</v>
      </c>
      <c r="B2940" s="13">
        <v>-0.57011046133294407</v>
      </c>
    </row>
    <row r="2941" spans="1:2">
      <c r="A2941">
        <v>2940</v>
      </c>
      <c r="B2941" s="13">
        <v>0.36612216843103812</v>
      </c>
    </row>
    <row r="2942" spans="1:2">
      <c r="A2942">
        <v>2941</v>
      </c>
      <c r="B2942" s="13">
        <v>-7.1381070543816634</v>
      </c>
    </row>
    <row r="2943" spans="1:2">
      <c r="A2943">
        <v>2942</v>
      </c>
      <c r="B2943" s="13">
        <v>1.4702976693312466</v>
      </c>
    </row>
    <row r="2944" spans="1:2">
      <c r="A2944">
        <v>2943</v>
      </c>
      <c r="B2944" s="13">
        <v>0.76873634820723291</v>
      </c>
    </row>
    <row r="2945" spans="1:2">
      <c r="A2945">
        <v>2944</v>
      </c>
      <c r="B2945" s="13">
        <v>-1.148492949759832</v>
      </c>
    </row>
    <row r="2946" spans="1:2">
      <c r="A2946">
        <v>2945</v>
      </c>
      <c r="B2946" s="13">
        <v>-2.0012353249788704</v>
      </c>
    </row>
    <row r="2947" spans="1:2">
      <c r="A2947">
        <v>2946</v>
      </c>
      <c r="B2947" s="13">
        <v>-2.1494665282075953</v>
      </c>
    </row>
    <row r="2948" spans="1:2">
      <c r="A2948">
        <v>2947</v>
      </c>
      <c r="B2948" s="13">
        <v>-0.44125394298829623</v>
      </c>
    </row>
    <row r="2949" spans="1:2">
      <c r="A2949">
        <v>2948</v>
      </c>
      <c r="B2949" s="13">
        <v>4.0479513144128054</v>
      </c>
    </row>
    <row r="2950" spans="1:2">
      <c r="A2950">
        <v>2949</v>
      </c>
      <c r="B2950" s="13">
        <v>1.8230341863190869</v>
      </c>
    </row>
    <row r="2951" spans="1:2">
      <c r="A2951">
        <v>2950</v>
      </c>
      <c r="B2951" s="13">
        <v>-0.20205552141078176</v>
      </c>
    </row>
    <row r="2952" spans="1:2">
      <c r="A2952">
        <v>2951</v>
      </c>
      <c r="B2952" s="13">
        <v>-4.5170789435662737</v>
      </c>
    </row>
    <row r="2953" spans="1:2">
      <c r="A2953">
        <v>2952</v>
      </c>
      <c r="B2953" s="13">
        <v>-3.0494316255818197E-2</v>
      </c>
    </row>
    <row r="2954" spans="1:2">
      <c r="A2954">
        <v>2953</v>
      </c>
      <c r="B2954" s="13">
        <v>-0.6018425812030922</v>
      </c>
    </row>
    <row r="2955" spans="1:2">
      <c r="A2955">
        <v>2954</v>
      </c>
      <c r="B2955" s="13">
        <v>-8.9327852565579153</v>
      </c>
    </row>
    <row r="2956" spans="1:2">
      <c r="A2956">
        <v>2955</v>
      </c>
      <c r="B2956" s="13">
        <v>-3.8038803119934173</v>
      </c>
    </row>
    <row r="2957" spans="1:2">
      <c r="A2957">
        <v>2956</v>
      </c>
      <c r="B2957" s="13">
        <v>-3.9043061422211096</v>
      </c>
    </row>
    <row r="2958" spans="1:2">
      <c r="A2958">
        <v>2957</v>
      </c>
      <c r="B2958" s="13">
        <v>-1.6810688403174714</v>
      </c>
    </row>
    <row r="2959" spans="1:2">
      <c r="A2959">
        <v>2958</v>
      </c>
      <c r="B2959" s="13">
        <v>-0.22942416561544438</v>
      </c>
    </row>
    <row r="2960" spans="1:2">
      <c r="A2960">
        <v>2959</v>
      </c>
      <c r="B2960" s="13">
        <v>2.0927356815642044</v>
      </c>
    </row>
    <row r="2961" spans="1:2">
      <c r="A2961">
        <v>2960</v>
      </c>
      <c r="B2961" s="13">
        <v>2.771687392961967</v>
      </c>
    </row>
    <row r="2962" spans="1:2">
      <c r="A2962">
        <v>2961</v>
      </c>
      <c r="B2962" s="13">
        <v>-1.3426793689550891</v>
      </c>
    </row>
    <row r="2963" spans="1:2">
      <c r="A2963">
        <v>2962</v>
      </c>
      <c r="B2963" s="13">
        <v>2.689716165968683</v>
      </c>
    </row>
    <row r="2964" spans="1:2">
      <c r="A2964">
        <v>2963</v>
      </c>
      <c r="B2964" s="13">
        <v>-1.0207341292721175</v>
      </c>
    </row>
    <row r="2965" spans="1:2">
      <c r="A2965">
        <v>2964</v>
      </c>
      <c r="B2965" s="13">
        <v>-9.436049673933164E-2</v>
      </c>
    </row>
    <row r="2966" spans="1:2">
      <c r="A2966">
        <v>2965</v>
      </c>
      <c r="B2966" s="13">
        <v>7.2903495202613994E-2</v>
      </c>
    </row>
    <row r="2967" spans="1:2">
      <c r="A2967">
        <v>2966</v>
      </c>
      <c r="B2967" s="13">
        <v>-4.6004405599030136</v>
      </c>
    </row>
    <row r="2968" spans="1:2">
      <c r="A2968">
        <v>2967</v>
      </c>
      <c r="B2968" s="13">
        <v>0.17883754109236363</v>
      </c>
    </row>
    <row r="2969" spans="1:2">
      <c r="A2969">
        <v>2968</v>
      </c>
      <c r="B2969" s="13">
        <v>0.68800169661433164</v>
      </c>
    </row>
    <row r="2970" spans="1:2">
      <c r="A2970">
        <v>2969</v>
      </c>
      <c r="B2970" s="13">
        <v>1.3678299790745245E-2</v>
      </c>
    </row>
    <row r="2971" spans="1:2">
      <c r="A2971">
        <v>2970</v>
      </c>
      <c r="B2971" s="13">
        <v>-5.3181479241938057</v>
      </c>
    </row>
    <row r="2972" spans="1:2">
      <c r="A2972">
        <v>2971</v>
      </c>
      <c r="B2972" s="13">
        <v>1.2480579248745625</v>
      </c>
    </row>
    <row r="2973" spans="1:2">
      <c r="A2973">
        <v>2972</v>
      </c>
      <c r="B2973" s="13">
        <v>-0.74301997214074089</v>
      </c>
    </row>
    <row r="2974" spans="1:2">
      <c r="A2974">
        <v>2973</v>
      </c>
      <c r="B2974" s="13">
        <v>-5.0105976563090744</v>
      </c>
    </row>
    <row r="2975" spans="1:2">
      <c r="A2975">
        <v>2974</v>
      </c>
      <c r="B2975" s="13">
        <v>-4.1638100346693516</v>
      </c>
    </row>
    <row r="2976" spans="1:2">
      <c r="A2976">
        <v>2975</v>
      </c>
      <c r="B2976" s="13">
        <v>3.2771692824607559</v>
      </c>
    </row>
    <row r="2977" spans="1:2">
      <c r="A2977">
        <v>2976</v>
      </c>
      <c r="B2977" s="13">
        <v>0.45558696113589392</v>
      </c>
    </row>
    <row r="2978" spans="1:2">
      <c r="A2978">
        <v>2977</v>
      </c>
      <c r="B2978" s="13">
        <v>2.0543335457954384</v>
      </c>
    </row>
    <row r="2979" spans="1:2">
      <c r="A2979">
        <v>2978</v>
      </c>
      <c r="B2979" s="13">
        <v>-1.9677288032581783</v>
      </c>
    </row>
    <row r="2980" spans="1:2">
      <c r="A2980">
        <v>2979</v>
      </c>
      <c r="B2980" s="13">
        <v>-6.6100281505206944</v>
      </c>
    </row>
    <row r="2981" spans="1:2">
      <c r="A2981">
        <v>2980</v>
      </c>
      <c r="B2981" s="13">
        <v>-2.808267583908659</v>
      </c>
    </row>
    <row r="2982" spans="1:2">
      <c r="A2982">
        <v>2981</v>
      </c>
      <c r="B2982" s="13">
        <v>-4.1869017574870711</v>
      </c>
    </row>
    <row r="2983" spans="1:2">
      <c r="A2983">
        <v>2982</v>
      </c>
      <c r="B2983" s="13">
        <v>-0.5477849452942487</v>
      </c>
    </row>
    <row r="2984" spans="1:2">
      <c r="A2984">
        <v>2983</v>
      </c>
      <c r="B2984" s="13">
        <v>3.4444865555982491</v>
      </c>
    </row>
    <row r="2985" spans="1:2">
      <c r="A2985">
        <v>2984</v>
      </c>
      <c r="B2985" s="13">
        <v>1.5777951569926967</v>
      </c>
    </row>
    <row r="2986" spans="1:2">
      <c r="A2986">
        <v>2985</v>
      </c>
      <c r="B2986" s="13">
        <v>0.7645252066282856</v>
      </c>
    </row>
    <row r="2987" spans="1:2">
      <c r="A2987">
        <v>2986</v>
      </c>
      <c r="B2987" s="13">
        <v>1.1186739083151125</v>
      </c>
    </row>
    <row r="2988" spans="1:2">
      <c r="A2988">
        <v>2987</v>
      </c>
      <c r="B2988" s="13">
        <v>-2.498899349100725E-2</v>
      </c>
    </row>
    <row r="2989" spans="1:2">
      <c r="A2989">
        <v>2988</v>
      </c>
      <c r="B2989" s="13">
        <v>-5.2039521894851992</v>
      </c>
    </row>
    <row r="2990" spans="1:2">
      <c r="A2990">
        <v>2989</v>
      </c>
      <c r="B2990" s="13">
        <v>-0.76483943264447429</v>
      </c>
    </row>
    <row r="2991" spans="1:2">
      <c r="A2991">
        <v>2990</v>
      </c>
      <c r="B2991" s="13">
        <v>3.0130973244468007</v>
      </c>
    </row>
    <row r="2992" spans="1:2">
      <c r="A2992">
        <v>2991</v>
      </c>
      <c r="B2992" s="13">
        <v>1.1871712374682433</v>
      </c>
    </row>
    <row r="2993" spans="1:2">
      <c r="A2993">
        <v>2992</v>
      </c>
      <c r="B2993" s="13">
        <v>-3.6597961994017112</v>
      </c>
    </row>
    <row r="2994" spans="1:2">
      <c r="A2994">
        <v>2993</v>
      </c>
      <c r="B2994" s="13">
        <v>-4.6812531522474972</v>
      </c>
    </row>
    <row r="2995" spans="1:2">
      <c r="A2995">
        <v>2994</v>
      </c>
      <c r="B2995" s="13">
        <v>5.0174352941529952</v>
      </c>
    </row>
    <row r="2996" spans="1:2">
      <c r="A2996">
        <v>2995</v>
      </c>
      <c r="B2996" s="13">
        <v>1.0953810035802449</v>
      </c>
    </row>
    <row r="2997" spans="1:2">
      <c r="A2997">
        <v>2996</v>
      </c>
      <c r="B2997" s="13">
        <v>3.1095533592468296</v>
      </c>
    </row>
    <row r="2998" spans="1:2">
      <c r="A2998">
        <v>2997</v>
      </c>
      <c r="B2998" s="13">
        <v>1.411699281034676</v>
      </c>
    </row>
    <row r="2999" spans="1:2">
      <c r="A2999">
        <v>2998</v>
      </c>
      <c r="B2999" s="13">
        <v>1.360564308382382</v>
      </c>
    </row>
    <row r="3000" spans="1:2">
      <c r="A3000">
        <v>2999</v>
      </c>
      <c r="B3000" s="13">
        <v>2.7317214372769993</v>
      </c>
    </row>
    <row r="3001" spans="1:2">
      <c r="A3001">
        <v>3000</v>
      </c>
      <c r="B3001" s="13">
        <v>2.5370667343278926E-2</v>
      </c>
    </row>
    <row r="3002" spans="1:2">
      <c r="A3002">
        <v>3001</v>
      </c>
      <c r="B3002" s="13">
        <v>3.5496759240010181</v>
      </c>
    </row>
    <row r="3003" spans="1:2">
      <c r="A3003">
        <v>3002</v>
      </c>
      <c r="B3003" s="13">
        <v>-5.0817137216915311</v>
      </c>
    </row>
    <row r="3004" spans="1:2">
      <c r="A3004">
        <v>3003</v>
      </c>
      <c r="B3004" s="13">
        <v>-4.1630284384514376</v>
      </c>
    </row>
    <row r="3005" spans="1:2">
      <c r="A3005">
        <v>3004</v>
      </c>
      <c r="B3005" s="13">
        <v>4.5839666825831715</v>
      </c>
    </row>
    <row r="3006" spans="1:2">
      <c r="A3006">
        <v>3005</v>
      </c>
      <c r="B3006" s="13">
        <v>-2.2337102514363463</v>
      </c>
    </row>
    <row r="3007" spans="1:2">
      <c r="A3007">
        <v>3006</v>
      </c>
      <c r="B3007" s="13">
        <v>-3.3165464902434931</v>
      </c>
    </row>
    <row r="3008" spans="1:2">
      <c r="A3008">
        <v>3007</v>
      </c>
      <c r="B3008" s="13">
        <v>-7.4108458591127579E-2</v>
      </c>
    </row>
    <row r="3009" spans="1:2">
      <c r="A3009">
        <v>3008</v>
      </c>
      <c r="B3009" s="13">
        <v>-0.38031738997385173</v>
      </c>
    </row>
    <row r="3010" spans="1:2">
      <c r="A3010">
        <v>3009</v>
      </c>
      <c r="B3010" s="13">
        <v>5.1191033773262618E-2</v>
      </c>
    </row>
    <row r="3011" spans="1:2">
      <c r="A3011">
        <v>3010</v>
      </c>
      <c r="B3011" s="13">
        <v>3.8122535549065231</v>
      </c>
    </row>
    <row r="3012" spans="1:2">
      <c r="A3012">
        <v>3011</v>
      </c>
      <c r="B3012" s="13">
        <v>-1.0864178894169108</v>
      </c>
    </row>
    <row r="3013" spans="1:2">
      <c r="A3013">
        <v>3012</v>
      </c>
      <c r="B3013" s="13">
        <v>-4.091604356362688</v>
      </c>
    </row>
    <row r="3014" spans="1:2">
      <c r="A3014">
        <v>3013</v>
      </c>
      <c r="B3014" s="13">
        <v>3.1278292611778893</v>
      </c>
    </row>
    <row r="3015" spans="1:2">
      <c r="A3015">
        <v>3014</v>
      </c>
      <c r="B3015" s="13">
        <v>-6.4140900535840402</v>
      </c>
    </row>
    <row r="3016" spans="1:2">
      <c r="A3016">
        <v>3015</v>
      </c>
      <c r="B3016" s="13">
        <v>-1.5466320699618872</v>
      </c>
    </row>
    <row r="3017" spans="1:2">
      <c r="A3017">
        <v>3016</v>
      </c>
      <c r="B3017" s="13">
        <v>1.6564474397949607</v>
      </c>
    </row>
    <row r="3018" spans="1:2">
      <c r="A3018">
        <v>3017</v>
      </c>
      <c r="B3018" s="13">
        <v>-5.6279479061027029</v>
      </c>
    </row>
    <row r="3019" spans="1:2">
      <c r="A3019">
        <v>3018</v>
      </c>
      <c r="B3019" s="13">
        <v>-1.1981728741409294</v>
      </c>
    </row>
    <row r="3020" spans="1:2">
      <c r="A3020">
        <v>3019</v>
      </c>
      <c r="B3020" s="13">
        <v>5.2896183164032982</v>
      </c>
    </row>
    <row r="3021" spans="1:2">
      <c r="A3021">
        <v>3020</v>
      </c>
      <c r="B3021" s="13">
        <v>-3.2918865656357181</v>
      </c>
    </row>
    <row r="3022" spans="1:2">
      <c r="A3022">
        <v>3021</v>
      </c>
      <c r="B3022" s="13">
        <v>-1.2484983929432991</v>
      </c>
    </row>
    <row r="3023" spans="1:2">
      <c r="A3023">
        <v>3022</v>
      </c>
      <c r="B3023" s="13">
        <v>-5.0998606197710945</v>
      </c>
    </row>
    <row r="3024" spans="1:2">
      <c r="A3024">
        <v>3023</v>
      </c>
      <c r="B3024" s="13">
        <v>0.6616132461415507</v>
      </c>
    </row>
    <row r="3025" spans="1:2">
      <c r="A3025">
        <v>3024</v>
      </c>
      <c r="B3025" s="13">
        <v>-2.0313502851165244</v>
      </c>
    </row>
    <row r="3026" spans="1:2">
      <c r="A3026">
        <v>3025</v>
      </c>
      <c r="B3026" s="13">
        <v>-0.26773631907557355</v>
      </c>
    </row>
    <row r="3027" spans="1:2">
      <c r="A3027">
        <v>3026</v>
      </c>
      <c r="B3027" s="13">
        <v>-1.8608927718817219</v>
      </c>
    </row>
    <row r="3028" spans="1:2">
      <c r="A3028">
        <v>3027</v>
      </c>
      <c r="B3028" s="13">
        <v>-3.7547901740674465</v>
      </c>
    </row>
    <row r="3029" spans="1:2">
      <c r="A3029">
        <v>3028</v>
      </c>
      <c r="B3029" s="13">
        <v>-1.0241141002716836</v>
      </c>
    </row>
    <row r="3030" spans="1:2">
      <c r="A3030">
        <v>3029</v>
      </c>
      <c r="B3030" s="13">
        <v>1.5105463150965588</v>
      </c>
    </row>
    <row r="3031" spans="1:2">
      <c r="A3031">
        <v>3030</v>
      </c>
      <c r="B3031" s="13">
        <v>1.3974893542716316</v>
      </c>
    </row>
    <row r="3032" spans="1:2">
      <c r="A3032">
        <v>3031</v>
      </c>
      <c r="B3032" s="13">
        <v>0.57499558181140253</v>
      </c>
    </row>
    <row r="3033" spans="1:2">
      <c r="A3033">
        <v>3032</v>
      </c>
      <c r="B3033" s="13">
        <v>-2.7054216706083385</v>
      </c>
    </row>
    <row r="3034" spans="1:2">
      <c r="A3034">
        <v>3033</v>
      </c>
      <c r="B3034" s="13">
        <v>-2.0914699761748667</v>
      </c>
    </row>
    <row r="3035" spans="1:2">
      <c r="A3035">
        <v>3034</v>
      </c>
      <c r="B3035" s="13">
        <v>-3.1811980645627438</v>
      </c>
    </row>
    <row r="3036" spans="1:2">
      <c r="A3036">
        <v>3035</v>
      </c>
      <c r="B3036" s="13">
        <v>5.1655465933524418</v>
      </c>
    </row>
    <row r="3037" spans="1:2">
      <c r="A3037">
        <v>3036</v>
      </c>
      <c r="B3037" s="13">
        <v>-4.454602262831961</v>
      </c>
    </row>
    <row r="3038" spans="1:2">
      <c r="A3038">
        <v>3037</v>
      </c>
      <c r="B3038" s="13">
        <v>6.3244064542576695E-2</v>
      </c>
    </row>
    <row r="3039" spans="1:2">
      <c r="A3039">
        <v>3038</v>
      </c>
      <c r="B3039" s="13">
        <v>-5.5050339113175868</v>
      </c>
    </row>
    <row r="3040" spans="1:2">
      <c r="A3040">
        <v>3039</v>
      </c>
      <c r="B3040" s="13">
        <v>-1.3265834899255906</v>
      </c>
    </row>
    <row r="3041" spans="1:2">
      <c r="A3041">
        <v>3040</v>
      </c>
      <c r="B3041" s="13">
        <v>-1.8337600880578764</v>
      </c>
    </row>
    <row r="3042" spans="1:2">
      <c r="A3042">
        <v>3041</v>
      </c>
      <c r="B3042" s="13">
        <v>-2.5326091845905396</v>
      </c>
    </row>
    <row r="3043" spans="1:2">
      <c r="A3043">
        <v>3042</v>
      </c>
      <c r="B3043" s="13">
        <v>-7.9390375864642362</v>
      </c>
    </row>
    <row r="3044" spans="1:2">
      <c r="A3044">
        <v>3043</v>
      </c>
      <c r="B3044" s="13">
        <v>1.6357157630480936</v>
      </c>
    </row>
    <row r="3045" spans="1:2">
      <c r="A3045">
        <v>3044</v>
      </c>
      <c r="B3045" s="13">
        <v>1.3733865597876032</v>
      </c>
    </row>
    <row r="3046" spans="1:2">
      <c r="A3046">
        <v>3045</v>
      </c>
      <c r="B3046" s="13">
        <v>1.0231832831118328</v>
      </c>
    </row>
    <row r="3047" spans="1:2">
      <c r="A3047">
        <v>3046</v>
      </c>
      <c r="B3047" s="13">
        <v>-1.1011290710536363</v>
      </c>
    </row>
    <row r="3048" spans="1:2">
      <c r="A3048">
        <v>3047</v>
      </c>
      <c r="B3048" s="13">
        <v>-5.464077420297027</v>
      </c>
    </row>
    <row r="3049" spans="1:2">
      <c r="A3049">
        <v>3048</v>
      </c>
      <c r="B3049" s="13">
        <v>-3.1904159329285613</v>
      </c>
    </row>
    <row r="3050" spans="1:2">
      <c r="A3050">
        <v>3049</v>
      </c>
      <c r="B3050" s="13">
        <v>3.1859212466605866</v>
      </c>
    </row>
    <row r="3051" spans="1:2">
      <c r="A3051">
        <v>3050</v>
      </c>
      <c r="B3051" s="13">
        <v>1.50570665019123</v>
      </c>
    </row>
    <row r="3052" spans="1:2">
      <c r="A3052">
        <v>3051</v>
      </c>
      <c r="B3052" s="13">
        <v>1.5440285195065657</v>
      </c>
    </row>
    <row r="3053" spans="1:2">
      <c r="A3053">
        <v>3052</v>
      </c>
      <c r="B3053" s="13">
        <v>-7.219242569112402</v>
      </c>
    </row>
    <row r="3054" spans="1:2">
      <c r="A3054">
        <v>3053</v>
      </c>
      <c r="B3054" s="13">
        <v>-2.8004057310348816</v>
      </c>
    </row>
    <row r="3055" spans="1:2">
      <c r="A3055">
        <v>3054</v>
      </c>
      <c r="B3055" s="13">
        <v>1.4715580033579778</v>
      </c>
    </row>
    <row r="3056" spans="1:2">
      <c r="A3056">
        <v>3055</v>
      </c>
      <c r="B3056" s="13">
        <v>2.9496172790742103</v>
      </c>
    </row>
    <row r="3057" spans="1:2">
      <c r="A3057">
        <v>3056</v>
      </c>
      <c r="B3057" s="13">
        <v>5.3009358677842124</v>
      </c>
    </row>
    <row r="3058" spans="1:2">
      <c r="A3058">
        <v>3057</v>
      </c>
      <c r="B3058" s="13">
        <v>-7.9895432453689637</v>
      </c>
    </row>
    <row r="3059" spans="1:2">
      <c r="A3059">
        <v>3058</v>
      </c>
      <c r="B3059" s="13">
        <v>1.6377746927952181</v>
      </c>
    </row>
    <row r="3060" spans="1:2">
      <c r="A3060">
        <v>3059</v>
      </c>
      <c r="B3060" s="13">
        <v>-0.74382997707005905</v>
      </c>
    </row>
    <row r="3061" spans="1:2">
      <c r="A3061">
        <v>3060</v>
      </c>
      <c r="B3061" s="13">
        <v>1.8352184111442276</v>
      </c>
    </row>
    <row r="3062" spans="1:2">
      <c r="A3062">
        <v>3061</v>
      </c>
      <c r="B3062" s="13">
        <v>1.1624301925599327</v>
      </c>
    </row>
    <row r="3063" spans="1:2">
      <c r="A3063">
        <v>3062</v>
      </c>
      <c r="B3063" s="13">
        <v>3.9394700262891638</v>
      </c>
    </row>
    <row r="3064" spans="1:2">
      <c r="A3064">
        <v>3063</v>
      </c>
      <c r="B3064" s="13">
        <v>4.6536084388451444</v>
      </c>
    </row>
    <row r="3065" spans="1:2">
      <c r="A3065">
        <v>3064</v>
      </c>
      <c r="B3065" s="13">
        <v>4.1927257396722917</v>
      </c>
    </row>
    <row r="3066" spans="1:2">
      <c r="A3066">
        <v>3065</v>
      </c>
      <c r="B3066" s="13">
        <v>-3.4576173843331288</v>
      </c>
    </row>
    <row r="3067" spans="1:2">
      <c r="A3067">
        <v>3066</v>
      </c>
      <c r="B3067" s="13">
        <v>-2.4643476816958616</v>
      </c>
    </row>
    <row r="3068" spans="1:2">
      <c r="A3068">
        <v>3067</v>
      </c>
      <c r="B3068" s="13">
        <v>0.36007533530508951</v>
      </c>
    </row>
    <row r="3069" spans="1:2">
      <c r="A3069">
        <v>3068</v>
      </c>
      <c r="B3069" s="13">
        <v>-0.82144663213618885</v>
      </c>
    </row>
    <row r="3070" spans="1:2">
      <c r="A3070">
        <v>3069</v>
      </c>
      <c r="B3070" s="13">
        <v>-4.5427333009347803</v>
      </c>
    </row>
    <row r="3071" spans="1:2">
      <c r="A3071">
        <v>3070</v>
      </c>
      <c r="B3071" s="13">
        <v>2.3617131808122909</v>
      </c>
    </row>
    <row r="3072" spans="1:2">
      <c r="A3072">
        <v>3071</v>
      </c>
      <c r="B3072" s="13">
        <v>-3.676420985798845</v>
      </c>
    </row>
    <row r="3073" spans="1:2">
      <c r="A3073">
        <v>3072</v>
      </c>
      <c r="B3073" s="13">
        <v>-6.8378210538373043</v>
      </c>
    </row>
    <row r="3074" spans="1:2">
      <c r="A3074">
        <v>3073</v>
      </c>
      <c r="B3074" s="13">
        <v>-6.6902003034168631</v>
      </c>
    </row>
    <row r="3075" spans="1:2">
      <c r="A3075">
        <v>3074</v>
      </c>
      <c r="B3075" s="13">
        <v>-3.3602914716566628</v>
      </c>
    </row>
    <row r="3076" spans="1:2">
      <c r="A3076">
        <v>3075</v>
      </c>
      <c r="B3076" s="13">
        <v>-3.3704928253090647</v>
      </c>
    </row>
    <row r="3077" spans="1:2">
      <c r="A3077">
        <v>3076</v>
      </c>
      <c r="B3077" s="13">
        <v>-3.7912032477509734</v>
      </c>
    </row>
    <row r="3078" spans="1:2">
      <c r="A3078">
        <v>3077</v>
      </c>
      <c r="B3078" s="13">
        <v>-4.0797015337560394</v>
      </c>
    </row>
    <row r="3079" spans="1:2">
      <c r="A3079">
        <v>3078</v>
      </c>
      <c r="B3079" s="13">
        <v>-0.61623970907783499</v>
      </c>
    </row>
    <row r="3080" spans="1:2">
      <c r="A3080">
        <v>3079</v>
      </c>
      <c r="B3080" s="13">
        <v>-6.3064012410837051</v>
      </c>
    </row>
    <row r="3081" spans="1:2">
      <c r="A3081">
        <v>3080</v>
      </c>
      <c r="B3081" s="13">
        <v>-0.31102458802098976</v>
      </c>
    </row>
    <row r="3082" spans="1:2">
      <c r="A3082">
        <v>3081</v>
      </c>
      <c r="B3082" s="13">
        <v>-1.9112400543051322</v>
      </c>
    </row>
    <row r="3083" spans="1:2">
      <c r="A3083">
        <v>3082</v>
      </c>
      <c r="B3083" s="13">
        <v>-2.2018592872242797</v>
      </c>
    </row>
    <row r="3084" spans="1:2">
      <c r="A3084">
        <v>3083</v>
      </c>
      <c r="B3084" s="13">
        <v>-1.3760620299746122</v>
      </c>
    </row>
    <row r="3085" spans="1:2">
      <c r="A3085">
        <v>3084</v>
      </c>
      <c r="B3085" s="13">
        <v>-2.4346374854976096</v>
      </c>
    </row>
    <row r="3086" spans="1:2">
      <c r="A3086">
        <v>3085</v>
      </c>
      <c r="B3086" s="13">
        <v>1.0511339050942885</v>
      </c>
    </row>
    <row r="3087" spans="1:2">
      <c r="A3087">
        <v>3086</v>
      </c>
      <c r="B3087" s="13">
        <v>-5.3747600882452042</v>
      </c>
    </row>
    <row r="3088" spans="1:2">
      <c r="A3088">
        <v>3087</v>
      </c>
      <c r="B3088" s="13">
        <v>-0.4590162117103706</v>
      </c>
    </row>
    <row r="3089" spans="1:2">
      <c r="A3089">
        <v>3088</v>
      </c>
      <c r="B3089" s="13">
        <v>-2.6115429236659664</v>
      </c>
    </row>
    <row r="3090" spans="1:2">
      <c r="A3090">
        <v>3089</v>
      </c>
      <c r="B3090" s="13">
        <v>-2.5240820990665638</v>
      </c>
    </row>
    <row r="3091" spans="1:2">
      <c r="A3091">
        <v>3090</v>
      </c>
      <c r="B3091" s="13">
        <v>3.295856675380425E-2</v>
      </c>
    </row>
    <row r="3092" spans="1:2">
      <c r="A3092">
        <v>3091</v>
      </c>
      <c r="B3092" s="13">
        <v>-5.4947837911732904</v>
      </c>
    </row>
    <row r="3093" spans="1:2">
      <c r="A3093">
        <v>3092</v>
      </c>
      <c r="B3093" s="13">
        <v>3.7645853247377628</v>
      </c>
    </row>
    <row r="3094" spans="1:2">
      <c r="A3094">
        <v>3093</v>
      </c>
      <c r="B3094" s="13">
        <v>-1.7067835143555772</v>
      </c>
    </row>
    <row r="3095" spans="1:2">
      <c r="A3095">
        <v>3094</v>
      </c>
      <c r="B3095" s="13">
        <v>-3.1989222417537722</v>
      </c>
    </row>
    <row r="3096" spans="1:2">
      <c r="A3096">
        <v>3095</v>
      </c>
      <c r="B3096" s="13">
        <v>-1.1051124703187341</v>
      </c>
    </row>
    <row r="3097" spans="1:2">
      <c r="A3097">
        <v>3096</v>
      </c>
      <c r="B3097" s="13">
        <v>2.3516196303942141</v>
      </c>
    </row>
    <row r="3098" spans="1:2">
      <c r="A3098">
        <v>3097</v>
      </c>
      <c r="B3098" s="13">
        <v>-4.5382746930151008</v>
      </c>
    </row>
    <row r="3099" spans="1:2">
      <c r="A3099">
        <v>3098</v>
      </c>
      <c r="B3099" s="13">
        <v>-4.5779479334569935</v>
      </c>
    </row>
    <row r="3100" spans="1:2">
      <c r="A3100">
        <v>3099</v>
      </c>
      <c r="B3100" s="13">
        <v>5.9781712598513295</v>
      </c>
    </row>
    <row r="3101" spans="1:2">
      <c r="A3101">
        <v>3100</v>
      </c>
      <c r="B3101" s="13">
        <v>-4.0763679113831977</v>
      </c>
    </row>
    <row r="3102" spans="1:2">
      <c r="A3102">
        <v>3101</v>
      </c>
      <c r="B3102" s="13">
        <v>1.9395084075849707</v>
      </c>
    </row>
    <row r="3103" spans="1:2">
      <c r="A3103">
        <v>3102</v>
      </c>
      <c r="B3103" s="13">
        <v>-5.1818086572388342</v>
      </c>
    </row>
    <row r="3104" spans="1:2">
      <c r="A3104">
        <v>3103</v>
      </c>
      <c r="B3104" s="13">
        <v>5.3260401356003362</v>
      </c>
    </row>
    <row r="3105" spans="1:2">
      <c r="A3105">
        <v>3104</v>
      </c>
      <c r="B3105" s="13">
        <v>2.5925130283848818</v>
      </c>
    </row>
    <row r="3106" spans="1:2">
      <c r="A3106">
        <v>3105</v>
      </c>
      <c r="B3106" s="13">
        <v>-6.4825661352154169</v>
      </c>
    </row>
    <row r="3107" spans="1:2">
      <c r="A3107">
        <v>3106</v>
      </c>
      <c r="B3107" s="13">
        <v>-2.4091827797121499</v>
      </c>
    </row>
    <row r="3108" spans="1:2">
      <c r="A3108">
        <v>3107</v>
      </c>
      <c r="B3108" s="13">
        <v>-0.3204250578428634</v>
      </c>
    </row>
    <row r="3109" spans="1:2">
      <c r="A3109">
        <v>3108</v>
      </c>
      <c r="B3109" s="13">
        <v>-2.1297309069819708</v>
      </c>
    </row>
    <row r="3110" spans="1:2">
      <c r="A3110">
        <v>3109</v>
      </c>
      <c r="B3110" s="13">
        <v>1.6772787673039915</v>
      </c>
    </row>
    <row r="3111" spans="1:2">
      <c r="A3111">
        <v>3110</v>
      </c>
      <c r="B3111" s="13">
        <v>0.77592452436532655</v>
      </c>
    </row>
    <row r="3112" spans="1:2">
      <c r="A3112">
        <v>3111</v>
      </c>
      <c r="B3112" s="13">
        <v>-3.8166895567972543</v>
      </c>
    </row>
    <row r="3113" spans="1:2">
      <c r="A3113">
        <v>3112</v>
      </c>
      <c r="B3113" s="13">
        <v>-0.3046155494277652</v>
      </c>
    </row>
    <row r="3114" spans="1:2">
      <c r="A3114">
        <v>3113</v>
      </c>
      <c r="B3114" s="13">
        <v>4.2810406149351277</v>
      </c>
    </row>
    <row r="3115" spans="1:2">
      <c r="A3115">
        <v>3114</v>
      </c>
      <c r="B3115" s="13">
        <v>-3.860924084912889</v>
      </c>
    </row>
    <row r="3116" spans="1:2">
      <c r="A3116">
        <v>3115</v>
      </c>
      <c r="B3116" s="13">
        <v>1.1751142736851241</v>
      </c>
    </row>
    <row r="3117" spans="1:2">
      <c r="A3117">
        <v>3116</v>
      </c>
      <c r="B3117" s="13">
        <v>-3.4326367498933505</v>
      </c>
    </row>
    <row r="3118" spans="1:2">
      <c r="A3118">
        <v>3117</v>
      </c>
      <c r="B3118" s="13">
        <v>1.9708994004989036</v>
      </c>
    </row>
    <row r="3119" spans="1:2">
      <c r="A3119">
        <v>3118</v>
      </c>
      <c r="B3119" s="13">
        <v>-1.129279877548693</v>
      </c>
    </row>
    <row r="3120" spans="1:2">
      <c r="A3120">
        <v>3119</v>
      </c>
      <c r="B3120" s="13">
        <v>-4.2022962397132515</v>
      </c>
    </row>
    <row r="3121" spans="1:2">
      <c r="A3121">
        <v>3120</v>
      </c>
      <c r="B3121" s="13">
        <v>1.5192133530855627</v>
      </c>
    </row>
    <row r="3122" spans="1:2">
      <c r="A3122">
        <v>3121</v>
      </c>
      <c r="B3122" s="13">
        <v>0.51020426635980276</v>
      </c>
    </row>
    <row r="3123" spans="1:2">
      <c r="A3123">
        <v>3122</v>
      </c>
      <c r="B3123" s="13">
        <v>-2.0757741602043223</v>
      </c>
    </row>
    <row r="3124" spans="1:2">
      <c r="A3124">
        <v>3123</v>
      </c>
      <c r="B3124" s="13">
        <v>-0.89761682275806765</v>
      </c>
    </row>
    <row r="3125" spans="1:2">
      <c r="A3125">
        <v>3124</v>
      </c>
      <c r="B3125" s="13">
        <v>-7.0334188210369568</v>
      </c>
    </row>
    <row r="3126" spans="1:2">
      <c r="A3126">
        <v>3125</v>
      </c>
      <c r="B3126" s="13">
        <v>3.4536192363811824</v>
      </c>
    </row>
    <row r="3127" spans="1:2">
      <c r="A3127">
        <v>3126</v>
      </c>
      <c r="B3127" s="13">
        <v>1.1977592713884648</v>
      </c>
    </row>
    <row r="3128" spans="1:2">
      <c r="A3128">
        <v>3127</v>
      </c>
      <c r="B3128" s="13">
        <v>-2.8243616974166663</v>
      </c>
    </row>
    <row r="3129" spans="1:2">
      <c r="A3129">
        <v>3128</v>
      </c>
      <c r="B3129" s="13">
        <v>-4.1181391017448936</v>
      </c>
    </row>
    <row r="3130" spans="1:2">
      <c r="A3130">
        <v>3129</v>
      </c>
      <c r="B3130" s="13">
        <v>2.826800062129633</v>
      </c>
    </row>
    <row r="3131" spans="1:2">
      <c r="A3131">
        <v>3130</v>
      </c>
      <c r="B3131" s="13">
        <v>-2.6861685694192818</v>
      </c>
    </row>
    <row r="3132" spans="1:2">
      <c r="A3132">
        <v>3131</v>
      </c>
      <c r="B3132" s="13">
        <v>-0.94565585550852704</v>
      </c>
    </row>
    <row r="3133" spans="1:2">
      <c r="A3133">
        <v>3132</v>
      </c>
      <c r="B3133" s="13">
        <v>-5.1995251916027172</v>
      </c>
    </row>
    <row r="3134" spans="1:2">
      <c r="A3134">
        <v>3133</v>
      </c>
      <c r="B3134" s="13">
        <v>2.9150480941447117</v>
      </c>
    </row>
    <row r="3135" spans="1:2">
      <c r="A3135">
        <v>3134</v>
      </c>
      <c r="B3135" s="13">
        <v>-6.8419758701014182</v>
      </c>
    </row>
    <row r="3136" spans="1:2">
      <c r="A3136">
        <v>3135</v>
      </c>
      <c r="B3136" s="13">
        <v>2.7714442606182197</v>
      </c>
    </row>
    <row r="3137" spans="1:2">
      <c r="A3137">
        <v>3136</v>
      </c>
      <c r="B3137" s="13">
        <v>-0.23480300116160022</v>
      </c>
    </row>
    <row r="3138" spans="1:2">
      <c r="A3138">
        <v>3137</v>
      </c>
      <c r="B3138" s="13">
        <v>2.6257086806709924</v>
      </c>
    </row>
    <row r="3139" spans="1:2">
      <c r="A3139">
        <v>3138</v>
      </c>
      <c r="B3139" s="13">
        <v>1.4319742402159668</v>
      </c>
    </row>
    <row r="3140" spans="1:2">
      <c r="A3140">
        <v>3139</v>
      </c>
      <c r="B3140" s="13">
        <v>-0.49136650587748698</v>
      </c>
    </row>
    <row r="3141" spans="1:2">
      <c r="A3141">
        <v>3140</v>
      </c>
      <c r="B3141" s="13">
        <v>0.73721281092364876</v>
      </c>
    </row>
    <row r="3142" spans="1:2">
      <c r="A3142">
        <v>3141</v>
      </c>
      <c r="B3142" s="13">
        <v>0.92656970275789119</v>
      </c>
    </row>
    <row r="3143" spans="1:2">
      <c r="A3143">
        <v>3142</v>
      </c>
      <c r="B3143" s="13">
        <v>1.4982833373022748</v>
      </c>
    </row>
    <row r="3144" spans="1:2">
      <c r="A3144">
        <v>3143</v>
      </c>
      <c r="B3144" s="13">
        <v>-1.3062150038813718</v>
      </c>
    </row>
    <row r="3145" spans="1:2">
      <c r="A3145">
        <v>3144</v>
      </c>
      <c r="B3145" s="13">
        <v>-1.9824669602972262</v>
      </c>
    </row>
    <row r="3146" spans="1:2">
      <c r="A3146">
        <v>3145</v>
      </c>
      <c r="B3146" s="13">
        <v>2.6904585442494318</v>
      </c>
    </row>
    <row r="3147" spans="1:2">
      <c r="A3147">
        <v>3146</v>
      </c>
      <c r="B3147" s="13">
        <v>-1.7527394466112169</v>
      </c>
    </row>
    <row r="3148" spans="1:2">
      <c r="A3148">
        <v>3147</v>
      </c>
      <c r="B3148" s="13">
        <v>-4.3063834646389862</v>
      </c>
    </row>
    <row r="3149" spans="1:2">
      <c r="A3149">
        <v>3148</v>
      </c>
      <c r="B3149" s="13">
        <v>1.5788963179197779</v>
      </c>
    </row>
    <row r="3150" spans="1:2">
      <c r="A3150">
        <v>3149</v>
      </c>
      <c r="B3150" s="13">
        <v>-2.3582658768229043</v>
      </c>
    </row>
    <row r="3151" spans="1:2">
      <c r="A3151">
        <v>3150</v>
      </c>
      <c r="B3151" s="13">
        <v>0.57189564566854878</v>
      </c>
    </row>
    <row r="3152" spans="1:2">
      <c r="A3152">
        <v>3151</v>
      </c>
      <c r="B3152" s="13">
        <v>-3.0821752035489562</v>
      </c>
    </row>
    <row r="3153" spans="1:2">
      <c r="A3153">
        <v>3152</v>
      </c>
      <c r="B3153" s="13">
        <v>-0.12078586609674627</v>
      </c>
    </row>
    <row r="3154" spans="1:2">
      <c r="A3154">
        <v>3153</v>
      </c>
      <c r="B3154" s="13">
        <v>-1.6817090129433965</v>
      </c>
    </row>
    <row r="3155" spans="1:2">
      <c r="A3155">
        <v>3154</v>
      </c>
      <c r="B3155" s="13">
        <v>1.2237736580320491</v>
      </c>
    </row>
    <row r="3156" spans="1:2">
      <c r="A3156">
        <v>3155</v>
      </c>
      <c r="B3156" s="13">
        <v>-1.4035865211834497</v>
      </c>
    </row>
    <row r="3157" spans="1:2">
      <c r="A3157">
        <v>3156</v>
      </c>
      <c r="B3157" s="13">
        <v>-6.4729271495278704</v>
      </c>
    </row>
    <row r="3158" spans="1:2">
      <c r="A3158">
        <v>3157</v>
      </c>
      <c r="B3158" s="13">
        <v>-3.3860516608774063</v>
      </c>
    </row>
    <row r="3159" spans="1:2">
      <c r="A3159">
        <v>3158</v>
      </c>
      <c r="B3159" s="13">
        <v>5.7538600120433863</v>
      </c>
    </row>
    <row r="3160" spans="1:2">
      <c r="A3160">
        <v>3159</v>
      </c>
      <c r="B3160" s="13">
        <v>-2.714030697632535</v>
      </c>
    </row>
    <row r="3161" spans="1:2">
      <c r="A3161">
        <v>3160</v>
      </c>
      <c r="B3161" s="13">
        <v>0.84821342548283729</v>
      </c>
    </row>
    <row r="3162" spans="1:2">
      <c r="A3162">
        <v>3161</v>
      </c>
      <c r="B3162" s="13">
        <v>-4.0717173720972717</v>
      </c>
    </row>
    <row r="3163" spans="1:2">
      <c r="A3163">
        <v>3162</v>
      </c>
      <c r="B3163" s="13">
        <v>-5.2002623381434088</v>
      </c>
    </row>
    <row r="3164" spans="1:2">
      <c r="A3164">
        <v>3163</v>
      </c>
      <c r="B3164" s="13">
        <v>-0.25235795527528115</v>
      </c>
    </row>
    <row r="3165" spans="1:2">
      <c r="A3165">
        <v>3164</v>
      </c>
      <c r="B3165" s="13">
        <v>-1.779330149516984E-2</v>
      </c>
    </row>
    <row r="3166" spans="1:2">
      <c r="A3166">
        <v>3165</v>
      </c>
      <c r="B3166" s="13">
        <v>1.7600316495385926</v>
      </c>
    </row>
    <row r="3167" spans="1:2">
      <c r="A3167">
        <v>3166</v>
      </c>
      <c r="B3167" s="13">
        <v>-0.14572664062276569</v>
      </c>
    </row>
    <row r="3168" spans="1:2">
      <c r="A3168">
        <v>3167</v>
      </c>
      <c r="B3168" s="13">
        <v>0.61779016893399741</v>
      </c>
    </row>
    <row r="3169" spans="1:2">
      <c r="A3169">
        <v>3168</v>
      </c>
      <c r="B3169" s="13">
        <v>-0.94780573704725235</v>
      </c>
    </row>
    <row r="3170" spans="1:2">
      <c r="A3170">
        <v>3169</v>
      </c>
      <c r="B3170" s="13">
        <v>-5.2432069980850029</v>
      </c>
    </row>
    <row r="3171" spans="1:2">
      <c r="A3171">
        <v>3170</v>
      </c>
      <c r="B3171" s="13">
        <v>0.60047262604410867</v>
      </c>
    </row>
    <row r="3172" spans="1:2">
      <c r="A3172">
        <v>3171</v>
      </c>
      <c r="B3172" s="13">
        <v>4.8595893713761642</v>
      </c>
    </row>
    <row r="3173" spans="1:2">
      <c r="A3173">
        <v>3172</v>
      </c>
      <c r="B3173" s="13">
        <v>-4.118474284128256</v>
      </c>
    </row>
    <row r="3174" spans="1:2">
      <c r="A3174">
        <v>3173</v>
      </c>
      <c r="B3174" s="13">
        <v>0.27312267690536324</v>
      </c>
    </row>
    <row r="3175" spans="1:2">
      <c r="A3175">
        <v>3174</v>
      </c>
      <c r="B3175" s="13">
        <v>-3.5830544005146132</v>
      </c>
    </row>
    <row r="3176" spans="1:2">
      <c r="A3176">
        <v>3175</v>
      </c>
      <c r="B3176" s="13">
        <v>-9.2115327402353744E-2</v>
      </c>
    </row>
    <row r="3177" spans="1:2">
      <c r="A3177">
        <v>3176</v>
      </c>
      <c r="B3177" s="13">
        <v>2.9726240061064102</v>
      </c>
    </row>
    <row r="3178" spans="1:2">
      <c r="A3178">
        <v>3177</v>
      </c>
      <c r="B3178" s="13">
        <v>2.6737402408314668</v>
      </c>
    </row>
    <row r="3179" spans="1:2">
      <c r="A3179">
        <v>3178</v>
      </c>
      <c r="B3179" s="13">
        <v>3.3790741762607741</v>
      </c>
    </row>
    <row r="3180" spans="1:2">
      <c r="A3180">
        <v>3179</v>
      </c>
      <c r="B3180" s="13">
        <v>-1.6987345259573339</v>
      </c>
    </row>
    <row r="3181" spans="1:2">
      <c r="A3181">
        <v>3180</v>
      </c>
      <c r="B3181" s="13">
        <v>0.40709294054244716</v>
      </c>
    </row>
    <row r="3182" spans="1:2">
      <c r="A3182">
        <v>3181</v>
      </c>
      <c r="B3182" s="13">
        <v>-5.045790123840276</v>
      </c>
    </row>
    <row r="3183" spans="1:2">
      <c r="A3183">
        <v>3182</v>
      </c>
      <c r="B3183" s="13">
        <v>5.8410534365775897</v>
      </c>
    </row>
    <row r="3184" spans="1:2">
      <c r="A3184">
        <v>3183</v>
      </c>
      <c r="B3184" s="13">
        <v>-2.5993177591151659</v>
      </c>
    </row>
    <row r="3185" spans="1:2">
      <c r="A3185">
        <v>3184</v>
      </c>
      <c r="B3185" s="13">
        <v>-5.4792102639096747</v>
      </c>
    </row>
    <row r="3186" spans="1:2">
      <c r="A3186">
        <v>3185</v>
      </c>
      <c r="B3186" s="13">
        <v>-1.7477846806396995</v>
      </c>
    </row>
    <row r="3187" spans="1:2">
      <c r="A3187">
        <v>3186</v>
      </c>
      <c r="B3187" s="13">
        <v>-2.3665444790412766</v>
      </c>
    </row>
    <row r="3188" spans="1:2">
      <c r="A3188">
        <v>3187</v>
      </c>
      <c r="B3188" s="13">
        <v>10.448872781064843</v>
      </c>
    </row>
    <row r="3189" spans="1:2">
      <c r="A3189">
        <v>3188</v>
      </c>
      <c r="B3189" s="13">
        <v>2.4768972395040143E-2</v>
      </c>
    </row>
    <row r="3190" spans="1:2">
      <c r="A3190">
        <v>3189</v>
      </c>
      <c r="B3190" s="13">
        <v>-1.9534499418215319</v>
      </c>
    </row>
    <row r="3191" spans="1:2">
      <c r="A3191">
        <v>3190</v>
      </c>
      <c r="B3191" s="13">
        <v>-7.7999151461403722</v>
      </c>
    </row>
    <row r="3192" spans="1:2">
      <c r="A3192">
        <v>3191</v>
      </c>
      <c r="B3192" s="13">
        <v>-5.3098367543512186</v>
      </c>
    </row>
    <row r="3193" spans="1:2">
      <c r="A3193">
        <v>3192</v>
      </c>
      <c r="B3193" s="13">
        <v>4.1321163061362283</v>
      </c>
    </row>
    <row r="3194" spans="1:2">
      <c r="A3194">
        <v>3193</v>
      </c>
      <c r="B3194" s="13">
        <v>-2.8712645075764898</v>
      </c>
    </row>
    <row r="3195" spans="1:2">
      <c r="A3195">
        <v>3194</v>
      </c>
      <c r="B3195" s="13">
        <v>-3.6061768694956999</v>
      </c>
    </row>
    <row r="3196" spans="1:2">
      <c r="A3196">
        <v>3195</v>
      </c>
      <c r="B3196" s="13">
        <v>3.4674751475275496</v>
      </c>
    </row>
    <row r="3197" spans="1:2">
      <c r="A3197">
        <v>3196</v>
      </c>
      <c r="B3197" s="13">
        <v>-7.1782697462525613</v>
      </c>
    </row>
    <row r="3198" spans="1:2">
      <c r="A3198">
        <v>3197</v>
      </c>
      <c r="B3198" s="13">
        <v>-2.0972141201978527</v>
      </c>
    </row>
    <row r="3199" spans="1:2">
      <c r="A3199">
        <v>3198</v>
      </c>
      <c r="B3199" s="13">
        <v>-0.94709236298840715</v>
      </c>
    </row>
    <row r="3200" spans="1:2">
      <c r="A3200">
        <v>3199</v>
      </c>
      <c r="B3200" s="13">
        <v>3.686661690929057</v>
      </c>
    </row>
    <row r="3201" spans="1:2">
      <c r="A3201">
        <v>3200</v>
      </c>
      <c r="B3201" s="13">
        <v>0.28500978791519938</v>
      </c>
    </row>
    <row r="3202" spans="1:2">
      <c r="A3202">
        <v>3201</v>
      </c>
      <c r="B3202" s="13">
        <v>-0.88074650776358554</v>
      </c>
    </row>
    <row r="3203" spans="1:2">
      <c r="A3203">
        <v>3202</v>
      </c>
      <c r="B3203" s="13">
        <v>4.8636230903226432</v>
      </c>
    </row>
    <row r="3204" spans="1:2">
      <c r="A3204">
        <v>3203</v>
      </c>
      <c r="B3204" s="13">
        <v>4.309837521085675</v>
      </c>
    </row>
    <row r="3205" spans="1:2">
      <c r="A3205">
        <v>3204</v>
      </c>
      <c r="B3205" s="13">
        <v>-1.3769880650446589</v>
      </c>
    </row>
    <row r="3206" spans="1:2">
      <c r="A3206">
        <v>3205</v>
      </c>
      <c r="B3206" s="13">
        <v>1.6993428758267974</v>
      </c>
    </row>
    <row r="3207" spans="1:2">
      <c r="A3207">
        <v>3206</v>
      </c>
      <c r="B3207" s="13">
        <v>-2.6660714396303211</v>
      </c>
    </row>
    <row r="3208" spans="1:2">
      <c r="A3208">
        <v>3207</v>
      </c>
      <c r="B3208" s="13">
        <v>-3.9529701657598539</v>
      </c>
    </row>
    <row r="3209" spans="1:2">
      <c r="A3209">
        <v>3208</v>
      </c>
      <c r="B3209" s="13">
        <v>-0.98869755887520094</v>
      </c>
    </row>
    <row r="3210" spans="1:2">
      <c r="A3210">
        <v>3209</v>
      </c>
      <c r="B3210" s="13">
        <v>2.1635696721418807</v>
      </c>
    </row>
    <row r="3211" spans="1:2">
      <c r="A3211">
        <v>3210</v>
      </c>
      <c r="B3211" s="13">
        <v>-1.5544881005819732E-2</v>
      </c>
    </row>
    <row r="3212" spans="1:2">
      <c r="A3212">
        <v>3211</v>
      </c>
      <c r="B3212" s="13">
        <v>-2.3245513645890861</v>
      </c>
    </row>
    <row r="3213" spans="1:2">
      <c r="A3213">
        <v>3212</v>
      </c>
      <c r="B3213" s="13">
        <v>-7.079025346480579</v>
      </c>
    </row>
    <row r="3214" spans="1:2">
      <c r="A3214">
        <v>3213</v>
      </c>
      <c r="B3214" s="13">
        <v>-1.910383113889921</v>
      </c>
    </row>
    <row r="3215" spans="1:2">
      <c r="A3215">
        <v>3214</v>
      </c>
      <c r="B3215" s="13">
        <v>0.96715157885477387</v>
      </c>
    </row>
    <row r="3216" spans="1:2">
      <c r="A3216">
        <v>3215</v>
      </c>
      <c r="B3216" s="13">
        <v>2.139766940891779</v>
      </c>
    </row>
    <row r="3217" spans="1:2">
      <c r="A3217">
        <v>3216</v>
      </c>
      <c r="B3217" s="13">
        <v>-0.48168963148067678</v>
      </c>
    </row>
    <row r="3218" spans="1:2">
      <c r="A3218">
        <v>3217</v>
      </c>
      <c r="B3218" s="13">
        <v>-0.43113631064213109</v>
      </c>
    </row>
    <row r="3219" spans="1:2">
      <c r="A3219">
        <v>3218</v>
      </c>
      <c r="B3219" s="13">
        <v>2.6905394807500347</v>
      </c>
    </row>
    <row r="3220" spans="1:2">
      <c r="A3220">
        <v>3219</v>
      </c>
      <c r="B3220" s="13">
        <v>-1.7245503266037356</v>
      </c>
    </row>
    <row r="3221" spans="1:2">
      <c r="A3221">
        <v>3220</v>
      </c>
      <c r="B3221" s="13">
        <v>1.2716721254068757</v>
      </c>
    </row>
    <row r="3222" spans="1:2">
      <c r="A3222">
        <v>3221</v>
      </c>
      <c r="B3222" s="13">
        <v>2.4163186603150524</v>
      </c>
    </row>
    <row r="3223" spans="1:2">
      <c r="A3223">
        <v>3222</v>
      </c>
      <c r="B3223" s="13">
        <v>-0.58436798947637492</v>
      </c>
    </row>
    <row r="3224" spans="1:2">
      <c r="A3224">
        <v>3223</v>
      </c>
      <c r="B3224" s="13">
        <v>0.27635692504154513</v>
      </c>
    </row>
    <row r="3225" spans="1:2">
      <c r="A3225">
        <v>3224</v>
      </c>
      <c r="B3225" s="13">
        <v>-4.2866196502831988</v>
      </c>
    </row>
    <row r="3226" spans="1:2">
      <c r="A3226">
        <v>3225</v>
      </c>
      <c r="B3226" s="13">
        <v>2.9512734288490665</v>
      </c>
    </row>
    <row r="3227" spans="1:2">
      <c r="A3227">
        <v>3226</v>
      </c>
      <c r="B3227" s="13">
        <v>0.68893012202032322</v>
      </c>
    </row>
    <row r="3228" spans="1:2">
      <c r="A3228">
        <v>3227</v>
      </c>
      <c r="B3228" s="13">
        <v>-2.8245651490056929</v>
      </c>
    </row>
    <row r="3229" spans="1:2">
      <c r="A3229">
        <v>3228</v>
      </c>
      <c r="B3229" s="13">
        <v>0.88364448941490703</v>
      </c>
    </row>
    <row r="3230" spans="1:2">
      <c r="A3230">
        <v>3229</v>
      </c>
      <c r="B3230" s="13">
        <v>-2.5817681533502288</v>
      </c>
    </row>
    <row r="3231" spans="1:2">
      <c r="A3231">
        <v>3230</v>
      </c>
      <c r="B3231" s="13">
        <v>0.14053937386328158</v>
      </c>
    </row>
    <row r="3232" spans="1:2">
      <c r="A3232">
        <v>3231</v>
      </c>
      <c r="B3232" s="13">
        <v>-0.6628034592416332</v>
      </c>
    </row>
    <row r="3233" spans="1:2">
      <c r="A3233">
        <v>3232</v>
      </c>
      <c r="B3233" s="13">
        <v>-1.5941847742757405</v>
      </c>
    </row>
    <row r="3234" spans="1:2">
      <c r="A3234">
        <v>3233</v>
      </c>
      <c r="B3234" s="13">
        <v>0.21953965263166786</v>
      </c>
    </row>
    <row r="3235" spans="1:2">
      <c r="A3235">
        <v>3234</v>
      </c>
      <c r="B3235" s="13">
        <v>-0.79174167130623008</v>
      </c>
    </row>
    <row r="3236" spans="1:2">
      <c r="A3236">
        <v>3235</v>
      </c>
      <c r="B3236" s="13">
        <v>-3.1277471465221733</v>
      </c>
    </row>
    <row r="3237" spans="1:2">
      <c r="A3237">
        <v>3236</v>
      </c>
      <c r="B3237" s="13">
        <v>-1.5883256622182746</v>
      </c>
    </row>
    <row r="3238" spans="1:2">
      <c r="A3238">
        <v>3237</v>
      </c>
      <c r="B3238" s="13">
        <v>0.40170298429572887</v>
      </c>
    </row>
    <row r="3239" spans="1:2">
      <c r="A3239">
        <v>3238</v>
      </c>
      <c r="B3239" s="13">
        <v>-4.872238692052357</v>
      </c>
    </row>
    <row r="3240" spans="1:2">
      <c r="A3240">
        <v>3239</v>
      </c>
      <c r="B3240" s="13">
        <v>3.8862589433039552</v>
      </c>
    </row>
    <row r="3241" spans="1:2">
      <c r="A3241">
        <v>3240</v>
      </c>
      <c r="B3241" s="13">
        <v>1.5424534754607053</v>
      </c>
    </row>
    <row r="3242" spans="1:2">
      <c r="A3242">
        <v>3241</v>
      </c>
      <c r="B3242" s="13">
        <v>-1.6249314804245303</v>
      </c>
    </row>
    <row r="3243" spans="1:2">
      <c r="A3243">
        <v>3242</v>
      </c>
      <c r="B3243" s="13">
        <v>-4.5608303292474437</v>
      </c>
    </row>
    <row r="3244" spans="1:2">
      <c r="A3244">
        <v>3243</v>
      </c>
      <c r="B3244" s="13">
        <v>4.507429862463713</v>
      </c>
    </row>
    <row r="3245" spans="1:2">
      <c r="A3245">
        <v>3244</v>
      </c>
      <c r="B3245" s="13">
        <v>-2.219028907493799</v>
      </c>
    </row>
    <row r="3246" spans="1:2">
      <c r="A3246">
        <v>3245</v>
      </c>
      <c r="B3246" s="13">
        <v>4.344398688141581</v>
      </c>
    </row>
    <row r="3247" spans="1:2">
      <c r="A3247">
        <v>3246</v>
      </c>
      <c r="B3247" s="13">
        <v>-0.90636660404469938</v>
      </c>
    </row>
    <row r="3248" spans="1:2">
      <c r="A3248">
        <v>3247</v>
      </c>
      <c r="B3248" s="13">
        <v>0.51207326272556564</v>
      </c>
    </row>
    <row r="3249" spans="1:2">
      <c r="A3249">
        <v>3248</v>
      </c>
      <c r="B3249" s="13">
        <v>-1.5430393100714683</v>
      </c>
    </row>
    <row r="3250" spans="1:2">
      <c r="A3250">
        <v>3249</v>
      </c>
      <c r="B3250" s="13">
        <v>-5.2015651531968752</v>
      </c>
    </row>
    <row r="3251" spans="1:2">
      <c r="A3251">
        <v>3250</v>
      </c>
      <c r="B3251" s="13">
        <v>-2.4346117511815546</v>
      </c>
    </row>
    <row r="3252" spans="1:2">
      <c r="A3252">
        <v>3251</v>
      </c>
      <c r="B3252" s="13">
        <v>3.3927972548666969</v>
      </c>
    </row>
    <row r="3253" spans="1:2">
      <c r="A3253">
        <v>3252</v>
      </c>
      <c r="B3253" s="13">
        <v>0.49334358767394032</v>
      </c>
    </row>
    <row r="3254" spans="1:2">
      <c r="A3254">
        <v>3253</v>
      </c>
      <c r="B3254" s="13">
        <v>2.0896120633825332</v>
      </c>
    </row>
    <row r="3255" spans="1:2">
      <c r="A3255">
        <v>3254</v>
      </c>
      <c r="B3255" s="13">
        <v>-1.5665395731079741</v>
      </c>
    </row>
    <row r="3256" spans="1:2">
      <c r="A3256">
        <v>3255</v>
      </c>
      <c r="B3256" s="13">
        <v>-0.73317901494234228</v>
      </c>
    </row>
    <row r="3257" spans="1:2">
      <c r="A3257">
        <v>3256</v>
      </c>
      <c r="B3257" s="13">
        <v>0.65653985033843376</v>
      </c>
    </row>
    <row r="3258" spans="1:2">
      <c r="A3258">
        <v>3257</v>
      </c>
      <c r="B3258" s="13">
        <v>0.56268338720514111</v>
      </c>
    </row>
    <row r="3259" spans="1:2">
      <c r="A3259">
        <v>3258</v>
      </c>
      <c r="B3259" s="13">
        <v>-2.0249773684430563</v>
      </c>
    </row>
    <row r="3260" spans="1:2">
      <c r="A3260">
        <v>3259</v>
      </c>
      <c r="B3260" s="13">
        <v>0.56502001343917918</v>
      </c>
    </row>
    <row r="3261" spans="1:2">
      <c r="A3261">
        <v>3260</v>
      </c>
      <c r="B3261" s="13">
        <v>-0.67286579548076986</v>
      </c>
    </row>
    <row r="3262" spans="1:2">
      <c r="A3262">
        <v>3261</v>
      </c>
      <c r="B3262" s="13">
        <v>0.60013064216151601</v>
      </c>
    </row>
    <row r="3263" spans="1:2">
      <c r="A3263">
        <v>3262</v>
      </c>
      <c r="B3263" s="13">
        <v>-2.2535004611674618</v>
      </c>
    </row>
    <row r="3264" spans="1:2">
      <c r="A3264">
        <v>3263</v>
      </c>
      <c r="B3264" s="13">
        <v>-2.7747593906372954</v>
      </c>
    </row>
    <row r="3265" spans="1:2">
      <c r="A3265">
        <v>3264</v>
      </c>
      <c r="B3265" s="13">
        <v>-2.3163352435627367</v>
      </c>
    </row>
    <row r="3266" spans="1:2">
      <c r="A3266">
        <v>3265</v>
      </c>
      <c r="B3266" s="13">
        <v>4.7982727036086317</v>
      </c>
    </row>
    <row r="3267" spans="1:2">
      <c r="A3267">
        <v>3266</v>
      </c>
      <c r="B3267" s="13">
        <v>-6.526910756466509</v>
      </c>
    </row>
    <row r="3268" spans="1:2">
      <c r="A3268">
        <v>3267</v>
      </c>
      <c r="B3268" s="13">
        <v>2.2483921095731763</v>
      </c>
    </row>
    <row r="3269" spans="1:2">
      <c r="A3269">
        <v>3268</v>
      </c>
      <c r="B3269" s="13">
        <v>-0.30447108971279396</v>
      </c>
    </row>
    <row r="3270" spans="1:2">
      <c r="A3270">
        <v>3269</v>
      </c>
      <c r="B3270" s="13">
        <v>0.86314010398078977</v>
      </c>
    </row>
    <row r="3271" spans="1:2">
      <c r="A3271">
        <v>3270</v>
      </c>
      <c r="B3271" s="13">
        <v>-2.6061989979018674</v>
      </c>
    </row>
    <row r="3272" spans="1:2">
      <c r="A3272">
        <v>3271</v>
      </c>
      <c r="B3272" s="13">
        <v>-4.7211673249649762</v>
      </c>
    </row>
    <row r="3273" spans="1:2">
      <c r="A3273">
        <v>3272</v>
      </c>
      <c r="B3273" s="13">
        <v>-0.97497236365969764</v>
      </c>
    </row>
    <row r="3274" spans="1:2">
      <c r="A3274">
        <v>3273</v>
      </c>
      <c r="B3274" s="13">
        <v>3.1368809758375904</v>
      </c>
    </row>
    <row r="3275" spans="1:2">
      <c r="A3275">
        <v>3274</v>
      </c>
      <c r="B3275" s="13">
        <v>-1.8487662540879626</v>
      </c>
    </row>
    <row r="3276" spans="1:2">
      <c r="A3276">
        <v>3275</v>
      </c>
      <c r="B3276" s="13">
        <v>-0.55639172331911035</v>
      </c>
    </row>
    <row r="3277" spans="1:2">
      <c r="A3277">
        <v>3276</v>
      </c>
      <c r="B3277" s="13">
        <v>1.2771848149456509E-2</v>
      </c>
    </row>
    <row r="3278" spans="1:2">
      <c r="A3278">
        <v>3277</v>
      </c>
      <c r="B3278" s="13">
        <v>0.61068674777645138</v>
      </c>
    </row>
    <row r="3279" spans="1:2">
      <c r="A3279">
        <v>3278</v>
      </c>
      <c r="B3279" s="13">
        <v>-5.5489741577263185</v>
      </c>
    </row>
    <row r="3280" spans="1:2">
      <c r="A3280">
        <v>3279</v>
      </c>
      <c r="B3280" s="13">
        <v>-4.2597899976451252</v>
      </c>
    </row>
    <row r="3281" spans="1:2">
      <c r="A3281">
        <v>3280</v>
      </c>
      <c r="B3281" s="13">
        <v>3.0651896147704627</v>
      </c>
    </row>
    <row r="3282" spans="1:2">
      <c r="A3282">
        <v>3281</v>
      </c>
      <c r="B3282" s="13">
        <v>-2.5592514322212483</v>
      </c>
    </row>
    <row r="3283" spans="1:2">
      <c r="A3283">
        <v>3282</v>
      </c>
      <c r="B3283" s="13">
        <v>2.2153059469314393</v>
      </c>
    </row>
    <row r="3284" spans="1:2">
      <c r="A3284">
        <v>3283</v>
      </c>
      <c r="B3284" s="13">
        <v>-3.1458710051570455</v>
      </c>
    </row>
    <row r="3285" spans="1:2">
      <c r="A3285">
        <v>3284</v>
      </c>
      <c r="B3285" s="13">
        <v>0.80061057177834161</v>
      </c>
    </row>
    <row r="3286" spans="1:2">
      <c r="A3286">
        <v>3285</v>
      </c>
      <c r="B3286" s="13">
        <v>-5.0038640742309832</v>
      </c>
    </row>
    <row r="3287" spans="1:2">
      <c r="A3287">
        <v>3286</v>
      </c>
      <c r="B3287" s="13">
        <v>-3.654697019377823</v>
      </c>
    </row>
    <row r="3288" spans="1:2">
      <c r="A3288">
        <v>3287</v>
      </c>
      <c r="B3288" s="13">
        <v>-4.2593853301467597</v>
      </c>
    </row>
    <row r="3289" spans="1:2">
      <c r="A3289">
        <v>3288</v>
      </c>
      <c r="B3289" s="13">
        <v>6.8715996071653711</v>
      </c>
    </row>
    <row r="3290" spans="1:2">
      <c r="A3290">
        <v>3289</v>
      </c>
      <c r="B3290" s="13">
        <v>2.4281724862983221</v>
      </c>
    </row>
    <row r="3291" spans="1:2">
      <c r="A3291">
        <v>3290</v>
      </c>
      <c r="B3291" s="13">
        <v>4.6846940343286887</v>
      </c>
    </row>
    <row r="3292" spans="1:2">
      <c r="A3292">
        <v>3291</v>
      </c>
      <c r="B3292" s="13">
        <v>0.46665540998592397</v>
      </c>
    </row>
    <row r="3293" spans="1:2">
      <c r="A3293">
        <v>3292</v>
      </c>
      <c r="B3293" s="13">
        <v>-3.2667464993613109</v>
      </c>
    </row>
    <row r="3294" spans="1:2">
      <c r="A3294">
        <v>3293</v>
      </c>
      <c r="B3294" s="13">
        <v>4.0566543086526377</v>
      </c>
    </row>
    <row r="3295" spans="1:2">
      <c r="A3295">
        <v>3294</v>
      </c>
      <c r="B3295" s="13">
        <v>2.8756655333770991</v>
      </c>
    </row>
    <row r="3296" spans="1:2">
      <c r="A3296">
        <v>3295</v>
      </c>
      <c r="B3296" s="13">
        <v>-1.7145215164353682</v>
      </c>
    </row>
    <row r="3297" spans="1:2">
      <c r="A3297">
        <v>3296</v>
      </c>
      <c r="B3297" s="13">
        <v>4.0761056875695001</v>
      </c>
    </row>
    <row r="3298" spans="1:2">
      <c r="A3298">
        <v>3297</v>
      </c>
      <c r="B3298" s="13">
        <v>-3.7873591294128253</v>
      </c>
    </row>
    <row r="3299" spans="1:2">
      <c r="A3299">
        <v>3298</v>
      </c>
      <c r="B3299" s="13">
        <v>0.28840108662382236</v>
      </c>
    </row>
    <row r="3300" spans="1:2">
      <c r="A3300">
        <v>3299</v>
      </c>
      <c r="B3300" s="13">
        <v>4.8322634178634463</v>
      </c>
    </row>
    <row r="3301" spans="1:2">
      <c r="A3301">
        <v>3300</v>
      </c>
      <c r="B3301" s="13">
        <v>2.4653724476037473</v>
      </c>
    </row>
    <row r="3302" spans="1:2">
      <c r="A3302">
        <v>3301</v>
      </c>
      <c r="B3302" s="13">
        <v>-4.6403337313590676</v>
      </c>
    </row>
    <row r="3303" spans="1:2">
      <c r="A3303">
        <v>3302</v>
      </c>
      <c r="B3303" s="13">
        <v>-3.1376084440396901</v>
      </c>
    </row>
    <row r="3304" spans="1:2">
      <c r="A3304">
        <v>3303</v>
      </c>
      <c r="B3304" s="13">
        <v>4.8074350747438963</v>
      </c>
    </row>
    <row r="3305" spans="1:2">
      <c r="A3305">
        <v>3304</v>
      </c>
      <c r="B3305" s="13">
        <v>1.2384795107012272</v>
      </c>
    </row>
    <row r="3306" spans="1:2">
      <c r="A3306">
        <v>3305</v>
      </c>
      <c r="B3306" s="13">
        <v>-0.25330249975828562</v>
      </c>
    </row>
    <row r="3307" spans="1:2">
      <c r="A3307">
        <v>3306</v>
      </c>
      <c r="B3307" s="13">
        <v>-2.8266483999032324</v>
      </c>
    </row>
    <row r="3308" spans="1:2">
      <c r="A3308">
        <v>3307</v>
      </c>
      <c r="B3308" s="13">
        <v>-2.0147684135286301</v>
      </c>
    </row>
    <row r="3309" spans="1:2">
      <c r="A3309">
        <v>3308</v>
      </c>
      <c r="B3309" s="13">
        <v>-0.92372321538407098</v>
      </c>
    </row>
    <row r="3310" spans="1:2">
      <c r="A3310">
        <v>3309</v>
      </c>
      <c r="B3310" s="13">
        <v>1.1772129090801227</v>
      </c>
    </row>
    <row r="3311" spans="1:2">
      <c r="A3311">
        <v>3310</v>
      </c>
      <c r="B3311" s="13">
        <v>-1.6669643403661103</v>
      </c>
    </row>
    <row r="3312" spans="1:2">
      <c r="A3312">
        <v>3311</v>
      </c>
      <c r="B3312" s="13">
        <v>-5.4775568291990435</v>
      </c>
    </row>
    <row r="3313" spans="1:2">
      <c r="A3313">
        <v>3312</v>
      </c>
      <c r="B3313" s="13">
        <v>4.1773164127877109</v>
      </c>
    </row>
    <row r="3314" spans="1:2">
      <c r="A3314">
        <v>3313</v>
      </c>
      <c r="B3314" s="13">
        <v>-4.3281024819096761</v>
      </c>
    </row>
    <row r="3315" spans="1:2">
      <c r="A3315">
        <v>3314</v>
      </c>
      <c r="B3315" s="13">
        <v>-0.6722074472224886</v>
      </c>
    </row>
    <row r="3316" spans="1:2">
      <c r="A3316">
        <v>3315</v>
      </c>
      <c r="B3316" s="13">
        <v>1.834676064446535</v>
      </c>
    </row>
    <row r="3317" spans="1:2">
      <c r="A3317">
        <v>3316</v>
      </c>
      <c r="B3317" s="13">
        <v>4.6877733471215413</v>
      </c>
    </row>
    <row r="3318" spans="1:2">
      <c r="A3318">
        <v>3317</v>
      </c>
      <c r="B3318" s="13">
        <v>3.3616907031489109</v>
      </c>
    </row>
    <row r="3319" spans="1:2">
      <c r="A3319">
        <v>3318</v>
      </c>
      <c r="B3319" s="13">
        <v>-2.9099269769412608</v>
      </c>
    </row>
    <row r="3320" spans="1:2">
      <c r="A3320">
        <v>3319</v>
      </c>
      <c r="B3320" s="13">
        <v>5.5840383438560508</v>
      </c>
    </row>
    <row r="3321" spans="1:2">
      <c r="A3321">
        <v>3320</v>
      </c>
      <c r="B3321" s="13">
        <v>-2.488662115688649</v>
      </c>
    </row>
    <row r="3322" spans="1:2">
      <c r="A3322">
        <v>3321</v>
      </c>
      <c r="B3322" s="13">
        <v>-5.0097253488983666</v>
      </c>
    </row>
    <row r="3323" spans="1:2">
      <c r="A3323">
        <v>3322</v>
      </c>
      <c r="B3323" s="13">
        <v>-5.2337981023725746</v>
      </c>
    </row>
    <row r="3324" spans="1:2">
      <c r="A3324">
        <v>3323</v>
      </c>
      <c r="B3324" s="13">
        <v>-3.8224164955468161</v>
      </c>
    </row>
    <row r="3325" spans="1:2">
      <c r="A3325">
        <v>3324</v>
      </c>
      <c r="B3325" s="13">
        <v>-1.1843852307999245</v>
      </c>
    </row>
    <row r="3326" spans="1:2">
      <c r="A3326">
        <v>3325</v>
      </c>
      <c r="B3326" s="13">
        <v>-1.501208068468596</v>
      </c>
    </row>
    <row r="3327" spans="1:2">
      <c r="A3327">
        <v>3326</v>
      </c>
      <c r="B3327" s="13">
        <v>-2.3187137071633632</v>
      </c>
    </row>
    <row r="3328" spans="1:2">
      <c r="A3328">
        <v>3327</v>
      </c>
      <c r="B3328" s="13">
        <v>6.4720772353962577</v>
      </c>
    </row>
    <row r="3329" spans="1:2">
      <c r="A3329">
        <v>3328</v>
      </c>
      <c r="B3329" s="13">
        <v>-1.0245242344236485</v>
      </c>
    </row>
    <row r="3330" spans="1:2">
      <c r="A3330">
        <v>3329</v>
      </c>
      <c r="B3330" s="13">
        <v>3.7500219831435513</v>
      </c>
    </row>
    <row r="3331" spans="1:2">
      <c r="A3331">
        <v>3330</v>
      </c>
      <c r="B3331" s="13">
        <v>5.5177964053001807</v>
      </c>
    </row>
    <row r="3332" spans="1:2">
      <c r="A3332">
        <v>3331</v>
      </c>
      <c r="B3332" s="13">
        <v>-2.2911954145089859</v>
      </c>
    </row>
    <row r="3333" spans="1:2">
      <c r="A3333">
        <v>3332</v>
      </c>
      <c r="B3333" s="13">
        <v>2.5223725673516824</v>
      </c>
    </row>
    <row r="3334" spans="1:2">
      <c r="A3334">
        <v>3333</v>
      </c>
      <c r="B3334" s="13">
        <v>-0.9252806797936457</v>
      </c>
    </row>
    <row r="3335" spans="1:2">
      <c r="A3335">
        <v>3334</v>
      </c>
      <c r="B3335" s="13">
        <v>-1.6152286715632194</v>
      </c>
    </row>
    <row r="3336" spans="1:2">
      <c r="A3336">
        <v>3335</v>
      </c>
      <c r="B3336" s="13">
        <v>-1.7660319977092531</v>
      </c>
    </row>
    <row r="3337" spans="1:2">
      <c r="A3337">
        <v>3336</v>
      </c>
      <c r="B3337" s="13">
        <v>0.31563590793127777</v>
      </c>
    </row>
    <row r="3338" spans="1:2">
      <c r="A3338">
        <v>3337</v>
      </c>
      <c r="B3338" s="13">
        <v>-3.2313966363654956</v>
      </c>
    </row>
    <row r="3339" spans="1:2">
      <c r="A3339">
        <v>3338</v>
      </c>
      <c r="B3339" s="13">
        <v>-3.2552008667154388</v>
      </c>
    </row>
    <row r="3340" spans="1:2">
      <c r="A3340">
        <v>3339</v>
      </c>
      <c r="B3340" s="13">
        <v>-6.9986173124800963</v>
      </c>
    </row>
    <row r="3341" spans="1:2">
      <c r="A3341">
        <v>3340</v>
      </c>
      <c r="B3341" s="13">
        <v>1.8435395221178004</v>
      </c>
    </row>
    <row r="3342" spans="1:2">
      <c r="A3342">
        <v>3341</v>
      </c>
      <c r="B3342" s="13">
        <v>-3.6014958799201175</v>
      </c>
    </row>
    <row r="3343" spans="1:2">
      <c r="A3343">
        <v>3342</v>
      </c>
      <c r="B3343" s="13">
        <v>1.1373920121669796</v>
      </c>
    </row>
    <row r="3344" spans="1:2">
      <c r="A3344">
        <v>3343</v>
      </c>
      <c r="B3344" s="13">
        <v>4.7573991915479361</v>
      </c>
    </row>
    <row r="3345" spans="1:2">
      <c r="A3345">
        <v>3344</v>
      </c>
      <c r="B3345" s="13">
        <v>-0.86359235430622761</v>
      </c>
    </row>
    <row r="3346" spans="1:2">
      <c r="A3346">
        <v>3345</v>
      </c>
      <c r="B3346" s="13">
        <v>-1.6298483273161155</v>
      </c>
    </row>
    <row r="3347" spans="1:2">
      <c r="A3347">
        <v>3346</v>
      </c>
      <c r="B3347" s="13">
        <v>-5.2361575543215642</v>
      </c>
    </row>
    <row r="3348" spans="1:2">
      <c r="A3348">
        <v>3347</v>
      </c>
      <c r="B3348" s="13">
        <v>0.35454394270007927</v>
      </c>
    </row>
    <row r="3349" spans="1:2">
      <c r="A3349">
        <v>3348</v>
      </c>
      <c r="B3349" s="13">
        <v>-0.40384463602667542</v>
      </c>
    </row>
    <row r="3350" spans="1:2">
      <c r="A3350">
        <v>3349</v>
      </c>
      <c r="B3350" s="13">
        <v>-0.82686126336606602</v>
      </c>
    </row>
    <row r="3351" spans="1:2">
      <c r="A3351">
        <v>3350</v>
      </c>
      <c r="B3351" s="13">
        <v>-0.30357347181503491</v>
      </c>
    </row>
    <row r="3352" spans="1:2">
      <c r="A3352">
        <v>3351</v>
      </c>
      <c r="B3352" s="13">
        <v>1.190275581861203</v>
      </c>
    </row>
    <row r="3353" spans="1:2">
      <c r="A3353">
        <v>3352</v>
      </c>
      <c r="B3353" s="13">
        <v>4.4136303028154567</v>
      </c>
    </row>
    <row r="3354" spans="1:2">
      <c r="A3354">
        <v>3353</v>
      </c>
      <c r="B3354" s="13">
        <v>1.0124051002294303</v>
      </c>
    </row>
    <row r="3355" spans="1:2">
      <c r="A3355">
        <v>3354</v>
      </c>
      <c r="B3355" s="13">
        <v>-6.1613749862638949</v>
      </c>
    </row>
    <row r="3356" spans="1:2">
      <c r="A3356">
        <v>3355</v>
      </c>
      <c r="B3356" s="13">
        <v>0.70215088394031411</v>
      </c>
    </row>
    <row r="3357" spans="1:2">
      <c r="A3357">
        <v>3356</v>
      </c>
      <c r="B3357" s="13">
        <v>-2.5863175612621814</v>
      </c>
    </row>
    <row r="3358" spans="1:2">
      <c r="A3358">
        <v>3357</v>
      </c>
      <c r="B3358" s="13">
        <v>-2.5580570129222053</v>
      </c>
    </row>
    <row r="3359" spans="1:2">
      <c r="A3359">
        <v>3358</v>
      </c>
      <c r="B3359" s="13">
        <v>-1.318807351221146</v>
      </c>
    </row>
    <row r="3360" spans="1:2">
      <c r="A3360">
        <v>3359</v>
      </c>
      <c r="B3360" s="13">
        <v>-5.5460810241023486</v>
      </c>
    </row>
    <row r="3361" spans="1:2">
      <c r="A3361">
        <v>3360</v>
      </c>
      <c r="B3361" s="13">
        <v>6.0729068898170473</v>
      </c>
    </row>
    <row r="3362" spans="1:2">
      <c r="A3362">
        <v>3361</v>
      </c>
      <c r="B3362" s="13">
        <v>0.20516319030551303</v>
      </c>
    </row>
    <row r="3363" spans="1:2">
      <c r="A3363">
        <v>3362</v>
      </c>
      <c r="B3363" s="13">
        <v>-0.9820617347502506</v>
      </c>
    </row>
    <row r="3364" spans="1:2">
      <c r="A3364">
        <v>3363</v>
      </c>
      <c r="B3364" s="13">
        <v>-6.1489924277562347</v>
      </c>
    </row>
    <row r="3365" spans="1:2">
      <c r="A3365">
        <v>3364</v>
      </c>
      <c r="B3365" s="13">
        <v>-1.34571495634238</v>
      </c>
    </row>
    <row r="3366" spans="1:2">
      <c r="A3366">
        <v>3365</v>
      </c>
      <c r="B3366" s="13">
        <v>1.0184050273089165</v>
      </c>
    </row>
    <row r="3367" spans="1:2">
      <c r="A3367">
        <v>3366</v>
      </c>
      <c r="B3367" s="13">
        <v>-2.3174401253503198</v>
      </c>
    </row>
    <row r="3368" spans="1:2">
      <c r="A3368">
        <v>3367</v>
      </c>
      <c r="B3368" s="13">
        <v>-1.8008759354248483</v>
      </c>
    </row>
    <row r="3369" spans="1:2">
      <c r="A3369">
        <v>3368</v>
      </c>
      <c r="B3369" s="13">
        <v>3.1269105445564906</v>
      </c>
    </row>
    <row r="3370" spans="1:2">
      <c r="A3370">
        <v>3369</v>
      </c>
      <c r="B3370" s="13">
        <v>3.8213783795294543</v>
      </c>
    </row>
    <row r="3371" spans="1:2">
      <c r="A3371">
        <v>3370</v>
      </c>
      <c r="B3371" s="13">
        <v>5.6732231731048479</v>
      </c>
    </row>
    <row r="3372" spans="1:2">
      <c r="A3372">
        <v>3371</v>
      </c>
      <c r="B3372" s="13">
        <v>-4.1273830371390794</v>
      </c>
    </row>
    <row r="3373" spans="1:2">
      <c r="A3373">
        <v>3372</v>
      </c>
      <c r="B3373" s="13">
        <v>3.3090569584256895</v>
      </c>
    </row>
    <row r="3374" spans="1:2">
      <c r="A3374">
        <v>3373</v>
      </c>
      <c r="B3374" s="13">
        <v>2.4792166127552893</v>
      </c>
    </row>
    <row r="3375" spans="1:2">
      <c r="A3375">
        <v>3374</v>
      </c>
      <c r="B3375" s="13">
        <v>-4.8182777903963467</v>
      </c>
    </row>
    <row r="3376" spans="1:2">
      <c r="A3376">
        <v>3375</v>
      </c>
      <c r="B3376" s="13">
        <v>0.19738926187757994</v>
      </c>
    </row>
    <row r="3377" spans="1:2">
      <c r="A3377">
        <v>3376</v>
      </c>
      <c r="B3377" s="13">
        <v>-0.29281940208944901</v>
      </c>
    </row>
    <row r="3378" spans="1:2">
      <c r="A3378">
        <v>3377</v>
      </c>
      <c r="B3378" s="13">
        <v>0.15890259363718467</v>
      </c>
    </row>
    <row r="3379" spans="1:2">
      <c r="A3379">
        <v>3378</v>
      </c>
      <c r="B3379" s="13">
        <v>-8.195228686776364</v>
      </c>
    </row>
    <row r="3380" spans="1:2">
      <c r="A3380">
        <v>3379</v>
      </c>
      <c r="B3380" s="13">
        <v>-2.5572765319865685</v>
      </c>
    </row>
    <row r="3381" spans="1:2">
      <c r="A3381">
        <v>3380</v>
      </c>
      <c r="B3381" s="13">
        <v>-6.6629256930721148</v>
      </c>
    </row>
    <row r="3382" spans="1:2">
      <c r="A3382">
        <v>3381</v>
      </c>
      <c r="B3382" s="13">
        <v>1.1873041652971894</v>
      </c>
    </row>
    <row r="3383" spans="1:2">
      <c r="A3383">
        <v>3382</v>
      </c>
      <c r="B3383" s="13">
        <v>-0.6029764732524493</v>
      </c>
    </row>
    <row r="3384" spans="1:2">
      <c r="A3384">
        <v>3383</v>
      </c>
      <c r="B3384" s="13">
        <v>-2.4194223522034708</v>
      </c>
    </row>
    <row r="3385" spans="1:2">
      <c r="A3385">
        <v>3384</v>
      </c>
      <c r="B3385" s="13">
        <v>5.1466609531039023</v>
      </c>
    </row>
    <row r="3386" spans="1:2">
      <c r="A3386">
        <v>3385</v>
      </c>
      <c r="B3386" s="13">
        <v>-1.7068691993734779</v>
      </c>
    </row>
    <row r="3387" spans="1:2">
      <c r="A3387">
        <v>3386</v>
      </c>
      <c r="B3387" s="13">
        <v>-3.9440722675122291</v>
      </c>
    </row>
    <row r="3388" spans="1:2">
      <c r="A3388">
        <v>3387</v>
      </c>
      <c r="B3388" s="13">
        <v>-4.0838228156815006</v>
      </c>
    </row>
    <row r="3389" spans="1:2">
      <c r="A3389">
        <v>3388</v>
      </c>
      <c r="B3389" s="13">
        <v>3.9396225952438919</v>
      </c>
    </row>
    <row r="3390" spans="1:2">
      <c r="A3390">
        <v>3389</v>
      </c>
      <c r="B3390" s="13">
        <v>2.8855959596190908</v>
      </c>
    </row>
    <row r="3391" spans="1:2">
      <c r="A3391">
        <v>3390</v>
      </c>
      <c r="B3391" s="13">
        <v>-2.8825083592160454</v>
      </c>
    </row>
    <row r="3392" spans="1:2">
      <c r="A3392">
        <v>3391</v>
      </c>
      <c r="B3392" s="13">
        <v>1.4646889402739671</v>
      </c>
    </row>
    <row r="3393" spans="1:2">
      <c r="A3393">
        <v>3392</v>
      </c>
      <c r="B3393" s="13">
        <v>-1.6050684705628193</v>
      </c>
    </row>
    <row r="3394" spans="1:2">
      <c r="A3394">
        <v>3393</v>
      </c>
      <c r="B3394" s="13">
        <v>3.374664962273878</v>
      </c>
    </row>
    <row r="3395" spans="1:2">
      <c r="A3395">
        <v>3394</v>
      </c>
      <c r="B3395" s="13">
        <v>-5.1100225676400726</v>
      </c>
    </row>
    <row r="3396" spans="1:2">
      <c r="A3396">
        <v>3395</v>
      </c>
      <c r="B3396" s="13">
        <v>-2.3600735345259425</v>
      </c>
    </row>
    <row r="3397" spans="1:2">
      <c r="A3397">
        <v>3396</v>
      </c>
      <c r="B3397" s="13">
        <v>2.5628969845351981</v>
      </c>
    </row>
    <row r="3398" spans="1:2">
      <c r="A3398">
        <v>3397</v>
      </c>
      <c r="B3398" s="13">
        <v>-9.6986117010775548</v>
      </c>
    </row>
    <row r="3399" spans="1:2">
      <c r="A3399">
        <v>3398</v>
      </c>
      <c r="B3399" s="13">
        <v>2.307707012439578</v>
      </c>
    </row>
    <row r="3400" spans="1:2">
      <c r="A3400">
        <v>3399</v>
      </c>
      <c r="B3400" s="13">
        <v>-5.7691444174835302</v>
      </c>
    </row>
    <row r="3401" spans="1:2">
      <c r="A3401">
        <v>3400</v>
      </c>
      <c r="B3401" s="13">
        <v>-4.127147113588169</v>
      </c>
    </row>
    <row r="3402" spans="1:2">
      <c r="A3402">
        <v>3401</v>
      </c>
      <c r="B3402" s="13">
        <v>-2.4417191790998145</v>
      </c>
    </row>
    <row r="3403" spans="1:2">
      <c r="A3403">
        <v>3402</v>
      </c>
      <c r="B3403" s="13">
        <v>-1.7400516909523245</v>
      </c>
    </row>
    <row r="3404" spans="1:2">
      <c r="A3404">
        <v>3403</v>
      </c>
      <c r="B3404" s="13">
        <v>-11.514511532625161</v>
      </c>
    </row>
    <row r="3405" spans="1:2">
      <c r="A3405">
        <v>3404</v>
      </c>
      <c r="B3405" s="13">
        <v>2.0964763497724124</v>
      </c>
    </row>
    <row r="3406" spans="1:2">
      <c r="A3406">
        <v>3405</v>
      </c>
      <c r="B3406" s="13">
        <v>-7.6632875577842219</v>
      </c>
    </row>
    <row r="3407" spans="1:2">
      <c r="A3407">
        <v>3406</v>
      </c>
      <c r="B3407" s="13">
        <v>-2.6365095666015552</v>
      </c>
    </row>
    <row r="3408" spans="1:2">
      <c r="A3408">
        <v>3407</v>
      </c>
      <c r="B3408" s="13">
        <v>2.3833787106306104</v>
      </c>
    </row>
    <row r="3409" spans="1:2">
      <c r="A3409">
        <v>3408</v>
      </c>
      <c r="B3409" s="13">
        <v>-4.0292018891207109</v>
      </c>
    </row>
    <row r="3410" spans="1:2">
      <c r="A3410">
        <v>3409</v>
      </c>
      <c r="B3410" s="13">
        <v>-5.9103947686827425</v>
      </c>
    </row>
    <row r="3411" spans="1:2">
      <c r="A3411">
        <v>3410</v>
      </c>
      <c r="B3411" s="13">
        <v>2.1930696368502143</v>
      </c>
    </row>
    <row r="3412" spans="1:2">
      <c r="A3412">
        <v>3411</v>
      </c>
      <c r="B3412" s="13">
        <v>-5.9214885355808384</v>
      </c>
    </row>
    <row r="3413" spans="1:2">
      <c r="A3413">
        <v>3412</v>
      </c>
      <c r="B3413" s="13">
        <v>-2.4577944889731218</v>
      </c>
    </row>
    <row r="3414" spans="1:2">
      <c r="A3414">
        <v>3413</v>
      </c>
      <c r="B3414" s="13">
        <v>-2.043760411499806</v>
      </c>
    </row>
    <row r="3415" spans="1:2">
      <c r="A3415">
        <v>3414</v>
      </c>
      <c r="B3415" s="13">
        <v>-1.0088219946340327</v>
      </c>
    </row>
    <row r="3416" spans="1:2">
      <c r="A3416">
        <v>3415</v>
      </c>
      <c r="B3416" s="13">
        <v>-3.4075719114327616</v>
      </c>
    </row>
    <row r="3417" spans="1:2">
      <c r="A3417">
        <v>3416</v>
      </c>
      <c r="B3417" s="13">
        <v>-4.6429779664790081</v>
      </c>
    </row>
    <row r="3418" spans="1:2">
      <c r="A3418">
        <v>3417</v>
      </c>
      <c r="B3418" s="13">
        <v>2.2183924990860748</v>
      </c>
    </row>
    <row r="3419" spans="1:2">
      <c r="A3419">
        <v>3418</v>
      </c>
      <c r="B3419" s="13">
        <v>2.5776930497499557</v>
      </c>
    </row>
    <row r="3420" spans="1:2">
      <c r="A3420">
        <v>3419</v>
      </c>
      <c r="B3420" s="13">
        <v>-0.89491967722255339</v>
      </c>
    </row>
    <row r="3421" spans="1:2">
      <c r="A3421">
        <v>3420</v>
      </c>
      <c r="B3421" s="13">
        <v>-1.5611304926020364</v>
      </c>
    </row>
    <row r="3422" spans="1:2">
      <c r="A3422">
        <v>3421</v>
      </c>
      <c r="B3422" s="13">
        <v>0.23411902116459457</v>
      </c>
    </row>
    <row r="3423" spans="1:2">
      <c r="A3423">
        <v>3422</v>
      </c>
      <c r="B3423" s="13">
        <v>-3.3772627458744076</v>
      </c>
    </row>
    <row r="3424" spans="1:2">
      <c r="A3424">
        <v>3423</v>
      </c>
      <c r="B3424" s="13">
        <v>-5.217187026902284</v>
      </c>
    </row>
    <row r="3425" spans="1:2">
      <c r="A3425">
        <v>3424</v>
      </c>
      <c r="B3425" s="13">
        <v>-3.5437243842583435</v>
      </c>
    </row>
    <row r="3426" spans="1:2">
      <c r="A3426">
        <v>3425</v>
      </c>
      <c r="B3426" s="13">
        <v>-2.5758580328849199</v>
      </c>
    </row>
    <row r="3427" spans="1:2">
      <c r="A3427">
        <v>3426</v>
      </c>
      <c r="B3427" s="13">
        <v>7.3425569586505413</v>
      </c>
    </row>
    <row r="3428" spans="1:2">
      <c r="A3428">
        <v>3427</v>
      </c>
      <c r="B3428" s="13">
        <v>-2.5911335356624603</v>
      </c>
    </row>
    <row r="3429" spans="1:2">
      <c r="A3429">
        <v>3428</v>
      </c>
      <c r="B3429" s="13">
        <v>2.7110900258341668</v>
      </c>
    </row>
    <row r="3430" spans="1:2">
      <c r="A3430">
        <v>3429</v>
      </c>
      <c r="B3430" s="13">
        <v>0.13725905290882068</v>
      </c>
    </row>
    <row r="3431" spans="1:2">
      <c r="A3431">
        <v>3430</v>
      </c>
      <c r="B3431" s="13">
        <v>-0.28316792212916325</v>
      </c>
    </row>
    <row r="3432" spans="1:2">
      <c r="A3432">
        <v>3431</v>
      </c>
      <c r="B3432" s="13">
        <v>-1.5084360647613539</v>
      </c>
    </row>
    <row r="3433" spans="1:2">
      <c r="A3433">
        <v>3432</v>
      </c>
      <c r="B3433" s="13">
        <v>-6.3037173808017402</v>
      </c>
    </row>
    <row r="3434" spans="1:2">
      <c r="A3434">
        <v>3433</v>
      </c>
      <c r="B3434" s="13">
        <v>3.4618519132990064</v>
      </c>
    </row>
    <row r="3435" spans="1:2">
      <c r="A3435">
        <v>3434</v>
      </c>
      <c r="B3435" s="13">
        <v>-0.58662117065748509</v>
      </c>
    </row>
    <row r="3436" spans="1:2">
      <c r="A3436">
        <v>3435</v>
      </c>
      <c r="B3436" s="13">
        <v>-4.7402797640483998</v>
      </c>
    </row>
    <row r="3437" spans="1:2">
      <c r="A3437">
        <v>3436</v>
      </c>
      <c r="B3437" s="13">
        <v>4.2454617022319718</v>
      </c>
    </row>
    <row r="3438" spans="1:2">
      <c r="A3438">
        <v>3437</v>
      </c>
      <c r="B3438" s="13">
        <v>-0.32557478211904167</v>
      </c>
    </row>
    <row r="3439" spans="1:2">
      <c r="A3439">
        <v>3438</v>
      </c>
      <c r="B3439" s="13">
        <v>7.4769496286617061</v>
      </c>
    </row>
    <row r="3440" spans="1:2">
      <c r="A3440">
        <v>3439</v>
      </c>
      <c r="B3440" s="13">
        <v>0.19833326875611781</v>
      </c>
    </row>
    <row r="3441" spans="1:2">
      <c r="A3441">
        <v>3440</v>
      </c>
      <c r="B3441" s="13">
        <v>-4.4563199717829267</v>
      </c>
    </row>
    <row r="3442" spans="1:2">
      <c r="A3442">
        <v>3441</v>
      </c>
      <c r="B3442" s="13">
        <v>0.72495663786443754</v>
      </c>
    </row>
    <row r="3443" spans="1:2">
      <c r="A3443">
        <v>3442</v>
      </c>
      <c r="B3443" s="13">
        <v>1.1252594700262661</v>
      </c>
    </row>
    <row r="3444" spans="1:2">
      <c r="A3444">
        <v>3443</v>
      </c>
      <c r="B3444" s="13">
        <v>-1.6308393048428433</v>
      </c>
    </row>
    <row r="3445" spans="1:2">
      <c r="A3445">
        <v>3444</v>
      </c>
      <c r="B3445" s="13">
        <v>-0.46788188560537175</v>
      </c>
    </row>
    <row r="3446" spans="1:2">
      <c r="A3446">
        <v>3445</v>
      </c>
      <c r="B3446" s="13">
        <v>1.6729640527825407</v>
      </c>
    </row>
    <row r="3447" spans="1:2">
      <c r="A3447">
        <v>3446</v>
      </c>
      <c r="B3447" s="13">
        <v>-0.93905381636740237</v>
      </c>
    </row>
    <row r="3448" spans="1:2">
      <c r="A3448">
        <v>3447</v>
      </c>
      <c r="B3448" s="13">
        <v>-1.1581650640581691</v>
      </c>
    </row>
    <row r="3449" spans="1:2">
      <c r="A3449">
        <v>3448</v>
      </c>
      <c r="B3449" s="13">
        <v>2.8736476534000968</v>
      </c>
    </row>
    <row r="3450" spans="1:2">
      <c r="A3450">
        <v>3449</v>
      </c>
      <c r="B3450" s="13">
        <v>-3.2689520979970559</v>
      </c>
    </row>
    <row r="3451" spans="1:2">
      <c r="A3451">
        <v>3450</v>
      </c>
      <c r="B3451" s="13">
        <v>-0.41291769716401511</v>
      </c>
    </row>
    <row r="3452" spans="1:2">
      <c r="A3452">
        <v>3451</v>
      </c>
      <c r="B3452" s="13">
        <v>-3.2883153464202501</v>
      </c>
    </row>
    <row r="3453" spans="1:2">
      <c r="A3453">
        <v>3452</v>
      </c>
      <c r="B3453" s="13">
        <v>-3.6195457211306268</v>
      </c>
    </row>
    <row r="3454" spans="1:2">
      <c r="A3454">
        <v>3453</v>
      </c>
      <c r="B3454" s="13">
        <v>6.3501848728913419</v>
      </c>
    </row>
    <row r="3455" spans="1:2">
      <c r="A3455">
        <v>3454</v>
      </c>
      <c r="B3455" s="13">
        <v>2.8858714678475446</v>
      </c>
    </row>
    <row r="3456" spans="1:2">
      <c r="A3456">
        <v>3455</v>
      </c>
      <c r="B3456" s="13">
        <v>-4.3976936881634394</v>
      </c>
    </row>
    <row r="3457" spans="1:2">
      <c r="A3457">
        <v>3456</v>
      </c>
      <c r="B3457" s="13">
        <v>-2.9569900225970103</v>
      </c>
    </row>
    <row r="3458" spans="1:2">
      <c r="A3458">
        <v>3457</v>
      </c>
      <c r="B3458" s="13">
        <v>-4.4253128893513454</v>
      </c>
    </row>
    <row r="3459" spans="1:2">
      <c r="A3459">
        <v>3458</v>
      </c>
      <c r="B3459" s="13">
        <v>-4.0482184533190066</v>
      </c>
    </row>
    <row r="3460" spans="1:2">
      <c r="A3460">
        <v>3459</v>
      </c>
      <c r="B3460" s="13">
        <v>2.1991184157820172</v>
      </c>
    </row>
    <row r="3461" spans="1:2">
      <c r="A3461">
        <v>3460</v>
      </c>
      <c r="B3461" s="13">
        <v>-2.096058202089635</v>
      </c>
    </row>
    <row r="3462" spans="1:2">
      <c r="A3462">
        <v>3461</v>
      </c>
      <c r="B3462" s="13">
        <v>1.0883033256698824</v>
      </c>
    </row>
    <row r="3463" spans="1:2">
      <c r="A3463">
        <v>3462</v>
      </c>
      <c r="B3463" s="13">
        <v>-4.7749938518597199</v>
      </c>
    </row>
    <row r="3464" spans="1:2">
      <c r="A3464">
        <v>3463</v>
      </c>
      <c r="B3464" s="13">
        <v>2.3727312605427153</v>
      </c>
    </row>
    <row r="3465" spans="1:2">
      <c r="A3465">
        <v>3464</v>
      </c>
      <c r="B3465" s="13">
        <v>0.57300072925344425</v>
      </c>
    </row>
    <row r="3466" spans="1:2">
      <c r="A3466">
        <v>3465</v>
      </c>
      <c r="B3466" s="13">
        <v>-1.4241853949439247</v>
      </c>
    </row>
    <row r="3467" spans="1:2">
      <c r="A3467">
        <v>3466</v>
      </c>
      <c r="B3467" s="13">
        <v>-0.61976741710794447</v>
      </c>
    </row>
    <row r="3468" spans="1:2">
      <c r="A3468">
        <v>3467</v>
      </c>
      <c r="B3468" s="13">
        <v>-4.1003351614744732</v>
      </c>
    </row>
    <row r="3469" spans="1:2">
      <c r="A3469">
        <v>3468</v>
      </c>
      <c r="B3469" s="13">
        <v>-5.9493699810101743</v>
      </c>
    </row>
    <row r="3470" spans="1:2">
      <c r="A3470">
        <v>3469</v>
      </c>
      <c r="B3470" s="13">
        <v>-7.9850635488717278E-2</v>
      </c>
    </row>
    <row r="3471" spans="1:2">
      <c r="A3471">
        <v>3470</v>
      </c>
      <c r="B3471" s="13">
        <v>-4.1978332298526659</v>
      </c>
    </row>
    <row r="3472" spans="1:2">
      <c r="A3472">
        <v>3471</v>
      </c>
      <c r="B3472" s="13">
        <v>3.1760323953487011</v>
      </c>
    </row>
    <row r="3473" spans="1:2">
      <c r="A3473">
        <v>3472</v>
      </c>
      <c r="B3473" s="13">
        <v>-8.1460015171762414</v>
      </c>
    </row>
    <row r="3474" spans="1:2">
      <c r="A3474">
        <v>3473</v>
      </c>
      <c r="B3474" s="13">
        <v>-3.2717349982973056</v>
      </c>
    </row>
    <row r="3475" spans="1:2">
      <c r="A3475">
        <v>3474</v>
      </c>
      <c r="B3475" s="13">
        <v>-4.3540684888787711</v>
      </c>
    </row>
    <row r="3476" spans="1:2">
      <c r="A3476">
        <v>3475</v>
      </c>
      <c r="B3476" s="13">
        <v>4.6314871738854846</v>
      </c>
    </row>
    <row r="3477" spans="1:2">
      <c r="A3477">
        <v>3476</v>
      </c>
      <c r="B3477" s="13">
        <v>2.4930280164927074</v>
      </c>
    </row>
    <row r="3478" spans="1:2">
      <c r="A3478">
        <v>3477</v>
      </c>
      <c r="B3478" s="13">
        <v>-3.3115245733499967</v>
      </c>
    </row>
    <row r="3479" spans="1:2">
      <c r="A3479">
        <v>3478</v>
      </c>
      <c r="B3479" s="13">
        <v>-5.4423001529895032</v>
      </c>
    </row>
    <row r="3480" spans="1:2">
      <c r="A3480">
        <v>3479</v>
      </c>
      <c r="B3480" s="13">
        <v>-5.9576702989566401</v>
      </c>
    </row>
    <row r="3481" spans="1:2">
      <c r="A3481">
        <v>3480</v>
      </c>
      <c r="B3481" s="13">
        <v>-4.5851305410946503</v>
      </c>
    </row>
    <row r="3482" spans="1:2">
      <c r="A3482">
        <v>3481</v>
      </c>
      <c r="B3482" s="13">
        <v>-2.6695819656245874</v>
      </c>
    </row>
    <row r="3483" spans="1:2">
      <c r="A3483">
        <v>3482</v>
      </c>
      <c r="B3483" s="13">
        <v>-0.76408993392508762</v>
      </c>
    </row>
    <row r="3484" spans="1:2">
      <c r="A3484">
        <v>3483</v>
      </c>
      <c r="B3484" s="13">
        <v>3.2244305744074881</v>
      </c>
    </row>
    <row r="3485" spans="1:2">
      <c r="A3485">
        <v>3484</v>
      </c>
      <c r="B3485" s="13">
        <v>-2.602011095472609</v>
      </c>
    </row>
    <row r="3486" spans="1:2">
      <c r="A3486">
        <v>3485</v>
      </c>
      <c r="B3486" s="13">
        <v>-1.8406775179704415</v>
      </c>
    </row>
    <row r="3487" spans="1:2">
      <c r="A3487">
        <v>3486</v>
      </c>
      <c r="B3487" s="13">
        <v>-2.4680164161547307</v>
      </c>
    </row>
    <row r="3488" spans="1:2">
      <c r="A3488">
        <v>3487</v>
      </c>
      <c r="B3488" s="13">
        <v>-0.78886142561752237</v>
      </c>
    </row>
    <row r="3489" spans="1:2">
      <c r="A3489">
        <v>3488</v>
      </c>
      <c r="B3489" s="13">
        <v>-8.1263012618963126E-2</v>
      </c>
    </row>
    <row r="3490" spans="1:2">
      <c r="A3490">
        <v>3489</v>
      </c>
      <c r="B3490" s="13">
        <v>-0.56065690968266035</v>
      </c>
    </row>
    <row r="3491" spans="1:2">
      <c r="A3491">
        <v>3490</v>
      </c>
      <c r="B3491" s="13">
        <v>0.50088561767352602</v>
      </c>
    </row>
    <row r="3492" spans="1:2">
      <c r="A3492">
        <v>3491</v>
      </c>
      <c r="B3492" s="13">
        <v>0.15769996547451173</v>
      </c>
    </row>
    <row r="3493" spans="1:2">
      <c r="A3493">
        <v>3492</v>
      </c>
      <c r="B3493" s="13">
        <v>-6.4027823898404623</v>
      </c>
    </row>
    <row r="3494" spans="1:2">
      <c r="A3494">
        <v>3493</v>
      </c>
      <c r="B3494" s="13">
        <v>0.15289832514399876</v>
      </c>
    </row>
    <row r="3495" spans="1:2">
      <c r="A3495">
        <v>3494</v>
      </c>
      <c r="B3495" s="13">
        <v>-1.5985028754905908</v>
      </c>
    </row>
    <row r="3496" spans="1:2">
      <c r="A3496">
        <v>3495</v>
      </c>
      <c r="B3496" s="13">
        <v>-2.3213502346380768</v>
      </c>
    </row>
    <row r="3497" spans="1:2">
      <c r="A3497">
        <v>3496</v>
      </c>
      <c r="B3497" s="13">
        <v>-4.7316152417836754</v>
      </c>
    </row>
    <row r="3498" spans="1:2">
      <c r="A3498">
        <v>3497</v>
      </c>
      <c r="B3498" s="13">
        <v>2.8389528230949259</v>
      </c>
    </row>
    <row r="3499" spans="1:2">
      <c r="A3499">
        <v>3498</v>
      </c>
      <c r="B3499" s="13">
        <v>2.8878493133553991</v>
      </c>
    </row>
    <row r="3500" spans="1:2">
      <c r="A3500">
        <v>3499</v>
      </c>
      <c r="B3500" s="13">
        <v>0.11662089148337929</v>
      </c>
    </row>
    <row r="3501" spans="1:2">
      <c r="A3501">
        <v>3500</v>
      </c>
      <c r="B3501" s="13">
        <v>-2.3947201187853899</v>
      </c>
    </row>
    <row r="3502" spans="1:2">
      <c r="A3502">
        <v>3501</v>
      </c>
      <c r="B3502" s="13">
        <v>-4.5896946569852393</v>
      </c>
    </row>
    <row r="3503" spans="1:2">
      <c r="A3503">
        <v>3502</v>
      </c>
      <c r="B3503" s="13">
        <v>-2.7854425876819082</v>
      </c>
    </row>
    <row r="3504" spans="1:2">
      <c r="A3504">
        <v>3503</v>
      </c>
      <c r="B3504" s="13">
        <v>-8.1766596671772174</v>
      </c>
    </row>
    <row r="3505" spans="1:2">
      <c r="A3505">
        <v>3504</v>
      </c>
      <c r="B3505" s="13">
        <v>-1.5895515127682478</v>
      </c>
    </row>
    <row r="3506" spans="1:2">
      <c r="A3506">
        <v>3505</v>
      </c>
      <c r="B3506" s="13">
        <v>-1.2984508302945159</v>
      </c>
    </row>
    <row r="3507" spans="1:2">
      <c r="A3507">
        <v>3506</v>
      </c>
      <c r="B3507" s="13">
        <v>2.6182910523829874</v>
      </c>
    </row>
    <row r="3508" spans="1:2">
      <c r="A3508">
        <v>3507</v>
      </c>
      <c r="B3508" s="13">
        <v>-5.7755458983120116</v>
      </c>
    </row>
    <row r="3509" spans="1:2">
      <c r="A3509">
        <v>3508</v>
      </c>
      <c r="B3509" s="13">
        <v>-2.003863859798515</v>
      </c>
    </row>
    <row r="3510" spans="1:2">
      <c r="A3510">
        <v>3509</v>
      </c>
      <c r="B3510" s="13">
        <v>-2.7697921352806807</v>
      </c>
    </row>
    <row r="3511" spans="1:2">
      <c r="A3511">
        <v>3510</v>
      </c>
      <c r="B3511" s="13">
        <v>1.7079110273390978</v>
      </c>
    </row>
    <row r="3512" spans="1:2">
      <c r="A3512">
        <v>3511</v>
      </c>
      <c r="B3512" s="13">
        <v>-0.26657482660265674</v>
      </c>
    </row>
    <row r="3513" spans="1:2">
      <c r="A3513">
        <v>3512</v>
      </c>
      <c r="B3513" s="13">
        <v>-2.9647603068168045</v>
      </c>
    </row>
    <row r="3514" spans="1:2">
      <c r="A3514">
        <v>3513</v>
      </c>
      <c r="B3514" s="13">
        <v>-3.4639385760793679</v>
      </c>
    </row>
    <row r="3515" spans="1:2">
      <c r="A3515">
        <v>3514</v>
      </c>
      <c r="B3515" s="13">
        <v>-1.3438128763016883</v>
      </c>
    </row>
    <row r="3516" spans="1:2">
      <c r="A3516">
        <v>3515</v>
      </c>
      <c r="B3516" s="13">
        <v>0.87196334099855177</v>
      </c>
    </row>
    <row r="3517" spans="1:2">
      <c r="A3517">
        <v>3516</v>
      </c>
      <c r="B3517" s="13">
        <v>1.0290110002263571</v>
      </c>
    </row>
    <row r="3518" spans="1:2">
      <c r="A3518">
        <v>3517</v>
      </c>
      <c r="B3518" s="13">
        <v>1.99916911835387</v>
      </c>
    </row>
    <row r="3519" spans="1:2">
      <c r="A3519">
        <v>3518</v>
      </c>
      <c r="B3519" s="13">
        <v>-6.2201459586267891</v>
      </c>
    </row>
    <row r="3520" spans="1:2">
      <c r="A3520">
        <v>3519</v>
      </c>
      <c r="B3520" s="13">
        <v>-0.23589861910945675</v>
      </c>
    </row>
    <row r="3521" spans="1:2">
      <c r="A3521">
        <v>3520</v>
      </c>
      <c r="B3521" s="13">
        <v>-2.4235875319148339</v>
      </c>
    </row>
    <row r="3522" spans="1:2">
      <c r="A3522">
        <v>3521</v>
      </c>
      <c r="B3522" s="13">
        <v>-5.7974481806852829</v>
      </c>
    </row>
    <row r="3523" spans="1:2">
      <c r="A3523">
        <v>3522</v>
      </c>
      <c r="B3523" s="13">
        <v>5.2364464765324543</v>
      </c>
    </row>
    <row r="3524" spans="1:2">
      <c r="A3524">
        <v>3523</v>
      </c>
      <c r="B3524" s="13">
        <v>-1.9577555785044949</v>
      </c>
    </row>
    <row r="3525" spans="1:2">
      <c r="A3525">
        <v>3524</v>
      </c>
      <c r="B3525" s="13">
        <v>-1.7069378503206123</v>
      </c>
    </row>
    <row r="3526" spans="1:2">
      <c r="A3526">
        <v>3525</v>
      </c>
      <c r="B3526" s="13">
        <v>-1.0050729643711509</v>
      </c>
    </row>
    <row r="3527" spans="1:2">
      <c r="A3527">
        <v>3526</v>
      </c>
      <c r="B3527" s="13">
        <v>2.2445908258813549</v>
      </c>
    </row>
    <row r="3528" spans="1:2">
      <c r="A3528">
        <v>3527</v>
      </c>
      <c r="B3528" s="13">
        <v>0.94839364477551713</v>
      </c>
    </row>
    <row r="3529" spans="1:2">
      <c r="A3529">
        <v>3528</v>
      </c>
      <c r="B3529" s="13">
        <v>-1.9009804797540601</v>
      </c>
    </row>
    <row r="3530" spans="1:2">
      <c r="A3530">
        <v>3529</v>
      </c>
      <c r="B3530" s="13">
        <v>-3.1495733624275011</v>
      </c>
    </row>
    <row r="3531" spans="1:2">
      <c r="A3531">
        <v>3530</v>
      </c>
      <c r="B3531" s="13">
        <v>1.6695128398770378</v>
      </c>
    </row>
    <row r="3532" spans="1:2">
      <c r="A3532">
        <v>3531</v>
      </c>
      <c r="B3532" s="13">
        <v>-1.5717511480693842</v>
      </c>
    </row>
    <row r="3533" spans="1:2">
      <c r="A3533">
        <v>3532</v>
      </c>
      <c r="B3533" s="13">
        <v>0.97372266514292072</v>
      </c>
    </row>
    <row r="3534" spans="1:2">
      <c r="A3534">
        <v>3533</v>
      </c>
      <c r="B3534" s="13">
        <v>6.0243707604359625E-2</v>
      </c>
    </row>
    <row r="3535" spans="1:2">
      <c r="A3535">
        <v>3534</v>
      </c>
      <c r="B3535" s="13">
        <v>-1.6593500934748517</v>
      </c>
    </row>
    <row r="3536" spans="1:2">
      <c r="A3536">
        <v>3535</v>
      </c>
      <c r="B3536" s="13">
        <v>-3.6447459842072529</v>
      </c>
    </row>
    <row r="3537" spans="1:2">
      <c r="A3537">
        <v>3536</v>
      </c>
      <c r="B3537" s="13">
        <v>0.7322100983428107</v>
      </c>
    </row>
    <row r="3538" spans="1:2">
      <c r="A3538">
        <v>3537</v>
      </c>
      <c r="B3538" s="13">
        <v>0.97975317146505481</v>
      </c>
    </row>
    <row r="3539" spans="1:2">
      <c r="A3539">
        <v>3538</v>
      </c>
      <c r="B3539" s="13">
        <v>3.4069921430064607</v>
      </c>
    </row>
    <row r="3540" spans="1:2">
      <c r="A3540">
        <v>3539</v>
      </c>
      <c r="B3540" s="13">
        <v>-4.3454547081382104</v>
      </c>
    </row>
    <row r="3541" spans="1:2">
      <c r="A3541">
        <v>3540</v>
      </c>
      <c r="B3541" s="13">
        <v>-3.6379342825233119</v>
      </c>
    </row>
    <row r="3542" spans="1:2">
      <c r="A3542">
        <v>3541</v>
      </c>
      <c r="B3542" s="13">
        <v>-1.1412054044064019</v>
      </c>
    </row>
    <row r="3543" spans="1:2">
      <c r="A3543">
        <v>3542</v>
      </c>
      <c r="B3543" s="13">
        <v>-4.6872731209590475</v>
      </c>
    </row>
    <row r="3544" spans="1:2">
      <c r="A3544">
        <v>3543</v>
      </c>
      <c r="B3544" s="13">
        <v>-1.8165057398589524</v>
      </c>
    </row>
    <row r="3545" spans="1:2">
      <c r="A3545">
        <v>3544</v>
      </c>
      <c r="B3545" s="13">
        <v>2.8275575221910074</v>
      </c>
    </row>
    <row r="3546" spans="1:2">
      <c r="A3546">
        <v>3545</v>
      </c>
      <c r="B3546" s="13">
        <v>1.4213606175564908</v>
      </c>
    </row>
    <row r="3547" spans="1:2">
      <c r="A3547">
        <v>3546</v>
      </c>
      <c r="B3547" s="13">
        <v>-2.1847718486692149</v>
      </c>
    </row>
    <row r="3548" spans="1:2">
      <c r="A3548">
        <v>3547</v>
      </c>
      <c r="B3548" s="13">
        <v>-3.6081590892713939</v>
      </c>
    </row>
    <row r="3549" spans="1:2">
      <c r="A3549">
        <v>3548</v>
      </c>
      <c r="B3549" s="13">
        <v>-4.8507878752630678</v>
      </c>
    </row>
    <row r="3550" spans="1:2">
      <c r="A3550">
        <v>3549</v>
      </c>
      <c r="B3550" s="13">
        <v>6.9488119480315991</v>
      </c>
    </row>
    <row r="3551" spans="1:2">
      <c r="A3551">
        <v>3550</v>
      </c>
      <c r="B3551" s="13">
        <v>-4.3009229479378632</v>
      </c>
    </row>
    <row r="3552" spans="1:2">
      <c r="A3552">
        <v>3551</v>
      </c>
      <c r="B3552" s="13">
        <v>1.2175537849317788</v>
      </c>
    </row>
    <row r="3553" spans="1:2">
      <c r="A3553">
        <v>3552</v>
      </c>
      <c r="B3553" s="13">
        <v>4.0755967999406861</v>
      </c>
    </row>
    <row r="3554" spans="1:2">
      <c r="A3554">
        <v>3553</v>
      </c>
      <c r="B3554" s="13">
        <v>1.8176985558331451</v>
      </c>
    </row>
    <row r="3555" spans="1:2">
      <c r="A3555">
        <v>3554</v>
      </c>
      <c r="B3555" s="13">
        <v>2.0323288461180775</v>
      </c>
    </row>
    <row r="3556" spans="1:2">
      <c r="A3556">
        <v>3555</v>
      </c>
      <c r="B3556" s="13">
        <v>-0.56648641343526152</v>
      </c>
    </row>
    <row r="3557" spans="1:2">
      <c r="A3557">
        <v>3556</v>
      </c>
      <c r="B3557" s="13">
        <v>-2.1112270208558268</v>
      </c>
    </row>
    <row r="3558" spans="1:2">
      <c r="A3558">
        <v>3557</v>
      </c>
      <c r="B3558" s="13">
        <v>-3.1911332787710815</v>
      </c>
    </row>
    <row r="3559" spans="1:2">
      <c r="A3559">
        <v>3558</v>
      </c>
      <c r="B3559" s="13">
        <v>1.4028995269987088</v>
      </c>
    </row>
    <row r="3560" spans="1:2">
      <c r="A3560">
        <v>3559</v>
      </c>
      <c r="B3560" s="13">
        <v>2.1728449893994117</v>
      </c>
    </row>
    <row r="3561" spans="1:2">
      <c r="A3561">
        <v>3560</v>
      </c>
      <c r="B3561" s="13">
        <v>1.3226214310721138</v>
      </c>
    </row>
    <row r="3562" spans="1:2">
      <c r="A3562">
        <v>3561</v>
      </c>
      <c r="B3562" s="13">
        <v>2.3447249356183439</v>
      </c>
    </row>
    <row r="3563" spans="1:2">
      <c r="A3563">
        <v>3562</v>
      </c>
      <c r="B3563" s="13">
        <v>2.7705715100858219</v>
      </c>
    </row>
    <row r="3564" spans="1:2">
      <c r="A3564">
        <v>3563</v>
      </c>
      <c r="B3564" s="13">
        <v>-3.6429517119636206</v>
      </c>
    </row>
    <row r="3565" spans="1:2">
      <c r="A3565">
        <v>3564</v>
      </c>
      <c r="B3565" s="13">
        <v>2.8165637799973706</v>
      </c>
    </row>
    <row r="3566" spans="1:2">
      <c r="A3566">
        <v>3565</v>
      </c>
      <c r="B3566" s="13">
        <v>5.3227568873309927</v>
      </c>
    </row>
    <row r="3567" spans="1:2">
      <c r="A3567">
        <v>3566</v>
      </c>
      <c r="B3567" s="13">
        <v>-0.69399117439943836</v>
      </c>
    </row>
    <row r="3568" spans="1:2">
      <c r="A3568">
        <v>3567</v>
      </c>
      <c r="B3568" s="13">
        <v>-6.0210371327216299</v>
      </c>
    </row>
    <row r="3569" spans="1:2">
      <c r="A3569">
        <v>3568</v>
      </c>
      <c r="B3569" s="13">
        <v>5.9487285355406962</v>
      </c>
    </row>
    <row r="3570" spans="1:2">
      <c r="A3570">
        <v>3569</v>
      </c>
      <c r="B3570" s="13">
        <v>-7.9553819779082415</v>
      </c>
    </row>
    <row r="3571" spans="1:2">
      <c r="A3571">
        <v>3570</v>
      </c>
      <c r="B3571" s="13">
        <v>-2.5979095539540138</v>
      </c>
    </row>
    <row r="3572" spans="1:2">
      <c r="A3572">
        <v>3571</v>
      </c>
      <c r="B3572" s="13">
        <v>-1.1988164254088778</v>
      </c>
    </row>
    <row r="3573" spans="1:2">
      <c r="A3573">
        <v>3572</v>
      </c>
      <c r="B3573" s="13">
        <v>2.77847106559808</v>
      </c>
    </row>
    <row r="3574" spans="1:2">
      <c r="A3574">
        <v>3573</v>
      </c>
      <c r="B3574" s="13">
        <v>-1.9737191284058848</v>
      </c>
    </row>
    <row r="3575" spans="1:2">
      <c r="A3575">
        <v>3574</v>
      </c>
      <c r="B3575" s="13">
        <v>2.9375094005778886</v>
      </c>
    </row>
    <row r="3576" spans="1:2">
      <c r="A3576">
        <v>3575</v>
      </c>
      <c r="B3576" s="13">
        <v>-0.90229890830285064</v>
      </c>
    </row>
    <row r="3577" spans="1:2">
      <c r="A3577">
        <v>3576</v>
      </c>
      <c r="B3577" s="13">
        <v>1.6109073578496436</v>
      </c>
    </row>
    <row r="3578" spans="1:2">
      <c r="A3578">
        <v>3577</v>
      </c>
      <c r="B3578" s="13">
        <v>-9.8069207106271534</v>
      </c>
    </row>
    <row r="3579" spans="1:2">
      <c r="A3579">
        <v>3578</v>
      </c>
      <c r="B3579" s="13">
        <v>4.9485955434448394</v>
      </c>
    </row>
    <row r="3580" spans="1:2">
      <c r="A3580">
        <v>3579</v>
      </c>
      <c r="B3580" s="13">
        <v>0.46037494151533209</v>
      </c>
    </row>
    <row r="3581" spans="1:2">
      <c r="A3581">
        <v>3580</v>
      </c>
      <c r="B3581" s="13">
        <v>-4.0420261798129635</v>
      </c>
    </row>
    <row r="3582" spans="1:2">
      <c r="A3582">
        <v>3581</v>
      </c>
      <c r="B3582" s="13">
        <v>-5.7768235238725101</v>
      </c>
    </row>
    <row r="3583" spans="1:2">
      <c r="A3583">
        <v>3582</v>
      </c>
      <c r="B3583" s="13">
        <v>-3.8282779199122072</v>
      </c>
    </row>
    <row r="3584" spans="1:2">
      <c r="A3584">
        <v>3583</v>
      </c>
      <c r="B3584" s="13">
        <v>2.3249667952278323</v>
      </c>
    </row>
    <row r="3585" spans="1:2">
      <c r="A3585">
        <v>3584</v>
      </c>
      <c r="B3585" s="13">
        <v>1.2379465453008531</v>
      </c>
    </row>
    <row r="3586" spans="1:2">
      <c r="A3586">
        <v>3585</v>
      </c>
      <c r="B3586" s="13">
        <v>-0.94569391965653005</v>
      </c>
    </row>
    <row r="3587" spans="1:2">
      <c r="A3587">
        <v>3586</v>
      </c>
      <c r="B3587" s="13">
        <v>-8.4427600014580842E-2</v>
      </c>
    </row>
    <row r="3588" spans="1:2">
      <c r="A3588">
        <v>3587</v>
      </c>
      <c r="B3588" s="13">
        <v>1.0976138436733167</v>
      </c>
    </row>
    <row r="3589" spans="1:2">
      <c r="A3589">
        <v>3588</v>
      </c>
      <c r="B3589" s="13">
        <v>0.75147344595600185</v>
      </c>
    </row>
    <row r="3590" spans="1:2">
      <c r="A3590">
        <v>3589</v>
      </c>
      <c r="B3590" s="13">
        <v>-0.72793762388507988</v>
      </c>
    </row>
    <row r="3591" spans="1:2">
      <c r="A3591">
        <v>3590</v>
      </c>
      <c r="B3591" s="13">
        <v>2.9950902559450383</v>
      </c>
    </row>
    <row r="3592" spans="1:2">
      <c r="A3592">
        <v>3591</v>
      </c>
      <c r="B3592" s="13">
        <v>4.1007682565418646</v>
      </c>
    </row>
    <row r="3593" spans="1:2">
      <c r="A3593">
        <v>3592</v>
      </c>
      <c r="B3593" s="13">
        <v>-2.3655164457759077</v>
      </c>
    </row>
    <row r="3594" spans="1:2">
      <c r="A3594">
        <v>3593</v>
      </c>
      <c r="B3594" s="13">
        <v>5.2599246539750304</v>
      </c>
    </row>
    <row r="3595" spans="1:2">
      <c r="A3595">
        <v>3594</v>
      </c>
      <c r="B3595" s="13">
        <v>-2.8708517334964969</v>
      </c>
    </row>
    <row r="3596" spans="1:2">
      <c r="A3596">
        <v>3595</v>
      </c>
      <c r="B3596" s="13">
        <v>-4.3624288945131946</v>
      </c>
    </row>
    <row r="3597" spans="1:2">
      <c r="A3597">
        <v>3596</v>
      </c>
      <c r="B3597" s="13">
        <v>4.4842482339208694</v>
      </c>
    </row>
    <row r="3598" spans="1:2">
      <c r="A3598">
        <v>3597</v>
      </c>
      <c r="B3598" s="13">
        <v>-5.1676820194871658</v>
      </c>
    </row>
    <row r="3599" spans="1:2">
      <c r="A3599">
        <v>3598</v>
      </c>
      <c r="B3599" s="13">
        <v>-0.23046849127204247</v>
      </c>
    </row>
    <row r="3600" spans="1:2">
      <c r="A3600">
        <v>3599</v>
      </c>
      <c r="B3600" s="13">
        <v>0.96383029277892918</v>
      </c>
    </row>
    <row r="3601" spans="1:2">
      <c r="A3601">
        <v>3600</v>
      </c>
      <c r="B3601" s="13">
        <v>-4.5709141642805049</v>
      </c>
    </row>
    <row r="3602" spans="1:2">
      <c r="A3602">
        <v>3601</v>
      </c>
      <c r="B3602" s="13">
        <v>-0.57071318398671589</v>
      </c>
    </row>
    <row r="3603" spans="1:2">
      <c r="A3603">
        <v>3602</v>
      </c>
      <c r="B3603" s="13">
        <v>1.0212797863210346</v>
      </c>
    </row>
    <row r="3604" spans="1:2">
      <c r="A3604">
        <v>3603</v>
      </c>
      <c r="B3604" s="13">
        <v>0.32259085324565623</v>
      </c>
    </row>
    <row r="3605" spans="1:2">
      <c r="A3605">
        <v>3604</v>
      </c>
      <c r="B3605" s="13">
        <v>-4.3091128109660373</v>
      </c>
    </row>
    <row r="3606" spans="1:2">
      <c r="A3606">
        <v>3605</v>
      </c>
      <c r="B3606" s="13">
        <v>3.7866465743067397</v>
      </c>
    </row>
    <row r="3607" spans="1:2">
      <c r="A3607">
        <v>3606</v>
      </c>
      <c r="B3607" s="13">
        <v>-5.6205457690357452</v>
      </c>
    </row>
    <row r="3608" spans="1:2">
      <c r="A3608">
        <v>3607</v>
      </c>
      <c r="B3608" s="13">
        <v>0.79254629322320391</v>
      </c>
    </row>
    <row r="3609" spans="1:2">
      <c r="A3609">
        <v>3608</v>
      </c>
      <c r="B3609" s="13">
        <v>-6.4089067730571116</v>
      </c>
    </row>
    <row r="3610" spans="1:2">
      <c r="A3610">
        <v>3609</v>
      </c>
      <c r="B3610" s="13">
        <v>1.92486694981019</v>
      </c>
    </row>
    <row r="3611" spans="1:2">
      <c r="A3611">
        <v>3610</v>
      </c>
      <c r="B3611" s="13">
        <v>2.1641357502911083</v>
      </c>
    </row>
    <row r="3612" spans="1:2">
      <c r="A3612">
        <v>3611</v>
      </c>
      <c r="B3612" s="13">
        <v>-0.23654063241760903</v>
      </c>
    </row>
    <row r="3613" spans="1:2">
      <c r="A3613">
        <v>3612</v>
      </c>
      <c r="B3613" s="13">
        <v>-6.027170428680515</v>
      </c>
    </row>
    <row r="3614" spans="1:2">
      <c r="A3614">
        <v>3613</v>
      </c>
      <c r="B3614" s="13">
        <v>-4.7774615374973548</v>
      </c>
    </row>
    <row r="3615" spans="1:2">
      <c r="A3615">
        <v>3614</v>
      </c>
      <c r="B3615" s="13">
        <v>-1.3818237523240262</v>
      </c>
    </row>
    <row r="3616" spans="1:2">
      <c r="A3616">
        <v>3615</v>
      </c>
      <c r="B3616" s="13">
        <v>-2.1285168016546931</v>
      </c>
    </row>
    <row r="3617" spans="1:2">
      <c r="A3617">
        <v>3616</v>
      </c>
      <c r="B3617" s="13">
        <v>0.43237959245960922</v>
      </c>
    </row>
    <row r="3618" spans="1:2">
      <c r="A3618">
        <v>3617</v>
      </c>
      <c r="B3618" s="13">
        <v>-0.57190628525705955</v>
      </c>
    </row>
    <row r="3619" spans="1:2">
      <c r="A3619">
        <v>3618</v>
      </c>
      <c r="B3619" s="13">
        <v>-5.452183575511043</v>
      </c>
    </row>
    <row r="3620" spans="1:2">
      <c r="A3620">
        <v>3619</v>
      </c>
      <c r="B3620" s="13">
        <v>0.93425661737255594</v>
      </c>
    </row>
    <row r="3621" spans="1:2">
      <c r="A3621">
        <v>3620</v>
      </c>
      <c r="B3621" s="13">
        <v>4.6697067628514635</v>
      </c>
    </row>
    <row r="3622" spans="1:2">
      <c r="A3622">
        <v>3621</v>
      </c>
      <c r="B3622" s="13">
        <v>1.7151617301459214</v>
      </c>
    </row>
    <row r="3623" spans="1:2">
      <c r="A3623">
        <v>3622</v>
      </c>
      <c r="B3623" s="13">
        <v>8.5902563429449186E-2</v>
      </c>
    </row>
    <row r="3624" spans="1:2">
      <c r="A3624">
        <v>3623</v>
      </c>
      <c r="B3624" s="13">
        <v>-0.40933739643156869</v>
      </c>
    </row>
    <row r="3625" spans="1:2">
      <c r="A3625">
        <v>3624</v>
      </c>
      <c r="B3625" s="13">
        <v>1.1081947957202445</v>
      </c>
    </row>
    <row r="3626" spans="1:2">
      <c r="A3626">
        <v>3625</v>
      </c>
      <c r="B3626" s="13">
        <v>-5.6688181209743131</v>
      </c>
    </row>
    <row r="3627" spans="1:2">
      <c r="A3627">
        <v>3626</v>
      </c>
      <c r="B3627" s="13">
        <v>-1.4181063273642704</v>
      </c>
    </row>
    <row r="3628" spans="1:2">
      <c r="A3628">
        <v>3627</v>
      </c>
      <c r="B3628" s="13">
        <v>-1.0664753292764344</v>
      </c>
    </row>
    <row r="3629" spans="1:2">
      <c r="A3629">
        <v>3628</v>
      </c>
      <c r="B3629" s="13">
        <v>-5.3753174707413116</v>
      </c>
    </row>
    <row r="3630" spans="1:2">
      <c r="A3630">
        <v>3629</v>
      </c>
      <c r="B3630" s="13">
        <v>4.0321080635843281</v>
      </c>
    </row>
    <row r="3631" spans="1:2">
      <c r="A3631">
        <v>3630</v>
      </c>
      <c r="B3631" s="13">
        <v>2.2764441959917754</v>
      </c>
    </row>
    <row r="3632" spans="1:2">
      <c r="A3632">
        <v>3631</v>
      </c>
      <c r="B3632" s="13">
        <v>2.2293236989982415</v>
      </c>
    </row>
    <row r="3633" spans="1:2">
      <c r="A3633">
        <v>3632</v>
      </c>
      <c r="B3633" s="13">
        <v>-3.3540619542861752</v>
      </c>
    </row>
    <row r="3634" spans="1:2">
      <c r="A3634">
        <v>3633</v>
      </c>
      <c r="B3634" s="13">
        <v>0.96064727754812418</v>
      </c>
    </row>
    <row r="3635" spans="1:2">
      <c r="A3635">
        <v>3634</v>
      </c>
      <c r="B3635" s="13">
        <v>1.6698670216180302</v>
      </c>
    </row>
    <row r="3636" spans="1:2">
      <c r="A3636">
        <v>3635</v>
      </c>
      <c r="B3636" s="13">
        <v>5.4485881380911927</v>
      </c>
    </row>
    <row r="3637" spans="1:2">
      <c r="A3637">
        <v>3636</v>
      </c>
      <c r="B3637" s="13">
        <v>-4.0555790705529189</v>
      </c>
    </row>
    <row r="3638" spans="1:2">
      <c r="A3638">
        <v>3637</v>
      </c>
      <c r="B3638" s="13">
        <v>-7.9883099099825863</v>
      </c>
    </row>
    <row r="3639" spans="1:2">
      <c r="A3639">
        <v>3638</v>
      </c>
      <c r="B3639" s="13">
        <v>1.9135826819337471</v>
      </c>
    </row>
    <row r="3640" spans="1:2">
      <c r="A3640">
        <v>3639</v>
      </c>
      <c r="B3640" s="13">
        <v>1.1396037547732851</v>
      </c>
    </row>
    <row r="3641" spans="1:2">
      <c r="A3641">
        <v>3640</v>
      </c>
      <c r="B3641" s="13">
        <v>-1.6912825622774301</v>
      </c>
    </row>
    <row r="3642" spans="1:2">
      <c r="A3642">
        <v>3641</v>
      </c>
      <c r="B3642" s="13">
        <v>0.80994809037329596</v>
      </c>
    </row>
    <row r="3643" spans="1:2">
      <c r="A3643">
        <v>3642</v>
      </c>
      <c r="B3643" s="13">
        <v>0.72660719916869576</v>
      </c>
    </row>
    <row r="3644" spans="1:2">
      <c r="A3644">
        <v>3643</v>
      </c>
      <c r="B3644" s="13">
        <v>-1.1834001996514825</v>
      </c>
    </row>
    <row r="3645" spans="1:2">
      <c r="A3645">
        <v>3644</v>
      </c>
      <c r="B3645" s="13">
        <v>-0.93910851662137895</v>
      </c>
    </row>
    <row r="3646" spans="1:2">
      <c r="A3646">
        <v>3645</v>
      </c>
      <c r="B3646" s="13">
        <v>3.6707413685470609</v>
      </c>
    </row>
    <row r="3647" spans="1:2">
      <c r="A3647">
        <v>3646</v>
      </c>
      <c r="B3647" s="13">
        <v>-4.4705512194443573</v>
      </c>
    </row>
    <row r="3648" spans="1:2">
      <c r="A3648">
        <v>3647</v>
      </c>
      <c r="B3648" s="13">
        <v>0.56847718793142421</v>
      </c>
    </row>
    <row r="3649" spans="1:2">
      <c r="A3649">
        <v>3648</v>
      </c>
      <c r="B3649" s="13">
        <v>0.83262618549868783</v>
      </c>
    </row>
    <row r="3650" spans="1:2">
      <c r="A3650">
        <v>3649</v>
      </c>
      <c r="B3650" s="13">
        <v>-2.2655638461321164E-2</v>
      </c>
    </row>
    <row r="3651" spans="1:2">
      <c r="A3651">
        <v>3650</v>
      </c>
      <c r="B3651" s="13">
        <v>-0.99544128479466132</v>
      </c>
    </row>
    <row r="3652" spans="1:2">
      <c r="A3652">
        <v>3651</v>
      </c>
      <c r="B3652" s="13">
        <v>-0.87730977094535367</v>
      </c>
    </row>
    <row r="3653" spans="1:2">
      <c r="A3653">
        <v>3652</v>
      </c>
      <c r="B3653" s="13">
        <v>2.3524306547889644</v>
      </c>
    </row>
    <row r="3654" spans="1:2">
      <c r="A3654">
        <v>3653</v>
      </c>
      <c r="B3654" s="13">
        <v>-7.4130951377728946</v>
      </c>
    </row>
    <row r="3655" spans="1:2">
      <c r="A3655">
        <v>3654</v>
      </c>
      <c r="B3655" s="13">
        <v>1.7613806295748486</v>
      </c>
    </row>
    <row r="3656" spans="1:2">
      <c r="A3656">
        <v>3655</v>
      </c>
      <c r="B3656" s="13">
        <v>-0.69605427327595237</v>
      </c>
    </row>
    <row r="3657" spans="1:2">
      <c r="A3657">
        <v>3656</v>
      </c>
      <c r="B3657" s="13">
        <v>-2.4791388020151626</v>
      </c>
    </row>
    <row r="3658" spans="1:2">
      <c r="A3658">
        <v>3657</v>
      </c>
      <c r="B3658" s="13">
        <v>-0.30209241535406289</v>
      </c>
    </row>
    <row r="3659" spans="1:2">
      <c r="A3659">
        <v>3658</v>
      </c>
      <c r="B3659" s="13">
        <v>-5.394531836047852</v>
      </c>
    </row>
    <row r="3660" spans="1:2">
      <c r="A3660">
        <v>3659</v>
      </c>
      <c r="B3660" s="13">
        <v>-0.60728570106558188</v>
      </c>
    </row>
    <row r="3661" spans="1:2">
      <c r="A3661">
        <v>3660</v>
      </c>
      <c r="B3661" s="13">
        <v>-1.7300360834273523</v>
      </c>
    </row>
    <row r="3662" spans="1:2">
      <c r="A3662">
        <v>3661</v>
      </c>
      <c r="B3662" s="13">
        <v>-1.4525260929697039</v>
      </c>
    </row>
    <row r="3663" spans="1:2">
      <c r="A3663">
        <v>3662</v>
      </c>
      <c r="B3663" s="13">
        <v>-2.1923250863206789</v>
      </c>
    </row>
    <row r="3664" spans="1:2">
      <c r="A3664">
        <v>3663</v>
      </c>
      <c r="B3664" s="13">
        <v>-1.8383123056915833</v>
      </c>
    </row>
    <row r="3665" spans="1:2">
      <c r="A3665">
        <v>3664</v>
      </c>
      <c r="B3665" s="13">
        <v>0.33791340767985328</v>
      </c>
    </row>
    <row r="3666" spans="1:2">
      <c r="A3666">
        <v>3665</v>
      </c>
      <c r="B3666" s="13">
        <v>-7.826375375691522</v>
      </c>
    </row>
    <row r="3667" spans="1:2">
      <c r="A3667">
        <v>3666</v>
      </c>
      <c r="B3667" s="13">
        <v>2.9376228438791481</v>
      </c>
    </row>
    <row r="3668" spans="1:2">
      <c r="A3668">
        <v>3667</v>
      </c>
      <c r="B3668" s="13">
        <v>0.57370467903560007</v>
      </c>
    </row>
    <row r="3669" spans="1:2">
      <c r="A3669">
        <v>3668</v>
      </c>
      <c r="B3669" s="13">
        <v>2.3612627175760457</v>
      </c>
    </row>
    <row r="3670" spans="1:2">
      <c r="A3670">
        <v>3669</v>
      </c>
      <c r="B3670" s="13">
        <v>0.12434245656080654</v>
      </c>
    </row>
    <row r="3671" spans="1:2">
      <c r="A3671">
        <v>3670</v>
      </c>
      <c r="B3671" s="13">
        <v>1.0818706970977892</v>
      </c>
    </row>
    <row r="3672" spans="1:2">
      <c r="A3672">
        <v>3671</v>
      </c>
      <c r="B3672" s="13">
        <v>-4.5870275739520086</v>
      </c>
    </row>
    <row r="3673" spans="1:2">
      <c r="A3673">
        <v>3672</v>
      </c>
      <c r="B3673" s="13">
        <v>2.1095830070026729</v>
      </c>
    </row>
    <row r="3674" spans="1:2">
      <c r="A3674">
        <v>3673</v>
      </c>
      <c r="B3674" s="13">
        <v>-3.3992150544794404</v>
      </c>
    </row>
    <row r="3675" spans="1:2">
      <c r="A3675">
        <v>3674</v>
      </c>
      <c r="B3675" s="13">
        <v>-1.8606296661113677</v>
      </c>
    </row>
    <row r="3676" spans="1:2">
      <c r="A3676">
        <v>3675</v>
      </c>
      <c r="B3676" s="13">
        <v>1.7949554128850811</v>
      </c>
    </row>
    <row r="3677" spans="1:2">
      <c r="A3677">
        <v>3676</v>
      </c>
      <c r="B3677" s="13">
        <v>-1.840868030512721</v>
      </c>
    </row>
    <row r="3678" spans="1:2">
      <c r="A3678">
        <v>3677</v>
      </c>
      <c r="B3678" s="13">
        <v>-0.31765046450916001</v>
      </c>
    </row>
    <row r="3679" spans="1:2">
      <c r="A3679">
        <v>3678</v>
      </c>
      <c r="B3679" s="13">
        <v>2.4377731996369176</v>
      </c>
    </row>
    <row r="3680" spans="1:2">
      <c r="A3680">
        <v>3679</v>
      </c>
      <c r="B3680" s="13">
        <v>-5.7259442981979882</v>
      </c>
    </row>
    <row r="3681" spans="1:2">
      <c r="A3681">
        <v>3680</v>
      </c>
      <c r="B3681" s="13">
        <v>-3.4388377075344132</v>
      </c>
    </row>
    <row r="3682" spans="1:2">
      <c r="A3682">
        <v>3681</v>
      </c>
      <c r="B3682" s="13">
        <v>-3.5028175148866474</v>
      </c>
    </row>
    <row r="3683" spans="1:2">
      <c r="A3683">
        <v>3682</v>
      </c>
      <c r="B3683" s="13">
        <v>-5.8537576414361032</v>
      </c>
    </row>
    <row r="3684" spans="1:2">
      <c r="A3684">
        <v>3683</v>
      </c>
      <c r="B3684" s="13">
        <v>-2.7649320185288593</v>
      </c>
    </row>
    <row r="3685" spans="1:2">
      <c r="A3685">
        <v>3684</v>
      </c>
      <c r="B3685" s="13">
        <v>1.624017886942932</v>
      </c>
    </row>
    <row r="3686" spans="1:2">
      <c r="A3686">
        <v>3685</v>
      </c>
      <c r="B3686" s="13">
        <v>-0.15922117830504087</v>
      </c>
    </row>
    <row r="3687" spans="1:2">
      <c r="A3687">
        <v>3686</v>
      </c>
      <c r="B3687" s="13">
        <v>-0.99353971092705151</v>
      </c>
    </row>
    <row r="3688" spans="1:2">
      <c r="A3688">
        <v>3687</v>
      </c>
      <c r="B3688" s="13">
        <v>1.1041886863566757</v>
      </c>
    </row>
    <row r="3689" spans="1:2">
      <c r="A3689">
        <v>3688</v>
      </c>
      <c r="B3689" s="13">
        <v>2.3338386187776043</v>
      </c>
    </row>
    <row r="3690" spans="1:2">
      <c r="A3690">
        <v>3689</v>
      </c>
      <c r="B3690" s="13">
        <v>-7.3114406908777188</v>
      </c>
    </row>
    <row r="3691" spans="1:2">
      <c r="A3691">
        <v>3690</v>
      </c>
      <c r="B3691" s="13">
        <v>2.6916727676579004</v>
      </c>
    </row>
    <row r="3692" spans="1:2">
      <c r="A3692">
        <v>3691</v>
      </c>
      <c r="B3692" s="13">
        <v>-5.2590338276960642</v>
      </c>
    </row>
    <row r="3693" spans="1:2">
      <c r="A3693">
        <v>3692</v>
      </c>
      <c r="B3693" s="13">
        <v>-4.7101556907282323</v>
      </c>
    </row>
    <row r="3694" spans="1:2">
      <c r="A3694">
        <v>3693</v>
      </c>
      <c r="B3694" s="13">
        <v>-0.99900137646246967</v>
      </c>
    </row>
    <row r="3695" spans="1:2">
      <c r="A3695">
        <v>3694</v>
      </c>
      <c r="B3695" s="13">
        <v>-3.1009323474278987</v>
      </c>
    </row>
    <row r="3696" spans="1:2">
      <c r="A3696">
        <v>3695</v>
      </c>
      <c r="B3696" s="13">
        <v>-5.4104821332125121</v>
      </c>
    </row>
    <row r="3697" spans="1:2">
      <c r="A3697">
        <v>3696</v>
      </c>
      <c r="B3697" s="13">
        <v>0.33582147467699719</v>
      </c>
    </row>
    <row r="3698" spans="1:2">
      <c r="A3698">
        <v>3697</v>
      </c>
      <c r="B3698" s="13">
        <v>-3.1645520251814254</v>
      </c>
    </row>
    <row r="3699" spans="1:2">
      <c r="A3699">
        <v>3698</v>
      </c>
      <c r="B3699" s="13">
        <v>1.2284816172172293</v>
      </c>
    </row>
    <row r="3700" spans="1:2">
      <c r="A3700">
        <v>3699</v>
      </c>
      <c r="B3700" s="13">
        <v>-0.15751559138682042</v>
      </c>
    </row>
    <row r="3701" spans="1:2">
      <c r="A3701">
        <v>3700</v>
      </c>
      <c r="B3701" s="13">
        <v>2.7460753987719979</v>
      </c>
    </row>
    <row r="3702" spans="1:2">
      <c r="A3702">
        <v>3701</v>
      </c>
      <c r="B3702" s="13">
        <v>-0.65585003942403097</v>
      </c>
    </row>
    <row r="3703" spans="1:2">
      <c r="A3703">
        <v>3702</v>
      </c>
      <c r="B3703" s="13">
        <v>-4.7472080743625602</v>
      </c>
    </row>
    <row r="3704" spans="1:2">
      <c r="A3704">
        <v>3703</v>
      </c>
      <c r="B3704" s="13">
        <v>2.9894971206656686</v>
      </c>
    </row>
    <row r="3705" spans="1:2">
      <c r="A3705">
        <v>3704</v>
      </c>
      <c r="B3705" s="13">
        <v>0.44868157091270444</v>
      </c>
    </row>
    <row r="3706" spans="1:2">
      <c r="A3706">
        <v>3705</v>
      </c>
      <c r="B3706" s="13">
        <v>1.7927838550008515</v>
      </c>
    </row>
    <row r="3707" spans="1:2">
      <c r="A3707">
        <v>3706</v>
      </c>
      <c r="B3707" s="13">
        <v>-2.6095283333990746</v>
      </c>
    </row>
    <row r="3708" spans="1:2">
      <c r="A3708">
        <v>3707</v>
      </c>
      <c r="B3708" s="13">
        <v>-1.2742281680333554</v>
      </c>
    </row>
    <row r="3709" spans="1:2">
      <c r="A3709">
        <v>3708</v>
      </c>
      <c r="B3709" s="13">
        <v>-5.1477942743973868</v>
      </c>
    </row>
    <row r="3710" spans="1:2">
      <c r="A3710">
        <v>3709</v>
      </c>
      <c r="B3710" s="13">
        <v>-1.5289493389664213</v>
      </c>
    </row>
    <row r="3711" spans="1:2">
      <c r="A3711">
        <v>3710</v>
      </c>
      <c r="B3711" s="13">
        <v>-6.6791173594481432E-2</v>
      </c>
    </row>
    <row r="3712" spans="1:2">
      <c r="A3712">
        <v>3711</v>
      </c>
      <c r="B3712" s="13">
        <v>2.9097316276699967</v>
      </c>
    </row>
    <row r="3713" spans="1:2">
      <c r="A3713">
        <v>3712</v>
      </c>
      <c r="B3713" s="13">
        <v>6.1334617813656678</v>
      </c>
    </row>
    <row r="3714" spans="1:2">
      <c r="A3714">
        <v>3713</v>
      </c>
      <c r="B3714" s="13">
        <v>-1.4161032091355183</v>
      </c>
    </row>
    <row r="3715" spans="1:2">
      <c r="A3715">
        <v>3714</v>
      </c>
      <c r="B3715" s="13">
        <v>-0.88344287806982258</v>
      </c>
    </row>
    <row r="3716" spans="1:2">
      <c r="A3716">
        <v>3715</v>
      </c>
      <c r="B3716" s="13">
        <v>-0.45660205814518268</v>
      </c>
    </row>
    <row r="3717" spans="1:2">
      <c r="A3717">
        <v>3716</v>
      </c>
      <c r="B3717" s="13">
        <v>-2.1728678397318189</v>
      </c>
    </row>
    <row r="3718" spans="1:2">
      <c r="A3718">
        <v>3717</v>
      </c>
      <c r="B3718" s="13">
        <v>1.3456114857853589</v>
      </c>
    </row>
    <row r="3719" spans="1:2">
      <c r="A3719">
        <v>3718</v>
      </c>
      <c r="B3719" s="13">
        <v>-3.2159826475950917</v>
      </c>
    </row>
    <row r="3720" spans="1:2">
      <c r="A3720">
        <v>3719</v>
      </c>
      <c r="B3720" s="13">
        <v>0.26198729309829738</v>
      </c>
    </row>
    <row r="3721" spans="1:2">
      <c r="A3721">
        <v>3720</v>
      </c>
      <c r="B3721" s="13">
        <v>1.9221723382379645</v>
      </c>
    </row>
    <row r="3722" spans="1:2">
      <c r="A3722">
        <v>3721</v>
      </c>
      <c r="B3722" s="13">
        <v>1.5403865742045186</v>
      </c>
    </row>
    <row r="3723" spans="1:2">
      <c r="A3723">
        <v>3722</v>
      </c>
      <c r="B3723" s="13">
        <v>2.4856459762582195</v>
      </c>
    </row>
    <row r="3724" spans="1:2">
      <c r="A3724">
        <v>3723</v>
      </c>
      <c r="B3724" s="13">
        <v>-3.7936411056058055</v>
      </c>
    </row>
    <row r="3725" spans="1:2">
      <c r="A3725">
        <v>3724</v>
      </c>
      <c r="B3725" s="13">
        <v>7.5795455295454756E-2</v>
      </c>
    </row>
    <row r="3726" spans="1:2">
      <c r="A3726">
        <v>3725</v>
      </c>
      <c r="B3726" s="13">
        <v>-2.6075869602135429</v>
      </c>
    </row>
    <row r="3727" spans="1:2">
      <c r="A3727">
        <v>3726</v>
      </c>
      <c r="B3727" s="13">
        <v>2.1853242900618772</v>
      </c>
    </row>
    <row r="3728" spans="1:2">
      <c r="A3728">
        <v>3727</v>
      </c>
      <c r="B3728" s="13">
        <v>2.3964696854119278</v>
      </c>
    </row>
    <row r="3729" spans="1:2">
      <c r="A3729">
        <v>3728</v>
      </c>
      <c r="B3729" s="13">
        <v>-0.40511375437912822</v>
      </c>
    </row>
    <row r="3730" spans="1:2">
      <c r="A3730">
        <v>3729</v>
      </c>
      <c r="B3730" s="13">
        <v>4.131270323263573</v>
      </c>
    </row>
    <row r="3731" spans="1:2">
      <c r="A3731">
        <v>3730</v>
      </c>
      <c r="B3731" s="13">
        <v>-4.6596677581070551</v>
      </c>
    </row>
    <row r="3732" spans="1:2">
      <c r="A3732">
        <v>3731</v>
      </c>
      <c r="B3732" s="13">
        <v>-1.1096596731693416</v>
      </c>
    </row>
    <row r="3733" spans="1:2">
      <c r="A3733">
        <v>3732</v>
      </c>
      <c r="B3733" s="13">
        <v>-3.1202548442483899</v>
      </c>
    </row>
    <row r="3734" spans="1:2">
      <c r="A3734">
        <v>3733</v>
      </c>
      <c r="B3734" s="13">
        <v>-0.66604572180483501</v>
      </c>
    </row>
    <row r="3735" spans="1:2">
      <c r="A3735">
        <v>3734</v>
      </c>
      <c r="B3735" s="13">
        <v>3.4789034492935462</v>
      </c>
    </row>
    <row r="3736" spans="1:2">
      <c r="A3736">
        <v>3735</v>
      </c>
      <c r="B3736" s="13">
        <v>-0.39425401364082713</v>
      </c>
    </row>
    <row r="3737" spans="1:2">
      <c r="A3737">
        <v>3736</v>
      </c>
      <c r="B3737" s="13">
        <v>3.7159258034892577</v>
      </c>
    </row>
    <row r="3738" spans="1:2">
      <c r="A3738">
        <v>3737</v>
      </c>
      <c r="B3738" s="13">
        <v>5.6168802171751562</v>
      </c>
    </row>
    <row r="3739" spans="1:2">
      <c r="A3739">
        <v>3738</v>
      </c>
      <c r="B3739" s="13">
        <v>-7.4214588852884571</v>
      </c>
    </row>
    <row r="3740" spans="1:2">
      <c r="A3740">
        <v>3739</v>
      </c>
      <c r="B3740" s="13">
        <v>-9.1930780694476741</v>
      </c>
    </row>
    <row r="3741" spans="1:2">
      <c r="A3741">
        <v>3740</v>
      </c>
      <c r="B3741" s="13">
        <v>3.6133552421245807</v>
      </c>
    </row>
    <row r="3742" spans="1:2">
      <c r="A3742">
        <v>3741</v>
      </c>
      <c r="B3742" s="13">
        <v>1.1083445320850052</v>
      </c>
    </row>
    <row r="3743" spans="1:2">
      <c r="A3743">
        <v>3742</v>
      </c>
      <c r="B3743" s="13">
        <v>-0.1251664513772314</v>
      </c>
    </row>
    <row r="3744" spans="1:2">
      <c r="A3744">
        <v>3743</v>
      </c>
      <c r="B3744" s="13">
        <v>-3.4019572965816782</v>
      </c>
    </row>
    <row r="3745" spans="1:2">
      <c r="A3745">
        <v>3744</v>
      </c>
      <c r="B3745" s="13">
        <v>-4.558807246153731</v>
      </c>
    </row>
    <row r="3746" spans="1:2">
      <c r="A3746">
        <v>3745</v>
      </c>
      <c r="B3746" s="13">
        <v>-0.7243623706424146</v>
      </c>
    </row>
    <row r="3747" spans="1:2">
      <c r="A3747">
        <v>3746</v>
      </c>
      <c r="B3747" s="13">
        <v>-3.1825342574600919</v>
      </c>
    </row>
    <row r="3748" spans="1:2">
      <c r="A3748">
        <v>3747</v>
      </c>
      <c r="B3748" s="13">
        <v>1.7579871523323001</v>
      </c>
    </row>
    <row r="3749" spans="1:2">
      <c r="A3749">
        <v>3748</v>
      </c>
      <c r="B3749" s="13">
        <v>-1.8586067530178181</v>
      </c>
    </row>
    <row r="3750" spans="1:2">
      <c r="A3750">
        <v>3749</v>
      </c>
      <c r="B3750" s="13">
        <v>-1.8096320917960389</v>
      </c>
    </row>
    <row r="3751" spans="1:2">
      <c r="A3751">
        <v>3750</v>
      </c>
      <c r="B3751" s="13">
        <v>-2.0743645044404917</v>
      </c>
    </row>
    <row r="3752" spans="1:2">
      <c r="A3752">
        <v>3751</v>
      </c>
      <c r="B3752" s="13">
        <v>-3.7366961419869771</v>
      </c>
    </row>
    <row r="3753" spans="1:2">
      <c r="A3753">
        <v>3752</v>
      </c>
      <c r="B3753" s="13">
        <v>4.9809120677585916</v>
      </c>
    </row>
    <row r="3754" spans="1:2">
      <c r="A3754">
        <v>3753</v>
      </c>
      <c r="B3754" s="13">
        <v>1.6184476229901577</v>
      </c>
    </row>
    <row r="3755" spans="1:2">
      <c r="A3755">
        <v>3754</v>
      </c>
      <c r="B3755" s="13">
        <v>-2.8116333262263686</v>
      </c>
    </row>
    <row r="3756" spans="1:2">
      <c r="A3756">
        <v>3755</v>
      </c>
      <c r="B3756" s="13">
        <v>-2.2295591129565149</v>
      </c>
    </row>
    <row r="3757" spans="1:2">
      <c r="A3757">
        <v>3756</v>
      </c>
      <c r="B3757" s="13">
        <v>4.2775093470878867</v>
      </c>
    </row>
    <row r="3758" spans="1:2">
      <c r="A3758">
        <v>3757</v>
      </c>
      <c r="B3758" s="13">
        <v>-0.71242863586702088</v>
      </c>
    </row>
    <row r="3759" spans="1:2">
      <c r="A3759">
        <v>3758</v>
      </c>
      <c r="B3759" s="13">
        <v>2.4458735461213639</v>
      </c>
    </row>
    <row r="3760" spans="1:2">
      <c r="A3760">
        <v>3759</v>
      </c>
      <c r="B3760" s="13">
        <v>-2.6655813973815139</v>
      </c>
    </row>
    <row r="3761" spans="1:2">
      <c r="A3761">
        <v>3760</v>
      </c>
      <c r="B3761" s="13">
        <v>-7.2120007785734215</v>
      </c>
    </row>
    <row r="3762" spans="1:2">
      <c r="A3762">
        <v>3761</v>
      </c>
      <c r="B3762" s="13">
        <v>3.8473618763073438</v>
      </c>
    </row>
    <row r="3763" spans="1:2">
      <c r="A3763">
        <v>3762</v>
      </c>
      <c r="B3763" s="13">
        <v>-2.5969337052808754</v>
      </c>
    </row>
    <row r="3764" spans="1:2">
      <c r="A3764">
        <v>3763</v>
      </c>
      <c r="B3764" s="13">
        <v>-3.1839851825895478</v>
      </c>
    </row>
    <row r="3765" spans="1:2">
      <c r="A3765">
        <v>3764</v>
      </c>
      <c r="B3765" s="13">
        <v>-3.2299289036827017</v>
      </c>
    </row>
    <row r="3766" spans="1:2">
      <c r="A3766">
        <v>3765</v>
      </c>
      <c r="B3766" s="13">
        <v>-1.6700591535774116</v>
      </c>
    </row>
    <row r="3767" spans="1:2">
      <c r="A3767">
        <v>3766</v>
      </c>
      <c r="B3767" s="13">
        <v>-1.3230225197726442</v>
      </c>
    </row>
    <row r="3768" spans="1:2">
      <c r="A3768">
        <v>3767</v>
      </c>
      <c r="B3768" s="13">
        <v>-0.56925308153264043</v>
      </c>
    </row>
    <row r="3769" spans="1:2">
      <c r="A3769">
        <v>3768</v>
      </c>
      <c r="B3769" s="13">
        <v>-2.4931447919604635</v>
      </c>
    </row>
    <row r="3770" spans="1:2">
      <c r="A3770">
        <v>3769</v>
      </c>
      <c r="B3770" s="13">
        <v>0.29298533169222618</v>
      </c>
    </row>
    <row r="3771" spans="1:2">
      <c r="A3771">
        <v>3770</v>
      </c>
      <c r="B3771" s="13">
        <v>0.71312266906326505</v>
      </c>
    </row>
    <row r="3772" spans="1:2">
      <c r="A3772">
        <v>3771</v>
      </c>
      <c r="B3772" s="13">
        <v>-5.7348752243962151</v>
      </c>
    </row>
    <row r="3773" spans="1:2">
      <c r="A3773">
        <v>3772</v>
      </c>
      <c r="B3773" s="13">
        <v>0.70528099849594461</v>
      </c>
    </row>
    <row r="3774" spans="1:2">
      <c r="A3774">
        <v>3773</v>
      </c>
      <c r="B3774" s="13">
        <v>-0.19076285006066721</v>
      </c>
    </row>
    <row r="3775" spans="1:2">
      <c r="A3775">
        <v>3774</v>
      </c>
      <c r="B3775" s="13">
        <v>-2.9877046395273172</v>
      </c>
    </row>
    <row r="3776" spans="1:2">
      <c r="A3776">
        <v>3775</v>
      </c>
      <c r="B3776" s="13">
        <v>2.2630074981205328</v>
      </c>
    </row>
    <row r="3777" spans="1:2">
      <c r="A3777">
        <v>3776</v>
      </c>
      <c r="B3777" s="13">
        <v>-2.9000686552461268</v>
      </c>
    </row>
    <row r="3778" spans="1:2">
      <c r="A3778">
        <v>3777</v>
      </c>
      <c r="B3778" s="13">
        <v>-5.3450013225990549</v>
      </c>
    </row>
    <row r="3779" spans="1:2">
      <c r="A3779">
        <v>3778</v>
      </c>
      <c r="B3779" s="13">
        <v>-4.9113371055790278</v>
      </c>
    </row>
    <row r="3780" spans="1:2">
      <c r="A3780">
        <v>3779</v>
      </c>
      <c r="B3780" s="13">
        <v>-2.2144487960116663</v>
      </c>
    </row>
    <row r="3781" spans="1:2">
      <c r="A3781">
        <v>3780</v>
      </c>
      <c r="B3781" s="13">
        <v>-5.7549262263035983</v>
      </c>
    </row>
    <row r="3782" spans="1:2">
      <c r="A3782">
        <v>3781</v>
      </c>
      <c r="B3782" s="13">
        <v>6.8465424115514644</v>
      </c>
    </row>
    <row r="3783" spans="1:2">
      <c r="A3783">
        <v>3782</v>
      </c>
      <c r="B3783" s="13">
        <v>2.5569294448838513</v>
      </c>
    </row>
    <row r="3784" spans="1:2">
      <c r="A3784">
        <v>3783</v>
      </c>
      <c r="B3784" s="13">
        <v>-4.5545267595587919</v>
      </c>
    </row>
    <row r="3785" spans="1:2">
      <c r="A3785">
        <v>3784</v>
      </c>
      <c r="B3785" s="13">
        <v>-2.7063363102445011</v>
      </c>
    </row>
    <row r="3786" spans="1:2">
      <c r="A3786">
        <v>3785</v>
      </c>
      <c r="B3786" s="13">
        <v>-4.3498940313363885</v>
      </c>
    </row>
    <row r="3787" spans="1:2">
      <c r="A3787">
        <v>3786</v>
      </c>
      <c r="B3787" s="13">
        <v>0.18007739873139084</v>
      </c>
    </row>
    <row r="3788" spans="1:2">
      <c r="A3788">
        <v>3787</v>
      </c>
      <c r="B3788" s="13">
        <v>-5.7768815684582266</v>
      </c>
    </row>
    <row r="3789" spans="1:2">
      <c r="A3789">
        <v>3788</v>
      </c>
      <c r="B3789" s="13">
        <v>-0.90313844118440889</v>
      </c>
    </row>
    <row r="3790" spans="1:2">
      <c r="A3790">
        <v>3789</v>
      </c>
      <c r="B3790" s="13">
        <v>0.16609926077385573</v>
      </c>
    </row>
    <row r="3791" spans="1:2">
      <c r="A3791">
        <v>3790</v>
      </c>
      <c r="B3791" s="13">
        <v>-6.6953274109817302</v>
      </c>
    </row>
    <row r="3792" spans="1:2">
      <c r="A3792">
        <v>3791</v>
      </c>
      <c r="B3792" s="13">
        <v>-4.0539977973850689</v>
      </c>
    </row>
    <row r="3793" spans="1:2">
      <c r="A3793">
        <v>3792</v>
      </c>
      <c r="B3793" s="13">
        <v>-1.8206272956059055</v>
      </c>
    </row>
    <row r="3794" spans="1:2">
      <c r="A3794">
        <v>3793</v>
      </c>
      <c r="B3794" s="13">
        <v>-3.1803247040600215</v>
      </c>
    </row>
    <row r="3795" spans="1:2">
      <c r="A3795">
        <v>3794</v>
      </c>
      <c r="B3795" s="13">
        <v>-2.2343789750777958</v>
      </c>
    </row>
    <row r="3796" spans="1:2">
      <c r="A3796">
        <v>3795</v>
      </c>
      <c r="B3796" s="13">
        <v>2.5110255063217619</v>
      </c>
    </row>
    <row r="3797" spans="1:2">
      <c r="A3797">
        <v>3796</v>
      </c>
      <c r="B3797" s="13">
        <v>-0.26052550067236663</v>
      </c>
    </row>
    <row r="3798" spans="1:2">
      <c r="A3798">
        <v>3797</v>
      </c>
      <c r="B3798" s="13">
        <v>-7.125497770562065</v>
      </c>
    </row>
    <row r="3799" spans="1:2">
      <c r="A3799">
        <v>3798</v>
      </c>
      <c r="B3799" s="13">
        <v>-2.501515884194792</v>
      </c>
    </row>
    <row r="3800" spans="1:2">
      <c r="A3800">
        <v>3799</v>
      </c>
      <c r="B3800" s="13">
        <v>5.3185258626383867</v>
      </c>
    </row>
    <row r="3801" spans="1:2">
      <c r="A3801">
        <v>3800</v>
      </c>
      <c r="B3801" s="13">
        <v>-3.3061738647720613</v>
      </c>
    </row>
    <row r="3802" spans="1:2">
      <c r="A3802">
        <v>3801</v>
      </c>
      <c r="B3802" s="13">
        <v>1.8380090075813493</v>
      </c>
    </row>
    <row r="3803" spans="1:2">
      <c r="A3803">
        <v>3802</v>
      </c>
      <c r="B3803" s="13">
        <v>-4.1773103681673787</v>
      </c>
    </row>
    <row r="3804" spans="1:2">
      <c r="A3804">
        <v>3803</v>
      </c>
      <c r="B3804" s="13">
        <v>0.16240526298076746</v>
      </c>
    </row>
    <row r="3805" spans="1:2">
      <c r="A3805">
        <v>3804</v>
      </c>
      <c r="B3805" s="13">
        <v>1.6648048561912629</v>
      </c>
    </row>
    <row r="3806" spans="1:2">
      <c r="A3806">
        <v>3805</v>
      </c>
      <c r="B3806" s="13">
        <v>-3.0380982080993921</v>
      </c>
    </row>
    <row r="3807" spans="1:2">
      <c r="A3807">
        <v>3806</v>
      </c>
      <c r="B3807" s="13">
        <v>-1.3526315775992368</v>
      </c>
    </row>
    <row r="3808" spans="1:2">
      <c r="A3808">
        <v>3807</v>
      </c>
      <c r="B3808" s="13">
        <v>0.93990466342039669</v>
      </c>
    </row>
    <row r="3809" spans="1:2">
      <c r="A3809">
        <v>3808</v>
      </c>
      <c r="B3809" s="13">
        <v>-5.2285577971764656</v>
      </c>
    </row>
    <row r="3810" spans="1:2">
      <c r="A3810">
        <v>3809</v>
      </c>
      <c r="B3810" s="13">
        <v>-1.7842534890452808</v>
      </c>
    </row>
    <row r="3811" spans="1:2">
      <c r="A3811">
        <v>3810</v>
      </c>
      <c r="B3811" s="13">
        <v>3.1068169552633247</v>
      </c>
    </row>
    <row r="3812" spans="1:2">
      <c r="A3812">
        <v>3811</v>
      </c>
      <c r="B3812" s="13">
        <v>2.0529096856968816</v>
      </c>
    </row>
    <row r="3813" spans="1:2">
      <c r="A3813">
        <v>3812</v>
      </c>
      <c r="B3813" s="13">
        <v>-0.66837885433252453</v>
      </c>
    </row>
    <row r="3814" spans="1:2">
      <c r="A3814">
        <v>3813</v>
      </c>
      <c r="B3814" s="13">
        <v>-3.0927648092367446</v>
      </c>
    </row>
    <row r="3815" spans="1:2">
      <c r="A3815">
        <v>3814</v>
      </c>
      <c r="B3815" s="13">
        <v>-0.98979611355486397</v>
      </c>
    </row>
    <row r="3816" spans="1:2">
      <c r="A3816">
        <v>3815</v>
      </c>
      <c r="B3816" s="13">
        <v>4.056088193887156</v>
      </c>
    </row>
    <row r="3817" spans="1:2">
      <c r="A3817">
        <v>3816</v>
      </c>
      <c r="B3817" s="13">
        <v>2.7835253454051201</v>
      </c>
    </row>
    <row r="3818" spans="1:2">
      <c r="A3818">
        <v>3817</v>
      </c>
      <c r="B3818" s="13">
        <v>-4.8152837735975229</v>
      </c>
    </row>
    <row r="3819" spans="1:2">
      <c r="A3819">
        <v>3818</v>
      </c>
      <c r="B3819" s="13">
        <v>-4.5209864928937478</v>
      </c>
    </row>
    <row r="3820" spans="1:2">
      <c r="A3820">
        <v>3819</v>
      </c>
      <c r="B3820" s="13">
        <v>-1.4765743619788063</v>
      </c>
    </row>
    <row r="3821" spans="1:2">
      <c r="A3821">
        <v>3820</v>
      </c>
      <c r="B3821" s="13">
        <v>-5.7585669634203569</v>
      </c>
    </row>
    <row r="3822" spans="1:2">
      <c r="A3822">
        <v>3821</v>
      </c>
      <c r="B3822" s="13">
        <v>1.7461000446377011</v>
      </c>
    </row>
    <row r="3823" spans="1:2">
      <c r="A3823">
        <v>3822</v>
      </c>
      <c r="B3823" s="13">
        <v>-1.9613296103178988</v>
      </c>
    </row>
    <row r="3824" spans="1:2">
      <c r="A3824">
        <v>3823</v>
      </c>
      <c r="B3824" s="13">
        <v>-3.078637240939297</v>
      </c>
    </row>
    <row r="3825" spans="1:2">
      <c r="A3825">
        <v>3824</v>
      </c>
      <c r="B3825" s="13">
        <v>5.0791552947267773</v>
      </c>
    </row>
    <row r="3826" spans="1:2">
      <c r="A3826">
        <v>3825</v>
      </c>
      <c r="B3826" s="13">
        <v>-6.8453575008750986</v>
      </c>
    </row>
    <row r="3827" spans="1:2">
      <c r="A3827">
        <v>3826</v>
      </c>
      <c r="B3827" s="13">
        <v>-2.0812953804735979</v>
      </c>
    </row>
    <row r="3828" spans="1:2">
      <c r="A3828">
        <v>3827</v>
      </c>
      <c r="B3828" s="13">
        <v>-2.882647650219051</v>
      </c>
    </row>
    <row r="3829" spans="1:2">
      <c r="A3829">
        <v>3828</v>
      </c>
      <c r="B3829" s="13">
        <v>-3.0084633761520685</v>
      </c>
    </row>
    <row r="3830" spans="1:2">
      <c r="A3830">
        <v>3829</v>
      </c>
      <c r="B3830" s="13">
        <v>3.2237160901623159</v>
      </c>
    </row>
    <row r="3831" spans="1:2">
      <c r="A3831">
        <v>3830</v>
      </c>
      <c r="B3831" s="13">
        <v>3.1402440214065859</v>
      </c>
    </row>
    <row r="3832" spans="1:2">
      <c r="A3832">
        <v>3831</v>
      </c>
      <c r="B3832" s="13">
        <v>-1.4899687133339035</v>
      </c>
    </row>
    <row r="3833" spans="1:2">
      <c r="A3833">
        <v>3832</v>
      </c>
      <c r="B3833" s="13">
        <v>2.7017850358996491</v>
      </c>
    </row>
    <row r="3834" spans="1:2">
      <c r="A3834">
        <v>3833</v>
      </c>
      <c r="B3834" s="13">
        <v>2.037930433557837</v>
      </c>
    </row>
    <row r="3835" spans="1:2">
      <c r="A3835">
        <v>3834</v>
      </c>
      <c r="B3835" s="13">
        <v>-1.5736671450489221</v>
      </c>
    </row>
    <row r="3836" spans="1:2">
      <c r="A3836">
        <v>3835</v>
      </c>
      <c r="B3836" s="13">
        <v>-4.3166816334716591</v>
      </c>
    </row>
    <row r="3837" spans="1:2">
      <c r="A3837">
        <v>3836</v>
      </c>
      <c r="B3837" s="13">
        <v>-3.9302550453906062</v>
      </c>
    </row>
    <row r="3838" spans="1:2">
      <c r="A3838">
        <v>3837</v>
      </c>
      <c r="B3838" s="13">
        <v>-1.043581861916465</v>
      </c>
    </row>
    <row r="3839" spans="1:2">
      <c r="A3839">
        <v>3838</v>
      </c>
      <c r="B3839" s="13">
        <v>-4.7168345916553669</v>
      </c>
    </row>
    <row r="3840" spans="1:2">
      <c r="A3840">
        <v>3839</v>
      </c>
      <c r="B3840" s="13">
        <v>-0.80632788053567028</v>
      </c>
    </row>
    <row r="3841" spans="1:2">
      <c r="A3841">
        <v>3840</v>
      </c>
      <c r="B3841" s="13">
        <v>0.72085854283037143</v>
      </c>
    </row>
    <row r="3842" spans="1:2">
      <c r="A3842">
        <v>3841</v>
      </c>
      <c r="B3842" s="13">
        <v>3.0781654349337852</v>
      </c>
    </row>
    <row r="3843" spans="1:2">
      <c r="A3843">
        <v>3842</v>
      </c>
      <c r="B3843" s="13">
        <v>1.7662236437699859</v>
      </c>
    </row>
    <row r="3844" spans="1:2">
      <c r="A3844">
        <v>3843</v>
      </c>
      <c r="B3844" s="13">
        <v>-5.6173989171735075</v>
      </c>
    </row>
    <row r="3845" spans="1:2">
      <c r="A3845">
        <v>3844</v>
      </c>
      <c r="B3845" s="13">
        <v>-1.7282306244910308</v>
      </c>
    </row>
    <row r="3846" spans="1:2">
      <c r="A3846">
        <v>3845</v>
      </c>
      <c r="B3846" s="13">
        <v>-4.4997414586549223</v>
      </c>
    </row>
    <row r="3847" spans="1:2">
      <c r="A3847">
        <v>3846</v>
      </c>
      <c r="B3847" s="13">
        <v>-1.0592609400976851</v>
      </c>
    </row>
    <row r="3848" spans="1:2">
      <c r="A3848">
        <v>3847</v>
      </c>
      <c r="B3848" s="13">
        <v>-2.6626025158325337</v>
      </c>
    </row>
    <row r="3849" spans="1:2">
      <c r="A3849">
        <v>3848</v>
      </c>
      <c r="B3849" s="13">
        <v>0.26332369804059169</v>
      </c>
    </row>
    <row r="3850" spans="1:2">
      <c r="A3850">
        <v>3849</v>
      </c>
      <c r="B3850" s="13">
        <v>-3.1151465925107598</v>
      </c>
    </row>
    <row r="3851" spans="1:2">
      <c r="A3851">
        <v>3850</v>
      </c>
      <c r="B3851" s="13">
        <v>0.31857280066607402</v>
      </c>
    </row>
    <row r="3852" spans="1:2">
      <c r="A3852">
        <v>3851</v>
      </c>
      <c r="B3852" s="13">
        <v>-3.6716348343154155</v>
      </c>
    </row>
    <row r="3853" spans="1:2">
      <c r="A3853">
        <v>3852</v>
      </c>
      <c r="B3853" s="13">
        <v>1.6733921804718517</v>
      </c>
    </row>
    <row r="3854" spans="1:2">
      <c r="A3854">
        <v>3853</v>
      </c>
      <c r="B3854" s="13">
        <v>-5.3175005506209949</v>
      </c>
    </row>
    <row r="3855" spans="1:2">
      <c r="A3855">
        <v>3854</v>
      </c>
      <c r="B3855" s="13">
        <v>-5.3634839396670948</v>
      </c>
    </row>
    <row r="3856" spans="1:2">
      <c r="A3856">
        <v>3855</v>
      </c>
      <c r="B3856" s="13">
        <v>-7.2770948532110351</v>
      </c>
    </row>
    <row r="3857" spans="1:2">
      <c r="A3857">
        <v>3856</v>
      </c>
      <c r="B3857" s="13">
        <v>0.55822143076482733</v>
      </c>
    </row>
    <row r="3858" spans="1:2">
      <c r="A3858">
        <v>3857</v>
      </c>
      <c r="B3858" s="13">
        <v>0.83872742999722372</v>
      </c>
    </row>
    <row r="3859" spans="1:2">
      <c r="A3859">
        <v>3858</v>
      </c>
      <c r="B3859" s="13">
        <v>0.51520608921815914</v>
      </c>
    </row>
    <row r="3860" spans="1:2">
      <c r="A3860">
        <v>3859</v>
      </c>
      <c r="B3860" s="13">
        <v>5.0946758345133905</v>
      </c>
    </row>
    <row r="3861" spans="1:2">
      <c r="A3861">
        <v>3860</v>
      </c>
      <c r="B3861" s="13">
        <v>-6.7479741497693775</v>
      </c>
    </row>
    <row r="3862" spans="1:2">
      <c r="A3862">
        <v>3861</v>
      </c>
      <c r="B3862" s="13">
        <v>0.95285154883549539</v>
      </c>
    </row>
    <row r="3863" spans="1:2">
      <c r="A3863">
        <v>3862</v>
      </c>
      <c r="B3863" s="13">
        <v>-1.7145745996667587</v>
      </c>
    </row>
    <row r="3864" spans="1:2">
      <c r="A3864">
        <v>3863</v>
      </c>
      <c r="B3864" s="13">
        <v>1.0739820479163218</v>
      </c>
    </row>
    <row r="3865" spans="1:2">
      <c r="A3865">
        <v>3864</v>
      </c>
      <c r="B3865" s="13">
        <v>1.4830214150135117</v>
      </c>
    </row>
    <row r="3866" spans="1:2">
      <c r="A3866">
        <v>3865</v>
      </c>
      <c r="B3866" s="13">
        <v>-3.3448050916541439</v>
      </c>
    </row>
    <row r="3867" spans="1:2">
      <c r="A3867">
        <v>3866</v>
      </c>
      <c r="B3867" s="13">
        <v>-3.5950639714080674</v>
      </c>
    </row>
    <row r="3868" spans="1:2">
      <c r="A3868">
        <v>3867</v>
      </c>
      <c r="B3868" s="13">
        <v>-0.30632373463789758</v>
      </c>
    </row>
    <row r="3869" spans="1:2">
      <c r="A3869">
        <v>3868</v>
      </c>
      <c r="B3869" s="13">
        <v>-3.9727117795950773</v>
      </c>
    </row>
    <row r="3870" spans="1:2">
      <c r="A3870">
        <v>3869</v>
      </c>
      <c r="B3870" s="13">
        <v>-2.3491940150603927</v>
      </c>
    </row>
    <row r="3871" spans="1:2">
      <c r="A3871">
        <v>3870</v>
      </c>
      <c r="B3871" s="13">
        <v>-0.60393015888413926</v>
      </c>
    </row>
    <row r="3872" spans="1:2">
      <c r="A3872">
        <v>3871</v>
      </c>
      <c r="B3872" s="13">
        <v>-3.8086582129651143</v>
      </c>
    </row>
    <row r="3873" spans="1:2">
      <c r="A3873">
        <v>3872</v>
      </c>
      <c r="B3873" s="13">
        <v>1.039774036518925</v>
      </c>
    </row>
    <row r="3874" spans="1:2">
      <c r="A3874">
        <v>3873</v>
      </c>
      <c r="B3874" s="13">
        <v>-1.8643035919790174</v>
      </c>
    </row>
    <row r="3875" spans="1:2">
      <c r="A3875">
        <v>3874</v>
      </c>
      <c r="B3875" s="13">
        <v>2.1260132084995917</v>
      </c>
    </row>
    <row r="3876" spans="1:2">
      <c r="A3876">
        <v>3875</v>
      </c>
      <c r="B3876" s="13">
        <v>1.6228242264406849</v>
      </c>
    </row>
    <row r="3877" spans="1:2">
      <c r="A3877">
        <v>3876</v>
      </c>
      <c r="B3877" s="13">
        <v>2.1039066652496712</v>
      </c>
    </row>
    <row r="3878" spans="1:2">
      <c r="A3878">
        <v>3877</v>
      </c>
      <c r="B3878" s="13">
        <v>1.6265431698883857</v>
      </c>
    </row>
    <row r="3879" spans="1:2">
      <c r="A3879">
        <v>3878</v>
      </c>
      <c r="B3879" s="13">
        <v>3.0723625652448772</v>
      </c>
    </row>
    <row r="3880" spans="1:2">
      <c r="A3880">
        <v>3879</v>
      </c>
      <c r="B3880" s="13">
        <v>6.4284991705674823</v>
      </c>
    </row>
    <row r="3881" spans="1:2">
      <c r="A3881">
        <v>3880</v>
      </c>
      <c r="B3881" s="13">
        <v>0.91160772313406446</v>
      </c>
    </row>
    <row r="3882" spans="1:2">
      <c r="A3882">
        <v>3881</v>
      </c>
      <c r="B3882" s="13">
        <v>-6.2896088863259587</v>
      </c>
    </row>
    <row r="3883" spans="1:2">
      <c r="A3883">
        <v>3882</v>
      </c>
      <c r="B3883" s="13">
        <v>-2.1584476259806888</v>
      </c>
    </row>
    <row r="3884" spans="1:2">
      <c r="A3884">
        <v>3883</v>
      </c>
      <c r="B3884" s="13">
        <v>1.5023067706756457</v>
      </c>
    </row>
    <row r="3885" spans="1:2">
      <c r="A3885">
        <v>3884</v>
      </c>
      <c r="B3885" s="13">
        <v>-8.000859244599166</v>
      </c>
    </row>
    <row r="3886" spans="1:2">
      <c r="A3886">
        <v>3885</v>
      </c>
      <c r="B3886" s="13">
        <v>-4.7037142467318418</v>
      </c>
    </row>
    <row r="3887" spans="1:2">
      <c r="A3887">
        <v>3886</v>
      </c>
      <c r="B3887" s="13">
        <v>-0.18295319149702788</v>
      </c>
    </row>
    <row r="3888" spans="1:2">
      <c r="A3888">
        <v>3887</v>
      </c>
      <c r="B3888" s="13">
        <v>0.30286879104432352</v>
      </c>
    </row>
    <row r="3889" spans="1:2">
      <c r="A3889">
        <v>3888</v>
      </c>
      <c r="B3889" s="13">
        <v>-1.5840145103608654</v>
      </c>
    </row>
    <row r="3890" spans="1:2">
      <c r="A3890">
        <v>3889</v>
      </c>
      <c r="B3890" s="13">
        <v>1.3126220027832889</v>
      </c>
    </row>
    <row r="3891" spans="1:2">
      <c r="A3891">
        <v>3890</v>
      </c>
      <c r="B3891" s="13">
        <v>-1.6337551972551185</v>
      </c>
    </row>
    <row r="3892" spans="1:2">
      <c r="A3892">
        <v>3891</v>
      </c>
      <c r="B3892" s="13">
        <v>-2.2799389656537987</v>
      </c>
    </row>
    <row r="3893" spans="1:2">
      <c r="A3893">
        <v>3892</v>
      </c>
      <c r="B3893" s="13">
        <v>-2.8836912142163089</v>
      </c>
    </row>
    <row r="3894" spans="1:2">
      <c r="A3894">
        <v>3893</v>
      </c>
      <c r="B3894" s="13">
        <v>-7.8433978274320831E-2</v>
      </c>
    </row>
    <row r="3895" spans="1:2">
      <c r="A3895">
        <v>3894</v>
      </c>
      <c r="B3895" s="13">
        <v>1.0831901912058575</v>
      </c>
    </row>
    <row r="3896" spans="1:2">
      <c r="A3896">
        <v>3895</v>
      </c>
      <c r="B3896" s="13">
        <v>1.1578423457286424</v>
      </c>
    </row>
    <row r="3897" spans="1:2">
      <c r="A3897">
        <v>3896</v>
      </c>
      <c r="B3897" s="13">
        <v>5.3386740444680045</v>
      </c>
    </row>
    <row r="3898" spans="1:2">
      <c r="A3898">
        <v>3897</v>
      </c>
      <c r="B3898" s="13">
        <v>-3.7994997619852748</v>
      </c>
    </row>
    <row r="3899" spans="1:2">
      <c r="A3899">
        <v>3898</v>
      </c>
      <c r="B3899" s="13">
        <v>-7.0181552443570006</v>
      </c>
    </row>
    <row r="3900" spans="1:2">
      <c r="A3900">
        <v>3899</v>
      </c>
      <c r="B3900" s="13">
        <v>-1.6138155799416627</v>
      </c>
    </row>
    <row r="3901" spans="1:2">
      <c r="A3901">
        <v>3900</v>
      </c>
      <c r="B3901" s="13">
        <v>-0.26446199473527054</v>
      </c>
    </row>
    <row r="3902" spans="1:2">
      <c r="A3902">
        <v>3901</v>
      </c>
      <c r="B3902" s="13">
        <v>-1.7016721882931727</v>
      </c>
    </row>
    <row r="3903" spans="1:2">
      <c r="A3903">
        <v>3902</v>
      </c>
      <c r="B3903" s="13">
        <v>-1.2354866877156967</v>
      </c>
    </row>
    <row r="3904" spans="1:2">
      <c r="A3904">
        <v>3903</v>
      </c>
      <c r="B3904" s="13">
        <v>-5.8735821640085479</v>
      </c>
    </row>
    <row r="3905" spans="1:2">
      <c r="A3905">
        <v>3904</v>
      </c>
      <c r="B3905" s="13">
        <v>-1.6122311503216254E-2</v>
      </c>
    </row>
    <row r="3906" spans="1:2">
      <c r="A3906">
        <v>3905</v>
      </c>
      <c r="B3906" s="13">
        <v>0.64366474271141061</v>
      </c>
    </row>
    <row r="3907" spans="1:2">
      <c r="A3907">
        <v>3906</v>
      </c>
      <c r="B3907" s="13">
        <v>0.31143571053238756</v>
      </c>
    </row>
    <row r="3908" spans="1:2">
      <c r="A3908">
        <v>3907</v>
      </c>
      <c r="B3908" s="13">
        <v>-5.7918299495062096</v>
      </c>
    </row>
    <row r="3909" spans="1:2">
      <c r="A3909">
        <v>3908</v>
      </c>
      <c r="B3909" s="13">
        <v>1.5005319963126431</v>
      </c>
    </row>
    <row r="3910" spans="1:2">
      <c r="A3910">
        <v>3909</v>
      </c>
      <c r="B3910" s="13">
        <v>-7.9432109869837308</v>
      </c>
    </row>
    <row r="3911" spans="1:2">
      <c r="A3911">
        <v>3910</v>
      </c>
      <c r="B3911" s="13">
        <v>2.1306123896334341</v>
      </c>
    </row>
    <row r="3912" spans="1:2">
      <c r="A3912">
        <v>3911</v>
      </c>
      <c r="B3912" s="13">
        <v>-2.169656849592366</v>
      </c>
    </row>
    <row r="3913" spans="1:2">
      <c r="A3913">
        <v>3912</v>
      </c>
      <c r="B3913" s="13">
        <v>-2.2085925501185319</v>
      </c>
    </row>
    <row r="3914" spans="1:2">
      <c r="A3914">
        <v>3913</v>
      </c>
      <c r="B3914" s="13">
        <v>-8.4493106187709355</v>
      </c>
    </row>
    <row r="3915" spans="1:2">
      <c r="A3915">
        <v>3914</v>
      </c>
      <c r="B3915" s="13">
        <v>2.3792641884819736</v>
      </c>
    </row>
    <row r="3916" spans="1:2">
      <c r="A3916">
        <v>3915</v>
      </c>
      <c r="B3916" s="13">
        <v>-5.724995167347303</v>
      </c>
    </row>
    <row r="3917" spans="1:2">
      <c r="A3917">
        <v>3916</v>
      </c>
      <c r="B3917" s="13">
        <v>-3.6539338248390325</v>
      </c>
    </row>
    <row r="3918" spans="1:2">
      <c r="A3918">
        <v>3917</v>
      </c>
      <c r="B3918" s="13">
        <v>-5.358139445609849</v>
      </c>
    </row>
    <row r="3919" spans="1:2">
      <c r="A3919">
        <v>3918</v>
      </c>
      <c r="B3919" s="13">
        <v>-1.8997646582875336</v>
      </c>
    </row>
    <row r="3920" spans="1:2">
      <c r="A3920">
        <v>3919</v>
      </c>
      <c r="B3920" s="13">
        <v>-4.0466149688098536</v>
      </c>
    </row>
    <row r="3921" spans="1:2">
      <c r="A3921">
        <v>3920</v>
      </c>
      <c r="B3921" s="13">
        <v>3.1767921943178354</v>
      </c>
    </row>
    <row r="3922" spans="1:2">
      <c r="A3922">
        <v>3921</v>
      </c>
      <c r="B3922" s="13">
        <v>-1.6949472451085086</v>
      </c>
    </row>
    <row r="3923" spans="1:2">
      <c r="A3923">
        <v>3922</v>
      </c>
      <c r="B3923" s="13">
        <v>1.2792082523068862</v>
      </c>
    </row>
    <row r="3924" spans="1:2">
      <c r="A3924">
        <v>3923</v>
      </c>
      <c r="B3924" s="13">
        <v>1.3731762182285119</v>
      </c>
    </row>
    <row r="3925" spans="1:2">
      <c r="A3925">
        <v>3924</v>
      </c>
      <c r="B3925" s="13">
        <v>0.9335068368124616</v>
      </c>
    </row>
    <row r="3926" spans="1:2">
      <c r="A3926">
        <v>3925</v>
      </c>
      <c r="B3926" s="13">
        <v>-5.4553803731534645</v>
      </c>
    </row>
    <row r="3927" spans="1:2">
      <c r="A3927">
        <v>3926</v>
      </c>
      <c r="B3927" s="13">
        <v>0.32131125456590098</v>
      </c>
    </row>
    <row r="3928" spans="1:2">
      <c r="A3928">
        <v>3927</v>
      </c>
      <c r="B3928" s="13">
        <v>6.8619666742013186</v>
      </c>
    </row>
    <row r="3929" spans="1:2">
      <c r="A3929">
        <v>3928</v>
      </c>
      <c r="B3929" s="13">
        <v>1.3191446033106198</v>
      </c>
    </row>
    <row r="3930" spans="1:2">
      <c r="A3930">
        <v>3929</v>
      </c>
      <c r="B3930" s="13">
        <v>3.3348384843445689</v>
      </c>
    </row>
    <row r="3931" spans="1:2">
      <c r="A3931">
        <v>3930</v>
      </c>
      <c r="B3931" s="13">
        <v>2.2839460173769837</v>
      </c>
    </row>
    <row r="3932" spans="1:2">
      <c r="A3932">
        <v>3931</v>
      </c>
      <c r="B3932" s="13">
        <v>-0.62946615471125267</v>
      </c>
    </row>
    <row r="3933" spans="1:2">
      <c r="A3933">
        <v>3932</v>
      </c>
      <c r="B3933" s="13">
        <v>-0.56815728356315887</v>
      </c>
    </row>
    <row r="3934" spans="1:2">
      <c r="A3934">
        <v>3933</v>
      </c>
      <c r="B3934" s="13">
        <v>7.0167801872439109E-2</v>
      </c>
    </row>
    <row r="3935" spans="1:2">
      <c r="A3935">
        <v>3934</v>
      </c>
      <c r="B3935" s="13">
        <v>-6.2119066122510604</v>
      </c>
    </row>
    <row r="3936" spans="1:2">
      <c r="A3936">
        <v>3935</v>
      </c>
      <c r="B3936" s="13">
        <v>-5.9649654089840887</v>
      </c>
    </row>
    <row r="3937" spans="1:2">
      <c r="A3937">
        <v>3936</v>
      </c>
      <c r="B3937" s="13">
        <v>-1.1320803300177837</v>
      </c>
    </row>
    <row r="3938" spans="1:2">
      <c r="A3938">
        <v>3937</v>
      </c>
      <c r="B3938" s="13">
        <v>-1.7665881287882972</v>
      </c>
    </row>
    <row r="3939" spans="1:2">
      <c r="A3939">
        <v>3938</v>
      </c>
      <c r="B3939" s="13">
        <v>-6.3719609496257972</v>
      </c>
    </row>
    <row r="3940" spans="1:2">
      <c r="A3940">
        <v>3939</v>
      </c>
      <c r="B3940" s="13">
        <v>-4.3746006012466152</v>
      </c>
    </row>
    <row r="3941" spans="1:2">
      <c r="A3941">
        <v>3940</v>
      </c>
      <c r="B3941" s="13">
        <v>-1.1323665578438835</v>
      </c>
    </row>
    <row r="3942" spans="1:2">
      <c r="A3942">
        <v>3941</v>
      </c>
      <c r="B3942" s="13">
        <v>-2.4753809557287525</v>
      </c>
    </row>
    <row r="3943" spans="1:2">
      <c r="A3943">
        <v>3942</v>
      </c>
      <c r="B3943" s="13">
        <v>1.0410144853933769</v>
      </c>
    </row>
    <row r="3944" spans="1:2">
      <c r="A3944">
        <v>3943</v>
      </c>
      <c r="B3944" s="13">
        <v>1.7118178985717492</v>
      </c>
    </row>
    <row r="3945" spans="1:2">
      <c r="A3945">
        <v>3944</v>
      </c>
      <c r="B3945" s="13">
        <v>1.4357368234771655</v>
      </c>
    </row>
    <row r="3946" spans="1:2">
      <c r="A3946">
        <v>3945</v>
      </c>
      <c r="B3946" s="13">
        <v>-0.61996675966623382</v>
      </c>
    </row>
    <row r="3947" spans="1:2">
      <c r="A3947">
        <v>3946</v>
      </c>
      <c r="B3947" s="13">
        <v>-4.0273009585276602</v>
      </c>
    </row>
    <row r="3948" spans="1:2">
      <c r="A3948">
        <v>3947</v>
      </c>
      <c r="B3948" s="13">
        <v>-0.72299495485796461</v>
      </c>
    </row>
    <row r="3949" spans="1:2">
      <c r="A3949">
        <v>3948</v>
      </c>
      <c r="B3949" s="13">
        <v>-4.8125068669362285</v>
      </c>
    </row>
    <row r="3950" spans="1:2">
      <c r="A3950">
        <v>3949</v>
      </c>
      <c r="B3950" s="13">
        <v>0.31830467015242969</v>
      </c>
    </row>
    <row r="3951" spans="1:2">
      <c r="A3951">
        <v>3950</v>
      </c>
      <c r="B3951" s="13">
        <v>0.37918764938371624</v>
      </c>
    </row>
    <row r="3952" spans="1:2">
      <c r="A3952">
        <v>3951</v>
      </c>
      <c r="B3952" s="13">
        <v>5.0509819715745685</v>
      </c>
    </row>
    <row r="3953" spans="1:2">
      <c r="A3953">
        <v>3952</v>
      </c>
      <c r="B3953" s="13">
        <v>-2.2717638658631731</v>
      </c>
    </row>
    <row r="3954" spans="1:2">
      <c r="A3954">
        <v>3953</v>
      </c>
      <c r="B3954" s="13">
        <v>5.2703515078033919E-2</v>
      </c>
    </row>
    <row r="3955" spans="1:2">
      <c r="A3955">
        <v>3954</v>
      </c>
      <c r="B3955" s="13">
        <v>-2.120153101008432</v>
      </c>
    </row>
    <row r="3956" spans="1:2">
      <c r="A3956">
        <v>3955</v>
      </c>
      <c r="B3956" s="13">
        <v>0.56527087014192601</v>
      </c>
    </row>
    <row r="3957" spans="1:2">
      <c r="A3957">
        <v>3956</v>
      </c>
      <c r="B3957" s="13">
        <v>-2.9027319705258292</v>
      </c>
    </row>
    <row r="3958" spans="1:2">
      <c r="A3958">
        <v>3957</v>
      </c>
      <c r="B3958" s="13">
        <v>-0.61192918412626207</v>
      </c>
    </row>
    <row r="3959" spans="1:2">
      <c r="A3959">
        <v>3958</v>
      </c>
      <c r="B3959" s="13">
        <v>-0.22228083707103588</v>
      </c>
    </row>
    <row r="3960" spans="1:2">
      <c r="A3960">
        <v>3959</v>
      </c>
      <c r="B3960" s="13">
        <v>0.70030742191726947</v>
      </c>
    </row>
    <row r="3961" spans="1:2">
      <c r="A3961">
        <v>3960</v>
      </c>
      <c r="B3961" s="13">
        <v>6.7175603475003776</v>
      </c>
    </row>
    <row r="3962" spans="1:2">
      <c r="A3962">
        <v>3961</v>
      </c>
      <c r="B3962" s="13">
        <v>-2.9954818527983522</v>
      </c>
    </row>
    <row r="3963" spans="1:2">
      <c r="A3963">
        <v>3962</v>
      </c>
      <c r="B3963" s="13">
        <v>4.7944405423428567</v>
      </c>
    </row>
    <row r="3964" spans="1:2">
      <c r="A3964">
        <v>3963</v>
      </c>
      <c r="B3964" s="13">
        <v>-5.1553335065163974</v>
      </c>
    </row>
    <row r="3965" spans="1:2">
      <c r="A3965">
        <v>3964</v>
      </c>
      <c r="B3965" s="13">
        <v>-1.1085617588747119</v>
      </c>
    </row>
    <row r="3966" spans="1:2">
      <c r="A3966">
        <v>3965</v>
      </c>
      <c r="B3966" s="13">
        <v>-6.0250312089123872</v>
      </c>
    </row>
    <row r="3967" spans="1:2">
      <c r="A3967">
        <v>3966</v>
      </c>
      <c r="B3967" s="13">
        <v>-0.1801750644626223</v>
      </c>
    </row>
    <row r="3968" spans="1:2">
      <c r="A3968">
        <v>3967</v>
      </c>
      <c r="B3968" s="13">
        <v>-6.306804578170226</v>
      </c>
    </row>
    <row r="3969" spans="1:2">
      <c r="A3969">
        <v>3968</v>
      </c>
      <c r="B3969" s="13">
        <v>6.7475993206662928</v>
      </c>
    </row>
    <row r="3970" spans="1:2">
      <c r="A3970">
        <v>3969</v>
      </c>
      <c r="B3970" s="13">
        <v>2.1211960207117055</v>
      </c>
    </row>
    <row r="3971" spans="1:2">
      <c r="A3971">
        <v>3970</v>
      </c>
      <c r="B3971" s="13">
        <v>3.0494120554140571</v>
      </c>
    </row>
    <row r="3972" spans="1:2">
      <c r="A3972">
        <v>3971</v>
      </c>
      <c r="B3972" s="13">
        <v>-4.0994562439526554</v>
      </c>
    </row>
    <row r="3973" spans="1:2">
      <c r="A3973">
        <v>3972</v>
      </c>
      <c r="B3973" s="13">
        <v>2.4490632471781337</v>
      </c>
    </row>
    <row r="3974" spans="1:2">
      <c r="A3974">
        <v>3973</v>
      </c>
      <c r="B3974" s="13">
        <v>1.4554026279505012</v>
      </c>
    </row>
    <row r="3975" spans="1:2">
      <c r="A3975">
        <v>3974</v>
      </c>
      <c r="B3975" s="13">
        <v>6.9002097184574405</v>
      </c>
    </row>
    <row r="3976" spans="1:2">
      <c r="A3976">
        <v>3975</v>
      </c>
      <c r="B3976" s="13">
        <v>-1.5845235752606839</v>
      </c>
    </row>
    <row r="3977" spans="1:2">
      <c r="A3977">
        <v>3976</v>
      </c>
      <c r="B3977" s="13">
        <v>-1.7858823855927655</v>
      </c>
    </row>
    <row r="3978" spans="1:2">
      <c r="A3978">
        <v>3977</v>
      </c>
      <c r="B3978" s="13">
        <v>0.98852393445166542</v>
      </c>
    </row>
    <row r="3979" spans="1:2">
      <c r="A3979">
        <v>3978</v>
      </c>
      <c r="B3979" s="13">
        <v>-2.716544591142561</v>
      </c>
    </row>
    <row r="3980" spans="1:2">
      <c r="A3980">
        <v>3979</v>
      </c>
      <c r="B3980" s="13">
        <v>-3.5911354032008651</v>
      </c>
    </row>
    <row r="3981" spans="1:2">
      <c r="A3981">
        <v>3980</v>
      </c>
      <c r="B3981" s="13">
        <v>-2.3456441381261275</v>
      </c>
    </row>
    <row r="3982" spans="1:2">
      <c r="A3982">
        <v>3981</v>
      </c>
      <c r="B3982" s="13">
        <v>1.3558638413951039</v>
      </c>
    </row>
    <row r="3983" spans="1:2">
      <c r="A3983">
        <v>3982</v>
      </c>
      <c r="B3983" s="13">
        <v>-6.9428765440144549</v>
      </c>
    </row>
    <row r="3984" spans="1:2">
      <c r="A3984">
        <v>3983</v>
      </c>
      <c r="B3984" s="13">
        <v>-1.6423705346214623</v>
      </c>
    </row>
    <row r="3985" spans="1:2">
      <c r="A3985">
        <v>3984</v>
      </c>
      <c r="B3985" s="13">
        <v>-8.9286066987472186</v>
      </c>
    </row>
    <row r="3986" spans="1:2">
      <c r="A3986">
        <v>3985</v>
      </c>
      <c r="B3986" s="13">
        <v>2.2432390650009308</v>
      </c>
    </row>
    <row r="3987" spans="1:2">
      <c r="A3987">
        <v>3986</v>
      </c>
      <c r="B3987" s="13">
        <v>-4.8030230089314392</v>
      </c>
    </row>
    <row r="3988" spans="1:2">
      <c r="A3988">
        <v>3987</v>
      </c>
      <c r="B3988" s="13">
        <v>5.0619865044651133</v>
      </c>
    </row>
    <row r="3989" spans="1:2">
      <c r="A3989">
        <v>3988</v>
      </c>
      <c r="B3989" s="13">
        <v>-6.0454700410037061</v>
      </c>
    </row>
    <row r="3990" spans="1:2">
      <c r="A3990">
        <v>3989</v>
      </c>
      <c r="B3990" s="13">
        <v>4.1124953443044774</v>
      </c>
    </row>
    <row r="3991" spans="1:2">
      <c r="A3991">
        <v>3990</v>
      </c>
      <c r="B3991" s="13">
        <v>-5.3683948262404089</v>
      </c>
    </row>
    <row r="3992" spans="1:2">
      <c r="A3992">
        <v>3991</v>
      </c>
      <c r="B3992" s="13">
        <v>-4.1927011758996837</v>
      </c>
    </row>
    <row r="3993" spans="1:2">
      <c r="A3993">
        <v>3992</v>
      </c>
      <c r="B3993" s="13">
        <v>-0.13050259801252073</v>
      </c>
    </row>
    <row r="3994" spans="1:2">
      <c r="A3994">
        <v>3993</v>
      </c>
      <c r="B3994" s="13">
        <v>-4.0304680023466277</v>
      </c>
    </row>
    <row r="3995" spans="1:2">
      <c r="A3995">
        <v>3994</v>
      </c>
      <c r="B3995" s="13">
        <v>-1.4023541398285779</v>
      </c>
    </row>
    <row r="3996" spans="1:2">
      <c r="A3996">
        <v>3995</v>
      </c>
      <c r="B3996" s="13">
        <v>-4.039689131538438</v>
      </c>
    </row>
    <row r="3997" spans="1:2">
      <c r="A3997">
        <v>3996</v>
      </c>
      <c r="B3997" s="13">
        <v>-3.9106815556981931</v>
      </c>
    </row>
    <row r="3998" spans="1:2">
      <c r="A3998">
        <v>3997</v>
      </c>
      <c r="B3998" s="13">
        <v>-1.7501296544283724</v>
      </c>
    </row>
    <row r="3999" spans="1:2">
      <c r="A3999">
        <v>3998</v>
      </c>
      <c r="B3999" s="13">
        <v>-8.3425068281201202</v>
      </c>
    </row>
    <row r="4000" spans="1:2">
      <c r="A4000">
        <v>3999</v>
      </c>
      <c r="B4000" s="13">
        <v>-7.143423582088583</v>
      </c>
    </row>
    <row r="4001" spans="1:2">
      <c r="A4001">
        <v>4000</v>
      </c>
      <c r="B4001" s="13">
        <v>-2.0997206785745233</v>
      </c>
    </row>
    <row r="4002" spans="1:2">
      <c r="A4002">
        <v>4001</v>
      </c>
      <c r="B4002" s="13">
        <v>0.78409554062968767</v>
      </c>
    </row>
    <row r="4003" spans="1:2">
      <c r="A4003">
        <v>4002</v>
      </c>
      <c r="B4003" s="13">
        <v>-7.0567829281765109</v>
      </c>
    </row>
    <row r="4004" spans="1:2">
      <c r="A4004">
        <v>4003</v>
      </c>
      <c r="B4004" s="13">
        <v>-3.7394568992913304</v>
      </c>
    </row>
    <row r="4005" spans="1:2">
      <c r="A4005">
        <v>4004</v>
      </c>
      <c r="B4005" s="13">
        <v>5.6436817083792761</v>
      </c>
    </row>
    <row r="4006" spans="1:2">
      <c r="A4006">
        <v>4005</v>
      </c>
      <c r="B4006" s="13">
        <v>2.5933035571532375</v>
      </c>
    </row>
    <row r="4007" spans="1:2">
      <c r="A4007">
        <v>4006</v>
      </c>
      <c r="B4007" s="13">
        <v>-2.9246722586501925</v>
      </c>
    </row>
    <row r="4008" spans="1:2">
      <c r="A4008">
        <v>4007</v>
      </c>
      <c r="B4008" s="13">
        <v>-0.5787003163186818</v>
      </c>
    </row>
    <row r="4009" spans="1:2">
      <c r="A4009">
        <v>4008</v>
      </c>
      <c r="B4009" s="13">
        <v>2.0873509678641025</v>
      </c>
    </row>
    <row r="4010" spans="1:2">
      <c r="A4010">
        <v>4009</v>
      </c>
      <c r="B4010" s="13">
        <v>-2.1412505523938141</v>
      </c>
    </row>
    <row r="4011" spans="1:2">
      <c r="A4011">
        <v>4010</v>
      </c>
      <c r="B4011" s="13">
        <v>2.7581250551938159</v>
      </c>
    </row>
    <row r="4012" spans="1:2">
      <c r="A4012">
        <v>4011</v>
      </c>
      <c r="B4012" s="13">
        <v>-1.435622712827211</v>
      </c>
    </row>
    <row r="4013" spans="1:2">
      <c r="A4013">
        <v>4012</v>
      </c>
      <c r="B4013" s="13">
        <v>-0.87216748138257816</v>
      </c>
    </row>
    <row r="4014" spans="1:2">
      <c r="A4014">
        <v>4013</v>
      </c>
      <c r="B4014" s="13">
        <v>-1.4329596750881042</v>
      </c>
    </row>
    <row r="4015" spans="1:2">
      <c r="A4015">
        <v>4014</v>
      </c>
      <c r="B4015" s="13">
        <v>-2.5699066902695846</v>
      </c>
    </row>
    <row r="4016" spans="1:2">
      <c r="A4016">
        <v>4015</v>
      </c>
      <c r="B4016" s="13">
        <v>3.0095403605224043</v>
      </c>
    </row>
    <row r="4017" spans="1:2">
      <c r="A4017">
        <v>4016</v>
      </c>
      <c r="B4017" s="13">
        <v>2.5362035118372859</v>
      </c>
    </row>
    <row r="4018" spans="1:2">
      <c r="A4018">
        <v>4017</v>
      </c>
      <c r="B4018" s="13">
        <v>-10.05263307992643</v>
      </c>
    </row>
    <row r="4019" spans="1:2">
      <c r="A4019">
        <v>4018</v>
      </c>
      <c r="B4019" s="13">
        <v>-2.3380945141546885</v>
      </c>
    </row>
    <row r="4020" spans="1:2">
      <c r="A4020">
        <v>4019</v>
      </c>
      <c r="B4020" s="13">
        <v>0.46688066646874099</v>
      </c>
    </row>
    <row r="4021" spans="1:2">
      <c r="A4021">
        <v>4020</v>
      </c>
      <c r="B4021" s="13">
        <v>-3.8969251080290812</v>
      </c>
    </row>
    <row r="4022" spans="1:2">
      <c r="A4022">
        <v>4021</v>
      </c>
      <c r="B4022" s="13">
        <v>-0.45117168400187624</v>
      </c>
    </row>
    <row r="4023" spans="1:2">
      <c r="A4023">
        <v>4022</v>
      </c>
      <c r="B4023" s="13">
        <v>-0.36136063547001707</v>
      </c>
    </row>
    <row r="4024" spans="1:2">
      <c r="A4024">
        <v>4023</v>
      </c>
      <c r="B4024" s="13">
        <v>-3.4592002854819137</v>
      </c>
    </row>
    <row r="4025" spans="1:2">
      <c r="A4025">
        <v>4024</v>
      </c>
      <c r="B4025" s="13">
        <v>-6.0559953218631444</v>
      </c>
    </row>
    <row r="4026" spans="1:2">
      <c r="A4026">
        <v>4025</v>
      </c>
      <c r="B4026" s="13">
        <v>-5.3142383644633977</v>
      </c>
    </row>
    <row r="4027" spans="1:2">
      <c r="A4027">
        <v>4026</v>
      </c>
      <c r="B4027" s="13">
        <v>2.1892927359786025</v>
      </c>
    </row>
    <row r="4028" spans="1:2">
      <c r="A4028">
        <v>4027</v>
      </c>
      <c r="B4028" s="13">
        <v>-7.6730611259242316</v>
      </c>
    </row>
    <row r="4029" spans="1:2">
      <c r="A4029">
        <v>4028</v>
      </c>
      <c r="B4029" s="13">
        <v>1.1956910400720817</v>
      </c>
    </row>
    <row r="4030" spans="1:2">
      <c r="A4030">
        <v>4029</v>
      </c>
      <c r="B4030" s="13">
        <v>-5.5277590592018848</v>
      </c>
    </row>
    <row r="4031" spans="1:2">
      <c r="A4031">
        <v>4030</v>
      </c>
      <c r="B4031" s="13">
        <v>4.4533405634023602</v>
      </c>
    </row>
    <row r="4032" spans="1:2">
      <c r="A4032">
        <v>4031</v>
      </c>
      <c r="B4032" s="13">
        <v>2.9692750839225739</v>
      </c>
    </row>
    <row r="4033" spans="1:2">
      <c r="A4033">
        <v>4032</v>
      </c>
      <c r="B4033" s="13">
        <v>-1.8805341805505971</v>
      </c>
    </row>
    <row r="4034" spans="1:2">
      <c r="A4034">
        <v>4033</v>
      </c>
      <c r="B4034" s="13">
        <v>-4.9064845705245874</v>
      </c>
    </row>
    <row r="4035" spans="1:2">
      <c r="A4035">
        <v>4034</v>
      </c>
      <c r="B4035" s="13">
        <v>1.6747407381960433</v>
      </c>
    </row>
    <row r="4036" spans="1:2">
      <c r="A4036">
        <v>4035</v>
      </c>
      <c r="B4036" s="13">
        <v>0.79999075724282809</v>
      </c>
    </row>
    <row r="4037" spans="1:2">
      <c r="A4037">
        <v>4036</v>
      </c>
      <c r="B4037" s="13">
        <v>-2.2135887349445875</v>
      </c>
    </row>
    <row r="4038" spans="1:2">
      <c r="A4038">
        <v>4037</v>
      </c>
      <c r="B4038" s="13">
        <v>-3.9309230224915077</v>
      </c>
    </row>
    <row r="4039" spans="1:2">
      <c r="A4039">
        <v>4038</v>
      </c>
      <c r="B4039" s="13">
        <v>-0.74089664220435758</v>
      </c>
    </row>
    <row r="4040" spans="1:2">
      <c r="A4040">
        <v>4039</v>
      </c>
      <c r="B4040" s="13">
        <v>-4.5424713841651219</v>
      </c>
    </row>
    <row r="4041" spans="1:2">
      <c r="A4041">
        <v>4040</v>
      </c>
      <c r="B4041" s="13">
        <v>2.2263984425298728</v>
      </c>
    </row>
    <row r="4042" spans="1:2">
      <c r="A4042">
        <v>4041</v>
      </c>
      <c r="B4042" s="13">
        <v>-0.88060812831083901</v>
      </c>
    </row>
    <row r="4043" spans="1:2">
      <c r="A4043">
        <v>4042</v>
      </c>
      <c r="B4043" s="13">
        <v>-2.1034562259053859</v>
      </c>
    </row>
    <row r="4044" spans="1:2">
      <c r="A4044">
        <v>4043</v>
      </c>
      <c r="B4044" s="13">
        <v>-2.4564573227181756</v>
      </c>
    </row>
    <row r="4045" spans="1:2">
      <c r="A4045">
        <v>4044</v>
      </c>
      <c r="B4045" s="13">
        <v>8.6089320251916774</v>
      </c>
    </row>
    <row r="4046" spans="1:2">
      <c r="A4046">
        <v>4045</v>
      </c>
      <c r="B4046" s="13">
        <v>0.68315512105906506</v>
      </c>
    </row>
    <row r="4047" spans="1:2">
      <c r="A4047">
        <v>4046</v>
      </c>
      <c r="B4047" s="13">
        <v>-3.7874596135828784</v>
      </c>
    </row>
    <row r="4048" spans="1:2">
      <c r="A4048">
        <v>4047</v>
      </c>
      <c r="B4048" s="13">
        <v>-0.93052942851034315</v>
      </c>
    </row>
    <row r="4049" spans="1:2">
      <c r="A4049">
        <v>4048</v>
      </c>
      <c r="B4049" s="13">
        <v>-1.5331855218103088</v>
      </c>
    </row>
    <row r="4050" spans="1:2">
      <c r="A4050">
        <v>4049</v>
      </c>
      <c r="B4050" s="13">
        <v>4.6177480910386812</v>
      </c>
    </row>
    <row r="4051" spans="1:2">
      <c r="A4051">
        <v>4050</v>
      </c>
      <c r="B4051" s="13">
        <v>-0.76418113335443894</v>
      </c>
    </row>
    <row r="4052" spans="1:2">
      <c r="A4052">
        <v>4051</v>
      </c>
      <c r="B4052" s="13">
        <v>-3.0235654338221174</v>
      </c>
    </row>
    <row r="4053" spans="1:2">
      <c r="A4053">
        <v>4052</v>
      </c>
      <c r="B4053" s="13">
        <v>-4.2954009796224044</v>
      </c>
    </row>
    <row r="4054" spans="1:2">
      <c r="A4054">
        <v>4053</v>
      </c>
      <c r="B4054" s="13">
        <v>-1.0280207192347648</v>
      </c>
    </row>
    <row r="4055" spans="1:2">
      <c r="A4055">
        <v>4054</v>
      </c>
      <c r="B4055" s="13">
        <v>-4.2545900455144823</v>
      </c>
    </row>
    <row r="4056" spans="1:2">
      <c r="A4056">
        <v>4055</v>
      </c>
      <c r="B4056" s="13">
        <v>1.0098678322810255</v>
      </c>
    </row>
    <row r="4057" spans="1:2">
      <c r="A4057">
        <v>4056</v>
      </c>
      <c r="B4057" s="13">
        <v>-3.5805522430214123</v>
      </c>
    </row>
    <row r="4058" spans="1:2">
      <c r="A4058">
        <v>4057</v>
      </c>
      <c r="B4058" s="13">
        <v>-3.1105915424996038</v>
      </c>
    </row>
    <row r="4059" spans="1:2">
      <c r="A4059">
        <v>4058</v>
      </c>
      <c r="B4059" s="13">
        <v>2.5937498655487143</v>
      </c>
    </row>
    <row r="4060" spans="1:2">
      <c r="A4060">
        <v>4059</v>
      </c>
      <c r="B4060" s="13">
        <v>-6.8313872162058225</v>
      </c>
    </row>
    <row r="4061" spans="1:2">
      <c r="A4061">
        <v>4060</v>
      </c>
      <c r="B4061" s="13">
        <v>-2.9543865130357316</v>
      </c>
    </row>
    <row r="4062" spans="1:2">
      <c r="A4062">
        <v>4061</v>
      </c>
      <c r="B4062" s="13">
        <v>-3.0757413654497494</v>
      </c>
    </row>
    <row r="4063" spans="1:2">
      <c r="A4063">
        <v>4062</v>
      </c>
      <c r="B4063" s="13">
        <v>-3.7679342897064001</v>
      </c>
    </row>
    <row r="4064" spans="1:2">
      <c r="A4064">
        <v>4063</v>
      </c>
      <c r="B4064" s="13">
        <v>-3.0094112461298832</v>
      </c>
    </row>
    <row r="4065" spans="1:2">
      <c r="A4065">
        <v>4064</v>
      </c>
      <c r="B4065" s="13">
        <v>0.1188762667763989</v>
      </c>
    </row>
    <row r="4066" spans="1:2">
      <c r="A4066">
        <v>4065</v>
      </c>
      <c r="B4066" s="13">
        <v>5.622626570355993</v>
      </c>
    </row>
    <row r="4067" spans="1:2">
      <c r="A4067">
        <v>4066</v>
      </c>
      <c r="B4067" s="13">
        <v>-2.3905203083347666</v>
      </c>
    </row>
    <row r="4068" spans="1:2">
      <c r="A4068">
        <v>4067</v>
      </c>
      <c r="B4068" s="13">
        <v>1.9846870796200271</v>
      </c>
    </row>
    <row r="4069" spans="1:2">
      <c r="A4069">
        <v>4068</v>
      </c>
      <c r="B4069" s="13">
        <v>6.9483620926691163</v>
      </c>
    </row>
    <row r="4070" spans="1:2">
      <c r="A4070">
        <v>4069</v>
      </c>
      <c r="B4070" s="13">
        <v>1.675416380286272</v>
      </c>
    </row>
    <row r="4071" spans="1:2">
      <c r="A4071">
        <v>4070</v>
      </c>
      <c r="B4071" s="13">
        <v>5.9632432550182779</v>
      </c>
    </row>
    <row r="4072" spans="1:2">
      <c r="A4072">
        <v>4071</v>
      </c>
      <c r="B4072" s="13">
        <v>2.8982234802435065</v>
      </c>
    </row>
    <row r="4073" spans="1:2">
      <c r="A4073">
        <v>4072</v>
      </c>
      <c r="B4073" s="13">
        <v>-1.2430871247953468</v>
      </c>
    </row>
    <row r="4074" spans="1:2">
      <c r="A4074">
        <v>4073</v>
      </c>
      <c r="B4074" s="13">
        <v>1.041912901205772</v>
      </c>
    </row>
    <row r="4075" spans="1:2">
      <c r="A4075">
        <v>4074</v>
      </c>
      <c r="B4075" s="13">
        <v>-3.5971876091929431</v>
      </c>
    </row>
    <row r="4076" spans="1:2">
      <c r="A4076">
        <v>4075</v>
      </c>
      <c r="B4076" s="13">
        <v>1.5218380911276352</v>
      </c>
    </row>
    <row r="4077" spans="1:2">
      <c r="A4077">
        <v>4076</v>
      </c>
      <c r="B4077" s="13">
        <v>-3.6450360256891625</v>
      </c>
    </row>
    <row r="4078" spans="1:2">
      <c r="A4078">
        <v>4077</v>
      </c>
      <c r="B4078" s="13">
        <v>0.86052914613910159</v>
      </c>
    </row>
    <row r="4079" spans="1:2">
      <c r="A4079">
        <v>4078</v>
      </c>
      <c r="B4079" s="13">
        <v>0.66058843886501706</v>
      </c>
    </row>
    <row r="4080" spans="1:2">
      <c r="A4080">
        <v>4079</v>
      </c>
      <c r="B4080" s="13">
        <v>-2.6178032652202345</v>
      </c>
    </row>
    <row r="4081" spans="1:2">
      <c r="A4081">
        <v>4080</v>
      </c>
      <c r="B4081" s="13">
        <v>2.0456994591799855</v>
      </c>
    </row>
    <row r="4082" spans="1:2">
      <c r="A4082">
        <v>4081</v>
      </c>
      <c r="B4082" s="13">
        <v>-0.21034159425957377</v>
      </c>
    </row>
    <row r="4083" spans="1:2">
      <c r="A4083">
        <v>4082</v>
      </c>
      <c r="B4083" s="13">
        <v>2.0462101576102034</v>
      </c>
    </row>
    <row r="4084" spans="1:2">
      <c r="A4084">
        <v>4083</v>
      </c>
      <c r="B4084" s="13">
        <v>-2.0666020126424849</v>
      </c>
    </row>
    <row r="4085" spans="1:2">
      <c r="A4085">
        <v>4084</v>
      </c>
      <c r="B4085" s="13">
        <v>-7.5848594710278441</v>
      </c>
    </row>
    <row r="4086" spans="1:2">
      <c r="A4086">
        <v>4085</v>
      </c>
      <c r="B4086" s="13">
        <v>-5.6300758197371454</v>
      </c>
    </row>
    <row r="4087" spans="1:2">
      <c r="A4087">
        <v>4086</v>
      </c>
      <c r="B4087" s="13">
        <v>-5.8828952606767099E-2</v>
      </c>
    </row>
    <row r="4088" spans="1:2">
      <c r="A4088">
        <v>4087</v>
      </c>
      <c r="B4088" s="13">
        <v>-1.0694032647451723</v>
      </c>
    </row>
    <row r="4089" spans="1:2">
      <c r="A4089">
        <v>4088</v>
      </c>
      <c r="B4089" s="13">
        <v>-3.5951680292728705</v>
      </c>
    </row>
    <row r="4090" spans="1:2">
      <c r="A4090">
        <v>4089</v>
      </c>
      <c r="B4090" s="13">
        <v>0.21559725310723246</v>
      </c>
    </row>
    <row r="4091" spans="1:2">
      <c r="A4091">
        <v>4090</v>
      </c>
      <c r="B4091" s="13">
        <v>-7.8313762233462683</v>
      </c>
    </row>
    <row r="4092" spans="1:2">
      <c r="A4092">
        <v>4091</v>
      </c>
      <c r="B4092" s="13">
        <v>2.0444856396178586</v>
      </c>
    </row>
    <row r="4093" spans="1:2">
      <c r="A4093">
        <v>4092</v>
      </c>
      <c r="B4093" s="13">
        <v>-2.4101159607127203</v>
      </c>
    </row>
    <row r="4094" spans="1:2">
      <c r="A4094">
        <v>4093</v>
      </c>
      <c r="B4094" s="13">
        <v>-1.6155407215009794</v>
      </c>
    </row>
    <row r="4095" spans="1:2">
      <c r="A4095">
        <v>4094</v>
      </c>
      <c r="B4095" s="13">
        <v>5.2296839336271521</v>
      </c>
    </row>
    <row r="4096" spans="1:2">
      <c r="A4096">
        <v>4095</v>
      </c>
      <c r="B4096" s="13">
        <v>3.471180197071698</v>
      </c>
    </row>
    <row r="4097" spans="1:2">
      <c r="A4097">
        <v>4096</v>
      </c>
      <c r="B4097" s="13">
        <v>2.5317171366694775</v>
      </c>
    </row>
    <row r="4098" spans="1:2">
      <c r="A4098">
        <v>4097</v>
      </c>
      <c r="B4098" s="13">
        <v>0.15193137850261212</v>
      </c>
    </row>
    <row r="4099" spans="1:2">
      <c r="A4099">
        <v>4098</v>
      </c>
      <c r="B4099" s="13">
        <v>0.42737933503948505</v>
      </c>
    </row>
    <row r="4100" spans="1:2">
      <c r="A4100">
        <v>4099</v>
      </c>
      <c r="B4100" s="13">
        <v>-5.8367122337247421</v>
      </c>
    </row>
    <row r="4101" spans="1:2">
      <c r="A4101">
        <v>4100</v>
      </c>
      <c r="B4101" s="13">
        <v>-10.174240699153094</v>
      </c>
    </row>
    <row r="4102" spans="1:2">
      <c r="A4102">
        <v>4101</v>
      </c>
      <c r="B4102" s="13">
        <v>0.81998658253095713</v>
      </c>
    </row>
    <row r="4103" spans="1:2">
      <c r="A4103">
        <v>4102</v>
      </c>
      <c r="B4103" s="13">
        <v>-4.7019140814792317</v>
      </c>
    </row>
    <row r="4104" spans="1:2">
      <c r="A4104">
        <v>4103</v>
      </c>
      <c r="B4104" s="13">
        <v>3.1185772545124388</v>
      </c>
    </row>
    <row r="4105" spans="1:2">
      <c r="A4105">
        <v>4104</v>
      </c>
      <c r="B4105" s="13">
        <v>-2.139479771074007</v>
      </c>
    </row>
    <row r="4106" spans="1:2">
      <c r="A4106">
        <v>4105</v>
      </c>
      <c r="B4106" s="13">
        <v>-1.6795906666268858</v>
      </c>
    </row>
    <row r="4107" spans="1:2">
      <c r="A4107">
        <v>4106</v>
      </c>
      <c r="B4107" s="13">
        <v>-6.8071165181154409</v>
      </c>
    </row>
    <row r="4108" spans="1:2">
      <c r="A4108">
        <v>4107</v>
      </c>
      <c r="B4108" s="13">
        <v>-3.3942388959608318</v>
      </c>
    </row>
    <row r="4109" spans="1:2">
      <c r="A4109">
        <v>4108</v>
      </c>
      <c r="B4109" s="13">
        <v>-3.4118477890046206</v>
      </c>
    </row>
    <row r="4110" spans="1:2">
      <c r="A4110">
        <v>4109</v>
      </c>
      <c r="B4110" s="13">
        <v>0.99201406305638273</v>
      </c>
    </row>
    <row r="4111" spans="1:2">
      <c r="A4111">
        <v>4110</v>
      </c>
      <c r="B4111" s="13">
        <v>-1.5516760623170969</v>
      </c>
    </row>
    <row r="4112" spans="1:2">
      <c r="A4112">
        <v>4111</v>
      </c>
      <c r="B4112" s="13">
        <v>-1.150651137389249</v>
      </c>
    </row>
    <row r="4113" spans="1:2">
      <c r="A4113">
        <v>4112</v>
      </c>
      <c r="B4113" s="13">
        <v>-1.4870511040765362</v>
      </c>
    </row>
    <row r="4114" spans="1:2">
      <c r="A4114">
        <v>4113</v>
      </c>
      <c r="B4114" s="13">
        <v>-1.000272445304746</v>
      </c>
    </row>
    <row r="4115" spans="1:2">
      <c r="A4115">
        <v>4114</v>
      </c>
      <c r="B4115" s="13">
        <v>0.32393003436559581</v>
      </c>
    </row>
    <row r="4116" spans="1:2">
      <c r="A4116">
        <v>4115</v>
      </c>
      <c r="B4116" s="13">
        <v>-4.6908744451443747</v>
      </c>
    </row>
    <row r="4117" spans="1:2">
      <c r="A4117">
        <v>4116</v>
      </c>
      <c r="B4117" s="13">
        <v>-0.23791408146460066</v>
      </c>
    </row>
    <row r="4118" spans="1:2">
      <c r="A4118">
        <v>4117</v>
      </c>
      <c r="B4118" s="13">
        <v>-1.838352664430754</v>
      </c>
    </row>
    <row r="4119" spans="1:2">
      <c r="A4119">
        <v>4118</v>
      </c>
      <c r="B4119" s="13">
        <v>-2.9932771379225298</v>
      </c>
    </row>
    <row r="4120" spans="1:2">
      <c r="A4120">
        <v>4119</v>
      </c>
      <c r="B4120" s="13">
        <v>-5.3554862220826145</v>
      </c>
    </row>
    <row r="4121" spans="1:2">
      <c r="A4121">
        <v>4120</v>
      </c>
      <c r="B4121" s="13">
        <v>1.0441359498465099</v>
      </c>
    </row>
    <row r="4122" spans="1:2">
      <c r="A4122">
        <v>4121</v>
      </c>
      <c r="B4122" s="13">
        <v>-4.7753305070226899</v>
      </c>
    </row>
    <row r="4123" spans="1:2">
      <c r="A4123">
        <v>4122</v>
      </c>
      <c r="B4123" s="13">
        <v>-3.2142056106794019</v>
      </c>
    </row>
    <row r="4124" spans="1:2">
      <c r="A4124">
        <v>4123</v>
      </c>
      <c r="B4124" s="13">
        <v>-6.0861580218045832</v>
      </c>
    </row>
    <row r="4125" spans="1:2">
      <c r="A4125">
        <v>4124</v>
      </c>
      <c r="B4125" s="13">
        <v>-2.5180843554501391</v>
      </c>
    </row>
    <row r="4126" spans="1:2">
      <c r="A4126">
        <v>4125</v>
      </c>
      <c r="B4126" s="13">
        <v>4.1724269602490125</v>
      </c>
    </row>
    <row r="4127" spans="1:2">
      <c r="A4127">
        <v>4126</v>
      </c>
      <c r="B4127" s="13">
        <v>-0.32903617916548339</v>
      </c>
    </row>
    <row r="4128" spans="1:2">
      <c r="A4128">
        <v>4127</v>
      </c>
      <c r="B4128" s="13">
        <v>-1.983609564769959</v>
      </c>
    </row>
    <row r="4129" spans="1:2">
      <c r="A4129">
        <v>4128</v>
      </c>
      <c r="B4129" s="13">
        <v>-4.4998556676683004</v>
      </c>
    </row>
    <row r="4130" spans="1:2">
      <c r="A4130">
        <v>4129</v>
      </c>
      <c r="B4130" s="13">
        <v>0.71753651543912833</v>
      </c>
    </row>
    <row r="4131" spans="1:2">
      <c r="A4131">
        <v>4130</v>
      </c>
      <c r="B4131" s="13">
        <v>1.6253693739923205</v>
      </c>
    </row>
    <row r="4132" spans="1:2">
      <c r="A4132">
        <v>4131</v>
      </c>
      <c r="B4132" s="13">
        <v>-3.1454206500056534</v>
      </c>
    </row>
    <row r="4133" spans="1:2">
      <c r="A4133">
        <v>4132</v>
      </c>
      <c r="B4133" s="13">
        <v>5.8138714189166087</v>
      </c>
    </row>
    <row r="4134" spans="1:2">
      <c r="A4134">
        <v>4133</v>
      </c>
      <c r="B4134" s="13">
        <v>-1.3252563063399689</v>
      </c>
    </row>
    <row r="4135" spans="1:2">
      <c r="A4135">
        <v>4134</v>
      </c>
      <c r="B4135" s="13">
        <v>-3.2280719783270948</v>
      </c>
    </row>
    <row r="4136" spans="1:2">
      <c r="A4136">
        <v>4135</v>
      </c>
      <c r="B4136" s="13">
        <v>-1.4653911383294134</v>
      </c>
    </row>
    <row r="4137" spans="1:2">
      <c r="A4137">
        <v>4136</v>
      </c>
      <c r="B4137" s="13">
        <v>-4.1494447217363932</v>
      </c>
    </row>
    <row r="4138" spans="1:2">
      <c r="A4138">
        <v>4137</v>
      </c>
      <c r="B4138" s="13">
        <v>-3.8074305824423291</v>
      </c>
    </row>
    <row r="4139" spans="1:2">
      <c r="A4139">
        <v>4138</v>
      </c>
      <c r="B4139" s="13">
        <v>0.32247109441269806</v>
      </c>
    </row>
    <row r="4140" spans="1:2">
      <c r="A4140">
        <v>4139</v>
      </c>
      <c r="B4140" s="13">
        <v>-2.6986757310226088</v>
      </c>
    </row>
    <row r="4141" spans="1:2">
      <c r="A4141">
        <v>4140</v>
      </c>
      <c r="B4141" s="13">
        <v>-1.6553656285382865</v>
      </c>
    </row>
    <row r="4142" spans="1:2">
      <c r="A4142">
        <v>4141</v>
      </c>
      <c r="B4142" s="13">
        <v>-3.4455801230279555</v>
      </c>
    </row>
    <row r="4143" spans="1:2">
      <c r="A4143">
        <v>4142</v>
      </c>
      <c r="B4143" s="13">
        <v>5.0034991478436126</v>
      </c>
    </row>
    <row r="4144" spans="1:2">
      <c r="A4144">
        <v>4143</v>
      </c>
      <c r="B4144" s="13">
        <v>-1.7331310720286259</v>
      </c>
    </row>
    <row r="4145" spans="1:2">
      <c r="A4145">
        <v>4144</v>
      </c>
      <c r="B4145" s="13">
        <v>1.7893378044174122</v>
      </c>
    </row>
    <row r="4146" spans="1:2">
      <c r="A4146">
        <v>4145</v>
      </c>
      <c r="B4146" s="13">
        <v>-9.3543297860559899E-2</v>
      </c>
    </row>
    <row r="4147" spans="1:2">
      <c r="A4147">
        <v>4146</v>
      </c>
      <c r="B4147" s="13">
        <v>-1.8421409705818081</v>
      </c>
    </row>
    <row r="4148" spans="1:2">
      <c r="A4148">
        <v>4147</v>
      </c>
      <c r="B4148" s="13">
        <v>1.0915220165868087</v>
      </c>
    </row>
    <row r="4149" spans="1:2">
      <c r="A4149">
        <v>4148</v>
      </c>
      <c r="B4149" s="13">
        <v>-2.0606158074660921</v>
      </c>
    </row>
    <row r="4150" spans="1:2">
      <c r="A4150">
        <v>4149</v>
      </c>
      <c r="B4150" s="13">
        <v>-4.5620211676700171</v>
      </c>
    </row>
    <row r="4151" spans="1:2">
      <c r="A4151">
        <v>4150</v>
      </c>
      <c r="B4151" s="13">
        <v>5.2609906273858851</v>
      </c>
    </row>
    <row r="4152" spans="1:2">
      <c r="A4152">
        <v>4151</v>
      </c>
      <c r="B4152" s="13">
        <v>-3.26221408889104</v>
      </c>
    </row>
    <row r="4153" spans="1:2">
      <c r="A4153">
        <v>4152</v>
      </c>
      <c r="B4153" s="13">
        <v>6.4714890036233736</v>
      </c>
    </row>
    <row r="4154" spans="1:2">
      <c r="A4154">
        <v>4153</v>
      </c>
      <c r="B4154" s="13">
        <v>-1.7666423513140033</v>
      </c>
    </row>
    <row r="4155" spans="1:2">
      <c r="A4155">
        <v>4154</v>
      </c>
      <c r="B4155" s="13">
        <v>-3.072032835322299</v>
      </c>
    </row>
    <row r="4156" spans="1:2">
      <c r="A4156">
        <v>4155</v>
      </c>
      <c r="B4156" s="13">
        <v>-1.9087600421857458</v>
      </c>
    </row>
    <row r="4157" spans="1:2">
      <c r="A4157">
        <v>4156</v>
      </c>
      <c r="B4157" s="13">
        <v>-1.0899578383413548</v>
      </c>
    </row>
    <row r="4158" spans="1:2">
      <c r="A4158">
        <v>4157</v>
      </c>
      <c r="B4158" s="13">
        <v>-1.974267896014408</v>
      </c>
    </row>
    <row r="4159" spans="1:2">
      <c r="A4159">
        <v>4158</v>
      </c>
      <c r="B4159" s="13">
        <v>-0.78716696883306458</v>
      </c>
    </row>
    <row r="4160" spans="1:2">
      <c r="A4160">
        <v>4159</v>
      </c>
      <c r="B4160" s="13">
        <v>3.5338865070470944</v>
      </c>
    </row>
    <row r="4161" spans="1:2">
      <c r="A4161">
        <v>4160</v>
      </c>
      <c r="B4161" s="13">
        <v>-5.9491396901237934</v>
      </c>
    </row>
    <row r="4162" spans="1:2">
      <c r="A4162">
        <v>4161</v>
      </c>
      <c r="B4162" s="13">
        <v>-5.3330125764970413</v>
      </c>
    </row>
    <row r="4163" spans="1:2">
      <c r="A4163">
        <v>4162</v>
      </c>
      <c r="B4163" s="13">
        <v>-4.6143436500901966</v>
      </c>
    </row>
    <row r="4164" spans="1:2">
      <c r="A4164">
        <v>4163</v>
      </c>
      <c r="B4164" s="13">
        <v>-0.42677791287987454</v>
      </c>
    </row>
    <row r="4165" spans="1:2">
      <c r="A4165">
        <v>4164</v>
      </c>
      <c r="B4165" s="13">
        <v>0.15554727320054459</v>
      </c>
    </row>
    <row r="4166" spans="1:2">
      <c r="A4166">
        <v>4165</v>
      </c>
      <c r="B4166" s="13">
        <v>1.5926289702646685</v>
      </c>
    </row>
    <row r="4167" spans="1:2">
      <c r="A4167">
        <v>4166</v>
      </c>
      <c r="B4167" s="13">
        <v>-1.1044369899800091</v>
      </c>
    </row>
    <row r="4168" spans="1:2">
      <c r="A4168">
        <v>4167</v>
      </c>
      <c r="B4168" s="13">
        <v>-7.7378303798110739</v>
      </c>
    </row>
    <row r="4169" spans="1:2">
      <c r="A4169">
        <v>4168</v>
      </c>
      <c r="B4169" s="13">
        <v>0.35423305621308376</v>
      </c>
    </row>
    <row r="4170" spans="1:2">
      <c r="A4170">
        <v>4169</v>
      </c>
      <c r="B4170" s="13">
        <v>-2.9614409235538406</v>
      </c>
    </row>
    <row r="4171" spans="1:2">
      <c r="A4171">
        <v>4170</v>
      </c>
      <c r="B4171" s="13">
        <v>-6.4118579940681251</v>
      </c>
    </row>
    <row r="4172" spans="1:2">
      <c r="A4172">
        <v>4171</v>
      </c>
      <c r="B4172" s="13">
        <v>-4.6340742652703506</v>
      </c>
    </row>
    <row r="4173" spans="1:2">
      <c r="A4173">
        <v>4172</v>
      </c>
      <c r="B4173" s="13">
        <v>-1.7922370842727484</v>
      </c>
    </row>
    <row r="4174" spans="1:2">
      <c r="A4174">
        <v>4173</v>
      </c>
      <c r="B4174" s="13">
        <v>3.3404528483984199</v>
      </c>
    </row>
    <row r="4175" spans="1:2">
      <c r="A4175">
        <v>4174</v>
      </c>
      <c r="B4175" s="13">
        <v>-2.0451375096798756</v>
      </c>
    </row>
    <row r="4176" spans="1:2">
      <c r="A4176">
        <v>4175</v>
      </c>
      <c r="B4176" s="13">
        <v>-2.9927720713450956</v>
      </c>
    </row>
    <row r="4177" spans="1:2">
      <c r="A4177">
        <v>4176</v>
      </c>
      <c r="B4177" s="13">
        <v>-1.1660472851789663</v>
      </c>
    </row>
    <row r="4178" spans="1:2">
      <c r="A4178">
        <v>4177</v>
      </c>
      <c r="B4178" s="13">
        <v>0.88588208698630611</v>
      </c>
    </row>
    <row r="4179" spans="1:2">
      <c r="A4179">
        <v>4178</v>
      </c>
      <c r="B4179" s="13">
        <v>3.8334869264173017</v>
      </c>
    </row>
    <row r="4180" spans="1:2">
      <c r="A4180">
        <v>4179</v>
      </c>
      <c r="B4180" s="13">
        <v>-0.92078973813831211</v>
      </c>
    </row>
    <row r="4181" spans="1:2">
      <c r="A4181">
        <v>4180</v>
      </c>
      <c r="B4181" s="13">
        <v>-7.5537643009048328</v>
      </c>
    </row>
    <row r="4182" spans="1:2">
      <c r="A4182">
        <v>4181</v>
      </c>
      <c r="B4182" s="13">
        <v>-4.2209162438438277</v>
      </c>
    </row>
    <row r="4183" spans="1:2">
      <c r="A4183">
        <v>4182</v>
      </c>
      <c r="B4183" s="13">
        <v>-6.3350059462404369</v>
      </c>
    </row>
    <row r="4184" spans="1:2">
      <c r="A4184">
        <v>4183</v>
      </c>
      <c r="B4184" s="13">
        <v>6.8824653236361284</v>
      </c>
    </row>
    <row r="4185" spans="1:2">
      <c r="A4185">
        <v>4184</v>
      </c>
      <c r="B4185" s="13">
        <v>6.3110461673245561</v>
      </c>
    </row>
    <row r="4186" spans="1:2">
      <c r="A4186">
        <v>4185</v>
      </c>
      <c r="B4186" s="13">
        <v>-5.3199514708752638</v>
      </c>
    </row>
    <row r="4187" spans="1:2">
      <c r="A4187">
        <v>4186</v>
      </c>
      <c r="B4187" s="13">
        <v>-2.4281429089320445</v>
      </c>
    </row>
    <row r="4188" spans="1:2">
      <c r="A4188">
        <v>4187</v>
      </c>
      <c r="B4188" s="13">
        <v>1.7859491986727214</v>
      </c>
    </row>
    <row r="4189" spans="1:2">
      <c r="A4189">
        <v>4188</v>
      </c>
      <c r="B4189" s="13">
        <v>4.2117971859840644</v>
      </c>
    </row>
    <row r="4190" spans="1:2">
      <c r="A4190">
        <v>4189</v>
      </c>
      <c r="B4190" s="13">
        <v>7.6695873435809903</v>
      </c>
    </row>
    <row r="4191" spans="1:2">
      <c r="A4191">
        <v>4190</v>
      </c>
      <c r="B4191" s="13">
        <v>-3.2414605816832571</v>
      </c>
    </row>
    <row r="4192" spans="1:2">
      <c r="A4192">
        <v>4191</v>
      </c>
      <c r="B4192" s="13">
        <v>5.2060728472384632</v>
      </c>
    </row>
    <row r="4193" spans="1:2">
      <c r="A4193">
        <v>4192</v>
      </c>
      <c r="B4193" s="13">
        <v>-2.8547801252811675</v>
      </c>
    </row>
    <row r="4194" spans="1:2">
      <c r="A4194">
        <v>4193</v>
      </c>
      <c r="B4194" s="13">
        <v>-1.3479769434398383</v>
      </c>
    </row>
    <row r="4195" spans="1:2">
      <c r="A4195">
        <v>4194</v>
      </c>
      <c r="B4195" s="13">
        <v>2.4909275535378992</v>
      </c>
    </row>
    <row r="4196" spans="1:2">
      <c r="A4196">
        <v>4195</v>
      </c>
      <c r="B4196" s="13">
        <v>-2.5626109065123015</v>
      </c>
    </row>
    <row r="4197" spans="1:2">
      <c r="A4197">
        <v>4196</v>
      </c>
      <c r="B4197" s="13">
        <v>-2.4525601574084188</v>
      </c>
    </row>
    <row r="4198" spans="1:2">
      <c r="A4198">
        <v>4197</v>
      </c>
      <c r="B4198" s="13">
        <v>-1.7707016881887303</v>
      </c>
    </row>
    <row r="4199" spans="1:2">
      <c r="A4199">
        <v>4198</v>
      </c>
      <c r="B4199" s="13">
        <v>-0.84616121542188361</v>
      </c>
    </row>
    <row r="4200" spans="1:2">
      <c r="A4200">
        <v>4199</v>
      </c>
      <c r="B4200" s="13">
        <v>1.4707978754955322</v>
      </c>
    </row>
    <row r="4201" spans="1:2">
      <c r="A4201">
        <v>4200</v>
      </c>
      <c r="B4201" s="13">
        <v>2.0361671268812263</v>
      </c>
    </row>
    <row r="4202" spans="1:2">
      <c r="A4202">
        <v>4201</v>
      </c>
      <c r="B4202" s="13">
        <v>0.7641966024593233</v>
      </c>
    </row>
    <row r="4203" spans="1:2">
      <c r="A4203">
        <v>4202</v>
      </c>
      <c r="B4203" s="13">
        <v>-1.2435541857422434</v>
      </c>
    </row>
    <row r="4204" spans="1:2">
      <c r="A4204">
        <v>4203</v>
      </c>
      <c r="B4204" s="13">
        <v>-3.2169102717913964</v>
      </c>
    </row>
    <row r="4205" spans="1:2">
      <c r="A4205">
        <v>4204</v>
      </c>
      <c r="B4205" s="13">
        <v>-4.8575311069160323</v>
      </c>
    </row>
    <row r="4206" spans="1:2">
      <c r="A4206">
        <v>4205</v>
      </c>
      <c r="B4206" s="13">
        <v>2.2705551102104491</v>
      </c>
    </row>
    <row r="4207" spans="1:2">
      <c r="A4207">
        <v>4206</v>
      </c>
      <c r="B4207" s="13">
        <v>-7.3099943663579712</v>
      </c>
    </row>
    <row r="4208" spans="1:2">
      <c r="A4208">
        <v>4207</v>
      </c>
      <c r="B4208" s="13">
        <v>-2.0290255623599247</v>
      </c>
    </row>
    <row r="4209" spans="1:2">
      <c r="A4209">
        <v>4208</v>
      </c>
      <c r="B4209" s="13">
        <v>0.64309990171186227</v>
      </c>
    </row>
    <row r="4210" spans="1:2">
      <c r="A4210">
        <v>4209</v>
      </c>
      <c r="B4210" s="13">
        <v>-5.1314979357246431</v>
      </c>
    </row>
    <row r="4211" spans="1:2">
      <c r="A4211">
        <v>4210</v>
      </c>
      <c r="B4211" s="13">
        <v>-3.42345932203779</v>
      </c>
    </row>
    <row r="4212" spans="1:2">
      <c r="A4212">
        <v>4211</v>
      </c>
      <c r="B4212" s="13">
        <v>-0.52919326229129371</v>
      </c>
    </row>
    <row r="4213" spans="1:2">
      <c r="A4213">
        <v>4212</v>
      </c>
      <c r="B4213" s="13">
        <v>-2.8756813235272194</v>
      </c>
    </row>
    <row r="4214" spans="1:2">
      <c r="A4214">
        <v>4213</v>
      </c>
      <c r="B4214" s="13">
        <v>-3.1213220231595629</v>
      </c>
    </row>
    <row r="4215" spans="1:2">
      <c r="A4215">
        <v>4214</v>
      </c>
      <c r="B4215" s="13">
        <v>-2.4777145449906937</v>
      </c>
    </row>
    <row r="4216" spans="1:2">
      <c r="A4216">
        <v>4215</v>
      </c>
      <c r="B4216" s="13">
        <v>-2.8589687401697663</v>
      </c>
    </row>
    <row r="4217" spans="1:2">
      <c r="A4217">
        <v>4216</v>
      </c>
      <c r="B4217" s="13">
        <v>0.46825191467564992</v>
      </c>
    </row>
    <row r="4218" spans="1:2">
      <c r="A4218">
        <v>4217</v>
      </c>
      <c r="B4218" s="13">
        <v>-4.2161387991121106</v>
      </c>
    </row>
    <row r="4219" spans="1:2">
      <c r="A4219">
        <v>4218</v>
      </c>
      <c r="B4219" s="13">
        <v>2.0760680043247861</v>
      </c>
    </row>
    <row r="4220" spans="1:2">
      <c r="A4220">
        <v>4219</v>
      </c>
      <c r="B4220" s="13">
        <v>-0.13557910294823264</v>
      </c>
    </row>
    <row r="4221" spans="1:2">
      <c r="A4221">
        <v>4220</v>
      </c>
      <c r="B4221" s="13">
        <v>3.0001138302952168</v>
      </c>
    </row>
    <row r="4222" spans="1:2">
      <c r="A4222">
        <v>4221</v>
      </c>
      <c r="B4222" s="13">
        <v>-3.0662365157315929</v>
      </c>
    </row>
    <row r="4223" spans="1:2">
      <c r="A4223">
        <v>4222</v>
      </c>
      <c r="B4223" s="13">
        <v>-2.475804558304846</v>
      </c>
    </row>
    <row r="4224" spans="1:2">
      <c r="A4224">
        <v>4223</v>
      </c>
      <c r="B4224" s="13">
        <v>8.1999931089083695</v>
      </c>
    </row>
    <row r="4225" spans="1:2">
      <c r="A4225">
        <v>4224</v>
      </c>
      <c r="B4225" s="13">
        <v>4.1340403097685918</v>
      </c>
    </row>
    <row r="4226" spans="1:2">
      <c r="A4226">
        <v>4225</v>
      </c>
      <c r="B4226" s="13">
        <v>-3.2194821466756931</v>
      </c>
    </row>
    <row r="4227" spans="1:2">
      <c r="A4227">
        <v>4226</v>
      </c>
      <c r="B4227" s="13">
        <v>1.5639142250014992</v>
      </c>
    </row>
    <row r="4228" spans="1:2">
      <c r="A4228">
        <v>4227</v>
      </c>
      <c r="B4228" s="13">
        <v>0.95333394448015851</v>
      </c>
    </row>
    <row r="4229" spans="1:2">
      <c r="A4229">
        <v>4228</v>
      </c>
      <c r="B4229" s="13">
        <v>0.69701741722809474</v>
      </c>
    </row>
    <row r="4230" spans="1:2">
      <c r="A4230">
        <v>4229</v>
      </c>
      <c r="B4230" s="13">
        <v>2.7607780726741091</v>
      </c>
    </row>
    <row r="4231" spans="1:2">
      <c r="A4231">
        <v>4230</v>
      </c>
      <c r="B4231" s="13">
        <v>-1.9253847905142303</v>
      </c>
    </row>
    <row r="4232" spans="1:2">
      <c r="A4232">
        <v>4231</v>
      </c>
      <c r="B4232" s="13">
        <v>-2.2258733182183645</v>
      </c>
    </row>
    <row r="4233" spans="1:2">
      <c r="A4233">
        <v>4232</v>
      </c>
      <c r="B4233" s="13">
        <v>-1.7168061078753525</v>
      </c>
    </row>
    <row r="4234" spans="1:2">
      <c r="A4234">
        <v>4233</v>
      </c>
      <c r="B4234" s="13">
        <v>0.40943404416506585</v>
      </c>
    </row>
    <row r="4235" spans="1:2">
      <c r="A4235">
        <v>4234</v>
      </c>
      <c r="B4235" s="13">
        <v>-0.40682587968259476</v>
      </c>
    </row>
    <row r="4236" spans="1:2">
      <c r="A4236">
        <v>4235</v>
      </c>
      <c r="B4236" s="13">
        <v>-6.5930811090375272</v>
      </c>
    </row>
    <row r="4237" spans="1:2">
      <c r="A4237">
        <v>4236</v>
      </c>
      <c r="B4237" s="13">
        <v>1.9723582135251039</v>
      </c>
    </row>
    <row r="4238" spans="1:2">
      <c r="A4238">
        <v>4237</v>
      </c>
      <c r="B4238" s="13">
        <v>3.8423743868018434</v>
      </c>
    </row>
    <row r="4239" spans="1:2">
      <c r="A4239">
        <v>4238</v>
      </c>
      <c r="B4239" s="13">
        <v>-5.8061842458419477</v>
      </c>
    </row>
    <row r="4240" spans="1:2">
      <c r="A4240">
        <v>4239</v>
      </c>
      <c r="B4240" s="13">
        <v>1.1229518446650952</v>
      </c>
    </row>
    <row r="4241" spans="1:2">
      <c r="A4241">
        <v>4240</v>
      </c>
      <c r="B4241" s="13">
        <v>5.1409616464347803</v>
      </c>
    </row>
    <row r="4242" spans="1:2">
      <c r="A4242">
        <v>4241</v>
      </c>
      <c r="B4242" s="13">
        <v>0.58354013952937067</v>
      </c>
    </row>
    <row r="4243" spans="1:2">
      <c r="A4243">
        <v>4242</v>
      </c>
      <c r="B4243" s="13">
        <v>0.19297733112415796</v>
      </c>
    </row>
    <row r="4244" spans="1:2">
      <c r="A4244">
        <v>4243</v>
      </c>
      <c r="B4244" s="13">
        <v>-1.264315955686752</v>
      </c>
    </row>
    <row r="4245" spans="1:2">
      <c r="A4245">
        <v>4244</v>
      </c>
      <c r="B4245" s="13">
        <v>-2.3157969883158569</v>
      </c>
    </row>
    <row r="4246" spans="1:2">
      <c r="A4246">
        <v>4245</v>
      </c>
      <c r="B4246" s="13">
        <v>-0.94047954354492247</v>
      </c>
    </row>
    <row r="4247" spans="1:2">
      <c r="A4247">
        <v>4246</v>
      </c>
      <c r="B4247" s="13">
        <v>0.88020015402849949</v>
      </c>
    </row>
    <row r="4248" spans="1:2">
      <c r="A4248">
        <v>4247</v>
      </c>
      <c r="B4248" s="13">
        <v>1.3090491345931849</v>
      </c>
    </row>
    <row r="4249" spans="1:2">
      <c r="A4249">
        <v>4248</v>
      </c>
      <c r="B4249" s="13">
        <v>-3.0071560295258606</v>
      </c>
    </row>
    <row r="4250" spans="1:2">
      <c r="A4250">
        <v>4249</v>
      </c>
      <c r="B4250" s="13">
        <v>-5.5694546009108326</v>
      </c>
    </row>
    <row r="4251" spans="1:2">
      <c r="A4251">
        <v>4250</v>
      </c>
      <c r="B4251" s="13">
        <v>-4.453769642775864</v>
      </c>
    </row>
    <row r="4252" spans="1:2">
      <c r="A4252">
        <v>4251</v>
      </c>
      <c r="B4252" s="13">
        <v>-2.3291571673803535</v>
      </c>
    </row>
    <row r="4253" spans="1:2">
      <c r="A4253">
        <v>4252</v>
      </c>
      <c r="B4253" s="13">
        <v>3.3915983320316481</v>
      </c>
    </row>
    <row r="4254" spans="1:2">
      <c r="A4254">
        <v>4253</v>
      </c>
      <c r="B4254" s="13">
        <v>-3.815918642726476</v>
      </c>
    </row>
    <row r="4255" spans="1:2">
      <c r="A4255">
        <v>4254</v>
      </c>
      <c r="B4255" s="13">
        <v>3.853333539021524</v>
      </c>
    </row>
    <row r="4256" spans="1:2">
      <c r="A4256">
        <v>4255</v>
      </c>
      <c r="B4256" s="13">
        <v>-8.0440582241226775</v>
      </c>
    </row>
    <row r="4257" spans="1:2">
      <c r="A4257">
        <v>4256</v>
      </c>
      <c r="B4257" s="13">
        <v>1.5253194124963751</v>
      </c>
    </row>
    <row r="4258" spans="1:2">
      <c r="A4258">
        <v>4257</v>
      </c>
      <c r="B4258" s="13">
        <v>-4.1335563421675188</v>
      </c>
    </row>
    <row r="4259" spans="1:2">
      <c r="A4259">
        <v>4258</v>
      </c>
      <c r="B4259" s="13">
        <v>-0.24589477425526551</v>
      </c>
    </row>
    <row r="4260" spans="1:2">
      <c r="A4260">
        <v>4259</v>
      </c>
      <c r="B4260" s="13">
        <v>3.6339951463140516</v>
      </c>
    </row>
    <row r="4261" spans="1:2">
      <c r="A4261">
        <v>4260</v>
      </c>
      <c r="B4261" s="13">
        <v>5.8057405176988786</v>
      </c>
    </row>
    <row r="4262" spans="1:2">
      <c r="A4262">
        <v>4261</v>
      </c>
      <c r="B4262" s="13">
        <v>1.4449073716171281</v>
      </c>
    </row>
    <row r="4263" spans="1:2">
      <c r="A4263">
        <v>4262</v>
      </c>
      <c r="B4263" s="13">
        <v>0.41066047891778429</v>
      </c>
    </row>
    <row r="4264" spans="1:2">
      <c r="A4264">
        <v>4263</v>
      </c>
      <c r="B4264" s="13">
        <v>3.7743222852026062</v>
      </c>
    </row>
    <row r="4265" spans="1:2">
      <c r="A4265">
        <v>4264</v>
      </c>
      <c r="B4265" s="13">
        <v>-1.5340612178735524</v>
      </c>
    </row>
    <row r="4266" spans="1:2">
      <c r="A4266">
        <v>4265</v>
      </c>
      <c r="B4266" s="13">
        <v>0.13591583520821596</v>
      </c>
    </row>
    <row r="4267" spans="1:2">
      <c r="A4267">
        <v>4266</v>
      </c>
      <c r="B4267" s="13">
        <v>-1.7064348659773647</v>
      </c>
    </row>
    <row r="4268" spans="1:2">
      <c r="A4268">
        <v>4267</v>
      </c>
      <c r="B4268" s="13">
        <v>-0.52265372057880433</v>
      </c>
    </row>
    <row r="4269" spans="1:2">
      <c r="A4269">
        <v>4268</v>
      </c>
      <c r="B4269" s="13">
        <v>-5.0579972486658455</v>
      </c>
    </row>
    <row r="4270" spans="1:2">
      <c r="A4270">
        <v>4269</v>
      </c>
      <c r="B4270" s="13">
        <v>-1.0928347369668745</v>
      </c>
    </row>
    <row r="4271" spans="1:2">
      <c r="A4271">
        <v>4270</v>
      </c>
      <c r="B4271" s="13">
        <v>-1.0500500398726231</v>
      </c>
    </row>
    <row r="4272" spans="1:2">
      <c r="A4272">
        <v>4271</v>
      </c>
      <c r="B4272" s="13">
        <v>-0.7381088933757679</v>
      </c>
    </row>
    <row r="4273" spans="1:2">
      <c r="A4273">
        <v>4272</v>
      </c>
      <c r="B4273" s="13">
        <v>-1.304134241232112</v>
      </c>
    </row>
    <row r="4274" spans="1:2">
      <c r="A4274">
        <v>4273</v>
      </c>
      <c r="B4274" s="13">
        <v>-0.27952572431308709</v>
      </c>
    </row>
    <row r="4275" spans="1:2">
      <c r="A4275">
        <v>4274</v>
      </c>
      <c r="B4275" s="13">
        <v>-1.6446007968593703</v>
      </c>
    </row>
    <row r="4276" spans="1:2">
      <c r="A4276">
        <v>4275</v>
      </c>
      <c r="B4276" s="13">
        <v>-3.6280903422613551</v>
      </c>
    </row>
    <row r="4277" spans="1:2">
      <c r="A4277">
        <v>4276</v>
      </c>
      <c r="B4277" s="13">
        <v>-4.1546716382527302</v>
      </c>
    </row>
    <row r="4278" spans="1:2">
      <c r="A4278">
        <v>4277</v>
      </c>
      <c r="B4278" s="13">
        <v>0.44041332699620717</v>
      </c>
    </row>
    <row r="4279" spans="1:2">
      <c r="A4279">
        <v>4278</v>
      </c>
      <c r="B4279" s="13">
        <v>-2.3139895800188564</v>
      </c>
    </row>
    <row r="4280" spans="1:2">
      <c r="A4280">
        <v>4279</v>
      </c>
      <c r="B4280" s="13">
        <v>1.2029210975306155</v>
      </c>
    </row>
    <row r="4281" spans="1:2">
      <c r="A4281">
        <v>4280</v>
      </c>
      <c r="B4281" s="13">
        <v>2.5719418713753281</v>
      </c>
    </row>
    <row r="4282" spans="1:2">
      <c r="A4282">
        <v>4281</v>
      </c>
      <c r="B4282" s="13">
        <v>-0.50128496425410629</v>
      </c>
    </row>
    <row r="4283" spans="1:2">
      <c r="A4283">
        <v>4282</v>
      </c>
      <c r="B4283" s="13">
        <v>-1.9286631478495575</v>
      </c>
    </row>
    <row r="4284" spans="1:2">
      <c r="A4284">
        <v>4283</v>
      </c>
      <c r="B4284" s="13">
        <v>2.9354564337165487</v>
      </c>
    </row>
    <row r="4285" spans="1:2">
      <c r="A4285">
        <v>4284</v>
      </c>
      <c r="B4285" s="13">
        <v>-2.3439390814945931</v>
      </c>
    </row>
    <row r="4286" spans="1:2">
      <c r="A4286">
        <v>4285</v>
      </c>
      <c r="B4286" s="13">
        <v>7.4271671202965637</v>
      </c>
    </row>
    <row r="4287" spans="1:2">
      <c r="A4287">
        <v>4286</v>
      </c>
      <c r="B4287" s="13">
        <v>-6.3583039851972813</v>
      </c>
    </row>
    <row r="4288" spans="1:2">
      <c r="A4288">
        <v>4287</v>
      </c>
      <c r="B4288" s="13">
        <v>-2.1537376868301417</v>
      </c>
    </row>
    <row r="4289" spans="1:2">
      <c r="A4289">
        <v>4288</v>
      </c>
      <c r="B4289" s="13">
        <v>-3.5398892892524438</v>
      </c>
    </row>
    <row r="4290" spans="1:2">
      <c r="A4290">
        <v>4289</v>
      </c>
      <c r="B4290" s="13">
        <v>-0.69121614057559499</v>
      </c>
    </row>
    <row r="4291" spans="1:2">
      <c r="A4291">
        <v>4290</v>
      </c>
      <c r="B4291" s="13">
        <v>-2.3071663537179394</v>
      </c>
    </row>
    <row r="4292" spans="1:2">
      <c r="A4292">
        <v>4291</v>
      </c>
      <c r="B4292" s="13">
        <v>2.4165364661590143</v>
      </c>
    </row>
    <row r="4293" spans="1:2">
      <c r="A4293">
        <v>4292</v>
      </c>
      <c r="B4293" s="13">
        <v>-1.0367658431032127</v>
      </c>
    </row>
    <row r="4294" spans="1:2">
      <c r="A4294">
        <v>4293</v>
      </c>
      <c r="B4294" s="13">
        <v>2.1325019134334549E-3</v>
      </c>
    </row>
    <row r="4295" spans="1:2">
      <c r="A4295">
        <v>4294</v>
      </c>
      <c r="B4295" s="13">
        <v>-3.9527740790621939</v>
      </c>
    </row>
    <row r="4296" spans="1:2">
      <c r="A4296">
        <v>4295</v>
      </c>
      <c r="B4296" s="13">
        <v>-3.9952863685742903</v>
      </c>
    </row>
    <row r="4297" spans="1:2">
      <c r="A4297">
        <v>4296</v>
      </c>
      <c r="B4297" s="13">
        <v>1.8003913303808368</v>
      </c>
    </row>
    <row r="4298" spans="1:2">
      <c r="A4298">
        <v>4297</v>
      </c>
      <c r="B4298" s="13">
        <v>-0.13881060121264355</v>
      </c>
    </row>
    <row r="4299" spans="1:2">
      <c r="A4299">
        <v>4298</v>
      </c>
      <c r="B4299" s="13">
        <v>-4.3918448810414406</v>
      </c>
    </row>
    <row r="4300" spans="1:2">
      <c r="A4300">
        <v>4299</v>
      </c>
      <c r="B4300" s="13">
        <v>-2.6800273002755333</v>
      </c>
    </row>
    <row r="4301" spans="1:2">
      <c r="A4301">
        <v>4300</v>
      </c>
      <c r="B4301" s="13">
        <v>2.4340232246328912</v>
      </c>
    </row>
    <row r="4302" spans="1:2">
      <c r="A4302">
        <v>4301</v>
      </c>
      <c r="B4302" s="13">
        <v>0.56339702749852472</v>
      </c>
    </row>
    <row r="4303" spans="1:2">
      <c r="A4303">
        <v>4302</v>
      </c>
      <c r="B4303" s="13">
        <v>-1.7136067413251277</v>
      </c>
    </row>
    <row r="4304" spans="1:2">
      <c r="A4304">
        <v>4303</v>
      </c>
      <c r="B4304" s="13">
        <v>-4.0321301850126883</v>
      </c>
    </row>
    <row r="4305" spans="1:2">
      <c r="A4305">
        <v>4304</v>
      </c>
      <c r="B4305" s="13">
        <v>-1.4337219718782082</v>
      </c>
    </row>
    <row r="4306" spans="1:2">
      <c r="A4306">
        <v>4305</v>
      </c>
      <c r="B4306" s="13">
        <v>-5.1018770329288579</v>
      </c>
    </row>
    <row r="4307" spans="1:2">
      <c r="A4307">
        <v>4306</v>
      </c>
      <c r="B4307" s="13">
        <v>-2.3745553742345851</v>
      </c>
    </row>
    <row r="4308" spans="1:2">
      <c r="A4308">
        <v>4307</v>
      </c>
      <c r="B4308" s="13">
        <v>-2.905060550774532</v>
      </c>
    </row>
    <row r="4309" spans="1:2">
      <c r="A4309">
        <v>4308</v>
      </c>
      <c r="B4309" s="13">
        <v>2.2122618543025174</v>
      </c>
    </row>
    <row r="4310" spans="1:2">
      <c r="A4310">
        <v>4309</v>
      </c>
      <c r="B4310" s="13">
        <v>1.7833818438828872</v>
      </c>
    </row>
    <row r="4311" spans="1:2">
      <c r="A4311">
        <v>4310</v>
      </c>
      <c r="B4311" s="13">
        <v>1.3951832866531066</v>
      </c>
    </row>
    <row r="4312" spans="1:2">
      <c r="A4312">
        <v>4311</v>
      </c>
      <c r="B4312" s="13">
        <v>-2.3935750239170321</v>
      </c>
    </row>
    <row r="4313" spans="1:2">
      <c r="A4313">
        <v>4312</v>
      </c>
      <c r="B4313" s="13">
        <v>5.7230553905238644</v>
      </c>
    </row>
    <row r="4314" spans="1:2">
      <c r="A4314">
        <v>4313</v>
      </c>
      <c r="B4314" s="13">
        <v>-2.1183329951256749</v>
      </c>
    </row>
    <row r="4315" spans="1:2">
      <c r="A4315">
        <v>4314</v>
      </c>
      <c r="B4315" s="13">
        <v>-2.0774783256118314</v>
      </c>
    </row>
    <row r="4316" spans="1:2">
      <c r="A4316">
        <v>4315</v>
      </c>
      <c r="B4316" s="13">
        <v>-5.398370458915748</v>
      </c>
    </row>
    <row r="4317" spans="1:2">
      <c r="A4317">
        <v>4316</v>
      </c>
      <c r="B4317" s="13">
        <v>-3.0724901744307918</v>
      </c>
    </row>
    <row r="4318" spans="1:2">
      <c r="A4318">
        <v>4317</v>
      </c>
      <c r="B4318" s="13">
        <v>1.0453885329250165</v>
      </c>
    </row>
    <row r="4319" spans="1:2">
      <c r="A4319">
        <v>4318</v>
      </c>
      <c r="B4319" s="13">
        <v>1.197670684052369</v>
      </c>
    </row>
    <row r="4320" spans="1:2">
      <c r="A4320">
        <v>4319</v>
      </c>
      <c r="B4320" s="13">
        <v>2.0722740765737591</v>
      </c>
    </row>
    <row r="4321" spans="1:2">
      <c r="A4321">
        <v>4320</v>
      </c>
      <c r="B4321" s="13">
        <v>3.44535345989574</v>
      </c>
    </row>
    <row r="4322" spans="1:2">
      <c r="A4322">
        <v>4321</v>
      </c>
      <c r="B4322" s="13">
        <v>4.5980294036009335</v>
      </c>
    </row>
    <row r="4323" spans="1:2">
      <c r="A4323">
        <v>4322</v>
      </c>
      <c r="B4323" s="13">
        <v>-4.8953370762749691</v>
      </c>
    </row>
    <row r="4324" spans="1:2">
      <c r="A4324">
        <v>4323</v>
      </c>
      <c r="B4324" s="13">
        <v>-3.9601082855047594</v>
      </c>
    </row>
    <row r="4325" spans="1:2">
      <c r="A4325">
        <v>4324</v>
      </c>
      <c r="B4325" s="13">
        <v>1.2076758396846217</v>
      </c>
    </row>
    <row r="4326" spans="1:2">
      <c r="A4326">
        <v>4325</v>
      </c>
      <c r="B4326" s="13">
        <v>-1.267114599847095</v>
      </c>
    </row>
    <row r="4327" spans="1:2">
      <c r="A4327">
        <v>4326</v>
      </c>
      <c r="B4327" s="13">
        <v>3.2838032785626137</v>
      </c>
    </row>
    <row r="4328" spans="1:2">
      <c r="A4328">
        <v>4327</v>
      </c>
      <c r="B4328" s="13">
        <v>1.8172902647825384</v>
      </c>
    </row>
    <row r="4329" spans="1:2">
      <c r="A4329">
        <v>4328</v>
      </c>
      <c r="B4329" s="13">
        <v>-6.3143026275033316</v>
      </c>
    </row>
    <row r="4330" spans="1:2">
      <c r="A4330">
        <v>4329</v>
      </c>
      <c r="B4330" s="13">
        <v>2.6372837088483672</v>
      </c>
    </row>
    <row r="4331" spans="1:2">
      <c r="A4331">
        <v>4330</v>
      </c>
      <c r="B4331" s="13">
        <v>0.20069211181493735</v>
      </c>
    </row>
    <row r="4332" spans="1:2">
      <c r="A4332">
        <v>4331</v>
      </c>
      <c r="B4332" s="13">
        <v>2.9423276505354323</v>
      </c>
    </row>
    <row r="4333" spans="1:2">
      <c r="A4333">
        <v>4332</v>
      </c>
      <c r="B4333" s="13">
        <v>-1.2227291817898069</v>
      </c>
    </row>
    <row r="4334" spans="1:2">
      <c r="A4334">
        <v>4333</v>
      </c>
      <c r="B4334" s="13">
        <v>-4.1812186239596381</v>
      </c>
    </row>
    <row r="4335" spans="1:2">
      <c r="A4335">
        <v>4334</v>
      </c>
      <c r="B4335" s="13">
        <v>2.1999340951496262</v>
      </c>
    </row>
    <row r="4336" spans="1:2">
      <c r="A4336">
        <v>4335</v>
      </c>
      <c r="B4336" s="13">
        <v>0.18628960108444531</v>
      </c>
    </row>
    <row r="4337" spans="1:2">
      <c r="A4337">
        <v>4336</v>
      </c>
      <c r="B4337" s="13">
        <v>0.16847511954056435</v>
      </c>
    </row>
    <row r="4338" spans="1:2">
      <c r="A4338">
        <v>4337</v>
      </c>
      <c r="B4338" s="13">
        <v>-3.0104203950895547</v>
      </c>
    </row>
    <row r="4339" spans="1:2">
      <c r="A4339">
        <v>4338</v>
      </c>
      <c r="B4339" s="13">
        <v>-5.2159401251292916</v>
      </c>
    </row>
    <row r="4340" spans="1:2">
      <c r="A4340">
        <v>4339</v>
      </c>
      <c r="B4340" s="13">
        <v>-2.5478168675815502</v>
      </c>
    </row>
    <row r="4341" spans="1:2">
      <c r="A4341">
        <v>4340</v>
      </c>
      <c r="B4341" s="13">
        <v>-3.0795535257814874</v>
      </c>
    </row>
    <row r="4342" spans="1:2">
      <c r="A4342">
        <v>4341</v>
      </c>
      <c r="B4342" s="13">
        <v>2.6833900670164992</v>
      </c>
    </row>
    <row r="4343" spans="1:2">
      <c r="A4343">
        <v>4342</v>
      </c>
      <c r="B4343" s="13">
        <v>0.35224495508229187</v>
      </c>
    </row>
    <row r="4344" spans="1:2">
      <c r="A4344">
        <v>4343</v>
      </c>
      <c r="B4344" s="13">
        <v>1.040401625384084</v>
      </c>
    </row>
    <row r="4345" spans="1:2">
      <c r="A4345">
        <v>4344</v>
      </c>
      <c r="B4345" s="13">
        <v>-0.1028583680469492</v>
      </c>
    </row>
    <row r="4346" spans="1:2">
      <c r="A4346">
        <v>4345</v>
      </c>
      <c r="B4346" s="13">
        <v>-0.94152965656356402</v>
      </c>
    </row>
    <row r="4347" spans="1:2">
      <c r="A4347">
        <v>4346</v>
      </c>
      <c r="B4347" s="13">
        <v>3.7955745452448468</v>
      </c>
    </row>
    <row r="4348" spans="1:2">
      <c r="A4348">
        <v>4347</v>
      </c>
      <c r="B4348" s="13">
        <v>-0.92159776414921779</v>
      </c>
    </row>
    <row r="4349" spans="1:2">
      <c r="A4349">
        <v>4348</v>
      </c>
      <c r="B4349" s="13">
        <v>-4.4956558601358294</v>
      </c>
    </row>
    <row r="4350" spans="1:2">
      <c r="A4350">
        <v>4349</v>
      </c>
      <c r="B4350" s="13">
        <v>-3.8613203543532393</v>
      </c>
    </row>
    <row r="4351" spans="1:2">
      <c r="A4351">
        <v>4350</v>
      </c>
      <c r="B4351" s="13">
        <v>-4.7148860393766707</v>
      </c>
    </row>
    <row r="4352" spans="1:2">
      <c r="A4352">
        <v>4351</v>
      </c>
      <c r="B4352" s="13">
        <v>-6.6665499189034962</v>
      </c>
    </row>
    <row r="4353" spans="1:2">
      <c r="A4353">
        <v>4352</v>
      </c>
      <c r="B4353" s="13">
        <v>-4.4045445546087638</v>
      </c>
    </row>
    <row r="4354" spans="1:2">
      <c r="A4354">
        <v>4353</v>
      </c>
      <c r="B4354" s="13">
        <v>5.6646378932688729E-2</v>
      </c>
    </row>
    <row r="4355" spans="1:2">
      <c r="A4355">
        <v>4354</v>
      </c>
      <c r="B4355" s="13">
        <v>1.072329836829077</v>
      </c>
    </row>
    <row r="4356" spans="1:2">
      <c r="A4356">
        <v>4355</v>
      </c>
      <c r="B4356" s="13">
        <v>0.88769989940070604</v>
      </c>
    </row>
    <row r="4357" spans="1:2">
      <c r="A4357">
        <v>4356</v>
      </c>
      <c r="B4357" s="13">
        <v>-4.9469863988155565</v>
      </c>
    </row>
    <row r="4358" spans="1:2">
      <c r="A4358">
        <v>4357</v>
      </c>
      <c r="B4358" s="13">
        <v>3.017995426706336</v>
      </c>
    </row>
    <row r="4359" spans="1:2">
      <c r="A4359">
        <v>4358</v>
      </c>
      <c r="B4359" s="13">
        <v>-1.0564854662733083</v>
      </c>
    </row>
    <row r="4360" spans="1:2">
      <c r="A4360">
        <v>4359</v>
      </c>
      <c r="B4360" s="13">
        <v>-1.5335973008620316</v>
      </c>
    </row>
    <row r="4361" spans="1:2">
      <c r="A4361">
        <v>4360</v>
      </c>
      <c r="B4361" s="13">
        <v>-2.5590825679617426</v>
      </c>
    </row>
    <row r="4362" spans="1:2">
      <c r="A4362">
        <v>4361</v>
      </c>
      <c r="B4362" s="13">
        <v>-4.4489482664561955</v>
      </c>
    </row>
    <row r="4363" spans="1:2">
      <c r="A4363">
        <v>4362</v>
      </c>
      <c r="B4363" s="13">
        <v>-0.68715839411439339</v>
      </c>
    </row>
    <row r="4364" spans="1:2">
      <c r="A4364">
        <v>4363</v>
      </c>
      <c r="B4364" s="13">
        <v>-3.7013209536473499</v>
      </c>
    </row>
    <row r="4365" spans="1:2">
      <c r="A4365">
        <v>4364</v>
      </c>
      <c r="B4365" s="13">
        <v>1.6791086506771915</v>
      </c>
    </row>
    <row r="4366" spans="1:2">
      <c r="A4366">
        <v>4365</v>
      </c>
      <c r="B4366" s="13">
        <v>-0.93106176052290912</v>
      </c>
    </row>
    <row r="4367" spans="1:2">
      <c r="A4367">
        <v>4366</v>
      </c>
      <c r="B4367" s="13">
        <v>-5.0319294664599727</v>
      </c>
    </row>
    <row r="4368" spans="1:2">
      <c r="A4368">
        <v>4367</v>
      </c>
      <c r="B4368" s="13">
        <v>-3.29376663842997</v>
      </c>
    </row>
    <row r="4369" spans="1:2">
      <c r="A4369">
        <v>4368</v>
      </c>
      <c r="B4369" s="13">
        <v>3.4462338502109042</v>
      </c>
    </row>
    <row r="4370" spans="1:2">
      <c r="A4370">
        <v>4369</v>
      </c>
      <c r="B4370" s="13">
        <v>1.4487623138436225</v>
      </c>
    </row>
    <row r="4371" spans="1:2">
      <c r="A4371">
        <v>4370</v>
      </c>
      <c r="B4371" s="13">
        <v>-1.7884395465816973</v>
      </c>
    </row>
    <row r="4372" spans="1:2">
      <c r="A4372">
        <v>4371</v>
      </c>
      <c r="B4372" s="13">
        <v>0.47502430448174326</v>
      </c>
    </row>
    <row r="4373" spans="1:2">
      <c r="A4373">
        <v>4372</v>
      </c>
      <c r="B4373" s="13">
        <v>-1.6207400234789295</v>
      </c>
    </row>
    <row r="4374" spans="1:2">
      <c r="A4374">
        <v>4373</v>
      </c>
      <c r="B4374" s="13">
        <v>3.0931349228539315</v>
      </c>
    </row>
    <row r="4375" spans="1:2">
      <c r="A4375">
        <v>4374</v>
      </c>
      <c r="B4375" s="13">
        <v>-1.5989066148560778</v>
      </c>
    </row>
    <row r="4376" spans="1:2">
      <c r="A4376">
        <v>4375</v>
      </c>
      <c r="B4376" s="13">
        <v>4.9322688776681352</v>
      </c>
    </row>
    <row r="4377" spans="1:2">
      <c r="A4377">
        <v>4376</v>
      </c>
      <c r="B4377" s="13">
        <v>-0.20244878038177549</v>
      </c>
    </row>
    <row r="4378" spans="1:2">
      <c r="A4378">
        <v>4377</v>
      </c>
      <c r="B4378" s="13">
        <v>-3.9143878920030466</v>
      </c>
    </row>
    <row r="4379" spans="1:2">
      <c r="A4379">
        <v>4378</v>
      </c>
      <c r="B4379" s="13">
        <v>-1.1595837582699304</v>
      </c>
    </row>
    <row r="4380" spans="1:2">
      <c r="A4380">
        <v>4379</v>
      </c>
      <c r="B4380" s="13">
        <v>-2.3551118510999243</v>
      </c>
    </row>
    <row r="4381" spans="1:2">
      <c r="A4381">
        <v>4380</v>
      </c>
      <c r="B4381" s="13">
        <v>3.5420235742219606</v>
      </c>
    </row>
    <row r="4382" spans="1:2">
      <c r="A4382">
        <v>4381</v>
      </c>
      <c r="B4382" s="13">
        <v>-3.661708467732077</v>
      </c>
    </row>
    <row r="4383" spans="1:2">
      <c r="A4383">
        <v>4382</v>
      </c>
      <c r="B4383" s="13">
        <v>-3.8261177317291413</v>
      </c>
    </row>
    <row r="4384" spans="1:2">
      <c r="A4384">
        <v>4383</v>
      </c>
      <c r="B4384" s="13">
        <v>-2.8392264334882711</v>
      </c>
    </row>
    <row r="4385" spans="1:2">
      <c r="A4385">
        <v>4384</v>
      </c>
      <c r="B4385" s="13">
        <v>2.0321092743131413</v>
      </c>
    </row>
    <row r="4386" spans="1:2">
      <c r="A4386">
        <v>4385</v>
      </c>
      <c r="B4386" s="13">
        <v>0.31050142547179732</v>
      </c>
    </row>
    <row r="4387" spans="1:2">
      <c r="A4387">
        <v>4386</v>
      </c>
      <c r="B4387" s="13">
        <v>-5.3526143145446685</v>
      </c>
    </row>
    <row r="4388" spans="1:2">
      <c r="A4388">
        <v>4387</v>
      </c>
      <c r="B4388" s="13">
        <v>-2.8256629587447466</v>
      </c>
    </row>
    <row r="4389" spans="1:2">
      <c r="A4389">
        <v>4388</v>
      </c>
      <c r="B4389" s="13">
        <v>-1.4670114091370523</v>
      </c>
    </row>
    <row r="4390" spans="1:2">
      <c r="A4390">
        <v>4389</v>
      </c>
      <c r="B4390" s="13">
        <v>-6.262163927466454</v>
      </c>
    </row>
    <row r="4391" spans="1:2">
      <c r="A4391">
        <v>4390</v>
      </c>
      <c r="B4391" s="13">
        <v>9.3608793654201747</v>
      </c>
    </row>
    <row r="4392" spans="1:2">
      <c r="A4392">
        <v>4391</v>
      </c>
      <c r="B4392" s="13">
        <v>4.4494171604084682</v>
      </c>
    </row>
    <row r="4393" spans="1:2">
      <c r="A4393">
        <v>4392</v>
      </c>
      <c r="B4393" s="13">
        <v>-1.2700695445681893</v>
      </c>
    </row>
    <row r="4394" spans="1:2">
      <c r="A4394">
        <v>4393</v>
      </c>
      <c r="B4394" s="13">
        <v>-2.6568127295100035</v>
      </c>
    </row>
    <row r="4395" spans="1:2">
      <c r="A4395">
        <v>4394</v>
      </c>
      <c r="B4395" s="13">
        <v>-0.4427147553859978</v>
      </c>
    </row>
    <row r="4396" spans="1:2">
      <c r="A4396">
        <v>4395</v>
      </c>
      <c r="B4396" s="13">
        <v>0.97799094660795027</v>
      </c>
    </row>
    <row r="4397" spans="1:2">
      <c r="A4397">
        <v>4396</v>
      </c>
      <c r="B4397" s="13">
        <v>1.7893421750679031</v>
      </c>
    </row>
    <row r="4398" spans="1:2">
      <c r="A4398">
        <v>4397</v>
      </c>
      <c r="B4398" s="13">
        <v>1.7364155322626675</v>
      </c>
    </row>
    <row r="4399" spans="1:2">
      <c r="A4399">
        <v>4398</v>
      </c>
      <c r="B4399" s="13">
        <v>-4.2658555132633218</v>
      </c>
    </row>
    <row r="4400" spans="1:2">
      <c r="A4400">
        <v>4399</v>
      </c>
      <c r="B4400" s="13">
        <v>-4.0884058826596279</v>
      </c>
    </row>
    <row r="4401" spans="1:2">
      <c r="A4401">
        <v>4400</v>
      </c>
      <c r="B4401" s="13">
        <v>0.48031170949757368</v>
      </c>
    </row>
    <row r="4402" spans="1:2">
      <c r="A4402">
        <v>4401</v>
      </c>
      <c r="B4402" s="13">
        <v>-1.1269992526250308</v>
      </c>
    </row>
    <row r="4403" spans="1:2">
      <c r="A4403">
        <v>4402</v>
      </c>
      <c r="B4403" s="13">
        <v>-6.4307532160294612</v>
      </c>
    </row>
    <row r="4404" spans="1:2">
      <c r="A4404">
        <v>4403</v>
      </c>
      <c r="B4404" s="13">
        <v>-2.9044114603990869</v>
      </c>
    </row>
    <row r="4405" spans="1:2">
      <c r="A4405">
        <v>4404</v>
      </c>
      <c r="B4405" s="13">
        <v>-0.34058693543375285</v>
      </c>
    </row>
    <row r="4406" spans="1:2">
      <c r="A4406">
        <v>4405</v>
      </c>
      <c r="B4406" s="13">
        <v>-1.8131737284606939</v>
      </c>
    </row>
    <row r="4407" spans="1:2">
      <c r="A4407">
        <v>4406</v>
      </c>
      <c r="B4407" s="13">
        <v>0.27771674537148366</v>
      </c>
    </row>
    <row r="4408" spans="1:2">
      <c r="A4408">
        <v>4407</v>
      </c>
      <c r="B4408" s="13">
        <v>-3.6471255851872928</v>
      </c>
    </row>
    <row r="4409" spans="1:2">
      <c r="A4409">
        <v>4408</v>
      </c>
      <c r="B4409" s="13">
        <v>1.4928944788938256</v>
      </c>
    </row>
    <row r="4410" spans="1:2">
      <c r="A4410">
        <v>4409</v>
      </c>
      <c r="B4410" s="13">
        <v>-0.25735793899528381</v>
      </c>
    </row>
    <row r="4411" spans="1:2">
      <c r="A4411">
        <v>4410</v>
      </c>
      <c r="B4411" s="13">
        <v>-4.6158282575961866</v>
      </c>
    </row>
    <row r="4412" spans="1:2">
      <c r="A4412">
        <v>4411</v>
      </c>
      <c r="B4412" s="13">
        <v>-3.2246672136578649</v>
      </c>
    </row>
    <row r="4413" spans="1:2">
      <c r="A4413">
        <v>4412</v>
      </c>
      <c r="B4413" s="13">
        <v>0.33376036905802509</v>
      </c>
    </row>
    <row r="4414" spans="1:2">
      <c r="A4414">
        <v>4413</v>
      </c>
      <c r="B4414" s="13">
        <v>-1.4892969536131726</v>
      </c>
    </row>
    <row r="4415" spans="1:2">
      <c r="A4415">
        <v>4414</v>
      </c>
      <c r="B4415" s="13">
        <v>-2.5516962340521698</v>
      </c>
    </row>
    <row r="4416" spans="1:2">
      <c r="A4416">
        <v>4415</v>
      </c>
      <c r="B4416" s="13">
        <v>-1.2733464257185492</v>
      </c>
    </row>
    <row r="4417" spans="1:2">
      <c r="A4417">
        <v>4416</v>
      </c>
      <c r="B4417" s="13">
        <v>-2.5959048427528142</v>
      </c>
    </row>
    <row r="4418" spans="1:2">
      <c r="A4418">
        <v>4417</v>
      </c>
      <c r="B4418" s="13">
        <v>-5.6736247226222183</v>
      </c>
    </row>
    <row r="4419" spans="1:2">
      <c r="A4419">
        <v>4418</v>
      </c>
      <c r="B4419" s="13">
        <v>5.667477238083654</v>
      </c>
    </row>
    <row r="4420" spans="1:2">
      <c r="A4420">
        <v>4419</v>
      </c>
      <c r="B4420" s="13">
        <v>-0.97489927875756011</v>
      </c>
    </row>
    <row r="4421" spans="1:2">
      <c r="A4421">
        <v>4420</v>
      </c>
      <c r="B4421" s="13">
        <v>-2.7575026412692272</v>
      </c>
    </row>
    <row r="4422" spans="1:2">
      <c r="A4422">
        <v>4421</v>
      </c>
      <c r="B4422" s="13">
        <v>-0.94999296480121997</v>
      </c>
    </row>
    <row r="4423" spans="1:2">
      <c r="A4423">
        <v>4422</v>
      </c>
      <c r="B4423" s="13">
        <v>-4.3695790221992041</v>
      </c>
    </row>
    <row r="4424" spans="1:2">
      <c r="A4424">
        <v>4423</v>
      </c>
      <c r="B4424" s="13">
        <v>-5.238991881788901</v>
      </c>
    </row>
    <row r="4425" spans="1:2">
      <c r="A4425">
        <v>4424</v>
      </c>
      <c r="B4425" s="13">
        <v>-0.98723834907338159</v>
      </c>
    </row>
    <row r="4426" spans="1:2">
      <c r="A4426">
        <v>4425</v>
      </c>
      <c r="B4426" s="13">
        <v>0.42402163323392594</v>
      </c>
    </row>
    <row r="4427" spans="1:2">
      <c r="A4427">
        <v>4426</v>
      </c>
      <c r="B4427" s="13">
        <v>-1.3635820067206454</v>
      </c>
    </row>
    <row r="4428" spans="1:2">
      <c r="A4428">
        <v>4427</v>
      </c>
      <c r="B4428" s="13">
        <v>-2.955534882356937</v>
      </c>
    </row>
    <row r="4429" spans="1:2">
      <c r="A4429">
        <v>4428</v>
      </c>
      <c r="B4429" s="13">
        <v>-2.2786914668347791</v>
      </c>
    </row>
    <row r="4430" spans="1:2">
      <c r="A4430">
        <v>4429</v>
      </c>
      <c r="B4430" s="13">
        <v>1.9667173092953902</v>
      </c>
    </row>
    <row r="4431" spans="1:2">
      <c r="A4431">
        <v>4430</v>
      </c>
      <c r="B4431" s="13">
        <v>-2.4625430895132272</v>
      </c>
    </row>
    <row r="4432" spans="1:2">
      <c r="A4432">
        <v>4431</v>
      </c>
      <c r="B4432" s="13">
        <v>-3.7329617967623125</v>
      </c>
    </row>
    <row r="4433" spans="1:2">
      <c r="A4433">
        <v>4432</v>
      </c>
      <c r="B4433" s="13">
        <v>-1.8665699709604004</v>
      </c>
    </row>
    <row r="4434" spans="1:2">
      <c r="A4434">
        <v>4433</v>
      </c>
      <c r="B4434" s="13">
        <v>-0.73675843254214257</v>
      </c>
    </row>
    <row r="4435" spans="1:2">
      <c r="A4435">
        <v>4434</v>
      </c>
      <c r="B4435" s="13">
        <v>0.32770348805007987</v>
      </c>
    </row>
    <row r="4436" spans="1:2">
      <c r="A4436">
        <v>4435</v>
      </c>
      <c r="B4436" s="13">
        <v>-0.91426095364053117</v>
      </c>
    </row>
    <row r="4437" spans="1:2">
      <c r="A4437">
        <v>4436</v>
      </c>
      <c r="B4437" s="13">
        <v>3.6075948101822228</v>
      </c>
    </row>
    <row r="4438" spans="1:2">
      <c r="A4438">
        <v>4437</v>
      </c>
      <c r="B4438" s="13">
        <v>5.8806317016334706</v>
      </c>
    </row>
    <row r="4439" spans="1:2">
      <c r="A4439">
        <v>4438</v>
      </c>
      <c r="B4439" s="13">
        <v>-0.15493933051120992</v>
      </c>
    </row>
    <row r="4440" spans="1:2">
      <c r="A4440">
        <v>4439</v>
      </c>
      <c r="B4440" s="13">
        <v>-0.31070467750000968</v>
      </c>
    </row>
    <row r="4441" spans="1:2">
      <c r="A4441">
        <v>4440</v>
      </c>
      <c r="B4441" s="13">
        <v>-3.9095730961155297</v>
      </c>
    </row>
    <row r="4442" spans="1:2">
      <c r="A4442">
        <v>4441</v>
      </c>
      <c r="B4442" s="13">
        <v>2.8001170279268859</v>
      </c>
    </row>
    <row r="4443" spans="1:2">
      <c r="A4443">
        <v>4442</v>
      </c>
      <c r="B4443" s="13">
        <v>3.8433192443065227</v>
      </c>
    </row>
    <row r="4444" spans="1:2">
      <c r="A4444">
        <v>4443</v>
      </c>
      <c r="B4444" s="13">
        <v>3.3402590472838658</v>
      </c>
    </row>
    <row r="4445" spans="1:2">
      <c r="A4445">
        <v>4444</v>
      </c>
      <c r="B4445" s="13">
        <v>-7.7424657568041324</v>
      </c>
    </row>
    <row r="4446" spans="1:2">
      <c r="A4446">
        <v>4445</v>
      </c>
      <c r="B4446" s="13">
        <v>-3.0334319488843509</v>
      </c>
    </row>
    <row r="4447" spans="1:2">
      <c r="A4447">
        <v>4446</v>
      </c>
      <c r="B4447" s="13">
        <v>-2.7565267171109102</v>
      </c>
    </row>
    <row r="4448" spans="1:2">
      <c r="A4448">
        <v>4447</v>
      </c>
      <c r="B4448" s="13">
        <v>-3.6227821013146433</v>
      </c>
    </row>
    <row r="4449" spans="1:2">
      <c r="A4449">
        <v>4448</v>
      </c>
      <c r="B4449" s="13">
        <v>-2.5897491438825053</v>
      </c>
    </row>
    <row r="4450" spans="1:2">
      <c r="A4450">
        <v>4449</v>
      </c>
      <c r="B4450" s="13">
        <v>-1.9077883023171465</v>
      </c>
    </row>
    <row r="4451" spans="1:2">
      <c r="A4451">
        <v>4450</v>
      </c>
      <c r="B4451" s="13">
        <v>-3.6089356204367311</v>
      </c>
    </row>
    <row r="4452" spans="1:2">
      <c r="A4452">
        <v>4451</v>
      </c>
      <c r="B4452" s="13">
        <v>-4.9647170169462624</v>
      </c>
    </row>
    <row r="4453" spans="1:2">
      <c r="A4453">
        <v>4452</v>
      </c>
      <c r="B4453" s="13">
        <v>1.2480738197015278</v>
      </c>
    </row>
    <row r="4454" spans="1:2">
      <c r="A4454">
        <v>4453</v>
      </c>
      <c r="B4454" s="13">
        <v>1.7592078692585451</v>
      </c>
    </row>
    <row r="4455" spans="1:2">
      <c r="A4455">
        <v>4454</v>
      </c>
      <c r="B4455" s="13">
        <v>3.5388830978063321</v>
      </c>
    </row>
    <row r="4456" spans="1:2">
      <c r="A4456">
        <v>4455</v>
      </c>
      <c r="B4456" s="13">
        <v>1.4306352441885046</v>
      </c>
    </row>
    <row r="4457" spans="1:2">
      <c r="A4457">
        <v>4456</v>
      </c>
      <c r="B4457" s="13">
        <v>-3.7716050537373502</v>
      </c>
    </row>
    <row r="4458" spans="1:2">
      <c r="A4458">
        <v>4457</v>
      </c>
      <c r="B4458" s="13">
        <v>3.5995911052828031</v>
      </c>
    </row>
    <row r="4459" spans="1:2">
      <c r="A4459">
        <v>4458</v>
      </c>
      <c r="B4459" s="13">
        <v>0.77448046492914657</v>
      </c>
    </row>
    <row r="4460" spans="1:2">
      <c r="A4460">
        <v>4459</v>
      </c>
      <c r="B4460" s="13">
        <v>3.1452592139396547</v>
      </c>
    </row>
    <row r="4461" spans="1:2">
      <c r="A4461">
        <v>4460</v>
      </c>
      <c r="B4461" s="13">
        <v>-1.7441290121883395</v>
      </c>
    </row>
    <row r="4462" spans="1:2">
      <c r="A4462">
        <v>4461</v>
      </c>
      <c r="B4462" s="13">
        <v>0.18474171522209992</v>
      </c>
    </row>
    <row r="4463" spans="1:2">
      <c r="A4463">
        <v>4462</v>
      </c>
      <c r="B4463" s="13">
        <v>4.6299697419627686</v>
      </c>
    </row>
    <row r="4464" spans="1:2">
      <c r="A4464">
        <v>4463</v>
      </c>
      <c r="B4464" s="13">
        <v>-2.7718254912109268</v>
      </c>
    </row>
    <row r="4465" spans="1:2">
      <c r="A4465">
        <v>4464</v>
      </c>
      <c r="B4465" s="13">
        <v>-1.7625495582953254</v>
      </c>
    </row>
    <row r="4466" spans="1:2">
      <c r="A4466">
        <v>4465</v>
      </c>
      <c r="B4466" s="13">
        <v>2.2527963182969382</v>
      </c>
    </row>
    <row r="4467" spans="1:2">
      <c r="A4467">
        <v>4466</v>
      </c>
      <c r="B4467" s="13">
        <v>-0.18094827315251052</v>
      </c>
    </row>
    <row r="4468" spans="1:2">
      <c r="A4468">
        <v>4467</v>
      </c>
      <c r="B4468" s="13">
        <v>4.4830630609327748</v>
      </c>
    </row>
    <row r="4469" spans="1:2">
      <c r="A4469">
        <v>4468</v>
      </c>
      <c r="B4469" s="13">
        <v>0.10989502973362028</v>
      </c>
    </row>
    <row r="4470" spans="1:2">
      <c r="A4470">
        <v>4469</v>
      </c>
      <c r="B4470" s="13">
        <v>-5.1295154478744038</v>
      </c>
    </row>
    <row r="4471" spans="1:2">
      <c r="A4471">
        <v>4470</v>
      </c>
      <c r="B4471" s="13">
        <v>-4.0142747771354781</v>
      </c>
    </row>
    <row r="4472" spans="1:2">
      <c r="A4472">
        <v>4471</v>
      </c>
      <c r="B4472" s="13">
        <v>6.4952109801701656</v>
      </c>
    </row>
    <row r="4473" spans="1:2">
      <c r="A4473">
        <v>4472</v>
      </c>
      <c r="B4473" s="13">
        <v>-3.1522902006988387</v>
      </c>
    </row>
    <row r="4474" spans="1:2">
      <c r="A4474">
        <v>4473</v>
      </c>
      <c r="B4474" s="13">
        <v>-2.5127317874522523</v>
      </c>
    </row>
    <row r="4475" spans="1:2">
      <c r="A4475">
        <v>4474</v>
      </c>
      <c r="B4475" s="13">
        <v>0.50326296070282328</v>
      </c>
    </row>
    <row r="4476" spans="1:2">
      <c r="A4476">
        <v>4475</v>
      </c>
      <c r="B4476" s="13">
        <v>-2.6243726158397025</v>
      </c>
    </row>
    <row r="4477" spans="1:2">
      <c r="A4477">
        <v>4476</v>
      </c>
      <c r="B4477" s="13">
        <v>2.27810721724431</v>
      </c>
    </row>
    <row r="4478" spans="1:2">
      <c r="A4478">
        <v>4477</v>
      </c>
      <c r="B4478" s="13">
        <v>-3.9788955089212834</v>
      </c>
    </row>
    <row r="4479" spans="1:2">
      <c r="A4479">
        <v>4478</v>
      </c>
      <c r="B4479" s="13">
        <v>-1.8229092314824256</v>
      </c>
    </row>
    <row r="4480" spans="1:2">
      <c r="A4480">
        <v>4479</v>
      </c>
      <c r="B4480" s="13">
        <v>3.9360621234000828</v>
      </c>
    </row>
    <row r="4481" spans="1:2">
      <c r="A4481">
        <v>4480</v>
      </c>
      <c r="B4481" s="13">
        <v>-7.7182313767183945</v>
      </c>
    </row>
    <row r="4482" spans="1:2">
      <c r="A4482">
        <v>4481</v>
      </c>
      <c r="B4482" s="13">
        <v>0.49417159893204626</v>
      </c>
    </row>
    <row r="4483" spans="1:2">
      <c r="A4483">
        <v>4482</v>
      </c>
      <c r="B4483" s="13">
        <v>-2.749767001267811</v>
      </c>
    </row>
    <row r="4484" spans="1:2">
      <c r="A4484">
        <v>4483</v>
      </c>
      <c r="B4484" s="13">
        <v>-1.0530905716447903</v>
      </c>
    </row>
    <row r="4485" spans="1:2">
      <c r="A4485">
        <v>4484</v>
      </c>
      <c r="B4485" s="13">
        <v>-1.2772553018162407</v>
      </c>
    </row>
    <row r="4486" spans="1:2">
      <c r="A4486">
        <v>4485</v>
      </c>
      <c r="B4486" s="13">
        <v>1.9610528959098821</v>
      </c>
    </row>
    <row r="4487" spans="1:2">
      <c r="A4487">
        <v>4486</v>
      </c>
      <c r="B4487" s="13">
        <v>1.1597305484460618</v>
      </c>
    </row>
    <row r="4488" spans="1:2">
      <c r="A4488">
        <v>4487</v>
      </c>
      <c r="B4488" s="13">
        <v>3.4114984908583681</v>
      </c>
    </row>
    <row r="4489" spans="1:2">
      <c r="A4489">
        <v>4488</v>
      </c>
      <c r="B4489" s="13">
        <v>3.4570380751432643</v>
      </c>
    </row>
    <row r="4490" spans="1:2">
      <c r="A4490">
        <v>4489</v>
      </c>
      <c r="B4490" s="13">
        <v>1.1010788364835402</v>
      </c>
    </row>
    <row r="4491" spans="1:2">
      <c r="A4491">
        <v>4490</v>
      </c>
      <c r="B4491" s="13">
        <v>-2.1195894744525123</v>
      </c>
    </row>
    <row r="4492" spans="1:2">
      <c r="A4492">
        <v>4491</v>
      </c>
      <c r="B4492" s="13">
        <v>5.4466675195172529</v>
      </c>
    </row>
    <row r="4493" spans="1:2">
      <c r="A4493">
        <v>4492</v>
      </c>
      <c r="B4493" s="13">
        <v>5.501269723114488</v>
      </c>
    </row>
    <row r="4494" spans="1:2">
      <c r="A4494">
        <v>4493</v>
      </c>
      <c r="B4494" s="13">
        <v>-4.1901847274959207</v>
      </c>
    </row>
    <row r="4495" spans="1:2">
      <c r="A4495">
        <v>4494</v>
      </c>
      <c r="B4495" s="13">
        <v>-7.1727204746471456</v>
      </c>
    </row>
    <row r="4496" spans="1:2">
      <c r="A4496">
        <v>4495</v>
      </c>
      <c r="B4496" s="13">
        <v>-4.3812226442777868</v>
      </c>
    </row>
    <row r="4497" spans="1:2">
      <c r="A4497">
        <v>4496</v>
      </c>
      <c r="B4497" s="13">
        <v>-1.2595664358766692</v>
      </c>
    </row>
    <row r="4498" spans="1:2">
      <c r="A4498">
        <v>4497</v>
      </c>
      <c r="B4498" s="13">
        <v>3.6514007471281809</v>
      </c>
    </row>
    <row r="4499" spans="1:2">
      <c r="A4499">
        <v>4498</v>
      </c>
      <c r="B4499" s="13">
        <v>-1.479945673141265</v>
      </c>
    </row>
    <row r="4500" spans="1:2">
      <c r="A4500">
        <v>4499</v>
      </c>
      <c r="B4500" s="13">
        <v>2.1343699866440238</v>
      </c>
    </row>
    <row r="4501" spans="1:2">
      <c r="A4501">
        <v>4500</v>
      </c>
      <c r="B4501" s="13">
        <v>-3.5892926631861943</v>
      </c>
    </row>
    <row r="4502" spans="1:2">
      <c r="A4502">
        <v>4501</v>
      </c>
      <c r="B4502" s="13">
        <v>-2.6964077156479149</v>
      </c>
    </row>
    <row r="4503" spans="1:2">
      <c r="A4503">
        <v>4502</v>
      </c>
      <c r="B4503" s="13">
        <v>-1.8785671512167529E-3</v>
      </c>
    </row>
    <row r="4504" spans="1:2">
      <c r="A4504">
        <v>4503</v>
      </c>
      <c r="B4504" s="13">
        <v>1.3027924880406125</v>
      </c>
    </row>
    <row r="4505" spans="1:2">
      <c r="A4505">
        <v>4504</v>
      </c>
      <c r="B4505" s="13">
        <v>-0.28891465428311125</v>
      </c>
    </row>
    <row r="4506" spans="1:2">
      <c r="A4506">
        <v>4505</v>
      </c>
      <c r="B4506" s="13">
        <v>2.9947550267662795</v>
      </c>
    </row>
    <row r="4507" spans="1:2">
      <c r="A4507">
        <v>4506</v>
      </c>
      <c r="B4507" s="13">
        <v>-3.2848690472341344</v>
      </c>
    </row>
    <row r="4508" spans="1:2">
      <c r="A4508">
        <v>4507</v>
      </c>
      <c r="B4508" s="13">
        <v>2.0981228549220257E-2</v>
      </c>
    </row>
    <row r="4509" spans="1:2">
      <c r="A4509">
        <v>4508</v>
      </c>
      <c r="B4509" s="13">
        <v>-3.2977086831268521</v>
      </c>
    </row>
    <row r="4510" spans="1:2">
      <c r="A4510">
        <v>4509</v>
      </c>
      <c r="B4510" s="13">
        <v>-1.0904239781508831</v>
      </c>
    </row>
    <row r="4511" spans="1:2">
      <c r="A4511">
        <v>4510</v>
      </c>
      <c r="B4511" s="13">
        <v>2.51390266481092</v>
      </c>
    </row>
    <row r="4512" spans="1:2">
      <c r="A4512">
        <v>4511</v>
      </c>
      <c r="B4512" s="13">
        <v>1.7510602021387893</v>
      </c>
    </row>
    <row r="4513" spans="1:2">
      <c r="A4513">
        <v>4512</v>
      </c>
      <c r="B4513" s="13">
        <v>-1.3577036327248664</v>
      </c>
    </row>
    <row r="4514" spans="1:2">
      <c r="A4514">
        <v>4513</v>
      </c>
      <c r="B4514" s="13">
        <v>3.6857929958621529</v>
      </c>
    </row>
    <row r="4515" spans="1:2">
      <c r="A4515">
        <v>4514</v>
      </c>
      <c r="B4515" s="13">
        <v>-1.9285306826187556</v>
      </c>
    </row>
    <row r="4516" spans="1:2">
      <c r="A4516">
        <v>4515</v>
      </c>
      <c r="B4516" s="13">
        <v>1.3969797911962916</v>
      </c>
    </row>
    <row r="4517" spans="1:2">
      <c r="A4517">
        <v>4516</v>
      </c>
      <c r="B4517" s="13">
        <v>2.3619310568238965</v>
      </c>
    </row>
    <row r="4518" spans="1:2">
      <c r="A4518">
        <v>4517</v>
      </c>
      <c r="B4518" s="13">
        <v>1.7984990358212123</v>
      </c>
    </row>
    <row r="4519" spans="1:2">
      <c r="A4519">
        <v>4518</v>
      </c>
      <c r="B4519" s="13">
        <v>-2.7958666919669137</v>
      </c>
    </row>
    <row r="4520" spans="1:2">
      <c r="A4520">
        <v>4519</v>
      </c>
      <c r="B4520" s="13">
        <v>2.3295942163083359</v>
      </c>
    </row>
    <row r="4521" spans="1:2">
      <c r="A4521">
        <v>4520</v>
      </c>
      <c r="B4521" s="13">
        <v>-1.1313244348062861</v>
      </c>
    </row>
    <row r="4522" spans="1:2">
      <c r="A4522">
        <v>4521</v>
      </c>
      <c r="B4522" s="13">
        <v>1.9371937496684879</v>
      </c>
    </row>
    <row r="4523" spans="1:2">
      <c r="A4523">
        <v>4522</v>
      </c>
      <c r="B4523" s="13">
        <v>0.20779684952036195</v>
      </c>
    </row>
    <row r="4524" spans="1:2">
      <c r="A4524">
        <v>4523</v>
      </c>
      <c r="B4524" s="13">
        <v>-5.1688434244605359</v>
      </c>
    </row>
    <row r="4525" spans="1:2">
      <c r="A4525">
        <v>4524</v>
      </c>
      <c r="B4525" s="13">
        <v>-4.8561194125864686</v>
      </c>
    </row>
    <row r="4526" spans="1:2">
      <c r="A4526">
        <v>4525</v>
      </c>
      <c r="B4526" s="13">
        <v>3.8329073884122145</v>
      </c>
    </row>
    <row r="4527" spans="1:2">
      <c r="A4527">
        <v>4526</v>
      </c>
      <c r="B4527" s="13">
        <v>-1.3716313433334486</v>
      </c>
    </row>
    <row r="4528" spans="1:2">
      <c r="A4528">
        <v>4527</v>
      </c>
      <c r="B4528" s="13">
        <v>0.82802328150579596</v>
      </c>
    </row>
    <row r="4529" spans="1:2">
      <c r="A4529">
        <v>4528</v>
      </c>
      <c r="B4529" s="13">
        <v>0.18900706715011514</v>
      </c>
    </row>
    <row r="4530" spans="1:2">
      <c r="A4530">
        <v>4529</v>
      </c>
      <c r="B4530" s="13">
        <v>9.7863702244569843</v>
      </c>
    </row>
    <row r="4531" spans="1:2">
      <c r="A4531">
        <v>4530</v>
      </c>
      <c r="B4531" s="13">
        <v>5.9811368741638233</v>
      </c>
    </row>
    <row r="4532" spans="1:2">
      <c r="A4532">
        <v>4531</v>
      </c>
      <c r="B4532" s="13">
        <v>-5.3858423256200085</v>
      </c>
    </row>
    <row r="4533" spans="1:2">
      <c r="A4533">
        <v>4532</v>
      </c>
      <c r="B4533" s="13">
        <v>1.5977013335506194</v>
      </c>
    </row>
    <row r="4534" spans="1:2">
      <c r="A4534">
        <v>4533</v>
      </c>
      <c r="B4534" s="13">
        <v>-5.2526141663785424</v>
      </c>
    </row>
    <row r="4535" spans="1:2">
      <c r="A4535">
        <v>4534</v>
      </c>
      <c r="B4535" s="13">
        <v>1.9151488928738825</v>
      </c>
    </row>
    <row r="4536" spans="1:2">
      <c r="A4536">
        <v>4535</v>
      </c>
      <c r="B4536" s="13">
        <v>-3.9916737760835335</v>
      </c>
    </row>
    <row r="4537" spans="1:2">
      <c r="A4537">
        <v>4536</v>
      </c>
      <c r="B4537" s="13">
        <v>2.1655764384710614</v>
      </c>
    </row>
    <row r="4538" spans="1:2">
      <c r="A4538">
        <v>4537</v>
      </c>
      <c r="B4538" s="13">
        <v>-0.77724423874368687</v>
      </c>
    </row>
    <row r="4539" spans="1:2">
      <c r="A4539">
        <v>4538</v>
      </c>
      <c r="B4539" s="13">
        <v>1.8186202265857401</v>
      </c>
    </row>
    <row r="4540" spans="1:2">
      <c r="A4540">
        <v>4539</v>
      </c>
      <c r="B4540" s="13">
        <v>-1.8681919563865743</v>
      </c>
    </row>
    <row r="4541" spans="1:2">
      <c r="A4541">
        <v>4540</v>
      </c>
      <c r="B4541" s="13">
        <v>-1.9069587360462863</v>
      </c>
    </row>
    <row r="4542" spans="1:2">
      <c r="A4542">
        <v>4541</v>
      </c>
      <c r="B4542" s="13">
        <v>-1.5004012439483194</v>
      </c>
    </row>
    <row r="4543" spans="1:2">
      <c r="A4543">
        <v>4542</v>
      </c>
      <c r="B4543" s="13">
        <v>-1.2193500154394314</v>
      </c>
    </row>
    <row r="4544" spans="1:2">
      <c r="A4544">
        <v>4543</v>
      </c>
      <c r="B4544" s="13">
        <v>3.9180481114766246</v>
      </c>
    </row>
    <row r="4545" spans="1:2">
      <c r="A4545">
        <v>4544</v>
      </c>
      <c r="B4545" s="13">
        <v>-2.6202183017013443</v>
      </c>
    </row>
    <row r="4546" spans="1:2">
      <c r="A4546">
        <v>4545</v>
      </c>
      <c r="B4546" s="13">
        <v>-1.5820312790280422</v>
      </c>
    </row>
    <row r="4547" spans="1:2">
      <c r="A4547">
        <v>4546</v>
      </c>
      <c r="B4547" s="13">
        <v>-5.2862333000855113</v>
      </c>
    </row>
    <row r="4548" spans="1:2">
      <c r="A4548">
        <v>4547</v>
      </c>
      <c r="B4548" s="13">
        <v>-1.1813938852803625</v>
      </c>
    </row>
    <row r="4549" spans="1:2">
      <c r="A4549">
        <v>4548</v>
      </c>
      <c r="B4549" s="13">
        <v>1.2195152781697949</v>
      </c>
    </row>
    <row r="4550" spans="1:2">
      <c r="A4550">
        <v>4549</v>
      </c>
      <c r="B4550" s="13">
        <v>-1.8962501241822354</v>
      </c>
    </row>
    <row r="4551" spans="1:2">
      <c r="A4551">
        <v>4550</v>
      </c>
      <c r="B4551" s="13">
        <v>2.478963238372736</v>
      </c>
    </row>
    <row r="4552" spans="1:2">
      <c r="A4552">
        <v>4551</v>
      </c>
      <c r="B4552" s="13">
        <v>-3.4376837577556074</v>
      </c>
    </row>
    <row r="4553" spans="1:2">
      <c r="A4553">
        <v>4552</v>
      </c>
      <c r="B4553" s="13">
        <v>1.2231665205356768</v>
      </c>
    </row>
    <row r="4554" spans="1:2">
      <c r="A4554">
        <v>4553</v>
      </c>
      <c r="B4554" s="13">
        <v>2.1877241310748787</v>
      </c>
    </row>
    <row r="4555" spans="1:2">
      <c r="A4555">
        <v>4554</v>
      </c>
      <c r="B4555" s="13">
        <v>-2.4753325352391844</v>
      </c>
    </row>
    <row r="4556" spans="1:2">
      <c r="A4556">
        <v>4555</v>
      </c>
      <c r="B4556" s="13">
        <v>-9.4023582100014877</v>
      </c>
    </row>
    <row r="4557" spans="1:2">
      <c r="A4557">
        <v>4556</v>
      </c>
      <c r="B4557" s="13">
        <v>-3.2612685055006323</v>
      </c>
    </row>
    <row r="4558" spans="1:2">
      <c r="A4558">
        <v>4557</v>
      </c>
      <c r="B4558" s="13">
        <v>1.8289497769385835E-2</v>
      </c>
    </row>
    <row r="4559" spans="1:2">
      <c r="A4559">
        <v>4558</v>
      </c>
      <c r="B4559" s="13">
        <v>-2.1001509809147461</v>
      </c>
    </row>
    <row r="4560" spans="1:2">
      <c r="A4560">
        <v>4559</v>
      </c>
      <c r="B4560" s="13">
        <v>-3.6882277312594485</v>
      </c>
    </row>
    <row r="4561" spans="1:2">
      <c r="A4561">
        <v>4560</v>
      </c>
      <c r="B4561" s="13">
        <v>1.2870385993734591E-2</v>
      </c>
    </row>
    <row r="4562" spans="1:2">
      <c r="A4562">
        <v>4561</v>
      </c>
      <c r="B4562" s="13">
        <v>-1.6328904598417617</v>
      </c>
    </row>
    <row r="4563" spans="1:2">
      <c r="A4563">
        <v>4562</v>
      </c>
      <c r="B4563" s="13">
        <v>1.868194753618172</v>
      </c>
    </row>
    <row r="4564" spans="1:2">
      <c r="A4564">
        <v>4563</v>
      </c>
      <c r="B4564" s="13">
        <v>-2.9263111985381212</v>
      </c>
    </row>
    <row r="4565" spans="1:2">
      <c r="A4565">
        <v>4564</v>
      </c>
      <c r="B4565" s="13">
        <v>2.6392048201132785</v>
      </c>
    </row>
    <row r="4566" spans="1:2">
      <c r="A4566">
        <v>4565</v>
      </c>
      <c r="B4566" s="13">
        <v>-4.1826433065233886</v>
      </c>
    </row>
    <row r="4567" spans="1:2">
      <c r="A4567">
        <v>4566</v>
      </c>
      <c r="B4567" s="13">
        <v>-3.2928248246457343</v>
      </c>
    </row>
    <row r="4568" spans="1:2">
      <c r="A4568">
        <v>4567</v>
      </c>
      <c r="B4568" s="13">
        <v>4.1495667465266601</v>
      </c>
    </row>
    <row r="4569" spans="1:2">
      <c r="A4569">
        <v>4568</v>
      </c>
      <c r="B4569" s="13">
        <v>-7.8426272496302296</v>
      </c>
    </row>
    <row r="4570" spans="1:2">
      <c r="A4570">
        <v>4569</v>
      </c>
      <c r="B4570" s="13">
        <v>2.9751436669619062</v>
      </c>
    </row>
    <row r="4571" spans="1:2">
      <c r="A4571">
        <v>4570</v>
      </c>
      <c r="B4571" s="13">
        <v>1.8683705750404858</v>
      </c>
    </row>
    <row r="4572" spans="1:2">
      <c r="A4572">
        <v>4571</v>
      </c>
      <c r="B4572" s="13">
        <v>-0.59384418628849522</v>
      </c>
    </row>
    <row r="4573" spans="1:2">
      <c r="A4573">
        <v>4572</v>
      </c>
      <c r="B4573" s="13">
        <v>1.2305901901562326</v>
      </c>
    </row>
    <row r="4574" spans="1:2">
      <c r="A4574">
        <v>4573</v>
      </c>
      <c r="B4574" s="13">
        <v>1.5865629796926544</v>
      </c>
    </row>
    <row r="4575" spans="1:2">
      <c r="A4575">
        <v>4574</v>
      </c>
      <c r="B4575" s="13">
        <v>-3.5281951229525035</v>
      </c>
    </row>
    <row r="4576" spans="1:2">
      <c r="A4576">
        <v>4575</v>
      </c>
      <c r="B4576" s="13">
        <v>3.6444201318222755</v>
      </c>
    </row>
    <row r="4577" spans="1:2">
      <c r="A4577">
        <v>4576</v>
      </c>
      <c r="B4577" s="13">
        <v>-2.0713499187086351</v>
      </c>
    </row>
    <row r="4578" spans="1:2">
      <c r="A4578">
        <v>4577</v>
      </c>
      <c r="B4578" s="13">
        <v>1.3968521789888877</v>
      </c>
    </row>
    <row r="4579" spans="1:2">
      <c r="A4579">
        <v>4578</v>
      </c>
      <c r="B4579" s="13">
        <v>2.8548111511425538</v>
      </c>
    </row>
    <row r="4580" spans="1:2">
      <c r="A4580">
        <v>4579</v>
      </c>
      <c r="B4580" s="13">
        <v>5.7211702308322963</v>
      </c>
    </row>
    <row r="4581" spans="1:2">
      <c r="A4581">
        <v>4580</v>
      </c>
      <c r="B4581" s="13">
        <v>1.230064647679981</v>
      </c>
    </row>
    <row r="4582" spans="1:2">
      <c r="A4582">
        <v>4581</v>
      </c>
      <c r="B4582" s="13">
        <v>-1.0438100664448569</v>
      </c>
    </row>
    <row r="4583" spans="1:2">
      <c r="A4583">
        <v>4582</v>
      </c>
      <c r="B4583" s="13">
        <v>-7.5002032962438694</v>
      </c>
    </row>
    <row r="4584" spans="1:2">
      <c r="A4584">
        <v>4583</v>
      </c>
      <c r="B4584" s="13">
        <v>1.6340337714465951</v>
      </c>
    </row>
    <row r="4585" spans="1:2">
      <c r="A4585">
        <v>4584</v>
      </c>
      <c r="B4585" s="13">
        <v>-5.1936910052020986</v>
      </c>
    </row>
    <row r="4586" spans="1:2">
      <c r="A4586">
        <v>4585</v>
      </c>
      <c r="B4586" s="13">
        <v>3.5381785883595249</v>
      </c>
    </row>
    <row r="4587" spans="1:2">
      <c r="A4587">
        <v>4586</v>
      </c>
      <c r="B4587" s="13">
        <v>0.67880401527023249</v>
      </c>
    </row>
    <row r="4588" spans="1:2">
      <c r="A4588">
        <v>4587</v>
      </c>
      <c r="B4588" s="13">
        <v>-0.27729829602071632</v>
      </c>
    </row>
    <row r="4589" spans="1:2">
      <c r="A4589">
        <v>4588</v>
      </c>
      <c r="B4589" s="13">
        <v>0.61318465121284171</v>
      </c>
    </row>
    <row r="4590" spans="1:2">
      <c r="A4590">
        <v>4589</v>
      </c>
      <c r="B4590" s="13">
        <v>3.8880462684077761</v>
      </c>
    </row>
    <row r="4591" spans="1:2">
      <c r="A4591">
        <v>4590</v>
      </c>
      <c r="B4591" s="13">
        <v>5.345142053751125E-2</v>
      </c>
    </row>
    <row r="4592" spans="1:2">
      <c r="A4592">
        <v>4591</v>
      </c>
      <c r="B4592" s="13">
        <v>1.309456478189591</v>
      </c>
    </row>
    <row r="4593" spans="1:2">
      <c r="A4593">
        <v>4592</v>
      </c>
      <c r="B4593" s="13">
        <v>4.5932310358994766</v>
      </c>
    </row>
    <row r="4594" spans="1:2">
      <c r="A4594">
        <v>4593</v>
      </c>
      <c r="B4594" s="13">
        <v>-1.2346396303163232</v>
      </c>
    </row>
    <row r="4595" spans="1:2">
      <c r="A4595">
        <v>4594</v>
      </c>
      <c r="B4595" s="13">
        <v>-0.11457536537449237</v>
      </c>
    </row>
    <row r="4596" spans="1:2">
      <c r="A4596">
        <v>4595</v>
      </c>
      <c r="B4596" s="13">
        <v>1.3334441385267503E-2</v>
      </c>
    </row>
    <row r="4597" spans="1:2">
      <c r="A4597">
        <v>4596</v>
      </c>
      <c r="B4597" s="13">
        <v>0.41703883074731807</v>
      </c>
    </row>
    <row r="4598" spans="1:2">
      <c r="A4598">
        <v>4597</v>
      </c>
      <c r="B4598" s="13">
        <v>1.1424691301405678</v>
      </c>
    </row>
    <row r="4599" spans="1:2">
      <c r="A4599">
        <v>4598</v>
      </c>
      <c r="B4599" s="13">
        <v>-6.5948682216684027</v>
      </c>
    </row>
    <row r="4600" spans="1:2">
      <c r="A4600">
        <v>4599</v>
      </c>
      <c r="B4600" s="13">
        <v>-0.80640852319579936</v>
      </c>
    </row>
    <row r="4601" spans="1:2">
      <c r="A4601">
        <v>4600</v>
      </c>
      <c r="B4601" s="13">
        <v>-0.47949149938756619</v>
      </c>
    </row>
    <row r="4602" spans="1:2">
      <c r="A4602">
        <v>4601</v>
      </c>
      <c r="B4602" s="13">
        <v>-4.9937842071943672</v>
      </c>
    </row>
    <row r="4603" spans="1:2">
      <c r="A4603">
        <v>4602</v>
      </c>
      <c r="B4603" s="13">
        <v>-0.75879104771771066</v>
      </c>
    </row>
    <row r="4604" spans="1:2">
      <c r="A4604">
        <v>4603</v>
      </c>
      <c r="B4604" s="13">
        <v>-1.5652037363650064</v>
      </c>
    </row>
    <row r="4605" spans="1:2">
      <c r="A4605">
        <v>4604</v>
      </c>
      <c r="B4605" s="13">
        <v>-4.1180120196456969</v>
      </c>
    </row>
    <row r="4606" spans="1:2">
      <c r="A4606">
        <v>4605</v>
      </c>
      <c r="B4606" s="13">
        <v>-4.0952334011404536</v>
      </c>
    </row>
    <row r="4607" spans="1:2">
      <c r="A4607">
        <v>4606</v>
      </c>
      <c r="B4607" s="13">
        <v>0.72918688886096084</v>
      </c>
    </row>
    <row r="4608" spans="1:2">
      <c r="A4608">
        <v>4607</v>
      </c>
      <c r="B4608" s="13">
        <v>-0.76923604373832566</v>
      </c>
    </row>
    <row r="4609" spans="1:2">
      <c r="A4609">
        <v>4608</v>
      </c>
      <c r="B4609" s="13">
        <v>-2.8631322798911469</v>
      </c>
    </row>
    <row r="4610" spans="1:2">
      <c r="A4610">
        <v>4609</v>
      </c>
      <c r="B4610" s="13">
        <v>0.89009806072440745</v>
      </c>
    </row>
    <row r="4611" spans="1:2">
      <c r="A4611">
        <v>4610</v>
      </c>
      <c r="B4611" s="13">
        <v>-2.6998007385150689</v>
      </c>
    </row>
    <row r="4612" spans="1:2">
      <c r="A4612">
        <v>4611</v>
      </c>
      <c r="B4612" s="13">
        <v>-3.1681420235531985</v>
      </c>
    </row>
    <row r="4613" spans="1:2">
      <c r="A4613">
        <v>4612</v>
      </c>
      <c r="B4613" s="13">
        <v>-2.636761978542566</v>
      </c>
    </row>
    <row r="4614" spans="1:2">
      <c r="A4614">
        <v>4613</v>
      </c>
      <c r="B4614" s="13">
        <v>-5.6225157247612874</v>
      </c>
    </row>
    <row r="4615" spans="1:2">
      <c r="A4615">
        <v>4614</v>
      </c>
      <c r="B4615" s="13">
        <v>4.4309701528786274</v>
      </c>
    </row>
    <row r="4616" spans="1:2">
      <c r="A4616">
        <v>4615</v>
      </c>
      <c r="B4616" s="13">
        <v>0.16841226109861224</v>
      </c>
    </row>
    <row r="4617" spans="1:2">
      <c r="A4617">
        <v>4616</v>
      </c>
      <c r="B4617" s="13">
        <v>1.1313776833864104</v>
      </c>
    </row>
    <row r="4618" spans="1:2">
      <c r="A4618">
        <v>4617</v>
      </c>
      <c r="B4618" s="13">
        <v>-2.5933545249104171</v>
      </c>
    </row>
    <row r="4619" spans="1:2">
      <c r="A4619">
        <v>4618</v>
      </c>
      <c r="B4619" s="13">
        <v>-4.7115298914550579</v>
      </c>
    </row>
    <row r="4620" spans="1:2">
      <c r="A4620">
        <v>4619</v>
      </c>
      <c r="B4620" s="13">
        <v>-7.2078311545031006</v>
      </c>
    </row>
    <row r="4621" spans="1:2">
      <c r="A4621">
        <v>4620</v>
      </c>
      <c r="B4621" s="13">
        <v>-5.4592716705917796E-2</v>
      </c>
    </row>
    <row r="4622" spans="1:2">
      <c r="A4622">
        <v>4621</v>
      </c>
      <c r="B4622" s="13">
        <v>-3.1063447904743353</v>
      </c>
    </row>
    <row r="4623" spans="1:2">
      <c r="A4623">
        <v>4622</v>
      </c>
      <c r="B4623" s="13">
        <v>0.32890038958382384</v>
      </c>
    </row>
    <row r="4624" spans="1:2">
      <c r="A4624">
        <v>4623</v>
      </c>
      <c r="B4624" s="13">
        <v>-1.5113207269233411</v>
      </c>
    </row>
    <row r="4625" spans="1:2">
      <c r="A4625">
        <v>4624</v>
      </c>
      <c r="B4625" s="13">
        <v>-11.785417216529092</v>
      </c>
    </row>
    <row r="4626" spans="1:2">
      <c r="A4626">
        <v>4625</v>
      </c>
      <c r="B4626" s="13">
        <v>-2.0959631087952895</v>
      </c>
    </row>
    <row r="4627" spans="1:2">
      <c r="A4627">
        <v>4626</v>
      </c>
      <c r="B4627" s="13">
        <v>5.4516678841100723E-2</v>
      </c>
    </row>
    <row r="4628" spans="1:2">
      <c r="A4628">
        <v>4627</v>
      </c>
      <c r="B4628" s="13">
        <v>-0.18692814948706468</v>
      </c>
    </row>
    <row r="4629" spans="1:2">
      <c r="A4629">
        <v>4628</v>
      </c>
      <c r="B4629" s="13">
        <v>3.1310563060012289</v>
      </c>
    </row>
    <row r="4630" spans="1:2">
      <c r="A4630">
        <v>4629</v>
      </c>
      <c r="B4630" s="13">
        <v>-4.5643866606306762</v>
      </c>
    </row>
    <row r="4631" spans="1:2">
      <c r="A4631">
        <v>4630</v>
      </c>
      <c r="B4631" s="13">
        <v>1.615278038177214</v>
      </c>
    </row>
    <row r="4632" spans="1:2">
      <c r="A4632">
        <v>4631</v>
      </c>
      <c r="B4632" s="13">
        <v>1.6430578670049591</v>
      </c>
    </row>
    <row r="4633" spans="1:2">
      <c r="A4633">
        <v>4632</v>
      </c>
      <c r="B4633" s="13">
        <v>9.4240757483190212</v>
      </c>
    </row>
    <row r="4634" spans="1:2">
      <c r="A4634">
        <v>4633</v>
      </c>
      <c r="B4634" s="13">
        <v>1.4642682923625918</v>
      </c>
    </row>
    <row r="4635" spans="1:2">
      <c r="A4635">
        <v>4634</v>
      </c>
      <c r="B4635" s="13">
        <v>-2.4753889731488998</v>
      </c>
    </row>
    <row r="4636" spans="1:2">
      <c r="A4636">
        <v>4635</v>
      </c>
      <c r="B4636" s="13">
        <v>-0.3123144130392112</v>
      </c>
    </row>
    <row r="4637" spans="1:2">
      <c r="A4637">
        <v>4636</v>
      </c>
      <c r="B4637" s="13">
        <v>7.8394151688206459E-2</v>
      </c>
    </row>
    <row r="4638" spans="1:2">
      <c r="A4638">
        <v>4637</v>
      </c>
      <c r="B4638" s="13">
        <v>0.96112641247193409</v>
      </c>
    </row>
    <row r="4639" spans="1:2">
      <c r="A4639">
        <v>4638</v>
      </c>
      <c r="B4639" s="13">
        <v>-1.2437184047706755</v>
      </c>
    </row>
    <row r="4640" spans="1:2">
      <c r="A4640">
        <v>4639</v>
      </c>
      <c r="B4640" s="13">
        <v>-1.4059160238919555</v>
      </c>
    </row>
    <row r="4641" spans="1:2">
      <c r="A4641">
        <v>4640</v>
      </c>
      <c r="B4641" s="13">
        <v>-3.6530390819849794</v>
      </c>
    </row>
    <row r="4642" spans="1:2">
      <c r="A4642">
        <v>4641</v>
      </c>
      <c r="B4642" s="13">
        <v>0.66064664147621321</v>
      </c>
    </row>
    <row r="4643" spans="1:2">
      <c r="A4643">
        <v>4642</v>
      </c>
      <c r="B4643" s="13">
        <v>-3.7276635441791774</v>
      </c>
    </row>
    <row r="4644" spans="1:2">
      <c r="A4644">
        <v>4643</v>
      </c>
      <c r="B4644" s="13">
        <v>-4.9865881247154125</v>
      </c>
    </row>
    <row r="4645" spans="1:2">
      <c r="A4645">
        <v>4644</v>
      </c>
      <c r="B4645" s="13">
        <v>-1.7772150920030401</v>
      </c>
    </row>
    <row r="4646" spans="1:2">
      <c r="A4646">
        <v>4645</v>
      </c>
      <c r="B4646" s="13">
        <v>3.8577578538834092</v>
      </c>
    </row>
    <row r="4647" spans="1:2">
      <c r="A4647">
        <v>4646</v>
      </c>
      <c r="B4647" s="13">
        <v>-5.4234193660808394E-2</v>
      </c>
    </row>
    <row r="4648" spans="1:2">
      <c r="A4648">
        <v>4647</v>
      </c>
      <c r="B4648" s="13">
        <v>-2.3618502345260408</v>
      </c>
    </row>
    <row r="4649" spans="1:2">
      <c r="A4649">
        <v>4648</v>
      </c>
      <c r="B4649" s="13">
        <v>-3.4281661551183809</v>
      </c>
    </row>
    <row r="4650" spans="1:2">
      <c r="A4650">
        <v>4649</v>
      </c>
      <c r="B4650" s="13">
        <v>1.8550306247881219</v>
      </c>
    </row>
    <row r="4651" spans="1:2">
      <c r="A4651">
        <v>4650</v>
      </c>
      <c r="B4651" s="13">
        <v>0.47488633285540716</v>
      </c>
    </row>
    <row r="4652" spans="1:2">
      <c r="A4652">
        <v>4651</v>
      </c>
      <c r="B4652" s="13">
        <v>0.55589785774659084</v>
      </c>
    </row>
    <row r="4653" spans="1:2">
      <c r="A4653">
        <v>4652</v>
      </c>
      <c r="B4653" s="13">
        <v>-1.0489103505375512</v>
      </c>
    </row>
    <row r="4654" spans="1:2">
      <c r="A4654">
        <v>4653</v>
      </c>
      <c r="B4654" s="13">
        <v>2.5736416841131962</v>
      </c>
    </row>
    <row r="4655" spans="1:2">
      <c r="A4655">
        <v>4654</v>
      </c>
      <c r="B4655" s="13">
        <v>0.86118964920075436</v>
      </c>
    </row>
    <row r="4656" spans="1:2">
      <c r="A4656">
        <v>4655</v>
      </c>
      <c r="B4656" s="13">
        <v>2.5925294951566666</v>
      </c>
    </row>
    <row r="4657" spans="1:2">
      <c r="A4657">
        <v>4656</v>
      </c>
      <c r="B4657" s="13">
        <v>-6.7133497630457164</v>
      </c>
    </row>
    <row r="4658" spans="1:2">
      <c r="A4658">
        <v>4657</v>
      </c>
      <c r="B4658" s="13">
        <v>4.786307465119136</v>
      </c>
    </row>
    <row r="4659" spans="1:2">
      <c r="A4659">
        <v>4658</v>
      </c>
      <c r="B4659" s="13">
        <v>-2.3506679055054169</v>
      </c>
    </row>
    <row r="4660" spans="1:2">
      <c r="A4660">
        <v>4659</v>
      </c>
      <c r="B4660" s="13">
        <v>0.42180936620182524</v>
      </c>
    </row>
    <row r="4661" spans="1:2">
      <c r="A4661">
        <v>4660</v>
      </c>
      <c r="B4661" s="13">
        <v>-1.4771316350597821</v>
      </c>
    </row>
    <row r="4662" spans="1:2">
      <c r="A4662">
        <v>4661</v>
      </c>
      <c r="B4662" s="13">
        <v>0.50992633693577372</v>
      </c>
    </row>
    <row r="4663" spans="1:2">
      <c r="A4663">
        <v>4662</v>
      </c>
      <c r="B4663" s="13">
        <v>1.8506883519151636</v>
      </c>
    </row>
    <row r="4664" spans="1:2">
      <c r="A4664">
        <v>4663</v>
      </c>
      <c r="B4664" s="13">
        <v>-4.9423190164311732</v>
      </c>
    </row>
    <row r="4665" spans="1:2">
      <c r="A4665">
        <v>4664</v>
      </c>
      <c r="B4665" s="13">
        <v>3.5599197501552786</v>
      </c>
    </row>
    <row r="4666" spans="1:2">
      <c r="A4666">
        <v>4665</v>
      </c>
      <c r="B4666" s="13">
        <v>3.2705915889363095</v>
      </c>
    </row>
    <row r="4667" spans="1:2">
      <c r="A4667">
        <v>4666</v>
      </c>
      <c r="B4667" s="13">
        <v>-0.46033991222905157</v>
      </c>
    </row>
    <row r="4668" spans="1:2">
      <c r="A4668">
        <v>4667</v>
      </c>
      <c r="B4668" s="13">
        <v>4.4967329154734399</v>
      </c>
    </row>
    <row r="4669" spans="1:2">
      <c r="A4669">
        <v>4668</v>
      </c>
      <c r="B4669" s="13">
        <v>-1.3556025047050475</v>
      </c>
    </row>
    <row r="4670" spans="1:2">
      <c r="A4670">
        <v>4669</v>
      </c>
      <c r="B4670" s="13">
        <v>3.1894338493971555</v>
      </c>
    </row>
    <row r="4671" spans="1:2">
      <c r="A4671">
        <v>4670</v>
      </c>
      <c r="B4671" s="13">
        <v>-4.7143942336758684</v>
      </c>
    </row>
    <row r="4672" spans="1:2">
      <c r="A4672">
        <v>4671</v>
      </c>
      <c r="B4672" s="13">
        <v>-1.9258903835316314</v>
      </c>
    </row>
    <row r="4673" spans="1:2">
      <c r="A4673">
        <v>4672</v>
      </c>
      <c r="B4673" s="13">
        <v>-0.37997305552475491</v>
      </c>
    </row>
    <row r="4674" spans="1:2">
      <c r="A4674">
        <v>4673</v>
      </c>
      <c r="B4674" s="13">
        <v>-0.38759427649572537</v>
      </c>
    </row>
    <row r="4675" spans="1:2">
      <c r="A4675">
        <v>4674</v>
      </c>
      <c r="B4675" s="13">
        <v>-0.21085429967509473</v>
      </c>
    </row>
    <row r="4676" spans="1:2">
      <c r="A4676">
        <v>4675</v>
      </c>
      <c r="B4676" s="13">
        <v>-6.9789079929823474</v>
      </c>
    </row>
    <row r="4677" spans="1:2">
      <c r="A4677">
        <v>4676</v>
      </c>
      <c r="B4677" s="13">
        <v>-3.0536525582377303</v>
      </c>
    </row>
    <row r="4678" spans="1:2">
      <c r="A4678">
        <v>4677</v>
      </c>
      <c r="B4678" s="13">
        <v>-3.701801721204772</v>
      </c>
    </row>
    <row r="4679" spans="1:2">
      <c r="A4679">
        <v>4678</v>
      </c>
      <c r="B4679" s="13">
        <v>-6.1404060850234492</v>
      </c>
    </row>
    <row r="4680" spans="1:2">
      <c r="A4680">
        <v>4679</v>
      </c>
      <c r="B4680" s="13">
        <v>-1.5121958605127703</v>
      </c>
    </row>
    <row r="4681" spans="1:2">
      <c r="A4681">
        <v>4680</v>
      </c>
      <c r="B4681" s="13">
        <v>-0.15393416826103568</v>
      </c>
    </row>
    <row r="4682" spans="1:2">
      <c r="A4682">
        <v>4681</v>
      </c>
      <c r="B4682" s="13">
        <v>-2.7110957341519959</v>
      </c>
    </row>
    <row r="4683" spans="1:2">
      <c r="A4683">
        <v>4682</v>
      </c>
      <c r="B4683" s="13">
        <v>0.68843785842320171</v>
      </c>
    </row>
    <row r="4684" spans="1:2">
      <c r="A4684">
        <v>4683</v>
      </c>
      <c r="B4684" s="13">
        <v>-3.0782464380239762</v>
      </c>
    </row>
    <row r="4685" spans="1:2">
      <c r="A4685">
        <v>4684</v>
      </c>
      <c r="B4685" s="13">
        <v>-2.4443296760845277</v>
      </c>
    </row>
    <row r="4686" spans="1:2">
      <c r="A4686">
        <v>4685</v>
      </c>
      <c r="B4686" s="13">
        <v>-0.25648574227636689</v>
      </c>
    </row>
    <row r="4687" spans="1:2">
      <c r="A4687">
        <v>4686</v>
      </c>
      <c r="B4687" s="13">
        <v>-0.78622424181083339</v>
      </c>
    </row>
    <row r="4688" spans="1:2">
      <c r="A4688">
        <v>4687</v>
      </c>
      <c r="B4688" s="13">
        <v>1.520068711462272</v>
      </c>
    </row>
    <row r="4689" spans="1:2">
      <c r="A4689">
        <v>4688</v>
      </c>
      <c r="B4689" s="13">
        <v>1.9475928071190418</v>
      </c>
    </row>
    <row r="4690" spans="1:2">
      <c r="A4690">
        <v>4689</v>
      </c>
      <c r="B4690" s="13">
        <v>2.9729958487784214</v>
      </c>
    </row>
    <row r="4691" spans="1:2">
      <c r="A4691">
        <v>4690</v>
      </c>
      <c r="B4691" s="13">
        <v>3.7875982866101938</v>
      </c>
    </row>
    <row r="4692" spans="1:2">
      <c r="A4692">
        <v>4691</v>
      </c>
      <c r="B4692" s="13">
        <v>-3.2682877159503168</v>
      </c>
    </row>
    <row r="4693" spans="1:2">
      <c r="A4693">
        <v>4692</v>
      </c>
      <c r="B4693" s="13">
        <v>2.7559001617973786</v>
      </c>
    </row>
    <row r="4694" spans="1:2">
      <c r="A4694">
        <v>4693</v>
      </c>
      <c r="B4694" s="13">
        <v>-1.0976391706645314</v>
      </c>
    </row>
    <row r="4695" spans="1:2">
      <c r="A4695">
        <v>4694</v>
      </c>
      <c r="B4695" s="13">
        <v>-2.9131560620242563</v>
      </c>
    </row>
    <row r="4696" spans="1:2">
      <c r="A4696">
        <v>4695</v>
      </c>
      <c r="B4696" s="13">
        <v>-1.0969915839029178</v>
      </c>
    </row>
    <row r="4697" spans="1:2">
      <c r="A4697">
        <v>4696</v>
      </c>
      <c r="B4697" s="13">
        <v>-8.6279036700081697</v>
      </c>
    </row>
    <row r="4698" spans="1:2">
      <c r="A4698">
        <v>4697</v>
      </c>
      <c r="B4698" s="13">
        <v>-0.85625332286280775</v>
      </c>
    </row>
    <row r="4699" spans="1:2">
      <c r="A4699">
        <v>4698</v>
      </c>
      <c r="B4699" s="13">
        <v>-1.3146987094252596</v>
      </c>
    </row>
    <row r="4700" spans="1:2">
      <c r="A4700">
        <v>4699</v>
      </c>
      <c r="B4700" s="13">
        <v>-3.9313303312460937</v>
      </c>
    </row>
    <row r="4701" spans="1:2">
      <c r="A4701">
        <v>4700</v>
      </c>
      <c r="B4701" s="13">
        <v>2.0255052037238479E-2</v>
      </c>
    </row>
    <row r="4702" spans="1:2">
      <c r="A4702">
        <v>4701</v>
      </c>
      <c r="B4702" s="13">
        <v>2.3223904759921856</v>
      </c>
    </row>
    <row r="4703" spans="1:2">
      <c r="A4703">
        <v>4702</v>
      </c>
      <c r="B4703" s="13">
        <v>4.5204814266150999</v>
      </c>
    </row>
    <row r="4704" spans="1:2">
      <c r="A4704">
        <v>4703</v>
      </c>
      <c r="B4704" s="13">
        <v>-2.2313648764678566</v>
      </c>
    </row>
    <row r="4705" spans="1:2">
      <c r="A4705">
        <v>4704</v>
      </c>
      <c r="B4705" s="13">
        <v>3.9313624020101372</v>
      </c>
    </row>
    <row r="4706" spans="1:2">
      <c r="A4706">
        <v>4705</v>
      </c>
      <c r="B4706" s="13">
        <v>3.6210502615353639</v>
      </c>
    </row>
    <row r="4707" spans="1:2">
      <c r="A4707">
        <v>4706</v>
      </c>
      <c r="B4707" s="13">
        <v>3.6140064953109681</v>
      </c>
    </row>
    <row r="4708" spans="1:2">
      <c r="A4708">
        <v>4707</v>
      </c>
      <c r="B4708" s="13">
        <v>-2.3471625868495556</v>
      </c>
    </row>
    <row r="4709" spans="1:2">
      <c r="A4709">
        <v>4708</v>
      </c>
      <c r="B4709" s="13">
        <v>0.17756393980976981</v>
      </c>
    </row>
    <row r="4710" spans="1:2">
      <c r="A4710">
        <v>4709</v>
      </c>
      <c r="B4710" s="13">
        <v>5.1044372568398151</v>
      </c>
    </row>
    <row r="4711" spans="1:2">
      <c r="A4711">
        <v>4710</v>
      </c>
      <c r="B4711" s="13">
        <v>0.3217292359511697</v>
      </c>
    </row>
    <row r="4712" spans="1:2">
      <c r="A4712">
        <v>4711</v>
      </c>
      <c r="B4712" s="13">
        <v>4.8494333985241012</v>
      </c>
    </row>
    <row r="4713" spans="1:2">
      <c r="A4713">
        <v>4712</v>
      </c>
      <c r="B4713" s="13">
        <v>1.6152575328790033</v>
      </c>
    </row>
    <row r="4714" spans="1:2">
      <c r="A4714">
        <v>4713</v>
      </c>
      <c r="B4714" s="13">
        <v>-3.6164252419725909</v>
      </c>
    </row>
    <row r="4715" spans="1:2">
      <c r="A4715">
        <v>4714</v>
      </c>
      <c r="B4715" s="13">
        <v>2.7928409515694863</v>
      </c>
    </row>
    <row r="4716" spans="1:2">
      <c r="A4716">
        <v>4715</v>
      </c>
      <c r="B4716" s="13">
        <v>-2.0653704416197254</v>
      </c>
    </row>
    <row r="4717" spans="1:2">
      <c r="A4717">
        <v>4716</v>
      </c>
      <c r="B4717" s="13">
        <v>-5.1567413290239079</v>
      </c>
    </row>
    <row r="4718" spans="1:2">
      <c r="A4718">
        <v>4717</v>
      </c>
      <c r="B4718" s="13">
        <v>-3.1546075946887964</v>
      </c>
    </row>
    <row r="4719" spans="1:2">
      <c r="A4719">
        <v>4718</v>
      </c>
      <c r="B4719" s="13">
        <v>-0.27117450301711293</v>
      </c>
    </row>
    <row r="4720" spans="1:2">
      <c r="A4720">
        <v>4719</v>
      </c>
      <c r="B4720" s="13">
        <v>-1.2094708079919789</v>
      </c>
    </row>
    <row r="4721" spans="1:2">
      <c r="A4721">
        <v>4720</v>
      </c>
      <c r="B4721" s="13">
        <v>-3.6898601198401764</v>
      </c>
    </row>
    <row r="4722" spans="1:2">
      <c r="A4722">
        <v>4721</v>
      </c>
      <c r="B4722" s="13">
        <v>0.96977988414960992</v>
      </c>
    </row>
    <row r="4723" spans="1:2">
      <c r="A4723">
        <v>4722</v>
      </c>
      <c r="B4723" s="13">
        <v>-4.0530618294624965</v>
      </c>
    </row>
    <row r="4724" spans="1:2">
      <c r="A4724">
        <v>4723</v>
      </c>
      <c r="B4724" s="13">
        <v>-0.81812006754847399</v>
      </c>
    </row>
    <row r="4725" spans="1:2">
      <c r="A4725">
        <v>4724</v>
      </c>
      <c r="B4725" s="13">
        <v>-0.67169704925657769</v>
      </c>
    </row>
    <row r="4726" spans="1:2">
      <c r="A4726">
        <v>4725</v>
      </c>
      <c r="B4726" s="13">
        <v>2.4494785289612135</v>
      </c>
    </row>
    <row r="4727" spans="1:2">
      <c r="A4727">
        <v>4726</v>
      </c>
      <c r="B4727" s="13">
        <v>-2.0629485293581569</v>
      </c>
    </row>
    <row r="4728" spans="1:2">
      <c r="A4728">
        <v>4727</v>
      </c>
      <c r="B4728" s="13">
        <v>2.3946680971741814</v>
      </c>
    </row>
    <row r="4729" spans="1:2">
      <c r="A4729">
        <v>4728</v>
      </c>
      <c r="B4729" s="13">
        <v>-3.6421038146426108</v>
      </c>
    </row>
    <row r="4730" spans="1:2">
      <c r="A4730">
        <v>4729</v>
      </c>
      <c r="B4730" s="13">
        <v>0.23348211438293986</v>
      </c>
    </row>
    <row r="4731" spans="1:2">
      <c r="A4731">
        <v>4730</v>
      </c>
      <c r="B4731" s="13">
        <v>-0.85080815538687993</v>
      </c>
    </row>
    <row r="4732" spans="1:2">
      <c r="A4732">
        <v>4731</v>
      </c>
      <c r="B4732" s="13">
        <v>-4.0340655418284852</v>
      </c>
    </row>
    <row r="4733" spans="1:2">
      <c r="A4733">
        <v>4732</v>
      </c>
      <c r="B4733" s="13">
        <v>0.38127347651029658</v>
      </c>
    </row>
    <row r="4734" spans="1:2">
      <c r="A4734">
        <v>4733</v>
      </c>
      <c r="B4734" s="13">
        <v>5.8044240755846142</v>
      </c>
    </row>
    <row r="4735" spans="1:2">
      <c r="A4735">
        <v>4734</v>
      </c>
      <c r="B4735" s="13">
        <v>-1.1010022772939729</v>
      </c>
    </row>
    <row r="4736" spans="1:2">
      <c r="A4736">
        <v>4735</v>
      </c>
      <c r="B4736" s="13">
        <v>3.736879276803148</v>
      </c>
    </row>
    <row r="4737" spans="1:2">
      <c r="A4737">
        <v>4736</v>
      </c>
      <c r="B4737" s="13">
        <v>5.5965887776234551</v>
      </c>
    </row>
    <row r="4738" spans="1:2">
      <c r="A4738">
        <v>4737</v>
      </c>
      <c r="B4738" s="13">
        <v>4.6669463171953138</v>
      </c>
    </row>
    <row r="4739" spans="1:2">
      <c r="A4739">
        <v>4738</v>
      </c>
      <c r="B4739" s="13">
        <v>-9.9563370268795623E-2</v>
      </c>
    </row>
    <row r="4740" spans="1:2">
      <c r="A4740">
        <v>4739</v>
      </c>
      <c r="B4740" s="13">
        <v>-2.1139491753747439</v>
      </c>
    </row>
    <row r="4741" spans="1:2">
      <c r="A4741">
        <v>4740</v>
      </c>
      <c r="B4741" s="13">
        <v>-2.3737949906341149</v>
      </c>
    </row>
    <row r="4742" spans="1:2">
      <c r="A4742">
        <v>4741</v>
      </c>
      <c r="B4742" s="13">
        <v>-8.084725773303407E-2</v>
      </c>
    </row>
    <row r="4743" spans="1:2">
      <c r="A4743">
        <v>4742</v>
      </c>
      <c r="B4743" s="13">
        <v>-7.0637723864506192</v>
      </c>
    </row>
    <row r="4744" spans="1:2">
      <c r="A4744">
        <v>4743</v>
      </c>
      <c r="B4744" s="13">
        <v>-2.1265417009151575</v>
      </c>
    </row>
    <row r="4745" spans="1:2">
      <c r="A4745">
        <v>4744</v>
      </c>
      <c r="B4745" s="13">
        <v>2.9260192501667328</v>
      </c>
    </row>
    <row r="4746" spans="1:2">
      <c r="A4746">
        <v>4745</v>
      </c>
      <c r="B4746" s="13">
        <v>-1.3663180626132432</v>
      </c>
    </row>
    <row r="4747" spans="1:2">
      <c r="A4747">
        <v>4746</v>
      </c>
      <c r="B4747" s="13">
        <v>-4.759987009628019</v>
      </c>
    </row>
    <row r="4748" spans="1:2">
      <c r="A4748">
        <v>4747</v>
      </c>
      <c r="B4748" s="13">
        <v>5.5210451638227775</v>
      </c>
    </row>
    <row r="4749" spans="1:2">
      <c r="A4749">
        <v>4748</v>
      </c>
      <c r="B4749" s="13">
        <v>4.4597032166481867</v>
      </c>
    </row>
    <row r="4750" spans="1:2">
      <c r="A4750">
        <v>4749</v>
      </c>
      <c r="B4750" s="13">
        <v>-4.0398778382715497</v>
      </c>
    </row>
    <row r="4751" spans="1:2">
      <c r="A4751">
        <v>4750</v>
      </c>
      <c r="B4751" s="13">
        <v>3.041965589425732</v>
      </c>
    </row>
    <row r="4752" spans="1:2">
      <c r="A4752">
        <v>4751</v>
      </c>
      <c r="B4752" s="13">
        <v>-0.66493728155909415</v>
      </c>
    </row>
    <row r="4753" spans="1:2">
      <c r="A4753">
        <v>4752</v>
      </c>
      <c r="B4753" s="13">
        <v>-0.69982015407804354</v>
      </c>
    </row>
    <row r="4754" spans="1:2">
      <c r="A4754">
        <v>4753</v>
      </c>
      <c r="B4754" s="13">
        <v>-2.7578649833207232</v>
      </c>
    </row>
    <row r="4755" spans="1:2">
      <c r="A4755">
        <v>4754</v>
      </c>
      <c r="B4755" s="13">
        <v>-1.2660816082367452</v>
      </c>
    </row>
    <row r="4756" spans="1:2">
      <c r="A4756">
        <v>4755</v>
      </c>
      <c r="B4756" s="13">
        <v>3.6102281596784018</v>
      </c>
    </row>
    <row r="4757" spans="1:2">
      <c r="A4757">
        <v>4756</v>
      </c>
      <c r="B4757" s="13">
        <v>-2.1122215641671107</v>
      </c>
    </row>
    <row r="4758" spans="1:2">
      <c r="A4758">
        <v>4757</v>
      </c>
      <c r="B4758" s="13">
        <v>3.993953310052313</v>
      </c>
    </row>
    <row r="4759" spans="1:2">
      <c r="A4759">
        <v>4758</v>
      </c>
      <c r="B4759" s="13">
        <v>-3.6827198772178087</v>
      </c>
    </row>
    <row r="4760" spans="1:2">
      <c r="A4760">
        <v>4759</v>
      </c>
      <c r="B4760" s="13">
        <v>-2.9610384242329584</v>
      </c>
    </row>
    <row r="4761" spans="1:2">
      <c r="A4761">
        <v>4760</v>
      </c>
      <c r="B4761" s="13">
        <v>-4.3638811476426911E-2</v>
      </c>
    </row>
    <row r="4762" spans="1:2">
      <c r="A4762">
        <v>4761</v>
      </c>
      <c r="B4762" s="13">
        <v>-0.66391760498839991</v>
      </c>
    </row>
    <row r="4763" spans="1:2">
      <c r="A4763">
        <v>4762</v>
      </c>
      <c r="B4763" s="13">
        <v>5.0439009102747399</v>
      </c>
    </row>
    <row r="4764" spans="1:2">
      <c r="A4764">
        <v>4763</v>
      </c>
      <c r="B4764" s="13">
        <v>-1.4253632044244777</v>
      </c>
    </row>
    <row r="4765" spans="1:2">
      <c r="A4765">
        <v>4764</v>
      </c>
      <c r="B4765" s="13">
        <v>-3.4164419043697509</v>
      </c>
    </row>
    <row r="4766" spans="1:2">
      <c r="A4766">
        <v>4765</v>
      </c>
      <c r="B4766" s="13">
        <v>-0.86616423001377374</v>
      </c>
    </row>
    <row r="4767" spans="1:2">
      <c r="A4767">
        <v>4766</v>
      </c>
      <c r="B4767" s="13">
        <v>-2.6760001721453071</v>
      </c>
    </row>
    <row r="4768" spans="1:2">
      <c r="A4768">
        <v>4767</v>
      </c>
      <c r="B4768" s="13">
        <v>-3.5119327448233446</v>
      </c>
    </row>
    <row r="4769" spans="1:2">
      <c r="A4769">
        <v>4768</v>
      </c>
      <c r="B4769" s="13">
        <v>4.2077713863942776</v>
      </c>
    </row>
    <row r="4770" spans="1:2">
      <c r="A4770">
        <v>4769</v>
      </c>
      <c r="B4770" s="13">
        <v>0.93010046787224221</v>
      </c>
    </row>
    <row r="4771" spans="1:2">
      <c r="A4771">
        <v>4770</v>
      </c>
      <c r="B4771" s="13">
        <v>0.49211547001779393</v>
      </c>
    </row>
    <row r="4772" spans="1:2">
      <c r="A4772">
        <v>4771</v>
      </c>
      <c r="B4772" s="13">
        <v>0.46064236900689881</v>
      </c>
    </row>
    <row r="4773" spans="1:2">
      <c r="A4773">
        <v>4772</v>
      </c>
      <c r="B4773" s="13">
        <v>0.64536657048361468</v>
      </c>
    </row>
    <row r="4774" spans="1:2">
      <c r="A4774">
        <v>4773</v>
      </c>
      <c r="B4774" s="13">
        <v>1.3233019744370604</v>
      </c>
    </row>
    <row r="4775" spans="1:2">
      <c r="A4775">
        <v>4774</v>
      </c>
      <c r="B4775" s="13">
        <v>-0.99433576062822182</v>
      </c>
    </row>
    <row r="4776" spans="1:2">
      <c r="A4776">
        <v>4775</v>
      </c>
      <c r="B4776" s="13">
        <v>2.8833428162301824</v>
      </c>
    </row>
    <row r="4777" spans="1:2">
      <c r="A4777">
        <v>4776</v>
      </c>
      <c r="B4777" s="13">
        <v>-1.04850687531333</v>
      </c>
    </row>
    <row r="4778" spans="1:2">
      <c r="A4778">
        <v>4777</v>
      </c>
      <c r="B4778" s="13">
        <v>0.74921911397131358</v>
      </c>
    </row>
    <row r="4779" spans="1:2">
      <c r="A4779">
        <v>4778</v>
      </c>
      <c r="B4779" s="13">
        <v>-5.7592575843050353</v>
      </c>
    </row>
    <row r="4780" spans="1:2">
      <c r="A4780">
        <v>4779</v>
      </c>
      <c r="B4780" s="13">
        <v>2.3121220810210956</v>
      </c>
    </row>
    <row r="4781" spans="1:2">
      <c r="A4781">
        <v>4780</v>
      </c>
      <c r="B4781" s="13">
        <v>0.63540511759067497</v>
      </c>
    </row>
    <row r="4782" spans="1:2">
      <c r="A4782">
        <v>4781</v>
      </c>
      <c r="B4782" s="13">
        <v>-3.8276836203053204</v>
      </c>
    </row>
    <row r="4783" spans="1:2">
      <c r="A4783">
        <v>4782</v>
      </c>
      <c r="B4783" s="13">
        <v>-3.092089285771932</v>
      </c>
    </row>
    <row r="4784" spans="1:2">
      <c r="A4784">
        <v>4783</v>
      </c>
      <c r="B4784" s="13">
        <v>-7.6226168597269366</v>
      </c>
    </row>
    <row r="4785" spans="1:2">
      <c r="A4785">
        <v>4784</v>
      </c>
      <c r="B4785" s="13">
        <v>2.6212658014574219</v>
      </c>
    </row>
    <row r="4786" spans="1:2">
      <c r="A4786">
        <v>4785</v>
      </c>
      <c r="B4786" s="13">
        <v>-5.7159809869552198</v>
      </c>
    </row>
    <row r="4787" spans="1:2">
      <c r="A4787">
        <v>4786</v>
      </c>
      <c r="B4787" s="13">
        <v>6.797227337972398</v>
      </c>
    </row>
    <row r="4788" spans="1:2">
      <c r="A4788">
        <v>4787</v>
      </c>
      <c r="B4788" s="13">
        <v>-1.7565625944449768</v>
      </c>
    </row>
    <row r="4789" spans="1:2">
      <c r="A4789">
        <v>4788</v>
      </c>
      <c r="B4789" s="13">
        <v>3.462266498754393</v>
      </c>
    </row>
    <row r="4790" spans="1:2">
      <c r="A4790">
        <v>4789</v>
      </c>
      <c r="B4790" s="13">
        <v>2.4409704175345639</v>
      </c>
    </row>
    <row r="4791" spans="1:2">
      <c r="A4791">
        <v>4790</v>
      </c>
      <c r="B4791" s="13">
        <v>1.6999802039778751</v>
      </c>
    </row>
    <row r="4792" spans="1:2">
      <c r="A4792">
        <v>4791</v>
      </c>
      <c r="B4792" s="13">
        <v>1.3384848225223349</v>
      </c>
    </row>
    <row r="4793" spans="1:2">
      <c r="A4793">
        <v>4792</v>
      </c>
      <c r="B4793" s="13">
        <v>-0.90468761298237055</v>
      </c>
    </row>
    <row r="4794" spans="1:2">
      <c r="A4794">
        <v>4793</v>
      </c>
      <c r="B4794" s="13">
        <v>-2.4245140072204543</v>
      </c>
    </row>
    <row r="4795" spans="1:2">
      <c r="A4795">
        <v>4794</v>
      </c>
      <c r="B4795" s="13">
        <v>3.5210015739365468</v>
      </c>
    </row>
    <row r="4796" spans="1:2">
      <c r="A4796">
        <v>4795</v>
      </c>
      <c r="B4796" s="13">
        <v>-4.3691073082120973</v>
      </c>
    </row>
    <row r="4797" spans="1:2">
      <c r="A4797">
        <v>4796</v>
      </c>
      <c r="B4797" s="13">
        <v>-0.12810328111685937</v>
      </c>
    </row>
    <row r="4798" spans="1:2">
      <c r="A4798">
        <v>4797</v>
      </c>
      <c r="B4798" s="13">
        <v>2.4990752108102292</v>
      </c>
    </row>
    <row r="4799" spans="1:2">
      <c r="A4799">
        <v>4798</v>
      </c>
      <c r="B4799" s="13">
        <v>-8.2880724778849348</v>
      </c>
    </row>
    <row r="4800" spans="1:2">
      <c r="A4800">
        <v>4799</v>
      </c>
      <c r="B4800" s="13">
        <v>-2.0751227677868989</v>
      </c>
    </row>
    <row r="4801" spans="1:2">
      <c r="A4801">
        <v>4800</v>
      </c>
      <c r="B4801" s="13">
        <v>-3.0226041575998028</v>
      </c>
    </row>
    <row r="4802" spans="1:2">
      <c r="A4802">
        <v>4801</v>
      </c>
      <c r="B4802" s="13">
        <v>-5.3136132339733946</v>
      </c>
    </row>
    <row r="4803" spans="1:2">
      <c r="A4803">
        <v>4802</v>
      </c>
      <c r="B4803" s="13">
        <v>0.33335258406608292</v>
      </c>
    </row>
    <row r="4804" spans="1:2">
      <c r="A4804">
        <v>4803</v>
      </c>
      <c r="B4804" s="13">
        <v>-1.4811329286148922</v>
      </c>
    </row>
    <row r="4805" spans="1:2">
      <c r="A4805">
        <v>4804</v>
      </c>
      <c r="B4805" s="13">
        <v>-3.5211725351654457</v>
      </c>
    </row>
    <row r="4806" spans="1:2">
      <c r="A4806">
        <v>4805</v>
      </c>
      <c r="B4806" s="13">
        <v>-1.6182457806268009</v>
      </c>
    </row>
    <row r="4807" spans="1:2">
      <c r="A4807">
        <v>4806</v>
      </c>
      <c r="B4807" s="13">
        <v>6.6339412451332969</v>
      </c>
    </row>
    <row r="4808" spans="1:2">
      <c r="A4808">
        <v>4807</v>
      </c>
      <c r="B4808" s="13">
        <v>1.8609202933029105</v>
      </c>
    </row>
    <row r="4809" spans="1:2">
      <c r="A4809">
        <v>4808</v>
      </c>
      <c r="B4809" s="13">
        <v>0.34972645102977495</v>
      </c>
    </row>
    <row r="4810" spans="1:2">
      <c r="A4810">
        <v>4809</v>
      </c>
      <c r="B4810" s="13">
        <v>-7.919680905051262</v>
      </c>
    </row>
    <row r="4811" spans="1:2">
      <c r="A4811">
        <v>4810</v>
      </c>
      <c r="B4811" s="13">
        <v>-0.61784316078482149</v>
      </c>
    </row>
    <row r="4812" spans="1:2">
      <c r="A4812">
        <v>4811</v>
      </c>
      <c r="B4812" s="13">
        <v>3.5218229702518311</v>
      </c>
    </row>
    <row r="4813" spans="1:2">
      <c r="A4813">
        <v>4812</v>
      </c>
      <c r="B4813" s="13">
        <v>-6.5949802453152531E-2</v>
      </c>
    </row>
    <row r="4814" spans="1:2">
      <c r="A4814">
        <v>4813</v>
      </c>
      <c r="B4814" s="13">
        <v>2.452589846435036</v>
      </c>
    </row>
    <row r="4815" spans="1:2">
      <c r="A4815">
        <v>4814</v>
      </c>
      <c r="B4815" s="13">
        <v>-3.4291557993743433</v>
      </c>
    </row>
    <row r="4816" spans="1:2">
      <c r="A4816">
        <v>4815</v>
      </c>
      <c r="B4816" s="13">
        <v>5.8646358133407107E-3</v>
      </c>
    </row>
    <row r="4817" spans="1:2">
      <c r="A4817">
        <v>4816</v>
      </c>
      <c r="B4817" s="13">
        <v>3.1575292362901268</v>
      </c>
    </row>
    <row r="4818" spans="1:2">
      <c r="A4818">
        <v>4817</v>
      </c>
      <c r="B4818" s="13">
        <v>2.3189237734727723</v>
      </c>
    </row>
    <row r="4819" spans="1:2">
      <c r="A4819">
        <v>4818</v>
      </c>
      <c r="B4819" s="13">
        <v>0.34140919319363522</v>
      </c>
    </row>
    <row r="4820" spans="1:2">
      <c r="A4820">
        <v>4819</v>
      </c>
      <c r="B4820" s="13">
        <v>-4.96086750581253</v>
      </c>
    </row>
    <row r="4821" spans="1:2">
      <c r="A4821">
        <v>4820</v>
      </c>
      <c r="B4821" s="13">
        <v>2.6985488388166536</v>
      </c>
    </row>
    <row r="4822" spans="1:2">
      <c r="A4822">
        <v>4821</v>
      </c>
      <c r="B4822" s="13">
        <v>-1.8823403700602757</v>
      </c>
    </row>
    <row r="4823" spans="1:2">
      <c r="A4823">
        <v>4822</v>
      </c>
      <c r="B4823" s="13">
        <v>-8.203722330226034</v>
      </c>
    </row>
    <row r="4824" spans="1:2">
      <c r="A4824">
        <v>4823</v>
      </c>
      <c r="B4824" s="13">
        <v>-4.1209217714254143</v>
      </c>
    </row>
    <row r="4825" spans="1:2">
      <c r="A4825">
        <v>4824</v>
      </c>
      <c r="B4825" s="13">
        <v>-5.9069100629392848</v>
      </c>
    </row>
    <row r="4826" spans="1:2">
      <c r="A4826">
        <v>4825</v>
      </c>
      <c r="B4826" s="13">
        <v>-2.1307134751768162</v>
      </c>
    </row>
    <row r="4827" spans="1:2">
      <c r="A4827">
        <v>4826</v>
      </c>
      <c r="B4827" s="13">
        <v>-5.7895452531657767</v>
      </c>
    </row>
    <row r="4828" spans="1:2">
      <c r="A4828">
        <v>4827</v>
      </c>
      <c r="B4828" s="13">
        <v>1.1562189224156798</v>
      </c>
    </row>
    <row r="4829" spans="1:2">
      <c r="A4829">
        <v>4828</v>
      </c>
      <c r="B4829" s="13">
        <v>6.2893650079544212</v>
      </c>
    </row>
    <row r="4830" spans="1:2">
      <c r="A4830">
        <v>4829</v>
      </c>
      <c r="B4830" s="13">
        <v>5.2194976894844922</v>
      </c>
    </row>
    <row r="4831" spans="1:2">
      <c r="A4831">
        <v>4830</v>
      </c>
      <c r="B4831" s="13">
        <v>0.20876663134948364</v>
      </c>
    </row>
    <row r="4832" spans="1:2">
      <c r="A4832">
        <v>4831</v>
      </c>
      <c r="B4832" s="13">
        <v>2.2453449272590835</v>
      </c>
    </row>
    <row r="4833" spans="1:2">
      <c r="A4833">
        <v>4832</v>
      </c>
      <c r="B4833" s="13">
        <v>-1.0243647686637214</v>
      </c>
    </row>
    <row r="4834" spans="1:2">
      <c r="A4834">
        <v>4833</v>
      </c>
      <c r="B4834" s="13">
        <v>-2.8427015321158526</v>
      </c>
    </row>
    <row r="4835" spans="1:2">
      <c r="A4835">
        <v>4834</v>
      </c>
      <c r="B4835" s="13">
        <v>-5.1695376379967044</v>
      </c>
    </row>
    <row r="4836" spans="1:2">
      <c r="A4836">
        <v>4835</v>
      </c>
      <c r="B4836" s="13">
        <v>-2.3522649733219634</v>
      </c>
    </row>
    <row r="4837" spans="1:2">
      <c r="A4837">
        <v>4836</v>
      </c>
      <c r="B4837" s="13">
        <v>-3.3903092305363471</v>
      </c>
    </row>
    <row r="4838" spans="1:2">
      <c r="A4838">
        <v>4837</v>
      </c>
      <c r="B4838" s="13">
        <v>-6.4808008843498435</v>
      </c>
    </row>
    <row r="4839" spans="1:2">
      <c r="A4839">
        <v>4838</v>
      </c>
      <c r="B4839" s="13">
        <v>-1.6725562011238988</v>
      </c>
    </row>
    <row r="4840" spans="1:2">
      <c r="A4840">
        <v>4839</v>
      </c>
      <c r="B4840" s="13">
        <v>0.16961306332357198</v>
      </c>
    </row>
    <row r="4841" spans="1:2">
      <c r="A4841">
        <v>4840</v>
      </c>
      <c r="B4841" s="13">
        <v>0.6440573173902514</v>
      </c>
    </row>
    <row r="4842" spans="1:2">
      <c r="A4842">
        <v>4841</v>
      </c>
      <c r="B4842" s="13">
        <v>0.35697406238411639</v>
      </c>
    </row>
    <row r="4843" spans="1:2">
      <c r="A4843">
        <v>4842</v>
      </c>
      <c r="B4843" s="13">
        <v>-8.8758585051950423</v>
      </c>
    </row>
    <row r="4844" spans="1:2">
      <c r="A4844">
        <v>4843</v>
      </c>
      <c r="B4844" s="13">
        <v>-3.3115147113572712</v>
      </c>
    </row>
    <row r="4845" spans="1:2">
      <c r="A4845">
        <v>4844</v>
      </c>
      <c r="B4845" s="13">
        <v>-1.9602770303041497</v>
      </c>
    </row>
    <row r="4846" spans="1:2">
      <c r="A4846">
        <v>4845</v>
      </c>
      <c r="B4846" s="13">
        <v>0.49609801030339373</v>
      </c>
    </row>
    <row r="4847" spans="1:2">
      <c r="A4847">
        <v>4846</v>
      </c>
      <c r="B4847" s="13">
        <v>-6.217393663109041</v>
      </c>
    </row>
    <row r="4848" spans="1:2">
      <c r="A4848">
        <v>4847</v>
      </c>
      <c r="B4848" s="13">
        <v>-0.26447848057859041</v>
      </c>
    </row>
    <row r="4849" spans="1:2">
      <c r="A4849">
        <v>4848</v>
      </c>
      <c r="B4849" s="13">
        <v>7.6067694981786627</v>
      </c>
    </row>
    <row r="4850" spans="1:2">
      <c r="A4850">
        <v>4849</v>
      </c>
      <c r="B4850" s="13">
        <v>-4.554374778998949</v>
      </c>
    </row>
    <row r="4851" spans="1:2">
      <c r="A4851">
        <v>4850</v>
      </c>
      <c r="B4851" s="13">
        <v>-1.3825245424995916</v>
      </c>
    </row>
    <row r="4852" spans="1:2">
      <c r="A4852">
        <v>4851</v>
      </c>
      <c r="B4852" s="13">
        <v>-5.9554617763633262</v>
      </c>
    </row>
    <row r="4853" spans="1:2">
      <c r="A4853">
        <v>4852</v>
      </c>
      <c r="B4853" s="13">
        <v>-0.36625015993862381</v>
      </c>
    </row>
    <row r="4854" spans="1:2">
      <c r="A4854">
        <v>4853</v>
      </c>
      <c r="B4854" s="13">
        <v>0.61286182496406738</v>
      </c>
    </row>
    <row r="4855" spans="1:2">
      <c r="A4855">
        <v>4854</v>
      </c>
      <c r="B4855" s="13">
        <v>-1.6943295980590085</v>
      </c>
    </row>
    <row r="4856" spans="1:2">
      <c r="A4856">
        <v>4855</v>
      </c>
      <c r="B4856" s="13">
        <v>4.2582575281189703</v>
      </c>
    </row>
    <row r="4857" spans="1:2">
      <c r="A4857">
        <v>4856</v>
      </c>
      <c r="B4857" s="13">
        <v>-1.0704011651487306</v>
      </c>
    </row>
    <row r="4858" spans="1:2">
      <c r="A4858">
        <v>4857</v>
      </c>
      <c r="B4858" s="13">
        <v>5.836818277947148</v>
      </c>
    </row>
    <row r="4859" spans="1:2">
      <c r="A4859">
        <v>4858</v>
      </c>
      <c r="B4859" s="13">
        <v>-1.0571139445751265</v>
      </c>
    </row>
    <row r="4860" spans="1:2">
      <c r="A4860">
        <v>4859</v>
      </c>
      <c r="B4860" s="13">
        <v>0.49715679228800386</v>
      </c>
    </row>
    <row r="4861" spans="1:2">
      <c r="A4861">
        <v>4860</v>
      </c>
      <c r="B4861" s="13">
        <v>4.369683717165584</v>
      </c>
    </row>
    <row r="4862" spans="1:2">
      <c r="A4862">
        <v>4861</v>
      </c>
      <c r="B4862" s="13">
        <v>-3.9955998462078961</v>
      </c>
    </row>
    <row r="4863" spans="1:2">
      <c r="A4863">
        <v>4862</v>
      </c>
      <c r="B4863" s="13">
        <v>0.11294714596006254</v>
      </c>
    </row>
    <row r="4864" spans="1:2">
      <c r="A4864">
        <v>4863</v>
      </c>
      <c r="B4864" s="13">
        <v>-2.7438504141017361</v>
      </c>
    </row>
    <row r="4865" spans="1:2">
      <c r="A4865">
        <v>4864</v>
      </c>
      <c r="B4865" s="13">
        <v>-1.0223742781896092</v>
      </c>
    </row>
    <row r="4866" spans="1:2">
      <c r="A4866">
        <v>4865</v>
      </c>
      <c r="B4866" s="13">
        <v>-5.4155008841453176</v>
      </c>
    </row>
    <row r="4867" spans="1:2">
      <c r="A4867">
        <v>4866</v>
      </c>
      <c r="B4867" s="13">
        <v>-2.1073717141998838</v>
      </c>
    </row>
    <row r="4868" spans="1:2">
      <c r="A4868">
        <v>4867</v>
      </c>
      <c r="B4868" s="13">
        <v>3.4431102344984286</v>
      </c>
    </row>
    <row r="4869" spans="1:2">
      <c r="A4869">
        <v>4868</v>
      </c>
      <c r="B4869" s="13">
        <v>1.7387186175240943</v>
      </c>
    </row>
    <row r="4870" spans="1:2">
      <c r="A4870">
        <v>4869</v>
      </c>
      <c r="B4870" s="13">
        <v>-5.8228684315352828</v>
      </c>
    </row>
    <row r="4871" spans="1:2">
      <c r="A4871">
        <v>4870</v>
      </c>
      <c r="B4871" s="13">
        <v>-4.0473389029198366</v>
      </c>
    </row>
    <row r="4872" spans="1:2">
      <c r="A4872">
        <v>4871</v>
      </c>
      <c r="B4872" s="13">
        <v>-2.2488749140460427</v>
      </c>
    </row>
    <row r="4873" spans="1:2">
      <c r="A4873">
        <v>4872</v>
      </c>
      <c r="B4873" s="13">
        <v>2.1685694253243488</v>
      </c>
    </row>
    <row r="4874" spans="1:2">
      <c r="A4874">
        <v>4873</v>
      </c>
      <c r="B4874" s="13">
        <v>-1.3666565396368895</v>
      </c>
    </row>
    <row r="4875" spans="1:2">
      <c r="A4875">
        <v>4874</v>
      </c>
      <c r="B4875" s="13">
        <v>3.3544780577266105</v>
      </c>
    </row>
    <row r="4876" spans="1:2">
      <c r="A4876">
        <v>4875</v>
      </c>
      <c r="B4876" s="13">
        <v>-1.4436726885757885</v>
      </c>
    </row>
    <row r="4877" spans="1:2">
      <c r="A4877">
        <v>4876</v>
      </c>
      <c r="B4877" s="13">
        <v>-0.51129635172439125</v>
      </c>
    </row>
    <row r="4878" spans="1:2">
      <c r="A4878">
        <v>4877</v>
      </c>
      <c r="B4878" s="13">
        <v>-3.5160521624267917</v>
      </c>
    </row>
    <row r="4879" spans="1:2">
      <c r="A4879">
        <v>4878</v>
      </c>
      <c r="B4879" s="13">
        <v>-1.3135113436885437</v>
      </c>
    </row>
    <row r="4880" spans="1:2">
      <c r="A4880">
        <v>4879</v>
      </c>
      <c r="B4880" s="13">
        <v>-1.8640261876919881</v>
      </c>
    </row>
    <row r="4881" spans="1:2">
      <c r="A4881">
        <v>4880</v>
      </c>
      <c r="B4881" s="13">
        <v>1.0425959542802978</v>
      </c>
    </row>
    <row r="4882" spans="1:2">
      <c r="A4882">
        <v>4881</v>
      </c>
      <c r="B4882" s="13">
        <v>0.93407182594278226</v>
      </c>
    </row>
    <row r="4883" spans="1:2">
      <c r="A4883">
        <v>4882</v>
      </c>
      <c r="B4883" s="13">
        <v>5.0325300146980876</v>
      </c>
    </row>
    <row r="4884" spans="1:2">
      <c r="A4884">
        <v>4883</v>
      </c>
      <c r="B4884" s="13">
        <v>-0.82693895483951341</v>
      </c>
    </row>
    <row r="4885" spans="1:2">
      <c r="A4885">
        <v>4884</v>
      </c>
      <c r="B4885" s="13">
        <v>-2.8440682672141189</v>
      </c>
    </row>
    <row r="4886" spans="1:2">
      <c r="A4886">
        <v>4885</v>
      </c>
      <c r="B4886" s="13">
        <v>-4.5494953898139086</v>
      </c>
    </row>
    <row r="4887" spans="1:2">
      <c r="A4887">
        <v>4886</v>
      </c>
      <c r="B4887" s="13">
        <v>0.16974732417178273</v>
      </c>
    </row>
    <row r="4888" spans="1:2">
      <c r="A4888">
        <v>4887</v>
      </c>
      <c r="B4888" s="13">
        <v>2.1543987919316896</v>
      </c>
    </row>
    <row r="4889" spans="1:2">
      <c r="A4889">
        <v>4888</v>
      </c>
      <c r="B4889" s="13">
        <v>-5.0257183248175776</v>
      </c>
    </row>
    <row r="4890" spans="1:2">
      <c r="A4890">
        <v>4889</v>
      </c>
      <c r="B4890" s="13">
        <v>5.3254879004724236</v>
      </c>
    </row>
    <row r="4891" spans="1:2">
      <c r="A4891">
        <v>4890</v>
      </c>
      <c r="B4891" s="13">
        <v>-3.956304513778762</v>
      </c>
    </row>
    <row r="4892" spans="1:2">
      <c r="A4892">
        <v>4891</v>
      </c>
      <c r="B4892" s="13">
        <v>0.2386063046916124</v>
      </c>
    </row>
    <row r="4893" spans="1:2">
      <c r="A4893">
        <v>4892</v>
      </c>
      <c r="B4893" s="13">
        <v>-3.9082199162662214</v>
      </c>
    </row>
    <row r="4894" spans="1:2">
      <c r="A4894">
        <v>4893</v>
      </c>
      <c r="B4894" s="13">
        <v>-7.6105776070221385</v>
      </c>
    </row>
    <row r="4895" spans="1:2">
      <c r="A4895">
        <v>4894</v>
      </c>
      <c r="B4895" s="13">
        <v>2.146621129057309</v>
      </c>
    </row>
    <row r="4896" spans="1:2">
      <c r="A4896">
        <v>4895</v>
      </c>
      <c r="B4896" s="13">
        <v>1.4168908661975712</v>
      </c>
    </row>
    <row r="4897" spans="1:2">
      <c r="A4897">
        <v>4896</v>
      </c>
      <c r="B4897" s="13">
        <v>-0.93312098672782207</v>
      </c>
    </row>
    <row r="4898" spans="1:2">
      <c r="A4898">
        <v>4897</v>
      </c>
      <c r="B4898" s="13">
        <v>-6.3103922283733347</v>
      </c>
    </row>
    <row r="4899" spans="1:2">
      <c r="A4899">
        <v>4898</v>
      </c>
      <c r="B4899" s="13">
        <v>-0.3843052505188741</v>
      </c>
    </row>
    <row r="4900" spans="1:2">
      <c r="A4900">
        <v>4899</v>
      </c>
      <c r="B4900" s="13">
        <v>-3.782197306894032</v>
      </c>
    </row>
    <row r="4901" spans="1:2">
      <c r="A4901">
        <v>4900</v>
      </c>
      <c r="B4901" s="13">
        <v>2.4236524607718266</v>
      </c>
    </row>
    <row r="4902" spans="1:2">
      <c r="A4902">
        <v>4901</v>
      </c>
      <c r="B4902" s="13">
        <v>-4.7873769954667029</v>
      </c>
    </row>
    <row r="4903" spans="1:2">
      <c r="A4903">
        <v>4902</v>
      </c>
      <c r="B4903" s="13">
        <v>-5.586115553017958</v>
      </c>
    </row>
    <row r="4904" spans="1:2">
      <c r="A4904">
        <v>4903</v>
      </c>
      <c r="B4904" s="13">
        <v>-4.235165632688898</v>
      </c>
    </row>
    <row r="4905" spans="1:2">
      <c r="A4905">
        <v>4904</v>
      </c>
      <c r="B4905" s="13">
        <v>0.85183540109313205</v>
      </c>
    </row>
    <row r="4906" spans="1:2">
      <c r="A4906">
        <v>4905</v>
      </c>
      <c r="B4906" s="13">
        <v>3.0803583617597963</v>
      </c>
    </row>
    <row r="4907" spans="1:2">
      <c r="A4907">
        <v>4906</v>
      </c>
      <c r="B4907" s="13">
        <v>-0.58074509217770665</v>
      </c>
    </row>
    <row r="4908" spans="1:2">
      <c r="A4908">
        <v>4907</v>
      </c>
      <c r="B4908" s="13">
        <v>6.0583165392794163</v>
      </c>
    </row>
    <row r="4909" spans="1:2">
      <c r="A4909">
        <v>4908</v>
      </c>
      <c r="B4909" s="13">
        <v>-3.9487441031416557</v>
      </c>
    </row>
    <row r="4910" spans="1:2">
      <c r="A4910">
        <v>4909</v>
      </c>
      <c r="B4910" s="13">
        <v>0.35828654291184631</v>
      </c>
    </row>
    <row r="4911" spans="1:2">
      <c r="A4911">
        <v>4910</v>
      </c>
      <c r="B4911" s="13">
        <v>-2.4961223881052264</v>
      </c>
    </row>
    <row r="4912" spans="1:2">
      <c r="A4912">
        <v>4911</v>
      </c>
      <c r="B4912" s="13">
        <v>-7.7050375428177267</v>
      </c>
    </row>
    <row r="4913" spans="1:2">
      <c r="A4913">
        <v>4912</v>
      </c>
      <c r="B4913" s="13">
        <v>2.9115477144613973</v>
      </c>
    </row>
    <row r="4914" spans="1:2">
      <c r="A4914">
        <v>4913</v>
      </c>
      <c r="B4914" s="13">
        <v>-6.7502499085640943</v>
      </c>
    </row>
    <row r="4915" spans="1:2">
      <c r="A4915">
        <v>4914</v>
      </c>
      <c r="B4915" s="13">
        <v>1.8512733005538149</v>
      </c>
    </row>
    <row r="4916" spans="1:2">
      <c r="A4916">
        <v>4915</v>
      </c>
      <c r="B4916" s="13">
        <v>-3.2022499491212373</v>
      </c>
    </row>
    <row r="4917" spans="1:2">
      <c r="A4917">
        <v>4916</v>
      </c>
      <c r="B4917" s="13">
        <v>1.0239117380487255</v>
      </c>
    </row>
    <row r="4918" spans="1:2">
      <c r="A4918">
        <v>4917</v>
      </c>
      <c r="B4918" s="13">
        <v>-4.7148030801356118</v>
      </c>
    </row>
    <row r="4919" spans="1:2">
      <c r="A4919">
        <v>4918</v>
      </c>
      <c r="B4919" s="13">
        <v>7.298818842144833E-2</v>
      </c>
    </row>
    <row r="4920" spans="1:2">
      <c r="A4920">
        <v>4919</v>
      </c>
      <c r="B4920" s="13">
        <v>-2.9036003609238259</v>
      </c>
    </row>
    <row r="4921" spans="1:2">
      <c r="A4921">
        <v>4920</v>
      </c>
      <c r="B4921" s="13">
        <v>0.35901150465529308</v>
      </c>
    </row>
    <row r="4922" spans="1:2">
      <c r="A4922">
        <v>4921</v>
      </c>
      <c r="B4922" s="13">
        <v>-0.58675253247432269</v>
      </c>
    </row>
    <row r="4923" spans="1:2">
      <c r="A4923">
        <v>4922</v>
      </c>
      <c r="B4923" s="13">
        <v>-4.4385432467365975</v>
      </c>
    </row>
    <row r="4924" spans="1:2">
      <c r="A4924">
        <v>4923</v>
      </c>
      <c r="B4924" s="13">
        <v>1.017916296608645</v>
      </c>
    </row>
    <row r="4925" spans="1:2">
      <c r="A4925">
        <v>4924</v>
      </c>
      <c r="B4925" s="13">
        <v>0.17761763373132577</v>
      </c>
    </row>
    <row r="4926" spans="1:2">
      <c r="A4926">
        <v>4925</v>
      </c>
      <c r="B4926" s="13">
        <v>7.302089353483721</v>
      </c>
    </row>
    <row r="4927" spans="1:2">
      <c r="A4927">
        <v>4926</v>
      </c>
      <c r="B4927" s="13">
        <v>2.4716268646496418</v>
      </c>
    </row>
    <row r="4928" spans="1:2">
      <c r="A4928">
        <v>4927</v>
      </c>
      <c r="B4928" s="13">
        <v>1.1477081551876327</v>
      </c>
    </row>
    <row r="4929" spans="1:2">
      <c r="A4929">
        <v>4928</v>
      </c>
      <c r="B4929" s="13">
        <v>1.2048841252936269</v>
      </c>
    </row>
    <row r="4930" spans="1:2">
      <c r="A4930">
        <v>4929</v>
      </c>
      <c r="B4930" s="13">
        <v>3.5414158483991347</v>
      </c>
    </row>
    <row r="4931" spans="1:2">
      <c r="A4931">
        <v>4930</v>
      </c>
      <c r="B4931" s="13">
        <v>-9.166113760373646</v>
      </c>
    </row>
    <row r="4932" spans="1:2">
      <c r="A4932">
        <v>4931</v>
      </c>
      <c r="B4932" s="13">
        <v>0.93045573854410557</v>
      </c>
    </row>
    <row r="4933" spans="1:2">
      <c r="A4933">
        <v>4932</v>
      </c>
      <c r="B4933" s="13">
        <v>-2.7760080490136003</v>
      </c>
    </row>
    <row r="4934" spans="1:2">
      <c r="A4934">
        <v>4933</v>
      </c>
      <c r="B4934" s="13">
        <v>1.3097451513071452</v>
      </c>
    </row>
    <row r="4935" spans="1:2">
      <c r="A4935">
        <v>4934</v>
      </c>
      <c r="B4935" s="13">
        <v>2.8238015167804482</v>
      </c>
    </row>
    <row r="4936" spans="1:2">
      <c r="A4936">
        <v>4935</v>
      </c>
      <c r="B4936" s="13">
        <v>1.0329507853480402</v>
      </c>
    </row>
    <row r="4937" spans="1:2">
      <c r="A4937">
        <v>4936</v>
      </c>
      <c r="B4937" s="13">
        <v>7.3493574718317554</v>
      </c>
    </row>
    <row r="4938" spans="1:2">
      <c r="A4938">
        <v>4937</v>
      </c>
      <c r="B4938" s="13">
        <v>2.7920370297390726</v>
      </c>
    </row>
    <row r="4939" spans="1:2">
      <c r="A4939">
        <v>4938</v>
      </c>
      <c r="B4939" s="13">
        <v>3.6078446724965705</v>
      </c>
    </row>
    <row r="4940" spans="1:2">
      <c r="A4940">
        <v>4939</v>
      </c>
      <c r="B4940" s="13">
        <v>4.5877550951620441</v>
      </c>
    </row>
    <row r="4941" spans="1:2">
      <c r="A4941">
        <v>4940</v>
      </c>
      <c r="B4941" s="13">
        <v>1.4002571575270133</v>
      </c>
    </row>
    <row r="4942" spans="1:2">
      <c r="A4942">
        <v>4941</v>
      </c>
      <c r="B4942" s="13">
        <v>3.1055629392885944</v>
      </c>
    </row>
    <row r="4943" spans="1:2">
      <c r="A4943">
        <v>4942</v>
      </c>
      <c r="B4943" s="13">
        <v>0.31900350523308935</v>
      </c>
    </row>
    <row r="4944" spans="1:2">
      <c r="A4944">
        <v>4943</v>
      </c>
      <c r="B4944" s="13">
        <v>2.0555746485649968</v>
      </c>
    </row>
    <row r="4945" spans="1:2">
      <c r="A4945">
        <v>4944</v>
      </c>
      <c r="B4945" s="13">
        <v>-5.7450323438052102</v>
      </c>
    </row>
    <row r="4946" spans="1:2">
      <c r="A4946">
        <v>4945</v>
      </c>
      <c r="B4946" s="13">
        <v>-5.0491024090302155</v>
      </c>
    </row>
    <row r="4947" spans="1:2">
      <c r="A4947">
        <v>4946</v>
      </c>
      <c r="B4947" s="13">
        <v>-0.51843824789392712</v>
      </c>
    </row>
    <row r="4948" spans="1:2">
      <c r="A4948">
        <v>4947</v>
      </c>
      <c r="B4948" s="13">
        <v>5.068442054557396</v>
      </c>
    </row>
    <row r="4949" spans="1:2">
      <c r="A4949">
        <v>4948</v>
      </c>
      <c r="B4949" s="13">
        <v>2.5510229998253229E-2</v>
      </c>
    </row>
    <row r="4950" spans="1:2">
      <c r="A4950">
        <v>4949</v>
      </c>
      <c r="B4950" s="13">
        <v>1.4725566011645999</v>
      </c>
    </row>
    <row r="4951" spans="1:2">
      <c r="A4951">
        <v>4950</v>
      </c>
      <c r="B4951" s="13">
        <v>2.0776980804734553</v>
      </c>
    </row>
    <row r="4952" spans="1:2">
      <c r="A4952">
        <v>4951</v>
      </c>
      <c r="B4952" s="13">
        <v>-6.4025676536377949</v>
      </c>
    </row>
    <row r="4953" spans="1:2">
      <c r="A4953">
        <v>4952</v>
      </c>
      <c r="B4953" s="13">
        <v>0.37480571930729689</v>
      </c>
    </row>
    <row r="4954" spans="1:2">
      <c r="A4954">
        <v>4953</v>
      </c>
      <c r="B4954" s="13">
        <v>-6.1817367986210048</v>
      </c>
    </row>
    <row r="4955" spans="1:2">
      <c r="A4955">
        <v>4954</v>
      </c>
      <c r="B4955" s="13">
        <v>3.6046211673476427</v>
      </c>
    </row>
    <row r="4956" spans="1:2">
      <c r="A4956">
        <v>4955</v>
      </c>
      <c r="B4956" s="13">
        <v>4.4351628398968979</v>
      </c>
    </row>
    <row r="4957" spans="1:2">
      <c r="A4957">
        <v>4956</v>
      </c>
      <c r="B4957" s="13">
        <v>1.8472484017882833</v>
      </c>
    </row>
    <row r="4958" spans="1:2">
      <c r="A4958">
        <v>4957</v>
      </c>
      <c r="B4958" s="13">
        <v>-4.2487757958231063</v>
      </c>
    </row>
    <row r="4959" spans="1:2">
      <c r="A4959">
        <v>4958</v>
      </c>
      <c r="B4959" s="13">
        <v>0.20538632121770603</v>
      </c>
    </row>
    <row r="4960" spans="1:2">
      <c r="A4960">
        <v>4959</v>
      </c>
      <c r="B4960" s="13">
        <v>0.73028864675859362</v>
      </c>
    </row>
    <row r="4961" spans="1:2">
      <c r="A4961">
        <v>4960</v>
      </c>
      <c r="B4961" s="13">
        <v>1.8468175547344237</v>
      </c>
    </row>
    <row r="4962" spans="1:2">
      <c r="A4962">
        <v>4961</v>
      </c>
      <c r="B4962" s="13">
        <v>-0.98507934044354095</v>
      </c>
    </row>
    <row r="4963" spans="1:2">
      <c r="A4963">
        <v>4962</v>
      </c>
      <c r="B4963" s="13">
        <v>2.8714613250339198</v>
      </c>
    </row>
    <row r="4964" spans="1:2">
      <c r="A4964">
        <v>4963</v>
      </c>
      <c r="B4964" s="13">
        <v>0.75039258206578907</v>
      </c>
    </row>
    <row r="4965" spans="1:2">
      <c r="A4965">
        <v>4964</v>
      </c>
      <c r="B4965" s="13">
        <v>-1.3182116660985546</v>
      </c>
    </row>
    <row r="4966" spans="1:2">
      <c r="A4966">
        <v>4965</v>
      </c>
      <c r="B4966" s="13">
        <v>-2.1177517869918194</v>
      </c>
    </row>
    <row r="4967" spans="1:2">
      <c r="A4967">
        <v>4966</v>
      </c>
      <c r="B4967" s="13">
        <v>1.5689464665798871</v>
      </c>
    </row>
    <row r="4968" spans="1:2">
      <c r="A4968">
        <v>4967</v>
      </c>
      <c r="B4968" s="13">
        <v>-11.458625388650058</v>
      </c>
    </row>
    <row r="4969" spans="1:2">
      <c r="A4969">
        <v>4968</v>
      </c>
      <c r="B4969" s="13">
        <v>0.77230374115416633</v>
      </c>
    </row>
    <row r="4970" spans="1:2">
      <c r="A4970">
        <v>4969</v>
      </c>
      <c r="B4970" s="13">
        <v>4.030547650283391</v>
      </c>
    </row>
    <row r="4971" spans="1:2">
      <c r="A4971">
        <v>4970</v>
      </c>
      <c r="B4971" s="13">
        <v>-4.62366615051093</v>
      </c>
    </row>
    <row r="4972" spans="1:2">
      <c r="A4972">
        <v>4971</v>
      </c>
      <c r="B4972" s="13">
        <v>-0.5622986608309557</v>
      </c>
    </row>
    <row r="4973" spans="1:2">
      <c r="A4973">
        <v>4972</v>
      </c>
      <c r="B4973" s="13">
        <v>-2.0014890629060513</v>
      </c>
    </row>
    <row r="4974" spans="1:2">
      <c r="A4974">
        <v>4973</v>
      </c>
      <c r="B4974" s="13">
        <v>-3.7691649909666674</v>
      </c>
    </row>
    <row r="4975" spans="1:2">
      <c r="A4975">
        <v>4974</v>
      </c>
      <c r="B4975" s="13">
        <v>0.33877851359630973</v>
      </c>
    </row>
    <row r="4976" spans="1:2">
      <c r="A4976">
        <v>4975</v>
      </c>
      <c r="B4976" s="13">
        <v>-0.67806975171245298</v>
      </c>
    </row>
    <row r="4977" spans="1:2">
      <c r="A4977">
        <v>4976</v>
      </c>
      <c r="B4977" s="13">
        <v>-1.5706408223113135</v>
      </c>
    </row>
    <row r="4978" spans="1:2">
      <c r="A4978">
        <v>4977</v>
      </c>
      <c r="B4978" s="13">
        <v>-5.004292022772221</v>
      </c>
    </row>
    <row r="4979" spans="1:2">
      <c r="A4979">
        <v>4978</v>
      </c>
      <c r="B4979" s="13">
        <v>-0.9997510159765588</v>
      </c>
    </row>
    <row r="4980" spans="1:2">
      <c r="A4980">
        <v>4979</v>
      </c>
      <c r="B4980" s="13">
        <v>1.6145982844840088</v>
      </c>
    </row>
    <row r="4981" spans="1:2">
      <c r="A4981">
        <v>4980</v>
      </c>
      <c r="B4981" s="13">
        <v>-0.39183245849135495</v>
      </c>
    </row>
    <row r="4982" spans="1:2">
      <c r="A4982">
        <v>4981</v>
      </c>
      <c r="B4982" s="13">
        <v>3.2124352897696653</v>
      </c>
    </row>
    <row r="4983" spans="1:2">
      <c r="A4983">
        <v>4982</v>
      </c>
      <c r="B4983" s="13">
        <v>-3.9944627763774219</v>
      </c>
    </row>
    <row r="4984" spans="1:2">
      <c r="A4984">
        <v>4983</v>
      </c>
      <c r="B4984" s="13">
        <v>0.64734144070060284</v>
      </c>
    </row>
    <row r="4985" spans="1:2">
      <c r="A4985">
        <v>4984</v>
      </c>
      <c r="B4985" s="13">
        <v>-4.4015053981219916</v>
      </c>
    </row>
    <row r="4986" spans="1:2">
      <c r="A4986">
        <v>4985</v>
      </c>
      <c r="B4986" s="13">
        <v>-0.92308959612450836</v>
      </c>
    </row>
    <row r="4987" spans="1:2">
      <c r="A4987">
        <v>4986</v>
      </c>
      <c r="B4987" s="13">
        <v>-1.5374888103866604</v>
      </c>
    </row>
    <row r="4988" spans="1:2">
      <c r="A4988">
        <v>4987</v>
      </c>
      <c r="B4988" s="13">
        <v>1.3060425768373138</v>
      </c>
    </row>
    <row r="4989" spans="1:2">
      <c r="A4989">
        <v>4988</v>
      </c>
      <c r="B4989" s="13">
        <v>-4.5382297721980827</v>
      </c>
    </row>
    <row r="4990" spans="1:2">
      <c r="A4990">
        <v>4989</v>
      </c>
      <c r="B4990" s="13">
        <v>-0.48867316840442282</v>
      </c>
    </row>
    <row r="4991" spans="1:2">
      <c r="A4991">
        <v>4990</v>
      </c>
      <c r="B4991" s="13">
        <v>-4.6900970019716501</v>
      </c>
    </row>
    <row r="4992" spans="1:2">
      <c r="A4992">
        <v>4991</v>
      </c>
      <c r="B4992" s="13">
        <v>2.7669246943148238</v>
      </c>
    </row>
    <row r="4993" spans="1:2">
      <c r="A4993">
        <v>4992</v>
      </c>
      <c r="B4993" s="13">
        <v>-0.22620978090303445</v>
      </c>
    </row>
    <row r="4994" spans="1:2">
      <c r="A4994">
        <v>4993</v>
      </c>
      <c r="B4994" s="13">
        <v>-12.247545809783842</v>
      </c>
    </row>
    <row r="4995" spans="1:2">
      <c r="A4995">
        <v>4994</v>
      </c>
      <c r="B4995" s="13">
        <v>-5.4462376151918752</v>
      </c>
    </row>
    <row r="4996" spans="1:2">
      <c r="A4996">
        <v>4995</v>
      </c>
      <c r="B4996" s="13">
        <v>-4.1226511995186019</v>
      </c>
    </row>
    <row r="4997" spans="1:2">
      <c r="A4997">
        <v>4996</v>
      </c>
      <c r="B4997" s="13">
        <v>1.7925371215227104</v>
      </c>
    </row>
    <row r="4998" spans="1:2">
      <c r="A4998">
        <v>4997</v>
      </c>
      <c r="B4998" s="13">
        <v>-0.38222595559881956</v>
      </c>
    </row>
    <row r="4999" spans="1:2">
      <c r="A4999">
        <v>4998</v>
      </c>
      <c r="B4999" s="13">
        <v>-1.0371410289368255</v>
      </c>
    </row>
    <row r="5000" spans="1:2">
      <c r="A5000">
        <v>4999</v>
      </c>
      <c r="B5000" s="13">
        <v>-0.90339726224488537</v>
      </c>
    </row>
    <row r="5001" spans="1:2">
      <c r="A5001">
        <v>5000</v>
      </c>
      <c r="B5001" s="13">
        <v>-4.9419760934781003</v>
      </c>
    </row>
    <row r="5002" spans="1:2">
      <c r="A5002">
        <v>5001</v>
      </c>
      <c r="B5002" s="13">
        <v>3.8471883650533162E-3</v>
      </c>
    </row>
    <row r="5003" spans="1:2">
      <c r="A5003">
        <v>5002</v>
      </c>
      <c r="B5003" s="13">
        <v>2.3848989254445652</v>
      </c>
    </row>
    <row r="5004" spans="1:2">
      <c r="A5004">
        <v>5003</v>
      </c>
      <c r="B5004" s="13">
        <v>0.77783344165850854</v>
      </c>
    </row>
    <row r="5005" spans="1:2">
      <c r="A5005">
        <v>5004</v>
      </c>
      <c r="B5005" s="13">
        <v>-0.41553027875416404</v>
      </c>
    </row>
    <row r="5006" spans="1:2">
      <c r="A5006">
        <v>5005</v>
      </c>
      <c r="B5006" s="13">
        <v>-3.9003848661217271</v>
      </c>
    </row>
    <row r="5007" spans="1:2">
      <c r="A5007">
        <v>5006</v>
      </c>
      <c r="B5007" s="13">
        <v>1.1455487935395077</v>
      </c>
    </row>
    <row r="5008" spans="1:2">
      <c r="A5008">
        <v>5007</v>
      </c>
      <c r="B5008" s="13">
        <v>-3.0692038348092883</v>
      </c>
    </row>
    <row r="5009" spans="1:2">
      <c r="A5009">
        <v>5008</v>
      </c>
      <c r="B5009" s="13">
        <v>5.4991865897739851</v>
      </c>
    </row>
    <row r="5010" spans="1:2">
      <c r="A5010">
        <v>5009</v>
      </c>
      <c r="B5010" s="13">
        <v>-1.0214318049159206</v>
      </c>
    </row>
    <row r="5011" spans="1:2">
      <c r="A5011">
        <v>5010</v>
      </c>
      <c r="B5011" s="13">
        <v>-3.2341790709803453</v>
      </c>
    </row>
    <row r="5012" spans="1:2">
      <c r="A5012">
        <v>5011</v>
      </c>
      <c r="B5012" s="13">
        <v>1.2665672914549713</v>
      </c>
    </row>
    <row r="5013" spans="1:2">
      <c r="A5013">
        <v>5012</v>
      </c>
      <c r="B5013" s="13">
        <v>1.0411828486129562</v>
      </c>
    </row>
    <row r="5014" spans="1:2">
      <c r="A5014">
        <v>5013</v>
      </c>
      <c r="B5014" s="13">
        <v>-3.8431018475642085</v>
      </c>
    </row>
    <row r="5015" spans="1:2">
      <c r="A5015">
        <v>5014</v>
      </c>
      <c r="B5015" s="13">
        <v>-2.1805088359762355</v>
      </c>
    </row>
    <row r="5016" spans="1:2">
      <c r="A5016">
        <v>5015</v>
      </c>
      <c r="B5016" s="13">
        <v>-0.70191868593784157</v>
      </c>
    </row>
    <row r="5017" spans="1:2">
      <c r="A5017">
        <v>5016</v>
      </c>
      <c r="B5017" s="13">
        <v>2.0103398363524878</v>
      </c>
    </row>
    <row r="5018" spans="1:2">
      <c r="A5018">
        <v>5017</v>
      </c>
      <c r="B5018" s="13">
        <v>0.26786808922269134</v>
      </c>
    </row>
    <row r="5019" spans="1:2">
      <c r="A5019">
        <v>5018</v>
      </c>
      <c r="B5019" s="13">
        <v>-2.2650769450025776</v>
      </c>
    </row>
    <row r="5020" spans="1:2">
      <c r="A5020">
        <v>5019</v>
      </c>
      <c r="B5020" s="13">
        <v>-4.2344604316558909</v>
      </c>
    </row>
    <row r="5021" spans="1:2">
      <c r="A5021">
        <v>5020</v>
      </c>
      <c r="B5021" s="13">
        <v>-3.8733619738513543</v>
      </c>
    </row>
    <row r="5022" spans="1:2">
      <c r="A5022">
        <v>5021</v>
      </c>
      <c r="B5022" s="13">
        <v>-4.6556043259043784</v>
      </c>
    </row>
    <row r="5023" spans="1:2">
      <c r="A5023">
        <v>5022</v>
      </c>
      <c r="B5023" s="13">
        <v>3.6447204833706643</v>
      </c>
    </row>
    <row r="5024" spans="1:2">
      <c r="A5024">
        <v>5023</v>
      </c>
      <c r="B5024" s="13">
        <v>-3.6342733543223935</v>
      </c>
    </row>
    <row r="5025" spans="1:2">
      <c r="A5025">
        <v>5024</v>
      </c>
      <c r="B5025" s="13">
        <v>8.7890084022429669</v>
      </c>
    </row>
    <row r="5026" spans="1:2">
      <c r="A5026">
        <v>5025</v>
      </c>
      <c r="B5026" s="13">
        <v>1.0060647037079491</v>
      </c>
    </row>
    <row r="5027" spans="1:2">
      <c r="A5027">
        <v>5026</v>
      </c>
      <c r="B5027" s="13">
        <v>1.8445601821185076</v>
      </c>
    </row>
    <row r="5028" spans="1:2">
      <c r="A5028">
        <v>5027</v>
      </c>
      <c r="B5028" s="13">
        <v>-3.2062563913137421</v>
      </c>
    </row>
    <row r="5029" spans="1:2">
      <c r="A5029">
        <v>5028</v>
      </c>
      <c r="B5029" s="13">
        <v>-3.0616627386360231</v>
      </c>
    </row>
    <row r="5030" spans="1:2">
      <c r="A5030">
        <v>5029</v>
      </c>
      <c r="B5030" s="13">
        <v>1.1947936228184708</v>
      </c>
    </row>
    <row r="5031" spans="1:2">
      <c r="A5031">
        <v>5030</v>
      </c>
      <c r="B5031" s="13">
        <v>-6.5005953491508466</v>
      </c>
    </row>
    <row r="5032" spans="1:2">
      <c r="A5032">
        <v>5031</v>
      </c>
      <c r="B5032" s="13">
        <v>-8.080749196278159</v>
      </c>
    </row>
    <row r="5033" spans="1:2">
      <c r="A5033">
        <v>5032</v>
      </c>
      <c r="B5033" s="13">
        <v>-3.0755294710691778</v>
      </c>
    </row>
    <row r="5034" spans="1:2">
      <c r="A5034">
        <v>5033</v>
      </c>
      <c r="B5034" s="13">
        <v>-2.8196117585359657</v>
      </c>
    </row>
    <row r="5035" spans="1:2">
      <c r="A5035">
        <v>5034</v>
      </c>
      <c r="B5035" s="13">
        <v>2.0656415650279905</v>
      </c>
    </row>
    <row r="5036" spans="1:2">
      <c r="A5036">
        <v>5035</v>
      </c>
      <c r="B5036" s="13">
        <v>-0.77701387913560516</v>
      </c>
    </row>
    <row r="5037" spans="1:2">
      <c r="A5037">
        <v>5036</v>
      </c>
      <c r="B5037" s="13">
        <v>4.3676390147697504</v>
      </c>
    </row>
    <row r="5038" spans="1:2">
      <c r="A5038">
        <v>5037</v>
      </c>
      <c r="B5038" s="13">
        <v>1.5484500382500039</v>
      </c>
    </row>
    <row r="5039" spans="1:2">
      <c r="A5039">
        <v>5038</v>
      </c>
      <c r="B5039" s="13">
        <v>-2.2449708905047294</v>
      </c>
    </row>
    <row r="5040" spans="1:2">
      <c r="A5040">
        <v>5039</v>
      </c>
      <c r="B5040" s="13">
        <v>2.2484003367114971</v>
      </c>
    </row>
    <row r="5041" spans="1:2">
      <c r="A5041">
        <v>5040</v>
      </c>
      <c r="B5041" s="13">
        <v>8.2285595390234096</v>
      </c>
    </row>
    <row r="5042" spans="1:2">
      <c r="A5042">
        <v>5041</v>
      </c>
      <c r="B5042" s="13">
        <v>-2.3781029996710501</v>
      </c>
    </row>
    <row r="5043" spans="1:2">
      <c r="A5043">
        <v>5042</v>
      </c>
      <c r="B5043" s="13">
        <v>-3.16660066201108</v>
      </c>
    </row>
    <row r="5044" spans="1:2">
      <c r="A5044">
        <v>5043</v>
      </c>
      <c r="B5044" s="13">
        <v>-2.4457837601683234</v>
      </c>
    </row>
    <row r="5045" spans="1:2">
      <c r="A5045">
        <v>5044</v>
      </c>
      <c r="B5045" s="13">
        <v>-3.6062696771384193</v>
      </c>
    </row>
    <row r="5046" spans="1:2">
      <c r="A5046">
        <v>5045</v>
      </c>
      <c r="B5046" s="13">
        <v>-7.8442246170684875</v>
      </c>
    </row>
    <row r="5047" spans="1:2">
      <c r="A5047">
        <v>5046</v>
      </c>
      <c r="B5047" s="13">
        <v>-1.1482384260485929</v>
      </c>
    </row>
    <row r="5048" spans="1:2">
      <c r="A5048">
        <v>5047</v>
      </c>
      <c r="B5048" s="13">
        <v>-1.2005189806876935</v>
      </c>
    </row>
    <row r="5049" spans="1:2">
      <c r="A5049">
        <v>5048</v>
      </c>
      <c r="B5049" s="13">
        <v>1.4738193289690666</v>
      </c>
    </row>
    <row r="5050" spans="1:2">
      <c r="A5050">
        <v>5049</v>
      </c>
      <c r="B5050" s="13">
        <v>-3.6545849859603896</v>
      </c>
    </row>
    <row r="5051" spans="1:2">
      <c r="A5051">
        <v>5050</v>
      </c>
      <c r="B5051" s="13">
        <v>-2.5811616650699105</v>
      </c>
    </row>
    <row r="5052" spans="1:2">
      <c r="A5052">
        <v>5051</v>
      </c>
      <c r="B5052" s="13">
        <v>-4.6743104581128829</v>
      </c>
    </row>
    <row r="5053" spans="1:2">
      <c r="A5053">
        <v>5052</v>
      </c>
      <c r="B5053" s="13">
        <v>-4.0561099575250275</v>
      </c>
    </row>
    <row r="5054" spans="1:2">
      <c r="A5054">
        <v>5053</v>
      </c>
      <c r="B5054" s="13">
        <v>-4.0457483993759418</v>
      </c>
    </row>
    <row r="5055" spans="1:2">
      <c r="A5055">
        <v>5054</v>
      </c>
      <c r="B5055" s="13">
        <v>3.766984025183711</v>
      </c>
    </row>
    <row r="5056" spans="1:2">
      <c r="A5056">
        <v>5055</v>
      </c>
      <c r="B5056" s="13">
        <v>0.77094456516535437</v>
      </c>
    </row>
    <row r="5057" spans="1:2">
      <c r="A5057">
        <v>5056</v>
      </c>
      <c r="B5057" s="13">
        <v>-7.7409526484393139</v>
      </c>
    </row>
    <row r="5058" spans="1:2">
      <c r="A5058">
        <v>5057</v>
      </c>
      <c r="B5058" s="13">
        <v>-2.4217290046696318</v>
      </c>
    </row>
    <row r="5059" spans="1:2">
      <c r="A5059">
        <v>5058</v>
      </c>
      <c r="B5059" s="13">
        <v>1.2390302320925533</v>
      </c>
    </row>
    <row r="5060" spans="1:2">
      <c r="A5060">
        <v>5059</v>
      </c>
      <c r="B5060" s="13">
        <v>-0.39285993172988842</v>
      </c>
    </row>
    <row r="5061" spans="1:2">
      <c r="A5061">
        <v>5060</v>
      </c>
      <c r="B5061" s="13">
        <v>-5.6542084373530388</v>
      </c>
    </row>
    <row r="5062" spans="1:2">
      <c r="A5062">
        <v>5061</v>
      </c>
      <c r="B5062" s="13">
        <v>-6.4405649325428822</v>
      </c>
    </row>
    <row r="5063" spans="1:2">
      <c r="A5063">
        <v>5062</v>
      </c>
      <c r="B5063" s="13">
        <v>3.2146092985286279</v>
      </c>
    </row>
    <row r="5064" spans="1:2">
      <c r="A5064">
        <v>5063</v>
      </c>
      <c r="B5064" s="13">
        <v>-1.0051233430975448</v>
      </c>
    </row>
    <row r="5065" spans="1:2">
      <c r="A5065">
        <v>5064</v>
      </c>
      <c r="B5065" s="13">
        <v>-6.2738978088577779</v>
      </c>
    </row>
    <row r="5066" spans="1:2">
      <c r="A5066">
        <v>5065</v>
      </c>
      <c r="B5066" s="13">
        <v>-6.7827892429002343</v>
      </c>
    </row>
    <row r="5067" spans="1:2">
      <c r="A5067">
        <v>5066</v>
      </c>
      <c r="B5067" s="13">
        <v>6.5116672659449142</v>
      </c>
    </row>
    <row r="5068" spans="1:2">
      <c r="A5068">
        <v>5067</v>
      </c>
      <c r="B5068" s="13">
        <v>0.77710585598789594</v>
      </c>
    </row>
    <row r="5069" spans="1:2">
      <c r="A5069">
        <v>5068</v>
      </c>
      <c r="B5069" s="13">
        <v>-5.6698268915506178</v>
      </c>
    </row>
    <row r="5070" spans="1:2">
      <c r="A5070">
        <v>5069</v>
      </c>
      <c r="B5070" s="13">
        <v>-3.7625759085758568</v>
      </c>
    </row>
    <row r="5071" spans="1:2">
      <c r="A5071">
        <v>5070</v>
      </c>
      <c r="B5071" s="13">
        <v>-2.5230372971025381</v>
      </c>
    </row>
    <row r="5072" spans="1:2">
      <c r="A5072">
        <v>5071</v>
      </c>
      <c r="B5072" s="13">
        <v>-1.182826705971479</v>
      </c>
    </row>
    <row r="5073" spans="1:2">
      <c r="A5073">
        <v>5072</v>
      </c>
      <c r="B5073" s="13">
        <v>1.9834039689010905</v>
      </c>
    </row>
    <row r="5074" spans="1:2">
      <c r="A5074">
        <v>5073</v>
      </c>
      <c r="B5074" s="13">
        <v>3.6013477408676467E-3</v>
      </c>
    </row>
    <row r="5075" spans="1:2">
      <c r="A5075">
        <v>5074</v>
      </c>
      <c r="B5075" s="13">
        <v>-2.5304302934203684</v>
      </c>
    </row>
    <row r="5076" spans="1:2">
      <c r="A5076">
        <v>5075</v>
      </c>
      <c r="B5076" s="13">
        <v>-5.6950325161058872E-3</v>
      </c>
    </row>
    <row r="5077" spans="1:2">
      <c r="A5077">
        <v>5076</v>
      </c>
      <c r="B5077" s="13">
        <v>2.9715934234250128</v>
      </c>
    </row>
    <row r="5078" spans="1:2">
      <c r="A5078">
        <v>5077</v>
      </c>
      <c r="B5078" s="13">
        <v>-1.489921046254465</v>
      </c>
    </row>
    <row r="5079" spans="1:2">
      <c r="A5079">
        <v>5078</v>
      </c>
      <c r="B5079" s="13">
        <v>5.0463273858031945</v>
      </c>
    </row>
    <row r="5080" spans="1:2">
      <c r="A5080">
        <v>5079</v>
      </c>
      <c r="B5080" s="13">
        <v>2.5819351421595687</v>
      </c>
    </row>
    <row r="5081" spans="1:2">
      <c r="A5081">
        <v>5080</v>
      </c>
      <c r="B5081" s="13">
        <v>-1.1067315498057966</v>
      </c>
    </row>
    <row r="5082" spans="1:2">
      <c r="A5082">
        <v>5081</v>
      </c>
      <c r="B5082" s="13">
        <v>0.3432701648904678</v>
      </c>
    </row>
    <row r="5083" spans="1:2">
      <c r="A5083">
        <v>5082</v>
      </c>
      <c r="B5083" s="13">
        <v>-4.3452170825704663E-2</v>
      </c>
    </row>
    <row r="5084" spans="1:2">
      <c r="A5084">
        <v>5083</v>
      </c>
      <c r="B5084" s="13">
        <v>-1.8788168509325101</v>
      </c>
    </row>
    <row r="5085" spans="1:2">
      <c r="A5085">
        <v>5084</v>
      </c>
      <c r="B5085" s="13">
        <v>-3.3275531751092475</v>
      </c>
    </row>
    <row r="5086" spans="1:2">
      <c r="A5086">
        <v>5085</v>
      </c>
      <c r="B5086" s="13">
        <v>-3.8382421426717559</v>
      </c>
    </row>
    <row r="5087" spans="1:2">
      <c r="A5087">
        <v>5086</v>
      </c>
      <c r="B5087" s="13">
        <v>-0.34122727387522978</v>
      </c>
    </row>
    <row r="5088" spans="1:2">
      <c r="A5088">
        <v>5087</v>
      </c>
      <c r="B5088" s="13">
        <v>2.3521335315886334</v>
      </c>
    </row>
    <row r="5089" spans="1:2">
      <c r="A5089">
        <v>5088</v>
      </c>
      <c r="B5089" s="13">
        <v>-1.0582081172105571</v>
      </c>
    </row>
    <row r="5090" spans="1:2">
      <c r="A5090">
        <v>5089</v>
      </c>
      <c r="B5090" s="13">
        <v>-0.54036329897703494</v>
      </c>
    </row>
    <row r="5091" spans="1:2">
      <c r="A5091">
        <v>5090</v>
      </c>
      <c r="B5091" s="13">
        <v>4.6808899597519806</v>
      </c>
    </row>
    <row r="5092" spans="1:2">
      <c r="A5092">
        <v>5091</v>
      </c>
      <c r="B5092" s="13">
        <v>-4.9044669270182091</v>
      </c>
    </row>
    <row r="5093" spans="1:2">
      <c r="A5093">
        <v>5092</v>
      </c>
      <c r="B5093" s="13">
        <v>1.8046842858479333</v>
      </c>
    </row>
    <row r="5094" spans="1:2">
      <c r="A5094">
        <v>5093</v>
      </c>
      <c r="B5094" s="13">
        <v>-1.4606442289161721</v>
      </c>
    </row>
    <row r="5095" spans="1:2">
      <c r="A5095">
        <v>5094</v>
      </c>
      <c r="B5095" s="13">
        <v>9.170760364472601</v>
      </c>
    </row>
    <row r="5096" spans="1:2">
      <c r="A5096">
        <v>5095</v>
      </c>
      <c r="B5096" s="13">
        <v>-1.5109586011525349</v>
      </c>
    </row>
    <row r="5097" spans="1:2">
      <c r="A5097">
        <v>5096</v>
      </c>
      <c r="B5097" s="13">
        <v>0.28579962898042821</v>
      </c>
    </row>
    <row r="5098" spans="1:2">
      <c r="A5098">
        <v>5097</v>
      </c>
      <c r="B5098" s="13">
        <v>-4.9670421789712798</v>
      </c>
    </row>
    <row r="5099" spans="1:2">
      <c r="A5099">
        <v>5098</v>
      </c>
      <c r="B5099" s="13">
        <v>-0.32276398029079523</v>
      </c>
    </row>
    <row r="5100" spans="1:2">
      <c r="A5100">
        <v>5099</v>
      </c>
      <c r="B5100" s="13">
        <v>-1.2449981906360119</v>
      </c>
    </row>
    <row r="5101" spans="1:2">
      <c r="A5101">
        <v>5100</v>
      </c>
      <c r="B5101" s="13">
        <v>-0.7064848736083883</v>
      </c>
    </row>
    <row r="5102" spans="1:2">
      <c r="A5102">
        <v>5101</v>
      </c>
      <c r="B5102" s="13">
        <v>4.9403020831695059</v>
      </c>
    </row>
    <row r="5103" spans="1:2">
      <c r="A5103">
        <v>5102</v>
      </c>
      <c r="B5103" s="13">
        <v>-8.7222678339371083</v>
      </c>
    </row>
    <row r="5104" spans="1:2">
      <c r="A5104">
        <v>5103</v>
      </c>
      <c r="B5104" s="13">
        <v>1.5223185281535605</v>
      </c>
    </row>
    <row r="5105" spans="1:2">
      <c r="A5105">
        <v>5104</v>
      </c>
      <c r="B5105" s="13">
        <v>-4.4471211857994568</v>
      </c>
    </row>
    <row r="5106" spans="1:2">
      <c r="A5106">
        <v>5105</v>
      </c>
      <c r="B5106" s="13">
        <v>6.1236510060605776</v>
      </c>
    </row>
    <row r="5107" spans="1:2">
      <c r="A5107">
        <v>5106</v>
      </c>
      <c r="B5107" s="13">
        <v>2.272189881071343</v>
      </c>
    </row>
    <row r="5108" spans="1:2">
      <c r="A5108">
        <v>5107</v>
      </c>
      <c r="B5108" s="13">
        <v>-4.0723239522299179</v>
      </c>
    </row>
    <row r="5109" spans="1:2">
      <c r="A5109">
        <v>5108</v>
      </c>
      <c r="B5109" s="13">
        <v>2.4850720943565081</v>
      </c>
    </row>
    <row r="5110" spans="1:2">
      <c r="A5110">
        <v>5109</v>
      </c>
      <c r="B5110" s="13">
        <v>-3.2542842442536513</v>
      </c>
    </row>
    <row r="5111" spans="1:2">
      <c r="A5111">
        <v>5110</v>
      </c>
      <c r="B5111" s="13">
        <v>0.24109530241548308</v>
      </c>
    </row>
    <row r="5112" spans="1:2">
      <c r="A5112">
        <v>5111</v>
      </c>
      <c r="B5112" s="13">
        <v>-3.8653990394676327</v>
      </c>
    </row>
    <row r="5113" spans="1:2">
      <c r="A5113">
        <v>5112</v>
      </c>
      <c r="B5113" s="13">
        <v>-0.66828618910004267</v>
      </c>
    </row>
    <row r="5114" spans="1:2">
      <c r="A5114">
        <v>5113</v>
      </c>
      <c r="B5114" s="13">
        <v>1.3246258971497697</v>
      </c>
    </row>
    <row r="5115" spans="1:2">
      <c r="A5115">
        <v>5114</v>
      </c>
      <c r="B5115" s="13">
        <v>-2.3945462856915145</v>
      </c>
    </row>
    <row r="5116" spans="1:2">
      <c r="A5116">
        <v>5115</v>
      </c>
      <c r="B5116" s="13">
        <v>5.739277523828056</v>
      </c>
    </row>
    <row r="5117" spans="1:2">
      <c r="A5117">
        <v>5116</v>
      </c>
      <c r="B5117" s="13">
        <v>-1.7930418713311249</v>
      </c>
    </row>
    <row r="5118" spans="1:2">
      <c r="A5118">
        <v>5117</v>
      </c>
      <c r="B5118" s="13">
        <v>3.6034106280343416</v>
      </c>
    </row>
    <row r="5119" spans="1:2">
      <c r="A5119">
        <v>5118</v>
      </c>
      <c r="B5119" s="13">
        <v>0.40664360225725871</v>
      </c>
    </row>
    <row r="5120" spans="1:2">
      <c r="A5120">
        <v>5119</v>
      </c>
      <c r="B5120" s="13">
        <v>0.87440534194571107</v>
      </c>
    </row>
    <row r="5121" spans="1:2">
      <c r="A5121">
        <v>5120</v>
      </c>
      <c r="B5121" s="13">
        <v>1.0440014159736211</v>
      </c>
    </row>
    <row r="5122" spans="1:2">
      <c r="A5122">
        <v>5121</v>
      </c>
      <c r="B5122" s="13">
        <v>-0.27799886733036677</v>
      </c>
    </row>
    <row r="5123" spans="1:2">
      <c r="A5123">
        <v>5122</v>
      </c>
      <c r="B5123" s="13">
        <v>-1.8556826957769195</v>
      </c>
    </row>
    <row r="5124" spans="1:2">
      <c r="A5124">
        <v>5123</v>
      </c>
      <c r="B5124" s="13">
        <v>-4.9143761290777412</v>
      </c>
    </row>
    <row r="5125" spans="1:2">
      <c r="A5125">
        <v>5124</v>
      </c>
      <c r="B5125" s="13">
        <v>-0.30684021527964944</v>
      </c>
    </row>
    <row r="5126" spans="1:2">
      <c r="A5126">
        <v>5125</v>
      </c>
      <c r="B5126" s="13">
        <v>-2.7285838671660705</v>
      </c>
    </row>
    <row r="5127" spans="1:2">
      <c r="A5127">
        <v>5126</v>
      </c>
      <c r="B5127" s="13">
        <v>-3.9036164521071139</v>
      </c>
    </row>
    <row r="5128" spans="1:2">
      <c r="A5128">
        <v>5127</v>
      </c>
      <c r="B5128" s="13">
        <v>-6.7655231794303985</v>
      </c>
    </row>
    <row r="5129" spans="1:2">
      <c r="A5129">
        <v>5128</v>
      </c>
      <c r="B5129" s="13">
        <v>-3.4268260574627334</v>
      </c>
    </row>
    <row r="5130" spans="1:2">
      <c r="A5130">
        <v>5129</v>
      </c>
      <c r="B5130" s="13">
        <v>-1.717468108220251</v>
      </c>
    </row>
    <row r="5131" spans="1:2">
      <c r="A5131">
        <v>5130</v>
      </c>
      <c r="B5131" s="13">
        <v>1.8356537193325078</v>
      </c>
    </row>
    <row r="5132" spans="1:2">
      <c r="A5132">
        <v>5131</v>
      </c>
      <c r="B5132" s="13">
        <v>0.71477188682078496</v>
      </c>
    </row>
    <row r="5133" spans="1:2">
      <c r="A5133">
        <v>5132</v>
      </c>
      <c r="B5133" s="13">
        <v>-2.1153625036016512</v>
      </c>
    </row>
    <row r="5134" spans="1:2">
      <c r="A5134">
        <v>5133</v>
      </c>
      <c r="B5134" s="13">
        <v>-3.1802496452319842</v>
      </c>
    </row>
    <row r="5135" spans="1:2">
      <c r="A5135">
        <v>5134</v>
      </c>
      <c r="B5135" s="13">
        <v>0.53694288841449966</v>
      </c>
    </row>
    <row r="5136" spans="1:2">
      <c r="A5136">
        <v>5135</v>
      </c>
      <c r="B5136" s="13">
        <v>-2.5519066792109015</v>
      </c>
    </row>
    <row r="5137" spans="1:2">
      <c r="A5137">
        <v>5136</v>
      </c>
      <c r="B5137" s="13">
        <v>5.7351171493733109</v>
      </c>
    </row>
    <row r="5138" spans="1:2">
      <c r="A5138">
        <v>5137</v>
      </c>
      <c r="B5138" s="13">
        <v>-4.6542047432082523</v>
      </c>
    </row>
    <row r="5139" spans="1:2">
      <c r="A5139">
        <v>5138</v>
      </c>
      <c r="B5139" s="13">
        <v>-4.4111795714587863E-2</v>
      </c>
    </row>
    <row r="5140" spans="1:2">
      <c r="A5140">
        <v>5139</v>
      </c>
      <c r="B5140" s="13">
        <v>-3.3783855662856661</v>
      </c>
    </row>
    <row r="5141" spans="1:2">
      <c r="A5141">
        <v>5140</v>
      </c>
      <c r="B5141" s="13">
        <v>-5.1853823319858189E-2</v>
      </c>
    </row>
    <row r="5142" spans="1:2">
      <c r="A5142">
        <v>5141</v>
      </c>
      <c r="B5142" s="13">
        <v>3.1122399600811392</v>
      </c>
    </row>
    <row r="5143" spans="1:2">
      <c r="A5143">
        <v>5142</v>
      </c>
      <c r="B5143" s="13">
        <v>-4.2479128386005476</v>
      </c>
    </row>
    <row r="5144" spans="1:2">
      <c r="A5144">
        <v>5143</v>
      </c>
      <c r="B5144" s="13">
        <v>-6.9136696798454516</v>
      </c>
    </row>
    <row r="5145" spans="1:2">
      <c r="A5145">
        <v>5144</v>
      </c>
      <c r="B5145" s="13">
        <v>-6.6990865651601341</v>
      </c>
    </row>
    <row r="5146" spans="1:2">
      <c r="A5146">
        <v>5145</v>
      </c>
      <c r="B5146" s="13">
        <v>3.8062552836867614</v>
      </c>
    </row>
    <row r="5147" spans="1:2">
      <c r="A5147">
        <v>5146</v>
      </c>
      <c r="B5147" s="13">
        <v>-6.1647673069105746</v>
      </c>
    </row>
    <row r="5148" spans="1:2">
      <c r="A5148">
        <v>5147</v>
      </c>
      <c r="B5148" s="13">
        <v>1.2393454573580895</v>
      </c>
    </row>
    <row r="5149" spans="1:2">
      <c r="A5149">
        <v>5148</v>
      </c>
      <c r="B5149" s="13">
        <v>-2.4922400978508836</v>
      </c>
    </row>
    <row r="5150" spans="1:2">
      <c r="A5150">
        <v>5149</v>
      </c>
      <c r="B5150" s="13">
        <v>-1.7192089524046983</v>
      </c>
    </row>
    <row r="5151" spans="1:2">
      <c r="A5151">
        <v>5150</v>
      </c>
      <c r="B5151" s="13">
        <v>-6.7338941910123502</v>
      </c>
    </row>
    <row r="5152" spans="1:2">
      <c r="A5152">
        <v>5151</v>
      </c>
      <c r="B5152" s="13">
        <v>-3.1144324727435393</v>
      </c>
    </row>
    <row r="5153" spans="1:2">
      <c r="A5153">
        <v>5152</v>
      </c>
      <c r="B5153" s="13">
        <v>4.7452226983696466</v>
      </c>
    </row>
    <row r="5154" spans="1:2">
      <c r="A5154">
        <v>5153</v>
      </c>
      <c r="B5154" s="13">
        <v>0.31006223842773256</v>
      </c>
    </row>
    <row r="5155" spans="1:2">
      <c r="A5155">
        <v>5154</v>
      </c>
      <c r="B5155" s="13">
        <v>0.74865572869573382</v>
      </c>
    </row>
    <row r="5156" spans="1:2">
      <c r="A5156">
        <v>5155</v>
      </c>
      <c r="B5156" s="13">
        <v>-5.9136485748309112E-2</v>
      </c>
    </row>
    <row r="5157" spans="1:2">
      <c r="A5157">
        <v>5156</v>
      </c>
      <c r="B5157" s="13">
        <v>0.12267155695327567</v>
      </c>
    </row>
    <row r="5158" spans="1:2">
      <c r="A5158">
        <v>5157</v>
      </c>
      <c r="B5158" s="13">
        <v>2.4999119454692509</v>
      </c>
    </row>
    <row r="5159" spans="1:2">
      <c r="A5159">
        <v>5158</v>
      </c>
      <c r="B5159" s="13">
        <v>-2.6050666394571431</v>
      </c>
    </row>
    <row r="5160" spans="1:2">
      <c r="A5160">
        <v>5159</v>
      </c>
      <c r="B5160" s="13">
        <v>-7.3099395872603576</v>
      </c>
    </row>
    <row r="5161" spans="1:2">
      <c r="A5161">
        <v>5160</v>
      </c>
      <c r="B5161" s="13">
        <v>1.9229316611380369</v>
      </c>
    </row>
    <row r="5162" spans="1:2">
      <c r="A5162">
        <v>5161</v>
      </c>
      <c r="B5162" s="13">
        <v>2.8443395328677892</v>
      </c>
    </row>
    <row r="5163" spans="1:2">
      <c r="A5163">
        <v>5162</v>
      </c>
      <c r="B5163" s="13">
        <v>0.12991222964231261</v>
      </c>
    </row>
    <row r="5164" spans="1:2">
      <c r="A5164">
        <v>5163</v>
      </c>
      <c r="B5164" s="13">
        <v>-6.3297605313098637E-2</v>
      </c>
    </row>
    <row r="5165" spans="1:2">
      <c r="A5165">
        <v>5164</v>
      </c>
      <c r="B5165" s="13">
        <v>1.6665537251813494</v>
      </c>
    </row>
    <row r="5166" spans="1:2">
      <c r="A5166">
        <v>5165</v>
      </c>
      <c r="B5166" s="13">
        <v>-1.3662683433189535</v>
      </c>
    </row>
    <row r="5167" spans="1:2">
      <c r="A5167">
        <v>5166</v>
      </c>
      <c r="B5167" s="13">
        <v>-1.4536148702416289</v>
      </c>
    </row>
    <row r="5168" spans="1:2">
      <c r="A5168">
        <v>5167</v>
      </c>
      <c r="B5168" s="13">
        <v>-1.1610760009883856</v>
      </c>
    </row>
    <row r="5169" spans="1:2">
      <c r="A5169">
        <v>5168</v>
      </c>
      <c r="B5169" s="13">
        <v>3.790026741318016</v>
      </c>
    </row>
    <row r="5170" spans="1:2">
      <c r="A5170">
        <v>5169</v>
      </c>
      <c r="B5170" s="13">
        <v>1.6123962559790479</v>
      </c>
    </row>
    <row r="5171" spans="1:2">
      <c r="A5171">
        <v>5170</v>
      </c>
      <c r="B5171" s="13">
        <v>-0.6099857430140827</v>
      </c>
    </row>
    <row r="5172" spans="1:2">
      <c r="A5172">
        <v>5171</v>
      </c>
      <c r="B5172" s="13">
        <v>-4.0334785542501379</v>
      </c>
    </row>
    <row r="5173" spans="1:2">
      <c r="A5173">
        <v>5172</v>
      </c>
      <c r="B5173" s="13">
        <v>1.799844368410827</v>
      </c>
    </row>
    <row r="5174" spans="1:2">
      <c r="A5174">
        <v>5173</v>
      </c>
      <c r="B5174" s="13">
        <v>-4.2967362753276905</v>
      </c>
    </row>
    <row r="5175" spans="1:2">
      <c r="A5175">
        <v>5174</v>
      </c>
      <c r="B5175" s="13">
        <v>0.46786786527955243</v>
      </c>
    </row>
    <row r="5176" spans="1:2">
      <c r="A5176">
        <v>5175</v>
      </c>
      <c r="B5176" s="13">
        <v>4.0064995858798573</v>
      </c>
    </row>
    <row r="5177" spans="1:2">
      <c r="A5177">
        <v>5176</v>
      </c>
      <c r="B5177" s="13">
        <v>-5.298239697765081</v>
      </c>
    </row>
    <row r="5178" spans="1:2">
      <c r="A5178">
        <v>5177</v>
      </c>
      <c r="B5178" s="13">
        <v>3.4553972497820209</v>
      </c>
    </row>
    <row r="5179" spans="1:2">
      <c r="A5179">
        <v>5178</v>
      </c>
      <c r="B5179" s="13">
        <v>-2.0868343620172622E-3</v>
      </c>
    </row>
    <row r="5180" spans="1:2">
      <c r="A5180">
        <v>5179</v>
      </c>
      <c r="B5180" s="13">
        <v>-2.127443966542248</v>
      </c>
    </row>
    <row r="5181" spans="1:2">
      <c r="A5181">
        <v>5180</v>
      </c>
      <c r="B5181" s="13">
        <v>-1.5703028020860295</v>
      </c>
    </row>
    <row r="5182" spans="1:2">
      <c r="A5182">
        <v>5181</v>
      </c>
      <c r="B5182" s="13">
        <v>-6.6598798820895375</v>
      </c>
    </row>
    <row r="5183" spans="1:2">
      <c r="A5183">
        <v>5182</v>
      </c>
      <c r="B5183" s="13">
        <v>-2.4973512551768309</v>
      </c>
    </row>
    <row r="5184" spans="1:2">
      <c r="A5184">
        <v>5183</v>
      </c>
      <c r="B5184" s="13">
        <v>-4.3350389357382477</v>
      </c>
    </row>
    <row r="5185" spans="1:2">
      <c r="A5185">
        <v>5184</v>
      </c>
      <c r="B5185" s="13">
        <v>1.5569134671407456</v>
      </c>
    </row>
    <row r="5186" spans="1:2">
      <c r="A5186">
        <v>5185</v>
      </c>
      <c r="B5186" s="13">
        <v>-0.12100378861484777</v>
      </c>
    </row>
    <row r="5187" spans="1:2">
      <c r="A5187">
        <v>5186</v>
      </c>
      <c r="B5187" s="13">
        <v>0.83026387127601475</v>
      </c>
    </row>
    <row r="5188" spans="1:2">
      <c r="A5188">
        <v>5187</v>
      </c>
      <c r="B5188" s="13">
        <v>-0.49645057098690032</v>
      </c>
    </row>
    <row r="5189" spans="1:2">
      <c r="A5189">
        <v>5188</v>
      </c>
      <c r="B5189" s="13">
        <v>-1.5432463997063526</v>
      </c>
    </row>
    <row r="5190" spans="1:2">
      <c r="A5190">
        <v>5189</v>
      </c>
      <c r="B5190" s="13">
        <v>1.0427669598489713</v>
      </c>
    </row>
    <row r="5191" spans="1:2">
      <c r="A5191">
        <v>5190</v>
      </c>
      <c r="B5191" s="13">
        <v>1.1429542301150388</v>
      </c>
    </row>
    <row r="5192" spans="1:2">
      <c r="A5192">
        <v>5191</v>
      </c>
      <c r="B5192" s="13">
        <v>4.7003411661256616</v>
      </c>
    </row>
    <row r="5193" spans="1:2">
      <c r="A5193">
        <v>5192</v>
      </c>
      <c r="B5193" s="13">
        <v>6.1289475223352543</v>
      </c>
    </row>
    <row r="5194" spans="1:2">
      <c r="A5194">
        <v>5193</v>
      </c>
      <c r="B5194" s="13">
        <v>-0.82184372692644214</v>
      </c>
    </row>
    <row r="5195" spans="1:2">
      <c r="A5195">
        <v>5194</v>
      </c>
      <c r="B5195" s="13">
        <v>-3.3671335313020152</v>
      </c>
    </row>
    <row r="5196" spans="1:2">
      <c r="A5196">
        <v>5195</v>
      </c>
      <c r="B5196" s="13">
        <v>-4.0923860209482346</v>
      </c>
    </row>
    <row r="5197" spans="1:2">
      <c r="A5197">
        <v>5196</v>
      </c>
      <c r="B5197" s="13">
        <v>1.9633049053808582</v>
      </c>
    </row>
    <row r="5198" spans="1:2">
      <c r="A5198">
        <v>5197</v>
      </c>
      <c r="B5198" s="13">
        <v>-0.13227921397044748</v>
      </c>
    </row>
    <row r="5199" spans="1:2">
      <c r="A5199">
        <v>5198</v>
      </c>
      <c r="B5199" s="13">
        <v>3.475965877061046</v>
      </c>
    </row>
    <row r="5200" spans="1:2">
      <c r="A5200">
        <v>5199</v>
      </c>
      <c r="B5200" s="13">
        <v>-2.6236531433020556</v>
      </c>
    </row>
    <row r="5201" spans="1:2">
      <c r="A5201">
        <v>5200</v>
      </c>
      <c r="B5201" s="13">
        <v>2.6640541221443037</v>
      </c>
    </row>
    <row r="5202" spans="1:2">
      <c r="A5202">
        <v>5201</v>
      </c>
      <c r="B5202" s="13">
        <v>0.56258883048971919</v>
      </c>
    </row>
    <row r="5203" spans="1:2">
      <c r="A5203">
        <v>5202</v>
      </c>
      <c r="B5203" s="13">
        <v>3.0737902969935473</v>
      </c>
    </row>
    <row r="5204" spans="1:2">
      <c r="A5204">
        <v>5203</v>
      </c>
      <c r="B5204" s="13">
        <v>5.7003639873143408</v>
      </c>
    </row>
    <row r="5205" spans="1:2">
      <c r="A5205">
        <v>5204</v>
      </c>
      <c r="B5205" s="13">
        <v>0.9131785531850346</v>
      </c>
    </row>
    <row r="5206" spans="1:2">
      <c r="A5206">
        <v>5205</v>
      </c>
      <c r="B5206" s="13">
        <v>2.1751719238042515</v>
      </c>
    </row>
    <row r="5207" spans="1:2">
      <c r="A5207">
        <v>5206</v>
      </c>
      <c r="B5207" s="13">
        <v>-2.286778642593716</v>
      </c>
    </row>
    <row r="5208" spans="1:2">
      <c r="A5208">
        <v>5207</v>
      </c>
      <c r="B5208" s="13">
        <v>-1.4606717900378265</v>
      </c>
    </row>
    <row r="5209" spans="1:2">
      <c r="A5209">
        <v>5208</v>
      </c>
      <c r="B5209" s="13">
        <v>1.3794452717408394</v>
      </c>
    </row>
    <row r="5210" spans="1:2">
      <c r="A5210">
        <v>5209</v>
      </c>
      <c r="B5210" s="13">
        <v>-3.4066437975652488</v>
      </c>
    </row>
    <row r="5211" spans="1:2">
      <c r="A5211">
        <v>5210</v>
      </c>
      <c r="B5211" s="13">
        <v>-1.9594779141708543</v>
      </c>
    </row>
    <row r="5212" spans="1:2">
      <c r="A5212">
        <v>5211</v>
      </c>
      <c r="B5212" s="13">
        <v>-2.0935216140851907</v>
      </c>
    </row>
    <row r="5213" spans="1:2">
      <c r="A5213">
        <v>5212</v>
      </c>
      <c r="B5213" s="13">
        <v>-6.1590062840445414</v>
      </c>
    </row>
    <row r="5214" spans="1:2">
      <c r="A5214">
        <v>5213</v>
      </c>
      <c r="B5214" s="13">
        <v>-1.7627908493520428</v>
      </c>
    </row>
    <row r="5215" spans="1:2">
      <c r="A5215">
        <v>5214</v>
      </c>
      <c r="B5215" s="13">
        <v>0.30862328752321283</v>
      </c>
    </row>
    <row r="5216" spans="1:2">
      <c r="A5216">
        <v>5215</v>
      </c>
      <c r="B5216" s="13">
        <v>0.76999053862381028</v>
      </c>
    </row>
    <row r="5217" spans="1:2">
      <c r="A5217">
        <v>5216</v>
      </c>
      <c r="B5217" s="13">
        <v>2.7663518503546296</v>
      </c>
    </row>
    <row r="5218" spans="1:2">
      <c r="A5218">
        <v>5217</v>
      </c>
      <c r="B5218" s="13">
        <v>-5.6180037733391259</v>
      </c>
    </row>
    <row r="5219" spans="1:2">
      <c r="A5219">
        <v>5218</v>
      </c>
      <c r="B5219" s="13">
        <v>-1.7484430882794555</v>
      </c>
    </row>
    <row r="5220" spans="1:2">
      <c r="A5220">
        <v>5219</v>
      </c>
      <c r="B5220" s="13">
        <v>0.37637011654950825</v>
      </c>
    </row>
    <row r="5221" spans="1:2">
      <c r="A5221">
        <v>5220</v>
      </c>
      <c r="B5221" s="13">
        <v>0.55258380295562715</v>
      </c>
    </row>
    <row r="5222" spans="1:2">
      <c r="A5222">
        <v>5221</v>
      </c>
      <c r="B5222" s="13">
        <v>1.9029283747222112</v>
      </c>
    </row>
    <row r="5223" spans="1:2">
      <c r="A5223">
        <v>5222</v>
      </c>
      <c r="B5223" s="13">
        <v>-5.0494036353134994</v>
      </c>
    </row>
    <row r="5224" spans="1:2">
      <c r="A5224">
        <v>5223</v>
      </c>
      <c r="B5224" s="13">
        <v>0.41862977379726218</v>
      </c>
    </row>
    <row r="5225" spans="1:2">
      <c r="A5225">
        <v>5224</v>
      </c>
      <c r="B5225" s="13">
        <v>-2.4637075670717348</v>
      </c>
    </row>
    <row r="5226" spans="1:2">
      <c r="A5226">
        <v>5225</v>
      </c>
      <c r="B5226" s="13">
        <v>4.3429774863764168</v>
      </c>
    </row>
    <row r="5227" spans="1:2">
      <c r="A5227">
        <v>5226</v>
      </c>
      <c r="B5227" s="13">
        <v>5.5160899470166047</v>
      </c>
    </row>
    <row r="5228" spans="1:2">
      <c r="A5228">
        <v>5227</v>
      </c>
      <c r="B5228" s="13">
        <v>0.62415152543992269</v>
      </c>
    </row>
    <row r="5229" spans="1:2">
      <c r="A5229">
        <v>5228</v>
      </c>
      <c r="B5229" s="13">
        <v>-0.7968906111650309</v>
      </c>
    </row>
    <row r="5230" spans="1:2">
      <c r="A5230">
        <v>5229</v>
      </c>
      <c r="B5230" s="13">
        <v>3.5313048580625455</v>
      </c>
    </row>
    <row r="5231" spans="1:2">
      <c r="A5231">
        <v>5230</v>
      </c>
      <c r="B5231" s="13">
        <v>-2.6548486702941605</v>
      </c>
    </row>
    <row r="5232" spans="1:2">
      <c r="A5232">
        <v>5231</v>
      </c>
      <c r="B5232" s="13">
        <v>-6.1231303265686101</v>
      </c>
    </row>
    <row r="5233" spans="1:2">
      <c r="A5233">
        <v>5232</v>
      </c>
      <c r="B5233" s="13">
        <v>-2.1688023424784615</v>
      </c>
    </row>
    <row r="5234" spans="1:2">
      <c r="A5234">
        <v>5233</v>
      </c>
      <c r="B5234" s="13">
        <v>-0.22066328197948726</v>
      </c>
    </row>
    <row r="5235" spans="1:2">
      <c r="A5235">
        <v>5234</v>
      </c>
      <c r="B5235" s="13">
        <v>-1.3018939174183726</v>
      </c>
    </row>
    <row r="5236" spans="1:2">
      <c r="A5236">
        <v>5235</v>
      </c>
      <c r="B5236" s="13">
        <v>-3.5151472898451623</v>
      </c>
    </row>
    <row r="5237" spans="1:2">
      <c r="A5237">
        <v>5236</v>
      </c>
      <c r="B5237" s="13">
        <v>0.61135489308768565</v>
      </c>
    </row>
    <row r="5238" spans="1:2">
      <c r="A5238">
        <v>5237</v>
      </c>
      <c r="B5238" s="13">
        <v>0.44399045875651388</v>
      </c>
    </row>
    <row r="5239" spans="1:2">
      <c r="A5239">
        <v>5238</v>
      </c>
      <c r="B5239" s="13">
        <v>-4.955602496218436</v>
      </c>
    </row>
    <row r="5240" spans="1:2">
      <c r="A5240">
        <v>5239</v>
      </c>
      <c r="B5240" s="13">
        <v>1.3496413421463773</v>
      </c>
    </row>
    <row r="5241" spans="1:2">
      <c r="A5241">
        <v>5240</v>
      </c>
      <c r="B5241" s="13">
        <v>-3.2388511042606667</v>
      </c>
    </row>
    <row r="5242" spans="1:2">
      <c r="A5242">
        <v>5241</v>
      </c>
      <c r="B5242" s="13">
        <v>-0.75106107812783174</v>
      </c>
    </row>
    <row r="5243" spans="1:2">
      <c r="A5243">
        <v>5242</v>
      </c>
      <c r="B5243" s="13">
        <v>2.010504299420143</v>
      </c>
    </row>
    <row r="5244" spans="1:2">
      <c r="A5244">
        <v>5243</v>
      </c>
      <c r="B5244" s="13">
        <v>-0.46477335319567142</v>
      </c>
    </row>
    <row r="5245" spans="1:2">
      <c r="A5245">
        <v>5244</v>
      </c>
      <c r="B5245" s="13">
        <v>-1.7989532024237269</v>
      </c>
    </row>
    <row r="5246" spans="1:2">
      <c r="A5246">
        <v>5245</v>
      </c>
      <c r="B5246" s="13">
        <v>-0.84389591514366424</v>
      </c>
    </row>
    <row r="5247" spans="1:2">
      <c r="A5247">
        <v>5246</v>
      </c>
      <c r="B5247" s="13">
        <v>2.7490610982859591</v>
      </c>
    </row>
    <row r="5248" spans="1:2">
      <c r="A5248">
        <v>5247</v>
      </c>
      <c r="B5248" s="13">
        <v>-8.1090450349325138</v>
      </c>
    </row>
    <row r="5249" spans="1:2">
      <c r="A5249">
        <v>5248</v>
      </c>
      <c r="B5249" s="13">
        <v>-0.5195368082441737</v>
      </c>
    </row>
    <row r="5250" spans="1:2">
      <c r="A5250">
        <v>5249</v>
      </c>
      <c r="B5250" s="13">
        <v>2.1654524057194333</v>
      </c>
    </row>
    <row r="5251" spans="1:2">
      <c r="A5251">
        <v>5250</v>
      </c>
      <c r="B5251" s="13">
        <v>-4.9044581949216397</v>
      </c>
    </row>
    <row r="5252" spans="1:2">
      <c r="A5252">
        <v>5251</v>
      </c>
      <c r="B5252" s="13">
        <v>-2.206936743571362</v>
      </c>
    </row>
    <row r="5253" spans="1:2">
      <c r="A5253">
        <v>5252</v>
      </c>
      <c r="B5253" s="13">
        <v>2.0272717160715836</v>
      </c>
    </row>
    <row r="5254" spans="1:2">
      <c r="A5254">
        <v>5253</v>
      </c>
      <c r="B5254" s="13">
        <v>4.3830171880486732</v>
      </c>
    </row>
    <row r="5255" spans="1:2">
      <c r="A5255">
        <v>5254</v>
      </c>
      <c r="B5255" s="13">
        <v>-2.0167467931020155</v>
      </c>
    </row>
    <row r="5256" spans="1:2">
      <c r="A5256">
        <v>5255</v>
      </c>
      <c r="B5256" s="13">
        <v>-4.1352925969101699</v>
      </c>
    </row>
    <row r="5257" spans="1:2">
      <c r="A5257">
        <v>5256</v>
      </c>
      <c r="B5257" s="13">
        <v>-1.9754505790787258</v>
      </c>
    </row>
    <row r="5258" spans="1:2">
      <c r="A5258">
        <v>5257</v>
      </c>
      <c r="B5258" s="13">
        <v>4.4500490955649363</v>
      </c>
    </row>
    <row r="5259" spans="1:2">
      <c r="A5259">
        <v>5258</v>
      </c>
      <c r="B5259" s="13">
        <v>2.4417930556091281</v>
      </c>
    </row>
    <row r="5260" spans="1:2">
      <c r="A5260">
        <v>5259</v>
      </c>
      <c r="B5260" s="13">
        <v>0.19265402891285457</v>
      </c>
    </row>
    <row r="5261" spans="1:2">
      <c r="A5261">
        <v>5260</v>
      </c>
      <c r="B5261" s="13">
        <v>1.3245967062628752</v>
      </c>
    </row>
    <row r="5262" spans="1:2">
      <c r="A5262">
        <v>5261</v>
      </c>
      <c r="B5262" s="13">
        <v>3.3816388553321208</v>
      </c>
    </row>
    <row r="5263" spans="1:2">
      <c r="A5263">
        <v>5262</v>
      </c>
      <c r="B5263" s="13">
        <v>-1.5441243289503497</v>
      </c>
    </row>
    <row r="5264" spans="1:2">
      <c r="A5264">
        <v>5263</v>
      </c>
      <c r="B5264" s="13">
        <v>-1.7076505198290086</v>
      </c>
    </row>
    <row r="5265" spans="1:2">
      <c r="A5265">
        <v>5264</v>
      </c>
      <c r="B5265" s="13">
        <v>-9.4904620689000705</v>
      </c>
    </row>
    <row r="5266" spans="1:2">
      <c r="A5266">
        <v>5265</v>
      </c>
      <c r="B5266" s="13">
        <v>4.720885555186042</v>
      </c>
    </row>
    <row r="5267" spans="1:2">
      <c r="A5267">
        <v>5266</v>
      </c>
      <c r="B5267" s="13">
        <v>1.2591875444035112</v>
      </c>
    </row>
    <row r="5268" spans="1:2">
      <c r="A5268">
        <v>5267</v>
      </c>
      <c r="B5268" s="13">
        <v>-0.67668056388814424</v>
      </c>
    </row>
    <row r="5269" spans="1:2">
      <c r="A5269">
        <v>5268</v>
      </c>
      <c r="B5269" s="13">
        <v>-0.20075813411685242</v>
      </c>
    </row>
    <row r="5270" spans="1:2">
      <c r="A5270">
        <v>5269</v>
      </c>
      <c r="B5270" s="13">
        <v>1.4186932317817147</v>
      </c>
    </row>
    <row r="5271" spans="1:2">
      <c r="A5271">
        <v>5270</v>
      </c>
      <c r="B5271" s="13">
        <v>-0.17737574049334637</v>
      </c>
    </row>
    <row r="5272" spans="1:2">
      <c r="A5272">
        <v>5271</v>
      </c>
      <c r="B5272" s="13">
        <v>0.61496001808186196</v>
      </c>
    </row>
    <row r="5273" spans="1:2">
      <c r="A5273">
        <v>5272</v>
      </c>
      <c r="B5273" s="13">
        <v>1.0100748775116517</v>
      </c>
    </row>
    <row r="5274" spans="1:2">
      <c r="A5274">
        <v>5273</v>
      </c>
      <c r="B5274" s="13">
        <v>-3.7535623538054974</v>
      </c>
    </row>
    <row r="5275" spans="1:2">
      <c r="A5275">
        <v>5274</v>
      </c>
      <c r="B5275" s="13">
        <v>-3.5189150395924798</v>
      </c>
    </row>
    <row r="5276" spans="1:2">
      <c r="A5276">
        <v>5275</v>
      </c>
      <c r="B5276" s="13">
        <v>5.3935862697750787</v>
      </c>
    </row>
    <row r="5277" spans="1:2">
      <c r="A5277">
        <v>5276</v>
      </c>
      <c r="B5277" s="13">
        <v>-2.0675716633994705</v>
      </c>
    </row>
    <row r="5278" spans="1:2">
      <c r="A5278">
        <v>5277</v>
      </c>
      <c r="B5278" s="13">
        <v>2.6177150134578415</v>
      </c>
    </row>
    <row r="5279" spans="1:2">
      <c r="A5279">
        <v>5278</v>
      </c>
      <c r="B5279" s="13">
        <v>0.62714470450571946</v>
      </c>
    </row>
    <row r="5280" spans="1:2">
      <c r="A5280">
        <v>5279</v>
      </c>
      <c r="B5280" s="13">
        <v>-1.1320989661379302</v>
      </c>
    </row>
    <row r="5281" spans="1:2">
      <c r="A5281">
        <v>5280</v>
      </c>
      <c r="B5281" s="13">
        <v>-9.0725482183159638</v>
      </c>
    </row>
    <row r="5282" spans="1:2">
      <c r="A5282">
        <v>5281</v>
      </c>
      <c r="B5282" s="13">
        <v>-0.8307741671045632</v>
      </c>
    </row>
    <row r="5283" spans="1:2">
      <c r="A5283">
        <v>5282</v>
      </c>
      <c r="B5283" s="13">
        <v>2.9831380745759986</v>
      </c>
    </row>
    <row r="5284" spans="1:2">
      <c r="A5284">
        <v>5283</v>
      </c>
      <c r="B5284" s="13">
        <v>1.7218146532272098</v>
      </c>
    </row>
    <row r="5285" spans="1:2">
      <c r="A5285">
        <v>5284</v>
      </c>
      <c r="B5285" s="13">
        <v>0.16169060528513876</v>
      </c>
    </row>
    <row r="5286" spans="1:2">
      <c r="A5286">
        <v>5285</v>
      </c>
      <c r="B5286" s="13">
        <v>-0.55734954082529664</v>
      </c>
    </row>
    <row r="5287" spans="1:2">
      <c r="A5287">
        <v>5286</v>
      </c>
      <c r="B5287" s="13">
        <v>-4.4560807151554336</v>
      </c>
    </row>
    <row r="5288" spans="1:2">
      <c r="A5288">
        <v>5287</v>
      </c>
      <c r="B5288" s="13">
        <v>0.49418757301359201</v>
      </c>
    </row>
    <row r="5289" spans="1:2">
      <c r="A5289">
        <v>5288</v>
      </c>
      <c r="B5289" s="13">
        <v>-0.49931238861368421</v>
      </c>
    </row>
    <row r="5290" spans="1:2">
      <c r="A5290">
        <v>5289</v>
      </c>
      <c r="B5290" s="13">
        <v>-2.9149922265142139</v>
      </c>
    </row>
    <row r="5291" spans="1:2">
      <c r="A5291">
        <v>5290</v>
      </c>
      <c r="B5291" s="13">
        <v>-5.026738070297764</v>
      </c>
    </row>
    <row r="5292" spans="1:2">
      <c r="A5292">
        <v>5291</v>
      </c>
      <c r="B5292" s="13">
        <v>-3.9928009359901941</v>
      </c>
    </row>
    <row r="5293" spans="1:2">
      <c r="A5293">
        <v>5292</v>
      </c>
      <c r="B5293" s="13">
        <v>7.0497159735105619E-3</v>
      </c>
    </row>
    <row r="5294" spans="1:2">
      <c r="A5294">
        <v>5293</v>
      </c>
      <c r="B5294" s="13">
        <v>-0.69869763231419924</v>
      </c>
    </row>
    <row r="5295" spans="1:2">
      <c r="A5295">
        <v>5294</v>
      </c>
      <c r="B5295" s="13">
        <v>0.91625693309610945</v>
      </c>
    </row>
    <row r="5296" spans="1:2">
      <c r="A5296">
        <v>5295</v>
      </c>
      <c r="B5296" s="13">
        <v>-5.0784139382440765</v>
      </c>
    </row>
    <row r="5297" spans="1:2">
      <c r="A5297">
        <v>5296</v>
      </c>
      <c r="B5297" s="13">
        <v>0.37369718875419633</v>
      </c>
    </row>
    <row r="5298" spans="1:2">
      <c r="A5298">
        <v>5297</v>
      </c>
      <c r="B5298" s="13">
        <v>-2.1494315939047812</v>
      </c>
    </row>
    <row r="5299" spans="1:2">
      <c r="A5299">
        <v>5298</v>
      </c>
      <c r="B5299" s="13">
        <v>1.6631316166893797</v>
      </c>
    </row>
    <row r="5300" spans="1:2">
      <c r="A5300">
        <v>5299</v>
      </c>
      <c r="B5300" s="13">
        <v>-0.18332282092038252</v>
      </c>
    </row>
    <row r="5301" spans="1:2">
      <c r="A5301">
        <v>5300</v>
      </c>
      <c r="B5301" s="13">
        <v>-3.4423632298413982</v>
      </c>
    </row>
    <row r="5302" spans="1:2">
      <c r="A5302">
        <v>5301</v>
      </c>
      <c r="B5302" s="13">
        <v>-4.6736756383217504</v>
      </c>
    </row>
    <row r="5303" spans="1:2">
      <c r="A5303">
        <v>5302</v>
      </c>
      <c r="B5303" s="13">
        <v>-0.52698419463214907</v>
      </c>
    </row>
    <row r="5304" spans="1:2">
      <c r="A5304">
        <v>5303</v>
      </c>
      <c r="B5304" s="13">
        <v>-0.20735530592450985</v>
      </c>
    </row>
    <row r="5305" spans="1:2">
      <c r="A5305">
        <v>5304</v>
      </c>
      <c r="B5305" s="13">
        <v>3.9851410019212778</v>
      </c>
    </row>
    <row r="5306" spans="1:2">
      <c r="A5306">
        <v>5305</v>
      </c>
      <c r="B5306" s="13">
        <v>-5.8867676940950799</v>
      </c>
    </row>
    <row r="5307" spans="1:2">
      <c r="A5307">
        <v>5306</v>
      </c>
      <c r="B5307" s="13">
        <v>-5.785334652910918</v>
      </c>
    </row>
    <row r="5308" spans="1:2">
      <c r="A5308">
        <v>5307</v>
      </c>
      <c r="B5308" s="13">
        <v>-3.5452260304243609E-2</v>
      </c>
    </row>
    <row r="5309" spans="1:2">
      <c r="A5309">
        <v>5308</v>
      </c>
      <c r="B5309" s="13">
        <v>-2.2486683104390028</v>
      </c>
    </row>
    <row r="5310" spans="1:2">
      <c r="A5310">
        <v>5309</v>
      </c>
      <c r="B5310" s="13">
        <v>-2.3466731775699974</v>
      </c>
    </row>
    <row r="5311" spans="1:2">
      <c r="A5311">
        <v>5310</v>
      </c>
      <c r="B5311" s="13">
        <v>-0.91761000566463879</v>
      </c>
    </row>
    <row r="5312" spans="1:2">
      <c r="A5312">
        <v>5311</v>
      </c>
      <c r="B5312" s="13">
        <v>-1.9053587403052248</v>
      </c>
    </row>
    <row r="5313" spans="1:2">
      <c r="A5313">
        <v>5312</v>
      </c>
      <c r="B5313" s="13">
        <v>-2.7968135335934594</v>
      </c>
    </row>
    <row r="5314" spans="1:2">
      <c r="A5314">
        <v>5313</v>
      </c>
      <c r="B5314" s="13">
        <v>-5.6929025682673631</v>
      </c>
    </row>
    <row r="5315" spans="1:2">
      <c r="A5315">
        <v>5314</v>
      </c>
      <c r="B5315" s="13">
        <v>-3.3297582165415416</v>
      </c>
    </row>
    <row r="5316" spans="1:2">
      <c r="A5316">
        <v>5315</v>
      </c>
      <c r="B5316" s="13">
        <v>2.1810077974407105</v>
      </c>
    </row>
    <row r="5317" spans="1:2">
      <c r="A5317">
        <v>5316</v>
      </c>
      <c r="B5317" s="13">
        <v>-4.9969965242658922</v>
      </c>
    </row>
    <row r="5318" spans="1:2">
      <c r="A5318">
        <v>5317</v>
      </c>
      <c r="B5318" s="13">
        <v>4.0395775056310628</v>
      </c>
    </row>
    <row r="5319" spans="1:2">
      <c r="A5319">
        <v>5318</v>
      </c>
      <c r="B5319" s="13">
        <v>1.3626626538078042</v>
      </c>
    </row>
    <row r="5320" spans="1:2">
      <c r="A5320">
        <v>5319</v>
      </c>
      <c r="B5320" s="13">
        <v>-0.94196193918666737</v>
      </c>
    </row>
    <row r="5321" spans="1:2">
      <c r="A5321">
        <v>5320</v>
      </c>
      <c r="B5321" s="13">
        <v>2.3512073669828482</v>
      </c>
    </row>
    <row r="5322" spans="1:2">
      <c r="A5322">
        <v>5321</v>
      </c>
      <c r="B5322" s="13">
        <v>-2.6796580176246616</v>
      </c>
    </row>
    <row r="5323" spans="1:2">
      <c r="A5323">
        <v>5322</v>
      </c>
      <c r="B5323" s="13">
        <v>-3.644677492693543</v>
      </c>
    </row>
    <row r="5324" spans="1:2">
      <c r="A5324">
        <v>5323</v>
      </c>
      <c r="B5324" s="13">
        <v>-4.0563624087804975</v>
      </c>
    </row>
    <row r="5325" spans="1:2">
      <c r="A5325">
        <v>5324</v>
      </c>
      <c r="B5325" s="13">
        <v>-0.94666990374645665</v>
      </c>
    </row>
    <row r="5326" spans="1:2">
      <c r="A5326">
        <v>5325</v>
      </c>
      <c r="B5326" s="13">
        <v>3.1961732864194321</v>
      </c>
    </row>
    <row r="5327" spans="1:2">
      <c r="A5327">
        <v>5326</v>
      </c>
      <c r="B5327" s="13">
        <v>1.623701776307112</v>
      </c>
    </row>
    <row r="5328" spans="1:2">
      <c r="A5328">
        <v>5327</v>
      </c>
      <c r="B5328" s="13">
        <v>0.54579896211164769</v>
      </c>
    </row>
    <row r="5329" spans="1:2">
      <c r="A5329">
        <v>5328</v>
      </c>
      <c r="B5329" s="13">
        <v>0.56650129365537472</v>
      </c>
    </row>
    <row r="5330" spans="1:2">
      <c r="A5330">
        <v>5329</v>
      </c>
      <c r="B5330" s="13">
        <v>-1.8972293186360278</v>
      </c>
    </row>
    <row r="5331" spans="1:2">
      <c r="A5331">
        <v>5330</v>
      </c>
      <c r="B5331" s="13">
        <v>-2.5152978145839739</v>
      </c>
    </row>
    <row r="5332" spans="1:2">
      <c r="A5332">
        <v>5331</v>
      </c>
      <c r="B5332" s="13">
        <v>5.1450265601658636</v>
      </c>
    </row>
    <row r="5333" spans="1:2">
      <c r="A5333">
        <v>5332</v>
      </c>
      <c r="B5333" s="13">
        <v>1.929749135286978</v>
      </c>
    </row>
    <row r="5334" spans="1:2">
      <c r="A5334">
        <v>5333</v>
      </c>
      <c r="B5334" s="13">
        <v>5.5683682530249197</v>
      </c>
    </row>
    <row r="5335" spans="1:2">
      <c r="A5335">
        <v>5334</v>
      </c>
      <c r="B5335" s="13">
        <v>-1.0262877801100725</v>
      </c>
    </row>
    <row r="5336" spans="1:2">
      <c r="A5336">
        <v>5335</v>
      </c>
      <c r="B5336" s="13">
        <v>-0.25305891070484687</v>
      </c>
    </row>
    <row r="5337" spans="1:2">
      <c r="A5337">
        <v>5336</v>
      </c>
      <c r="B5337" s="13">
        <v>0.19142770617569838</v>
      </c>
    </row>
    <row r="5338" spans="1:2">
      <c r="A5338">
        <v>5337</v>
      </c>
      <c r="B5338" s="13">
        <v>-4.6208304660761481</v>
      </c>
    </row>
    <row r="5339" spans="1:2">
      <c r="A5339">
        <v>5338</v>
      </c>
      <c r="B5339" s="13">
        <v>0.39627568134164259</v>
      </c>
    </row>
    <row r="5340" spans="1:2">
      <c r="A5340">
        <v>5339</v>
      </c>
      <c r="B5340" s="13">
        <v>-3.4439553379916266</v>
      </c>
    </row>
    <row r="5341" spans="1:2">
      <c r="A5341">
        <v>5340</v>
      </c>
      <c r="B5341" s="13">
        <v>-2.2760798582302768</v>
      </c>
    </row>
    <row r="5342" spans="1:2">
      <c r="A5342">
        <v>5341</v>
      </c>
      <c r="B5342" s="13">
        <v>0.20090352834517911</v>
      </c>
    </row>
    <row r="5343" spans="1:2">
      <c r="A5343">
        <v>5342</v>
      </c>
      <c r="B5343" s="13">
        <v>-4.2028294174049563</v>
      </c>
    </row>
    <row r="5344" spans="1:2">
      <c r="A5344">
        <v>5343</v>
      </c>
      <c r="B5344" s="13">
        <v>-0.64593015723293035</v>
      </c>
    </row>
    <row r="5345" spans="1:2">
      <c r="A5345">
        <v>5344</v>
      </c>
      <c r="B5345" s="13">
        <v>0.26720364860232082</v>
      </c>
    </row>
    <row r="5346" spans="1:2">
      <c r="A5346">
        <v>5345</v>
      </c>
      <c r="B5346" s="13">
        <v>-0.28461362925593076</v>
      </c>
    </row>
    <row r="5347" spans="1:2">
      <c r="A5347">
        <v>5346</v>
      </c>
      <c r="B5347" s="13">
        <v>8.2966418687068E-2</v>
      </c>
    </row>
    <row r="5348" spans="1:2">
      <c r="A5348">
        <v>5347</v>
      </c>
      <c r="B5348" s="13">
        <v>-2.1726060989853</v>
      </c>
    </row>
    <row r="5349" spans="1:2">
      <c r="A5349">
        <v>5348</v>
      </c>
      <c r="B5349" s="13">
        <v>-5.4670196702690701</v>
      </c>
    </row>
    <row r="5350" spans="1:2">
      <c r="A5350">
        <v>5349</v>
      </c>
      <c r="B5350" s="13">
        <v>5.8494893147949245</v>
      </c>
    </row>
    <row r="5351" spans="1:2">
      <c r="A5351">
        <v>5350</v>
      </c>
      <c r="B5351" s="13">
        <v>1.2361999284323426</v>
      </c>
    </row>
    <row r="5352" spans="1:2">
      <c r="A5352">
        <v>5351</v>
      </c>
      <c r="B5352" s="13">
        <v>-4.1747324118917817</v>
      </c>
    </row>
    <row r="5353" spans="1:2">
      <c r="A5353">
        <v>5352</v>
      </c>
      <c r="B5353" s="13">
        <v>-0.47599845520799078</v>
      </c>
    </row>
    <row r="5354" spans="1:2">
      <c r="A5354">
        <v>5353</v>
      </c>
      <c r="B5354" s="13">
        <v>2.3689080300105698</v>
      </c>
    </row>
    <row r="5355" spans="1:2">
      <c r="A5355">
        <v>5354</v>
      </c>
      <c r="B5355" s="13">
        <v>-4.0787047871961981</v>
      </c>
    </row>
    <row r="5356" spans="1:2">
      <c r="A5356">
        <v>5355</v>
      </c>
      <c r="B5356" s="13">
        <v>0.55450461098714088</v>
      </c>
    </row>
    <row r="5357" spans="1:2">
      <c r="A5357">
        <v>5356</v>
      </c>
      <c r="B5357" s="13">
        <v>-5.6228631469274264</v>
      </c>
    </row>
    <row r="5358" spans="1:2">
      <c r="A5358">
        <v>5357</v>
      </c>
      <c r="B5358" s="13">
        <v>5.1735463732753821</v>
      </c>
    </row>
    <row r="5359" spans="1:2">
      <c r="A5359">
        <v>5358</v>
      </c>
      <c r="B5359" s="13">
        <v>-3.0116553976026408</v>
      </c>
    </row>
    <row r="5360" spans="1:2">
      <c r="A5360">
        <v>5359</v>
      </c>
      <c r="B5360" s="13">
        <v>-3.0258269261877162</v>
      </c>
    </row>
    <row r="5361" spans="1:2">
      <c r="A5361">
        <v>5360</v>
      </c>
      <c r="B5361" s="13">
        <v>0.57646236008641094</v>
      </c>
    </row>
    <row r="5362" spans="1:2">
      <c r="A5362">
        <v>5361</v>
      </c>
      <c r="B5362" s="13">
        <v>1.3880560088844571</v>
      </c>
    </row>
    <row r="5363" spans="1:2">
      <c r="A5363">
        <v>5362</v>
      </c>
      <c r="B5363" s="13">
        <v>6.7519067720078318</v>
      </c>
    </row>
    <row r="5364" spans="1:2">
      <c r="A5364">
        <v>5363</v>
      </c>
      <c r="B5364" s="13">
        <v>2.6493738331382346</v>
      </c>
    </row>
    <row r="5365" spans="1:2">
      <c r="A5365">
        <v>5364</v>
      </c>
      <c r="B5365" s="13">
        <v>0.38751619991284347</v>
      </c>
    </row>
    <row r="5366" spans="1:2">
      <c r="A5366">
        <v>5365</v>
      </c>
      <c r="B5366" s="13">
        <v>-0.85849045363858811</v>
      </c>
    </row>
    <row r="5367" spans="1:2">
      <c r="A5367">
        <v>5366</v>
      </c>
      <c r="B5367" s="13">
        <v>2.9769359973764877</v>
      </c>
    </row>
    <row r="5368" spans="1:2">
      <c r="A5368">
        <v>5367</v>
      </c>
      <c r="B5368" s="13">
        <v>-1.6389326962527939</v>
      </c>
    </row>
    <row r="5369" spans="1:2">
      <c r="A5369">
        <v>5368</v>
      </c>
      <c r="B5369" s="13">
        <v>1.0907907628138311</v>
      </c>
    </row>
    <row r="5370" spans="1:2">
      <c r="A5370">
        <v>5369</v>
      </c>
      <c r="B5370" s="13">
        <v>-5.6023800057903879</v>
      </c>
    </row>
    <row r="5371" spans="1:2">
      <c r="A5371">
        <v>5370</v>
      </c>
      <c r="B5371" s="13">
        <v>-3.1377905684731338</v>
      </c>
    </row>
    <row r="5372" spans="1:2">
      <c r="A5372">
        <v>5371</v>
      </c>
      <c r="B5372" s="13">
        <v>-2.0494962197652882</v>
      </c>
    </row>
    <row r="5373" spans="1:2">
      <c r="A5373">
        <v>5372</v>
      </c>
      <c r="B5373" s="13">
        <v>3.7410286828676451</v>
      </c>
    </row>
    <row r="5374" spans="1:2">
      <c r="A5374">
        <v>5373</v>
      </c>
      <c r="B5374" s="13">
        <v>-1.5810247663435093</v>
      </c>
    </row>
    <row r="5375" spans="1:2">
      <c r="A5375">
        <v>5374</v>
      </c>
      <c r="B5375" s="13">
        <v>-3.5991569736262381</v>
      </c>
    </row>
    <row r="5376" spans="1:2">
      <c r="A5376">
        <v>5375</v>
      </c>
      <c r="B5376" s="13">
        <v>-3.5599356286723358</v>
      </c>
    </row>
    <row r="5377" spans="1:2">
      <c r="A5377">
        <v>5376</v>
      </c>
      <c r="B5377" s="13">
        <v>-2.5701912946563534</v>
      </c>
    </row>
    <row r="5378" spans="1:2">
      <c r="A5378">
        <v>5377</v>
      </c>
      <c r="B5378" s="13">
        <v>0.25295302191447511</v>
      </c>
    </row>
    <row r="5379" spans="1:2">
      <c r="A5379">
        <v>5378</v>
      </c>
      <c r="B5379" s="13">
        <v>2.9857490759370489</v>
      </c>
    </row>
    <row r="5380" spans="1:2">
      <c r="A5380">
        <v>5379</v>
      </c>
      <c r="B5380" s="13">
        <v>2.5014327785255799</v>
      </c>
    </row>
    <row r="5381" spans="1:2">
      <c r="A5381">
        <v>5380</v>
      </c>
      <c r="B5381" s="13">
        <v>-4.294105255959102</v>
      </c>
    </row>
    <row r="5382" spans="1:2">
      <c r="A5382">
        <v>5381</v>
      </c>
      <c r="B5382" s="13">
        <v>-4.7046176697021842</v>
      </c>
    </row>
    <row r="5383" spans="1:2">
      <c r="A5383">
        <v>5382</v>
      </c>
      <c r="B5383" s="13">
        <v>0.50375279444813059</v>
      </c>
    </row>
    <row r="5384" spans="1:2">
      <c r="A5384">
        <v>5383</v>
      </c>
      <c r="B5384" s="13">
        <v>-2.3371926965750682</v>
      </c>
    </row>
    <row r="5385" spans="1:2">
      <c r="A5385">
        <v>5384</v>
      </c>
      <c r="B5385" s="13">
        <v>0.77841678831497696</v>
      </c>
    </row>
    <row r="5386" spans="1:2">
      <c r="A5386">
        <v>5385</v>
      </c>
      <c r="B5386" s="13">
        <v>0.89531445929700348</v>
      </c>
    </row>
    <row r="5387" spans="1:2">
      <c r="A5387">
        <v>5386</v>
      </c>
      <c r="B5387" s="13">
        <v>2.6214596596010975</v>
      </c>
    </row>
    <row r="5388" spans="1:2">
      <c r="A5388">
        <v>5387</v>
      </c>
      <c r="B5388" s="13">
        <v>-0.63804222026619473</v>
      </c>
    </row>
    <row r="5389" spans="1:2">
      <c r="A5389">
        <v>5388</v>
      </c>
      <c r="B5389" s="13">
        <v>-1.4543070765282406</v>
      </c>
    </row>
    <row r="5390" spans="1:2">
      <c r="A5390">
        <v>5389</v>
      </c>
      <c r="B5390" s="13">
        <v>6.2133442027219736</v>
      </c>
    </row>
    <row r="5391" spans="1:2">
      <c r="A5391">
        <v>5390</v>
      </c>
      <c r="B5391" s="13">
        <v>1.6836348047565173</v>
      </c>
    </row>
    <row r="5392" spans="1:2">
      <c r="A5392">
        <v>5391</v>
      </c>
      <c r="B5392" s="13">
        <v>3.7071938105191204</v>
      </c>
    </row>
    <row r="5393" spans="1:2">
      <c r="A5393">
        <v>5392</v>
      </c>
      <c r="B5393" s="13">
        <v>0.33899695061422197</v>
      </c>
    </row>
    <row r="5394" spans="1:2">
      <c r="A5394">
        <v>5393</v>
      </c>
      <c r="B5394" s="13">
        <v>-2.0919188970081817</v>
      </c>
    </row>
    <row r="5395" spans="1:2">
      <c r="A5395">
        <v>5394</v>
      </c>
      <c r="B5395" s="13">
        <v>-3.1614329798943483</v>
      </c>
    </row>
    <row r="5396" spans="1:2">
      <c r="A5396">
        <v>5395</v>
      </c>
      <c r="B5396" s="13">
        <v>-2.6727812866565142</v>
      </c>
    </row>
    <row r="5397" spans="1:2">
      <c r="A5397">
        <v>5396</v>
      </c>
      <c r="B5397" s="13">
        <v>-1.0162613299611483</v>
      </c>
    </row>
    <row r="5398" spans="1:2">
      <c r="A5398">
        <v>5397</v>
      </c>
      <c r="B5398" s="13">
        <v>-1.7843520278265541</v>
      </c>
    </row>
    <row r="5399" spans="1:2">
      <c r="A5399">
        <v>5398</v>
      </c>
      <c r="B5399" s="13">
        <v>-2.1502770448399873</v>
      </c>
    </row>
    <row r="5400" spans="1:2">
      <c r="A5400">
        <v>5399</v>
      </c>
      <c r="B5400" s="13">
        <v>-4.4978215983154701</v>
      </c>
    </row>
    <row r="5401" spans="1:2">
      <c r="A5401">
        <v>5400</v>
      </c>
      <c r="B5401" s="13">
        <v>-0.38593743312054574</v>
      </c>
    </row>
    <row r="5402" spans="1:2">
      <c r="A5402">
        <v>5401</v>
      </c>
      <c r="B5402" s="13">
        <v>-0.17413894652596301</v>
      </c>
    </row>
    <row r="5403" spans="1:2">
      <c r="A5403">
        <v>5402</v>
      </c>
      <c r="B5403" s="13">
        <v>-1.2299246848893874</v>
      </c>
    </row>
    <row r="5404" spans="1:2">
      <c r="A5404">
        <v>5403</v>
      </c>
      <c r="B5404" s="13">
        <v>-1.4307592446786961</v>
      </c>
    </row>
    <row r="5405" spans="1:2">
      <c r="A5405">
        <v>5404</v>
      </c>
      <c r="B5405" s="13">
        <v>-4.43012750084252</v>
      </c>
    </row>
    <row r="5406" spans="1:2">
      <c r="A5406">
        <v>5405</v>
      </c>
      <c r="B5406" s="13">
        <v>4.328477549703047</v>
      </c>
    </row>
    <row r="5407" spans="1:2">
      <c r="A5407">
        <v>5406</v>
      </c>
      <c r="B5407" s="13">
        <v>0.93622199717829568</v>
      </c>
    </row>
    <row r="5408" spans="1:2">
      <c r="A5408">
        <v>5407</v>
      </c>
      <c r="B5408" s="13">
        <v>-6.2044715887055446</v>
      </c>
    </row>
    <row r="5409" spans="1:2">
      <c r="A5409">
        <v>5408</v>
      </c>
      <c r="B5409" s="13">
        <v>-5.0559575339387184</v>
      </c>
    </row>
    <row r="5410" spans="1:2">
      <c r="A5410">
        <v>5409</v>
      </c>
      <c r="B5410" s="13">
        <v>-6.5294766878193125</v>
      </c>
    </row>
    <row r="5411" spans="1:2">
      <c r="A5411">
        <v>5410</v>
      </c>
      <c r="B5411" s="13">
        <v>-2.6017582484664881</v>
      </c>
    </row>
    <row r="5412" spans="1:2">
      <c r="A5412">
        <v>5411</v>
      </c>
      <c r="B5412" s="13">
        <v>-1.032645336380017</v>
      </c>
    </row>
    <row r="5413" spans="1:2">
      <c r="A5413">
        <v>5412</v>
      </c>
      <c r="B5413" s="13">
        <v>1.6859161148408515</v>
      </c>
    </row>
    <row r="5414" spans="1:2">
      <c r="A5414">
        <v>5413</v>
      </c>
      <c r="B5414" s="13">
        <v>-0.98866105806870108</v>
      </c>
    </row>
    <row r="5415" spans="1:2">
      <c r="A5415">
        <v>5414</v>
      </c>
      <c r="B5415" s="13">
        <v>-0.83652889477487202</v>
      </c>
    </row>
    <row r="5416" spans="1:2">
      <c r="A5416">
        <v>5415</v>
      </c>
      <c r="B5416" s="13">
        <v>-1.6905206180236645</v>
      </c>
    </row>
    <row r="5417" spans="1:2">
      <c r="A5417">
        <v>5416</v>
      </c>
      <c r="B5417" s="13">
        <v>2.8865780762129436</v>
      </c>
    </row>
    <row r="5418" spans="1:2">
      <c r="A5418">
        <v>5417</v>
      </c>
      <c r="B5418" s="13">
        <v>-6.9914659926638265</v>
      </c>
    </row>
    <row r="5419" spans="1:2">
      <c r="A5419">
        <v>5418</v>
      </c>
      <c r="B5419" s="13">
        <v>2.3893596594144935</v>
      </c>
    </row>
    <row r="5420" spans="1:2">
      <c r="A5420">
        <v>5419</v>
      </c>
      <c r="B5420" s="13">
        <v>-2.3025096853658593</v>
      </c>
    </row>
    <row r="5421" spans="1:2">
      <c r="A5421">
        <v>5420</v>
      </c>
      <c r="B5421" s="13">
        <v>-1.6502035308727423</v>
      </c>
    </row>
    <row r="5422" spans="1:2">
      <c r="A5422">
        <v>5421</v>
      </c>
      <c r="B5422" s="13">
        <v>-3.9096702078646066</v>
      </c>
    </row>
    <row r="5423" spans="1:2">
      <c r="A5423">
        <v>5422</v>
      </c>
      <c r="B5423" s="13">
        <v>4.9695549946626683</v>
      </c>
    </row>
    <row r="5424" spans="1:2">
      <c r="A5424">
        <v>5423</v>
      </c>
      <c r="B5424" s="13">
        <v>3.304114501542788</v>
      </c>
    </row>
    <row r="5425" spans="1:2">
      <c r="A5425">
        <v>5424</v>
      </c>
      <c r="B5425" s="13">
        <v>0.42186587004517234</v>
      </c>
    </row>
    <row r="5426" spans="1:2">
      <c r="A5426">
        <v>5425</v>
      </c>
      <c r="B5426" s="13">
        <v>2.915473314080161</v>
      </c>
    </row>
    <row r="5427" spans="1:2">
      <c r="A5427">
        <v>5426</v>
      </c>
      <c r="B5427" s="13">
        <v>4.5006232370565735</v>
      </c>
    </row>
    <row r="5428" spans="1:2">
      <c r="A5428">
        <v>5427</v>
      </c>
      <c r="B5428" s="13">
        <v>0.55708855900271603</v>
      </c>
    </row>
    <row r="5429" spans="1:2">
      <c r="A5429">
        <v>5428</v>
      </c>
      <c r="B5429" s="13">
        <v>-8.2459093114265318</v>
      </c>
    </row>
    <row r="5430" spans="1:2">
      <c r="A5430">
        <v>5429</v>
      </c>
      <c r="B5430" s="13">
        <v>-6.6488497962842672</v>
      </c>
    </row>
    <row r="5431" spans="1:2">
      <c r="A5431">
        <v>5430</v>
      </c>
      <c r="B5431" s="13">
        <v>-1.3469032177982569</v>
      </c>
    </row>
    <row r="5432" spans="1:2">
      <c r="A5432">
        <v>5431</v>
      </c>
      <c r="B5432" s="13">
        <v>-0.63939380929284162</v>
      </c>
    </row>
    <row r="5433" spans="1:2">
      <c r="A5433">
        <v>5432</v>
      </c>
      <c r="B5433" s="13">
        <v>-0.9196972075215254</v>
      </c>
    </row>
    <row r="5434" spans="1:2">
      <c r="A5434">
        <v>5433</v>
      </c>
      <c r="B5434" s="13">
        <v>-3.0049729792935946</v>
      </c>
    </row>
    <row r="5435" spans="1:2">
      <c r="A5435">
        <v>5434</v>
      </c>
      <c r="B5435" s="13">
        <v>-2.9439878124831331</v>
      </c>
    </row>
    <row r="5436" spans="1:2">
      <c r="A5436">
        <v>5435</v>
      </c>
      <c r="B5436" s="13">
        <v>-10.778449656330205</v>
      </c>
    </row>
    <row r="5437" spans="1:2">
      <c r="A5437">
        <v>5436</v>
      </c>
      <c r="B5437" s="13">
        <v>1.2748021299299681</v>
      </c>
    </row>
    <row r="5438" spans="1:2">
      <c r="A5438">
        <v>5437</v>
      </c>
      <c r="B5438" s="13">
        <v>-1.7339771136552804E-2</v>
      </c>
    </row>
    <row r="5439" spans="1:2">
      <c r="A5439">
        <v>5438</v>
      </c>
      <c r="B5439" s="13">
        <v>1.2661039800419696</v>
      </c>
    </row>
    <row r="5440" spans="1:2">
      <c r="A5440">
        <v>5439</v>
      </c>
      <c r="B5440" s="13">
        <v>1.8006704736824257</v>
      </c>
    </row>
    <row r="5441" spans="1:2">
      <c r="A5441">
        <v>5440</v>
      </c>
      <c r="B5441" s="13">
        <v>-5.4878742817230188</v>
      </c>
    </row>
    <row r="5442" spans="1:2">
      <c r="A5442">
        <v>5441</v>
      </c>
      <c r="B5442" s="13">
        <v>-0.32660478643912161</v>
      </c>
    </row>
    <row r="5443" spans="1:2">
      <c r="A5443">
        <v>5442</v>
      </c>
      <c r="B5443" s="13">
        <v>-0.39497726161108554</v>
      </c>
    </row>
    <row r="5444" spans="1:2">
      <c r="A5444">
        <v>5443</v>
      </c>
      <c r="B5444" s="13">
        <v>2.6994086801082648</v>
      </c>
    </row>
    <row r="5445" spans="1:2">
      <c r="A5445">
        <v>5444</v>
      </c>
      <c r="B5445" s="13">
        <v>-5.1053063644618781</v>
      </c>
    </row>
    <row r="5446" spans="1:2">
      <c r="A5446">
        <v>5445</v>
      </c>
      <c r="B5446" s="13">
        <v>-1.1716746578844703</v>
      </c>
    </row>
    <row r="5447" spans="1:2">
      <c r="A5447">
        <v>5446</v>
      </c>
      <c r="B5447" s="13">
        <v>-3.4333313065689777</v>
      </c>
    </row>
    <row r="5448" spans="1:2">
      <c r="A5448">
        <v>5447</v>
      </c>
      <c r="B5448" s="13">
        <v>5.057906256871477</v>
      </c>
    </row>
    <row r="5449" spans="1:2">
      <c r="A5449">
        <v>5448</v>
      </c>
      <c r="B5449" s="13">
        <v>-0.50448027937459261</v>
      </c>
    </row>
    <row r="5450" spans="1:2">
      <c r="A5450">
        <v>5449</v>
      </c>
      <c r="B5450" s="13">
        <v>-3.383638312845659E-2</v>
      </c>
    </row>
    <row r="5451" spans="1:2">
      <c r="A5451">
        <v>5450</v>
      </c>
      <c r="B5451" s="13">
        <v>-3.0369922692422713</v>
      </c>
    </row>
    <row r="5452" spans="1:2">
      <c r="A5452">
        <v>5451</v>
      </c>
      <c r="B5452" s="13">
        <v>-3.4482003478579419</v>
      </c>
    </row>
    <row r="5453" spans="1:2">
      <c r="A5453">
        <v>5452</v>
      </c>
      <c r="B5453" s="13">
        <v>-1.4993876341357018</v>
      </c>
    </row>
    <row r="5454" spans="1:2">
      <c r="A5454">
        <v>5453</v>
      </c>
      <c r="B5454" s="13">
        <v>3.9819088997036007</v>
      </c>
    </row>
    <row r="5455" spans="1:2">
      <c r="A5455">
        <v>5454</v>
      </c>
      <c r="B5455" s="13">
        <v>3.106913741134695</v>
      </c>
    </row>
    <row r="5456" spans="1:2">
      <c r="A5456">
        <v>5455</v>
      </c>
      <c r="B5456" s="13">
        <v>-1.1186460121106372</v>
      </c>
    </row>
    <row r="5457" spans="1:2">
      <c r="A5457">
        <v>5456</v>
      </c>
      <c r="B5457" s="13">
        <v>-2.7486736290601064</v>
      </c>
    </row>
    <row r="5458" spans="1:2">
      <c r="A5458">
        <v>5457</v>
      </c>
      <c r="B5458" s="13">
        <v>0.36199556261153254</v>
      </c>
    </row>
    <row r="5459" spans="1:2">
      <c r="A5459">
        <v>5458</v>
      </c>
      <c r="B5459" s="13">
        <v>-5.6856326171126454</v>
      </c>
    </row>
    <row r="5460" spans="1:2">
      <c r="A5460">
        <v>5459</v>
      </c>
      <c r="B5460" s="13">
        <v>-3.3009572490490218</v>
      </c>
    </row>
    <row r="5461" spans="1:2">
      <c r="A5461">
        <v>5460</v>
      </c>
      <c r="B5461" s="13">
        <v>3.3203412549239193</v>
      </c>
    </row>
    <row r="5462" spans="1:2">
      <c r="A5462">
        <v>5461</v>
      </c>
      <c r="B5462" s="13">
        <v>1.6312771164607249</v>
      </c>
    </row>
    <row r="5463" spans="1:2">
      <c r="A5463">
        <v>5462</v>
      </c>
      <c r="B5463" s="13">
        <v>-2.415597754149597</v>
      </c>
    </row>
    <row r="5464" spans="1:2">
      <c r="A5464">
        <v>5463</v>
      </c>
      <c r="B5464" s="13">
        <v>-8.0212476486305135</v>
      </c>
    </row>
    <row r="5465" spans="1:2">
      <c r="A5465">
        <v>5464</v>
      </c>
      <c r="B5465" s="13">
        <v>-2.2974841285247498</v>
      </c>
    </row>
    <row r="5466" spans="1:2">
      <c r="A5466">
        <v>5465</v>
      </c>
      <c r="B5466" s="13">
        <v>1.4153525384990977</v>
      </c>
    </row>
    <row r="5467" spans="1:2">
      <c r="A5467">
        <v>5466</v>
      </c>
      <c r="B5467" s="13">
        <v>6.9591113628857997</v>
      </c>
    </row>
    <row r="5468" spans="1:2">
      <c r="A5468">
        <v>5467</v>
      </c>
      <c r="B5468" s="13">
        <v>0.8913631886127571</v>
      </c>
    </row>
    <row r="5469" spans="1:2">
      <c r="A5469">
        <v>5468</v>
      </c>
      <c r="B5469" s="13">
        <v>-6.1948169842182734</v>
      </c>
    </row>
    <row r="5470" spans="1:2">
      <c r="A5470">
        <v>5469</v>
      </c>
      <c r="B5470" s="13">
        <v>3.6240813265421172</v>
      </c>
    </row>
    <row r="5471" spans="1:2">
      <c r="A5471">
        <v>5470</v>
      </c>
      <c r="B5471" s="13">
        <v>-0.64239508141402402</v>
      </c>
    </row>
    <row r="5472" spans="1:2">
      <c r="A5472">
        <v>5471</v>
      </c>
      <c r="B5472" s="13">
        <v>-7.9882916743291084</v>
      </c>
    </row>
    <row r="5473" spans="1:2">
      <c r="A5473">
        <v>5472</v>
      </c>
      <c r="B5473" s="13">
        <v>1.6773841328809507</v>
      </c>
    </row>
    <row r="5474" spans="1:2">
      <c r="A5474">
        <v>5473</v>
      </c>
      <c r="B5474" s="13">
        <v>1.6849159934224824</v>
      </c>
    </row>
    <row r="5475" spans="1:2">
      <c r="A5475">
        <v>5474</v>
      </c>
      <c r="B5475" s="13">
        <v>-3.7349892048926816</v>
      </c>
    </row>
    <row r="5476" spans="1:2">
      <c r="A5476">
        <v>5475</v>
      </c>
      <c r="B5476" s="13">
        <v>-5.6501433272813566</v>
      </c>
    </row>
    <row r="5477" spans="1:2">
      <c r="A5477">
        <v>5476</v>
      </c>
      <c r="B5477" s="13">
        <v>1.7937608598270718</v>
      </c>
    </row>
    <row r="5478" spans="1:2">
      <c r="A5478">
        <v>5477</v>
      </c>
      <c r="B5478" s="13">
        <v>1.3497681963813195</v>
      </c>
    </row>
    <row r="5479" spans="1:2">
      <c r="A5479">
        <v>5478</v>
      </c>
      <c r="B5479" s="13">
        <v>-1.1975423123952267</v>
      </c>
    </row>
    <row r="5480" spans="1:2">
      <c r="A5480">
        <v>5479</v>
      </c>
      <c r="B5480" s="13">
        <v>-4.3006199072801206</v>
      </c>
    </row>
    <row r="5481" spans="1:2">
      <c r="A5481">
        <v>5480</v>
      </c>
      <c r="B5481" s="13">
        <v>1.3982155462046686</v>
      </c>
    </row>
    <row r="5482" spans="1:2">
      <c r="A5482">
        <v>5481</v>
      </c>
      <c r="B5482" s="13">
        <v>9.7772258302455547E-2</v>
      </c>
    </row>
    <row r="5483" spans="1:2">
      <c r="A5483">
        <v>5482</v>
      </c>
      <c r="B5483" s="13">
        <v>-4.5290598552870707</v>
      </c>
    </row>
    <row r="5484" spans="1:2">
      <c r="A5484">
        <v>5483</v>
      </c>
      <c r="B5484" s="13">
        <v>5.1231544068564299</v>
      </c>
    </row>
    <row r="5485" spans="1:2">
      <c r="A5485">
        <v>5484</v>
      </c>
      <c r="B5485" s="13">
        <v>-3.548702862379729</v>
      </c>
    </row>
    <row r="5486" spans="1:2">
      <c r="A5486">
        <v>5485</v>
      </c>
      <c r="B5486" s="13">
        <v>9.7326617747773714</v>
      </c>
    </row>
    <row r="5487" spans="1:2">
      <c r="A5487">
        <v>5486</v>
      </c>
      <c r="B5487" s="13">
        <v>-2.0252984889720231</v>
      </c>
    </row>
    <row r="5488" spans="1:2">
      <c r="A5488">
        <v>5487</v>
      </c>
      <c r="B5488" s="13">
        <v>-3.6993463922929894</v>
      </c>
    </row>
    <row r="5489" spans="1:2">
      <c r="A5489">
        <v>5488</v>
      </c>
      <c r="B5489" s="13">
        <v>-0.82810230605439905</v>
      </c>
    </row>
    <row r="5490" spans="1:2">
      <c r="A5490">
        <v>5489</v>
      </c>
      <c r="B5490" s="13">
        <v>-5.4320482669336991</v>
      </c>
    </row>
    <row r="5491" spans="1:2">
      <c r="A5491">
        <v>5490</v>
      </c>
      <c r="B5491" s="13">
        <v>-3.3675447769600022</v>
      </c>
    </row>
    <row r="5492" spans="1:2">
      <c r="A5492">
        <v>5491</v>
      </c>
      <c r="B5492" s="13">
        <v>3.6641842888999201</v>
      </c>
    </row>
    <row r="5493" spans="1:2">
      <c r="A5493">
        <v>5492</v>
      </c>
      <c r="B5493" s="13">
        <v>-5.2157893941554336</v>
      </c>
    </row>
    <row r="5494" spans="1:2">
      <c r="A5494">
        <v>5493</v>
      </c>
      <c r="B5494" s="13">
        <v>-7.2362396632252723</v>
      </c>
    </row>
    <row r="5495" spans="1:2">
      <c r="A5495">
        <v>5494</v>
      </c>
      <c r="B5495" s="13">
        <v>-0.20745595489592647</v>
      </c>
    </row>
    <row r="5496" spans="1:2">
      <c r="A5496">
        <v>5495</v>
      </c>
      <c r="B5496" s="13">
        <v>-2.0393355197452663</v>
      </c>
    </row>
    <row r="5497" spans="1:2">
      <c r="A5497">
        <v>5496</v>
      </c>
      <c r="B5497" s="13">
        <v>1.9246345895436379</v>
      </c>
    </row>
    <row r="5498" spans="1:2">
      <c r="A5498">
        <v>5497</v>
      </c>
      <c r="B5498" s="13">
        <v>-1.4899472081529661</v>
      </c>
    </row>
    <row r="5499" spans="1:2">
      <c r="A5499">
        <v>5498</v>
      </c>
      <c r="B5499" s="13">
        <v>3.6963049963693044</v>
      </c>
    </row>
    <row r="5500" spans="1:2">
      <c r="A5500">
        <v>5499</v>
      </c>
      <c r="B5500" s="13">
        <v>-0.54019366637795208</v>
      </c>
    </row>
    <row r="5501" spans="1:2">
      <c r="A5501">
        <v>5500</v>
      </c>
      <c r="B5501" s="13">
        <v>-1.7052405742745951</v>
      </c>
    </row>
    <row r="5502" spans="1:2">
      <c r="A5502">
        <v>5501</v>
      </c>
      <c r="B5502" s="13">
        <v>-0.33615035768081658</v>
      </c>
    </row>
    <row r="5503" spans="1:2">
      <c r="A5503">
        <v>5502</v>
      </c>
      <c r="B5503" s="13">
        <v>3.1912659863125499</v>
      </c>
    </row>
    <row r="5504" spans="1:2">
      <c r="A5504">
        <v>5503</v>
      </c>
      <c r="B5504" s="13">
        <v>4.7996668787571641</v>
      </c>
    </row>
    <row r="5505" spans="1:2">
      <c r="A5505">
        <v>5504</v>
      </c>
      <c r="B5505" s="13">
        <v>-0.96722599544020982</v>
      </c>
    </row>
    <row r="5506" spans="1:2">
      <c r="A5506">
        <v>5505</v>
      </c>
      <c r="B5506" s="13">
        <v>1.8348609324480647</v>
      </c>
    </row>
    <row r="5507" spans="1:2">
      <c r="A5507">
        <v>5506</v>
      </c>
      <c r="B5507" s="13">
        <v>0.4122467090277081</v>
      </c>
    </row>
    <row r="5508" spans="1:2">
      <c r="A5508">
        <v>5507</v>
      </c>
      <c r="B5508" s="13">
        <v>-1.6419654054993562</v>
      </c>
    </row>
    <row r="5509" spans="1:2">
      <c r="A5509">
        <v>5508</v>
      </c>
      <c r="B5509" s="13">
        <v>4.0510290630622743</v>
      </c>
    </row>
    <row r="5510" spans="1:2">
      <c r="A5510">
        <v>5509</v>
      </c>
      <c r="B5510" s="13">
        <v>2.9053210834412559</v>
      </c>
    </row>
    <row r="5511" spans="1:2">
      <c r="A5511">
        <v>5510</v>
      </c>
      <c r="B5511" s="13">
        <v>2.3870063159861648</v>
      </c>
    </row>
    <row r="5512" spans="1:2">
      <c r="A5512">
        <v>5511</v>
      </c>
      <c r="B5512" s="13">
        <v>-0.11876447379106697</v>
      </c>
    </row>
    <row r="5513" spans="1:2">
      <c r="A5513">
        <v>5512</v>
      </c>
      <c r="B5513" s="13">
        <v>0.31003798508074609</v>
      </c>
    </row>
    <row r="5514" spans="1:2">
      <c r="A5514">
        <v>5513</v>
      </c>
      <c r="B5514" s="13">
        <v>-4.6498779021065726</v>
      </c>
    </row>
    <row r="5515" spans="1:2">
      <c r="A5515">
        <v>5514</v>
      </c>
      <c r="B5515" s="13">
        <v>0.91923495945818856</v>
      </c>
    </row>
    <row r="5516" spans="1:2">
      <c r="A5516">
        <v>5515</v>
      </c>
      <c r="B5516" s="13">
        <v>-0.67646997718562751</v>
      </c>
    </row>
    <row r="5517" spans="1:2">
      <c r="A5517">
        <v>5516</v>
      </c>
      <c r="B5517" s="13">
        <v>-5.4504025072935764</v>
      </c>
    </row>
    <row r="5518" spans="1:2">
      <c r="A5518">
        <v>5517</v>
      </c>
      <c r="B5518" s="13">
        <v>3.8283195853203043</v>
      </c>
    </row>
    <row r="5519" spans="1:2">
      <c r="A5519">
        <v>5518</v>
      </c>
      <c r="B5519" s="13">
        <v>-0.14801523006201339</v>
      </c>
    </row>
    <row r="5520" spans="1:2">
      <c r="A5520">
        <v>5519</v>
      </c>
      <c r="B5520" s="13">
        <v>0.48805261733449051</v>
      </c>
    </row>
    <row r="5521" spans="1:2">
      <c r="A5521">
        <v>5520</v>
      </c>
      <c r="B5521" s="13">
        <v>-2.6529179529171802</v>
      </c>
    </row>
    <row r="5522" spans="1:2">
      <c r="A5522">
        <v>5521</v>
      </c>
      <c r="B5522" s="13">
        <v>-1.9861837079955211</v>
      </c>
    </row>
    <row r="5523" spans="1:2">
      <c r="A5523">
        <v>5522</v>
      </c>
      <c r="B5523" s="13">
        <v>-0.72844082998228832</v>
      </c>
    </row>
    <row r="5524" spans="1:2">
      <c r="A5524">
        <v>5523</v>
      </c>
      <c r="B5524" s="13">
        <v>-5.9607056773548868</v>
      </c>
    </row>
    <row r="5525" spans="1:2">
      <c r="A5525">
        <v>5524</v>
      </c>
      <c r="B5525" s="13">
        <v>-2.049028218821062</v>
      </c>
    </row>
    <row r="5526" spans="1:2">
      <c r="A5526">
        <v>5525</v>
      </c>
      <c r="B5526" s="13">
        <v>-8.2236767814067677E-2</v>
      </c>
    </row>
    <row r="5527" spans="1:2">
      <c r="A5527">
        <v>5526</v>
      </c>
      <c r="B5527" s="13">
        <v>-5.3774520448395213</v>
      </c>
    </row>
    <row r="5528" spans="1:2">
      <c r="A5528">
        <v>5527</v>
      </c>
      <c r="B5528" s="13">
        <v>-6.7987829349793916E-2</v>
      </c>
    </row>
    <row r="5529" spans="1:2">
      <c r="A5529">
        <v>5528</v>
      </c>
      <c r="B5529" s="13">
        <v>4.9526481397244221E-2</v>
      </c>
    </row>
    <row r="5530" spans="1:2">
      <c r="A5530">
        <v>5529</v>
      </c>
      <c r="B5530" s="13">
        <v>-1.5941118309888661E-2</v>
      </c>
    </row>
    <row r="5531" spans="1:2">
      <c r="A5531">
        <v>5530</v>
      </c>
      <c r="B5531" s="13">
        <v>-1.425319287221841</v>
      </c>
    </row>
    <row r="5532" spans="1:2">
      <c r="A5532">
        <v>5531</v>
      </c>
      <c r="B5532" s="13">
        <v>2.0697746432373783</v>
      </c>
    </row>
    <row r="5533" spans="1:2">
      <c r="A5533">
        <v>5532</v>
      </c>
      <c r="B5533" s="13">
        <v>-2.9307390744324855</v>
      </c>
    </row>
    <row r="5534" spans="1:2">
      <c r="A5534">
        <v>5533</v>
      </c>
      <c r="B5534" s="13">
        <v>1.1477586767331842</v>
      </c>
    </row>
    <row r="5535" spans="1:2">
      <c r="A5535">
        <v>5534</v>
      </c>
      <c r="B5535" s="13">
        <v>-0.66697781299143599</v>
      </c>
    </row>
    <row r="5536" spans="1:2">
      <c r="A5536">
        <v>5535</v>
      </c>
      <c r="B5536" s="13">
        <v>-3.3411029102045777</v>
      </c>
    </row>
    <row r="5537" spans="1:2">
      <c r="A5537">
        <v>5536</v>
      </c>
      <c r="B5537" s="13">
        <v>-2.1542311518707429</v>
      </c>
    </row>
    <row r="5538" spans="1:2">
      <c r="A5538">
        <v>5537</v>
      </c>
      <c r="B5538" s="13">
        <v>5.1452887426817302</v>
      </c>
    </row>
    <row r="5539" spans="1:2">
      <c r="A5539">
        <v>5538</v>
      </c>
      <c r="B5539" s="13">
        <v>6.0889169719536529</v>
      </c>
    </row>
    <row r="5540" spans="1:2">
      <c r="A5540">
        <v>5539</v>
      </c>
      <c r="B5540" s="13">
        <v>-0.18202192585781873</v>
      </c>
    </row>
    <row r="5541" spans="1:2">
      <c r="A5541">
        <v>5540</v>
      </c>
      <c r="B5541" s="13">
        <v>-0.75181429859613436</v>
      </c>
    </row>
    <row r="5542" spans="1:2">
      <c r="A5542">
        <v>5541</v>
      </c>
      <c r="B5542" s="13">
        <v>-7.9188199486643533</v>
      </c>
    </row>
    <row r="5543" spans="1:2">
      <c r="A5543">
        <v>5542</v>
      </c>
      <c r="B5543" s="13">
        <v>3.1126172001065111</v>
      </c>
    </row>
    <row r="5544" spans="1:2">
      <c r="A5544">
        <v>5543</v>
      </c>
      <c r="B5544" s="13">
        <v>5.3695899133380349</v>
      </c>
    </row>
    <row r="5545" spans="1:2">
      <c r="A5545">
        <v>5544</v>
      </c>
      <c r="B5545" s="13">
        <v>-4.8614860385693826</v>
      </c>
    </row>
    <row r="5546" spans="1:2">
      <c r="A5546">
        <v>5545</v>
      </c>
      <c r="B5546" s="13">
        <v>5.1525191740431211</v>
      </c>
    </row>
    <row r="5547" spans="1:2">
      <c r="A5547">
        <v>5546</v>
      </c>
      <c r="B5547" s="13">
        <v>0.55992407699107272</v>
      </c>
    </row>
    <row r="5548" spans="1:2">
      <c r="A5548">
        <v>5547</v>
      </c>
      <c r="B5548" s="13">
        <v>1.8575432382076202</v>
      </c>
    </row>
    <row r="5549" spans="1:2">
      <c r="A5549">
        <v>5548</v>
      </c>
      <c r="B5549" s="13">
        <v>2.2238446928807036</v>
      </c>
    </row>
    <row r="5550" spans="1:2">
      <c r="A5550">
        <v>5549</v>
      </c>
      <c r="B5550" s="13">
        <v>-3.4411308988715859</v>
      </c>
    </row>
    <row r="5551" spans="1:2">
      <c r="A5551">
        <v>5550</v>
      </c>
      <c r="B5551" s="13">
        <v>-0.56767597718629736</v>
      </c>
    </row>
    <row r="5552" spans="1:2">
      <c r="A5552">
        <v>5551</v>
      </c>
      <c r="B5552" s="13">
        <v>1.5320964777719133</v>
      </c>
    </row>
    <row r="5553" spans="1:2">
      <c r="A5553">
        <v>5552</v>
      </c>
      <c r="B5553" s="13">
        <v>2.6928478063600019</v>
      </c>
    </row>
    <row r="5554" spans="1:2">
      <c r="A5554">
        <v>5553</v>
      </c>
      <c r="B5554" s="13">
        <v>-3.4733636402160131</v>
      </c>
    </row>
    <row r="5555" spans="1:2">
      <c r="A5555">
        <v>5554</v>
      </c>
      <c r="B5555" s="13">
        <v>1.1763568717623825</v>
      </c>
    </row>
    <row r="5556" spans="1:2">
      <c r="A5556">
        <v>5555</v>
      </c>
      <c r="B5556" s="13">
        <v>7.2094553317803225</v>
      </c>
    </row>
    <row r="5557" spans="1:2">
      <c r="A5557">
        <v>5556</v>
      </c>
      <c r="B5557" s="13">
        <v>-0.96618968402152794</v>
      </c>
    </row>
    <row r="5558" spans="1:2">
      <c r="A5558">
        <v>5557</v>
      </c>
      <c r="B5558" s="13">
        <v>-1.1973113404698348</v>
      </c>
    </row>
    <row r="5559" spans="1:2">
      <c r="A5559">
        <v>5558</v>
      </c>
      <c r="B5559" s="13">
        <v>-4.686652148464697</v>
      </c>
    </row>
    <row r="5560" spans="1:2">
      <c r="A5560">
        <v>5559</v>
      </c>
      <c r="B5560" s="13">
        <v>-2.2847292796191931</v>
      </c>
    </row>
    <row r="5561" spans="1:2">
      <c r="A5561">
        <v>5560</v>
      </c>
      <c r="B5561" s="13">
        <v>5.0819762378206317</v>
      </c>
    </row>
    <row r="5562" spans="1:2">
      <c r="A5562">
        <v>5561</v>
      </c>
      <c r="B5562" s="13">
        <v>-2.5489812588588956</v>
      </c>
    </row>
    <row r="5563" spans="1:2">
      <c r="A5563">
        <v>5562</v>
      </c>
      <c r="B5563" s="13">
        <v>-5.517588399876745</v>
      </c>
    </row>
    <row r="5564" spans="1:2">
      <c r="A5564">
        <v>5563</v>
      </c>
      <c r="B5564" s="13">
        <v>2.2135078334459521</v>
      </c>
    </row>
    <row r="5565" spans="1:2">
      <c r="A5565">
        <v>5564</v>
      </c>
      <c r="B5565" s="13">
        <v>-3.0975154960292466</v>
      </c>
    </row>
    <row r="5566" spans="1:2">
      <c r="A5566">
        <v>5565</v>
      </c>
      <c r="B5566" s="13">
        <v>-2.6396835755947223</v>
      </c>
    </row>
    <row r="5567" spans="1:2">
      <c r="A5567">
        <v>5566</v>
      </c>
      <c r="B5567" s="13">
        <v>-6.3731981611619029</v>
      </c>
    </row>
    <row r="5568" spans="1:2">
      <c r="A5568">
        <v>5567</v>
      </c>
      <c r="B5568" s="13">
        <v>1.9920810553854484</v>
      </c>
    </row>
    <row r="5569" spans="1:2">
      <c r="A5569">
        <v>5568</v>
      </c>
      <c r="B5569" s="13">
        <v>-7.4334721485390265</v>
      </c>
    </row>
    <row r="5570" spans="1:2">
      <c r="A5570">
        <v>5569</v>
      </c>
      <c r="B5570" s="13">
        <v>2.8374097640289082</v>
      </c>
    </row>
    <row r="5571" spans="1:2">
      <c r="A5571">
        <v>5570</v>
      </c>
      <c r="B5571" s="13">
        <v>0.94655704657186612</v>
      </c>
    </row>
    <row r="5572" spans="1:2">
      <c r="A5572">
        <v>5571</v>
      </c>
      <c r="B5572" s="13">
        <v>9.45580753126292</v>
      </c>
    </row>
    <row r="5573" spans="1:2">
      <c r="A5573">
        <v>5572</v>
      </c>
      <c r="B5573" s="13">
        <v>-6.4714710254684088E-2</v>
      </c>
    </row>
    <row r="5574" spans="1:2">
      <c r="A5574">
        <v>5573</v>
      </c>
      <c r="B5574" s="13">
        <v>0.96148032162657815</v>
      </c>
    </row>
    <row r="5575" spans="1:2">
      <c r="A5575">
        <v>5574</v>
      </c>
      <c r="B5575" s="13">
        <v>0.29679319524137909</v>
      </c>
    </row>
    <row r="5576" spans="1:2">
      <c r="A5576">
        <v>5575</v>
      </c>
      <c r="B5576" s="13">
        <v>-3.3071678620547176</v>
      </c>
    </row>
    <row r="5577" spans="1:2">
      <c r="A5577">
        <v>5576</v>
      </c>
      <c r="B5577" s="13">
        <v>-3.1455604147791778</v>
      </c>
    </row>
    <row r="5578" spans="1:2">
      <c r="A5578">
        <v>5577</v>
      </c>
      <c r="B5578" s="13">
        <v>-1.7154718606441774</v>
      </c>
    </row>
    <row r="5579" spans="1:2">
      <c r="A5579">
        <v>5578</v>
      </c>
      <c r="B5579" s="13">
        <v>1.0263896620291268</v>
      </c>
    </row>
    <row r="5580" spans="1:2">
      <c r="A5580">
        <v>5579</v>
      </c>
      <c r="B5580" s="13">
        <v>-0.20701525989244413</v>
      </c>
    </row>
    <row r="5581" spans="1:2">
      <c r="A5581">
        <v>5580</v>
      </c>
      <c r="B5581" s="13">
        <v>-2.0798920161689742</v>
      </c>
    </row>
    <row r="5582" spans="1:2">
      <c r="A5582">
        <v>5581</v>
      </c>
      <c r="B5582" s="13">
        <v>0.96330124538399309</v>
      </c>
    </row>
    <row r="5583" spans="1:2">
      <c r="A5583">
        <v>5582</v>
      </c>
      <c r="B5583" s="13">
        <v>-5.6015682518731991</v>
      </c>
    </row>
    <row r="5584" spans="1:2">
      <c r="A5584">
        <v>5583</v>
      </c>
      <c r="B5584" s="13">
        <v>-0.23372676986678836</v>
      </c>
    </row>
    <row r="5585" spans="1:2">
      <c r="A5585">
        <v>5584</v>
      </c>
      <c r="B5585" s="13">
        <v>1.5970411889036327</v>
      </c>
    </row>
    <row r="5586" spans="1:2">
      <c r="A5586">
        <v>5585</v>
      </c>
      <c r="B5586" s="13">
        <v>-0.51184691324455489</v>
      </c>
    </row>
    <row r="5587" spans="1:2">
      <c r="A5587">
        <v>5586</v>
      </c>
      <c r="B5587" s="13">
        <v>-0.52551558230858886</v>
      </c>
    </row>
    <row r="5588" spans="1:2">
      <c r="A5588">
        <v>5587</v>
      </c>
      <c r="B5588" s="13">
        <v>3.3802802142054187</v>
      </c>
    </row>
    <row r="5589" spans="1:2">
      <c r="A5589">
        <v>5588</v>
      </c>
      <c r="B5589" s="13">
        <v>3.2614549084236439</v>
      </c>
    </row>
    <row r="5590" spans="1:2">
      <c r="A5590">
        <v>5589</v>
      </c>
      <c r="B5590" s="13">
        <v>-4.6167695288732613</v>
      </c>
    </row>
    <row r="5591" spans="1:2">
      <c r="A5591">
        <v>5590</v>
      </c>
      <c r="B5591" s="13">
        <v>-3.0627943311762373</v>
      </c>
    </row>
    <row r="5592" spans="1:2">
      <c r="A5592">
        <v>5591</v>
      </c>
      <c r="B5592" s="13">
        <v>-7.144540359240283</v>
      </c>
    </row>
    <row r="5593" spans="1:2">
      <c r="A5593">
        <v>5592</v>
      </c>
      <c r="B5593" s="13">
        <v>3.7493370154815802</v>
      </c>
    </row>
    <row r="5594" spans="1:2">
      <c r="A5594">
        <v>5593</v>
      </c>
      <c r="B5594" s="13">
        <v>-0.42173057297732075</v>
      </c>
    </row>
    <row r="5595" spans="1:2">
      <c r="A5595">
        <v>5594</v>
      </c>
      <c r="B5595" s="13">
        <v>-1.2793721839585546</v>
      </c>
    </row>
    <row r="5596" spans="1:2">
      <c r="A5596">
        <v>5595</v>
      </c>
      <c r="B5596" s="13">
        <v>-5.6182707478623435</v>
      </c>
    </row>
    <row r="5597" spans="1:2">
      <c r="A5597">
        <v>5596</v>
      </c>
      <c r="B5597" s="13">
        <v>-1.7818933201690426</v>
      </c>
    </row>
    <row r="5598" spans="1:2">
      <c r="A5598">
        <v>5597</v>
      </c>
      <c r="B5598" s="13">
        <v>-1.780921464362371</v>
      </c>
    </row>
    <row r="5599" spans="1:2">
      <c r="A5599">
        <v>5598</v>
      </c>
      <c r="B5599" s="13">
        <v>-1.9236981813806675</v>
      </c>
    </row>
    <row r="5600" spans="1:2">
      <c r="A5600">
        <v>5599</v>
      </c>
      <c r="B5600" s="13">
        <v>-1.9975793784787663</v>
      </c>
    </row>
    <row r="5601" spans="1:2">
      <c r="A5601">
        <v>5600</v>
      </c>
      <c r="B5601" s="13">
        <v>6.4869858879701159</v>
      </c>
    </row>
    <row r="5602" spans="1:2">
      <c r="A5602">
        <v>5601</v>
      </c>
      <c r="B5602" s="13">
        <v>1.5965939173773696</v>
      </c>
    </row>
    <row r="5603" spans="1:2">
      <c r="A5603">
        <v>5602</v>
      </c>
      <c r="B5603" s="13">
        <v>-0.53493271566532385</v>
      </c>
    </row>
    <row r="5604" spans="1:2">
      <c r="A5604">
        <v>5603</v>
      </c>
      <c r="B5604" s="13">
        <v>-4.199830623613579</v>
      </c>
    </row>
    <row r="5605" spans="1:2">
      <c r="A5605">
        <v>5604</v>
      </c>
      <c r="B5605" s="13">
        <v>-5.7132002213695712</v>
      </c>
    </row>
    <row r="5606" spans="1:2">
      <c r="A5606">
        <v>5605</v>
      </c>
      <c r="B5606" s="13">
        <v>-6.1861950958130505</v>
      </c>
    </row>
    <row r="5607" spans="1:2">
      <c r="A5607">
        <v>5606</v>
      </c>
      <c r="B5607" s="13">
        <v>-5.1082033298032297</v>
      </c>
    </row>
    <row r="5608" spans="1:2">
      <c r="A5608">
        <v>5607</v>
      </c>
      <c r="B5608" s="13">
        <v>-1.8149027192580058</v>
      </c>
    </row>
    <row r="5609" spans="1:2">
      <c r="A5609">
        <v>5608</v>
      </c>
      <c r="B5609" s="13">
        <v>-9.8528750280694748</v>
      </c>
    </row>
    <row r="5610" spans="1:2">
      <c r="A5610">
        <v>5609</v>
      </c>
      <c r="B5610" s="13">
        <v>-3.022882117360107</v>
      </c>
    </row>
    <row r="5611" spans="1:2">
      <c r="A5611">
        <v>5610</v>
      </c>
      <c r="B5611" s="13">
        <v>-0.96584517287156224</v>
      </c>
    </row>
    <row r="5612" spans="1:2">
      <c r="A5612">
        <v>5611</v>
      </c>
      <c r="B5612" s="13">
        <v>-0.70954333089682531</v>
      </c>
    </row>
    <row r="5613" spans="1:2">
      <c r="A5613">
        <v>5612</v>
      </c>
      <c r="B5613" s="13">
        <v>-3.6167765763701882</v>
      </c>
    </row>
    <row r="5614" spans="1:2">
      <c r="A5614">
        <v>5613</v>
      </c>
      <c r="B5614" s="13">
        <v>-6.4806966761544329</v>
      </c>
    </row>
    <row r="5615" spans="1:2">
      <c r="A5615">
        <v>5614</v>
      </c>
      <c r="B5615" s="13">
        <v>6.1795566109975088E-2</v>
      </c>
    </row>
    <row r="5616" spans="1:2">
      <c r="A5616">
        <v>5615</v>
      </c>
      <c r="B5616" s="13">
        <v>-2.8044488556033311</v>
      </c>
    </row>
    <row r="5617" spans="1:2">
      <c r="A5617">
        <v>5616</v>
      </c>
      <c r="B5617" s="13">
        <v>-2.3835126632076364</v>
      </c>
    </row>
    <row r="5618" spans="1:2">
      <c r="A5618">
        <v>5617</v>
      </c>
      <c r="B5618" s="13">
        <v>-6.5377437284538402</v>
      </c>
    </row>
    <row r="5619" spans="1:2">
      <c r="A5619">
        <v>5618</v>
      </c>
      <c r="B5619" s="13">
        <v>-3.1272603210252772</v>
      </c>
    </row>
    <row r="5620" spans="1:2">
      <c r="A5620">
        <v>5619</v>
      </c>
      <c r="B5620" s="13">
        <v>0.52555876570591131</v>
      </c>
    </row>
    <row r="5621" spans="1:2">
      <c r="A5621">
        <v>5620</v>
      </c>
      <c r="B5621" s="13">
        <v>-3.6144670585935663</v>
      </c>
    </row>
    <row r="5622" spans="1:2">
      <c r="A5622">
        <v>5621</v>
      </c>
      <c r="B5622" s="13">
        <v>-5.9780347950881092E-3</v>
      </c>
    </row>
    <row r="5623" spans="1:2">
      <c r="A5623">
        <v>5622</v>
      </c>
      <c r="B5623" s="13">
        <v>-6.122443492868646</v>
      </c>
    </row>
    <row r="5624" spans="1:2">
      <c r="A5624">
        <v>5623</v>
      </c>
      <c r="B5624" s="13">
        <v>2.3548542122922549</v>
      </c>
    </row>
    <row r="5625" spans="1:2">
      <c r="A5625">
        <v>5624</v>
      </c>
      <c r="B5625" s="13">
        <v>-2.8517865946808363</v>
      </c>
    </row>
    <row r="5626" spans="1:2">
      <c r="A5626">
        <v>5625</v>
      </c>
      <c r="B5626" s="13">
        <v>-2.6011786447836922</v>
      </c>
    </row>
    <row r="5627" spans="1:2">
      <c r="A5627">
        <v>5626</v>
      </c>
      <c r="B5627" s="13">
        <v>4.0597175445779321</v>
      </c>
    </row>
    <row r="5628" spans="1:2">
      <c r="A5628">
        <v>5627</v>
      </c>
      <c r="B5628" s="13">
        <v>-5.972007103159318</v>
      </c>
    </row>
    <row r="5629" spans="1:2">
      <c r="A5629">
        <v>5628</v>
      </c>
      <c r="B5629" s="13">
        <v>5.4387168801519188</v>
      </c>
    </row>
    <row r="5630" spans="1:2">
      <c r="A5630">
        <v>5629</v>
      </c>
      <c r="B5630" s="13">
        <v>-5.402633115073872</v>
      </c>
    </row>
    <row r="5631" spans="1:2">
      <c r="A5631">
        <v>5630</v>
      </c>
      <c r="B5631" s="13">
        <v>-0.51673849410125294</v>
      </c>
    </row>
    <row r="5632" spans="1:2">
      <c r="A5632">
        <v>5631</v>
      </c>
      <c r="B5632" s="13">
        <v>1.5716935260333069</v>
      </c>
    </row>
    <row r="5633" spans="1:2">
      <c r="A5633">
        <v>5632</v>
      </c>
      <c r="B5633" s="13">
        <v>-1.0428795426544815</v>
      </c>
    </row>
    <row r="5634" spans="1:2">
      <c r="A5634">
        <v>5633</v>
      </c>
      <c r="B5634" s="13">
        <v>0.40522844265683788</v>
      </c>
    </row>
    <row r="5635" spans="1:2">
      <c r="A5635">
        <v>5634</v>
      </c>
      <c r="B5635" s="13">
        <v>2.0641206879176122</v>
      </c>
    </row>
    <row r="5636" spans="1:2">
      <c r="A5636">
        <v>5635</v>
      </c>
      <c r="B5636" s="13">
        <v>1.9742003418751364</v>
      </c>
    </row>
    <row r="5637" spans="1:2">
      <c r="A5637">
        <v>5636</v>
      </c>
      <c r="B5637" s="13">
        <v>-0.39997600787907728</v>
      </c>
    </row>
    <row r="5638" spans="1:2">
      <c r="A5638">
        <v>5637</v>
      </c>
      <c r="B5638" s="13">
        <v>1.8875510344493951</v>
      </c>
    </row>
    <row r="5639" spans="1:2">
      <c r="A5639">
        <v>5638</v>
      </c>
      <c r="B5639" s="13">
        <v>3.7088457837669955</v>
      </c>
    </row>
    <row r="5640" spans="1:2">
      <c r="A5640">
        <v>5639</v>
      </c>
      <c r="B5640" s="13">
        <v>-0.61315189043335805</v>
      </c>
    </row>
    <row r="5641" spans="1:2">
      <c r="A5641">
        <v>5640</v>
      </c>
      <c r="B5641" s="13">
        <v>0.97185488567639999</v>
      </c>
    </row>
    <row r="5642" spans="1:2">
      <c r="A5642">
        <v>5641</v>
      </c>
      <c r="B5642" s="13">
        <v>2.1671447342177776</v>
      </c>
    </row>
    <row r="5643" spans="1:2">
      <c r="A5643">
        <v>5642</v>
      </c>
      <c r="B5643" s="13">
        <v>0.83059652033295905</v>
      </c>
    </row>
    <row r="5644" spans="1:2">
      <c r="A5644">
        <v>5643</v>
      </c>
      <c r="B5644" s="13">
        <v>-6.2736649987920607</v>
      </c>
    </row>
    <row r="5645" spans="1:2">
      <c r="A5645">
        <v>5644</v>
      </c>
      <c r="B5645" s="13">
        <v>-4.7579055271776856</v>
      </c>
    </row>
    <row r="5646" spans="1:2">
      <c r="A5646">
        <v>5645</v>
      </c>
      <c r="B5646" s="13">
        <v>0.20545034284712832</v>
      </c>
    </row>
    <row r="5647" spans="1:2">
      <c r="A5647">
        <v>5646</v>
      </c>
      <c r="B5647" s="13">
        <v>-1.8343282543985211</v>
      </c>
    </row>
    <row r="5648" spans="1:2">
      <c r="A5648">
        <v>5647</v>
      </c>
      <c r="B5648" s="13">
        <v>3.2639196959825991</v>
      </c>
    </row>
    <row r="5649" spans="1:2">
      <c r="A5649">
        <v>5648</v>
      </c>
      <c r="B5649" s="13">
        <v>-2.8623359422662262</v>
      </c>
    </row>
    <row r="5650" spans="1:2">
      <c r="A5650">
        <v>5649</v>
      </c>
      <c r="B5650" s="13">
        <v>1.4341987712336399</v>
      </c>
    </row>
    <row r="5651" spans="1:2">
      <c r="A5651">
        <v>5650</v>
      </c>
      <c r="B5651" s="13">
        <v>-0.34246800934227967</v>
      </c>
    </row>
    <row r="5652" spans="1:2">
      <c r="A5652">
        <v>5651</v>
      </c>
      <c r="B5652" s="13">
        <v>6.129408572512685</v>
      </c>
    </row>
    <row r="5653" spans="1:2">
      <c r="A5653">
        <v>5652</v>
      </c>
      <c r="B5653" s="13">
        <v>2.4856695234692876</v>
      </c>
    </row>
    <row r="5654" spans="1:2">
      <c r="A5654">
        <v>5653</v>
      </c>
      <c r="B5654" s="13">
        <v>6.1674564408760695</v>
      </c>
    </row>
    <row r="5655" spans="1:2">
      <c r="A5655">
        <v>5654</v>
      </c>
      <c r="B5655" s="13">
        <v>2.4103414250154254</v>
      </c>
    </row>
    <row r="5656" spans="1:2">
      <c r="A5656">
        <v>5655</v>
      </c>
      <c r="B5656" s="13">
        <v>1.085785024998301</v>
      </c>
    </row>
    <row r="5657" spans="1:2">
      <c r="A5657">
        <v>5656</v>
      </c>
      <c r="B5657" s="13">
        <v>-1.1917927897006269</v>
      </c>
    </row>
    <row r="5658" spans="1:2">
      <c r="A5658">
        <v>5657</v>
      </c>
      <c r="B5658" s="13">
        <v>-2.0466885802561312</v>
      </c>
    </row>
    <row r="5659" spans="1:2">
      <c r="A5659">
        <v>5658</v>
      </c>
      <c r="B5659" s="13">
        <v>-3.2949663061062964</v>
      </c>
    </row>
    <row r="5660" spans="1:2">
      <c r="A5660">
        <v>5659</v>
      </c>
      <c r="B5660" s="13">
        <v>0.75102013151590841</v>
      </c>
    </row>
    <row r="5661" spans="1:2">
      <c r="A5661">
        <v>5660</v>
      </c>
      <c r="B5661" s="13">
        <v>-4.5755895217557985</v>
      </c>
    </row>
    <row r="5662" spans="1:2">
      <c r="A5662">
        <v>5661</v>
      </c>
      <c r="B5662" s="13">
        <v>-1.666795582901772</v>
      </c>
    </row>
    <row r="5663" spans="1:2">
      <c r="A5663">
        <v>5662</v>
      </c>
      <c r="B5663" s="13">
        <v>-9.4927310381612673E-2</v>
      </c>
    </row>
    <row r="5664" spans="1:2">
      <c r="A5664">
        <v>5663</v>
      </c>
      <c r="B5664" s="13">
        <v>-5.0082840672336477</v>
      </c>
    </row>
    <row r="5665" spans="1:2">
      <c r="A5665">
        <v>5664</v>
      </c>
      <c r="B5665" s="13">
        <v>-1.4561806995056779</v>
      </c>
    </row>
    <row r="5666" spans="1:2">
      <c r="A5666">
        <v>5665</v>
      </c>
      <c r="B5666" s="13">
        <v>-6.1189137408204232E-2</v>
      </c>
    </row>
    <row r="5667" spans="1:2">
      <c r="A5667">
        <v>5666</v>
      </c>
      <c r="B5667" s="13">
        <v>-1.0678779005389982</v>
      </c>
    </row>
    <row r="5668" spans="1:2">
      <c r="A5668">
        <v>5667</v>
      </c>
      <c r="B5668" s="13">
        <v>-1.1944985199608604</v>
      </c>
    </row>
    <row r="5669" spans="1:2">
      <c r="A5669">
        <v>5668</v>
      </c>
      <c r="B5669" s="13">
        <v>-4.6904283743177766</v>
      </c>
    </row>
    <row r="5670" spans="1:2">
      <c r="A5670">
        <v>5669</v>
      </c>
      <c r="B5670" s="13">
        <v>-2.2839812382101901</v>
      </c>
    </row>
    <row r="5671" spans="1:2">
      <c r="A5671">
        <v>5670</v>
      </c>
      <c r="B5671" s="13">
        <v>-6.9276213560213264</v>
      </c>
    </row>
    <row r="5672" spans="1:2">
      <c r="A5672">
        <v>5671</v>
      </c>
      <c r="B5672" s="13">
        <v>0.33423249805245603</v>
      </c>
    </row>
    <row r="5673" spans="1:2">
      <c r="A5673">
        <v>5672</v>
      </c>
      <c r="B5673" s="13">
        <v>0.68844102860968437</v>
      </c>
    </row>
    <row r="5674" spans="1:2">
      <c r="A5674">
        <v>5673</v>
      </c>
      <c r="B5674" s="13">
        <v>-2.6941644907515605</v>
      </c>
    </row>
    <row r="5675" spans="1:2">
      <c r="A5675">
        <v>5674</v>
      </c>
      <c r="B5675" s="13">
        <v>8.0141690178791798</v>
      </c>
    </row>
    <row r="5676" spans="1:2">
      <c r="A5676">
        <v>5675</v>
      </c>
      <c r="B5676" s="13">
        <v>1.0370693171976424</v>
      </c>
    </row>
    <row r="5677" spans="1:2">
      <c r="A5677">
        <v>5676</v>
      </c>
      <c r="B5677" s="13">
        <v>0.57055743749834642</v>
      </c>
    </row>
    <row r="5678" spans="1:2">
      <c r="A5678">
        <v>5677</v>
      </c>
      <c r="B5678" s="13">
        <v>-0.11937642400041781</v>
      </c>
    </row>
    <row r="5679" spans="1:2">
      <c r="A5679">
        <v>5678</v>
      </c>
      <c r="B5679" s="13">
        <v>-0.94428947032625055</v>
      </c>
    </row>
    <row r="5680" spans="1:2">
      <c r="A5680">
        <v>5679</v>
      </c>
      <c r="B5680" s="13">
        <v>0.40631258955300065</v>
      </c>
    </row>
    <row r="5681" spans="1:2">
      <c r="A5681">
        <v>5680</v>
      </c>
      <c r="B5681" s="13">
        <v>1.2885844440213425</v>
      </c>
    </row>
    <row r="5682" spans="1:2">
      <c r="A5682">
        <v>5681</v>
      </c>
      <c r="B5682" s="13">
        <v>2.4711829063768596</v>
      </c>
    </row>
    <row r="5683" spans="1:2">
      <c r="A5683">
        <v>5682</v>
      </c>
      <c r="B5683" s="13">
        <v>-1.4946052123163573</v>
      </c>
    </row>
    <row r="5684" spans="1:2">
      <c r="A5684">
        <v>5683</v>
      </c>
      <c r="B5684" s="13">
        <v>-3.3738126848675036</v>
      </c>
    </row>
    <row r="5685" spans="1:2">
      <c r="A5685">
        <v>5684</v>
      </c>
      <c r="B5685" s="13">
        <v>-4.6322262190103496</v>
      </c>
    </row>
    <row r="5686" spans="1:2">
      <c r="A5686">
        <v>5685</v>
      </c>
      <c r="B5686" s="13">
        <v>0.98966544779792698</v>
      </c>
    </row>
    <row r="5687" spans="1:2">
      <c r="A5687">
        <v>5686</v>
      </c>
      <c r="B5687" s="13">
        <v>1.6922079121826967</v>
      </c>
    </row>
    <row r="5688" spans="1:2">
      <c r="A5688">
        <v>5687</v>
      </c>
      <c r="B5688" s="13">
        <v>-3.2843841214507199</v>
      </c>
    </row>
    <row r="5689" spans="1:2">
      <c r="A5689">
        <v>5688</v>
      </c>
      <c r="B5689" s="13">
        <v>-1.4674325665093937</v>
      </c>
    </row>
    <row r="5690" spans="1:2">
      <c r="A5690">
        <v>5689</v>
      </c>
      <c r="B5690" s="13">
        <v>-2.0481299092035647</v>
      </c>
    </row>
    <row r="5691" spans="1:2">
      <c r="A5691">
        <v>5690</v>
      </c>
      <c r="B5691" s="13">
        <v>7.021169545200558</v>
      </c>
    </row>
    <row r="5692" spans="1:2">
      <c r="A5692">
        <v>5691</v>
      </c>
      <c r="B5692" s="13">
        <v>2.3774625253880384</v>
      </c>
    </row>
    <row r="5693" spans="1:2">
      <c r="A5693">
        <v>5692</v>
      </c>
      <c r="B5693" s="13">
        <v>-2.7750776679646094</v>
      </c>
    </row>
    <row r="5694" spans="1:2">
      <c r="A5694">
        <v>5693</v>
      </c>
      <c r="B5694" s="13">
        <v>0.2850150816439434</v>
      </c>
    </row>
    <row r="5695" spans="1:2">
      <c r="A5695">
        <v>5694</v>
      </c>
      <c r="B5695" s="13">
        <v>-5.2895553878930777</v>
      </c>
    </row>
    <row r="5696" spans="1:2">
      <c r="A5696">
        <v>5695</v>
      </c>
      <c r="B5696" s="13">
        <v>1.1209534586634631</v>
      </c>
    </row>
    <row r="5697" spans="1:2">
      <c r="A5697">
        <v>5696</v>
      </c>
      <c r="B5697" s="13">
        <v>-1.2805601265873539</v>
      </c>
    </row>
    <row r="5698" spans="1:2">
      <c r="A5698">
        <v>5697</v>
      </c>
      <c r="B5698" s="13">
        <v>4.2833901741011964</v>
      </c>
    </row>
    <row r="5699" spans="1:2">
      <c r="A5699">
        <v>5698</v>
      </c>
      <c r="B5699" s="13">
        <v>3.9479153678552397</v>
      </c>
    </row>
    <row r="5700" spans="1:2">
      <c r="A5700">
        <v>5699</v>
      </c>
      <c r="B5700" s="13">
        <v>0.84491948923446991</v>
      </c>
    </row>
    <row r="5701" spans="1:2">
      <c r="A5701">
        <v>5700</v>
      </c>
      <c r="B5701" s="13">
        <v>1.3906306835342701</v>
      </c>
    </row>
    <row r="5702" spans="1:2">
      <c r="A5702">
        <v>5701</v>
      </c>
      <c r="B5702" s="13">
        <v>-8.9778148430095482E-3</v>
      </c>
    </row>
    <row r="5703" spans="1:2">
      <c r="A5703">
        <v>5702</v>
      </c>
      <c r="B5703" s="13">
        <v>-3.9012267441688593</v>
      </c>
    </row>
    <row r="5704" spans="1:2">
      <c r="A5704">
        <v>5703</v>
      </c>
      <c r="B5704" s="13">
        <v>-5.3864389583593217</v>
      </c>
    </row>
    <row r="5705" spans="1:2">
      <c r="A5705">
        <v>5704</v>
      </c>
      <c r="B5705" s="13">
        <v>5.6054360290631404</v>
      </c>
    </row>
    <row r="5706" spans="1:2">
      <c r="A5706">
        <v>5705</v>
      </c>
      <c r="B5706" s="13">
        <v>-1.8732553413525297</v>
      </c>
    </row>
    <row r="5707" spans="1:2">
      <c r="A5707">
        <v>5706</v>
      </c>
      <c r="B5707" s="13">
        <v>3.465185676680278</v>
      </c>
    </row>
    <row r="5708" spans="1:2">
      <c r="A5708">
        <v>5707</v>
      </c>
      <c r="B5708" s="13">
        <v>0.70620850706493299</v>
      </c>
    </row>
    <row r="5709" spans="1:2">
      <c r="A5709">
        <v>5708</v>
      </c>
      <c r="B5709" s="13">
        <v>0.77045140385196609</v>
      </c>
    </row>
    <row r="5710" spans="1:2">
      <c r="A5710">
        <v>5709</v>
      </c>
      <c r="B5710" s="13">
        <v>-6.5963941981220984</v>
      </c>
    </row>
    <row r="5711" spans="1:2">
      <c r="A5711">
        <v>5710</v>
      </c>
      <c r="B5711" s="13">
        <v>-0.64152181127236729</v>
      </c>
    </row>
    <row r="5712" spans="1:2">
      <c r="A5712">
        <v>5711</v>
      </c>
      <c r="B5712" s="13">
        <v>3.0263369638274074</v>
      </c>
    </row>
    <row r="5713" spans="1:2">
      <c r="A5713">
        <v>5712</v>
      </c>
      <c r="B5713" s="13">
        <v>5.469158328013739</v>
      </c>
    </row>
    <row r="5714" spans="1:2">
      <c r="A5714">
        <v>5713</v>
      </c>
      <c r="B5714" s="13">
        <v>-1.3093705779003335</v>
      </c>
    </row>
    <row r="5715" spans="1:2">
      <c r="A5715">
        <v>5714</v>
      </c>
      <c r="B5715" s="13">
        <v>0.61177471201919609</v>
      </c>
    </row>
    <row r="5716" spans="1:2">
      <c r="A5716">
        <v>5715</v>
      </c>
      <c r="B5716" s="13">
        <v>-3.5655576863945035</v>
      </c>
    </row>
    <row r="5717" spans="1:2">
      <c r="A5717">
        <v>5716</v>
      </c>
      <c r="B5717" s="13">
        <v>0.24221170132138237</v>
      </c>
    </row>
    <row r="5718" spans="1:2">
      <c r="A5718">
        <v>5717</v>
      </c>
      <c r="B5718" s="13">
        <v>-3.1692513438826384</v>
      </c>
    </row>
    <row r="5719" spans="1:2">
      <c r="A5719">
        <v>5718</v>
      </c>
      <c r="B5719" s="13">
        <v>-2.9226308105436756</v>
      </c>
    </row>
    <row r="5720" spans="1:2">
      <c r="A5720">
        <v>5719</v>
      </c>
      <c r="B5720" s="13">
        <v>-2.1585374116797227</v>
      </c>
    </row>
    <row r="5721" spans="1:2">
      <c r="A5721">
        <v>5720</v>
      </c>
      <c r="B5721" s="13">
        <v>0.19879289969629038</v>
      </c>
    </row>
    <row r="5722" spans="1:2">
      <c r="A5722">
        <v>5721</v>
      </c>
      <c r="B5722" s="13">
        <v>1.7682167274881548</v>
      </c>
    </row>
    <row r="5723" spans="1:2">
      <c r="A5723">
        <v>5722</v>
      </c>
      <c r="B5723" s="13">
        <v>-3.2780715912472278</v>
      </c>
    </row>
    <row r="5724" spans="1:2">
      <c r="A5724">
        <v>5723</v>
      </c>
      <c r="B5724" s="13">
        <v>1.5754996015337963</v>
      </c>
    </row>
    <row r="5725" spans="1:2">
      <c r="A5725">
        <v>5724</v>
      </c>
      <c r="B5725" s="13">
        <v>2.8123313190396773</v>
      </c>
    </row>
    <row r="5726" spans="1:2">
      <c r="A5726">
        <v>5725</v>
      </c>
      <c r="B5726" s="13">
        <v>2.0053604769714917</v>
      </c>
    </row>
    <row r="5727" spans="1:2">
      <c r="A5727">
        <v>5726</v>
      </c>
      <c r="B5727" s="13">
        <v>-4.956627116131604</v>
      </c>
    </row>
    <row r="5728" spans="1:2">
      <c r="A5728">
        <v>5727</v>
      </c>
      <c r="B5728" s="13">
        <v>-2.8182255531810387</v>
      </c>
    </row>
    <row r="5729" spans="1:2">
      <c r="A5729">
        <v>5728</v>
      </c>
      <c r="B5729" s="13">
        <v>-1.5752554720618517</v>
      </c>
    </row>
    <row r="5730" spans="1:2">
      <c r="A5730">
        <v>5729</v>
      </c>
      <c r="B5730" s="13">
        <v>-3.9771133621937236</v>
      </c>
    </row>
    <row r="5731" spans="1:2">
      <c r="A5731">
        <v>5730</v>
      </c>
      <c r="B5731" s="13">
        <v>-0.15682575436200949</v>
      </c>
    </row>
    <row r="5732" spans="1:2">
      <c r="A5732">
        <v>5731</v>
      </c>
      <c r="B5732" s="13">
        <v>-1.4509750401299562</v>
      </c>
    </row>
    <row r="5733" spans="1:2">
      <c r="A5733">
        <v>5732</v>
      </c>
      <c r="B5733" s="13">
        <v>3.8236527261042994</v>
      </c>
    </row>
    <row r="5734" spans="1:2">
      <c r="A5734">
        <v>5733</v>
      </c>
      <c r="B5734" s="13">
        <v>-4.8690482132256898</v>
      </c>
    </row>
    <row r="5735" spans="1:2">
      <c r="A5735">
        <v>5734</v>
      </c>
      <c r="B5735" s="13">
        <v>-1.3557778624886034</v>
      </c>
    </row>
    <row r="5736" spans="1:2">
      <c r="A5736">
        <v>5735</v>
      </c>
      <c r="B5736" s="13">
        <v>-3.2520544053752922</v>
      </c>
    </row>
    <row r="5737" spans="1:2">
      <c r="A5737">
        <v>5736</v>
      </c>
      <c r="B5737" s="13">
        <v>-3.9628064506490799</v>
      </c>
    </row>
    <row r="5738" spans="1:2">
      <c r="A5738">
        <v>5737</v>
      </c>
      <c r="B5738" s="13">
        <v>-0.22333381721621967</v>
      </c>
    </row>
    <row r="5739" spans="1:2">
      <c r="A5739">
        <v>5738</v>
      </c>
      <c r="B5739" s="13">
        <v>-6.5409625892112473</v>
      </c>
    </row>
    <row r="5740" spans="1:2">
      <c r="A5740">
        <v>5739</v>
      </c>
      <c r="B5740" s="13">
        <v>-3.5237640516902462</v>
      </c>
    </row>
    <row r="5741" spans="1:2">
      <c r="A5741">
        <v>5740</v>
      </c>
      <c r="B5741" s="13">
        <v>-2.5333293244284052</v>
      </c>
    </row>
    <row r="5742" spans="1:2">
      <c r="A5742">
        <v>5741</v>
      </c>
      <c r="B5742" s="13">
        <v>-1.6549700310720921</v>
      </c>
    </row>
    <row r="5743" spans="1:2">
      <c r="A5743">
        <v>5742</v>
      </c>
      <c r="B5743" s="13">
        <v>-11.880834554758447</v>
      </c>
    </row>
    <row r="5744" spans="1:2">
      <c r="A5744">
        <v>5743</v>
      </c>
      <c r="B5744" s="13">
        <v>3.9829973750197021</v>
      </c>
    </row>
    <row r="5745" spans="1:2">
      <c r="A5745">
        <v>5744</v>
      </c>
      <c r="B5745" s="13">
        <v>-10.062611332432816</v>
      </c>
    </row>
    <row r="5746" spans="1:2">
      <c r="A5746">
        <v>5745</v>
      </c>
      <c r="B5746" s="13">
        <v>-3.4872278521081768</v>
      </c>
    </row>
    <row r="5747" spans="1:2">
      <c r="A5747">
        <v>5746</v>
      </c>
      <c r="B5747" s="13">
        <v>-2.3273841863126243</v>
      </c>
    </row>
    <row r="5748" spans="1:2">
      <c r="A5748">
        <v>5747</v>
      </c>
      <c r="B5748" s="13">
        <v>2.4330607641561319</v>
      </c>
    </row>
    <row r="5749" spans="1:2">
      <c r="A5749">
        <v>5748</v>
      </c>
      <c r="B5749" s="13">
        <v>1.7252642611596913</v>
      </c>
    </row>
    <row r="5750" spans="1:2">
      <c r="A5750">
        <v>5749</v>
      </c>
      <c r="B5750" s="13">
        <v>0.58651586594037564</v>
      </c>
    </row>
    <row r="5751" spans="1:2">
      <c r="A5751">
        <v>5750</v>
      </c>
      <c r="B5751" s="13">
        <v>-2.4899682374269729</v>
      </c>
    </row>
    <row r="5752" spans="1:2">
      <c r="A5752">
        <v>5751</v>
      </c>
      <c r="B5752" s="13">
        <v>-0.75438136848975157</v>
      </c>
    </row>
    <row r="5753" spans="1:2">
      <c r="A5753">
        <v>5752</v>
      </c>
      <c r="B5753" s="13">
        <v>-3.3423320764176507</v>
      </c>
    </row>
    <row r="5754" spans="1:2">
      <c r="A5754">
        <v>5753</v>
      </c>
      <c r="B5754" s="13">
        <v>2.7230646474199061</v>
      </c>
    </row>
    <row r="5755" spans="1:2">
      <c r="A5755">
        <v>5754</v>
      </c>
      <c r="B5755" s="13">
        <v>-4.7904530271902122</v>
      </c>
    </row>
    <row r="5756" spans="1:2">
      <c r="A5756">
        <v>5755</v>
      </c>
      <c r="B5756" s="13">
        <v>-7.5435298374867239</v>
      </c>
    </row>
    <row r="5757" spans="1:2">
      <c r="A5757">
        <v>5756</v>
      </c>
      <c r="B5757" s="13">
        <v>0.75417609712294331</v>
      </c>
    </row>
    <row r="5758" spans="1:2">
      <c r="A5758">
        <v>5757</v>
      </c>
      <c r="B5758" s="13">
        <v>-2.877865696666138</v>
      </c>
    </row>
    <row r="5759" spans="1:2">
      <c r="A5759">
        <v>5758</v>
      </c>
      <c r="B5759" s="13">
        <v>5.8097465818471399</v>
      </c>
    </row>
    <row r="5760" spans="1:2">
      <c r="A5760">
        <v>5759</v>
      </c>
      <c r="B5760" s="13">
        <v>-1.8229263793405748</v>
      </c>
    </row>
    <row r="5761" spans="1:2">
      <c r="A5761">
        <v>5760</v>
      </c>
      <c r="B5761" s="13">
        <v>0.31248742389360395</v>
      </c>
    </row>
    <row r="5762" spans="1:2">
      <c r="A5762">
        <v>5761</v>
      </c>
      <c r="B5762" s="13">
        <v>2.1458697222237837</v>
      </c>
    </row>
    <row r="5763" spans="1:2">
      <c r="A5763">
        <v>5762</v>
      </c>
      <c r="B5763" s="13">
        <v>-2.1001650833970964</v>
      </c>
    </row>
    <row r="5764" spans="1:2">
      <c r="A5764">
        <v>5763</v>
      </c>
      <c r="B5764" s="13">
        <v>2.5683757167265444</v>
      </c>
    </row>
    <row r="5765" spans="1:2">
      <c r="A5765">
        <v>5764</v>
      </c>
      <c r="B5765" s="13">
        <v>-2.7085713981444837</v>
      </c>
    </row>
    <row r="5766" spans="1:2">
      <c r="A5766">
        <v>5765</v>
      </c>
      <c r="B5766" s="13">
        <v>4.7918151647050706</v>
      </c>
    </row>
    <row r="5767" spans="1:2">
      <c r="A5767">
        <v>5766</v>
      </c>
      <c r="B5767" s="13">
        <v>-2.6205154238692341</v>
      </c>
    </row>
    <row r="5768" spans="1:2">
      <c r="A5768">
        <v>5767</v>
      </c>
      <c r="B5768" s="13">
        <v>1.2078817571329035</v>
      </c>
    </row>
    <row r="5769" spans="1:2">
      <c r="A5769">
        <v>5768</v>
      </c>
      <c r="B5769" s="13">
        <v>2.9418984827742474</v>
      </c>
    </row>
    <row r="5770" spans="1:2">
      <c r="A5770">
        <v>5769</v>
      </c>
      <c r="B5770" s="13">
        <v>1.610772749778056</v>
      </c>
    </row>
    <row r="5771" spans="1:2">
      <c r="A5771">
        <v>5770</v>
      </c>
      <c r="B5771" s="13">
        <v>-1.2490300094753832</v>
      </c>
    </row>
    <row r="5772" spans="1:2">
      <c r="A5772">
        <v>5771</v>
      </c>
      <c r="B5772" s="13">
        <v>4.1409354948637542</v>
      </c>
    </row>
    <row r="5773" spans="1:2">
      <c r="A5773">
        <v>5772</v>
      </c>
      <c r="B5773" s="13">
        <v>0.5167673342089395</v>
      </c>
    </row>
    <row r="5774" spans="1:2">
      <c r="A5774">
        <v>5773</v>
      </c>
      <c r="B5774" s="13">
        <v>-5.550824690676663</v>
      </c>
    </row>
    <row r="5775" spans="1:2">
      <c r="A5775">
        <v>5774</v>
      </c>
      <c r="B5775" s="13">
        <v>-8.9846437952318965</v>
      </c>
    </row>
    <row r="5776" spans="1:2">
      <c r="A5776">
        <v>5775</v>
      </c>
      <c r="B5776" s="13">
        <v>2.4252007016930031</v>
      </c>
    </row>
    <row r="5777" spans="1:2">
      <c r="A5777">
        <v>5776</v>
      </c>
      <c r="B5777" s="13">
        <v>7.295295226909575</v>
      </c>
    </row>
    <row r="5778" spans="1:2">
      <c r="A5778">
        <v>5777</v>
      </c>
      <c r="B5778" s="13">
        <v>0.9294248123921649</v>
      </c>
    </row>
    <row r="5779" spans="1:2">
      <c r="A5779">
        <v>5778</v>
      </c>
      <c r="B5779" s="13">
        <v>0.30155805063900432</v>
      </c>
    </row>
    <row r="5780" spans="1:2">
      <c r="A5780">
        <v>5779</v>
      </c>
      <c r="B5780" s="13">
        <v>-0.14909144878548433</v>
      </c>
    </row>
    <row r="5781" spans="1:2">
      <c r="A5781">
        <v>5780</v>
      </c>
      <c r="B5781" s="13">
        <v>2.924517458416934</v>
      </c>
    </row>
    <row r="5782" spans="1:2">
      <c r="A5782">
        <v>5781</v>
      </c>
      <c r="B5782" s="13">
        <v>-1.3725073081420378</v>
      </c>
    </row>
    <row r="5783" spans="1:2">
      <c r="A5783">
        <v>5782</v>
      </c>
      <c r="B5783" s="13">
        <v>3.9305230097532027</v>
      </c>
    </row>
    <row r="5784" spans="1:2">
      <c r="A5784">
        <v>5783</v>
      </c>
      <c r="B5784" s="13">
        <v>3.829386866145096</v>
      </c>
    </row>
    <row r="5785" spans="1:2">
      <c r="A5785">
        <v>5784</v>
      </c>
      <c r="B5785" s="13">
        <v>-4.527385824472316</v>
      </c>
    </row>
    <row r="5786" spans="1:2">
      <c r="A5786">
        <v>5785</v>
      </c>
      <c r="B5786" s="13">
        <v>0.19714831651840992</v>
      </c>
    </row>
    <row r="5787" spans="1:2">
      <c r="A5787">
        <v>5786</v>
      </c>
      <c r="B5787" s="13">
        <v>7.527066664408518</v>
      </c>
    </row>
    <row r="5788" spans="1:2">
      <c r="A5788">
        <v>5787</v>
      </c>
      <c r="B5788" s="13">
        <v>-3.3812288421756977</v>
      </c>
    </row>
    <row r="5789" spans="1:2">
      <c r="A5789">
        <v>5788</v>
      </c>
      <c r="B5789" s="13">
        <v>2.2505839052557941</v>
      </c>
    </row>
    <row r="5790" spans="1:2">
      <c r="A5790">
        <v>5789</v>
      </c>
      <c r="B5790" s="13">
        <v>-2.5222989751688822</v>
      </c>
    </row>
    <row r="5791" spans="1:2">
      <c r="A5791">
        <v>5790</v>
      </c>
      <c r="B5791" s="13">
        <v>-3.8849706250830391</v>
      </c>
    </row>
    <row r="5792" spans="1:2">
      <c r="A5792">
        <v>5791</v>
      </c>
      <c r="B5792" s="13">
        <v>-1.8566350277593979</v>
      </c>
    </row>
    <row r="5793" spans="1:2">
      <c r="A5793">
        <v>5792</v>
      </c>
      <c r="B5793" s="13">
        <v>5.1116136204570992</v>
      </c>
    </row>
    <row r="5794" spans="1:2">
      <c r="A5794">
        <v>5793</v>
      </c>
      <c r="B5794" s="13">
        <v>-3.0648433418683965</v>
      </c>
    </row>
    <row r="5795" spans="1:2">
      <c r="A5795">
        <v>5794</v>
      </c>
      <c r="B5795" s="13">
        <v>9.8841139689209559E-2</v>
      </c>
    </row>
    <row r="5796" spans="1:2">
      <c r="A5796">
        <v>5795</v>
      </c>
      <c r="B5796" s="13">
        <v>-3.7769327249011031</v>
      </c>
    </row>
    <row r="5797" spans="1:2">
      <c r="A5797">
        <v>5796</v>
      </c>
      <c r="B5797" s="13">
        <v>-2.6958084121275165</v>
      </c>
    </row>
    <row r="5798" spans="1:2">
      <c r="A5798">
        <v>5797</v>
      </c>
      <c r="B5798" s="13">
        <v>-1.1358868570583727</v>
      </c>
    </row>
    <row r="5799" spans="1:2">
      <c r="A5799">
        <v>5798</v>
      </c>
      <c r="B5799" s="13">
        <v>-10.109215898288303</v>
      </c>
    </row>
    <row r="5800" spans="1:2">
      <c r="A5800">
        <v>5799</v>
      </c>
      <c r="B5800" s="13">
        <v>-3.0872023624307916</v>
      </c>
    </row>
    <row r="5801" spans="1:2">
      <c r="A5801">
        <v>5800</v>
      </c>
      <c r="B5801" s="13">
        <v>-3.9525504025648712</v>
      </c>
    </row>
    <row r="5802" spans="1:2">
      <c r="A5802">
        <v>5801</v>
      </c>
      <c r="B5802" s="13">
        <v>-3.4594071060447007</v>
      </c>
    </row>
    <row r="5803" spans="1:2">
      <c r="A5803">
        <v>5802</v>
      </c>
      <c r="B5803" s="13">
        <v>-0.83835458019354969</v>
      </c>
    </row>
    <row r="5804" spans="1:2">
      <c r="A5804">
        <v>5803</v>
      </c>
      <c r="B5804" s="13">
        <v>5.5162627077619426</v>
      </c>
    </row>
    <row r="5805" spans="1:2">
      <c r="A5805">
        <v>5804</v>
      </c>
      <c r="B5805" s="13">
        <v>-4.1527681354110459</v>
      </c>
    </row>
    <row r="5806" spans="1:2">
      <c r="A5806">
        <v>5805</v>
      </c>
      <c r="B5806" s="13">
        <v>-1.2651809670577994</v>
      </c>
    </row>
    <row r="5807" spans="1:2">
      <c r="A5807">
        <v>5806</v>
      </c>
      <c r="B5807" s="13">
        <v>-1.0199504338123973</v>
      </c>
    </row>
    <row r="5808" spans="1:2">
      <c r="A5808">
        <v>5807</v>
      </c>
      <c r="B5808" s="13">
        <v>-0.44319331347602881</v>
      </c>
    </row>
    <row r="5809" spans="1:2">
      <c r="A5809">
        <v>5808</v>
      </c>
      <c r="B5809" s="13">
        <v>1.9916433790186383</v>
      </c>
    </row>
    <row r="5810" spans="1:2">
      <c r="A5810">
        <v>5809</v>
      </c>
      <c r="B5810" s="13">
        <v>-1.2147848414042011</v>
      </c>
    </row>
    <row r="5811" spans="1:2">
      <c r="A5811">
        <v>5810</v>
      </c>
      <c r="B5811" s="13">
        <v>6.7540456678016136</v>
      </c>
    </row>
    <row r="5812" spans="1:2">
      <c r="A5812">
        <v>5811</v>
      </c>
      <c r="B5812" s="13">
        <v>0.34793146029886241</v>
      </c>
    </row>
    <row r="5813" spans="1:2">
      <c r="A5813">
        <v>5812</v>
      </c>
      <c r="B5813" s="13">
        <v>-1.2158074114091808</v>
      </c>
    </row>
    <row r="5814" spans="1:2">
      <c r="A5814">
        <v>5813</v>
      </c>
      <c r="B5814" s="13">
        <v>-7.0826577494109557</v>
      </c>
    </row>
    <row r="5815" spans="1:2">
      <c r="A5815">
        <v>5814</v>
      </c>
      <c r="B5815" s="13">
        <v>-6.3980726704632689</v>
      </c>
    </row>
    <row r="5816" spans="1:2">
      <c r="A5816">
        <v>5815</v>
      </c>
      <c r="B5816" s="13">
        <v>-2.6249136237391091</v>
      </c>
    </row>
    <row r="5817" spans="1:2">
      <c r="A5817">
        <v>5816</v>
      </c>
      <c r="B5817" s="13">
        <v>-0.79761196986551874</v>
      </c>
    </row>
    <row r="5818" spans="1:2">
      <c r="A5818">
        <v>5817</v>
      </c>
      <c r="B5818" s="13">
        <v>-7.2442775271478705</v>
      </c>
    </row>
    <row r="5819" spans="1:2">
      <c r="A5819">
        <v>5818</v>
      </c>
      <c r="B5819" s="13">
        <v>2.6951424176561387</v>
      </c>
    </row>
    <row r="5820" spans="1:2">
      <c r="A5820">
        <v>5819</v>
      </c>
      <c r="B5820" s="13">
        <v>0.40188841501953387</v>
      </c>
    </row>
    <row r="5821" spans="1:2">
      <c r="A5821">
        <v>5820</v>
      </c>
      <c r="B5821" s="13">
        <v>1.4811294331683693</v>
      </c>
    </row>
    <row r="5822" spans="1:2">
      <c r="A5822">
        <v>5821</v>
      </c>
      <c r="B5822" s="13">
        <v>7.1869418437052097</v>
      </c>
    </row>
    <row r="5823" spans="1:2">
      <c r="A5823">
        <v>5822</v>
      </c>
      <c r="B5823" s="13">
        <v>-5.824166445603109</v>
      </c>
    </row>
    <row r="5824" spans="1:2">
      <c r="A5824">
        <v>5823</v>
      </c>
      <c r="B5824" s="13">
        <v>-1.9051821325351064</v>
      </c>
    </row>
    <row r="5825" spans="1:2">
      <c r="A5825">
        <v>5824</v>
      </c>
      <c r="B5825" s="13">
        <v>5.564258282679832E-2</v>
      </c>
    </row>
    <row r="5826" spans="1:2">
      <c r="A5826">
        <v>5825</v>
      </c>
      <c r="B5826" s="13">
        <v>-0.9096445517783186</v>
      </c>
    </row>
    <row r="5827" spans="1:2">
      <c r="A5827">
        <v>5826</v>
      </c>
      <c r="B5827" s="13">
        <v>-6.8086062030641825</v>
      </c>
    </row>
    <row r="5828" spans="1:2">
      <c r="A5828">
        <v>5827</v>
      </c>
      <c r="B5828" s="13">
        <v>-0.39297667392809288</v>
      </c>
    </row>
    <row r="5829" spans="1:2">
      <c r="A5829">
        <v>5828</v>
      </c>
      <c r="B5829" s="13">
        <v>-1.263574734700641</v>
      </c>
    </row>
    <row r="5830" spans="1:2">
      <c r="A5830">
        <v>5829</v>
      </c>
      <c r="B5830" s="13">
        <v>-1.7454809252405485</v>
      </c>
    </row>
    <row r="5831" spans="1:2">
      <c r="A5831">
        <v>5830</v>
      </c>
      <c r="B5831" s="13">
        <v>-4.6258827234187914</v>
      </c>
    </row>
    <row r="5832" spans="1:2">
      <c r="A5832">
        <v>5831</v>
      </c>
      <c r="B5832" s="13">
        <v>0.34981191842213916</v>
      </c>
    </row>
    <row r="5833" spans="1:2">
      <c r="A5833">
        <v>5832</v>
      </c>
      <c r="B5833" s="13">
        <v>-0.60191056725505721</v>
      </c>
    </row>
    <row r="5834" spans="1:2">
      <c r="A5834">
        <v>5833</v>
      </c>
      <c r="B5834" s="13">
        <v>-8.3361177157623576</v>
      </c>
    </row>
    <row r="5835" spans="1:2">
      <c r="A5835">
        <v>5834</v>
      </c>
      <c r="B5835" s="13">
        <v>5.4278569720612424</v>
      </c>
    </row>
    <row r="5836" spans="1:2">
      <c r="A5836">
        <v>5835</v>
      </c>
      <c r="B5836" s="13">
        <v>0.7063075610254782</v>
      </c>
    </row>
    <row r="5837" spans="1:2">
      <c r="A5837">
        <v>5836</v>
      </c>
      <c r="B5837" s="13">
        <v>0.22521513475842037</v>
      </c>
    </row>
    <row r="5838" spans="1:2">
      <c r="A5838">
        <v>5837</v>
      </c>
      <c r="B5838" s="13">
        <v>0.44497437756281499</v>
      </c>
    </row>
    <row r="5839" spans="1:2">
      <c r="A5839">
        <v>5838</v>
      </c>
      <c r="B5839" s="13">
        <v>-0.5346730417442882</v>
      </c>
    </row>
    <row r="5840" spans="1:2">
      <c r="A5840">
        <v>5839</v>
      </c>
      <c r="B5840" s="13">
        <v>-0.6661120761920023</v>
      </c>
    </row>
    <row r="5841" spans="1:2">
      <c r="A5841">
        <v>5840</v>
      </c>
      <c r="B5841" s="13">
        <v>-4.5758336654025209</v>
      </c>
    </row>
    <row r="5842" spans="1:2">
      <c r="A5842">
        <v>5841</v>
      </c>
      <c r="B5842" s="13">
        <v>-1.9843723471491472</v>
      </c>
    </row>
    <row r="5843" spans="1:2">
      <c r="A5843">
        <v>5842</v>
      </c>
      <c r="B5843" s="13">
        <v>-3.1854525387888248</v>
      </c>
    </row>
    <row r="5844" spans="1:2">
      <c r="A5844">
        <v>5843</v>
      </c>
      <c r="B5844" s="13">
        <v>-4.2494686032180038</v>
      </c>
    </row>
    <row r="5845" spans="1:2">
      <c r="A5845">
        <v>5844</v>
      </c>
      <c r="B5845" s="13">
        <v>2.5044829131954338</v>
      </c>
    </row>
    <row r="5846" spans="1:2">
      <c r="A5846">
        <v>5845</v>
      </c>
      <c r="B5846" s="13">
        <v>-2.76462900960211</v>
      </c>
    </row>
    <row r="5847" spans="1:2">
      <c r="A5847">
        <v>5846</v>
      </c>
      <c r="B5847" s="13">
        <v>-3.5041609277065158</v>
      </c>
    </row>
    <row r="5848" spans="1:2">
      <c r="A5848">
        <v>5847</v>
      </c>
      <c r="B5848" s="13">
        <v>7.198918175527778</v>
      </c>
    </row>
    <row r="5849" spans="1:2">
      <c r="A5849">
        <v>5848</v>
      </c>
      <c r="B5849" s="13">
        <v>3.7455745871919723</v>
      </c>
    </row>
    <row r="5850" spans="1:2">
      <c r="A5850">
        <v>5849</v>
      </c>
      <c r="B5850" s="13">
        <v>3.0181210246389183</v>
      </c>
    </row>
    <row r="5851" spans="1:2">
      <c r="A5851">
        <v>5850</v>
      </c>
      <c r="B5851" s="13">
        <v>-5.7947645719725198</v>
      </c>
    </row>
    <row r="5852" spans="1:2">
      <c r="A5852">
        <v>5851</v>
      </c>
      <c r="B5852" s="13">
        <v>2.7556806283653805E-2</v>
      </c>
    </row>
    <row r="5853" spans="1:2">
      <c r="A5853">
        <v>5852</v>
      </c>
      <c r="B5853" s="13">
        <v>1.1568855619880567</v>
      </c>
    </row>
    <row r="5854" spans="1:2">
      <c r="A5854">
        <v>5853</v>
      </c>
      <c r="B5854" s="13">
        <v>-2.9611392262631653</v>
      </c>
    </row>
    <row r="5855" spans="1:2">
      <c r="A5855">
        <v>5854</v>
      </c>
      <c r="B5855" s="13">
        <v>-2.5338833983776285</v>
      </c>
    </row>
    <row r="5856" spans="1:2">
      <c r="A5856">
        <v>5855</v>
      </c>
      <c r="B5856" s="13">
        <v>-2.2455707170288064</v>
      </c>
    </row>
    <row r="5857" spans="1:2">
      <c r="A5857">
        <v>5856</v>
      </c>
      <c r="B5857" s="13">
        <v>-3.3118243504348772</v>
      </c>
    </row>
    <row r="5858" spans="1:2">
      <c r="A5858">
        <v>5857</v>
      </c>
      <c r="B5858" s="13">
        <v>-2.914723302978492</v>
      </c>
    </row>
    <row r="5859" spans="1:2">
      <c r="A5859">
        <v>5858</v>
      </c>
      <c r="B5859" s="13">
        <v>5.1980444038215676</v>
      </c>
    </row>
    <row r="5860" spans="1:2">
      <c r="A5860">
        <v>5859</v>
      </c>
      <c r="B5860" s="13">
        <v>-2.4639351190383643</v>
      </c>
    </row>
    <row r="5861" spans="1:2">
      <c r="A5861">
        <v>5860</v>
      </c>
      <c r="B5861" s="13">
        <v>-4.0510787301202482</v>
      </c>
    </row>
    <row r="5862" spans="1:2">
      <c r="A5862">
        <v>5861</v>
      </c>
      <c r="B5862" s="13">
        <v>-5.8908794982104551</v>
      </c>
    </row>
    <row r="5863" spans="1:2">
      <c r="A5863">
        <v>5862</v>
      </c>
      <c r="B5863" s="13">
        <v>-8.4449446890883006</v>
      </c>
    </row>
    <row r="5864" spans="1:2">
      <c r="A5864">
        <v>5863</v>
      </c>
      <c r="B5864" s="13">
        <v>-7.6706227623030214</v>
      </c>
    </row>
    <row r="5865" spans="1:2">
      <c r="A5865">
        <v>5864</v>
      </c>
      <c r="B5865" s="13">
        <v>-2.0902270811563</v>
      </c>
    </row>
    <row r="5866" spans="1:2">
      <c r="A5866">
        <v>5865</v>
      </c>
      <c r="B5866" s="13">
        <v>4.7747915729661408</v>
      </c>
    </row>
    <row r="5867" spans="1:2">
      <c r="A5867">
        <v>5866</v>
      </c>
      <c r="B5867" s="13">
        <v>1.5451241831633729</v>
      </c>
    </row>
    <row r="5868" spans="1:2">
      <c r="A5868">
        <v>5867</v>
      </c>
      <c r="B5868" s="13">
        <v>-0.78851182591503011</v>
      </c>
    </row>
    <row r="5869" spans="1:2">
      <c r="A5869">
        <v>5868</v>
      </c>
      <c r="B5869" s="13">
        <v>-1.351392872286028</v>
      </c>
    </row>
    <row r="5870" spans="1:2">
      <c r="A5870">
        <v>5869</v>
      </c>
      <c r="B5870" s="13">
        <v>1.0729228807349599E-2</v>
      </c>
    </row>
    <row r="5871" spans="1:2">
      <c r="A5871">
        <v>5870</v>
      </c>
      <c r="B5871" s="13">
        <v>3.4625535195688917</v>
      </c>
    </row>
    <row r="5872" spans="1:2">
      <c r="A5872">
        <v>5871</v>
      </c>
      <c r="B5872" s="13">
        <v>-2.3617306119732118</v>
      </c>
    </row>
    <row r="5873" spans="1:2">
      <c r="A5873">
        <v>5872</v>
      </c>
      <c r="B5873" s="13">
        <v>-2.8992406368757524</v>
      </c>
    </row>
    <row r="5874" spans="1:2">
      <c r="A5874">
        <v>5873</v>
      </c>
      <c r="B5874" s="13">
        <v>3.0155986323274728</v>
      </c>
    </row>
    <row r="5875" spans="1:2">
      <c r="A5875">
        <v>5874</v>
      </c>
      <c r="B5875" s="13">
        <v>-0.81690729900393932</v>
      </c>
    </row>
    <row r="5876" spans="1:2">
      <c r="A5876">
        <v>5875</v>
      </c>
      <c r="B5876" s="13">
        <v>-1.1120437463736037</v>
      </c>
    </row>
    <row r="5877" spans="1:2">
      <c r="A5877">
        <v>5876</v>
      </c>
      <c r="B5877" s="13">
        <v>-6.5349137739509962</v>
      </c>
    </row>
    <row r="5878" spans="1:2">
      <c r="A5878">
        <v>5877</v>
      </c>
      <c r="B5878" s="13">
        <v>-1.413222536813227</v>
      </c>
    </row>
    <row r="5879" spans="1:2">
      <c r="A5879">
        <v>5878</v>
      </c>
      <c r="B5879" s="13">
        <v>1.5447508800626768</v>
      </c>
    </row>
    <row r="5880" spans="1:2">
      <c r="A5880">
        <v>5879</v>
      </c>
      <c r="B5880" s="13">
        <v>2.2919036757911524</v>
      </c>
    </row>
    <row r="5881" spans="1:2">
      <c r="A5881">
        <v>5880</v>
      </c>
      <c r="B5881" s="13">
        <v>-1.1087924480678268</v>
      </c>
    </row>
    <row r="5882" spans="1:2">
      <c r="A5882">
        <v>5881</v>
      </c>
      <c r="B5882" s="13">
        <v>3.2072456671179346</v>
      </c>
    </row>
    <row r="5883" spans="1:2">
      <c r="A5883">
        <v>5882</v>
      </c>
      <c r="B5883" s="13">
        <v>-4.8663615484025406</v>
      </c>
    </row>
    <row r="5884" spans="1:2">
      <c r="A5884">
        <v>5883</v>
      </c>
      <c r="B5884" s="13">
        <v>-0.91568415963067018</v>
      </c>
    </row>
    <row r="5885" spans="1:2">
      <c r="A5885">
        <v>5884</v>
      </c>
      <c r="B5885" s="13">
        <v>-4.8362744529755899</v>
      </c>
    </row>
    <row r="5886" spans="1:2">
      <c r="A5886">
        <v>5885</v>
      </c>
      <c r="B5886" s="13">
        <v>3.1083392613962237</v>
      </c>
    </row>
    <row r="5887" spans="1:2">
      <c r="A5887">
        <v>5886</v>
      </c>
      <c r="B5887" s="13">
        <v>-3.0839173960891983</v>
      </c>
    </row>
    <row r="5888" spans="1:2">
      <c r="A5888">
        <v>5887</v>
      </c>
      <c r="B5888" s="13">
        <v>1.9626406709731556</v>
      </c>
    </row>
    <row r="5889" spans="1:2">
      <c r="A5889">
        <v>5888</v>
      </c>
      <c r="B5889" s="13">
        <v>-2.7595448476306554</v>
      </c>
    </row>
    <row r="5890" spans="1:2">
      <c r="A5890">
        <v>5889</v>
      </c>
      <c r="B5890" s="13">
        <v>5.3038023491698283</v>
      </c>
    </row>
    <row r="5891" spans="1:2">
      <c r="A5891">
        <v>5890</v>
      </c>
      <c r="B5891" s="13">
        <v>4.8135473110714422</v>
      </c>
    </row>
    <row r="5892" spans="1:2">
      <c r="A5892">
        <v>5891</v>
      </c>
      <c r="B5892" s="13">
        <v>1.9484937036513861</v>
      </c>
    </row>
    <row r="5893" spans="1:2">
      <c r="A5893">
        <v>5892</v>
      </c>
      <c r="B5893" s="13">
        <v>3.1439042969991231</v>
      </c>
    </row>
    <row r="5894" spans="1:2">
      <c r="A5894">
        <v>5893</v>
      </c>
      <c r="B5894" s="13">
        <v>3.864214174387127</v>
      </c>
    </row>
    <row r="5895" spans="1:2">
      <c r="A5895">
        <v>5894</v>
      </c>
      <c r="B5895" s="13">
        <v>3.6150321568324597</v>
      </c>
    </row>
    <row r="5896" spans="1:2">
      <c r="A5896">
        <v>5895</v>
      </c>
      <c r="B5896" s="13">
        <v>1.0413467186608396</v>
      </c>
    </row>
    <row r="5897" spans="1:2">
      <c r="A5897">
        <v>5896</v>
      </c>
      <c r="B5897" s="13">
        <v>-2.2186719559278298E-2</v>
      </c>
    </row>
    <row r="5898" spans="1:2">
      <c r="A5898">
        <v>5897</v>
      </c>
      <c r="B5898" s="13">
        <v>-1.8043586285677149</v>
      </c>
    </row>
    <row r="5899" spans="1:2">
      <c r="A5899">
        <v>5898</v>
      </c>
      <c r="B5899" s="13">
        <v>-3.4786858439528858</v>
      </c>
    </row>
    <row r="5900" spans="1:2">
      <c r="A5900">
        <v>5899</v>
      </c>
      <c r="B5900" s="13">
        <v>1.2629234773595113</v>
      </c>
    </row>
    <row r="5901" spans="1:2">
      <c r="A5901">
        <v>5900</v>
      </c>
      <c r="B5901" s="13">
        <v>-6.0786275548056423</v>
      </c>
    </row>
    <row r="5902" spans="1:2">
      <c r="A5902">
        <v>5901</v>
      </c>
      <c r="B5902" s="13">
        <v>2.201044353815893</v>
      </c>
    </row>
    <row r="5903" spans="1:2">
      <c r="A5903">
        <v>5902</v>
      </c>
      <c r="B5903" s="13">
        <v>-1.693667680128768</v>
      </c>
    </row>
    <row r="5904" spans="1:2">
      <c r="A5904">
        <v>5903</v>
      </c>
      <c r="B5904" s="13">
        <v>-3.5233769400171769E-2</v>
      </c>
    </row>
    <row r="5905" spans="1:2">
      <c r="A5905">
        <v>5904</v>
      </c>
      <c r="B5905" s="13">
        <v>-3.1370710506522528</v>
      </c>
    </row>
    <row r="5906" spans="1:2">
      <c r="A5906">
        <v>5905</v>
      </c>
      <c r="B5906" s="13">
        <v>1.905424918166116</v>
      </c>
    </row>
    <row r="5907" spans="1:2">
      <c r="A5907">
        <v>5906</v>
      </c>
      <c r="B5907" s="13">
        <v>0.82093556218546015</v>
      </c>
    </row>
    <row r="5908" spans="1:2">
      <c r="A5908">
        <v>5907</v>
      </c>
      <c r="B5908" s="13">
        <v>-1.0078451723456299</v>
      </c>
    </row>
    <row r="5909" spans="1:2">
      <c r="A5909">
        <v>5908</v>
      </c>
      <c r="B5909" s="13">
        <v>-4.2374067426472015</v>
      </c>
    </row>
    <row r="5910" spans="1:2">
      <c r="A5910">
        <v>5909</v>
      </c>
      <c r="B5910" s="13">
        <v>-7.3136568865682108</v>
      </c>
    </row>
    <row r="5911" spans="1:2">
      <c r="A5911">
        <v>5910</v>
      </c>
      <c r="B5911" s="13">
        <v>-1.8893368103454204</v>
      </c>
    </row>
    <row r="5912" spans="1:2">
      <c r="A5912">
        <v>5911</v>
      </c>
      <c r="B5912" s="13">
        <v>-4.4364194088527142</v>
      </c>
    </row>
    <row r="5913" spans="1:2">
      <c r="A5913">
        <v>5912</v>
      </c>
      <c r="B5913" s="13">
        <v>-2.5903287555395904</v>
      </c>
    </row>
    <row r="5914" spans="1:2">
      <c r="A5914">
        <v>5913</v>
      </c>
      <c r="B5914" s="13">
        <v>0.30715151153297715</v>
      </c>
    </row>
    <row r="5915" spans="1:2">
      <c r="A5915">
        <v>5914</v>
      </c>
      <c r="B5915" s="13">
        <v>-1.1567927276046941</v>
      </c>
    </row>
    <row r="5916" spans="1:2">
      <c r="A5916">
        <v>5915</v>
      </c>
      <c r="B5916" s="13">
        <v>1.2091535216468778</v>
      </c>
    </row>
    <row r="5917" spans="1:2">
      <c r="A5917">
        <v>5916</v>
      </c>
      <c r="B5917" s="13">
        <v>-4.3855636766501895</v>
      </c>
    </row>
    <row r="5918" spans="1:2">
      <c r="A5918">
        <v>5917</v>
      </c>
      <c r="B5918" s="13">
        <v>-5.5447378447628699</v>
      </c>
    </row>
    <row r="5919" spans="1:2">
      <c r="A5919">
        <v>5918</v>
      </c>
      <c r="B5919" s="13">
        <v>-4.7461981293094597</v>
      </c>
    </row>
    <row r="5920" spans="1:2">
      <c r="A5920">
        <v>5919</v>
      </c>
      <c r="B5920" s="13">
        <v>-3.3497862264494458</v>
      </c>
    </row>
    <row r="5921" spans="1:2">
      <c r="A5921">
        <v>5920</v>
      </c>
      <c r="B5921" s="13">
        <v>2.6949791573271975</v>
      </c>
    </row>
    <row r="5922" spans="1:2">
      <c r="A5922">
        <v>5921</v>
      </c>
      <c r="B5922" s="13">
        <v>-4.994210224136209</v>
      </c>
    </row>
    <row r="5923" spans="1:2">
      <c r="A5923">
        <v>5922</v>
      </c>
      <c r="B5923" s="13">
        <v>-5.1788132313200208</v>
      </c>
    </row>
    <row r="5924" spans="1:2">
      <c r="A5924">
        <v>5923</v>
      </c>
      <c r="B5924" s="13">
        <v>-3.0884861481916257</v>
      </c>
    </row>
    <row r="5925" spans="1:2">
      <c r="A5925">
        <v>5924</v>
      </c>
      <c r="B5925" s="13">
        <v>4.9018277545638651E-2</v>
      </c>
    </row>
    <row r="5926" spans="1:2">
      <c r="A5926">
        <v>5925</v>
      </c>
      <c r="B5926" s="13">
        <v>0.37382585710564964</v>
      </c>
    </row>
    <row r="5927" spans="1:2">
      <c r="A5927">
        <v>5926</v>
      </c>
      <c r="B5927" s="13">
        <v>4.6393496451915031</v>
      </c>
    </row>
    <row r="5928" spans="1:2">
      <c r="A5928">
        <v>5927</v>
      </c>
      <c r="B5928" s="13">
        <v>2.9836341475759061</v>
      </c>
    </row>
    <row r="5929" spans="1:2">
      <c r="A5929">
        <v>5928</v>
      </c>
      <c r="B5929" s="13">
        <v>-2.0099442682023252</v>
      </c>
    </row>
    <row r="5930" spans="1:2">
      <c r="A5930">
        <v>5929</v>
      </c>
      <c r="B5930" s="13">
        <v>-1.7897906476084202</v>
      </c>
    </row>
    <row r="5931" spans="1:2">
      <c r="A5931">
        <v>5930</v>
      </c>
      <c r="B5931" s="13">
        <v>-0.7544384617737423</v>
      </c>
    </row>
    <row r="5932" spans="1:2">
      <c r="A5932">
        <v>5931</v>
      </c>
      <c r="B5932" s="13">
        <v>-4.4239443496255539</v>
      </c>
    </row>
    <row r="5933" spans="1:2">
      <c r="A5933">
        <v>5932</v>
      </c>
      <c r="B5933" s="13">
        <v>-0.50663652157893102</v>
      </c>
    </row>
    <row r="5934" spans="1:2">
      <c r="A5934">
        <v>5933</v>
      </c>
      <c r="B5934" s="13">
        <v>-3.6695457545591919</v>
      </c>
    </row>
    <row r="5935" spans="1:2">
      <c r="A5935">
        <v>5934</v>
      </c>
      <c r="B5935" s="13">
        <v>-1.275072953435274</v>
      </c>
    </row>
    <row r="5936" spans="1:2">
      <c r="A5936">
        <v>5935</v>
      </c>
      <c r="B5936" s="13">
        <v>-3.5759341269108273</v>
      </c>
    </row>
    <row r="5937" spans="1:2">
      <c r="A5937">
        <v>5936</v>
      </c>
      <c r="B5937" s="13">
        <v>-4.4952013719654618</v>
      </c>
    </row>
    <row r="5938" spans="1:2">
      <c r="A5938">
        <v>5937</v>
      </c>
      <c r="B5938" s="13">
        <v>4.2946169765559246</v>
      </c>
    </row>
    <row r="5939" spans="1:2">
      <c r="A5939">
        <v>5938</v>
      </c>
      <c r="B5939" s="13">
        <v>0.736911430393412</v>
      </c>
    </row>
    <row r="5940" spans="1:2">
      <c r="A5940">
        <v>5939</v>
      </c>
      <c r="B5940" s="13">
        <v>-1.9981911790239657</v>
      </c>
    </row>
    <row r="5941" spans="1:2">
      <c r="A5941">
        <v>5940</v>
      </c>
      <c r="B5941" s="13">
        <v>-0.93751432026216641</v>
      </c>
    </row>
    <row r="5942" spans="1:2">
      <c r="A5942">
        <v>5941</v>
      </c>
      <c r="B5942" s="13">
        <v>0.87186159025558296</v>
      </c>
    </row>
    <row r="5943" spans="1:2">
      <c r="A5943">
        <v>5942</v>
      </c>
      <c r="B5943" s="13">
        <v>6.883884049465947</v>
      </c>
    </row>
    <row r="5944" spans="1:2">
      <c r="A5944">
        <v>5943</v>
      </c>
      <c r="B5944" s="13">
        <v>2.1918436386493791</v>
      </c>
    </row>
    <row r="5945" spans="1:2">
      <c r="A5945">
        <v>5944</v>
      </c>
      <c r="B5945" s="13">
        <v>-5.3860255984451424</v>
      </c>
    </row>
    <row r="5946" spans="1:2">
      <c r="A5946">
        <v>5945</v>
      </c>
      <c r="B5946" s="13">
        <v>-1.563767323797244</v>
      </c>
    </row>
    <row r="5947" spans="1:2">
      <c r="A5947">
        <v>5946</v>
      </c>
      <c r="B5947" s="13">
        <v>0.27041429718703153</v>
      </c>
    </row>
    <row r="5948" spans="1:2">
      <c r="A5948">
        <v>5947</v>
      </c>
      <c r="B5948" s="13">
        <v>-2.9048400087377466</v>
      </c>
    </row>
    <row r="5949" spans="1:2">
      <c r="A5949">
        <v>5948</v>
      </c>
      <c r="B5949" s="13">
        <v>4.4103732781490557</v>
      </c>
    </row>
    <row r="5950" spans="1:2">
      <c r="A5950">
        <v>5949</v>
      </c>
      <c r="B5950" s="13">
        <v>-5.3515246201018849</v>
      </c>
    </row>
    <row r="5951" spans="1:2">
      <c r="A5951">
        <v>5950</v>
      </c>
      <c r="B5951" s="13">
        <v>-1.8701635611777445</v>
      </c>
    </row>
    <row r="5952" spans="1:2">
      <c r="A5952">
        <v>5951</v>
      </c>
      <c r="B5952" s="13">
        <v>-4.6839608103582711</v>
      </c>
    </row>
    <row r="5953" spans="1:2">
      <c r="A5953">
        <v>5952</v>
      </c>
      <c r="B5953" s="13">
        <v>4.466694931389589</v>
      </c>
    </row>
    <row r="5954" spans="1:2">
      <c r="A5954">
        <v>5953</v>
      </c>
      <c r="B5954" s="13">
        <v>-2.5419638861837237</v>
      </c>
    </row>
    <row r="5955" spans="1:2">
      <c r="A5955">
        <v>5954</v>
      </c>
      <c r="B5955" s="13">
        <v>-0.30954729178410834</v>
      </c>
    </row>
    <row r="5956" spans="1:2">
      <c r="A5956">
        <v>5955</v>
      </c>
      <c r="B5956" s="13">
        <v>-2.8751753771087571</v>
      </c>
    </row>
    <row r="5957" spans="1:2">
      <c r="A5957">
        <v>5956</v>
      </c>
      <c r="B5957" s="13">
        <v>-4.0720787170694184</v>
      </c>
    </row>
    <row r="5958" spans="1:2">
      <c r="A5958">
        <v>5957</v>
      </c>
      <c r="B5958" s="13">
        <v>0.12722991655028318</v>
      </c>
    </row>
    <row r="5959" spans="1:2">
      <c r="A5959">
        <v>5958</v>
      </c>
      <c r="B5959" s="13">
        <v>2.0765635401660507</v>
      </c>
    </row>
    <row r="5960" spans="1:2">
      <c r="A5960">
        <v>5959</v>
      </c>
      <c r="B5960" s="13">
        <v>0.43541928465066054</v>
      </c>
    </row>
    <row r="5961" spans="1:2">
      <c r="A5961">
        <v>5960</v>
      </c>
      <c r="B5961" s="13">
        <v>-2.6496480079572688E-2</v>
      </c>
    </row>
    <row r="5962" spans="1:2">
      <c r="A5962">
        <v>5961</v>
      </c>
      <c r="B5962" s="13">
        <v>-4.9931973142102883</v>
      </c>
    </row>
    <row r="5963" spans="1:2">
      <c r="A5963">
        <v>5962</v>
      </c>
      <c r="B5963" s="13">
        <v>-1.2657718360184758</v>
      </c>
    </row>
    <row r="5964" spans="1:2">
      <c r="A5964">
        <v>5963</v>
      </c>
      <c r="B5964" s="13">
        <v>0.58963702628736414</v>
      </c>
    </row>
    <row r="5965" spans="1:2">
      <c r="A5965">
        <v>5964</v>
      </c>
      <c r="B5965" s="13">
        <v>-0.92202473285800268</v>
      </c>
    </row>
    <row r="5966" spans="1:2">
      <c r="A5966">
        <v>5965</v>
      </c>
      <c r="B5966" s="13">
        <v>1.2252691884809659</v>
      </c>
    </row>
    <row r="5967" spans="1:2">
      <c r="A5967">
        <v>5966</v>
      </c>
      <c r="B5967" s="13">
        <v>5.3964262656873174</v>
      </c>
    </row>
    <row r="5968" spans="1:2">
      <c r="A5968">
        <v>5967</v>
      </c>
      <c r="B5968" s="13">
        <v>-2.7465499140517688</v>
      </c>
    </row>
    <row r="5969" spans="1:2">
      <c r="A5969">
        <v>5968</v>
      </c>
      <c r="B5969" s="13">
        <v>-2.8177064325919892</v>
      </c>
    </row>
    <row r="5970" spans="1:2">
      <c r="A5970">
        <v>5969</v>
      </c>
      <c r="B5970" s="13">
        <v>5.7684287014053197</v>
      </c>
    </row>
    <row r="5971" spans="1:2">
      <c r="A5971">
        <v>5970</v>
      </c>
      <c r="B5971" s="13">
        <v>4.592307250143163</v>
      </c>
    </row>
    <row r="5972" spans="1:2">
      <c r="A5972">
        <v>5971</v>
      </c>
      <c r="B5972" s="13">
        <v>-7.5625960414102291</v>
      </c>
    </row>
    <row r="5973" spans="1:2">
      <c r="A5973">
        <v>5972</v>
      </c>
      <c r="B5973" s="13">
        <v>8.5762133456585357</v>
      </c>
    </row>
    <row r="5974" spans="1:2">
      <c r="A5974">
        <v>5973</v>
      </c>
      <c r="B5974" s="13">
        <v>-3.6744482592558012</v>
      </c>
    </row>
    <row r="5975" spans="1:2">
      <c r="A5975">
        <v>5974</v>
      </c>
      <c r="B5975" s="13">
        <v>3.2283830440859176</v>
      </c>
    </row>
    <row r="5976" spans="1:2">
      <c r="A5976">
        <v>5975</v>
      </c>
      <c r="B5976" s="13">
        <v>-2.6592125962490898</v>
      </c>
    </row>
    <row r="5977" spans="1:2">
      <c r="A5977">
        <v>5976</v>
      </c>
      <c r="B5977" s="13">
        <v>2.8642759625751668</v>
      </c>
    </row>
    <row r="5978" spans="1:2">
      <c r="A5978">
        <v>5977</v>
      </c>
      <c r="B5978" s="13">
        <v>-4.4360800950376582</v>
      </c>
    </row>
    <row r="5979" spans="1:2">
      <c r="A5979">
        <v>5978</v>
      </c>
      <c r="B5979" s="13">
        <v>1.131219911587442</v>
      </c>
    </row>
    <row r="5980" spans="1:2">
      <c r="A5980">
        <v>5979</v>
      </c>
      <c r="B5980" s="13">
        <v>2.0395177285679944</v>
      </c>
    </row>
    <row r="5981" spans="1:2">
      <c r="A5981">
        <v>5980</v>
      </c>
      <c r="B5981" s="13">
        <v>-0.30923409802145863</v>
      </c>
    </row>
    <row r="5982" spans="1:2">
      <c r="A5982">
        <v>5981</v>
      </c>
      <c r="B5982" s="13">
        <v>-6.2194669322072738</v>
      </c>
    </row>
    <row r="5983" spans="1:2">
      <c r="A5983">
        <v>5982</v>
      </c>
      <c r="B5983" s="13">
        <v>-3.5983457466731119</v>
      </c>
    </row>
    <row r="5984" spans="1:2">
      <c r="A5984">
        <v>5983</v>
      </c>
      <c r="B5984" s="13">
        <v>-1.256861543239757</v>
      </c>
    </row>
    <row r="5985" spans="1:2">
      <c r="A5985">
        <v>5984</v>
      </c>
      <c r="B5985" s="13">
        <v>-2.2286385274799496</v>
      </c>
    </row>
    <row r="5986" spans="1:2">
      <c r="A5986">
        <v>5985</v>
      </c>
      <c r="B5986" s="13">
        <v>6.2582531635350351</v>
      </c>
    </row>
    <row r="5987" spans="1:2">
      <c r="A5987">
        <v>5986</v>
      </c>
      <c r="B5987" s="13">
        <v>0.26360824372322811</v>
      </c>
    </row>
    <row r="5988" spans="1:2">
      <c r="A5988">
        <v>5987</v>
      </c>
      <c r="B5988" s="13">
        <v>-0.88021713362123544</v>
      </c>
    </row>
    <row r="5989" spans="1:2">
      <c r="A5989">
        <v>5988</v>
      </c>
      <c r="B5989" s="13">
        <v>-3.0769030315075812</v>
      </c>
    </row>
    <row r="5990" spans="1:2">
      <c r="A5990">
        <v>5989</v>
      </c>
      <c r="B5990" s="13">
        <v>7.8139387032162888E-2</v>
      </c>
    </row>
    <row r="5991" spans="1:2">
      <c r="A5991">
        <v>5990</v>
      </c>
      <c r="B5991" s="13">
        <v>-1.7613819220270601</v>
      </c>
    </row>
    <row r="5992" spans="1:2">
      <c r="A5992">
        <v>5991</v>
      </c>
      <c r="B5992" s="13">
        <v>-2.5618885196939405</v>
      </c>
    </row>
    <row r="5993" spans="1:2">
      <c r="A5993">
        <v>5992</v>
      </c>
      <c r="B5993" s="13">
        <v>1.3793763054684949</v>
      </c>
    </row>
    <row r="5994" spans="1:2">
      <c r="A5994">
        <v>5993</v>
      </c>
      <c r="B5994" s="13">
        <v>-5.2289671699647204</v>
      </c>
    </row>
    <row r="5995" spans="1:2">
      <c r="A5995">
        <v>5994</v>
      </c>
      <c r="B5995" s="13">
        <v>1.1289915434198083</v>
      </c>
    </row>
    <row r="5996" spans="1:2">
      <c r="A5996">
        <v>5995</v>
      </c>
      <c r="B5996" s="13">
        <v>2.1050939887975089</v>
      </c>
    </row>
    <row r="5997" spans="1:2">
      <c r="A5997">
        <v>5996</v>
      </c>
      <c r="B5997" s="13">
        <v>-6.4323825050057266</v>
      </c>
    </row>
    <row r="5998" spans="1:2">
      <c r="A5998">
        <v>5997</v>
      </c>
      <c r="B5998" s="13">
        <v>-2.3464677000636307</v>
      </c>
    </row>
    <row r="5999" spans="1:2">
      <c r="A5999">
        <v>5998</v>
      </c>
      <c r="B5999" s="13">
        <v>-5.0835941707573387</v>
      </c>
    </row>
    <row r="6000" spans="1:2">
      <c r="A6000">
        <v>5999</v>
      </c>
      <c r="B6000" s="13">
        <v>-3.8710227215514288</v>
      </c>
    </row>
    <row r="6001" spans="1:2">
      <c r="A6001">
        <v>6000</v>
      </c>
      <c r="B6001" s="13">
        <v>5.0785958879283912</v>
      </c>
    </row>
    <row r="6002" spans="1:2">
      <c r="A6002">
        <v>6001</v>
      </c>
      <c r="B6002" s="13">
        <v>-0.77885964410478181</v>
      </c>
    </row>
    <row r="6003" spans="1:2">
      <c r="A6003">
        <v>6002</v>
      </c>
      <c r="B6003" s="13">
        <v>-3.6855726411336449E-2</v>
      </c>
    </row>
    <row r="6004" spans="1:2">
      <c r="A6004">
        <v>6003</v>
      </c>
      <c r="B6004" s="13">
        <v>-6.2605521593646207</v>
      </c>
    </row>
    <row r="6005" spans="1:2">
      <c r="A6005">
        <v>6004</v>
      </c>
      <c r="B6005" s="13">
        <v>-3.8348700345585556</v>
      </c>
    </row>
    <row r="6006" spans="1:2">
      <c r="A6006">
        <v>6005</v>
      </c>
      <c r="B6006" s="13">
        <v>-4.4569450836829905</v>
      </c>
    </row>
    <row r="6007" spans="1:2">
      <c r="A6007">
        <v>6006</v>
      </c>
      <c r="B6007" s="13">
        <v>-2.4419382259970188</v>
      </c>
    </row>
    <row r="6008" spans="1:2">
      <c r="A6008">
        <v>6007</v>
      </c>
      <c r="B6008" s="13">
        <v>-3.7508184078773041</v>
      </c>
    </row>
    <row r="6009" spans="1:2">
      <c r="A6009">
        <v>6008</v>
      </c>
      <c r="B6009" s="13">
        <v>-2.773573793097424</v>
      </c>
    </row>
    <row r="6010" spans="1:2">
      <c r="A6010">
        <v>6009</v>
      </c>
      <c r="B6010" s="13">
        <v>-3.3043008661909123</v>
      </c>
    </row>
    <row r="6011" spans="1:2">
      <c r="A6011">
        <v>6010</v>
      </c>
      <c r="B6011" s="13">
        <v>-3.5676412524767045</v>
      </c>
    </row>
    <row r="6012" spans="1:2">
      <c r="A6012">
        <v>6011</v>
      </c>
      <c r="B6012" s="13">
        <v>1.0967578411118359</v>
      </c>
    </row>
    <row r="6013" spans="1:2">
      <c r="A6013">
        <v>6012</v>
      </c>
      <c r="B6013" s="13">
        <v>-4.3372484082510283</v>
      </c>
    </row>
    <row r="6014" spans="1:2">
      <c r="A6014">
        <v>6013</v>
      </c>
      <c r="B6014" s="13">
        <v>3.9022930736824728</v>
      </c>
    </row>
    <row r="6015" spans="1:2">
      <c r="A6015">
        <v>6014</v>
      </c>
      <c r="B6015" s="13">
        <v>-0.38145040329393215</v>
      </c>
    </row>
    <row r="6016" spans="1:2">
      <c r="A6016">
        <v>6015</v>
      </c>
      <c r="B6016" s="13">
        <v>5.2105658277153415</v>
      </c>
    </row>
    <row r="6017" spans="1:2">
      <c r="A6017">
        <v>6016</v>
      </c>
      <c r="B6017" s="13">
        <v>4.6936318491112079</v>
      </c>
    </row>
    <row r="6018" spans="1:2">
      <c r="A6018">
        <v>6017</v>
      </c>
      <c r="B6018" s="13">
        <v>-5.5541778540817255</v>
      </c>
    </row>
    <row r="6019" spans="1:2">
      <c r="A6019">
        <v>6018</v>
      </c>
      <c r="B6019" s="13">
        <v>1.3633812253141175</v>
      </c>
    </row>
    <row r="6020" spans="1:2">
      <c r="A6020">
        <v>6019</v>
      </c>
      <c r="B6020" s="13">
        <v>-1.7028792181602774</v>
      </c>
    </row>
    <row r="6021" spans="1:2">
      <c r="A6021">
        <v>6020</v>
      </c>
      <c r="B6021" s="13">
        <v>-3.3459461885145192</v>
      </c>
    </row>
    <row r="6022" spans="1:2">
      <c r="A6022">
        <v>6021</v>
      </c>
      <c r="B6022" s="13">
        <v>-0.66948965239705216</v>
      </c>
    </row>
    <row r="6023" spans="1:2">
      <c r="A6023">
        <v>6022</v>
      </c>
      <c r="B6023" s="13">
        <v>4.3332754127263327</v>
      </c>
    </row>
    <row r="6024" spans="1:2">
      <c r="A6024">
        <v>6023</v>
      </c>
      <c r="B6024" s="13">
        <v>2.1788192399531261</v>
      </c>
    </row>
    <row r="6025" spans="1:2">
      <c r="A6025">
        <v>6024</v>
      </c>
      <c r="B6025" s="13">
        <v>-0.16306761535698153</v>
      </c>
    </row>
    <row r="6026" spans="1:2">
      <c r="A6026">
        <v>6025</v>
      </c>
      <c r="B6026" s="13">
        <v>-1.1043219042143653</v>
      </c>
    </row>
    <row r="6027" spans="1:2">
      <c r="A6027">
        <v>6026</v>
      </c>
      <c r="B6027" s="13">
        <v>0.10878468047662812</v>
      </c>
    </row>
    <row r="6028" spans="1:2">
      <c r="A6028">
        <v>6027</v>
      </c>
      <c r="B6028" s="13">
        <v>-5.4548829902739744</v>
      </c>
    </row>
    <row r="6029" spans="1:2">
      <c r="A6029">
        <v>6028</v>
      </c>
      <c r="B6029" s="13">
        <v>3.6081354363557239</v>
      </c>
    </row>
    <row r="6030" spans="1:2">
      <c r="A6030">
        <v>6029</v>
      </c>
      <c r="B6030" s="13">
        <v>0.65870567944114589</v>
      </c>
    </row>
    <row r="6031" spans="1:2">
      <c r="A6031">
        <v>6030</v>
      </c>
      <c r="B6031" s="13">
        <v>4.3554438964503648</v>
      </c>
    </row>
    <row r="6032" spans="1:2">
      <c r="A6032">
        <v>6031</v>
      </c>
      <c r="B6032" s="13">
        <v>0.77043628547640575</v>
      </c>
    </row>
    <row r="6033" spans="1:2">
      <c r="A6033">
        <v>6032</v>
      </c>
      <c r="B6033" s="13">
        <v>-2.9409409151534822</v>
      </c>
    </row>
    <row r="6034" spans="1:2">
      <c r="A6034">
        <v>6033</v>
      </c>
      <c r="B6034" s="13">
        <v>-1.7712500280144936</v>
      </c>
    </row>
    <row r="6035" spans="1:2">
      <c r="A6035">
        <v>6034</v>
      </c>
      <c r="B6035" s="13">
        <v>-0.4721915169501667</v>
      </c>
    </row>
    <row r="6036" spans="1:2">
      <c r="A6036">
        <v>6035</v>
      </c>
      <c r="B6036" s="13">
        <v>-4.4959499741421718</v>
      </c>
    </row>
    <row r="6037" spans="1:2">
      <c r="A6037">
        <v>6036</v>
      </c>
      <c r="B6037" s="13">
        <v>-4.2564956376896221</v>
      </c>
    </row>
    <row r="6038" spans="1:2">
      <c r="A6038">
        <v>6037</v>
      </c>
      <c r="B6038" s="13">
        <v>2.466690170102745</v>
      </c>
    </row>
    <row r="6039" spans="1:2">
      <c r="A6039">
        <v>6038</v>
      </c>
      <c r="B6039" s="13">
        <v>4.1988240121625413</v>
      </c>
    </row>
    <row r="6040" spans="1:2">
      <c r="A6040">
        <v>6039</v>
      </c>
      <c r="B6040" s="13">
        <v>0.72668184084928411</v>
      </c>
    </row>
    <row r="6041" spans="1:2">
      <c r="A6041">
        <v>6040</v>
      </c>
      <c r="B6041" s="13">
        <v>-2.8153868619513727</v>
      </c>
    </row>
    <row r="6042" spans="1:2">
      <c r="A6042">
        <v>6041</v>
      </c>
      <c r="B6042" s="13">
        <v>-1.4584838394334823</v>
      </c>
    </row>
    <row r="6043" spans="1:2">
      <c r="A6043">
        <v>6042</v>
      </c>
      <c r="B6043" s="13">
        <v>-0.10086664551294443</v>
      </c>
    </row>
    <row r="6044" spans="1:2">
      <c r="A6044">
        <v>6043</v>
      </c>
      <c r="B6044" s="13">
        <v>-1.6279535818320814</v>
      </c>
    </row>
    <row r="6045" spans="1:2">
      <c r="A6045">
        <v>6044</v>
      </c>
      <c r="B6045" s="13">
        <v>1.0629610926026787</v>
      </c>
    </row>
    <row r="6046" spans="1:2">
      <c r="A6046">
        <v>6045</v>
      </c>
      <c r="B6046" s="13">
        <v>-4.6885613159169512</v>
      </c>
    </row>
    <row r="6047" spans="1:2">
      <c r="A6047">
        <v>6046</v>
      </c>
      <c r="B6047" s="13">
        <v>0.77776845139134687</v>
      </c>
    </row>
    <row r="6048" spans="1:2">
      <c r="A6048">
        <v>6047</v>
      </c>
      <c r="B6048" s="13">
        <v>-4.3516982587574145</v>
      </c>
    </row>
    <row r="6049" spans="1:2">
      <c r="A6049">
        <v>6048</v>
      </c>
      <c r="B6049" s="13">
        <v>-1.9951326165192209</v>
      </c>
    </row>
    <row r="6050" spans="1:2">
      <c r="A6050">
        <v>6049</v>
      </c>
      <c r="B6050" s="13">
        <v>-2.2195863618576204</v>
      </c>
    </row>
    <row r="6051" spans="1:2">
      <c r="A6051">
        <v>6050</v>
      </c>
      <c r="B6051" s="13">
        <v>-5.2524106536386537</v>
      </c>
    </row>
    <row r="6052" spans="1:2">
      <c r="A6052">
        <v>6051</v>
      </c>
      <c r="B6052" s="13">
        <v>-2.3598036491211456</v>
      </c>
    </row>
    <row r="6053" spans="1:2">
      <c r="A6053">
        <v>6052</v>
      </c>
      <c r="B6053" s="13">
        <v>0.70414305771815711</v>
      </c>
    </row>
    <row r="6054" spans="1:2">
      <c r="A6054">
        <v>6053</v>
      </c>
      <c r="B6054" s="13">
        <v>2.9414870338673529</v>
      </c>
    </row>
    <row r="6055" spans="1:2">
      <c r="A6055">
        <v>6054</v>
      </c>
      <c r="B6055" s="13">
        <v>-1.5783268623609845</v>
      </c>
    </row>
    <row r="6056" spans="1:2">
      <c r="A6056">
        <v>6055</v>
      </c>
      <c r="B6056" s="13">
        <v>-2.0356863320397443</v>
      </c>
    </row>
    <row r="6057" spans="1:2">
      <c r="A6057">
        <v>6056</v>
      </c>
      <c r="B6057" s="13">
        <v>-0.46506751004072161</v>
      </c>
    </row>
    <row r="6058" spans="1:2">
      <c r="A6058">
        <v>6057</v>
      </c>
      <c r="B6058" s="13">
        <v>-4.7754988820853885</v>
      </c>
    </row>
    <row r="6059" spans="1:2">
      <c r="A6059">
        <v>6058</v>
      </c>
      <c r="B6059" s="13">
        <v>-0.88010147232646452</v>
      </c>
    </row>
    <row r="6060" spans="1:2">
      <c r="A6060">
        <v>6059</v>
      </c>
      <c r="B6060" s="13">
        <v>-0.61865601943415249</v>
      </c>
    </row>
    <row r="6061" spans="1:2">
      <c r="A6061">
        <v>6060</v>
      </c>
      <c r="B6061" s="13">
        <v>-3.4007777090145215</v>
      </c>
    </row>
    <row r="6062" spans="1:2">
      <c r="A6062">
        <v>6061</v>
      </c>
      <c r="B6062" s="13">
        <v>-5.6751397594858926</v>
      </c>
    </row>
    <row r="6063" spans="1:2">
      <c r="A6063">
        <v>6062</v>
      </c>
      <c r="B6063" s="13">
        <v>-3.4561112672545393</v>
      </c>
    </row>
    <row r="6064" spans="1:2">
      <c r="A6064">
        <v>6063</v>
      </c>
      <c r="B6064" s="13">
        <v>-3.757589187248445</v>
      </c>
    </row>
    <row r="6065" spans="1:2">
      <c r="A6065">
        <v>6064</v>
      </c>
      <c r="B6065" s="13">
        <v>-3.2704749854674349</v>
      </c>
    </row>
    <row r="6066" spans="1:2">
      <c r="A6066">
        <v>6065</v>
      </c>
      <c r="B6066" s="13">
        <v>6.0007234016805064</v>
      </c>
    </row>
    <row r="6067" spans="1:2">
      <c r="A6067">
        <v>6066</v>
      </c>
      <c r="B6067" s="13">
        <v>-5.0994694785516543</v>
      </c>
    </row>
    <row r="6068" spans="1:2">
      <c r="A6068">
        <v>6067</v>
      </c>
      <c r="B6068" s="13">
        <v>-0.62500401945673645</v>
      </c>
    </row>
    <row r="6069" spans="1:2">
      <c r="A6069">
        <v>6068</v>
      </c>
      <c r="B6069" s="13">
        <v>-4.2863975361066116</v>
      </c>
    </row>
    <row r="6070" spans="1:2">
      <c r="A6070">
        <v>6069</v>
      </c>
      <c r="B6070" s="13">
        <v>2.2355144948643328</v>
      </c>
    </row>
    <row r="6071" spans="1:2">
      <c r="A6071">
        <v>6070</v>
      </c>
      <c r="B6071" s="13">
        <v>-1.4959262688669703</v>
      </c>
    </row>
    <row r="6072" spans="1:2">
      <c r="A6072">
        <v>6071</v>
      </c>
      <c r="B6072" s="13">
        <v>0.52739848909005738</v>
      </c>
    </row>
    <row r="6073" spans="1:2">
      <c r="A6073">
        <v>6072</v>
      </c>
      <c r="B6073" s="13">
        <v>-0.98385659784171586</v>
      </c>
    </row>
    <row r="6074" spans="1:2">
      <c r="A6074">
        <v>6073</v>
      </c>
      <c r="B6074" s="13">
        <v>-3.5148846533883091</v>
      </c>
    </row>
    <row r="6075" spans="1:2">
      <c r="A6075">
        <v>6074</v>
      </c>
      <c r="B6075" s="13">
        <v>-0.55691500321511278</v>
      </c>
    </row>
    <row r="6076" spans="1:2">
      <c r="A6076">
        <v>6075</v>
      </c>
      <c r="B6076" s="13">
        <v>-1.6970429432145069</v>
      </c>
    </row>
    <row r="6077" spans="1:2">
      <c r="A6077">
        <v>6076</v>
      </c>
      <c r="B6077" s="13">
        <v>-0.68457065373224435</v>
      </c>
    </row>
    <row r="6078" spans="1:2">
      <c r="A6078">
        <v>6077</v>
      </c>
      <c r="B6078" s="13">
        <v>-2.6319109569534707</v>
      </c>
    </row>
    <row r="6079" spans="1:2">
      <c r="A6079">
        <v>6078</v>
      </c>
      <c r="B6079" s="13">
        <v>-5.1839220677866864</v>
      </c>
    </row>
    <row r="6080" spans="1:2">
      <c r="A6080">
        <v>6079</v>
      </c>
      <c r="B6080" s="13">
        <v>-0.92716909750833543</v>
      </c>
    </row>
    <row r="6081" spans="1:2">
      <c r="A6081">
        <v>6080</v>
      </c>
      <c r="B6081" s="13">
        <v>-0.93701194580581748</v>
      </c>
    </row>
    <row r="6082" spans="1:2">
      <c r="A6082">
        <v>6081</v>
      </c>
      <c r="B6082" s="13">
        <v>-0.34617483985573372</v>
      </c>
    </row>
    <row r="6083" spans="1:2">
      <c r="A6083">
        <v>6082</v>
      </c>
      <c r="B6083" s="13">
        <v>3.0794017674064751</v>
      </c>
    </row>
    <row r="6084" spans="1:2">
      <c r="A6084">
        <v>6083</v>
      </c>
      <c r="B6084" s="13">
        <v>1.0459431794618708</v>
      </c>
    </row>
    <row r="6085" spans="1:2">
      <c r="A6085">
        <v>6084</v>
      </c>
      <c r="B6085" s="13">
        <v>-4.1987340353203244</v>
      </c>
    </row>
    <row r="6086" spans="1:2">
      <c r="A6086">
        <v>6085</v>
      </c>
      <c r="B6086" s="13">
        <v>-0.23679314627073278</v>
      </c>
    </row>
    <row r="6087" spans="1:2">
      <c r="A6087">
        <v>6086</v>
      </c>
      <c r="B6087" s="13">
        <v>0.42760269492338526</v>
      </c>
    </row>
    <row r="6088" spans="1:2">
      <c r="A6088">
        <v>6087</v>
      </c>
      <c r="B6088" s="13">
        <v>-2.5306619437256352</v>
      </c>
    </row>
    <row r="6089" spans="1:2">
      <c r="A6089">
        <v>6088</v>
      </c>
      <c r="B6089" s="13">
        <v>2.193976345703573</v>
      </c>
    </row>
    <row r="6090" spans="1:2">
      <c r="A6090">
        <v>6089</v>
      </c>
      <c r="B6090" s="13">
        <v>-1.3649677859144853</v>
      </c>
    </row>
    <row r="6091" spans="1:2">
      <c r="A6091">
        <v>6090</v>
      </c>
      <c r="B6091" s="13">
        <v>1.6690369947504946</v>
      </c>
    </row>
    <row r="6092" spans="1:2">
      <c r="A6092">
        <v>6091</v>
      </c>
      <c r="B6092" s="13">
        <v>-2.9557846845011579</v>
      </c>
    </row>
    <row r="6093" spans="1:2">
      <c r="A6093">
        <v>6092</v>
      </c>
      <c r="B6093" s="13">
        <v>6.2772930671333116</v>
      </c>
    </row>
    <row r="6094" spans="1:2">
      <c r="A6094">
        <v>6093</v>
      </c>
      <c r="B6094" s="13">
        <v>-3.8999918240948435</v>
      </c>
    </row>
    <row r="6095" spans="1:2">
      <c r="A6095">
        <v>6094</v>
      </c>
      <c r="B6095" s="13">
        <v>0.46568016971743564</v>
      </c>
    </row>
    <row r="6096" spans="1:2">
      <c r="A6096">
        <v>6095</v>
      </c>
      <c r="B6096" s="13">
        <v>-0.93465166246383879</v>
      </c>
    </row>
    <row r="6097" spans="1:2">
      <c r="A6097">
        <v>6096</v>
      </c>
      <c r="B6097" s="13">
        <v>2.4002505266505354</v>
      </c>
    </row>
    <row r="6098" spans="1:2">
      <c r="A6098">
        <v>6097</v>
      </c>
      <c r="B6098" s="13">
        <v>0.32893796040900714</v>
      </c>
    </row>
    <row r="6099" spans="1:2">
      <c r="A6099">
        <v>6098</v>
      </c>
      <c r="B6099" s="13">
        <v>-3.1578608628161486</v>
      </c>
    </row>
    <row r="6100" spans="1:2">
      <c r="A6100">
        <v>6099</v>
      </c>
      <c r="B6100" s="13">
        <v>-3.4632142854982177</v>
      </c>
    </row>
    <row r="6101" spans="1:2">
      <c r="A6101">
        <v>6100</v>
      </c>
      <c r="B6101" s="13">
        <v>-6.8691668631957761</v>
      </c>
    </row>
    <row r="6102" spans="1:2">
      <c r="A6102">
        <v>6101</v>
      </c>
      <c r="B6102" s="13">
        <v>-1.7540852787889336</v>
      </c>
    </row>
    <row r="6103" spans="1:2">
      <c r="A6103">
        <v>6102</v>
      </c>
      <c r="B6103" s="13">
        <v>-1.0010321926020445</v>
      </c>
    </row>
    <row r="6104" spans="1:2">
      <c r="A6104">
        <v>6103</v>
      </c>
      <c r="B6104" s="13">
        <v>-5.3554112006247658</v>
      </c>
    </row>
    <row r="6105" spans="1:2">
      <c r="A6105">
        <v>6104</v>
      </c>
      <c r="B6105" s="13">
        <v>0.89655826485098566</v>
      </c>
    </row>
    <row r="6106" spans="1:2">
      <c r="A6106">
        <v>6105</v>
      </c>
      <c r="B6106" s="13">
        <v>-2.262089244238028</v>
      </c>
    </row>
    <row r="6107" spans="1:2">
      <c r="A6107">
        <v>6106</v>
      </c>
      <c r="B6107" s="13">
        <v>1.4864246587947618</v>
      </c>
    </row>
    <row r="6108" spans="1:2">
      <c r="A6108">
        <v>6107</v>
      </c>
      <c r="B6108" s="13">
        <v>-7.9296788978765456</v>
      </c>
    </row>
    <row r="6109" spans="1:2">
      <c r="A6109">
        <v>6108</v>
      </c>
      <c r="B6109" s="13">
        <v>5.5444795243733926</v>
      </c>
    </row>
    <row r="6110" spans="1:2">
      <c r="A6110">
        <v>6109</v>
      </c>
      <c r="B6110" s="13">
        <v>-0.25122547855990285</v>
      </c>
    </row>
    <row r="6111" spans="1:2">
      <c r="A6111">
        <v>6110</v>
      </c>
      <c r="B6111" s="13">
        <v>2.7197945559701959</v>
      </c>
    </row>
    <row r="6112" spans="1:2">
      <c r="A6112">
        <v>6111</v>
      </c>
      <c r="B6112" s="13">
        <v>1.7239235325268842</v>
      </c>
    </row>
    <row r="6113" spans="1:2">
      <c r="A6113">
        <v>6112</v>
      </c>
      <c r="B6113" s="13">
        <v>-6.4042274022510481</v>
      </c>
    </row>
    <row r="6114" spans="1:2">
      <c r="A6114">
        <v>6113</v>
      </c>
      <c r="B6114" s="13">
        <v>3.2449167798412564</v>
      </c>
    </row>
    <row r="6115" spans="1:2">
      <c r="A6115">
        <v>6114</v>
      </c>
      <c r="B6115" s="13">
        <v>3.000673975174291</v>
      </c>
    </row>
    <row r="6116" spans="1:2">
      <c r="A6116">
        <v>6115</v>
      </c>
      <c r="B6116" s="13">
        <v>-1.7305476381044747</v>
      </c>
    </row>
    <row r="6117" spans="1:2">
      <c r="A6117">
        <v>6116</v>
      </c>
      <c r="B6117" s="13">
        <v>-5.8388068240295388</v>
      </c>
    </row>
    <row r="6118" spans="1:2">
      <c r="A6118">
        <v>6117</v>
      </c>
      <c r="B6118" s="13">
        <v>0.33943452143947561</v>
      </c>
    </row>
    <row r="6119" spans="1:2">
      <c r="A6119">
        <v>6118</v>
      </c>
      <c r="B6119" s="13">
        <v>2.8460858456241822</v>
      </c>
    </row>
    <row r="6120" spans="1:2">
      <c r="A6120">
        <v>6119</v>
      </c>
      <c r="B6120" s="13">
        <v>-3.8975063846256566</v>
      </c>
    </row>
    <row r="6121" spans="1:2">
      <c r="A6121">
        <v>6120</v>
      </c>
      <c r="B6121" s="13">
        <v>-1.6789477661533296</v>
      </c>
    </row>
    <row r="6122" spans="1:2">
      <c r="A6122">
        <v>6121</v>
      </c>
      <c r="B6122" s="13">
        <v>3.5621112645560586</v>
      </c>
    </row>
    <row r="6123" spans="1:2">
      <c r="A6123">
        <v>6122</v>
      </c>
      <c r="B6123" s="13">
        <v>-0.37406287599169663</v>
      </c>
    </row>
    <row r="6124" spans="1:2">
      <c r="A6124">
        <v>6123</v>
      </c>
      <c r="B6124" s="13">
        <v>-3.1030146979820605</v>
      </c>
    </row>
    <row r="6125" spans="1:2">
      <c r="A6125">
        <v>6124</v>
      </c>
      <c r="B6125" s="13">
        <v>3.272296027870865</v>
      </c>
    </row>
    <row r="6126" spans="1:2">
      <c r="A6126">
        <v>6125</v>
      </c>
      <c r="B6126" s="13">
        <v>0.33693024381114867</v>
      </c>
    </row>
    <row r="6127" spans="1:2">
      <c r="A6127">
        <v>6126</v>
      </c>
      <c r="B6127" s="13">
        <v>0.71878138682164783</v>
      </c>
    </row>
    <row r="6128" spans="1:2">
      <c r="A6128">
        <v>6127</v>
      </c>
      <c r="B6128" s="13">
        <v>-4.2359499407501913</v>
      </c>
    </row>
    <row r="6129" spans="1:2">
      <c r="A6129">
        <v>6128</v>
      </c>
      <c r="B6129" s="13">
        <v>1.2959432145059164</v>
      </c>
    </row>
    <row r="6130" spans="1:2">
      <c r="A6130">
        <v>6129</v>
      </c>
      <c r="B6130" s="13">
        <v>-2.5314338750661047</v>
      </c>
    </row>
    <row r="6131" spans="1:2">
      <c r="A6131">
        <v>6130</v>
      </c>
      <c r="B6131" s="13">
        <v>-0.3386373979635201</v>
      </c>
    </row>
    <row r="6132" spans="1:2">
      <c r="A6132">
        <v>6131</v>
      </c>
      <c r="B6132" s="13">
        <v>-1.7853489636121411</v>
      </c>
    </row>
    <row r="6133" spans="1:2">
      <c r="A6133">
        <v>6132</v>
      </c>
      <c r="B6133" s="13">
        <v>-2.1181764693177181</v>
      </c>
    </row>
    <row r="6134" spans="1:2">
      <c r="A6134">
        <v>6133</v>
      </c>
      <c r="B6134" s="13">
        <v>-6.3959271422307502</v>
      </c>
    </row>
    <row r="6135" spans="1:2">
      <c r="A6135">
        <v>6134</v>
      </c>
      <c r="B6135" s="13">
        <v>-6.6784937013149124</v>
      </c>
    </row>
    <row r="6136" spans="1:2">
      <c r="A6136">
        <v>6135</v>
      </c>
      <c r="B6136" s="13">
        <v>-1.0152086674444727</v>
      </c>
    </row>
    <row r="6137" spans="1:2">
      <c r="A6137">
        <v>6136</v>
      </c>
      <c r="B6137" s="13">
        <v>5.9240807057297031</v>
      </c>
    </row>
    <row r="6138" spans="1:2">
      <c r="A6138">
        <v>6137</v>
      </c>
      <c r="B6138" s="13">
        <v>7.382252574394367</v>
      </c>
    </row>
    <row r="6139" spans="1:2">
      <c r="A6139">
        <v>6138</v>
      </c>
      <c r="B6139" s="13">
        <v>1.1869501387871388</v>
      </c>
    </row>
    <row r="6140" spans="1:2">
      <c r="A6140">
        <v>6139</v>
      </c>
      <c r="B6140" s="13">
        <v>-2.5001926098580904</v>
      </c>
    </row>
    <row r="6141" spans="1:2">
      <c r="A6141">
        <v>6140</v>
      </c>
      <c r="B6141" s="13">
        <v>-0.60644023402417691</v>
      </c>
    </row>
    <row r="6142" spans="1:2">
      <c r="A6142">
        <v>6141</v>
      </c>
      <c r="B6142" s="13">
        <v>-2.6232763145397633</v>
      </c>
    </row>
    <row r="6143" spans="1:2">
      <c r="A6143">
        <v>6142</v>
      </c>
      <c r="B6143" s="13">
        <v>0.86937379059187081</v>
      </c>
    </row>
    <row r="6144" spans="1:2">
      <c r="A6144">
        <v>6143</v>
      </c>
      <c r="B6144" s="13">
        <v>-3.509381520391841</v>
      </c>
    </row>
    <row r="6145" spans="1:2">
      <c r="A6145">
        <v>6144</v>
      </c>
      <c r="B6145" s="13">
        <v>-3.914651162515971</v>
      </c>
    </row>
    <row r="6146" spans="1:2">
      <c r="A6146">
        <v>6145</v>
      </c>
      <c r="B6146" s="13">
        <v>-4.3290568819218365</v>
      </c>
    </row>
    <row r="6147" spans="1:2">
      <c r="A6147">
        <v>6146</v>
      </c>
      <c r="B6147" s="13">
        <v>2.5517169012165786</v>
      </c>
    </row>
    <row r="6148" spans="1:2">
      <c r="A6148">
        <v>6147</v>
      </c>
      <c r="B6148" s="13">
        <v>0.45135195824228624</v>
      </c>
    </row>
    <row r="6149" spans="1:2">
      <c r="A6149">
        <v>6148</v>
      </c>
      <c r="B6149" s="13">
        <v>-5.1859710734879272</v>
      </c>
    </row>
    <row r="6150" spans="1:2">
      <c r="A6150">
        <v>6149</v>
      </c>
      <c r="B6150" s="13">
        <v>2.3298232060505626</v>
      </c>
    </row>
    <row r="6151" spans="1:2">
      <c r="A6151">
        <v>6150</v>
      </c>
      <c r="B6151" s="13">
        <v>0.12121247739020695</v>
      </c>
    </row>
    <row r="6152" spans="1:2">
      <c r="A6152">
        <v>6151</v>
      </c>
      <c r="B6152" s="13">
        <v>1.6251992162711326</v>
      </c>
    </row>
    <row r="6153" spans="1:2">
      <c r="A6153">
        <v>6152</v>
      </c>
      <c r="B6153" s="13">
        <v>-3.045715627938657</v>
      </c>
    </row>
    <row r="6154" spans="1:2">
      <c r="A6154">
        <v>6153</v>
      </c>
      <c r="B6154" s="13">
        <v>1.6466858130521316</v>
      </c>
    </row>
    <row r="6155" spans="1:2">
      <c r="A6155">
        <v>6154</v>
      </c>
      <c r="B6155" s="13">
        <v>1.8579001682377785</v>
      </c>
    </row>
    <row r="6156" spans="1:2">
      <c r="A6156">
        <v>6155</v>
      </c>
      <c r="B6156" s="13">
        <v>1.3531674912168614</v>
      </c>
    </row>
    <row r="6157" spans="1:2">
      <c r="A6157">
        <v>6156</v>
      </c>
      <c r="B6157" s="13">
        <v>-0.39940415464186618</v>
      </c>
    </row>
    <row r="6158" spans="1:2">
      <c r="A6158">
        <v>6157</v>
      </c>
      <c r="B6158" s="13">
        <v>7.380933573685315</v>
      </c>
    </row>
    <row r="6159" spans="1:2">
      <c r="A6159">
        <v>6158</v>
      </c>
      <c r="B6159" s="13">
        <v>-6.8839330321657863</v>
      </c>
    </row>
    <row r="6160" spans="1:2">
      <c r="A6160">
        <v>6159</v>
      </c>
      <c r="B6160" s="13">
        <v>0.13596026542510298</v>
      </c>
    </row>
    <row r="6161" spans="1:2">
      <c r="A6161">
        <v>6160</v>
      </c>
      <c r="B6161" s="13">
        <v>3.8829854389214793</v>
      </c>
    </row>
    <row r="6162" spans="1:2">
      <c r="A6162">
        <v>6161</v>
      </c>
      <c r="B6162" s="13">
        <v>-4.6249233660513696</v>
      </c>
    </row>
    <row r="6163" spans="1:2">
      <c r="A6163">
        <v>6162</v>
      </c>
      <c r="B6163" s="13">
        <v>-0.527959199532678</v>
      </c>
    </row>
    <row r="6164" spans="1:2">
      <c r="A6164">
        <v>6163</v>
      </c>
      <c r="B6164" s="13">
        <v>-6.6383165415064962</v>
      </c>
    </row>
    <row r="6165" spans="1:2">
      <c r="A6165">
        <v>6164</v>
      </c>
      <c r="B6165" s="13">
        <v>-6.1791626874656025</v>
      </c>
    </row>
    <row r="6166" spans="1:2">
      <c r="A6166">
        <v>6165</v>
      </c>
      <c r="B6166" s="13">
        <v>2.2438426343375832</v>
      </c>
    </row>
    <row r="6167" spans="1:2">
      <c r="A6167">
        <v>6166</v>
      </c>
      <c r="B6167" s="13">
        <v>-3.9640421485385349</v>
      </c>
    </row>
    <row r="6168" spans="1:2">
      <c r="A6168">
        <v>6167</v>
      </c>
      <c r="B6168" s="13">
        <v>1.9562760285116039</v>
      </c>
    </row>
    <row r="6169" spans="1:2">
      <c r="A6169">
        <v>6168</v>
      </c>
      <c r="B6169" s="13">
        <v>-3.9802469956024851</v>
      </c>
    </row>
    <row r="6170" spans="1:2">
      <c r="A6170">
        <v>6169</v>
      </c>
      <c r="B6170" s="13">
        <v>2.7549468181088912</v>
      </c>
    </row>
    <row r="6171" spans="1:2">
      <c r="A6171">
        <v>6170</v>
      </c>
      <c r="B6171" s="13">
        <v>1.401517740710692</v>
      </c>
    </row>
    <row r="6172" spans="1:2">
      <c r="A6172">
        <v>6171</v>
      </c>
      <c r="B6172" s="13">
        <v>-5.2236849492358761</v>
      </c>
    </row>
    <row r="6173" spans="1:2">
      <c r="A6173">
        <v>6172</v>
      </c>
      <c r="B6173" s="13">
        <v>-0.57782465943050709</v>
      </c>
    </row>
    <row r="6174" spans="1:2">
      <c r="A6174">
        <v>6173</v>
      </c>
      <c r="B6174" s="13">
        <v>5.4108387750221452</v>
      </c>
    </row>
    <row r="6175" spans="1:2">
      <c r="A6175">
        <v>6174</v>
      </c>
      <c r="B6175" s="13">
        <v>-0.15549194169499833</v>
      </c>
    </row>
    <row r="6176" spans="1:2">
      <c r="A6176">
        <v>6175</v>
      </c>
      <c r="B6176" s="13">
        <v>-6.7119356710653628</v>
      </c>
    </row>
    <row r="6177" spans="1:2">
      <c r="A6177">
        <v>6176</v>
      </c>
      <c r="B6177" s="13">
        <v>2.8186961252050842</v>
      </c>
    </row>
    <row r="6178" spans="1:2">
      <c r="A6178">
        <v>6177</v>
      </c>
      <c r="B6178" s="13">
        <v>-1.5552724596398546</v>
      </c>
    </row>
    <row r="6179" spans="1:2">
      <c r="A6179">
        <v>6178</v>
      </c>
      <c r="B6179" s="13">
        <v>1.4090203182739454</v>
      </c>
    </row>
    <row r="6180" spans="1:2">
      <c r="A6180">
        <v>6179</v>
      </c>
      <c r="B6180" s="13">
        <v>-2.7466551439329212</v>
      </c>
    </row>
    <row r="6181" spans="1:2">
      <c r="A6181">
        <v>6180</v>
      </c>
      <c r="B6181" s="13">
        <v>4.1103105634480421</v>
      </c>
    </row>
    <row r="6182" spans="1:2">
      <c r="A6182">
        <v>6181</v>
      </c>
      <c r="B6182" s="13">
        <v>0.85597694046450457</v>
      </c>
    </row>
    <row r="6183" spans="1:2">
      <c r="A6183">
        <v>6182</v>
      </c>
      <c r="B6183" s="13">
        <v>-4.6679847390977569</v>
      </c>
    </row>
    <row r="6184" spans="1:2">
      <c r="A6184">
        <v>6183</v>
      </c>
      <c r="B6184" s="13">
        <v>-2.2541049251889742</v>
      </c>
    </row>
    <row r="6185" spans="1:2">
      <c r="A6185">
        <v>6184</v>
      </c>
      <c r="B6185" s="13">
        <v>4.724988872024646</v>
      </c>
    </row>
    <row r="6186" spans="1:2">
      <c r="A6186">
        <v>6185</v>
      </c>
      <c r="B6186" s="13">
        <v>-1.7209243986900769</v>
      </c>
    </row>
    <row r="6187" spans="1:2">
      <c r="A6187">
        <v>6186</v>
      </c>
      <c r="B6187" s="13">
        <v>1.0844593863473888</v>
      </c>
    </row>
    <row r="6188" spans="1:2">
      <c r="A6188">
        <v>6187</v>
      </c>
      <c r="B6188" s="13">
        <v>1.5612086591180363</v>
      </c>
    </row>
    <row r="6189" spans="1:2">
      <c r="A6189">
        <v>6188</v>
      </c>
      <c r="B6189" s="13">
        <v>-0.58514963975263534</v>
      </c>
    </row>
    <row r="6190" spans="1:2">
      <c r="A6190">
        <v>6189</v>
      </c>
      <c r="B6190" s="13">
        <v>-1.1729353090607764</v>
      </c>
    </row>
    <row r="6191" spans="1:2">
      <c r="A6191">
        <v>6190</v>
      </c>
      <c r="B6191" s="13">
        <v>-0.70783159471859136</v>
      </c>
    </row>
    <row r="6192" spans="1:2">
      <c r="A6192">
        <v>6191</v>
      </c>
      <c r="B6192" s="13">
        <v>-0.4534904594480324</v>
      </c>
    </row>
    <row r="6193" spans="1:2">
      <c r="A6193">
        <v>6192</v>
      </c>
      <c r="B6193" s="13">
        <v>-0.72070523910544904</v>
      </c>
    </row>
    <row r="6194" spans="1:2">
      <c r="A6194">
        <v>6193</v>
      </c>
      <c r="B6194" s="13">
        <v>-5.8499339770404726</v>
      </c>
    </row>
    <row r="6195" spans="1:2">
      <c r="A6195">
        <v>6194</v>
      </c>
      <c r="B6195" s="13">
        <v>0.88069473596895043</v>
      </c>
    </row>
    <row r="6196" spans="1:2">
      <c r="A6196">
        <v>6195</v>
      </c>
      <c r="B6196" s="13">
        <v>-0.46744254755267306</v>
      </c>
    </row>
    <row r="6197" spans="1:2">
      <c r="A6197">
        <v>6196</v>
      </c>
      <c r="B6197" s="13">
        <v>-0.69569907238672268</v>
      </c>
    </row>
    <row r="6198" spans="1:2">
      <c r="A6198">
        <v>6197</v>
      </c>
      <c r="B6198" s="13">
        <v>3.5586114655714329</v>
      </c>
    </row>
    <row r="6199" spans="1:2">
      <c r="A6199">
        <v>6198</v>
      </c>
      <c r="B6199" s="13">
        <v>-2.796700363955654</v>
      </c>
    </row>
    <row r="6200" spans="1:2">
      <c r="A6200">
        <v>6199</v>
      </c>
      <c r="B6200" s="13">
        <v>-6.0040309818227513</v>
      </c>
    </row>
    <row r="6201" spans="1:2">
      <c r="A6201">
        <v>6200</v>
      </c>
      <c r="B6201" s="13">
        <v>-2.2317507666316225</v>
      </c>
    </row>
    <row r="6202" spans="1:2">
      <c r="A6202">
        <v>6201</v>
      </c>
      <c r="B6202" s="13">
        <v>5.3945367023736379</v>
      </c>
    </row>
    <row r="6203" spans="1:2">
      <c r="A6203">
        <v>6202</v>
      </c>
      <c r="B6203" s="13">
        <v>0.92168958656112621</v>
      </c>
    </row>
    <row r="6204" spans="1:2">
      <c r="A6204">
        <v>6203</v>
      </c>
      <c r="B6204" s="13">
        <v>-4.763340627016408</v>
      </c>
    </row>
    <row r="6205" spans="1:2">
      <c r="A6205">
        <v>6204</v>
      </c>
      <c r="B6205" s="13">
        <v>-0.55824250242977491</v>
      </c>
    </row>
    <row r="6206" spans="1:2">
      <c r="A6206">
        <v>6205</v>
      </c>
      <c r="B6206" s="13">
        <v>2.4808129944766719</v>
      </c>
    </row>
    <row r="6207" spans="1:2">
      <c r="A6207">
        <v>6206</v>
      </c>
      <c r="B6207" s="13">
        <v>-1.3749076071359911</v>
      </c>
    </row>
    <row r="6208" spans="1:2">
      <c r="A6208">
        <v>6207</v>
      </c>
      <c r="B6208" s="13">
        <v>-2.9870095007608191</v>
      </c>
    </row>
    <row r="6209" spans="1:2">
      <c r="A6209">
        <v>6208</v>
      </c>
      <c r="B6209" s="13">
        <v>1.4282512632834423</v>
      </c>
    </row>
    <row r="6210" spans="1:2">
      <c r="A6210">
        <v>6209</v>
      </c>
      <c r="B6210" s="13">
        <v>0.20818945121047641</v>
      </c>
    </row>
    <row r="6211" spans="1:2">
      <c r="A6211">
        <v>6210</v>
      </c>
      <c r="B6211" s="13">
        <v>0.5993411023797437</v>
      </c>
    </row>
    <row r="6212" spans="1:2">
      <c r="A6212">
        <v>6211</v>
      </c>
      <c r="B6212" s="13">
        <v>2.8026168108153637</v>
      </c>
    </row>
    <row r="6213" spans="1:2">
      <c r="A6213">
        <v>6212</v>
      </c>
      <c r="B6213" s="13">
        <v>-8.29635079530129</v>
      </c>
    </row>
    <row r="6214" spans="1:2">
      <c r="A6214">
        <v>6213</v>
      </c>
      <c r="B6214" s="13">
        <v>-3.9683813564544357</v>
      </c>
    </row>
    <row r="6215" spans="1:2">
      <c r="A6215">
        <v>6214</v>
      </c>
      <c r="B6215" s="13">
        <v>-3.9975881862482683</v>
      </c>
    </row>
    <row r="6216" spans="1:2">
      <c r="A6216">
        <v>6215</v>
      </c>
      <c r="B6216" s="13">
        <v>-5.5740209884527694</v>
      </c>
    </row>
    <row r="6217" spans="1:2">
      <c r="A6217">
        <v>6216</v>
      </c>
      <c r="B6217" s="13">
        <v>-5.9093944515079171</v>
      </c>
    </row>
    <row r="6218" spans="1:2">
      <c r="A6218">
        <v>6217</v>
      </c>
      <c r="B6218" s="13">
        <v>3.5060158360565907</v>
      </c>
    </row>
    <row r="6219" spans="1:2">
      <c r="A6219">
        <v>6218</v>
      </c>
      <c r="B6219" s="13">
        <v>1.1956402654533</v>
      </c>
    </row>
    <row r="6220" spans="1:2">
      <c r="A6220">
        <v>6219</v>
      </c>
      <c r="B6220" s="13">
        <v>5.5719132688713238</v>
      </c>
    </row>
    <row r="6221" spans="1:2">
      <c r="A6221">
        <v>6220</v>
      </c>
      <c r="B6221" s="13">
        <v>0.72765793016101932</v>
      </c>
    </row>
    <row r="6222" spans="1:2">
      <c r="A6222">
        <v>6221</v>
      </c>
      <c r="B6222" s="13">
        <v>-1.2625198440208087</v>
      </c>
    </row>
    <row r="6223" spans="1:2">
      <c r="A6223">
        <v>6222</v>
      </c>
      <c r="B6223" s="13">
        <v>-0.4304621537584063</v>
      </c>
    </row>
    <row r="6224" spans="1:2">
      <c r="A6224">
        <v>6223</v>
      </c>
      <c r="B6224" s="13">
        <v>-2.2768165089935124</v>
      </c>
    </row>
    <row r="6225" spans="1:2">
      <c r="A6225">
        <v>6224</v>
      </c>
      <c r="B6225" s="13">
        <v>-1.0122224218401099</v>
      </c>
    </row>
    <row r="6226" spans="1:2">
      <c r="A6226">
        <v>6225</v>
      </c>
      <c r="B6226" s="13">
        <v>1.8968818320315575</v>
      </c>
    </row>
    <row r="6227" spans="1:2">
      <c r="A6227">
        <v>6226</v>
      </c>
      <c r="B6227" s="13">
        <v>-2.7101041717940224</v>
      </c>
    </row>
    <row r="6228" spans="1:2">
      <c r="A6228">
        <v>6227</v>
      </c>
      <c r="B6228" s="13">
        <v>-2.2516782010608569</v>
      </c>
    </row>
    <row r="6229" spans="1:2">
      <c r="A6229">
        <v>6228</v>
      </c>
      <c r="B6229" s="13">
        <v>-2.2530738872420653</v>
      </c>
    </row>
    <row r="6230" spans="1:2">
      <c r="A6230">
        <v>6229</v>
      </c>
      <c r="B6230" s="13">
        <v>-3.0404223082682003</v>
      </c>
    </row>
    <row r="6231" spans="1:2">
      <c r="A6231">
        <v>6230</v>
      </c>
      <c r="B6231" s="13">
        <v>-0.73928045871254588</v>
      </c>
    </row>
    <row r="6232" spans="1:2">
      <c r="A6232">
        <v>6231</v>
      </c>
      <c r="B6232" s="13">
        <v>-5.5450137045016659</v>
      </c>
    </row>
    <row r="6233" spans="1:2">
      <c r="A6233">
        <v>6232</v>
      </c>
      <c r="B6233" s="13">
        <v>0.30976099290424397</v>
      </c>
    </row>
    <row r="6234" spans="1:2">
      <c r="A6234">
        <v>6233</v>
      </c>
      <c r="B6234" s="13">
        <v>-1.1495032225817994</v>
      </c>
    </row>
    <row r="6235" spans="1:2">
      <c r="A6235">
        <v>6234</v>
      </c>
      <c r="B6235" s="13">
        <v>-1.9138577390832114</v>
      </c>
    </row>
    <row r="6236" spans="1:2">
      <c r="A6236">
        <v>6235</v>
      </c>
      <c r="B6236" s="13">
        <v>-2.2288028701578342</v>
      </c>
    </row>
    <row r="6237" spans="1:2">
      <c r="A6237">
        <v>6236</v>
      </c>
      <c r="B6237" s="13">
        <v>5.8053245781835315E-2</v>
      </c>
    </row>
    <row r="6238" spans="1:2">
      <c r="A6238">
        <v>6237</v>
      </c>
      <c r="B6238" s="13">
        <v>4.6848828429019278</v>
      </c>
    </row>
    <row r="6239" spans="1:2">
      <c r="A6239">
        <v>6238</v>
      </c>
      <c r="B6239" s="13">
        <v>-3.1120925771893577</v>
      </c>
    </row>
    <row r="6240" spans="1:2">
      <c r="A6240">
        <v>6239</v>
      </c>
      <c r="B6240" s="13">
        <v>0.22389478397789761</v>
      </c>
    </row>
    <row r="6241" spans="1:2">
      <c r="A6241">
        <v>6240</v>
      </c>
      <c r="B6241" s="13">
        <v>2.8163336277333939</v>
      </c>
    </row>
    <row r="6242" spans="1:2">
      <c r="A6242">
        <v>6241</v>
      </c>
      <c r="B6242" s="13">
        <v>-2.619340704446548</v>
      </c>
    </row>
    <row r="6243" spans="1:2">
      <c r="A6243">
        <v>6242</v>
      </c>
      <c r="B6243" s="13">
        <v>-1.0144361006308042</v>
      </c>
    </row>
    <row r="6244" spans="1:2">
      <c r="A6244">
        <v>6243</v>
      </c>
      <c r="B6244" s="13">
        <v>-0.81602258926429116</v>
      </c>
    </row>
    <row r="6245" spans="1:2">
      <c r="A6245">
        <v>6244</v>
      </c>
      <c r="B6245" s="13">
        <v>-0.15320551036551322</v>
      </c>
    </row>
    <row r="6246" spans="1:2">
      <c r="A6246">
        <v>6245</v>
      </c>
      <c r="B6246" s="13">
        <v>-0.99541634002237145</v>
      </c>
    </row>
    <row r="6247" spans="1:2">
      <c r="A6247">
        <v>6246</v>
      </c>
      <c r="B6247" s="13">
        <v>-5.6790447334596958</v>
      </c>
    </row>
    <row r="6248" spans="1:2">
      <c r="A6248">
        <v>6247</v>
      </c>
      <c r="B6248" s="13">
        <v>-1.0888957966487345</v>
      </c>
    </row>
    <row r="6249" spans="1:2">
      <c r="A6249">
        <v>6248</v>
      </c>
      <c r="B6249" s="13">
        <v>-3.5802663066949267</v>
      </c>
    </row>
    <row r="6250" spans="1:2">
      <c r="A6250">
        <v>6249</v>
      </c>
      <c r="B6250" s="13">
        <v>0.54317403300568534</v>
      </c>
    </row>
    <row r="6251" spans="1:2">
      <c r="A6251">
        <v>6250</v>
      </c>
      <c r="B6251" s="13">
        <v>-2.58284572125859</v>
      </c>
    </row>
    <row r="6252" spans="1:2">
      <c r="A6252">
        <v>6251</v>
      </c>
      <c r="B6252" s="13">
        <v>-0.19123231089420539</v>
      </c>
    </row>
    <row r="6253" spans="1:2">
      <c r="A6253">
        <v>6252</v>
      </c>
      <c r="B6253" s="13">
        <v>0.10498774033105196</v>
      </c>
    </row>
    <row r="6254" spans="1:2">
      <c r="A6254">
        <v>6253</v>
      </c>
      <c r="B6254" s="13">
        <v>-5.4148296279263981</v>
      </c>
    </row>
    <row r="6255" spans="1:2">
      <c r="A6255">
        <v>6254</v>
      </c>
      <c r="B6255" s="13">
        <v>-2.1259902965535096</v>
      </c>
    </row>
    <row r="6256" spans="1:2">
      <c r="A6256">
        <v>6255</v>
      </c>
      <c r="B6256" s="13">
        <v>0.30775711828259655</v>
      </c>
    </row>
    <row r="6257" spans="1:2">
      <c r="A6257">
        <v>6256</v>
      </c>
      <c r="B6257" s="13">
        <v>-3.029523099418217</v>
      </c>
    </row>
    <row r="6258" spans="1:2">
      <c r="A6258">
        <v>6257</v>
      </c>
      <c r="B6258" s="13">
        <v>-4.8650625892948565</v>
      </c>
    </row>
    <row r="6259" spans="1:2">
      <c r="A6259">
        <v>6258</v>
      </c>
      <c r="B6259" s="13">
        <v>0.29592285875524621</v>
      </c>
    </row>
    <row r="6260" spans="1:2">
      <c r="A6260">
        <v>6259</v>
      </c>
      <c r="B6260" s="13">
        <v>1.2408061437798195</v>
      </c>
    </row>
    <row r="6261" spans="1:2">
      <c r="A6261">
        <v>6260</v>
      </c>
      <c r="B6261" s="13">
        <v>5.5779054106155703</v>
      </c>
    </row>
    <row r="6262" spans="1:2">
      <c r="A6262">
        <v>6261</v>
      </c>
      <c r="B6262" s="13">
        <v>-4.6103214772041703</v>
      </c>
    </row>
    <row r="6263" spans="1:2">
      <c r="A6263">
        <v>6262</v>
      </c>
      <c r="B6263" s="13">
        <v>0.51162707149907094</v>
      </c>
    </row>
    <row r="6264" spans="1:2">
      <c r="A6264">
        <v>6263</v>
      </c>
      <c r="B6264" s="13">
        <v>-2.337371682631638</v>
      </c>
    </row>
    <row r="6265" spans="1:2">
      <c r="A6265">
        <v>6264</v>
      </c>
      <c r="B6265" s="13">
        <v>-7.4087255312942615</v>
      </c>
    </row>
    <row r="6266" spans="1:2">
      <c r="A6266">
        <v>6265</v>
      </c>
      <c r="B6266" s="13">
        <v>6.8742218970359694</v>
      </c>
    </row>
    <row r="6267" spans="1:2">
      <c r="A6267">
        <v>6266</v>
      </c>
      <c r="B6267" s="13">
        <v>3.0574998327239618</v>
      </c>
    </row>
    <row r="6268" spans="1:2">
      <c r="A6268">
        <v>6267</v>
      </c>
      <c r="B6268" s="13">
        <v>1.2930846413353667</v>
      </c>
    </row>
    <row r="6269" spans="1:2">
      <c r="A6269">
        <v>6268</v>
      </c>
      <c r="B6269" s="13">
        <v>0.96555490715968639</v>
      </c>
    </row>
    <row r="6270" spans="1:2">
      <c r="A6270">
        <v>6269</v>
      </c>
      <c r="B6270" s="13">
        <v>4.949361973375181</v>
      </c>
    </row>
    <row r="6271" spans="1:2">
      <c r="A6271">
        <v>6270</v>
      </c>
      <c r="B6271" s="13">
        <v>2.3182318245028224</v>
      </c>
    </row>
    <row r="6272" spans="1:2">
      <c r="A6272">
        <v>6271</v>
      </c>
      <c r="B6272" s="13">
        <v>5.2227802939578156</v>
      </c>
    </row>
    <row r="6273" spans="1:2">
      <c r="A6273">
        <v>6272</v>
      </c>
      <c r="B6273" s="13">
        <v>-5.4057608473051211</v>
      </c>
    </row>
    <row r="6274" spans="1:2">
      <c r="A6274">
        <v>6273</v>
      </c>
      <c r="B6274" s="13">
        <v>-5.5442273384374339</v>
      </c>
    </row>
    <row r="6275" spans="1:2">
      <c r="A6275">
        <v>6274</v>
      </c>
      <c r="B6275" s="13">
        <v>-5.8055052900987603</v>
      </c>
    </row>
    <row r="6276" spans="1:2">
      <c r="A6276">
        <v>6275</v>
      </c>
      <c r="B6276" s="13">
        <v>-2.3962574485353043</v>
      </c>
    </row>
    <row r="6277" spans="1:2">
      <c r="A6277">
        <v>6276</v>
      </c>
      <c r="B6277" s="13">
        <v>-3.946429639515193</v>
      </c>
    </row>
    <row r="6278" spans="1:2">
      <c r="A6278">
        <v>6277</v>
      </c>
      <c r="B6278" s="13">
        <v>6.4991771805979077</v>
      </c>
    </row>
    <row r="6279" spans="1:2">
      <c r="A6279">
        <v>6278</v>
      </c>
      <c r="B6279" s="13">
        <v>2.6858071598525393</v>
      </c>
    </row>
    <row r="6280" spans="1:2">
      <c r="A6280">
        <v>6279</v>
      </c>
      <c r="B6280" s="13">
        <v>-4.1645357684586166</v>
      </c>
    </row>
    <row r="6281" spans="1:2">
      <c r="A6281">
        <v>6280</v>
      </c>
      <c r="B6281" s="13">
        <v>-1.5831387953965035</v>
      </c>
    </row>
    <row r="6282" spans="1:2">
      <c r="A6282">
        <v>6281</v>
      </c>
      <c r="B6282" s="13">
        <v>-5.5369539182477148</v>
      </c>
    </row>
    <row r="6283" spans="1:2">
      <c r="A6283">
        <v>6282</v>
      </c>
      <c r="B6283" s="13">
        <v>-3.6465342084356869</v>
      </c>
    </row>
    <row r="6284" spans="1:2">
      <c r="A6284">
        <v>6283</v>
      </c>
      <c r="B6284" s="13">
        <v>-3.6649912226073571</v>
      </c>
    </row>
    <row r="6285" spans="1:2">
      <c r="A6285">
        <v>6284</v>
      </c>
      <c r="B6285" s="13">
        <v>-1.4125240830554484</v>
      </c>
    </row>
    <row r="6286" spans="1:2">
      <c r="A6286">
        <v>6285</v>
      </c>
      <c r="B6286" s="13">
        <v>1.3108634738612734</v>
      </c>
    </row>
    <row r="6287" spans="1:2">
      <c r="A6287">
        <v>6286</v>
      </c>
      <c r="B6287" s="13">
        <v>-0.21995569812778543</v>
      </c>
    </row>
    <row r="6288" spans="1:2">
      <c r="A6288">
        <v>6287</v>
      </c>
      <c r="B6288" s="13">
        <v>9.8111870209737148E-2</v>
      </c>
    </row>
    <row r="6289" spans="1:2">
      <c r="A6289">
        <v>6288</v>
      </c>
      <c r="B6289" s="13">
        <v>1.9847936479857158</v>
      </c>
    </row>
    <row r="6290" spans="1:2">
      <c r="A6290">
        <v>6289</v>
      </c>
      <c r="B6290" s="13">
        <v>-1.3847146258153475</v>
      </c>
    </row>
    <row r="6291" spans="1:2">
      <c r="A6291">
        <v>6290</v>
      </c>
      <c r="B6291" s="13">
        <v>-3.6526155262938769</v>
      </c>
    </row>
    <row r="6292" spans="1:2">
      <c r="A6292">
        <v>6291</v>
      </c>
      <c r="B6292" s="13">
        <v>-4.3082580723495401</v>
      </c>
    </row>
    <row r="6293" spans="1:2">
      <c r="A6293">
        <v>6292</v>
      </c>
      <c r="B6293" s="13">
        <v>0.78654526375990497</v>
      </c>
    </row>
    <row r="6294" spans="1:2">
      <c r="A6294">
        <v>6293</v>
      </c>
      <c r="B6294" s="13">
        <v>4.0226843563860921</v>
      </c>
    </row>
    <row r="6295" spans="1:2">
      <c r="A6295">
        <v>6294</v>
      </c>
      <c r="B6295" s="13">
        <v>3.9302461593795144</v>
      </c>
    </row>
    <row r="6296" spans="1:2">
      <c r="A6296">
        <v>6295</v>
      </c>
      <c r="B6296" s="13">
        <v>-2.2586355730724281</v>
      </c>
    </row>
    <row r="6297" spans="1:2">
      <c r="A6297">
        <v>6296</v>
      </c>
      <c r="B6297" s="13">
        <v>-2.5074097338279064</v>
      </c>
    </row>
    <row r="6298" spans="1:2">
      <c r="A6298">
        <v>6297</v>
      </c>
      <c r="B6298" s="13">
        <v>-4.4740031955930455</v>
      </c>
    </row>
    <row r="6299" spans="1:2">
      <c r="A6299">
        <v>6298</v>
      </c>
      <c r="B6299" s="13">
        <v>2.8443495134813399</v>
      </c>
    </row>
    <row r="6300" spans="1:2">
      <c r="A6300">
        <v>6299</v>
      </c>
      <c r="B6300" s="13">
        <v>6.7193045649254781</v>
      </c>
    </row>
    <row r="6301" spans="1:2">
      <c r="A6301">
        <v>6300</v>
      </c>
      <c r="B6301" s="13">
        <v>-0.65683935322321596</v>
      </c>
    </row>
    <row r="6302" spans="1:2">
      <c r="A6302">
        <v>6301</v>
      </c>
      <c r="B6302" s="13">
        <v>0.87475339004043928</v>
      </c>
    </row>
    <row r="6303" spans="1:2">
      <c r="A6303">
        <v>6302</v>
      </c>
      <c r="B6303" s="13">
        <v>-2.2136829536615679</v>
      </c>
    </row>
    <row r="6304" spans="1:2">
      <c r="A6304">
        <v>6303</v>
      </c>
      <c r="B6304" s="13">
        <v>-0.73497605093332197</v>
      </c>
    </row>
    <row r="6305" spans="1:2">
      <c r="A6305">
        <v>6304</v>
      </c>
      <c r="B6305" s="13">
        <v>-2.7838670205749625</v>
      </c>
    </row>
    <row r="6306" spans="1:2">
      <c r="A6306">
        <v>6305</v>
      </c>
      <c r="B6306" s="13">
        <v>-1.8252216943207964</v>
      </c>
    </row>
    <row r="6307" spans="1:2">
      <c r="A6307">
        <v>6306</v>
      </c>
      <c r="B6307" s="13">
        <v>-4.0839121017983224</v>
      </c>
    </row>
    <row r="6308" spans="1:2">
      <c r="A6308">
        <v>6307</v>
      </c>
      <c r="B6308" s="13">
        <v>-3.5432841159834632</v>
      </c>
    </row>
    <row r="6309" spans="1:2">
      <c r="A6309">
        <v>6308</v>
      </c>
      <c r="B6309" s="13">
        <v>1.0781889973021943</v>
      </c>
    </row>
    <row r="6310" spans="1:2">
      <c r="A6310">
        <v>6309</v>
      </c>
      <c r="B6310" s="13">
        <v>-0.47385064640252061</v>
      </c>
    </row>
    <row r="6311" spans="1:2">
      <c r="A6311">
        <v>6310</v>
      </c>
      <c r="B6311" s="13">
        <v>-5.4501238212360672</v>
      </c>
    </row>
    <row r="6312" spans="1:2">
      <c r="A6312">
        <v>6311</v>
      </c>
      <c r="B6312" s="13">
        <v>-1.1693864424246136</v>
      </c>
    </row>
    <row r="6313" spans="1:2">
      <c r="A6313">
        <v>6312</v>
      </c>
      <c r="B6313" s="13">
        <v>1.8688854296588364</v>
      </c>
    </row>
    <row r="6314" spans="1:2">
      <c r="A6314">
        <v>6313</v>
      </c>
      <c r="B6314" s="13">
        <v>-5.3586712304232851</v>
      </c>
    </row>
    <row r="6315" spans="1:2">
      <c r="A6315">
        <v>6314</v>
      </c>
      <c r="B6315" s="13">
        <v>-1.1944689357132954</v>
      </c>
    </row>
    <row r="6316" spans="1:2">
      <c r="A6316">
        <v>6315</v>
      </c>
      <c r="B6316" s="13">
        <v>0.88271605254188212</v>
      </c>
    </row>
    <row r="6317" spans="1:2">
      <c r="A6317">
        <v>6316</v>
      </c>
      <c r="B6317" s="13">
        <v>-2.0938566130294363</v>
      </c>
    </row>
    <row r="6318" spans="1:2">
      <c r="A6318">
        <v>6317</v>
      </c>
      <c r="B6318" s="13">
        <v>-1.9239878728123432E-2</v>
      </c>
    </row>
    <row r="6319" spans="1:2">
      <c r="A6319">
        <v>6318</v>
      </c>
      <c r="B6319" s="13">
        <v>-2.2265001520429113</v>
      </c>
    </row>
    <row r="6320" spans="1:2">
      <c r="A6320">
        <v>6319</v>
      </c>
      <c r="B6320" s="13">
        <v>-4.7565611559307612</v>
      </c>
    </row>
    <row r="6321" spans="1:2">
      <c r="A6321">
        <v>6320</v>
      </c>
      <c r="B6321" s="13">
        <v>-5.7075006265693817</v>
      </c>
    </row>
    <row r="6322" spans="1:2">
      <c r="A6322">
        <v>6321</v>
      </c>
      <c r="B6322" s="13">
        <v>-5.935415400431391</v>
      </c>
    </row>
    <row r="6323" spans="1:2">
      <c r="A6323">
        <v>6322</v>
      </c>
      <c r="B6323" s="13">
        <v>1.2909408890367717</v>
      </c>
    </row>
    <row r="6324" spans="1:2">
      <c r="A6324">
        <v>6323</v>
      </c>
      <c r="B6324" s="13">
        <v>-4.2088465833417299</v>
      </c>
    </row>
    <row r="6325" spans="1:2">
      <c r="A6325">
        <v>6324</v>
      </c>
      <c r="B6325" s="13">
        <v>-2.3850606846643512</v>
      </c>
    </row>
    <row r="6326" spans="1:2">
      <c r="A6326">
        <v>6325</v>
      </c>
      <c r="B6326" s="13">
        <v>-5.485156896025341</v>
      </c>
    </row>
    <row r="6327" spans="1:2">
      <c r="A6327">
        <v>6326</v>
      </c>
      <c r="B6327" s="13">
        <v>-1.2736119837443891</v>
      </c>
    </row>
    <row r="6328" spans="1:2">
      <c r="A6328">
        <v>6327</v>
      </c>
      <c r="B6328" s="13">
        <v>-0.82901926573703533</v>
      </c>
    </row>
    <row r="6329" spans="1:2">
      <c r="A6329">
        <v>6328</v>
      </c>
      <c r="B6329" s="13">
        <v>-3.6991514798785587</v>
      </c>
    </row>
    <row r="6330" spans="1:2">
      <c r="A6330">
        <v>6329</v>
      </c>
      <c r="B6330" s="13">
        <v>-0.57382720951741306</v>
      </c>
    </row>
    <row r="6331" spans="1:2">
      <c r="A6331">
        <v>6330</v>
      </c>
      <c r="B6331" s="13">
        <v>0.82814752911794209</v>
      </c>
    </row>
    <row r="6332" spans="1:2">
      <c r="A6332">
        <v>6331</v>
      </c>
      <c r="B6332" s="13">
        <v>-3.5700571957035958</v>
      </c>
    </row>
    <row r="6333" spans="1:2">
      <c r="A6333">
        <v>6332</v>
      </c>
      <c r="B6333" s="13">
        <v>-2.4206135879223338</v>
      </c>
    </row>
    <row r="6334" spans="1:2">
      <c r="A6334">
        <v>6333</v>
      </c>
      <c r="B6334" s="13">
        <v>0.27711185570884911</v>
      </c>
    </row>
    <row r="6335" spans="1:2">
      <c r="A6335">
        <v>6334</v>
      </c>
      <c r="B6335" s="13">
        <v>-4.552624842301368</v>
      </c>
    </row>
    <row r="6336" spans="1:2">
      <c r="A6336">
        <v>6335</v>
      </c>
      <c r="B6336" s="13">
        <v>-1.8799949761500609</v>
      </c>
    </row>
    <row r="6337" spans="1:2">
      <c r="A6337">
        <v>6336</v>
      </c>
      <c r="B6337" s="13">
        <v>0.99154324956243201</v>
      </c>
    </row>
    <row r="6338" spans="1:2">
      <c r="A6338">
        <v>6337</v>
      </c>
      <c r="B6338" s="13">
        <v>-0.37631157482569039</v>
      </c>
    </row>
    <row r="6339" spans="1:2">
      <c r="A6339">
        <v>6338</v>
      </c>
      <c r="B6339" s="13">
        <v>-2.0010770766388162</v>
      </c>
    </row>
    <row r="6340" spans="1:2">
      <c r="A6340">
        <v>6339</v>
      </c>
      <c r="B6340" s="13">
        <v>2.2998038797745459</v>
      </c>
    </row>
    <row r="6341" spans="1:2">
      <c r="A6341">
        <v>6340</v>
      </c>
      <c r="B6341" s="13">
        <v>3.4541564732541827</v>
      </c>
    </row>
    <row r="6342" spans="1:2">
      <c r="A6342">
        <v>6341</v>
      </c>
      <c r="B6342" s="13">
        <v>-4.8937759728995092</v>
      </c>
    </row>
    <row r="6343" spans="1:2">
      <c r="A6343">
        <v>6342</v>
      </c>
      <c r="B6343" s="13">
        <v>1.6788452080684861</v>
      </c>
    </row>
    <row r="6344" spans="1:2">
      <c r="A6344">
        <v>6343</v>
      </c>
      <c r="B6344" s="13">
        <v>-0.42271904745711364</v>
      </c>
    </row>
    <row r="6345" spans="1:2">
      <c r="A6345">
        <v>6344</v>
      </c>
      <c r="B6345" s="13">
        <v>-6.4781458310281623</v>
      </c>
    </row>
    <row r="6346" spans="1:2">
      <c r="A6346">
        <v>6345</v>
      </c>
      <c r="B6346" s="13">
        <v>-0.30243741821024472</v>
      </c>
    </row>
    <row r="6347" spans="1:2">
      <c r="A6347">
        <v>6346</v>
      </c>
      <c r="B6347" s="13">
        <v>0.84493402080171454</v>
      </c>
    </row>
    <row r="6348" spans="1:2">
      <c r="A6348">
        <v>6347</v>
      </c>
      <c r="B6348" s="13">
        <v>-6.3580053115878012</v>
      </c>
    </row>
    <row r="6349" spans="1:2">
      <c r="A6349">
        <v>6348</v>
      </c>
      <c r="B6349" s="13">
        <v>4.7444829920137899</v>
      </c>
    </row>
    <row r="6350" spans="1:2">
      <c r="A6350">
        <v>6349</v>
      </c>
      <c r="B6350" s="13">
        <v>-5.9781233897380037</v>
      </c>
    </row>
    <row r="6351" spans="1:2">
      <c r="A6351">
        <v>6350</v>
      </c>
      <c r="B6351" s="13">
        <v>-1.797502987400142</v>
      </c>
    </row>
    <row r="6352" spans="1:2">
      <c r="A6352">
        <v>6351</v>
      </c>
      <c r="B6352" s="13">
        <v>2.2333271352910589</v>
      </c>
    </row>
    <row r="6353" spans="1:2">
      <c r="A6353">
        <v>6352</v>
      </c>
      <c r="B6353" s="13">
        <v>0.92845677011341721</v>
      </c>
    </row>
    <row r="6354" spans="1:2">
      <c r="A6354">
        <v>6353</v>
      </c>
      <c r="B6354" s="13">
        <v>-3.029257699979091</v>
      </c>
    </row>
    <row r="6355" spans="1:2">
      <c r="A6355">
        <v>6354</v>
      </c>
      <c r="B6355" s="13">
        <v>2.6104222853022372</v>
      </c>
    </row>
    <row r="6356" spans="1:2">
      <c r="A6356">
        <v>6355</v>
      </c>
      <c r="B6356" s="13">
        <v>-4.1102373392886973</v>
      </c>
    </row>
    <row r="6357" spans="1:2">
      <c r="A6357">
        <v>6356</v>
      </c>
      <c r="B6357" s="13">
        <v>2.7900464549732216</v>
      </c>
    </row>
    <row r="6358" spans="1:2">
      <c r="A6358">
        <v>6357</v>
      </c>
      <c r="B6358" s="13">
        <v>-0.10391712533253163</v>
      </c>
    </row>
    <row r="6359" spans="1:2">
      <c r="A6359">
        <v>6358</v>
      </c>
      <c r="B6359" s="13">
        <v>-7.749875823015856E-2</v>
      </c>
    </row>
    <row r="6360" spans="1:2">
      <c r="A6360">
        <v>6359</v>
      </c>
      <c r="B6360" s="13">
        <v>-1.8773918043172815</v>
      </c>
    </row>
    <row r="6361" spans="1:2">
      <c r="A6361">
        <v>6360</v>
      </c>
      <c r="B6361" s="13">
        <v>-1.6039115168331994</v>
      </c>
    </row>
    <row r="6362" spans="1:2">
      <c r="A6362">
        <v>6361</v>
      </c>
      <c r="B6362" s="13">
        <v>-1.8799060120057769</v>
      </c>
    </row>
    <row r="6363" spans="1:2">
      <c r="A6363">
        <v>6362</v>
      </c>
      <c r="B6363" s="13">
        <v>-2.3546793463247986</v>
      </c>
    </row>
    <row r="6364" spans="1:2">
      <c r="A6364">
        <v>6363</v>
      </c>
      <c r="B6364" s="13">
        <v>1.3065897544820833</v>
      </c>
    </row>
    <row r="6365" spans="1:2">
      <c r="A6365">
        <v>6364</v>
      </c>
      <c r="B6365" s="13">
        <v>-0.78988975135813944</v>
      </c>
    </row>
    <row r="6366" spans="1:2">
      <c r="A6366">
        <v>6365</v>
      </c>
      <c r="B6366" s="13">
        <v>0.95043395475127057</v>
      </c>
    </row>
    <row r="6367" spans="1:2">
      <c r="A6367">
        <v>6366</v>
      </c>
      <c r="B6367" s="13">
        <v>0.76058317365133243</v>
      </c>
    </row>
    <row r="6368" spans="1:2">
      <c r="A6368">
        <v>6367</v>
      </c>
      <c r="B6368" s="13">
        <v>-9.3737412349255909</v>
      </c>
    </row>
    <row r="6369" spans="1:2">
      <c r="A6369">
        <v>6368</v>
      </c>
      <c r="B6369" s="13">
        <v>-1.1356886028453477</v>
      </c>
    </row>
    <row r="6370" spans="1:2">
      <c r="A6370">
        <v>6369</v>
      </c>
      <c r="B6370" s="13">
        <v>-1.0188288494455202</v>
      </c>
    </row>
    <row r="6371" spans="1:2">
      <c r="A6371">
        <v>6370</v>
      </c>
      <c r="B6371" s="13">
        <v>-1.3577307457846826</v>
      </c>
    </row>
    <row r="6372" spans="1:2">
      <c r="A6372">
        <v>6371</v>
      </c>
      <c r="B6372" s="13">
        <v>2.0890749616507946</v>
      </c>
    </row>
    <row r="6373" spans="1:2">
      <c r="A6373">
        <v>6372</v>
      </c>
      <c r="B6373" s="13">
        <v>4.6393599364058166E-2</v>
      </c>
    </row>
    <row r="6374" spans="1:2">
      <c r="A6374">
        <v>6373</v>
      </c>
      <c r="B6374" s="13">
        <v>-3.7468360391730986</v>
      </c>
    </row>
    <row r="6375" spans="1:2">
      <c r="A6375">
        <v>6374</v>
      </c>
      <c r="B6375" s="13">
        <v>-5.9183957773248058E-2</v>
      </c>
    </row>
    <row r="6376" spans="1:2">
      <c r="A6376">
        <v>6375</v>
      </c>
      <c r="B6376" s="13">
        <v>1.7821480137635071E-2</v>
      </c>
    </row>
    <row r="6377" spans="1:2">
      <c r="A6377">
        <v>6376</v>
      </c>
      <c r="B6377" s="13">
        <v>-0.95044605527231596</v>
      </c>
    </row>
    <row r="6378" spans="1:2">
      <c r="A6378">
        <v>6377</v>
      </c>
      <c r="B6378" s="13">
        <v>7.1871323743162083</v>
      </c>
    </row>
    <row r="6379" spans="1:2">
      <c r="A6379">
        <v>6378</v>
      </c>
      <c r="B6379" s="13">
        <v>-1.5009435669628748</v>
      </c>
    </row>
    <row r="6380" spans="1:2">
      <c r="A6380">
        <v>6379</v>
      </c>
      <c r="B6380" s="13">
        <v>-0.91303849274450344</v>
      </c>
    </row>
    <row r="6381" spans="1:2">
      <c r="A6381">
        <v>6380</v>
      </c>
      <c r="B6381" s="13">
        <v>-6.1085681146121708E-2</v>
      </c>
    </row>
    <row r="6382" spans="1:2">
      <c r="A6382">
        <v>6381</v>
      </c>
      <c r="B6382" s="13">
        <v>2.3265547055993578</v>
      </c>
    </row>
    <row r="6383" spans="1:2">
      <c r="A6383">
        <v>6382</v>
      </c>
      <c r="B6383" s="13">
        <v>-0.40567234233363547</v>
      </c>
    </row>
    <row r="6384" spans="1:2">
      <c r="A6384">
        <v>6383</v>
      </c>
      <c r="B6384" s="13">
        <v>6.3664445815816197</v>
      </c>
    </row>
    <row r="6385" spans="1:2">
      <c r="A6385">
        <v>6384</v>
      </c>
      <c r="B6385" s="13">
        <v>-4.1998448032505218</v>
      </c>
    </row>
    <row r="6386" spans="1:2">
      <c r="A6386">
        <v>6385</v>
      </c>
      <c r="B6386" s="13">
        <v>-2.9767064658439017</v>
      </c>
    </row>
    <row r="6387" spans="1:2">
      <c r="A6387">
        <v>6386</v>
      </c>
      <c r="B6387" s="13">
        <v>2.1434456193605738</v>
      </c>
    </row>
    <row r="6388" spans="1:2">
      <c r="A6388">
        <v>6387</v>
      </c>
      <c r="B6388" s="13">
        <v>-0.67479005568639094</v>
      </c>
    </row>
    <row r="6389" spans="1:2">
      <c r="A6389">
        <v>6388</v>
      </c>
      <c r="B6389" s="13">
        <v>-0.18775965596354346</v>
      </c>
    </row>
    <row r="6390" spans="1:2">
      <c r="A6390">
        <v>6389</v>
      </c>
      <c r="B6390" s="13">
        <v>0.49616625798235908</v>
      </c>
    </row>
    <row r="6391" spans="1:2">
      <c r="A6391">
        <v>6390</v>
      </c>
      <c r="B6391" s="13">
        <v>-0.61645067711966572</v>
      </c>
    </row>
    <row r="6392" spans="1:2">
      <c r="A6392">
        <v>6391</v>
      </c>
      <c r="B6392" s="13">
        <v>-2.0942066979756397</v>
      </c>
    </row>
    <row r="6393" spans="1:2">
      <c r="A6393">
        <v>6392</v>
      </c>
      <c r="B6393" s="13">
        <v>4.8880569778591365</v>
      </c>
    </row>
    <row r="6394" spans="1:2">
      <c r="A6394">
        <v>6393</v>
      </c>
      <c r="B6394" s="13">
        <v>0.67211734710160864</v>
      </c>
    </row>
    <row r="6395" spans="1:2">
      <c r="A6395">
        <v>6394</v>
      </c>
      <c r="B6395" s="13">
        <v>0.86622247767878768</v>
      </c>
    </row>
    <row r="6396" spans="1:2">
      <c r="A6396">
        <v>6395</v>
      </c>
      <c r="B6396" s="13">
        <v>-5.4551731679346824</v>
      </c>
    </row>
    <row r="6397" spans="1:2">
      <c r="A6397">
        <v>6396</v>
      </c>
      <c r="B6397" s="13">
        <v>-0.40523274552362276</v>
      </c>
    </row>
    <row r="6398" spans="1:2">
      <c r="A6398">
        <v>6397</v>
      </c>
      <c r="B6398" s="13">
        <v>-4.4438728822591873</v>
      </c>
    </row>
    <row r="6399" spans="1:2">
      <c r="A6399">
        <v>6398</v>
      </c>
      <c r="B6399" s="13">
        <v>-0.85077404869875262</v>
      </c>
    </row>
    <row r="6400" spans="1:2">
      <c r="A6400">
        <v>6399</v>
      </c>
      <c r="B6400" s="13">
        <v>4.5140268892245237</v>
      </c>
    </row>
    <row r="6401" spans="1:2">
      <c r="A6401">
        <v>6400</v>
      </c>
      <c r="B6401" s="13">
        <v>-3.1306107017602809</v>
      </c>
    </row>
    <row r="6402" spans="1:2">
      <c r="A6402">
        <v>6401</v>
      </c>
      <c r="B6402" s="13">
        <v>-1.2827159162535691</v>
      </c>
    </row>
    <row r="6403" spans="1:2">
      <c r="A6403">
        <v>6402</v>
      </c>
      <c r="B6403" s="13">
        <v>6.6309492126726175</v>
      </c>
    </row>
    <row r="6404" spans="1:2">
      <c r="A6404">
        <v>6403</v>
      </c>
      <c r="B6404" s="13">
        <v>-10.632801926911357</v>
      </c>
    </row>
    <row r="6405" spans="1:2">
      <c r="A6405">
        <v>6404</v>
      </c>
      <c r="B6405" s="13">
        <v>2.8673948341515287</v>
      </c>
    </row>
    <row r="6406" spans="1:2">
      <c r="A6406">
        <v>6405</v>
      </c>
      <c r="B6406" s="13">
        <v>2.4714314055897564</v>
      </c>
    </row>
    <row r="6407" spans="1:2">
      <c r="A6407">
        <v>6406</v>
      </c>
      <c r="B6407" s="13">
        <v>-5.288317347426446</v>
      </c>
    </row>
    <row r="6408" spans="1:2">
      <c r="A6408">
        <v>6407</v>
      </c>
      <c r="B6408" s="13">
        <v>1.0281709801840901</v>
      </c>
    </row>
    <row r="6409" spans="1:2">
      <c r="A6409">
        <v>6408</v>
      </c>
      <c r="B6409" s="13">
        <v>1.0619762325122357</v>
      </c>
    </row>
    <row r="6410" spans="1:2">
      <c r="A6410">
        <v>6409</v>
      </c>
      <c r="B6410" s="13">
        <v>-1.7893566171024458</v>
      </c>
    </row>
    <row r="6411" spans="1:2">
      <c r="A6411">
        <v>6410</v>
      </c>
      <c r="B6411" s="13">
        <v>0.38087080207383039</v>
      </c>
    </row>
    <row r="6412" spans="1:2">
      <c r="A6412">
        <v>6411</v>
      </c>
      <c r="B6412" s="13">
        <v>1.501221257458041</v>
      </c>
    </row>
    <row r="6413" spans="1:2">
      <c r="A6413">
        <v>6412</v>
      </c>
      <c r="B6413" s="13">
        <v>1.1635107428064226</v>
      </c>
    </row>
    <row r="6414" spans="1:2">
      <c r="A6414">
        <v>6413</v>
      </c>
      <c r="B6414" s="13">
        <v>-2.3355320776726844</v>
      </c>
    </row>
    <row r="6415" spans="1:2">
      <c r="A6415">
        <v>6414</v>
      </c>
      <c r="B6415" s="13">
        <v>2.9141373861698128</v>
      </c>
    </row>
    <row r="6416" spans="1:2">
      <c r="A6416">
        <v>6415</v>
      </c>
      <c r="B6416" s="13">
        <v>-0.66282148696668619</v>
      </c>
    </row>
    <row r="6417" spans="1:2">
      <c r="A6417">
        <v>6416</v>
      </c>
      <c r="B6417" s="13">
        <v>0.66182139769984316</v>
      </c>
    </row>
    <row r="6418" spans="1:2">
      <c r="A6418">
        <v>6417</v>
      </c>
      <c r="B6418" s="13">
        <v>-7.0127555271093094</v>
      </c>
    </row>
    <row r="6419" spans="1:2">
      <c r="A6419">
        <v>6418</v>
      </c>
      <c r="B6419" s="13">
        <v>0.11194937336283307</v>
      </c>
    </row>
    <row r="6420" spans="1:2">
      <c r="A6420">
        <v>6419</v>
      </c>
      <c r="B6420" s="13">
        <v>0.20169861265547911</v>
      </c>
    </row>
    <row r="6421" spans="1:2">
      <c r="A6421">
        <v>6420</v>
      </c>
      <c r="B6421" s="13">
        <v>2.0466885729838005</v>
      </c>
    </row>
    <row r="6422" spans="1:2">
      <c r="A6422">
        <v>6421</v>
      </c>
      <c r="B6422" s="13">
        <v>-2.3247723677185359</v>
      </c>
    </row>
    <row r="6423" spans="1:2">
      <c r="A6423">
        <v>6422</v>
      </c>
      <c r="B6423" s="13">
        <v>-2.2006154646017513</v>
      </c>
    </row>
    <row r="6424" spans="1:2">
      <c r="A6424">
        <v>6423</v>
      </c>
      <c r="B6424" s="13">
        <v>-0.97865608269542803</v>
      </c>
    </row>
    <row r="6425" spans="1:2">
      <c r="A6425">
        <v>6424</v>
      </c>
      <c r="B6425" s="13">
        <v>-3.9756827741147376</v>
      </c>
    </row>
    <row r="6426" spans="1:2">
      <c r="A6426">
        <v>6425</v>
      </c>
      <c r="B6426" s="13">
        <v>-4.9189759093853404E-2</v>
      </c>
    </row>
    <row r="6427" spans="1:2">
      <c r="A6427">
        <v>6426</v>
      </c>
      <c r="B6427" s="13">
        <v>-1.4806514046957231</v>
      </c>
    </row>
    <row r="6428" spans="1:2">
      <c r="A6428">
        <v>6427</v>
      </c>
      <c r="B6428" s="13">
        <v>9.8624725318144452E-2</v>
      </c>
    </row>
    <row r="6429" spans="1:2">
      <c r="A6429">
        <v>6428</v>
      </c>
      <c r="B6429" s="13">
        <v>3.6312513643334388</v>
      </c>
    </row>
    <row r="6430" spans="1:2">
      <c r="A6430">
        <v>6429</v>
      </c>
      <c r="B6430" s="13">
        <v>0.31491730935416523</v>
      </c>
    </row>
    <row r="6431" spans="1:2">
      <c r="A6431">
        <v>6430</v>
      </c>
      <c r="B6431" s="13">
        <v>2.2821325512529551</v>
      </c>
    </row>
    <row r="6432" spans="1:2">
      <c r="A6432">
        <v>6431</v>
      </c>
      <c r="B6432" s="13">
        <v>-2.4146400476230756</v>
      </c>
    </row>
    <row r="6433" spans="1:2">
      <c r="A6433">
        <v>6432</v>
      </c>
      <c r="B6433" s="13">
        <v>-4.0349721540639614</v>
      </c>
    </row>
    <row r="6434" spans="1:2">
      <c r="A6434">
        <v>6433</v>
      </c>
      <c r="B6434" s="13">
        <v>-6.6992821731849617E-2</v>
      </c>
    </row>
    <row r="6435" spans="1:2">
      <c r="A6435">
        <v>6434</v>
      </c>
      <c r="B6435" s="13">
        <v>3.4929327679819586</v>
      </c>
    </row>
    <row r="6436" spans="1:2">
      <c r="A6436">
        <v>6435</v>
      </c>
      <c r="B6436" s="13">
        <v>0.28564117631282016</v>
      </c>
    </row>
    <row r="6437" spans="1:2">
      <c r="A6437">
        <v>6436</v>
      </c>
      <c r="B6437" s="13">
        <v>4.1534468688606472</v>
      </c>
    </row>
    <row r="6438" spans="1:2">
      <c r="A6438">
        <v>6437</v>
      </c>
      <c r="B6438" s="13">
        <v>-0.36066717370029494</v>
      </c>
    </row>
    <row r="6439" spans="1:2">
      <c r="A6439">
        <v>6438</v>
      </c>
      <c r="B6439" s="13">
        <v>5.9593085609788652</v>
      </c>
    </row>
    <row r="6440" spans="1:2">
      <c r="A6440">
        <v>6439</v>
      </c>
      <c r="B6440" s="13">
        <v>-0.81586637571994547</v>
      </c>
    </row>
    <row r="6441" spans="1:2">
      <c r="A6441">
        <v>6440</v>
      </c>
      <c r="B6441" s="13">
        <v>1.9354256306892867</v>
      </c>
    </row>
    <row r="6442" spans="1:2">
      <c r="A6442">
        <v>6441</v>
      </c>
      <c r="B6442" s="13">
        <v>-6.3048074226227708</v>
      </c>
    </row>
    <row r="6443" spans="1:2">
      <c r="A6443">
        <v>6442</v>
      </c>
      <c r="B6443" s="13">
        <v>-0.54254675926369988</v>
      </c>
    </row>
    <row r="6444" spans="1:2">
      <c r="A6444">
        <v>6443</v>
      </c>
      <c r="B6444" s="13">
        <v>-2.0801221010489162</v>
      </c>
    </row>
    <row r="6445" spans="1:2">
      <c r="A6445">
        <v>6444</v>
      </c>
      <c r="B6445" s="13">
        <v>-0.94238425561701478</v>
      </c>
    </row>
    <row r="6446" spans="1:2">
      <c r="A6446">
        <v>6445</v>
      </c>
      <c r="B6446" s="13">
        <v>8.0405050190221807</v>
      </c>
    </row>
    <row r="6447" spans="1:2">
      <c r="A6447">
        <v>6446</v>
      </c>
      <c r="B6447" s="13">
        <v>-1.8293259237369126</v>
      </c>
    </row>
    <row r="6448" spans="1:2">
      <c r="A6448">
        <v>6447</v>
      </c>
      <c r="B6448" s="13">
        <v>-4.273518010560827</v>
      </c>
    </row>
    <row r="6449" spans="1:2">
      <c r="A6449">
        <v>6448</v>
      </c>
      <c r="B6449" s="13">
        <v>2.1299909407214823</v>
      </c>
    </row>
    <row r="6450" spans="1:2">
      <c r="A6450">
        <v>6449</v>
      </c>
      <c r="B6450" s="13">
        <v>-1.6429887270585486</v>
      </c>
    </row>
    <row r="6451" spans="1:2">
      <c r="A6451">
        <v>6450</v>
      </c>
      <c r="B6451" s="13">
        <v>2.2684753070954233</v>
      </c>
    </row>
    <row r="6452" spans="1:2">
      <c r="A6452">
        <v>6451</v>
      </c>
      <c r="B6452" s="13">
        <v>-5.8528679747043295</v>
      </c>
    </row>
    <row r="6453" spans="1:2">
      <c r="A6453">
        <v>6452</v>
      </c>
      <c r="B6453" s="13">
        <v>5.846792374843945</v>
      </c>
    </row>
    <row r="6454" spans="1:2">
      <c r="A6454">
        <v>6453</v>
      </c>
      <c r="B6454" s="13">
        <v>-5.1420238464964649</v>
      </c>
    </row>
    <row r="6455" spans="1:2">
      <c r="A6455">
        <v>6454</v>
      </c>
      <c r="B6455" s="13">
        <v>-1.9713124452147741</v>
      </c>
    </row>
    <row r="6456" spans="1:2">
      <c r="A6456">
        <v>6455</v>
      </c>
      <c r="B6456" s="13">
        <v>-0.82150451515251366</v>
      </c>
    </row>
    <row r="6457" spans="1:2">
      <c r="A6457">
        <v>6456</v>
      </c>
      <c r="B6457" s="13">
        <v>-3.8180753954018027</v>
      </c>
    </row>
    <row r="6458" spans="1:2">
      <c r="A6458">
        <v>6457</v>
      </c>
      <c r="B6458" s="13">
        <v>-2.6711582851577944</v>
      </c>
    </row>
    <row r="6459" spans="1:2">
      <c r="A6459">
        <v>6458</v>
      </c>
      <c r="B6459" s="13">
        <v>-0.25992714095713132</v>
      </c>
    </row>
    <row r="6460" spans="1:2">
      <c r="A6460">
        <v>6459</v>
      </c>
      <c r="B6460" s="13">
        <v>-0.37210651369404713</v>
      </c>
    </row>
    <row r="6461" spans="1:2">
      <c r="A6461">
        <v>6460</v>
      </c>
      <c r="B6461" s="13">
        <v>2.4213872422241227</v>
      </c>
    </row>
    <row r="6462" spans="1:2">
      <c r="A6462">
        <v>6461</v>
      </c>
      <c r="B6462" s="13">
        <v>-0.76024157111219992</v>
      </c>
    </row>
    <row r="6463" spans="1:2">
      <c r="A6463">
        <v>6462</v>
      </c>
      <c r="B6463" s="13">
        <v>-3.5506581699825217</v>
      </c>
    </row>
    <row r="6464" spans="1:2">
      <c r="A6464">
        <v>6463</v>
      </c>
      <c r="B6464" s="13">
        <v>-2.0000849900937325</v>
      </c>
    </row>
    <row r="6465" spans="1:2">
      <c r="A6465">
        <v>6464</v>
      </c>
      <c r="B6465" s="13">
        <v>-0.80955217549719238</v>
      </c>
    </row>
    <row r="6466" spans="1:2">
      <c r="A6466">
        <v>6465</v>
      </c>
      <c r="B6466" s="13">
        <v>1.2997589568042551</v>
      </c>
    </row>
    <row r="6467" spans="1:2">
      <c r="A6467">
        <v>6466</v>
      </c>
      <c r="B6467" s="13">
        <v>1.4595346561722642</v>
      </c>
    </row>
    <row r="6468" spans="1:2">
      <c r="A6468">
        <v>6467</v>
      </c>
      <c r="B6468" s="13">
        <v>-0.70983488962746777</v>
      </c>
    </row>
    <row r="6469" spans="1:2">
      <c r="A6469">
        <v>6468</v>
      </c>
      <c r="B6469" s="13">
        <v>2.995099289052205</v>
      </c>
    </row>
    <row r="6470" spans="1:2">
      <c r="A6470">
        <v>6469</v>
      </c>
      <c r="B6470" s="13">
        <v>-5.1954598284615008</v>
      </c>
    </row>
    <row r="6471" spans="1:2">
      <c r="A6471">
        <v>6470</v>
      </c>
      <c r="B6471" s="13">
        <v>-4.2157175344480065</v>
      </c>
    </row>
    <row r="6472" spans="1:2">
      <c r="A6472">
        <v>6471</v>
      </c>
      <c r="B6472" s="13">
        <v>0.61452681662316899</v>
      </c>
    </row>
    <row r="6473" spans="1:2">
      <c r="A6473">
        <v>6472</v>
      </c>
      <c r="B6473" s="13">
        <v>-8.8836084341096111</v>
      </c>
    </row>
    <row r="6474" spans="1:2">
      <c r="A6474">
        <v>6473</v>
      </c>
      <c r="B6474" s="13">
        <v>1.6641198119684273</v>
      </c>
    </row>
    <row r="6475" spans="1:2">
      <c r="A6475">
        <v>6474</v>
      </c>
      <c r="B6475" s="13">
        <v>1.0448718639960559</v>
      </c>
    </row>
    <row r="6476" spans="1:2">
      <c r="A6476">
        <v>6475</v>
      </c>
      <c r="B6476" s="13">
        <v>1.2480011328796783</v>
      </c>
    </row>
    <row r="6477" spans="1:2">
      <c r="A6477">
        <v>6476</v>
      </c>
      <c r="B6477" s="13">
        <v>-4.2168835389542849</v>
      </c>
    </row>
    <row r="6478" spans="1:2">
      <c r="A6478">
        <v>6477</v>
      </c>
      <c r="B6478" s="13">
        <v>2.866398056019472</v>
      </c>
    </row>
    <row r="6479" spans="1:2">
      <c r="A6479">
        <v>6478</v>
      </c>
      <c r="B6479" s="13">
        <v>0.2184960685388925</v>
      </c>
    </row>
    <row r="6480" spans="1:2">
      <c r="A6480">
        <v>6479</v>
      </c>
      <c r="B6480" s="13">
        <v>-5.0333624951803886</v>
      </c>
    </row>
    <row r="6481" spans="1:2">
      <c r="A6481">
        <v>6480</v>
      </c>
      <c r="B6481" s="13">
        <v>-1.7503200117327924</v>
      </c>
    </row>
    <row r="6482" spans="1:2">
      <c r="A6482">
        <v>6481</v>
      </c>
      <c r="B6482" s="13">
        <v>-3.1586481008041205</v>
      </c>
    </row>
    <row r="6483" spans="1:2">
      <c r="A6483">
        <v>6482</v>
      </c>
      <c r="B6483" s="13">
        <v>-2.8678812205631954</v>
      </c>
    </row>
    <row r="6484" spans="1:2">
      <c r="A6484">
        <v>6483</v>
      </c>
      <c r="B6484" s="13">
        <v>-3.2300169144957525</v>
      </c>
    </row>
    <row r="6485" spans="1:2">
      <c r="A6485">
        <v>6484</v>
      </c>
      <c r="B6485" s="13">
        <v>3.2856436211176767</v>
      </c>
    </row>
    <row r="6486" spans="1:2">
      <c r="A6486">
        <v>6485</v>
      </c>
      <c r="B6486" s="13">
        <v>-0.98088871752411122</v>
      </c>
    </row>
    <row r="6487" spans="1:2">
      <c r="A6487">
        <v>6486</v>
      </c>
      <c r="B6487" s="13">
        <v>-5.5139837119353468</v>
      </c>
    </row>
    <row r="6488" spans="1:2">
      <c r="A6488">
        <v>6487</v>
      </c>
      <c r="B6488" s="13">
        <v>-0.97290035194783742</v>
      </c>
    </row>
    <row r="6489" spans="1:2">
      <c r="A6489">
        <v>6488</v>
      </c>
      <c r="B6489" s="13">
        <v>-6.8773969180038304</v>
      </c>
    </row>
    <row r="6490" spans="1:2">
      <c r="A6490">
        <v>6489</v>
      </c>
      <c r="B6490" s="13">
        <v>-2.1887523441043779</v>
      </c>
    </row>
    <row r="6491" spans="1:2">
      <c r="A6491">
        <v>6490</v>
      </c>
      <c r="B6491" s="13">
        <v>-7.4001211889143752</v>
      </c>
    </row>
    <row r="6492" spans="1:2">
      <c r="A6492">
        <v>6491</v>
      </c>
      <c r="B6492" s="13">
        <v>3.0354208560834626</v>
      </c>
    </row>
    <row r="6493" spans="1:2">
      <c r="A6493">
        <v>6492</v>
      </c>
      <c r="B6493" s="13">
        <v>0.20543111812935352</v>
      </c>
    </row>
    <row r="6494" spans="1:2">
      <c r="A6494">
        <v>6493</v>
      </c>
      <c r="B6494" s="13">
        <v>1.9959868825141389</v>
      </c>
    </row>
    <row r="6495" spans="1:2">
      <c r="A6495">
        <v>6494</v>
      </c>
      <c r="B6495" s="13">
        <v>-3.1292080093989463</v>
      </c>
    </row>
    <row r="6496" spans="1:2">
      <c r="A6496">
        <v>6495</v>
      </c>
      <c r="B6496" s="13">
        <v>-4.3059636322906805</v>
      </c>
    </row>
    <row r="6497" spans="1:2">
      <c r="A6497">
        <v>6496</v>
      </c>
      <c r="B6497" s="13">
        <v>0.86416242171225988</v>
      </c>
    </row>
    <row r="6498" spans="1:2">
      <c r="A6498">
        <v>6497</v>
      </c>
      <c r="B6498" s="13">
        <v>-4.7750977573026461</v>
      </c>
    </row>
    <row r="6499" spans="1:2">
      <c r="A6499">
        <v>6498</v>
      </c>
      <c r="B6499" s="13">
        <v>3.1523842335751571</v>
      </c>
    </row>
    <row r="6500" spans="1:2">
      <c r="A6500">
        <v>6499</v>
      </c>
      <c r="B6500" s="13">
        <v>-1.0728916960190236</v>
      </c>
    </row>
    <row r="6501" spans="1:2">
      <c r="A6501">
        <v>6500</v>
      </c>
      <c r="B6501" s="13">
        <v>-0.85783590160805856</v>
      </c>
    </row>
    <row r="6502" spans="1:2">
      <c r="A6502">
        <v>6501</v>
      </c>
      <c r="B6502" s="13">
        <v>-4.3387216075233512</v>
      </c>
    </row>
    <row r="6503" spans="1:2">
      <c r="A6503">
        <v>6502</v>
      </c>
      <c r="B6503" s="13">
        <v>-3.6583628479513592</v>
      </c>
    </row>
    <row r="6504" spans="1:2">
      <c r="A6504">
        <v>6503</v>
      </c>
      <c r="B6504" s="13">
        <v>-1.1207639284908362</v>
      </c>
    </row>
    <row r="6505" spans="1:2">
      <c r="A6505">
        <v>6504</v>
      </c>
      <c r="B6505" s="13">
        <v>-12.193742211163762</v>
      </c>
    </row>
    <row r="6506" spans="1:2">
      <c r="A6506">
        <v>6505</v>
      </c>
      <c r="B6506" s="13">
        <v>-1.1299406409663655</v>
      </c>
    </row>
    <row r="6507" spans="1:2">
      <c r="A6507">
        <v>6506</v>
      </c>
      <c r="B6507" s="13">
        <v>-2.3156399599949706</v>
      </c>
    </row>
    <row r="6508" spans="1:2">
      <c r="A6508">
        <v>6507</v>
      </c>
      <c r="B6508" s="13">
        <v>5.1725845609846077</v>
      </c>
    </row>
    <row r="6509" spans="1:2">
      <c r="A6509">
        <v>6508</v>
      </c>
      <c r="B6509" s="13">
        <v>-1.9102183962357802</v>
      </c>
    </row>
    <row r="6510" spans="1:2">
      <c r="A6510">
        <v>6509</v>
      </c>
      <c r="B6510" s="13">
        <v>-3.1836679153648797</v>
      </c>
    </row>
    <row r="6511" spans="1:2">
      <c r="A6511">
        <v>6510</v>
      </c>
      <c r="B6511" s="13">
        <v>9.2808903608075646</v>
      </c>
    </row>
    <row r="6512" spans="1:2">
      <c r="A6512">
        <v>6511</v>
      </c>
      <c r="B6512" s="13">
        <v>3.5498588682361278</v>
      </c>
    </row>
    <row r="6513" spans="1:2">
      <c r="A6513">
        <v>6512</v>
      </c>
      <c r="B6513" s="13">
        <v>4.461117494797481</v>
      </c>
    </row>
    <row r="6514" spans="1:2">
      <c r="A6514">
        <v>6513</v>
      </c>
      <c r="B6514" s="13">
        <v>-5.3218622185023383</v>
      </c>
    </row>
    <row r="6515" spans="1:2">
      <c r="A6515">
        <v>6514</v>
      </c>
      <c r="B6515" s="13">
        <v>3.07792320945827</v>
      </c>
    </row>
    <row r="6516" spans="1:2">
      <c r="A6516">
        <v>6515</v>
      </c>
      <c r="B6516" s="13">
        <v>-6.0413286446805845</v>
      </c>
    </row>
    <row r="6517" spans="1:2">
      <c r="A6517">
        <v>6516</v>
      </c>
      <c r="B6517" s="13">
        <v>1.4396359513323054</v>
      </c>
    </row>
    <row r="6518" spans="1:2">
      <c r="A6518">
        <v>6517</v>
      </c>
      <c r="B6518" s="13">
        <v>-1.1161201350901107</v>
      </c>
    </row>
    <row r="6519" spans="1:2">
      <c r="A6519">
        <v>6518</v>
      </c>
      <c r="B6519" s="13">
        <v>4.609541962472679E-2</v>
      </c>
    </row>
    <row r="6520" spans="1:2">
      <c r="A6520">
        <v>6519</v>
      </c>
      <c r="B6520" s="13">
        <v>-5.0260749718593098</v>
      </c>
    </row>
    <row r="6521" spans="1:2">
      <c r="A6521">
        <v>6520</v>
      </c>
      <c r="B6521" s="13">
        <v>-2.4788087019732239</v>
      </c>
    </row>
    <row r="6522" spans="1:2">
      <c r="A6522">
        <v>6521</v>
      </c>
      <c r="B6522" s="13">
        <v>-3.089678336986978</v>
      </c>
    </row>
    <row r="6523" spans="1:2">
      <c r="A6523">
        <v>6522</v>
      </c>
      <c r="B6523" s="13">
        <v>3.6144403415683204</v>
      </c>
    </row>
    <row r="6524" spans="1:2">
      <c r="A6524">
        <v>6523</v>
      </c>
      <c r="B6524" s="13">
        <v>-9.7198575120335455</v>
      </c>
    </row>
    <row r="6525" spans="1:2">
      <c r="A6525">
        <v>6524</v>
      </c>
      <c r="B6525" s="13">
        <v>-5.0060891696349143</v>
      </c>
    </row>
    <row r="6526" spans="1:2">
      <c r="A6526">
        <v>6525</v>
      </c>
      <c r="B6526" s="13">
        <v>-3.3753375746186003</v>
      </c>
    </row>
    <row r="6527" spans="1:2">
      <c r="A6527">
        <v>6526</v>
      </c>
      <c r="B6527" s="13">
        <v>3.0611794835945121</v>
      </c>
    </row>
    <row r="6528" spans="1:2">
      <c r="A6528">
        <v>6527</v>
      </c>
      <c r="B6528" s="13">
        <v>-1.6131940459295206</v>
      </c>
    </row>
    <row r="6529" spans="1:2">
      <c r="A6529">
        <v>6528</v>
      </c>
      <c r="B6529" s="13">
        <v>0.75042184799150491</v>
      </c>
    </row>
    <row r="6530" spans="1:2">
      <c r="A6530">
        <v>6529</v>
      </c>
      <c r="B6530" s="13">
        <v>-3.2467367033771319</v>
      </c>
    </row>
    <row r="6531" spans="1:2">
      <c r="A6531">
        <v>6530</v>
      </c>
      <c r="B6531" s="13">
        <v>-1.7811556886874886</v>
      </c>
    </row>
    <row r="6532" spans="1:2">
      <c r="A6532">
        <v>6531</v>
      </c>
      <c r="B6532" s="13">
        <v>-1.3443017162466109</v>
      </c>
    </row>
    <row r="6533" spans="1:2">
      <c r="A6533">
        <v>6532</v>
      </c>
      <c r="B6533" s="13">
        <v>-2.218805576307965</v>
      </c>
    </row>
    <row r="6534" spans="1:2">
      <c r="A6534">
        <v>6533</v>
      </c>
      <c r="B6534" s="13">
        <v>-1.2737962711739494</v>
      </c>
    </row>
    <row r="6535" spans="1:2">
      <c r="A6535">
        <v>6534</v>
      </c>
      <c r="B6535" s="13">
        <v>3.7403141784023166</v>
      </c>
    </row>
    <row r="6536" spans="1:2">
      <c r="A6536">
        <v>6535</v>
      </c>
      <c r="B6536" s="13">
        <v>0.79551971442651215</v>
      </c>
    </row>
    <row r="6537" spans="1:2">
      <c r="A6537">
        <v>6536</v>
      </c>
      <c r="B6537" s="13">
        <v>-1.7640439138312449</v>
      </c>
    </row>
    <row r="6538" spans="1:2">
      <c r="A6538">
        <v>6537</v>
      </c>
      <c r="B6538" s="13">
        <v>-2.9631138212446109</v>
      </c>
    </row>
    <row r="6539" spans="1:2">
      <c r="A6539">
        <v>6538</v>
      </c>
      <c r="B6539" s="13">
        <v>0.6728027855860389</v>
      </c>
    </row>
    <row r="6540" spans="1:2">
      <c r="A6540">
        <v>6539</v>
      </c>
      <c r="B6540" s="13">
        <v>6.770874819798558</v>
      </c>
    </row>
    <row r="6541" spans="1:2">
      <c r="A6541">
        <v>6540</v>
      </c>
      <c r="B6541" s="13">
        <v>-1.6608119156651786</v>
      </c>
    </row>
    <row r="6542" spans="1:2">
      <c r="A6542">
        <v>6541</v>
      </c>
      <c r="B6542" s="13">
        <v>-4.9835513268872758</v>
      </c>
    </row>
    <row r="6543" spans="1:2">
      <c r="A6543">
        <v>6542</v>
      </c>
      <c r="B6543" s="13">
        <v>-0.38897287290842641</v>
      </c>
    </row>
    <row r="6544" spans="1:2">
      <c r="A6544">
        <v>6543</v>
      </c>
      <c r="B6544" s="13">
        <v>-1.545078003204891</v>
      </c>
    </row>
    <row r="6545" spans="1:2">
      <c r="A6545">
        <v>6544</v>
      </c>
      <c r="B6545" s="13">
        <v>2.1789264667293757</v>
      </c>
    </row>
    <row r="6546" spans="1:2">
      <c r="A6546">
        <v>6545</v>
      </c>
      <c r="B6546" s="13">
        <v>-0.69135222023741827</v>
      </c>
    </row>
    <row r="6547" spans="1:2">
      <c r="A6547">
        <v>6546</v>
      </c>
      <c r="B6547" s="13">
        <v>3.4917976020173334</v>
      </c>
    </row>
    <row r="6548" spans="1:2">
      <c r="A6548">
        <v>6547</v>
      </c>
      <c r="B6548" s="13">
        <v>-1.6365040914835991</v>
      </c>
    </row>
    <row r="6549" spans="1:2">
      <c r="A6549">
        <v>6548</v>
      </c>
      <c r="B6549" s="13">
        <v>4.2247023131167554</v>
      </c>
    </row>
    <row r="6550" spans="1:2">
      <c r="A6550">
        <v>6549</v>
      </c>
      <c r="B6550" s="13">
        <v>1.1515694246434518</v>
      </c>
    </row>
    <row r="6551" spans="1:2">
      <c r="A6551">
        <v>6550</v>
      </c>
      <c r="B6551" s="13">
        <v>-8.0075702037233416</v>
      </c>
    </row>
    <row r="6552" spans="1:2">
      <c r="A6552">
        <v>6551</v>
      </c>
      <c r="B6552" s="13">
        <v>-2.7810252316824187</v>
      </c>
    </row>
    <row r="6553" spans="1:2">
      <c r="A6553">
        <v>6552</v>
      </c>
      <c r="B6553" s="13">
        <v>0.39237394922901264</v>
      </c>
    </row>
    <row r="6554" spans="1:2">
      <c r="A6554">
        <v>6553</v>
      </c>
      <c r="B6554" s="13">
        <v>2.1671058275321911</v>
      </c>
    </row>
    <row r="6555" spans="1:2">
      <c r="A6555">
        <v>6554</v>
      </c>
      <c r="B6555" s="13">
        <v>-5.8883777820013226</v>
      </c>
    </row>
    <row r="6556" spans="1:2">
      <c r="A6556">
        <v>6555</v>
      </c>
      <c r="B6556" s="13">
        <v>1.3256322965311511</v>
      </c>
    </row>
    <row r="6557" spans="1:2">
      <c r="A6557">
        <v>6556</v>
      </c>
      <c r="B6557" s="13">
        <v>-6.3908316623740893</v>
      </c>
    </row>
    <row r="6558" spans="1:2">
      <c r="A6558">
        <v>6557</v>
      </c>
      <c r="B6558" s="13">
        <v>0.22561087367700397</v>
      </c>
    </row>
    <row r="6559" spans="1:2">
      <c r="A6559">
        <v>6558</v>
      </c>
      <c r="B6559" s="13">
        <v>1.8630356188062689</v>
      </c>
    </row>
    <row r="6560" spans="1:2">
      <c r="A6560">
        <v>6559</v>
      </c>
      <c r="B6560" s="13">
        <v>-1.1242617543966562</v>
      </c>
    </row>
    <row r="6561" spans="1:2">
      <c r="A6561">
        <v>6560</v>
      </c>
      <c r="B6561" s="13">
        <v>2.7849065186406108</v>
      </c>
    </row>
    <row r="6562" spans="1:2">
      <c r="A6562">
        <v>6561</v>
      </c>
      <c r="B6562" s="13">
        <v>-0.90479626104057287</v>
      </c>
    </row>
    <row r="6563" spans="1:2">
      <c r="A6563">
        <v>6562</v>
      </c>
      <c r="B6563" s="13">
        <v>0.81080256796815309</v>
      </c>
    </row>
    <row r="6564" spans="1:2">
      <c r="A6564">
        <v>6563</v>
      </c>
      <c r="B6564" s="13">
        <v>7.085147277783391</v>
      </c>
    </row>
    <row r="6565" spans="1:2">
      <c r="A6565">
        <v>6564</v>
      </c>
      <c r="B6565" s="13">
        <v>-1.5320494162322875</v>
      </c>
    </row>
    <row r="6566" spans="1:2">
      <c r="A6566">
        <v>6565</v>
      </c>
      <c r="B6566" s="13">
        <v>0.50426331597232954</v>
      </c>
    </row>
    <row r="6567" spans="1:2">
      <c r="A6567">
        <v>6566</v>
      </c>
      <c r="B6567" s="13">
        <v>2.1228294026037933</v>
      </c>
    </row>
    <row r="6568" spans="1:2">
      <c r="A6568">
        <v>6567</v>
      </c>
      <c r="B6568" s="13">
        <v>-0.30625402168538762</v>
      </c>
    </row>
    <row r="6569" spans="1:2">
      <c r="A6569">
        <v>6568</v>
      </c>
      <c r="B6569" s="13">
        <v>-2.3478271241165061</v>
      </c>
    </row>
    <row r="6570" spans="1:2">
      <c r="A6570">
        <v>6569</v>
      </c>
      <c r="B6570" s="13">
        <v>4.1593427259764573</v>
      </c>
    </row>
    <row r="6571" spans="1:2">
      <c r="A6571">
        <v>6570</v>
      </c>
      <c r="B6571" s="13">
        <v>-0.24907625834838271</v>
      </c>
    </row>
    <row r="6572" spans="1:2">
      <c r="A6572">
        <v>6571</v>
      </c>
      <c r="B6572" s="13">
        <v>-3.6793852822523809</v>
      </c>
    </row>
    <row r="6573" spans="1:2">
      <c r="A6573">
        <v>6572</v>
      </c>
      <c r="B6573" s="13">
        <v>2.2034310252314473</v>
      </c>
    </row>
    <row r="6574" spans="1:2">
      <c r="A6574">
        <v>6573</v>
      </c>
      <c r="B6574" s="13">
        <v>2.9920257213633965</v>
      </c>
    </row>
    <row r="6575" spans="1:2">
      <c r="A6575">
        <v>6574</v>
      </c>
      <c r="B6575" s="13">
        <v>0.3441717517008302</v>
      </c>
    </row>
    <row r="6576" spans="1:2">
      <c r="A6576">
        <v>6575</v>
      </c>
      <c r="B6576" s="13">
        <v>4.3632023051679463</v>
      </c>
    </row>
    <row r="6577" spans="1:2">
      <c r="A6577">
        <v>6576</v>
      </c>
      <c r="B6577" s="13">
        <v>-0.48449067783722566</v>
      </c>
    </row>
    <row r="6578" spans="1:2">
      <c r="A6578">
        <v>6577</v>
      </c>
      <c r="B6578" s="13">
        <v>1.47477927345555</v>
      </c>
    </row>
    <row r="6579" spans="1:2">
      <c r="A6579">
        <v>6578</v>
      </c>
      <c r="B6579" s="13">
        <v>-1.2723205457484739</v>
      </c>
    </row>
    <row r="6580" spans="1:2">
      <c r="A6580">
        <v>6579</v>
      </c>
      <c r="B6580" s="13">
        <v>-3.1327444353351463</v>
      </c>
    </row>
    <row r="6581" spans="1:2">
      <c r="A6581">
        <v>6580</v>
      </c>
      <c r="B6581" s="13">
        <v>-2.0359662651978763</v>
      </c>
    </row>
    <row r="6582" spans="1:2">
      <c r="A6582">
        <v>6581</v>
      </c>
      <c r="B6582" s="13">
        <v>1.6948702263274749</v>
      </c>
    </row>
    <row r="6583" spans="1:2">
      <c r="A6583">
        <v>6582</v>
      </c>
      <c r="B6583" s="13">
        <v>5.9222700506543839</v>
      </c>
    </row>
    <row r="6584" spans="1:2">
      <c r="A6584">
        <v>6583</v>
      </c>
      <c r="B6584" s="13">
        <v>-5.2672874733585777</v>
      </c>
    </row>
    <row r="6585" spans="1:2">
      <c r="A6585">
        <v>6584</v>
      </c>
      <c r="B6585" s="13">
        <v>-2.6561371720626545</v>
      </c>
    </row>
    <row r="6586" spans="1:2">
      <c r="A6586">
        <v>6585</v>
      </c>
      <c r="B6586" s="13">
        <v>-2.8106601524462906</v>
      </c>
    </row>
    <row r="6587" spans="1:2">
      <c r="A6587">
        <v>6586</v>
      </c>
      <c r="B6587" s="13">
        <v>-3.1726638104286895</v>
      </c>
    </row>
    <row r="6588" spans="1:2">
      <c r="A6588">
        <v>6587</v>
      </c>
      <c r="B6588" s="13">
        <v>-2.1013618605313247</v>
      </c>
    </row>
    <row r="6589" spans="1:2">
      <c r="A6589">
        <v>6588</v>
      </c>
      <c r="B6589" s="13">
        <v>-3.8182387890078138</v>
      </c>
    </row>
    <row r="6590" spans="1:2">
      <c r="A6590">
        <v>6589</v>
      </c>
      <c r="B6590" s="13">
        <v>-4.9805819199462702</v>
      </c>
    </row>
    <row r="6591" spans="1:2">
      <c r="A6591">
        <v>6590</v>
      </c>
      <c r="B6591" s="13">
        <v>-2.0053364047357802</v>
      </c>
    </row>
    <row r="6592" spans="1:2">
      <c r="A6592">
        <v>6591</v>
      </c>
      <c r="B6592" s="13">
        <v>0.88584871509829233</v>
      </c>
    </row>
    <row r="6593" spans="1:2">
      <c r="A6593">
        <v>6592</v>
      </c>
      <c r="B6593" s="13">
        <v>-2.2406537173172989</v>
      </c>
    </row>
    <row r="6594" spans="1:2">
      <c r="A6594">
        <v>6593</v>
      </c>
      <c r="B6594" s="13">
        <v>-5.2142805631086375</v>
      </c>
    </row>
    <row r="6595" spans="1:2">
      <c r="A6595">
        <v>6594</v>
      </c>
      <c r="B6595" s="13">
        <v>-4.5648629072107463</v>
      </c>
    </row>
    <row r="6596" spans="1:2">
      <c r="A6596">
        <v>6595</v>
      </c>
      <c r="B6596" s="13">
        <v>2.6721090329972199</v>
      </c>
    </row>
    <row r="6597" spans="1:2">
      <c r="A6597">
        <v>6596</v>
      </c>
      <c r="B6597" s="13">
        <v>1.3646173611727279</v>
      </c>
    </row>
    <row r="6598" spans="1:2">
      <c r="A6598">
        <v>6597</v>
      </c>
      <c r="B6598" s="13">
        <v>-2.5124721054935373</v>
      </c>
    </row>
    <row r="6599" spans="1:2">
      <c r="A6599">
        <v>6598</v>
      </c>
      <c r="B6599" s="13">
        <v>2.009411646347111</v>
      </c>
    </row>
    <row r="6600" spans="1:2">
      <c r="A6600">
        <v>6599</v>
      </c>
      <c r="B6600" s="13">
        <v>0.70552341862507784</v>
      </c>
    </row>
    <row r="6601" spans="1:2">
      <c r="A6601">
        <v>6600</v>
      </c>
      <c r="B6601" s="13">
        <v>1.1892765325974741</v>
      </c>
    </row>
    <row r="6602" spans="1:2">
      <c r="A6602">
        <v>6601</v>
      </c>
      <c r="B6602" s="13">
        <v>3.2826073971410077</v>
      </c>
    </row>
    <row r="6603" spans="1:2">
      <c r="A6603">
        <v>6602</v>
      </c>
      <c r="B6603" s="13">
        <v>-9.8955326558343548E-2</v>
      </c>
    </row>
    <row r="6604" spans="1:2">
      <c r="A6604">
        <v>6603</v>
      </c>
      <c r="B6604" s="13">
        <v>-0.14038056585979161</v>
      </c>
    </row>
    <row r="6605" spans="1:2">
      <c r="A6605">
        <v>6604</v>
      </c>
      <c r="B6605" s="13">
        <v>1.9826283156728155</v>
      </c>
    </row>
    <row r="6606" spans="1:2">
      <c r="A6606">
        <v>6605</v>
      </c>
      <c r="B6606" s="13">
        <v>2.2970311483724624</v>
      </c>
    </row>
    <row r="6607" spans="1:2">
      <c r="A6607">
        <v>6606</v>
      </c>
      <c r="B6607" s="13">
        <v>1.612505443741961</v>
      </c>
    </row>
    <row r="6608" spans="1:2">
      <c r="A6608">
        <v>6607</v>
      </c>
      <c r="B6608" s="13">
        <v>-1.6798072188129056</v>
      </c>
    </row>
    <row r="6609" spans="1:2">
      <c r="A6609">
        <v>6608</v>
      </c>
      <c r="B6609" s="13">
        <v>-4.1385875610776175</v>
      </c>
    </row>
    <row r="6610" spans="1:2">
      <c r="A6610">
        <v>6609</v>
      </c>
      <c r="B6610" s="13">
        <v>-1.3083721277007057</v>
      </c>
    </row>
    <row r="6611" spans="1:2">
      <c r="A6611">
        <v>6610</v>
      </c>
      <c r="B6611" s="13">
        <v>-1.3173957919968822</v>
      </c>
    </row>
    <row r="6612" spans="1:2">
      <c r="A6612">
        <v>6611</v>
      </c>
      <c r="B6612" s="13">
        <v>-0.85515746714274021</v>
      </c>
    </row>
    <row r="6613" spans="1:2">
      <c r="A6613">
        <v>6612</v>
      </c>
      <c r="B6613" s="13">
        <v>-2.1203579774066106</v>
      </c>
    </row>
    <row r="6614" spans="1:2">
      <c r="A6614">
        <v>6613</v>
      </c>
      <c r="B6614" s="13">
        <v>-8.4386918230909185</v>
      </c>
    </row>
    <row r="6615" spans="1:2">
      <c r="A6615">
        <v>6614</v>
      </c>
      <c r="B6615" s="13">
        <v>-5.6588225909656442</v>
      </c>
    </row>
    <row r="6616" spans="1:2">
      <c r="A6616">
        <v>6615</v>
      </c>
      <c r="B6616" s="13">
        <v>5.9669490701271481</v>
      </c>
    </row>
    <row r="6617" spans="1:2">
      <c r="A6617">
        <v>6616</v>
      </c>
      <c r="B6617" s="13">
        <v>-7.7860198905807003</v>
      </c>
    </row>
    <row r="6618" spans="1:2">
      <c r="A6618">
        <v>6617</v>
      </c>
      <c r="B6618" s="13">
        <v>-0.44354894214498586</v>
      </c>
    </row>
    <row r="6619" spans="1:2">
      <c r="A6619">
        <v>6618</v>
      </c>
      <c r="B6619" s="13">
        <v>-0.7526916584707859</v>
      </c>
    </row>
    <row r="6620" spans="1:2">
      <c r="A6620">
        <v>6619</v>
      </c>
      <c r="B6620" s="13">
        <v>-0.99264489072558371</v>
      </c>
    </row>
    <row r="6621" spans="1:2">
      <c r="A6621">
        <v>6620</v>
      </c>
      <c r="B6621" s="13">
        <v>-5.5663860679057327E-2</v>
      </c>
    </row>
    <row r="6622" spans="1:2">
      <c r="A6622">
        <v>6621</v>
      </c>
      <c r="B6622" s="13">
        <v>0.74818962943264444</v>
      </c>
    </row>
    <row r="6623" spans="1:2">
      <c r="A6623">
        <v>6622</v>
      </c>
      <c r="B6623" s="13">
        <v>0.59289382032938742</v>
      </c>
    </row>
    <row r="6624" spans="1:2">
      <c r="A6624">
        <v>6623</v>
      </c>
      <c r="B6624" s="13">
        <v>-0.43381566803608401</v>
      </c>
    </row>
    <row r="6625" spans="1:2">
      <c r="A6625">
        <v>6624</v>
      </c>
      <c r="B6625" s="13">
        <v>0.76624883344649608</v>
      </c>
    </row>
    <row r="6626" spans="1:2">
      <c r="A6626">
        <v>6625</v>
      </c>
      <c r="B6626" s="13">
        <v>-0.43286971601857016</v>
      </c>
    </row>
    <row r="6627" spans="1:2">
      <c r="A6627">
        <v>6626</v>
      </c>
      <c r="B6627" s="13">
        <v>-0.76778768131491526</v>
      </c>
    </row>
    <row r="6628" spans="1:2">
      <c r="A6628">
        <v>6627</v>
      </c>
      <c r="B6628" s="13">
        <v>-4.017540457830127</v>
      </c>
    </row>
    <row r="6629" spans="1:2">
      <c r="A6629">
        <v>6628</v>
      </c>
      <c r="B6629" s="13">
        <v>-1.5708374483079466</v>
      </c>
    </row>
    <row r="6630" spans="1:2">
      <c r="A6630">
        <v>6629</v>
      </c>
      <c r="B6630" s="13">
        <v>-6.822154304146702E-2</v>
      </c>
    </row>
    <row r="6631" spans="1:2">
      <c r="A6631">
        <v>6630</v>
      </c>
      <c r="B6631" s="13">
        <v>-0.18224389380699485</v>
      </c>
    </row>
    <row r="6632" spans="1:2">
      <c r="A6632">
        <v>6631</v>
      </c>
      <c r="B6632" s="13">
        <v>-1.1424624587796965</v>
      </c>
    </row>
    <row r="6633" spans="1:2">
      <c r="A6633">
        <v>6632</v>
      </c>
      <c r="B6633" s="13">
        <v>-1.270211767494484E-3</v>
      </c>
    </row>
    <row r="6634" spans="1:2">
      <c r="A6634">
        <v>6633</v>
      </c>
      <c r="B6634" s="13">
        <v>-2.7138354324629952</v>
      </c>
    </row>
    <row r="6635" spans="1:2">
      <c r="A6635">
        <v>6634</v>
      </c>
      <c r="B6635" s="13">
        <v>1.8719849253769683</v>
      </c>
    </row>
    <row r="6636" spans="1:2">
      <c r="A6636">
        <v>6635</v>
      </c>
      <c r="B6636" s="13">
        <v>2.6651714050480901</v>
      </c>
    </row>
    <row r="6637" spans="1:2">
      <c r="A6637">
        <v>6636</v>
      </c>
      <c r="B6637" s="13">
        <v>-0.3281006869935133</v>
      </c>
    </row>
    <row r="6638" spans="1:2">
      <c r="A6638">
        <v>6637</v>
      </c>
      <c r="B6638" s="13">
        <v>-3.4605380712997502</v>
      </c>
    </row>
    <row r="6639" spans="1:2">
      <c r="A6639">
        <v>6638</v>
      </c>
      <c r="B6639" s="13">
        <v>0.11319795892377638</v>
      </c>
    </row>
    <row r="6640" spans="1:2">
      <c r="A6640">
        <v>6639</v>
      </c>
      <c r="B6640" s="13">
        <v>-1.9110823278806341</v>
      </c>
    </row>
    <row r="6641" spans="1:2">
      <c r="A6641">
        <v>6640</v>
      </c>
      <c r="B6641" s="13">
        <v>-5.2051556016693237</v>
      </c>
    </row>
    <row r="6642" spans="1:2">
      <c r="A6642">
        <v>6641</v>
      </c>
      <c r="B6642" s="13">
        <v>-3.0084976817042479</v>
      </c>
    </row>
    <row r="6643" spans="1:2">
      <c r="A6643">
        <v>6642</v>
      </c>
      <c r="B6643" s="13">
        <v>-4.2235560992041936</v>
      </c>
    </row>
    <row r="6644" spans="1:2">
      <c r="A6644">
        <v>6643</v>
      </c>
      <c r="B6644" s="13">
        <v>-1.068395534425318</v>
      </c>
    </row>
    <row r="6645" spans="1:2">
      <c r="A6645">
        <v>6644</v>
      </c>
      <c r="B6645" s="13">
        <v>1.9337881872126326</v>
      </c>
    </row>
    <row r="6646" spans="1:2">
      <c r="A6646">
        <v>6645</v>
      </c>
      <c r="B6646" s="13">
        <v>-2.427270968410705</v>
      </c>
    </row>
    <row r="6647" spans="1:2">
      <c r="A6647">
        <v>6646</v>
      </c>
      <c r="B6647" s="13">
        <v>1.0931549367336566</v>
      </c>
    </row>
    <row r="6648" spans="1:2">
      <c r="A6648">
        <v>6647</v>
      </c>
      <c r="B6648" s="13">
        <v>0.96152396725080636</v>
      </c>
    </row>
    <row r="6649" spans="1:2">
      <c r="A6649">
        <v>6648</v>
      </c>
      <c r="B6649" s="13">
        <v>-6.1463568935671811</v>
      </c>
    </row>
    <row r="6650" spans="1:2">
      <c r="A6650">
        <v>6649</v>
      </c>
      <c r="B6650" s="13">
        <v>1.85095943618685</v>
      </c>
    </row>
    <row r="6651" spans="1:2">
      <c r="A6651">
        <v>6650</v>
      </c>
      <c r="B6651" s="13">
        <v>1.4105547734611148</v>
      </c>
    </row>
    <row r="6652" spans="1:2">
      <c r="A6652">
        <v>6651</v>
      </c>
      <c r="B6652" s="13">
        <v>5.2891603084498531</v>
      </c>
    </row>
    <row r="6653" spans="1:2">
      <c r="A6653">
        <v>6652</v>
      </c>
      <c r="B6653" s="13">
        <v>-1.1568329790536529</v>
      </c>
    </row>
    <row r="6654" spans="1:2">
      <c r="A6654">
        <v>6653</v>
      </c>
      <c r="B6654" s="13">
        <v>-3.8449140808657054</v>
      </c>
    </row>
    <row r="6655" spans="1:2">
      <c r="A6655">
        <v>6654</v>
      </c>
      <c r="B6655" s="13">
        <v>-3.6508901710072532</v>
      </c>
    </row>
    <row r="6656" spans="1:2">
      <c r="A6656">
        <v>6655</v>
      </c>
      <c r="B6656" s="13">
        <v>-1.5478006353936067</v>
      </c>
    </row>
    <row r="6657" spans="1:2">
      <c r="A6657">
        <v>6656</v>
      </c>
      <c r="B6657" s="13">
        <v>1.3679568693540143</v>
      </c>
    </row>
    <row r="6658" spans="1:2">
      <c r="A6658">
        <v>6657</v>
      </c>
      <c r="B6658" s="13">
        <v>-0.69013431975565886</v>
      </c>
    </row>
    <row r="6659" spans="1:2">
      <c r="A6659">
        <v>6658</v>
      </c>
      <c r="B6659" s="13">
        <v>3.7924834235583567</v>
      </c>
    </row>
    <row r="6660" spans="1:2">
      <c r="A6660">
        <v>6659</v>
      </c>
      <c r="B6660" s="13">
        <v>-2.8193493037624142</v>
      </c>
    </row>
    <row r="6661" spans="1:2">
      <c r="A6661">
        <v>6660</v>
      </c>
      <c r="B6661" s="13">
        <v>4.8082260276333777</v>
      </c>
    </row>
    <row r="6662" spans="1:2">
      <c r="A6662">
        <v>6661</v>
      </c>
      <c r="B6662" s="13">
        <v>1.2880401022462447</v>
      </c>
    </row>
    <row r="6663" spans="1:2">
      <c r="A6663">
        <v>6662</v>
      </c>
      <c r="B6663" s="13">
        <v>-3.9153499450930056</v>
      </c>
    </row>
    <row r="6664" spans="1:2">
      <c r="A6664">
        <v>6663</v>
      </c>
      <c r="B6664" s="13">
        <v>1.309514220898115</v>
      </c>
    </row>
    <row r="6665" spans="1:2">
      <c r="A6665">
        <v>6664</v>
      </c>
      <c r="B6665" s="13">
        <v>3.0613912558638239</v>
      </c>
    </row>
    <row r="6666" spans="1:2">
      <c r="A6666">
        <v>6665</v>
      </c>
      <c r="B6666" s="13">
        <v>-1.1779373614471238</v>
      </c>
    </row>
    <row r="6667" spans="1:2">
      <c r="A6667">
        <v>6666</v>
      </c>
      <c r="B6667" s="13">
        <v>-2.244196560685586</v>
      </c>
    </row>
    <row r="6668" spans="1:2">
      <c r="A6668">
        <v>6667</v>
      </c>
      <c r="B6668" s="13">
        <v>-3.3621802290392817</v>
      </c>
    </row>
    <row r="6669" spans="1:2">
      <c r="A6669">
        <v>6668</v>
      </c>
      <c r="B6669" s="13">
        <v>2.4374295509299215</v>
      </c>
    </row>
    <row r="6670" spans="1:2">
      <c r="A6670">
        <v>6669</v>
      </c>
      <c r="B6670" s="13">
        <v>4.9672774532564441</v>
      </c>
    </row>
    <row r="6671" spans="1:2">
      <c r="A6671">
        <v>6670</v>
      </c>
      <c r="B6671" s="13">
        <v>-3.0871605953007162</v>
      </c>
    </row>
    <row r="6672" spans="1:2">
      <c r="A6672">
        <v>6671</v>
      </c>
      <c r="B6672" s="13">
        <v>2.4653944318944929</v>
      </c>
    </row>
    <row r="6673" spans="1:2">
      <c r="A6673">
        <v>6672</v>
      </c>
      <c r="B6673" s="13">
        <v>2.2172789848874666</v>
      </c>
    </row>
    <row r="6674" spans="1:2">
      <c r="A6674">
        <v>6673</v>
      </c>
      <c r="B6674" s="13">
        <v>-5.4792227616256284</v>
      </c>
    </row>
    <row r="6675" spans="1:2">
      <c r="A6675">
        <v>6674</v>
      </c>
      <c r="B6675" s="13">
        <v>-7.7401795966032081</v>
      </c>
    </row>
    <row r="6676" spans="1:2">
      <c r="A6676">
        <v>6675</v>
      </c>
      <c r="B6676" s="13">
        <v>-0.20251480952251633</v>
      </c>
    </row>
    <row r="6677" spans="1:2">
      <c r="A6677">
        <v>6676</v>
      </c>
      <c r="B6677" s="13">
        <v>3.5403498378432863</v>
      </c>
    </row>
    <row r="6678" spans="1:2">
      <c r="A6678">
        <v>6677</v>
      </c>
      <c r="B6678" s="13">
        <v>-3.0958175332561502</v>
      </c>
    </row>
    <row r="6679" spans="1:2">
      <c r="A6679">
        <v>6678</v>
      </c>
      <c r="B6679" s="13">
        <v>-6.0998775504708509E-2</v>
      </c>
    </row>
    <row r="6680" spans="1:2">
      <c r="A6680">
        <v>6679</v>
      </c>
      <c r="B6680" s="13">
        <v>-4.9654036132344181</v>
      </c>
    </row>
    <row r="6681" spans="1:2">
      <c r="A6681">
        <v>6680</v>
      </c>
      <c r="B6681" s="13">
        <v>-3.47056972014478</v>
      </c>
    </row>
    <row r="6682" spans="1:2">
      <c r="A6682">
        <v>6681</v>
      </c>
      <c r="B6682" s="13">
        <v>-3.6907086927023531</v>
      </c>
    </row>
    <row r="6683" spans="1:2">
      <c r="A6683">
        <v>6682</v>
      </c>
      <c r="B6683" s="13">
        <v>1.0795565105187062</v>
      </c>
    </row>
    <row r="6684" spans="1:2">
      <c r="A6684">
        <v>6683</v>
      </c>
      <c r="B6684" s="13">
        <v>-1.2337100889988886</v>
      </c>
    </row>
    <row r="6685" spans="1:2">
      <c r="A6685">
        <v>6684</v>
      </c>
      <c r="B6685" s="13">
        <v>-3.7775317558437016</v>
      </c>
    </row>
    <row r="6686" spans="1:2">
      <c r="A6686">
        <v>6685</v>
      </c>
      <c r="B6686" s="13">
        <v>-0.71357721131344065</v>
      </c>
    </row>
    <row r="6687" spans="1:2">
      <c r="A6687">
        <v>6686</v>
      </c>
      <c r="B6687" s="13">
        <v>0.16830045239332433</v>
      </c>
    </row>
    <row r="6688" spans="1:2">
      <c r="A6688">
        <v>6687</v>
      </c>
      <c r="B6688" s="13">
        <v>1.2493005056034758</v>
      </c>
    </row>
    <row r="6689" spans="1:2">
      <c r="A6689">
        <v>6688</v>
      </c>
      <c r="B6689" s="13">
        <v>-2.269944725031495</v>
      </c>
    </row>
    <row r="6690" spans="1:2">
      <c r="A6690">
        <v>6689</v>
      </c>
      <c r="B6690" s="13">
        <v>-0.48102206217886689</v>
      </c>
    </row>
    <row r="6691" spans="1:2">
      <c r="A6691">
        <v>6690</v>
      </c>
      <c r="B6691" s="13">
        <v>-2.0495474534484512</v>
      </c>
    </row>
    <row r="6692" spans="1:2">
      <c r="A6692">
        <v>6691</v>
      </c>
      <c r="B6692" s="13">
        <v>-9.6432955162083136</v>
      </c>
    </row>
    <row r="6693" spans="1:2">
      <c r="A6693">
        <v>6692</v>
      </c>
      <c r="B6693" s="13">
        <v>2.1081025642393083</v>
      </c>
    </row>
    <row r="6694" spans="1:2">
      <c r="A6694">
        <v>6693</v>
      </c>
      <c r="B6694" s="13">
        <v>-4.1723384998590314</v>
      </c>
    </row>
    <row r="6695" spans="1:2">
      <c r="A6695">
        <v>6694</v>
      </c>
      <c r="B6695" s="13">
        <v>-1.4257134312530064</v>
      </c>
    </row>
    <row r="6696" spans="1:2">
      <c r="A6696">
        <v>6695</v>
      </c>
      <c r="B6696" s="13">
        <v>2.4213677545006131</v>
      </c>
    </row>
    <row r="6697" spans="1:2">
      <c r="A6697">
        <v>6696</v>
      </c>
      <c r="B6697" s="13">
        <v>-1.7711071709032078</v>
      </c>
    </row>
    <row r="6698" spans="1:2">
      <c r="A6698">
        <v>6697</v>
      </c>
      <c r="B6698" s="13">
        <v>3.6139638642693654</v>
      </c>
    </row>
    <row r="6699" spans="1:2">
      <c r="A6699">
        <v>6698</v>
      </c>
      <c r="B6699" s="13">
        <v>1.1336975780901064</v>
      </c>
    </row>
    <row r="6700" spans="1:2">
      <c r="A6700">
        <v>6699</v>
      </c>
      <c r="B6700" s="13">
        <v>0.90732432057051915</v>
      </c>
    </row>
    <row r="6701" spans="1:2">
      <c r="A6701">
        <v>6700</v>
      </c>
      <c r="B6701" s="13">
        <v>1.4419878460793885</v>
      </c>
    </row>
    <row r="6702" spans="1:2">
      <c r="A6702">
        <v>6701</v>
      </c>
      <c r="B6702" s="13">
        <v>-1.3953419594043355</v>
      </c>
    </row>
    <row r="6703" spans="1:2">
      <c r="A6703">
        <v>6702</v>
      </c>
      <c r="B6703" s="13">
        <v>0.68735964354453349</v>
      </c>
    </row>
    <row r="6704" spans="1:2">
      <c r="A6704">
        <v>6703</v>
      </c>
      <c r="B6704" s="13">
        <v>-1.3471880284523492</v>
      </c>
    </row>
    <row r="6705" spans="1:2">
      <c r="A6705">
        <v>6704</v>
      </c>
      <c r="B6705" s="13">
        <v>-1.5902254944514034</v>
      </c>
    </row>
    <row r="6706" spans="1:2">
      <c r="A6706">
        <v>6705</v>
      </c>
      <c r="B6706" s="13">
        <v>-7.9390867004438626</v>
      </c>
    </row>
    <row r="6707" spans="1:2">
      <c r="A6707">
        <v>6706</v>
      </c>
      <c r="B6707" s="13">
        <v>-6.5591492214114497</v>
      </c>
    </row>
    <row r="6708" spans="1:2">
      <c r="A6708">
        <v>6707</v>
      </c>
      <c r="B6708" s="13">
        <v>-1.6920589185088575</v>
      </c>
    </row>
    <row r="6709" spans="1:2">
      <c r="A6709">
        <v>6708</v>
      </c>
      <c r="B6709" s="13">
        <v>-1.2283428963589531</v>
      </c>
    </row>
    <row r="6710" spans="1:2">
      <c r="A6710">
        <v>6709</v>
      </c>
      <c r="B6710" s="13">
        <v>-0.65878462256271431</v>
      </c>
    </row>
    <row r="6711" spans="1:2">
      <c r="A6711">
        <v>6710</v>
      </c>
      <c r="B6711" s="13">
        <v>1.9434391644624067</v>
      </c>
    </row>
    <row r="6712" spans="1:2">
      <c r="A6712">
        <v>6711</v>
      </c>
      <c r="B6712" s="13">
        <v>-2.0575713946134564</v>
      </c>
    </row>
    <row r="6713" spans="1:2">
      <c r="A6713">
        <v>6712</v>
      </c>
      <c r="B6713" s="13">
        <v>-1.7107959992442074</v>
      </c>
    </row>
    <row r="6714" spans="1:2">
      <c r="A6714">
        <v>6713</v>
      </c>
      <c r="B6714" s="13">
        <v>1.2117052933487646</v>
      </c>
    </row>
    <row r="6715" spans="1:2">
      <c r="A6715">
        <v>6714</v>
      </c>
      <c r="B6715" s="13">
        <v>1.0047918852339854</v>
      </c>
    </row>
    <row r="6716" spans="1:2">
      <c r="A6716">
        <v>6715</v>
      </c>
      <c r="B6716" s="13">
        <v>-3.5011673044525438</v>
      </c>
    </row>
    <row r="6717" spans="1:2">
      <c r="A6717">
        <v>6716</v>
      </c>
      <c r="B6717" s="13">
        <v>-6.1412809141814151</v>
      </c>
    </row>
    <row r="6718" spans="1:2">
      <c r="A6718">
        <v>6717</v>
      </c>
      <c r="B6718" s="13">
        <v>-3.7886675280766218</v>
      </c>
    </row>
    <row r="6719" spans="1:2">
      <c r="A6719">
        <v>6718</v>
      </c>
      <c r="B6719" s="13">
        <v>1.9591347723209438</v>
      </c>
    </row>
    <row r="6720" spans="1:2">
      <c r="A6720">
        <v>6719</v>
      </c>
      <c r="B6720" s="13">
        <v>3.0903236970243149</v>
      </c>
    </row>
    <row r="6721" spans="1:2">
      <c r="A6721">
        <v>6720</v>
      </c>
      <c r="B6721" s="13">
        <v>-4.0240256149255309</v>
      </c>
    </row>
    <row r="6722" spans="1:2">
      <c r="A6722">
        <v>6721</v>
      </c>
      <c r="B6722" s="13">
        <v>0.365827181286217</v>
      </c>
    </row>
    <row r="6723" spans="1:2">
      <c r="A6723">
        <v>6722</v>
      </c>
      <c r="B6723" s="13">
        <v>3.5410534769309652</v>
      </c>
    </row>
    <row r="6724" spans="1:2">
      <c r="A6724">
        <v>6723</v>
      </c>
      <c r="B6724" s="13">
        <v>4.0994021756898897</v>
      </c>
    </row>
    <row r="6725" spans="1:2">
      <c r="A6725">
        <v>6724</v>
      </c>
      <c r="B6725" s="13">
        <v>-1.5795275750871438</v>
      </c>
    </row>
    <row r="6726" spans="1:2">
      <c r="A6726">
        <v>6725</v>
      </c>
      <c r="B6726" s="13">
        <v>2.8257428761180887</v>
      </c>
    </row>
    <row r="6727" spans="1:2">
      <c r="A6727">
        <v>6726</v>
      </c>
      <c r="B6727" s="13">
        <v>4.6796549304914485</v>
      </c>
    </row>
    <row r="6728" spans="1:2">
      <c r="A6728">
        <v>6727</v>
      </c>
      <c r="B6728" s="13">
        <v>-6.5146372412749445</v>
      </c>
    </row>
    <row r="6729" spans="1:2">
      <c r="A6729">
        <v>6728</v>
      </c>
      <c r="B6729" s="13">
        <v>-2.8051264813502854</v>
      </c>
    </row>
    <row r="6730" spans="1:2">
      <c r="A6730">
        <v>6729</v>
      </c>
      <c r="B6730" s="13">
        <v>-2.0178887175701932</v>
      </c>
    </row>
    <row r="6731" spans="1:2">
      <c r="A6731">
        <v>6730</v>
      </c>
      <c r="B6731" s="13">
        <v>-4.9364655044612897</v>
      </c>
    </row>
    <row r="6732" spans="1:2">
      <c r="A6732">
        <v>6731</v>
      </c>
      <c r="B6732" s="13">
        <v>-7.2533650448286755</v>
      </c>
    </row>
    <row r="6733" spans="1:2">
      <c r="A6733">
        <v>6732</v>
      </c>
      <c r="B6733" s="13">
        <v>-3.2921983539512434</v>
      </c>
    </row>
    <row r="6734" spans="1:2">
      <c r="A6734">
        <v>6733</v>
      </c>
      <c r="B6734" s="13">
        <v>2.4022082083909804</v>
      </c>
    </row>
    <row r="6735" spans="1:2">
      <c r="A6735">
        <v>6734</v>
      </c>
      <c r="B6735" s="13">
        <v>-0.20379924507727354</v>
      </c>
    </row>
    <row r="6736" spans="1:2">
      <c r="A6736">
        <v>6735</v>
      </c>
      <c r="B6736" s="13">
        <v>-1.9651623621474212</v>
      </c>
    </row>
    <row r="6737" spans="1:2">
      <c r="A6737">
        <v>6736</v>
      </c>
      <c r="B6737" s="13">
        <v>-1.1017329537642384</v>
      </c>
    </row>
    <row r="6738" spans="1:2">
      <c r="A6738">
        <v>6737</v>
      </c>
      <c r="B6738" s="13">
        <v>-0.76848623692745832</v>
      </c>
    </row>
    <row r="6739" spans="1:2">
      <c r="A6739">
        <v>6738</v>
      </c>
      <c r="B6739" s="13">
        <v>-2.5496690754645508</v>
      </c>
    </row>
    <row r="6740" spans="1:2">
      <c r="A6740">
        <v>6739</v>
      </c>
      <c r="B6740" s="13">
        <v>1.5104293481426814</v>
      </c>
    </row>
    <row r="6741" spans="1:2">
      <c r="A6741">
        <v>6740</v>
      </c>
      <c r="B6741" s="13">
        <v>-0.51357005203086237</v>
      </c>
    </row>
    <row r="6742" spans="1:2">
      <c r="A6742">
        <v>6741</v>
      </c>
      <c r="B6742" s="13">
        <v>-0.68674814735017642</v>
      </c>
    </row>
    <row r="6743" spans="1:2">
      <c r="A6743">
        <v>6742</v>
      </c>
      <c r="B6743" s="13">
        <v>-0.15778219802458857</v>
      </c>
    </row>
    <row r="6744" spans="1:2">
      <c r="A6744">
        <v>6743</v>
      </c>
      <c r="B6744" s="13">
        <v>2.4380939673103055</v>
      </c>
    </row>
    <row r="6745" spans="1:2">
      <c r="A6745">
        <v>6744</v>
      </c>
      <c r="B6745" s="13">
        <v>-1.1889299382102037</v>
      </c>
    </row>
    <row r="6746" spans="1:2">
      <c r="A6746">
        <v>6745</v>
      </c>
      <c r="B6746" s="13">
        <v>-4.3893887505540903</v>
      </c>
    </row>
    <row r="6747" spans="1:2">
      <c r="A6747">
        <v>6746</v>
      </c>
      <c r="B6747" s="13">
        <v>-2.4683600908628232</v>
      </c>
    </row>
    <row r="6748" spans="1:2">
      <c r="A6748">
        <v>6747</v>
      </c>
      <c r="B6748" s="13">
        <v>-7.3690514313749862</v>
      </c>
    </row>
    <row r="6749" spans="1:2">
      <c r="A6749">
        <v>6748</v>
      </c>
      <c r="B6749" s="13">
        <v>-0.58422182731278527</v>
      </c>
    </row>
    <row r="6750" spans="1:2">
      <c r="A6750">
        <v>6749</v>
      </c>
      <c r="B6750" s="13">
        <v>1.3086088736681134</v>
      </c>
    </row>
    <row r="6751" spans="1:2">
      <c r="A6751">
        <v>6750</v>
      </c>
      <c r="B6751" s="13">
        <v>-2.1713246621214544</v>
      </c>
    </row>
    <row r="6752" spans="1:2">
      <c r="A6752">
        <v>6751</v>
      </c>
      <c r="B6752" s="13">
        <v>5.2545645174777418</v>
      </c>
    </row>
    <row r="6753" spans="1:2">
      <c r="A6753">
        <v>6752</v>
      </c>
      <c r="B6753" s="13">
        <v>-2.701435203271489</v>
      </c>
    </row>
    <row r="6754" spans="1:2">
      <c r="A6754">
        <v>6753</v>
      </c>
      <c r="B6754" s="13">
        <v>-4.449565961706365</v>
      </c>
    </row>
    <row r="6755" spans="1:2">
      <c r="A6755">
        <v>6754</v>
      </c>
      <c r="B6755" s="13">
        <v>-0.51248825202077697</v>
      </c>
    </row>
    <row r="6756" spans="1:2">
      <c r="A6756">
        <v>6755</v>
      </c>
      <c r="B6756" s="13">
        <v>-2.6015699118083031</v>
      </c>
    </row>
    <row r="6757" spans="1:2">
      <c r="A6757">
        <v>6756</v>
      </c>
      <c r="B6757" s="13">
        <v>1.7875444631133892</v>
      </c>
    </row>
    <row r="6758" spans="1:2">
      <c r="A6758">
        <v>6757</v>
      </c>
      <c r="B6758" s="13">
        <v>-3.7580228795402491</v>
      </c>
    </row>
    <row r="6759" spans="1:2">
      <c r="A6759">
        <v>6758</v>
      </c>
      <c r="B6759" s="13">
        <v>-2.3498133372521517</v>
      </c>
    </row>
    <row r="6760" spans="1:2">
      <c r="A6760">
        <v>6759</v>
      </c>
      <c r="B6760" s="13">
        <v>3.6224939089248065</v>
      </c>
    </row>
    <row r="6761" spans="1:2">
      <c r="A6761">
        <v>6760</v>
      </c>
      <c r="B6761" s="13">
        <v>-5.6756962059842886</v>
      </c>
    </row>
    <row r="6762" spans="1:2">
      <c r="A6762">
        <v>6761</v>
      </c>
      <c r="B6762" s="13">
        <v>3.3911375130383585</v>
      </c>
    </row>
    <row r="6763" spans="1:2">
      <c r="A6763">
        <v>6762</v>
      </c>
      <c r="B6763" s="13">
        <v>2.3870912041313863</v>
      </c>
    </row>
    <row r="6764" spans="1:2">
      <c r="A6764">
        <v>6763</v>
      </c>
      <c r="B6764" s="13">
        <v>-1.0919571915316344</v>
      </c>
    </row>
    <row r="6765" spans="1:2">
      <c r="A6765">
        <v>6764</v>
      </c>
      <c r="B6765" s="13">
        <v>-4.0691681397953801</v>
      </c>
    </row>
    <row r="6766" spans="1:2">
      <c r="A6766">
        <v>6765</v>
      </c>
      <c r="B6766" s="13">
        <v>-2.7399924759433727</v>
      </c>
    </row>
    <row r="6767" spans="1:2">
      <c r="A6767">
        <v>6766</v>
      </c>
      <c r="B6767" s="13">
        <v>-6.9175569056502137</v>
      </c>
    </row>
    <row r="6768" spans="1:2">
      <c r="A6768">
        <v>6767</v>
      </c>
      <c r="B6768" s="13">
        <v>-4.6772370413510869</v>
      </c>
    </row>
    <row r="6769" spans="1:2">
      <c r="A6769">
        <v>6768</v>
      </c>
      <c r="B6769" s="13">
        <v>-3.8015102168954917</v>
      </c>
    </row>
    <row r="6770" spans="1:2">
      <c r="A6770">
        <v>6769</v>
      </c>
      <c r="B6770" s="13">
        <v>-3.3151446234123259</v>
      </c>
    </row>
    <row r="6771" spans="1:2">
      <c r="A6771">
        <v>6770</v>
      </c>
      <c r="B6771" s="13">
        <v>4.1652436332108511</v>
      </c>
    </row>
    <row r="6772" spans="1:2">
      <c r="A6772">
        <v>6771</v>
      </c>
      <c r="B6772" s="13">
        <v>-3.4682755613820273</v>
      </c>
    </row>
    <row r="6773" spans="1:2">
      <c r="A6773">
        <v>6772</v>
      </c>
      <c r="B6773" s="13">
        <v>-2.5033627132962626</v>
      </c>
    </row>
    <row r="6774" spans="1:2">
      <c r="A6774">
        <v>6773</v>
      </c>
      <c r="B6774" s="13">
        <v>-0.4482405151077446</v>
      </c>
    </row>
    <row r="6775" spans="1:2">
      <c r="A6775">
        <v>6774</v>
      </c>
      <c r="B6775" s="13">
        <v>-4.4475900453877069</v>
      </c>
    </row>
    <row r="6776" spans="1:2">
      <c r="A6776">
        <v>6775</v>
      </c>
      <c r="B6776" s="13">
        <v>0.29338296996019309</v>
      </c>
    </row>
    <row r="6777" spans="1:2">
      <c r="A6777">
        <v>6776</v>
      </c>
      <c r="B6777" s="13">
        <v>5.9074510891609426</v>
      </c>
    </row>
    <row r="6778" spans="1:2">
      <c r="A6778">
        <v>6777</v>
      </c>
      <c r="B6778" s="13">
        <v>-5.2021775022801116</v>
      </c>
    </row>
    <row r="6779" spans="1:2">
      <c r="A6779">
        <v>6778</v>
      </c>
      <c r="B6779" s="13">
        <v>-7.3686428136229853</v>
      </c>
    </row>
    <row r="6780" spans="1:2">
      <c r="A6780">
        <v>6779</v>
      </c>
      <c r="B6780" s="13">
        <v>5.935194525768149E-2</v>
      </c>
    </row>
    <row r="6781" spans="1:2">
      <c r="A6781">
        <v>6780</v>
      </c>
      <c r="B6781" s="13">
        <v>-0.83675898115265535</v>
      </c>
    </row>
    <row r="6782" spans="1:2">
      <c r="A6782">
        <v>6781</v>
      </c>
      <c r="B6782" s="13">
        <v>-1.7378962872124442</v>
      </c>
    </row>
    <row r="6783" spans="1:2">
      <c r="A6783">
        <v>6782</v>
      </c>
      <c r="B6783" s="13">
        <v>-1.2034010280245555</v>
      </c>
    </row>
    <row r="6784" spans="1:2">
      <c r="A6784">
        <v>6783</v>
      </c>
      <c r="B6784" s="13">
        <v>-1.38687276812018</v>
      </c>
    </row>
    <row r="6785" spans="1:2">
      <c r="A6785">
        <v>6784</v>
      </c>
      <c r="B6785" s="13">
        <v>-2.8257352570635548</v>
      </c>
    </row>
    <row r="6786" spans="1:2">
      <c r="A6786">
        <v>6785</v>
      </c>
      <c r="B6786" s="13">
        <v>-5.2758357397447009</v>
      </c>
    </row>
    <row r="6787" spans="1:2">
      <c r="A6787">
        <v>6786</v>
      </c>
      <c r="B6787" s="13">
        <v>-0.90768395797216916</v>
      </c>
    </row>
    <row r="6788" spans="1:2">
      <c r="A6788">
        <v>6787</v>
      </c>
      <c r="B6788" s="13">
        <v>-0.93930763384845917</v>
      </c>
    </row>
    <row r="6789" spans="1:2">
      <c r="A6789">
        <v>6788</v>
      </c>
      <c r="B6789" s="13">
        <v>0.57773070882081135</v>
      </c>
    </row>
    <row r="6790" spans="1:2">
      <c r="A6790">
        <v>6789</v>
      </c>
      <c r="B6790" s="13">
        <v>-4.7014022732775302</v>
      </c>
    </row>
    <row r="6791" spans="1:2">
      <c r="A6791">
        <v>6790</v>
      </c>
      <c r="B6791" s="13">
        <v>1.5343050246447207</v>
      </c>
    </row>
    <row r="6792" spans="1:2">
      <c r="A6792">
        <v>6791</v>
      </c>
      <c r="B6792" s="13">
        <v>-2.5522207869935509</v>
      </c>
    </row>
    <row r="6793" spans="1:2">
      <c r="A6793">
        <v>6792</v>
      </c>
      <c r="B6793" s="13">
        <v>-1.2871879975035603</v>
      </c>
    </row>
    <row r="6794" spans="1:2">
      <c r="A6794">
        <v>6793</v>
      </c>
      <c r="B6794" s="13">
        <v>2.7267272194464609</v>
      </c>
    </row>
    <row r="6795" spans="1:2">
      <c r="A6795">
        <v>6794</v>
      </c>
      <c r="B6795" s="13">
        <v>0.20119239513027065</v>
      </c>
    </row>
    <row r="6796" spans="1:2">
      <c r="A6796">
        <v>6795</v>
      </c>
      <c r="B6796" s="13">
        <v>0.1839151286435165</v>
      </c>
    </row>
    <row r="6797" spans="1:2">
      <c r="A6797">
        <v>6796</v>
      </c>
      <c r="B6797" s="13">
        <v>4.3600387378476588</v>
      </c>
    </row>
    <row r="6798" spans="1:2">
      <c r="A6798">
        <v>6797</v>
      </c>
      <c r="B6798" s="13">
        <v>-1.4782267792318737</v>
      </c>
    </row>
    <row r="6799" spans="1:2">
      <c r="A6799">
        <v>6798</v>
      </c>
      <c r="B6799" s="13">
        <v>1.1992649194707075</v>
      </c>
    </row>
    <row r="6800" spans="1:2">
      <c r="A6800">
        <v>6799</v>
      </c>
      <c r="B6800" s="13">
        <v>0.57540797458832726</v>
      </c>
    </row>
    <row r="6801" spans="1:2">
      <c r="A6801">
        <v>6800</v>
      </c>
      <c r="B6801" s="13">
        <v>7.4192191633289424</v>
      </c>
    </row>
    <row r="6802" spans="1:2">
      <c r="A6802">
        <v>6801</v>
      </c>
      <c r="B6802" s="13">
        <v>-2.2088611215729972</v>
      </c>
    </row>
    <row r="6803" spans="1:2">
      <c r="A6803">
        <v>6802</v>
      </c>
      <c r="B6803" s="13">
        <v>-1.9947453092490122</v>
      </c>
    </row>
    <row r="6804" spans="1:2">
      <c r="A6804">
        <v>6803</v>
      </c>
      <c r="B6804" s="13">
        <v>-4.5932402128516721</v>
      </c>
    </row>
    <row r="6805" spans="1:2">
      <c r="A6805">
        <v>6804</v>
      </c>
      <c r="B6805" s="13">
        <v>-3.4014004193856824</v>
      </c>
    </row>
    <row r="6806" spans="1:2">
      <c r="A6806">
        <v>6805</v>
      </c>
      <c r="B6806" s="13">
        <v>-0.957652799293079</v>
      </c>
    </row>
    <row r="6807" spans="1:2">
      <c r="A6807">
        <v>6806</v>
      </c>
      <c r="B6807" s="13">
        <v>-0.84231914039529954</v>
      </c>
    </row>
    <row r="6808" spans="1:2">
      <c r="A6808">
        <v>6807</v>
      </c>
      <c r="B6808" s="13">
        <v>-0.33100366649941176</v>
      </c>
    </row>
    <row r="6809" spans="1:2">
      <c r="A6809">
        <v>6808</v>
      </c>
      <c r="B6809" s="13">
        <v>-0.50030199302990097</v>
      </c>
    </row>
    <row r="6810" spans="1:2">
      <c r="A6810">
        <v>6809</v>
      </c>
      <c r="B6810" s="13">
        <v>-1.8502004284674394</v>
      </c>
    </row>
    <row r="6811" spans="1:2">
      <c r="A6811">
        <v>6810</v>
      </c>
      <c r="B6811" s="13">
        <v>0.87327527172565744</v>
      </c>
    </row>
    <row r="6812" spans="1:2">
      <c r="A6812">
        <v>6811</v>
      </c>
      <c r="B6812" s="13">
        <v>3.9674735142074389</v>
      </c>
    </row>
    <row r="6813" spans="1:2">
      <c r="A6813">
        <v>6812</v>
      </c>
      <c r="B6813" s="13">
        <v>-5.0289813333046469</v>
      </c>
    </row>
    <row r="6814" spans="1:2">
      <c r="A6814">
        <v>6813</v>
      </c>
      <c r="B6814" s="13">
        <v>2.1969520468678549</v>
      </c>
    </row>
    <row r="6815" spans="1:2">
      <c r="A6815">
        <v>6814</v>
      </c>
      <c r="B6815" s="13">
        <v>-1.2967820018283343</v>
      </c>
    </row>
    <row r="6816" spans="1:2">
      <c r="A6816">
        <v>6815</v>
      </c>
      <c r="B6816" s="13">
        <v>-0.50949198277893526</v>
      </c>
    </row>
    <row r="6817" spans="1:2">
      <c r="A6817">
        <v>6816</v>
      </c>
      <c r="B6817" s="13">
        <v>5.7393273142715646</v>
      </c>
    </row>
    <row r="6818" spans="1:2">
      <c r="A6818">
        <v>6817</v>
      </c>
      <c r="B6818" s="13">
        <v>1.5600868895140119</v>
      </c>
    </row>
    <row r="6819" spans="1:2">
      <c r="A6819">
        <v>6818</v>
      </c>
      <c r="B6819" s="13">
        <v>-1.633469560824629</v>
      </c>
    </row>
    <row r="6820" spans="1:2">
      <c r="A6820">
        <v>6819</v>
      </c>
      <c r="B6820" s="13">
        <v>-1.0217813538267615</v>
      </c>
    </row>
    <row r="6821" spans="1:2">
      <c r="A6821">
        <v>6820</v>
      </c>
      <c r="B6821" s="13">
        <v>0.55079928299720116</v>
      </c>
    </row>
    <row r="6822" spans="1:2">
      <c r="A6822">
        <v>6821</v>
      </c>
      <c r="B6822" s="13">
        <v>6.0211003141068637</v>
      </c>
    </row>
    <row r="6823" spans="1:2">
      <c r="A6823">
        <v>6822</v>
      </c>
      <c r="B6823" s="13">
        <v>-6.1163359673759574</v>
      </c>
    </row>
    <row r="6824" spans="1:2">
      <c r="A6824">
        <v>6823</v>
      </c>
      <c r="B6824" s="13">
        <v>-1.5367571335207235</v>
      </c>
    </row>
    <row r="6825" spans="1:2">
      <c r="A6825">
        <v>6824</v>
      </c>
      <c r="B6825" s="13">
        <v>3.9778711103814239</v>
      </c>
    </row>
    <row r="6826" spans="1:2">
      <c r="A6826">
        <v>6825</v>
      </c>
      <c r="B6826" s="13">
        <v>0.69564914333101713</v>
      </c>
    </row>
    <row r="6827" spans="1:2">
      <c r="A6827">
        <v>6826</v>
      </c>
      <c r="B6827" s="13">
        <v>1.6885029947036641</v>
      </c>
    </row>
    <row r="6828" spans="1:2">
      <c r="A6828">
        <v>6827</v>
      </c>
      <c r="B6828" s="13">
        <v>-4.9808618674127194</v>
      </c>
    </row>
    <row r="6829" spans="1:2">
      <c r="A6829">
        <v>6828</v>
      </c>
      <c r="B6829" s="13">
        <v>2.1519834891870504</v>
      </c>
    </row>
    <row r="6830" spans="1:2">
      <c r="A6830">
        <v>6829</v>
      </c>
      <c r="B6830" s="13">
        <v>-1.2858414251621737</v>
      </c>
    </row>
    <row r="6831" spans="1:2">
      <c r="A6831">
        <v>6830</v>
      </c>
      <c r="B6831" s="13">
        <v>-3.9526070710814789</v>
      </c>
    </row>
    <row r="6832" spans="1:2">
      <c r="A6832">
        <v>6831</v>
      </c>
      <c r="B6832" s="13">
        <v>-1.413063000660117</v>
      </c>
    </row>
    <row r="6833" spans="1:2">
      <c r="A6833">
        <v>6832</v>
      </c>
      <c r="B6833" s="13">
        <v>0.3470781871276824</v>
      </c>
    </row>
    <row r="6834" spans="1:2">
      <c r="A6834">
        <v>6833</v>
      </c>
      <c r="B6834" s="13">
        <v>-5.5780944913846824</v>
      </c>
    </row>
    <row r="6835" spans="1:2">
      <c r="A6835">
        <v>6834</v>
      </c>
      <c r="B6835" s="13">
        <v>-1.6300578084541395</v>
      </c>
    </row>
    <row r="6836" spans="1:2">
      <c r="A6836">
        <v>6835</v>
      </c>
      <c r="B6836" s="13">
        <v>0.27161453880351577</v>
      </c>
    </row>
    <row r="6837" spans="1:2">
      <c r="A6837">
        <v>6836</v>
      </c>
      <c r="B6837" s="13">
        <v>-0.46972168788706248</v>
      </c>
    </row>
    <row r="6838" spans="1:2">
      <c r="A6838">
        <v>6837</v>
      </c>
      <c r="B6838" s="13">
        <v>1.0844158741407279</v>
      </c>
    </row>
    <row r="6839" spans="1:2">
      <c r="A6839">
        <v>6838</v>
      </c>
      <c r="B6839" s="13">
        <v>3.6171585517028451</v>
      </c>
    </row>
    <row r="6840" spans="1:2">
      <c r="A6840">
        <v>6839</v>
      </c>
      <c r="B6840" s="13">
        <v>-3.307257539301514</v>
      </c>
    </row>
    <row r="6841" spans="1:2">
      <c r="A6841">
        <v>6840</v>
      </c>
      <c r="B6841" s="13">
        <v>-4.9079518432953062</v>
      </c>
    </row>
    <row r="6842" spans="1:2">
      <c r="A6842">
        <v>6841</v>
      </c>
      <c r="B6842" s="13">
        <v>-2.9034529075587949</v>
      </c>
    </row>
    <row r="6843" spans="1:2">
      <c r="A6843">
        <v>6842</v>
      </c>
      <c r="B6843" s="13">
        <v>-1.0625341431686348</v>
      </c>
    </row>
    <row r="6844" spans="1:2">
      <c r="A6844">
        <v>6843</v>
      </c>
      <c r="B6844" s="13">
        <v>0.79578742875882291</v>
      </c>
    </row>
    <row r="6845" spans="1:2">
      <c r="A6845">
        <v>6844</v>
      </c>
      <c r="B6845" s="13">
        <v>-0.82486632872827181</v>
      </c>
    </row>
    <row r="6846" spans="1:2">
      <c r="A6846">
        <v>6845</v>
      </c>
      <c r="B6846" s="13">
        <v>3.5718546459582936</v>
      </c>
    </row>
    <row r="6847" spans="1:2">
      <c r="A6847">
        <v>6846</v>
      </c>
      <c r="B6847" s="13">
        <v>-2.8155125663705842</v>
      </c>
    </row>
    <row r="6848" spans="1:2">
      <c r="A6848">
        <v>6847</v>
      </c>
      <c r="B6848" s="13">
        <v>-3.0761151149343799</v>
      </c>
    </row>
    <row r="6849" spans="1:2">
      <c r="A6849">
        <v>6848</v>
      </c>
      <c r="B6849" s="13">
        <v>0.85029744911837113</v>
      </c>
    </row>
    <row r="6850" spans="1:2">
      <c r="A6850">
        <v>6849</v>
      </c>
      <c r="B6850" s="13">
        <v>-7.6648448895530628</v>
      </c>
    </row>
    <row r="6851" spans="1:2">
      <c r="A6851">
        <v>6850</v>
      </c>
      <c r="B6851" s="13">
        <v>1.7799689262449414</v>
      </c>
    </row>
    <row r="6852" spans="1:2">
      <c r="A6852">
        <v>6851</v>
      </c>
      <c r="B6852" s="13">
        <v>-5.0163133931748511</v>
      </c>
    </row>
    <row r="6853" spans="1:2">
      <c r="A6853">
        <v>6852</v>
      </c>
      <c r="B6853" s="13">
        <v>-1.4107853693557404</v>
      </c>
    </row>
    <row r="6854" spans="1:2">
      <c r="A6854">
        <v>6853</v>
      </c>
      <c r="B6854" s="13">
        <v>-2.3605236636857008</v>
      </c>
    </row>
    <row r="6855" spans="1:2">
      <c r="A6855">
        <v>6854</v>
      </c>
      <c r="B6855" s="13">
        <v>-2.3677737500248961</v>
      </c>
    </row>
    <row r="6856" spans="1:2">
      <c r="A6856">
        <v>6855</v>
      </c>
      <c r="B6856" s="13">
        <v>-5.0960382830077728</v>
      </c>
    </row>
    <row r="6857" spans="1:2">
      <c r="A6857">
        <v>6856</v>
      </c>
      <c r="B6857" s="13">
        <v>0.32228769820318742</v>
      </c>
    </row>
    <row r="6858" spans="1:2">
      <c r="A6858">
        <v>6857</v>
      </c>
      <c r="B6858" s="13">
        <v>5.7399922831517687</v>
      </c>
    </row>
    <row r="6859" spans="1:2">
      <c r="A6859">
        <v>6858</v>
      </c>
      <c r="B6859" s="13">
        <v>-3.0790459661230263</v>
      </c>
    </row>
    <row r="6860" spans="1:2">
      <c r="A6860">
        <v>6859</v>
      </c>
      <c r="B6860" s="13">
        <v>4.5741169757577715</v>
      </c>
    </row>
    <row r="6861" spans="1:2">
      <c r="A6861">
        <v>6860</v>
      </c>
      <c r="B6861" s="13">
        <v>0.93955933966086391</v>
      </c>
    </row>
    <row r="6862" spans="1:2">
      <c r="A6862">
        <v>6861</v>
      </c>
      <c r="B6862" s="13">
        <v>2.0445612971647407</v>
      </c>
    </row>
    <row r="6863" spans="1:2">
      <c r="A6863">
        <v>6862</v>
      </c>
      <c r="B6863" s="13">
        <v>-0.57322250973314126</v>
      </c>
    </row>
    <row r="6864" spans="1:2">
      <c r="A6864">
        <v>6863</v>
      </c>
      <c r="B6864" s="13">
        <v>0.76297162343489056</v>
      </c>
    </row>
    <row r="6865" spans="1:2">
      <c r="A6865">
        <v>6864</v>
      </c>
      <c r="B6865" s="13">
        <v>0.59072035796608013</v>
      </c>
    </row>
    <row r="6866" spans="1:2">
      <c r="A6866">
        <v>6865</v>
      </c>
      <c r="B6866" s="13">
        <v>-4.9226614810145648</v>
      </c>
    </row>
    <row r="6867" spans="1:2">
      <c r="A6867">
        <v>6866</v>
      </c>
      <c r="B6867" s="13">
        <v>-0.88121685933705962</v>
      </c>
    </row>
    <row r="6868" spans="1:2">
      <c r="A6868">
        <v>6867</v>
      </c>
      <c r="B6868" s="13">
        <v>4.6713134614215184</v>
      </c>
    </row>
    <row r="6869" spans="1:2">
      <c r="A6869">
        <v>6868</v>
      </c>
      <c r="B6869" s="13">
        <v>1.8761625300103841</v>
      </c>
    </row>
    <row r="6870" spans="1:2">
      <c r="A6870">
        <v>6869</v>
      </c>
      <c r="B6870" s="13">
        <v>0.50277273334273909</v>
      </c>
    </row>
    <row r="6871" spans="1:2">
      <c r="A6871">
        <v>6870</v>
      </c>
      <c r="B6871" s="13">
        <v>-1.3476130040429881</v>
      </c>
    </row>
    <row r="6872" spans="1:2">
      <c r="A6872">
        <v>6871</v>
      </c>
      <c r="B6872" s="13">
        <v>2.2532817326666925</v>
      </c>
    </row>
    <row r="6873" spans="1:2">
      <c r="A6873">
        <v>6872</v>
      </c>
      <c r="B6873" s="13">
        <v>3.3575833786551565</v>
      </c>
    </row>
    <row r="6874" spans="1:2">
      <c r="A6874">
        <v>6873</v>
      </c>
      <c r="B6874" s="13">
        <v>2.3228460813021332</v>
      </c>
    </row>
    <row r="6875" spans="1:2">
      <c r="A6875">
        <v>6874</v>
      </c>
      <c r="B6875" s="13">
        <v>-1.4031513379982732</v>
      </c>
    </row>
    <row r="6876" spans="1:2">
      <c r="A6876">
        <v>6875</v>
      </c>
      <c r="B6876" s="13">
        <v>1.0081433200303156</v>
      </c>
    </row>
    <row r="6877" spans="1:2">
      <c r="A6877">
        <v>6876</v>
      </c>
      <c r="B6877" s="13">
        <v>-4.7313239589176499</v>
      </c>
    </row>
    <row r="6878" spans="1:2">
      <c r="A6878">
        <v>6877</v>
      </c>
      <c r="B6878" s="13">
        <v>-3.4491862095462533</v>
      </c>
    </row>
    <row r="6879" spans="1:2">
      <c r="A6879">
        <v>6878</v>
      </c>
      <c r="B6879" s="13">
        <v>-1.4340429801805696</v>
      </c>
    </row>
    <row r="6880" spans="1:2">
      <c r="A6880">
        <v>6879</v>
      </c>
      <c r="B6880" s="13">
        <v>-4.6992819827663936</v>
      </c>
    </row>
    <row r="6881" spans="1:2">
      <c r="A6881">
        <v>6880</v>
      </c>
      <c r="B6881" s="13">
        <v>-0.76036974549395309</v>
      </c>
    </row>
    <row r="6882" spans="1:2">
      <c r="A6882">
        <v>6881</v>
      </c>
      <c r="B6882" s="13">
        <v>4.3587624965023473</v>
      </c>
    </row>
    <row r="6883" spans="1:2">
      <c r="A6883">
        <v>6882</v>
      </c>
      <c r="B6883" s="13">
        <v>-1.344459685468278</v>
      </c>
    </row>
    <row r="6884" spans="1:2">
      <c r="A6884">
        <v>6883</v>
      </c>
      <c r="B6884" s="13">
        <v>-0.77560670069404103</v>
      </c>
    </row>
    <row r="6885" spans="1:2">
      <c r="A6885">
        <v>6884</v>
      </c>
      <c r="B6885" s="13">
        <v>-4.7018752858551256</v>
      </c>
    </row>
    <row r="6886" spans="1:2">
      <c r="A6886">
        <v>6885</v>
      </c>
      <c r="B6886" s="13">
        <v>-1.2003800857197497</v>
      </c>
    </row>
    <row r="6887" spans="1:2">
      <c r="A6887">
        <v>6886</v>
      </c>
      <c r="B6887" s="13">
        <v>1.0350884072549493</v>
      </c>
    </row>
    <row r="6888" spans="1:2">
      <c r="A6888">
        <v>6887</v>
      </c>
      <c r="B6888" s="13">
        <v>-1.7581985610760489</v>
      </c>
    </row>
    <row r="6889" spans="1:2">
      <c r="A6889">
        <v>6888</v>
      </c>
      <c r="B6889" s="13">
        <v>-5.60056609500639</v>
      </c>
    </row>
    <row r="6890" spans="1:2">
      <c r="A6890">
        <v>6889</v>
      </c>
      <c r="B6890" s="13">
        <v>-1.4886145873117735</v>
      </c>
    </row>
    <row r="6891" spans="1:2">
      <c r="A6891">
        <v>6890</v>
      </c>
      <c r="B6891" s="13">
        <v>-0.53463290503191008</v>
      </c>
    </row>
    <row r="6892" spans="1:2">
      <c r="A6892">
        <v>6891</v>
      </c>
      <c r="B6892" s="13">
        <v>-1.436120246787767</v>
      </c>
    </row>
    <row r="6893" spans="1:2">
      <c r="A6893">
        <v>6892</v>
      </c>
      <c r="B6893" s="13">
        <v>3.9954379852233268</v>
      </c>
    </row>
    <row r="6894" spans="1:2">
      <c r="A6894">
        <v>6893</v>
      </c>
      <c r="B6894" s="13">
        <v>-1.3892631971000091</v>
      </c>
    </row>
    <row r="6895" spans="1:2">
      <c r="A6895">
        <v>6894</v>
      </c>
      <c r="B6895" s="13">
        <v>-7.634847202371045</v>
      </c>
    </row>
    <row r="6896" spans="1:2">
      <c r="A6896">
        <v>6895</v>
      </c>
      <c r="B6896" s="13">
        <v>2.969578752139959</v>
      </c>
    </row>
    <row r="6897" spans="1:2">
      <c r="A6897">
        <v>6896</v>
      </c>
      <c r="B6897" s="13">
        <v>-0.67266573250242045</v>
      </c>
    </row>
    <row r="6898" spans="1:2">
      <c r="A6898">
        <v>6897</v>
      </c>
      <c r="B6898" s="13">
        <v>1.2879980002363094</v>
      </c>
    </row>
    <row r="6899" spans="1:2">
      <c r="A6899">
        <v>6898</v>
      </c>
      <c r="B6899" s="13">
        <v>1.9302544651790936</v>
      </c>
    </row>
    <row r="6900" spans="1:2">
      <c r="A6900">
        <v>6899</v>
      </c>
      <c r="B6900" s="13">
        <v>-3.0034291888118627</v>
      </c>
    </row>
    <row r="6901" spans="1:2">
      <c r="A6901">
        <v>6900</v>
      </c>
      <c r="B6901" s="13">
        <v>-2.0128754329559841</v>
      </c>
    </row>
    <row r="6902" spans="1:2">
      <c r="A6902">
        <v>6901</v>
      </c>
      <c r="B6902" s="13">
        <v>1.5738052409541727</v>
      </c>
    </row>
    <row r="6903" spans="1:2">
      <c r="A6903">
        <v>6902</v>
      </c>
      <c r="B6903" s="13">
        <v>5.6273082916967088</v>
      </c>
    </row>
    <row r="6904" spans="1:2">
      <c r="A6904">
        <v>6903</v>
      </c>
      <c r="B6904" s="13">
        <v>-1.5623330527710384</v>
      </c>
    </row>
    <row r="6905" spans="1:2">
      <c r="A6905">
        <v>6904</v>
      </c>
      <c r="B6905" s="13">
        <v>5.6035263206223274</v>
      </c>
    </row>
    <row r="6906" spans="1:2">
      <c r="A6906">
        <v>6905</v>
      </c>
      <c r="B6906" s="13">
        <v>2.5133264971563247</v>
      </c>
    </row>
    <row r="6907" spans="1:2">
      <c r="A6907">
        <v>6906</v>
      </c>
      <c r="B6907" s="13">
        <v>-4.7535911546963661</v>
      </c>
    </row>
    <row r="6908" spans="1:2">
      <c r="A6908">
        <v>6907</v>
      </c>
      <c r="B6908" s="13">
        <v>-6.0750054655894283</v>
      </c>
    </row>
    <row r="6909" spans="1:2">
      <c r="A6909">
        <v>6908</v>
      </c>
      <c r="B6909" s="13">
        <v>-4.8726486479344295</v>
      </c>
    </row>
    <row r="6910" spans="1:2">
      <c r="A6910">
        <v>6909</v>
      </c>
      <c r="B6910" s="13">
        <v>-0.3410748027524857</v>
      </c>
    </row>
    <row r="6911" spans="1:2">
      <c r="A6911">
        <v>6910</v>
      </c>
      <c r="B6911" s="13">
        <v>-3.6899507723237517</v>
      </c>
    </row>
    <row r="6912" spans="1:2">
      <c r="A6912">
        <v>6911</v>
      </c>
      <c r="B6912" s="13">
        <v>-3.6683296648680246</v>
      </c>
    </row>
    <row r="6913" spans="1:2">
      <c r="A6913">
        <v>6912</v>
      </c>
      <c r="B6913" s="13">
        <v>-5.8240921394027856</v>
      </c>
    </row>
    <row r="6914" spans="1:2">
      <c r="A6914">
        <v>6913</v>
      </c>
      <c r="B6914" s="13">
        <v>-3.0790036737218909</v>
      </c>
    </row>
    <row r="6915" spans="1:2">
      <c r="A6915">
        <v>6914</v>
      </c>
      <c r="B6915" s="13">
        <v>-2.6499644933168103</v>
      </c>
    </row>
    <row r="6916" spans="1:2">
      <c r="A6916">
        <v>6915</v>
      </c>
      <c r="B6916" s="13">
        <v>-6.3655240037155387</v>
      </c>
    </row>
    <row r="6917" spans="1:2">
      <c r="A6917">
        <v>6916</v>
      </c>
      <c r="B6917" s="13">
        <v>-1.9636016162788752</v>
      </c>
    </row>
    <row r="6918" spans="1:2">
      <c r="A6918">
        <v>6917</v>
      </c>
      <c r="B6918" s="13">
        <v>4.7288613700498878</v>
      </c>
    </row>
    <row r="6919" spans="1:2">
      <c r="A6919">
        <v>6918</v>
      </c>
      <c r="B6919" s="13">
        <v>1.3606882229800707</v>
      </c>
    </row>
    <row r="6920" spans="1:2">
      <c r="A6920">
        <v>6919</v>
      </c>
      <c r="B6920" s="13">
        <v>-7.1722167226797291</v>
      </c>
    </row>
    <row r="6921" spans="1:2">
      <c r="A6921">
        <v>6920</v>
      </c>
      <c r="B6921" s="13">
        <v>-4.2052091983243765</v>
      </c>
    </row>
    <row r="6922" spans="1:2">
      <c r="A6922">
        <v>6921</v>
      </c>
      <c r="B6922" s="13">
        <v>-0.36667614922695119</v>
      </c>
    </row>
    <row r="6923" spans="1:2">
      <c r="A6923">
        <v>6922</v>
      </c>
      <c r="B6923" s="13">
        <v>-2.4430954609470792</v>
      </c>
    </row>
    <row r="6924" spans="1:2">
      <c r="A6924">
        <v>6923</v>
      </c>
      <c r="B6924" s="13">
        <v>2.1944631169872295</v>
      </c>
    </row>
    <row r="6925" spans="1:2">
      <c r="A6925">
        <v>6924</v>
      </c>
      <c r="B6925" s="13">
        <v>5.4615140518814167</v>
      </c>
    </row>
    <row r="6926" spans="1:2">
      <c r="A6926">
        <v>6925</v>
      </c>
      <c r="B6926" s="13">
        <v>-4.0058053791424566</v>
      </c>
    </row>
    <row r="6927" spans="1:2">
      <c r="A6927">
        <v>6926</v>
      </c>
      <c r="B6927" s="13">
        <v>3.4518904521161007</v>
      </c>
    </row>
    <row r="6928" spans="1:2">
      <c r="A6928">
        <v>6927</v>
      </c>
      <c r="B6928" s="13">
        <v>1.4162886012548286</v>
      </c>
    </row>
    <row r="6929" spans="1:2">
      <c r="A6929">
        <v>6928</v>
      </c>
      <c r="B6929" s="13">
        <v>-3.4713484182779002</v>
      </c>
    </row>
    <row r="6930" spans="1:2">
      <c r="A6930">
        <v>6929</v>
      </c>
      <c r="B6930" s="13">
        <v>0.57224981960813115</v>
      </c>
    </row>
    <row r="6931" spans="1:2">
      <c r="A6931">
        <v>6930</v>
      </c>
      <c r="B6931" s="13">
        <v>-0.27221256656374482</v>
      </c>
    </row>
    <row r="6932" spans="1:2">
      <c r="A6932">
        <v>6931</v>
      </c>
      <c r="B6932" s="13">
        <v>-4.5949955726545886</v>
      </c>
    </row>
    <row r="6933" spans="1:2">
      <c r="A6933">
        <v>6932</v>
      </c>
      <c r="B6933" s="13">
        <v>-0.52426635281679324</v>
      </c>
    </row>
    <row r="6934" spans="1:2">
      <c r="A6934">
        <v>6933</v>
      </c>
      <c r="B6934" s="13">
        <v>-3.5807981543285803</v>
      </c>
    </row>
    <row r="6935" spans="1:2">
      <c r="A6935">
        <v>6934</v>
      </c>
      <c r="B6935" s="13">
        <v>-0.37364308293862464</v>
      </c>
    </row>
    <row r="6936" spans="1:2">
      <c r="A6936">
        <v>6935</v>
      </c>
      <c r="B6936" s="13">
        <v>-8.0913268699720398</v>
      </c>
    </row>
    <row r="6937" spans="1:2">
      <c r="A6937">
        <v>6936</v>
      </c>
      <c r="B6937" s="13">
        <v>-7.5081823932941614</v>
      </c>
    </row>
    <row r="6938" spans="1:2">
      <c r="A6938">
        <v>6937</v>
      </c>
      <c r="B6938" s="13">
        <v>-1.3283103276993711</v>
      </c>
    </row>
    <row r="6939" spans="1:2">
      <c r="A6939">
        <v>6938</v>
      </c>
      <c r="B6939" s="13">
        <v>-1.2653503313180983</v>
      </c>
    </row>
    <row r="6940" spans="1:2">
      <c r="A6940">
        <v>6939</v>
      </c>
      <c r="B6940" s="13">
        <v>1.1481844958508627</v>
      </c>
    </row>
    <row r="6941" spans="1:2">
      <c r="A6941">
        <v>6940</v>
      </c>
      <c r="B6941" s="13">
        <v>4.1178844739374778</v>
      </c>
    </row>
    <row r="6942" spans="1:2">
      <c r="A6942">
        <v>6941</v>
      </c>
      <c r="B6942" s="13">
        <v>-5.3542327771143636</v>
      </c>
    </row>
    <row r="6943" spans="1:2">
      <c r="A6943">
        <v>6942</v>
      </c>
      <c r="B6943" s="13">
        <v>3.1852571825836455</v>
      </c>
    </row>
    <row r="6944" spans="1:2">
      <c r="A6944">
        <v>6943</v>
      </c>
      <c r="B6944" s="13">
        <v>-2.2699125692803417</v>
      </c>
    </row>
    <row r="6945" spans="1:2">
      <c r="A6945">
        <v>6944</v>
      </c>
      <c r="B6945" s="13">
        <v>6.9698053971455467</v>
      </c>
    </row>
    <row r="6946" spans="1:2">
      <c r="A6946">
        <v>6945</v>
      </c>
      <c r="B6946" s="13">
        <v>-3.0171012928692975</v>
      </c>
    </row>
    <row r="6947" spans="1:2">
      <c r="A6947">
        <v>6946</v>
      </c>
      <c r="B6947" s="13">
        <v>0.29945623492812967</v>
      </c>
    </row>
    <row r="6948" spans="1:2">
      <c r="A6948">
        <v>6947</v>
      </c>
      <c r="B6948" s="13">
        <v>1.1015925795139148</v>
      </c>
    </row>
    <row r="6949" spans="1:2">
      <c r="A6949">
        <v>6948</v>
      </c>
      <c r="B6949" s="13">
        <v>-4.6631033089898741</v>
      </c>
    </row>
    <row r="6950" spans="1:2">
      <c r="A6950">
        <v>6949</v>
      </c>
      <c r="B6950" s="13">
        <v>-5.9924535575252875</v>
      </c>
    </row>
    <row r="6951" spans="1:2">
      <c r="A6951">
        <v>6950</v>
      </c>
      <c r="B6951" s="13">
        <v>4.8726066853511876</v>
      </c>
    </row>
    <row r="6952" spans="1:2">
      <c r="A6952">
        <v>6951</v>
      </c>
      <c r="B6952" s="13">
        <v>4.1800724258994983E-2</v>
      </c>
    </row>
    <row r="6953" spans="1:2">
      <c r="A6953">
        <v>6952</v>
      </c>
      <c r="B6953" s="13">
        <v>-5.7170742205865328E-2</v>
      </c>
    </row>
    <row r="6954" spans="1:2">
      <c r="A6954">
        <v>6953</v>
      </c>
      <c r="B6954" s="13">
        <v>-5.1262065792593603</v>
      </c>
    </row>
    <row r="6955" spans="1:2">
      <c r="A6955">
        <v>6954</v>
      </c>
      <c r="B6955" s="13">
        <v>5.069911710667066E-2</v>
      </c>
    </row>
    <row r="6956" spans="1:2">
      <c r="A6956">
        <v>6955</v>
      </c>
      <c r="B6956" s="13">
        <v>-0.1605885000624227</v>
      </c>
    </row>
    <row r="6957" spans="1:2">
      <c r="A6957">
        <v>6956</v>
      </c>
      <c r="B6957" s="13">
        <v>-4.7209454721319828</v>
      </c>
    </row>
    <row r="6958" spans="1:2">
      <c r="A6958">
        <v>6957</v>
      </c>
      <c r="B6958" s="13">
        <v>3.9323026046201144</v>
      </c>
    </row>
    <row r="6959" spans="1:2">
      <c r="A6959">
        <v>6958</v>
      </c>
      <c r="B6959" s="13">
        <v>2.8731176108883303</v>
      </c>
    </row>
    <row r="6960" spans="1:2">
      <c r="A6960">
        <v>6959</v>
      </c>
      <c r="B6960" s="13">
        <v>5.0756912678740687</v>
      </c>
    </row>
    <row r="6961" spans="1:2">
      <c r="A6961">
        <v>6960</v>
      </c>
      <c r="B6961" s="13">
        <v>1.3645245526177081</v>
      </c>
    </row>
    <row r="6962" spans="1:2">
      <c r="A6962">
        <v>6961</v>
      </c>
      <c r="B6962" s="13">
        <v>-6.1480697571683622</v>
      </c>
    </row>
    <row r="6963" spans="1:2">
      <c r="A6963">
        <v>6962</v>
      </c>
      <c r="B6963" s="13">
        <v>-3.5500536052946163</v>
      </c>
    </row>
    <row r="6964" spans="1:2">
      <c r="A6964">
        <v>6963</v>
      </c>
      <c r="B6964" s="13">
        <v>-3.1031709527501392</v>
      </c>
    </row>
    <row r="6965" spans="1:2">
      <c r="A6965">
        <v>6964</v>
      </c>
      <c r="B6965" s="13">
        <v>0.93623786802319231</v>
      </c>
    </row>
    <row r="6966" spans="1:2">
      <c r="A6966">
        <v>6965</v>
      </c>
      <c r="B6966" s="13">
        <v>-3.9211151839570437</v>
      </c>
    </row>
    <row r="6967" spans="1:2">
      <c r="A6967">
        <v>6966</v>
      </c>
      <c r="B6967" s="13">
        <v>-3.4919215227405056</v>
      </c>
    </row>
    <row r="6968" spans="1:2">
      <c r="A6968">
        <v>6967</v>
      </c>
      <c r="B6968" s="13">
        <v>-0.28172763167810344</v>
      </c>
    </row>
    <row r="6969" spans="1:2">
      <c r="A6969">
        <v>6968</v>
      </c>
      <c r="B6969" s="13">
        <v>-1.6632157223005177</v>
      </c>
    </row>
    <row r="6970" spans="1:2">
      <c r="A6970">
        <v>6969</v>
      </c>
      <c r="B6970" s="13">
        <v>-5.0747848488592204</v>
      </c>
    </row>
    <row r="6971" spans="1:2">
      <c r="A6971">
        <v>6970</v>
      </c>
      <c r="B6971" s="13">
        <v>-5.8694456458896997</v>
      </c>
    </row>
    <row r="6972" spans="1:2">
      <c r="A6972">
        <v>6971</v>
      </c>
      <c r="B6972" s="13">
        <v>-1.8226054767403876</v>
      </c>
    </row>
    <row r="6973" spans="1:2">
      <c r="A6973">
        <v>6972</v>
      </c>
      <c r="B6973" s="13">
        <v>-4.6940506072591717</v>
      </c>
    </row>
    <row r="6974" spans="1:2">
      <c r="A6974">
        <v>6973</v>
      </c>
      <c r="B6974" s="13">
        <v>-0.33531037592315094</v>
      </c>
    </row>
    <row r="6975" spans="1:2">
      <c r="A6975">
        <v>6974</v>
      </c>
      <c r="B6975" s="13">
        <v>-6.8614014586816161</v>
      </c>
    </row>
    <row r="6976" spans="1:2">
      <c r="A6976">
        <v>6975</v>
      </c>
      <c r="B6976" s="13">
        <v>1.0037811534749348</v>
      </c>
    </row>
    <row r="6977" spans="1:2">
      <c r="A6977">
        <v>6976</v>
      </c>
      <c r="B6977" s="13">
        <v>0.75534481780235863</v>
      </c>
    </row>
    <row r="6978" spans="1:2">
      <c r="A6978">
        <v>6977</v>
      </c>
      <c r="B6978" s="13">
        <v>-2.3852756211751247</v>
      </c>
    </row>
    <row r="6979" spans="1:2">
      <c r="A6979">
        <v>6978</v>
      </c>
      <c r="B6979" s="13">
        <v>-1.7910135771382309</v>
      </c>
    </row>
    <row r="6980" spans="1:2">
      <c r="A6980">
        <v>6979</v>
      </c>
      <c r="B6980" s="13">
        <v>-3.0477183589829746</v>
      </c>
    </row>
    <row r="6981" spans="1:2">
      <c r="A6981">
        <v>6980</v>
      </c>
      <c r="B6981" s="13">
        <v>1.8965399468250494</v>
      </c>
    </row>
    <row r="6982" spans="1:2">
      <c r="A6982">
        <v>6981</v>
      </c>
      <c r="B6982" s="13">
        <v>-1.7090675760442988</v>
      </c>
    </row>
    <row r="6983" spans="1:2">
      <c r="A6983">
        <v>6982</v>
      </c>
      <c r="B6983" s="13">
        <v>-1.7896394775042783</v>
      </c>
    </row>
    <row r="6984" spans="1:2">
      <c r="A6984">
        <v>6983</v>
      </c>
      <c r="B6984" s="13">
        <v>-2.3378293051624572</v>
      </c>
    </row>
    <row r="6985" spans="1:2">
      <c r="A6985">
        <v>6984</v>
      </c>
      <c r="B6985" s="13">
        <v>-3.6568042705838968</v>
      </c>
    </row>
    <row r="6986" spans="1:2">
      <c r="A6986">
        <v>6985</v>
      </c>
      <c r="B6986" s="13">
        <v>2.695823919449408</v>
      </c>
    </row>
    <row r="6987" spans="1:2">
      <c r="A6987">
        <v>6986</v>
      </c>
      <c r="B6987" s="13">
        <v>-2.0048923499285882</v>
      </c>
    </row>
    <row r="6988" spans="1:2">
      <c r="A6988">
        <v>6987</v>
      </c>
      <c r="B6988" s="13">
        <v>-1.9058957067479037</v>
      </c>
    </row>
    <row r="6989" spans="1:2">
      <c r="A6989">
        <v>6988</v>
      </c>
      <c r="B6989" s="13">
        <v>3.0569939872847791</v>
      </c>
    </row>
    <row r="6990" spans="1:2">
      <c r="A6990">
        <v>6989</v>
      </c>
      <c r="B6990" s="13">
        <v>-3.9282642033024868</v>
      </c>
    </row>
    <row r="6991" spans="1:2">
      <c r="A6991">
        <v>6990</v>
      </c>
      <c r="B6991" s="13">
        <v>4.1879215866666257</v>
      </c>
    </row>
    <row r="6992" spans="1:2">
      <c r="A6992">
        <v>6991</v>
      </c>
      <c r="B6992" s="13">
        <v>1.5795230363380286</v>
      </c>
    </row>
    <row r="6993" spans="1:2">
      <c r="A6993">
        <v>6992</v>
      </c>
      <c r="B6993" s="13">
        <v>-0.61493494168744645</v>
      </c>
    </row>
    <row r="6994" spans="1:2">
      <c r="A6994">
        <v>6993</v>
      </c>
      <c r="B6994" s="13">
        <v>-5.4236149376886011</v>
      </c>
    </row>
    <row r="6995" spans="1:2">
      <c r="A6995">
        <v>6994</v>
      </c>
      <c r="B6995" s="13">
        <v>1.1536285909578619E-3</v>
      </c>
    </row>
    <row r="6996" spans="1:2">
      <c r="A6996">
        <v>6995</v>
      </c>
      <c r="B6996" s="13">
        <v>1.1996944379162702</v>
      </c>
    </row>
    <row r="6997" spans="1:2">
      <c r="A6997">
        <v>6996</v>
      </c>
      <c r="B6997" s="13">
        <v>-4.0053378710158194</v>
      </c>
    </row>
    <row r="6998" spans="1:2">
      <c r="A6998">
        <v>6997</v>
      </c>
      <c r="B6998" s="13">
        <v>-2.9049103061927153</v>
      </c>
    </row>
    <row r="6999" spans="1:2">
      <c r="A6999">
        <v>6998</v>
      </c>
      <c r="B6999" s="13">
        <v>-0.18467286537848121</v>
      </c>
    </row>
    <row r="7000" spans="1:2">
      <c r="A7000">
        <v>6999</v>
      </c>
      <c r="B7000" s="13">
        <v>0.2393062787091654</v>
      </c>
    </row>
    <row r="7001" spans="1:2">
      <c r="A7001">
        <v>7000</v>
      </c>
      <c r="B7001" s="13">
        <v>-0.8229322334003849</v>
      </c>
    </row>
    <row r="7002" spans="1:2">
      <c r="A7002">
        <v>7001</v>
      </c>
      <c r="B7002" s="13">
        <v>0.64145909712051108</v>
      </c>
    </row>
    <row r="7003" spans="1:2">
      <c r="A7003">
        <v>7002</v>
      </c>
      <c r="B7003" s="13">
        <v>5.3821203700503792</v>
      </c>
    </row>
    <row r="7004" spans="1:2">
      <c r="A7004">
        <v>7003</v>
      </c>
      <c r="B7004" s="13">
        <v>4.5154827199530354</v>
      </c>
    </row>
    <row r="7005" spans="1:2">
      <c r="A7005">
        <v>7004</v>
      </c>
      <c r="B7005" s="13">
        <v>0.39137713631561533</v>
      </c>
    </row>
    <row r="7006" spans="1:2">
      <c r="A7006">
        <v>7005</v>
      </c>
      <c r="B7006" s="13">
        <v>-3.1355779977769673</v>
      </c>
    </row>
    <row r="7007" spans="1:2">
      <c r="A7007">
        <v>7006</v>
      </c>
      <c r="B7007" s="13">
        <v>0.32194249453826385</v>
      </c>
    </row>
    <row r="7008" spans="1:2">
      <c r="A7008">
        <v>7007</v>
      </c>
      <c r="B7008" s="13">
        <v>0.15359207153784205</v>
      </c>
    </row>
    <row r="7009" spans="1:2">
      <c r="A7009">
        <v>7008</v>
      </c>
      <c r="B7009" s="13">
        <v>3.1508481325296458</v>
      </c>
    </row>
    <row r="7010" spans="1:2">
      <c r="A7010">
        <v>7009</v>
      </c>
      <c r="B7010" s="13">
        <v>-2.7874866063486476</v>
      </c>
    </row>
    <row r="7011" spans="1:2">
      <c r="A7011">
        <v>7010</v>
      </c>
      <c r="B7011" s="13">
        <v>-1.8511628098731709</v>
      </c>
    </row>
    <row r="7012" spans="1:2">
      <c r="A7012">
        <v>7011</v>
      </c>
      <c r="B7012" s="13">
        <v>0.79549435388975476</v>
      </c>
    </row>
    <row r="7013" spans="1:2">
      <c r="A7013">
        <v>7012</v>
      </c>
      <c r="B7013" s="13">
        <v>-0.60819409886257647</v>
      </c>
    </row>
    <row r="7014" spans="1:2">
      <c r="A7014">
        <v>7013</v>
      </c>
      <c r="B7014" s="13">
        <v>1.9504284474156346E-2</v>
      </c>
    </row>
    <row r="7015" spans="1:2">
      <c r="A7015">
        <v>7014</v>
      </c>
      <c r="B7015" s="13">
        <v>5.2150522356803117</v>
      </c>
    </row>
    <row r="7016" spans="1:2">
      <c r="A7016">
        <v>7015</v>
      </c>
      <c r="B7016" s="13">
        <v>-3.9372071401677533</v>
      </c>
    </row>
    <row r="7017" spans="1:2">
      <c r="A7017">
        <v>7016</v>
      </c>
      <c r="B7017" s="13">
        <v>-10.088919839822921</v>
      </c>
    </row>
    <row r="7018" spans="1:2">
      <c r="A7018">
        <v>7017</v>
      </c>
      <c r="B7018" s="13">
        <v>6.2714434441729452</v>
      </c>
    </row>
    <row r="7019" spans="1:2">
      <c r="A7019">
        <v>7018</v>
      </c>
      <c r="B7019" s="13">
        <v>2.5104112083889425</v>
      </c>
    </row>
    <row r="7020" spans="1:2">
      <c r="A7020">
        <v>7019</v>
      </c>
      <c r="B7020" s="13">
        <v>-3.370351252409391</v>
      </c>
    </row>
    <row r="7021" spans="1:2">
      <c r="A7021">
        <v>7020</v>
      </c>
      <c r="B7021" s="13">
        <v>0.86353994780393861</v>
      </c>
    </row>
    <row r="7022" spans="1:2">
      <c r="A7022">
        <v>7021</v>
      </c>
      <c r="B7022" s="13">
        <v>3.3622163453577887</v>
      </c>
    </row>
    <row r="7023" spans="1:2">
      <c r="A7023">
        <v>7022</v>
      </c>
      <c r="B7023" s="13">
        <v>-0.5348260674305394</v>
      </c>
    </row>
    <row r="7024" spans="1:2">
      <c r="A7024">
        <v>7023</v>
      </c>
      <c r="B7024" s="13">
        <v>-6.4005490076967329</v>
      </c>
    </row>
    <row r="7025" spans="1:2">
      <c r="A7025">
        <v>7024</v>
      </c>
      <c r="B7025" s="13">
        <v>-6.4345920607386535</v>
      </c>
    </row>
    <row r="7026" spans="1:2">
      <c r="A7026">
        <v>7025</v>
      </c>
      <c r="B7026" s="13">
        <v>-1.773291596727651</v>
      </c>
    </row>
    <row r="7027" spans="1:2">
      <c r="A7027">
        <v>7026</v>
      </c>
      <c r="B7027" s="13">
        <v>-1.4136831786177086</v>
      </c>
    </row>
    <row r="7028" spans="1:2">
      <c r="A7028">
        <v>7027</v>
      </c>
      <c r="B7028" s="13">
        <v>2.7754081342936141</v>
      </c>
    </row>
    <row r="7029" spans="1:2">
      <c r="A7029">
        <v>7028</v>
      </c>
      <c r="B7029" s="13">
        <v>-0.8411301579923447</v>
      </c>
    </row>
    <row r="7030" spans="1:2">
      <c r="A7030">
        <v>7029</v>
      </c>
      <c r="B7030" s="13">
        <v>2.3415447984118347</v>
      </c>
    </row>
    <row r="7031" spans="1:2">
      <c r="A7031">
        <v>7030</v>
      </c>
      <c r="B7031" s="13">
        <v>-5.7292982707569786</v>
      </c>
    </row>
    <row r="7032" spans="1:2">
      <c r="A7032">
        <v>7031</v>
      </c>
      <c r="B7032" s="13">
        <v>-1.8563610746622397</v>
      </c>
    </row>
    <row r="7033" spans="1:2">
      <c r="A7033">
        <v>7032</v>
      </c>
      <c r="B7033" s="13">
        <v>4.0709618468874202</v>
      </c>
    </row>
    <row r="7034" spans="1:2">
      <c r="A7034">
        <v>7033</v>
      </c>
      <c r="B7034" s="13">
        <v>-6.9880102654801624</v>
      </c>
    </row>
    <row r="7035" spans="1:2">
      <c r="A7035">
        <v>7034</v>
      </c>
      <c r="B7035" s="13">
        <v>2.2702247637301003</v>
      </c>
    </row>
    <row r="7036" spans="1:2">
      <c r="A7036">
        <v>7035</v>
      </c>
      <c r="B7036" s="13">
        <v>0.33717663377858215</v>
      </c>
    </row>
    <row r="7037" spans="1:2">
      <c r="A7037">
        <v>7036</v>
      </c>
      <c r="B7037" s="13">
        <v>-2.3225831472317231</v>
      </c>
    </row>
    <row r="7038" spans="1:2">
      <c r="A7038">
        <v>7037</v>
      </c>
      <c r="B7038" s="13">
        <v>4.0761147429711677</v>
      </c>
    </row>
    <row r="7039" spans="1:2">
      <c r="A7039">
        <v>7038</v>
      </c>
      <c r="B7039" s="13">
        <v>2.6458048558480116</v>
      </c>
    </row>
    <row r="7040" spans="1:2">
      <c r="A7040">
        <v>7039</v>
      </c>
      <c r="B7040" s="13">
        <v>-6.2485929516548202</v>
      </c>
    </row>
    <row r="7041" spans="1:2">
      <c r="A7041">
        <v>7040</v>
      </c>
      <c r="B7041" s="13">
        <v>5.1258481022680877</v>
      </c>
    </row>
    <row r="7042" spans="1:2">
      <c r="A7042">
        <v>7041</v>
      </c>
      <c r="B7042" s="13">
        <v>-1.5770623189378628</v>
      </c>
    </row>
    <row r="7043" spans="1:2">
      <c r="A7043">
        <v>7042</v>
      </c>
      <c r="B7043" s="13">
        <v>1.8229251283942973</v>
      </c>
    </row>
    <row r="7044" spans="1:2">
      <c r="A7044">
        <v>7043</v>
      </c>
      <c r="B7044" s="13">
        <v>-4.0027127951720667</v>
      </c>
    </row>
    <row r="7045" spans="1:2">
      <c r="A7045">
        <v>7044</v>
      </c>
      <c r="B7045" s="13">
        <v>1.4746446688477519</v>
      </c>
    </row>
    <row r="7046" spans="1:2">
      <c r="A7046">
        <v>7045</v>
      </c>
      <c r="B7046" s="13">
        <v>-3.3008851404635976E-2</v>
      </c>
    </row>
    <row r="7047" spans="1:2">
      <c r="A7047">
        <v>7046</v>
      </c>
      <c r="B7047" s="13">
        <v>-7.9723477431493173</v>
      </c>
    </row>
    <row r="7048" spans="1:2">
      <c r="A7048">
        <v>7047</v>
      </c>
      <c r="B7048" s="13">
        <v>-1.0897322139319965</v>
      </c>
    </row>
    <row r="7049" spans="1:2">
      <c r="A7049">
        <v>7048</v>
      </c>
      <c r="B7049" s="13">
        <v>1.2945103053842277</v>
      </c>
    </row>
    <row r="7050" spans="1:2">
      <c r="A7050">
        <v>7049</v>
      </c>
      <c r="B7050" s="13">
        <v>-4.5417266903274616</v>
      </c>
    </row>
    <row r="7051" spans="1:2">
      <c r="A7051">
        <v>7050</v>
      </c>
      <c r="B7051" s="13">
        <v>-3.0213650801721563</v>
      </c>
    </row>
    <row r="7052" spans="1:2">
      <c r="A7052">
        <v>7051</v>
      </c>
      <c r="B7052" s="13">
        <v>-0.15870911139773103</v>
      </c>
    </row>
    <row r="7053" spans="1:2">
      <c r="A7053">
        <v>7052</v>
      </c>
      <c r="B7053" s="13">
        <v>-4.8465726752306253</v>
      </c>
    </row>
    <row r="7054" spans="1:2">
      <c r="A7054">
        <v>7053</v>
      </c>
      <c r="B7054" s="13">
        <v>0.36440633373535214</v>
      </c>
    </row>
    <row r="7055" spans="1:2">
      <c r="A7055">
        <v>7054</v>
      </c>
      <c r="B7055" s="13">
        <v>-0.53873984020465793</v>
      </c>
    </row>
    <row r="7056" spans="1:2">
      <c r="A7056">
        <v>7055</v>
      </c>
      <c r="B7056" s="13">
        <v>0.80140660679527953</v>
      </c>
    </row>
    <row r="7057" spans="1:2">
      <c r="A7057">
        <v>7056</v>
      </c>
      <c r="B7057" s="13">
        <v>3.2124237520654608</v>
      </c>
    </row>
    <row r="7058" spans="1:2">
      <c r="A7058">
        <v>7057</v>
      </c>
      <c r="B7058" s="13">
        <v>1.8589286727638255</v>
      </c>
    </row>
    <row r="7059" spans="1:2">
      <c r="A7059">
        <v>7058</v>
      </c>
      <c r="B7059" s="13">
        <v>-4.5805697554189075</v>
      </c>
    </row>
    <row r="7060" spans="1:2">
      <c r="A7060">
        <v>7059</v>
      </c>
      <c r="B7060" s="13">
        <v>1.8101155747517181</v>
      </c>
    </row>
    <row r="7061" spans="1:2">
      <c r="A7061">
        <v>7060</v>
      </c>
      <c r="B7061" s="13">
        <v>-0.81543144137491574</v>
      </c>
    </row>
    <row r="7062" spans="1:2">
      <c r="A7062">
        <v>7061</v>
      </c>
      <c r="B7062" s="13">
        <v>-1.6424258729635577</v>
      </c>
    </row>
    <row r="7063" spans="1:2">
      <c r="A7063">
        <v>7062</v>
      </c>
      <c r="B7063" s="13">
        <v>-6.354778123408102</v>
      </c>
    </row>
    <row r="7064" spans="1:2">
      <c r="A7064">
        <v>7063</v>
      </c>
      <c r="B7064" s="13">
        <v>5.4610547868880532</v>
      </c>
    </row>
    <row r="7065" spans="1:2">
      <c r="A7065">
        <v>7064</v>
      </c>
      <c r="B7065" s="13">
        <v>1.4723858002485117</v>
      </c>
    </row>
    <row r="7066" spans="1:2">
      <c r="A7066">
        <v>7065</v>
      </c>
      <c r="B7066" s="13">
        <v>-4.1266975426271317</v>
      </c>
    </row>
    <row r="7067" spans="1:2">
      <c r="A7067">
        <v>7066</v>
      </c>
      <c r="B7067" s="13">
        <v>4.1407289124558417</v>
      </c>
    </row>
    <row r="7068" spans="1:2">
      <c r="A7068">
        <v>7067</v>
      </c>
      <c r="B7068" s="13">
        <v>-0.41916125482866939</v>
      </c>
    </row>
    <row r="7069" spans="1:2">
      <c r="A7069">
        <v>7068</v>
      </c>
      <c r="B7069" s="13">
        <v>2.324854585539768</v>
      </c>
    </row>
    <row r="7070" spans="1:2">
      <c r="A7070">
        <v>7069</v>
      </c>
      <c r="B7070" s="13">
        <v>3.1711537711558861</v>
      </c>
    </row>
    <row r="7071" spans="1:2">
      <c r="A7071">
        <v>7070</v>
      </c>
      <c r="B7071" s="13">
        <v>3.3254550083447882</v>
      </c>
    </row>
    <row r="7072" spans="1:2">
      <c r="A7072">
        <v>7071</v>
      </c>
      <c r="B7072" s="13">
        <v>0.85474410616057817</v>
      </c>
    </row>
    <row r="7073" spans="1:2">
      <c r="A7073">
        <v>7072</v>
      </c>
      <c r="B7073" s="13">
        <v>-3.2872350931274394</v>
      </c>
    </row>
    <row r="7074" spans="1:2">
      <c r="A7074">
        <v>7073</v>
      </c>
      <c r="B7074" s="13">
        <v>-0.6670535718525199</v>
      </c>
    </row>
    <row r="7075" spans="1:2">
      <c r="A7075">
        <v>7074</v>
      </c>
      <c r="B7075" s="13">
        <v>-9.7982375986802539E-2</v>
      </c>
    </row>
    <row r="7076" spans="1:2">
      <c r="A7076">
        <v>7075</v>
      </c>
      <c r="B7076" s="13">
        <v>-3.7005894756366495</v>
      </c>
    </row>
    <row r="7077" spans="1:2">
      <c r="A7077">
        <v>7076</v>
      </c>
      <c r="B7077" s="13">
        <v>-2.8361204802680935</v>
      </c>
    </row>
    <row r="7078" spans="1:2">
      <c r="A7078">
        <v>7077</v>
      </c>
      <c r="B7078" s="13">
        <v>-5.3987817997423404</v>
      </c>
    </row>
    <row r="7079" spans="1:2">
      <c r="A7079">
        <v>7078</v>
      </c>
      <c r="B7079" s="13">
        <v>4.8275454837150411</v>
      </c>
    </row>
    <row r="7080" spans="1:2">
      <c r="A7080">
        <v>7079</v>
      </c>
      <c r="B7080" s="13">
        <v>1.8347910221540811</v>
      </c>
    </row>
    <row r="7081" spans="1:2">
      <c r="A7081">
        <v>7080</v>
      </c>
      <c r="B7081" s="13">
        <v>-0.16713568203572335</v>
      </c>
    </row>
    <row r="7082" spans="1:2">
      <c r="A7082">
        <v>7081</v>
      </c>
      <c r="B7082" s="13">
        <v>-5.0377737925262664</v>
      </c>
    </row>
    <row r="7083" spans="1:2">
      <c r="A7083">
        <v>7082</v>
      </c>
      <c r="B7083" s="13">
        <v>-3.5070300614016992</v>
      </c>
    </row>
    <row r="7084" spans="1:2">
      <c r="A7084">
        <v>7083</v>
      </c>
      <c r="B7084" s="13">
        <v>-7.33481457771747</v>
      </c>
    </row>
    <row r="7085" spans="1:2">
      <c r="A7085">
        <v>7084</v>
      </c>
      <c r="B7085" s="13">
        <v>-0.80527177574714015</v>
      </c>
    </row>
    <row r="7086" spans="1:2">
      <c r="A7086">
        <v>7085</v>
      </c>
      <c r="B7086" s="13">
        <v>-1.8979467659698639</v>
      </c>
    </row>
    <row r="7087" spans="1:2">
      <c r="A7087">
        <v>7086</v>
      </c>
      <c r="B7087" s="13">
        <v>-1.7215086938918724</v>
      </c>
    </row>
    <row r="7088" spans="1:2">
      <c r="A7088">
        <v>7087</v>
      </c>
      <c r="B7088" s="13">
        <v>-2.1837871027769262</v>
      </c>
    </row>
    <row r="7089" spans="1:2">
      <c r="A7089">
        <v>7088</v>
      </c>
      <c r="B7089" s="13">
        <v>-0.5651696281615467</v>
      </c>
    </row>
    <row r="7090" spans="1:2">
      <c r="A7090">
        <v>7089</v>
      </c>
      <c r="B7090" s="13">
        <v>3.3908433400459033</v>
      </c>
    </row>
    <row r="7091" spans="1:2">
      <c r="A7091">
        <v>7090</v>
      </c>
      <c r="B7091" s="13">
        <v>-2.0307851597795912</v>
      </c>
    </row>
    <row r="7092" spans="1:2">
      <c r="A7092">
        <v>7091</v>
      </c>
      <c r="B7092" s="13">
        <v>-5.0512354717786518</v>
      </c>
    </row>
    <row r="7093" spans="1:2">
      <c r="A7093">
        <v>7092</v>
      </c>
      <c r="B7093" s="13">
        <v>1.4777479404994018</v>
      </c>
    </row>
    <row r="7094" spans="1:2">
      <c r="A7094">
        <v>7093</v>
      </c>
      <c r="B7094" s="13">
        <v>0.86671334762133545</v>
      </c>
    </row>
    <row r="7095" spans="1:2">
      <c r="A7095">
        <v>7094</v>
      </c>
      <c r="B7095" s="13">
        <v>0.50607202966470077</v>
      </c>
    </row>
    <row r="7096" spans="1:2">
      <c r="A7096">
        <v>7095</v>
      </c>
      <c r="B7096" s="13">
        <v>-6.4127202462121566</v>
      </c>
    </row>
    <row r="7097" spans="1:2">
      <c r="A7097">
        <v>7096</v>
      </c>
      <c r="B7097" s="13">
        <v>-0.64931199128575023</v>
      </c>
    </row>
    <row r="7098" spans="1:2">
      <c r="A7098">
        <v>7097</v>
      </c>
      <c r="B7098" s="13">
        <v>-1.1289137494048453</v>
      </c>
    </row>
    <row r="7099" spans="1:2">
      <c r="A7099">
        <v>7098</v>
      </c>
      <c r="B7099" s="13">
        <v>1.5108147022544627</v>
      </c>
    </row>
    <row r="7100" spans="1:2">
      <c r="A7100">
        <v>7099</v>
      </c>
      <c r="B7100" s="13">
        <v>-3.1296767812237727</v>
      </c>
    </row>
    <row r="7101" spans="1:2">
      <c r="A7101">
        <v>7100</v>
      </c>
      <c r="B7101" s="13">
        <v>-1.4910571916630602</v>
      </c>
    </row>
    <row r="7102" spans="1:2">
      <c r="A7102">
        <v>7101</v>
      </c>
      <c r="B7102" s="13">
        <v>-5.9696224948078509</v>
      </c>
    </row>
    <row r="7103" spans="1:2">
      <c r="A7103">
        <v>7102</v>
      </c>
      <c r="B7103" s="13">
        <v>2.6668008670964962</v>
      </c>
    </row>
    <row r="7104" spans="1:2">
      <c r="A7104">
        <v>7103</v>
      </c>
      <c r="B7104" s="13">
        <v>-3.0474683391985184</v>
      </c>
    </row>
    <row r="7105" spans="1:2">
      <c r="A7105">
        <v>7104</v>
      </c>
      <c r="B7105" s="13">
        <v>-0.97839366884423784</v>
      </c>
    </row>
    <row r="7106" spans="1:2">
      <c r="A7106">
        <v>7105</v>
      </c>
      <c r="B7106" s="13">
        <v>3.3915835588036058</v>
      </c>
    </row>
    <row r="7107" spans="1:2">
      <c r="A7107">
        <v>7106</v>
      </c>
      <c r="B7107" s="13">
        <v>-4.1996242028407842</v>
      </c>
    </row>
    <row r="7108" spans="1:2">
      <c r="A7108">
        <v>7107</v>
      </c>
      <c r="B7108" s="13">
        <v>-4.5556717909860911</v>
      </c>
    </row>
    <row r="7109" spans="1:2">
      <c r="A7109">
        <v>7108</v>
      </c>
      <c r="B7109" s="13">
        <v>-5.3477722603942972</v>
      </c>
    </row>
    <row r="7110" spans="1:2">
      <c r="A7110">
        <v>7109</v>
      </c>
      <c r="B7110" s="13">
        <v>-4.3647702481049357</v>
      </c>
    </row>
    <row r="7111" spans="1:2">
      <c r="A7111">
        <v>7110</v>
      </c>
      <c r="B7111" s="13">
        <v>0.15623568227211859</v>
      </c>
    </row>
    <row r="7112" spans="1:2">
      <c r="A7112">
        <v>7111</v>
      </c>
      <c r="B7112" s="13">
        <v>-3.021206117027929</v>
      </c>
    </row>
    <row r="7113" spans="1:2">
      <c r="A7113">
        <v>7112</v>
      </c>
      <c r="B7113" s="13">
        <v>-1.6793926661622554</v>
      </c>
    </row>
    <row r="7114" spans="1:2">
      <c r="A7114">
        <v>7113</v>
      </c>
      <c r="B7114" s="13">
        <v>-2.4073304176888501</v>
      </c>
    </row>
    <row r="7115" spans="1:2">
      <c r="A7115">
        <v>7114</v>
      </c>
      <c r="B7115" s="13">
        <v>-2.2649748630782005</v>
      </c>
    </row>
    <row r="7116" spans="1:2">
      <c r="A7116">
        <v>7115</v>
      </c>
      <c r="B7116" s="13">
        <v>-5.5711314174957485</v>
      </c>
    </row>
    <row r="7117" spans="1:2">
      <c r="A7117">
        <v>7116</v>
      </c>
      <c r="B7117" s="13">
        <v>-3.6387956359926923</v>
      </c>
    </row>
    <row r="7118" spans="1:2">
      <c r="A7118">
        <v>7117</v>
      </c>
      <c r="B7118" s="13">
        <v>2.7238117951435825</v>
      </c>
    </row>
    <row r="7119" spans="1:2">
      <c r="A7119">
        <v>7118</v>
      </c>
      <c r="B7119" s="13">
        <v>1.1888757334368618</v>
      </c>
    </row>
    <row r="7120" spans="1:2">
      <c r="A7120">
        <v>7119</v>
      </c>
      <c r="B7120" s="13">
        <v>-1.8285384167483845</v>
      </c>
    </row>
    <row r="7121" spans="1:2">
      <c r="A7121">
        <v>7120</v>
      </c>
      <c r="B7121" s="13">
        <v>3.0461201075780608</v>
      </c>
    </row>
    <row r="7122" spans="1:2">
      <c r="A7122">
        <v>7121</v>
      </c>
      <c r="B7122" s="13">
        <v>3.3963439751904003</v>
      </c>
    </row>
    <row r="7123" spans="1:2">
      <c r="A7123">
        <v>7122</v>
      </c>
      <c r="B7123" s="13">
        <v>-3.0880587350635591</v>
      </c>
    </row>
    <row r="7124" spans="1:2">
      <c r="A7124">
        <v>7123</v>
      </c>
      <c r="B7124" s="13">
        <v>-4.955087731898228</v>
      </c>
    </row>
    <row r="7125" spans="1:2">
      <c r="A7125">
        <v>7124</v>
      </c>
      <c r="B7125" s="13">
        <v>0.25403959977019619</v>
      </c>
    </row>
    <row r="7126" spans="1:2">
      <c r="A7126">
        <v>7125</v>
      </c>
      <c r="B7126" s="13">
        <v>-2.8579503450362385</v>
      </c>
    </row>
    <row r="7127" spans="1:2">
      <c r="A7127">
        <v>7126</v>
      </c>
      <c r="B7127" s="13">
        <v>2.2505064517309683</v>
      </c>
    </row>
    <row r="7128" spans="1:2">
      <c r="A7128">
        <v>7127</v>
      </c>
      <c r="B7128" s="13">
        <v>-4.4584063378998291</v>
      </c>
    </row>
    <row r="7129" spans="1:2">
      <c r="A7129">
        <v>7128</v>
      </c>
      <c r="B7129" s="13">
        <v>-3.9278880031786851</v>
      </c>
    </row>
    <row r="7130" spans="1:2">
      <c r="A7130">
        <v>7129</v>
      </c>
      <c r="B7130" s="13">
        <v>0.21272635728567341</v>
      </c>
    </row>
    <row r="7131" spans="1:2">
      <c r="A7131">
        <v>7130</v>
      </c>
      <c r="B7131" s="13">
        <v>3.7724103621356182</v>
      </c>
    </row>
    <row r="7132" spans="1:2">
      <c r="A7132">
        <v>7131</v>
      </c>
      <c r="B7132" s="13">
        <v>-6.2593838676721862</v>
      </c>
    </row>
    <row r="7133" spans="1:2">
      <c r="A7133">
        <v>7132</v>
      </c>
      <c r="B7133" s="13">
        <v>-0.44964761681365295</v>
      </c>
    </row>
    <row r="7134" spans="1:2">
      <c r="A7134">
        <v>7133</v>
      </c>
      <c r="B7134" s="13">
        <v>0.78352145548497143</v>
      </c>
    </row>
    <row r="7135" spans="1:2">
      <c r="A7135">
        <v>7134</v>
      </c>
      <c r="B7135" s="13">
        <v>1.6678284941985551</v>
      </c>
    </row>
    <row r="7136" spans="1:2">
      <c r="A7136">
        <v>7135</v>
      </c>
      <c r="B7136" s="13">
        <v>-1.47650981576617</v>
      </c>
    </row>
    <row r="7137" spans="1:2">
      <c r="A7137">
        <v>7136</v>
      </c>
      <c r="B7137" s="13">
        <v>2.7404336270941463</v>
      </c>
    </row>
    <row r="7138" spans="1:2">
      <c r="A7138">
        <v>7137</v>
      </c>
      <c r="B7138" s="13">
        <v>-1.6815860579697617</v>
      </c>
    </row>
    <row r="7139" spans="1:2">
      <c r="A7139">
        <v>7138</v>
      </c>
      <c r="B7139" s="13">
        <v>-1.0772065061285554</v>
      </c>
    </row>
    <row r="7140" spans="1:2">
      <c r="A7140">
        <v>7139</v>
      </c>
      <c r="B7140" s="13">
        <v>-4.9122687477221678</v>
      </c>
    </row>
    <row r="7141" spans="1:2">
      <c r="A7141">
        <v>7140</v>
      </c>
      <c r="B7141" s="13">
        <v>-1.6535815480491396</v>
      </c>
    </row>
    <row r="7142" spans="1:2">
      <c r="A7142">
        <v>7141</v>
      </c>
      <c r="B7142" s="13">
        <v>9.9344949985333617</v>
      </c>
    </row>
    <row r="7143" spans="1:2">
      <c r="A7143">
        <v>7142</v>
      </c>
      <c r="B7143" s="13">
        <v>4.1172289581194711E-2</v>
      </c>
    </row>
    <row r="7144" spans="1:2">
      <c r="A7144">
        <v>7143</v>
      </c>
      <c r="B7144" s="13">
        <v>8.3422158552843246</v>
      </c>
    </row>
    <row r="7145" spans="1:2">
      <c r="A7145">
        <v>7144</v>
      </c>
      <c r="B7145" s="13">
        <v>0.80353928171786249</v>
      </c>
    </row>
    <row r="7146" spans="1:2">
      <c r="A7146">
        <v>7145</v>
      </c>
      <c r="B7146" s="13">
        <v>-4.8710051137718411</v>
      </c>
    </row>
    <row r="7147" spans="1:2">
      <c r="A7147">
        <v>7146</v>
      </c>
      <c r="B7147" s="13">
        <v>-1.4281891037526819</v>
      </c>
    </row>
    <row r="7148" spans="1:2">
      <c r="A7148">
        <v>7147</v>
      </c>
      <c r="B7148" s="13">
        <v>-6.1755175975000069</v>
      </c>
    </row>
    <row r="7149" spans="1:2">
      <c r="A7149">
        <v>7148</v>
      </c>
      <c r="B7149" s="13">
        <v>-3.2432862212961462</v>
      </c>
    </row>
    <row r="7150" spans="1:2">
      <c r="A7150">
        <v>7149</v>
      </c>
      <c r="B7150" s="13">
        <v>-4.3969495535096828</v>
      </c>
    </row>
    <row r="7151" spans="1:2">
      <c r="A7151">
        <v>7150</v>
      </c>
      <c r="B7151" s="13">
        <v>-0.54081013054013738</v>
      </c>
    </row>
    <row r="7152" spans="1:2">
      <c r="A7152">
        <v>7151</v>
      </c>
      <c r="B7152" s="13">
        <v>0.53887454249481093</v>
      </c>
    </row>
    <row r="7153" spans="1:2">
      <c r="A7153">
        <v>7152</v>
      </c>
      <c r="B7153" s="13">
        <v>5.7316249684728513</v>
      </c>
    </row>
    <row r="7154" spans="1:2">
      <c r="A7154">
        <v>7153</v>
      </c>
      <c r="B7154" s="13">
        <v>-2.3189738356046194</v>
      </c>
    </row>
    <row r="7155" spans="1:2">
      <c r="A7155">
        <v>7154</v>
      </c>
      <c r="B7155" s="13">
        <v>0.33968787505060344</v>
      </c>
    </row>
    <row r="7156" spans="1:2">
      <c r="A7156">
        <v>7155</v>
      </c>
      <c r="B7156" s="13">
        <v>-12.839205312961987</v>
      </c>
    </row>
    <row r="7157" spans="1:2">
      <c r="A7157">
        <v>7156</v>
      </c>
      <c r="B7157" s="13">
        <v>0.25090756596986186</v>
      </c>
    </row>
    <row r="7158" spans="1:2">
      <c r="A7158">
        <v>7157</v>
      </c>
      <c r="B7158" s="13">
        <v>2.6317147187092984</v>
      </c>
    </row>
    <row r="7159" spans="1:2">
      <c r="A7159">
        <v>7158</v>
      </c>
      <c r="B7159" s="13">
        <v>-2.4408164637657239</v>
      </c>
    </row>
    <row r="7160" spans="1:2">
      <c r="A7160">
        <v>7159</v>
      </c>
      <c r="B7160" s="13">
        <v>7.8859444265220526</v>
      </c>
    </row>
    <row r="7161" spans="1:2">
      <c r="A7161">
        <v>7160</v>
      </c>
      <c r="B7161" s="13">
        <v>-0.406155246679617</v>
      </c>
    </row>
    <row r="7162" spans="1:2">
      <c r="A7162">
        <v>7161</v>
      </c>
      <c r="B7162" s="13">
        <v>-6.0686577083418225</v>
      </c>
    </row>
    <row r="7163" spans="1:2">
      <c r="A7163">
        <v>7162</v>
      </c>
      <c r="B7163" s="13">
        <v>-4.8641924997215291</v>
      </c>
    </row>
    <row r="7164" spans="1:2">
      <c r="A7164">
        <v>7163</v>
      </c>
      <c r="B7164" s="13">
        <v>-0.61801850446180362</v>
      </c>
    </row>
    <row r="7165" spans="1:2">
      <c r="A7165">
        <v>7164</v>
      </c>
      <c r="B7165" s="13">
        <v>-11.075145469894986</v>
      </c>
    </row>
    <row r="7166" spans="1:2">
      <c r="A7166">
        <v>7165</v>
      </c>
      <c r="B7166" s="13">
        <v>4.5603123863395885</v>
      </c>
    </row>
    <row r="7167" spans="1:2">
      <c r="A7167">
        <v>7166</v>
      </c>
      <c r="B7167" s="13">
        <v>0.7022501773047366</v>
      </c>
    </row>
    <row r="7168" spans="1:2">
      <c r="A7168">
        <v>7167</v>
      </c>
      <c r="B7168" s="13">
        <v>-3.6729469806509288E-3</v>
      </c>
    </row>
    <row r="7169" spans="1:2">
      <c r="A7169">
        <v>7168</v>
      </c>
      <c r="B7169" s="13">
        <v>2.0407321941728056</v>
      </c>
    </row>
    <row r="7170" spans="1:2">
      <c r="A7170">
        <v>7169</v>
      </c>
      <c r="B7170" s="13">
        <v>-2.3515746140247482</v>
      </c>
    </row>
    <row r="7171" spans="1:2">
      <c r="A7171">
        <v>7170</v>
      </c>
      <c r="B7171" s="13">
        <v>1.2020182903655068</v>
      </c>
    </row>
    <row r="7172" spans="1:2">
      <c r="A7172">
        <v>7171</v>
      </c>
      <c r="B7172" s="13">
        <v>-0.63564316201282467</v>
      </c>
    </row>
    <row r="7173" spans="1:2">
      <c r="A7173">
        <v>7172</v>
      </c>
      <c r="B7173" s="13">
        <v>-0.48101489354556776</v>
      </c>
    </row>
    <row r="7174" spans="1:2">
      <c r="A7174">
        <v>7173</v>
      </c>
      <c r="B7174" s="13">
        <v>2.5480091349763714</v>
      </c>
    </row>
    <row r="7175" spans="1:2">
      <c r="A7175">
        <v>7174</v>
      </c>
      <c r="B7175" s="13">
        <v>-3.220090434988359</v>
      </c>
    </row>
    <row r="7176" spans="1:2">
      <c r="A7176">
        <v>7175</v>
      </c>
      <c r="B7176" s="13">
        <v>-1.0121793611406953</v>
      </c>
    </row>
    <row r="7177" spans="1:2">
      <c r="A7177">
        <v>7176</v>
      </c>
      <c r="B7177" s="13">
        <v>0.80836057598683764</v>
      </c>
    </row>
    <row r="7178" spans="1:2">
      <c r="A7178">
        <v>7177</v>
      </c>
      <c r="B7178" s="13">
        <v>1.4544700605890875</v>
      </c>
    </row>
    <row r="7179" spans="1:2">
      <c r="A7179">
        <v>7178</v>
      </c>
      <c r="B7179" s="13">
        <v>-1.4450322700118767</v>
      </c>
    </row>
    <row r="7180" spans="1:2">
      <c r="A7180">
        <v>7179</v>
      </c>
      <c r="B7180" s="13">
        <v>0.98095198096978953</v>
      </c>
    </row>
    <row r="7181" spans="1:2">
      <c r="A7181">
        <v>7180</v>
      </c>
      <c r="B7181" s="13">
        <v>2.4705928302972811</v>
      </c>
    </row>
    <row r="7182" spans="1:2">
      <c r="A7182">
        <v>7181</v>
      </c>
      <c r="B7182" s="13">
        <v>0.67133613930049918</v>
      </c>
    </row>
    <row r="7183" spans="1:2">
      <c r="A7183">
        <v>7182</v>
      </c>
      <c r="B7183" s="13">
        <v>-3.1063467869380506</v>
      </c>
    </row>
    <row r="7184" spans="1:2">
      <c r="A7184">
        <v>7183</v>
      </c>
      <c r="B7184" s="13">
        <v>-3.8380566165219454</v>
      </c>
    </row>
    <row r="7185" spans="1:2">
      <c r="A7185">
        <v>7184</v>
      </c>
      <c r="B7185" s="13">
        <v>0.68628772491219137</v>
      </c>
    </row>
    <row r="7186" spans="1:2">
      <c r="A7186">
        <v>7185</v>
      </c>
      <c r="B7186" s="13">
        <v>7.4277701665281608</v>
      </c>
    </row>
    <row r="7187" spans="1:2">
      <c r="A7187">
        <v>7186</v>
      </c>
      <c r="B7187" s="13">
        <v>-2.7585857903669915</v>
      </c>
    </row>
    <row r="7188" spans="1:2">
      <c r="A7188">
        <v>7187</v>
      </c>
      <c r="B7188" s="13">
        <v>-1.1052471266905093</v>
      </c>
    </row>
    <row r="7189" spans="1:2">
      <c r="A7189">
        <v>7188</v>
      </c>
      <c r="B7189" s="13">
        <v>-6.3273068719859902</v>
      </c>
    </row>
    <row r="7190" spans="1:2">
      <c r="A7190">
        <v>7189</v>
      </c>
      <c r="B7190" s="13">
        <v>-0.19864555015815702</v>
      </c>
    </row>
    <row r="7191" spans="1:2">
      <c r="A7191">
        <v>7190</v>
      </c>
      <c r="B7191" s="13">
        <v>-0.63885853223050537</v>
      </c>
    </row>
    <row r="7192" spans="1:2">
      <c r="A7192">
        <v>7191</v>
      </c>
      <c r="B7192" s="13">
        <v>-1.832206895643542</v>
      </c>
    </row>
    <row r="7193" spans="1:2">
      <c r="A7193">
        <v>7192</v>
      </c>
      <c r="B7193" s="13">
        <v>-1.7130034353801677</v>
      </c>
    </row>
    <row r="7194" spans="1:2">
      <c r="A7194">
        <v>7193</v>
      </c>
      <c r="B7194" s="13">
        <v>-3.5811438403511744</v>
      </c>
    </row>
    <row r="7195" spans="1:2">
      <c r="A7195">
        <v>7194</v>
      </c>
      <c r="B7195" s="13">
        <v>-2.6415655887902973</v>
      </c>
    </row>
    <row r="7196" spans="1:2">
      <c r="A7196">
        <v>7195</v>
      </c>
      <c r="B7196" s="13">
        <v>-0.55728743010918835</v>
      </c>
    </row>
    <row r="7197" spans="1:2">
      <c r="A7197">
        <v>7196</v>
      </c>
      <c r="B7197" s="13">
        <v>-1.1697668605886122</v>
      </c>
    </row>
    <row r="7198" spans="1:2">
      <c r="A7198">
        <v>7197</v>
      </c>
      <c r="B7198" s="13">
        <v>-5.0270876191220584</v>
      </c>
    </row>
    <row r="7199" spans="1:2">
      <c r="A7199">
        <v>7198</v>
      </c>
      <c r="B7199" s="13">
        <v>0.26198782734283937</v>
      </c>
    </row>
    <row r="7200" spans="1:2">
      <c r="A7200">
        <v>7199</v>
      </c>
      <c r="B7200" s="13">
        <v>-3.9326788156517432</v>
      </c>
    </row>
    <row r="7201" spans="1:2">
      <c r="A7201">
        <v>7200</v>
      </c>
      <c r="B7201" s="13">
        <v>3.8505529537396348</v>
      </c>
    </row>
    <row r="7202" spans="1:2">
      <c r="A7202">
        <v>7201</v>
      </c>
      <c r="B7202" s="13">
        <v>0.54424091282723808</v>
      </c>
    </row>
    <row r="7203" spans="1:2">
      <c r="A7203">
        <v>7202</v>
      </c>
      <c r="B7203" s="13">
        <v>-0.24170326750649401</v>
      </c>
    </row>
    <row r="7204" spans="1:2">
      <c r="A7204">
        <v>7203</v>
      </c>
      <c r="B7204" s="13">
        <v>2.7893578706221236E-2</v>
      </c>
    </row>
    <row r="7205" spans="1:2">
      <c r="A7205">
        <v>7204</v>
      </c>
      <c r="B7205" s="13">
        <v>0.67848774644600829</v>
      </c>
    </row>
    <row r="7206" spans="1:2">
      <c r="A7206">
        <v>7205</v>
      </c>
      <c r="B7206" s="13">
        <v>9.7681549640154797E-2</v>
      </c>
    </row>
    <row r="7207" spans="1:2">
      <c r="A7207">
        <v>7206</v>
      </c>
      <c r="B7207" s="13">
        <v>-3.6298143012132318</v>
      </c>
    </row>
    <row r="7208" spans="1:2">
      <c r="A7208">
        <v>7207</v>
      </c>
      <c r="B7208" s="13">
        <v>4.7340795195843279</v>
      </c>
    </row>
    <row r="7209" spans="1:2">
      <c r="A7209">
        <v>7208</v>
      </c>
      <c r="B7209" s="13">
        <v>3.2880461179410663</v>
      </c>
    </row>
    <row r="7210" spans="1:2">
      <c r="A7210">
        <v>7209</v>
      </c>
      <c r="B7210" s="13">
        <v>0.85122177787237574</v>
      </c>
    </row>
    <row r="7211" spans="1:2">
      <c r="A7211">
        <v>7210</v>
      </c>
      <c r="B7211" s="13">
        <v>6.9171667025185766</v>
      </c>
    </row>
    <row r="7212" spans="1:2">
      <c r="A7212">
        <v>7211</v>
      </c>
      <c r="B7212" s="13">
        <v>1.4237788803282119</v>
      </c>
    </row>
    <row r="7213" spans="1:2">
      <c r="A7213">
        <v>7212</v>
      </c>
      <c r="B7213" s="13">
        <v>-2.4424161235506174</v>
      </c>
    </row>
    <row r="7214" spans="1:2">
      <c r="A7214">
        <v>7213</v>
      </c>
      <c r="B7214" s="13">
        <v>-0.24773661996427926</v>
      </c>
    </row>
    <row r="7215" spans="1:2">
      <c r="A7215">
        <v>7214</v>
      </c>
      <c r="B7215" s="13">
        <v>-2.0180002946596556</v>
      </c>
    </row>
    <row r="7216" spans="1:2">
      <c r="A7216">
        <v>7215</v>
      </c>
      <c r="B7216" s="13">
        <v>-4.5115708063827746</v>
      </c>
    </row>
    <row r="7217" spans="1:2">
      <c r="A7217">
        <v>7216</v>
      </c>
      <c r="B7217" s="13">
        <v>-0.35579722394448293</v>
      </c>
    </row>
    <row r="7218" spans="1:2">
      <c r="A7218">
        <v>7217</v>
      </c>
      <c r="B7218" s="13">
        <v>1.9508724598630773</v>
      </c>
    </row>
    <row r="7219" spans="1:2">
      <c r="A7219">
        <v>7218</v>
      </c>
      <c r="B7219" s="13">
        <v>-3.9051588539122415</v>
      </c>
    </row>
    <row r="7220" spans="1:2">
      <c r="A7220">
        <v>7219</v>
      </c>
      <c r="B7220" s="13">
        <v>2.6491202846564579</v>
      </c>
    </row>
    <row r="7221" spans="1:2">
      <c r="A7221">
        <v>7220</v>
      </c>
      <c r="B7221" s="13">
        <v>3.5157410174426342</v>
      </c>
    </row>
    <row r="7222" spans="1:2">
      <c r="A7222">
        <v>7221</v>
      </c>
      <c r="B7222" s="13">
        <v>-2.9825934194573209</v>
      </c>
    </row>
    <row r="7223" spans="1:2">
      <c r="A7223">
        <v>7222</v>
      </c>
      <c r="B7223" s="13">
        <v>-0.70150045453022691</v>
      </c>
    </row>
    <row r="7224" spans="1:2">
      <c r="A7224">
        <v>7223</v>
      </c>
      <c r="B7224" s="13">
        <v>-1.3927388349212375</v>
      </c>
    </row>
    <row r="7225" spans="1:2">
      <c r="A7225">
        <v>7224</v>
      </c>
      <c r="B7225" s="13">
        <v>-3.6576705346964684</v>
      </c>
    </row>
    <row r="7226" spans="1:2">
      <c r="A7226">
        <v>7225</v>
      </c>
      <c r="B7226" s="13">
        <v>-2.5138555115237344</v>
      </c>
    </row>
    <row r="7227" spans="1:2">
      <c r="A7227">
        <v>7226</v>
      </c>
      <c r="B7227" s="13">
        <v>-1.1079457428059523</v>
      </c>
    </row>
    <row r="7228" spans="1:2">
      <c r="A7228">
        <v>7227</v>
      </c>
      <c r="B7228" s="13">
        <v>1.8257592832924443</v>
      </c>
    </row>
    <row r="7229" spans="1:2">
      <c r="A7229">
        <v>7228</v>
      </c>
      <c r="B7229" s="13">
        <v>-1.0463090564236173</v>
      </c>
    </row>
    <row r="7230" spans="1:2">
      <c r="A7230">
        <v>7229</v>
      </c>
      <c r="B7230" s="13">
        <v>0.11630310487708467</v>
      </c>
    </row>
    <row r="7231" spans="1:2">
      <c r="A7231">
        <v>7230</v>
      </c>
      <c r="B7231" s="13">
        <v>1.5260555933320055</v>
      </c>
    </row>
    <row r="7232" spans="1:2">
      <c r="A7232">
        <v>7231</v>
      </c>
      <c r="B7232" s="13">
        <v>-1.8378968652791849</v>
      </c>
    </row>
    <row r="7233" spans="1:2">
      <c r="A7233">
        <v>7232</v>
      </c>
      <c r="B7233" s="13">
        <v>-2.167708728339738</v>
      </c>
    </row>
    <row r="7234" spans="1:2">
      <c r="A7234">
        <v>7233</v>
      </c>
      <c r="B7234" s="13">
        <v>-0.10997734402302939</v>
      </c>
    </row>
    <row r="7235" spans="1:2">
      <c r="A7235">
        <v>7234</v>
      </c>
      <c r="B7235" s="13">
        <v>4.5911400349928426</v>
      </c>
    </row>
    <row r="7236" spans="1:2">
      <c r="A7236">
        <v>7235</v>
      </c>
      <c r="B7236" s="13">
        <v>-2.9081302553807324</v>
      </c>
    </row>
    <row r="7237" spans="1:2">
      <c r="A7237">
        <v>7236</v>
      </c>
      <c r="B7237" s="13">
        <v>-6.3826445428782854</v>
      </c>
    </row>
    <row r="7238" spans="1:2">
      <c r="A7238">
        <v>7237</v>
      </c>
      <c r="B7238" s="13">
        <v>0.43180086831686953</v>
      </c>
    </row>
    <row r="7239" spans="1:2">
      <c r="A7239">
        <v>7238</v>
      </c>
      <c r="B7239" s="13">
        <v>-1.4626977163169526</v>
      </c>
    </row>
    <row r="7240" spans="1:2">
      <c r="A7240">
        <v>7239</v>
      </c>
      <c r="B7240" s="13">
        <v>0.53450143095288605</v>
      </c>
    </row>
    <row r="7241" spans="1:2">
      <c r="A7241">
        <v>7240</v>
      </c>
      <c r="B7241" s="13">
        <v>4.7057902830565252</v>
      </c>
    </row>
    <row r="7242" spans="1:2">
      <c r="A7242">
        <v>7241</v>
      </c>
      <c r="B7242" s="13">
        <v>-2.278440707701562</v>
      </c>
    </row>
    <row r="7243" spans="1:2">
      <c r="A7243">
        <v>7242</v>
      </c>
      <c r="B7243" s="13">
        <v>3.1151634090369185</v>
      </c>
    </row>
    <row r="7244" spans="1:2">
      <c r="A7244">
        <v>7243</v>
      </c>
      <c r="B7244" s="13">
        <v>10.763283164200224</v>
      </c>
    </row>
    <row r="7245" spans="1:2">
      <c r="A7245">
        <v>7244</v>
      </c>
      <c r="B7245" s="13">
        <v>-2.2657316344030147</v>
      </c>
    </row>
    <row r="7246" spans="1:2">
      <c r="A7246">
        <v>7245</v>
      </c>
      <c r="B7246" s="13">
        <v>-2.7537719369896463</v>
      </c>
    </row>
    <row r="7247" spans="1:2">
      <c r="A7247">
        <v>7246</v>
      </c>
      <c r="B7247" s="13">
        <v>-1.8564099846449045</v>
      </c>
    </row>
    <row r="7248" spans="1:2">
      <c r="A7248">
        <v>7247</v>
      </c>
      <c r="B7248" s="13">
        <v>-6.6547111512249755</v>
      </c>
    </row>
    <row r="7249" spans="1:2">
      <c r="A7249">
        <v>7248</v>
      </c>
      <c r="B7249" s="13">
        <v>-3.3847102144713568</v>
      </c>
    </row>
    <row r="7250" spans="1:2">
      <c r="A7250">
        <v>7249</v>
      </c>
      <c r="B7250" s="13">
        <v>5.0685713096198866</v>
      </c>
    </row>
    <row r="7251" spans="1:2">
      <c r="A7251">
        <v>7250</v>
      </c>
      <c r="B7251" s="13">
        <v>-0.9034107843241167</v>
      </c>
    </row>
    <row r="7252" spans="1:2">
      <c r="A7252">
        <v>7251</v>
      </c>
      <c r="B7252" s="13">
        <v>-2.0291748227822595</v>
      </c>
    </row>
    <row r="7253" spans="1:2">
      <c r="A7253">
        <v>7252</v>
      </c>
      <c r="B7253" s="13">
        <v>-5.5830988735716822</v>
      </c>
    </row>
    <row r="7254" spans="1:2">
      <c r="A7254">
        <v>7253</v>
      </c>
      <c r="B7254" s="13">
        <v>-1.1524418110223378</v>
      </c>
    </row>
    <row r="7255" spans="1:2">
      <c r="A7255">
        <v>7254</v>
      </c>
      <c r="B7255" s="13">
        <v>-9.1488583161457804E-2</v>
      </c>
    </row>
    <row r="7256" spans="1:2">
      <c r="A7256">
        <v>7255</v>
      </c>
      <c r="B7256" s="13">
        <v>-2.4662598659023107</v>
      </c>
    </row>
    <row r="7257" spans="1:2">
      <c r="A7257">
        <v>7256</v>
      </c>
      <c r="B7257" s="13">
        <v>0.71877182555828112</v>
      </c>
    </row>
    <row r="7258" spans="1:2">
      <c r="A7258">
        <v>7257</v>
      </c>
      <c r="B7258" s="13">
        <v>0.48388018643623476</v>
      </c>
    </row>
    <row r="7259" spans="1:2">
      <c r="A7259">
        <v>7258</v>
      </c>
      <c r="B7259" s="13">
        <v>1.8375685377794599</v>
      </c>
    </row>
    <row r="7260" spans="1:2">
      <c r="A7260">
        <v>7259</v>
      </c>
      <c r="B7260" s="13">
        <v>1.8138006478933102</v>
      </c>
    </row>
    <row r="7261" spans="1:2">
      <c r="A7261">
        <v>7260</v>
      </c>
      <c r="B7261" s="13">
        <v>2.8442647589077747</v>
      </c>
    </row>
    <row r="7262" spans="1:2">
      <c r="A7262">
        <v>7261</v>
      </c>
      <c r="B7262" s="13">
        <v>-3.0440552502186788E-2</v>
      </c>
    </row>
    <row r="7263" spans="1:2">
      <c r="A7263">
        <v>7262</v>
      </c>
      <c r="B7263" s="13">
        <v>-0.18117416342933959</v>
      </c>
    </row>
    <row r="7264" spans="1:2">
      <c r="A7264">
        <v>7263</v>
      </c>
      <c r="B7264" s="13">
        <v>3.04109841027701</v>
      </c>
    </row>
    <row r="7265" spans="1:2">
      <c r="A7265">
        <v>7264</v>
      </c>
      <c r="B7265" s="13">
        <v>-4.0565323715791868</v>
      </c>
    </row>
    <row r="7266" spans="1:2">
      <c r="A7266">
        <v>7265</v>
      </c>
      <c r="B7266" s="13">
        <v>-0.69830979351977185</v>
      </c>
    </row>
    <row r="7267" spans="1:2">
      <c r="A7267">
        <v>7266</v>
      </c>
      <c r="B7267" s="13">
        <v>-3.0818559470730444</v>
      </c>
    </row>
    <row r="7268" spans="1:2">
      <c r="A7268">
        <v>7267</v>
      </c>
      <c r="B7268" s="13">
        <v>0.6453081294250933</v>
      </c>
    </row>
    <row r="7269" spans="1:2">
      <c r="A7269">
        <v>7268</v>
      </c>
      <c r="B7269" s="13">
        <v>-6.1520229615067965</v>
      </c>
    </row>
    <row r="7270" spans="1:2">
      <c r="A7270">
        <v>7269</v>
      </c>
      <c r="B7270" s="13">
        <v>-1.3893941516676556</v>
      </c>
    </row>
    <row r="7271" spans="1:2">
      <c r="A7271">
        <v>7270</v>
      </c>
      <c r="B7271" s="13">
        <v>-7.0508737252680929</v>
      </c>
    </row>
    <row r="7272" spans="1:2">
      <c r="A7272">
        <v>7271</v>
      </c>
      <c r="B7272" s="13">
        <v>-1.5681649936908508</v>
      </c>
    </row>
    <row r="7273" spans="1:2">
      <c r="A7273">
        <v>7272</v>
      </c>
      <c r="B7273" s="13">
        <v>-4.5867983174212021</v>
      </c>
    </row>
    <row r="7274" spans="1:2">
      <c r="A7274">
        <v>7273</v>
      </c>
      <c r="B7274" s="13">
        <v>-3.8470692941350464</v>
      </c>
    </row>
    <row r="7275" spans="1:2">
      <c r="A7275">
        <v>7274</v>
      </c>
      <c r="B7275" s="13">
        <v>-2.6847311495224062</v>
      </c>
    </row>
    <row r="7276" spans="1:2">
      <c r="A7276">
        <v>7275</v>
      </c>
      <c r="B7276" s="13">
        <v>1.7131923323411944</v>
      </c>
    </row>
    <row r="7277" spans="1:2">
      <c r="A7277">
        <v>7276</v>
      </c>
      <c r="B7277" s="13">
        <v>-4.1697156115626726</v>
      </c>
    </row>
    <row r="7278" spans="1:2">
      <c r="A7278">
        <v>7277</v>
      </c>
      <c r="B7278" s="13">
        <v>-5.3585966404475336</v>
      </c>
    </row>
    <row r="7279" spans="1:2">
      <c r="A7279">
        <v>7278</v>
      </c>
      <c r="B7279" s="13">
        <v>5.6753028509324928</v>
      </c>
    </row>
    <row r="7280" spans="1:2">
      <c r="A7280">
        <v>7279</v>
      </c>
      <c r="B7280" s="13">
        <v>4.44633019242813</v>
      </c>
    </row>
    <row r="7281" spans="1:2">
      <c r="A7281">
        <v>7280</v>
      </c>
      <c r="B7281" s="13">
        <v>-2.9657733850174375</v>
      </c>
    </row>
    <row r="7282" spans="1:2">
      <c r="A7282">
        <v>7281</v>
      </c>
      <c r="B7282" s="13">
        <v>-4.6198843220737</v>
      </c>
    </row>
    <row r="7283" spans="1:2">
      <c r="A7283">
        <v>7282</v>
      </c>
      <c r="B7283" s="13">
        <v>5.672614713872389</v>
      </c>
    </row>
    <row r="7284" spans="1:2">
      <c r="A7284">
        <v>7283</v>
      </c>
      <c r="B7284" s="13">
        <v>6.2916086144651929E-3</v>
      </c>
    </row>
    <row r="7285" spans="1:2">
      <c r="A7285">
        <v>7284</v>
      </c>
      <c r="B7285" s="13">
        <v>1.9086463362046808</v>
      </c>
    </row>
    <row r="7286" spans="1:2">
      <c r="A7286">
        <v>7285</v>
      </c>
      <c r="B7286" s="13">
        <v>-5.1266018702691429</v>
      </c>
    </row>
    <row r="7287" spans="1:2">
      <c r="A7287">
        <v>7286</v>
      </c>
      <c r="B7287" s="13">
        <v>1.3878054098874553</v>
      </c>
    </row>
    <row r="7288" spans="1:2">
      <c r="A7288">
        <v>7287</v>
      </c>
      <c r="B7288" s="13">
        <v>-4.2240223677622177</v>
      </c>
    </row>
    <row r="7289" spans="1:2">
      <c r="A7289">
        <v>7288</v>
      </c>
      <c r="B7289" s="13">
        <v>-2.804753710434456</v>
      </c>
    </row>
    <row r="7290" spans="1:2">
      <c r="A7290">
        <v>7289</v>
      </c>
      <c r="B7290" s="13">
        <v>1.2750147081154211</v>
      </c>
    </row>
    <row r="7291" spans="1:2">
      <c r="A7291">
        <v>7290</v>
      </c>
      <c r="B7291" s="13">
        <v>-4.3617960410129575</v>
      </c>
    </row>
    <row r="7292" spans="1:2">
      <c r="A7292">
        <v>7291</v>
      </c>
      <c r="B7292" s="13">
        <v>-7.4270420570627289</v>
      </c>
    </row>
    <row r="7293" spans="1:2">
      <c r="A7293">
        <v>7292</v>
      </c>
      <c r="B7293" s="13">
        <v>-4.2184426288240289</v>
      </c>
    </row>
    <row r="7294" spans="1:2">
      <c r="A7294">
        <v>7293</v>
      </c>
      <c r="B7294" s="13">
        <v>3.6478728939023903</v>
      </c>
    </row>
    <row r="7295" spans="1:2">
      <c r="A7295">
        <v>7294</v>
      </c>
      <c r="B7295" s="13">
        <v>-0.95541570759469607</v>
      </c>
    </row>
    <row r="7296" spans="1:2">
      <c r="A7296">
        <v>7295</v>
      </c>
      <c r="B7296" s="13">
        <v>-3.0689835926117977</v>
      </c>
    </row>
    <row r="7297" spans="1:2">
      <c r="A7297">
        <v>7296</v>
      </c>
      <c r="B7297" s="13">
        <v>3.5080160306856252</v>
      </c>
    </row>
    <row r="7298" spans="1:2">
      <c r="A7298">
        <v>7297</v>
      </c>
      <c r="B7298" s="13">
        <v>-5.499673539033461</v>
      </c>
    </row>
    <row r="7299" spans="1:2">
      <c r="A7299">
        <v>7298</v>
      </c>
      <c r="B7299" s="13">
        <v>-1.1845245254150514</v>
      </c>
    </row>
    <row r="7300" spans="1:2">
      <c r="A7300">
        <v>7299</v>
      </c>
      <c r="B7300" s="13">
        <v>2.2810127568511103</v>
      </c>
    </row>
    <row r="7301" spans="1:2">
      <c r="A7301">
        <v>7300</v>
      </c>
      <c r="B7301" s="13">
        <v>-10.136227338367702</v>
      </c>
    </row>
    <row r="7302" spans="1:2">
      <c r="A7302">
        <v>7301</v>
      </c>
      <c r="B7302" s="13">
        <v>-7.0828435599342079</v>
      </c>
    </row>
    <row r="7303" spans="1:2">
      <c r="A7303">
        <v>7302</v>
      </c>
      <c r="B7303" s="13">
        <v>-5.5279021689968664</v>
      </c>
    </row>
    <row r="7304" spans="1:2">
      <c r="A7304">
        <v>7303</v>
      </c>
      <c r="B7304" s="13">
        <v>0.62153923203806005</v>
      </c>
    </row>
    <row r="7305" spans="1:2">
      <c r="A7305">
        <v>7304</v>
      </c>
      <c r="B7305" s="13">
        <v>-2.6725324937121888</v>
      </c>
    </row>
    <row r="7306" spans="1:2">
      <c r="A7306">
        <v>7305</v>
      </c>
      <c r="B7306" s="13">
        <v>-1.7888217810666704</v>
      </c>
    </row>
    <row r="7307" spans="1:2">
      <c r="A7307">
        <v>7306</v>
      </c>
      <c r="B7307" s="13">
        <v>-3.7854457546454987</v>
      </c>
    </row>
    <row r="7308" spans="1:2">
      <c r="A7308">
        <v>7307</v>
      </c>
      <c r="B7308" s="13">
        <v>-2.9208446200293716</v>
      </c>
    </row>
    <row r="7309" spans="1:2">
      <c r="A7309">
        <v>7308</v>
      </c>
      <c r="B7309" s="13">
        <v>-2.7696653584052795</v>
      </c>
    </row>
    <row r="7310" spans="1:2">
      <c r="A7310">
        <v>7309</v>
      </c>
      <c r="B7310" s="13">
        <v>-3.6120700373469816E-3</v>
      </c>
    </row>
    <row r="7311" spans="1:2">
      <c r="A7311">
        <v>7310</v>
      </c>
      <c r="B7311" s="13">
        <v>-0.89835007440510806</v>
      </c>
    </row>
    <row r="7312" spans="1:2">
      <c r="A7312">
        <v>7311</v>
      </c>
      <c r="B7312" s="13">
        <v>1.3383724773274919</v>
      </c>
    </row>
    <row r="7313" spans="1:2">
      <c r="A7313">
        <v>7312</v>
      </c>
      <c r="B7313" s="13">
        <v>-3.6018202714296752</v>
      </c>
    </row>
    <row r="7314" spans="1:2">
      <c r="A7314">
        <v>7313</v>
      </c>
      <c r="B7314" s="13">
        <v>2.7612625030972939</v>
      </c>
    </row>
    <row r="7315" spans="1:2">
      <c r="A7315">
        <v>7314</v>
      </c>
      <c r="B7315" s="13">
        <v>0.36058979737431585</v>
      </c>
    </row>
    <row r="7316" spans="1:2">
      <c r="A7316">
        <v>7315</v>
      </c>
      <c r="B7316" s="13">
        <v>1.6522834870948835</v>
      </c>
    </row>
    <row r="7317" spans="1:2">
      <c r="A7317">
        <v>7316</v>
      </c>
      <c r="B7317" s="13">
        <v>0.20970423294652207</v>
      </c>
    </row>
    <row r="7318" spans="1:2">
      <c r="A7318">
        <v>7317</v>
      </c>
      <c r="B7318" s="13">
        <v>1.4269411989177476</v>
      </c>
    </row>
    <row r="7319" spans="1:2">
      <c r="A7319">
        <v>7318</v>
      </c>
      <c r="B7319" s="13">
        <v>-1.2661550824004837</v>
      </c>
    </row>
    <row r="7320" spans="1:2">
      <c r="A7320">
        <v>7319</v>
      </c>
      <c r="B7320" s="13">
        <v>-2.7185736220921179</v>
      </c>
    </row>
    <row r="7321" spans="1:2">
      <c r="A7321">
        <v>7320</v>
      </c>
      <c r="B7321" s="13">
        <v>-7.4671508677226326</v>
      </c>
    </row>
    <row r="7322" spans="1:2">
      <c r="A7322">
        <v>7321</v>
      </c>
      <c r="B7322" s="13">
        <v>-0.98515890581295551</v>
      </c>
    </row>
    <row r="7323" spans="1:2">
      <c r="A7323">
        <v>7322</v>
      </c>
      <c r="B7323" s="13">
        <v>1.8332820760517079</v>
      </c>
    </row>
    <row r="7324" spans="1:2">
      <c r="A7324">
        <v>7323</v>
      </c>
      <c r="B7324" s="13">
        <v>-3.4775462530734118</v>
      </c>
    </row>
    <row r="7325" spans="1:2">
      <c r="A7325">
        <v>7324</v>
      </c>
      <c r="B7325" s="13">
        <v>-2.6948951360670992</v>
      </c>
    </row>
    <row r="7326" spans="1:2">
      <c r="A7326">
        <v>7325</v>
      </c>
      <c r="B7326" s="13">
        <v>5.4966548175885244</v>
      </c>
    </row>
    <row r="7327" spans="1:2">
      <c r="A7327">
        <v>7326</v>
      </c>
      <c r="B7327" s="13">
        <v>-4.7125986242650221E-2</v>
      </c>
    </row>
    <row r="7328" spans="1:2">
      <c r="A7328">
        <v>7327</v>
      </c>
      <c r="B7328" s="13">
        <v>-6.5438647190990409</v>
      </c>
    </row>
    <row r="7329" spans="1:2">
      <c r="A7329">
        <v>7328</v>
      </c>
      <c r="B7329" s="13">
        <v>-7.3518048093709876</v>
      </c>
    </row>
    <row r="7330" spans="1:2">
      <c r="A7330">
        <v>7329</v>
      </c>
      <c r="B7330" s="13">
        <v>0.19479606789853093</v>
      </c>
    </row>
    <row r="7331" spans="1:2">
      <c r="A7331">
        <v>7330</v>
      </c>
      <c r="B7331" s="13">
        <v>1.0892961637581695</v>
      </c>
    </row>
    <row r="7332" spans="1:2">
      <c r="A7332">
        <v>7331</v>
      </c>
      <c r="B7332" s="13">
        <v>4.7721465461817996</v>
      </c>
    </row>
    <row r="7333" spans="1:2">
      <c r="A7333">
        <v>7332</v>
      </c>
      <c r="B7333" s="13">
        <v>0.42232960311980899</v>
      </c>
    </row>
    <row r="7334" spans="1:2">
      <c r="A7334">
        <v>7333</v>
      </c>
      <c r="B7334" s="13">
        <v>1.9436132499948835</v>
      </c>
    </row>
    <row r="7335" spans="1:2">
      <c r="A7335">
        <v>7334</v>
      </c>
      <c r="B7335" s="13">
        <v>-4.556970669991717</v>
      </c>
    </row>
    <row r="7336" spans="1:2">
      <c r="A7336">
        <v>7335</v>
      </c>
      <c r="B7336" s="13">
        <v>-6.8208123521788888</v>
      </c>
    </row>
    <row r="7337" spans="1:2">
      <c r="A7337">
        <v>7336</v>
      </c>
      <c r="B7337" s="13">
        <v>-1.3421409474020527</v>
      </c>
    </row>
    <row r="7338" spans="1:2">
      <c r="A7338">
        <v>7337</v>
      </c>
      <c r="B7338" s="13">
        <v>1.508900535713614</v>
      </c>
    </row>
    <row r="7339" spans="1:2">
      <c r="A7339">
        <v>7338</v>
      </c>
      <c r="B7339" s="13">
        <v>-4.9810140993234704</v>
      </c>
    </row>
    <row r="7340" spans="1:2">
      <c r="A7340">
        <v>7339</v>
      </c>
      <c r="B7340" s="13">
        <v>5.9431904389015147</v>
      </c>
    </row>
    <row r="7341" spans="1:2">
      <c r="A7341">
        <v>7340</v>
      </c>
      <c r="B7341" s="13">
        <v>-2.5611057547306766</v>
      </c>
    </row>
    <row r="7342" spans="1:2">
      <c r="A7342">
        <v>7341</v>
      </c>
      <c r="B7342" s="13">
        <v>-0.2554706804723974</v>
      </c>
    </row>
    <row r="7343" spans="1:2">
      <c r="A7343">
        <v>7342</v>
      </c>
      <c r="B7343" s="13">
        <v>-1.8546296441738026</v>
      </c>
    </row>
    <row r="7344" spans="1:2">
      <c r="A7344">
        <v>7343</v>
      </c>
      <c r="B7344" s="13">
        <v>-6.5393928053579486</v>
      </c>
    </row>
    <row r="7345" spans="1:2">
      <c r="A7345">
        <v>7344</v>
      </c>
      <c r="B7345" s="13">
        <v>-2.6752420364057903</v>
      </c>
    </row>
    <row r="7346" spans="1:2">
      <c r="A7346">
        <v>7345</v>
      </c>
      <c r="B7346" s="13">
        <v>-2.3253001721294475</v>
      </c>
    </row>
    <row r="7347" spans="1:2">
      <c r="A7347">
        <v>7346</v>
      </c>
      <c r="B7347" s="13">
        <v>-5.2556452692659485</v>
      </c>
    </row>
    <row r="7348" spans="1:2">
      <c r="A7348">
        <v>7347</v>
      </c>
      <c r="B7348" s="13">
        <v>-4.4161924739771319</v>
      </c>
    </row>
    <row r="7349" spans="1:2">
      <c r="A7349">
        <v>7348</v>
      </c>
      <c r="B7349" s="13">
        <v>-6.8199674910276009</v>
      </c>
    </row>
    <row r="7350" spans="1:2">
      <c r="A7350">
        <v>7349</v>
      </c>
      <c r="B7350" s="13">
        <v>5.101574866449246</v>
      </c>
    </row>
    <row r="7351" spans="1:2">
      <c r="A7351">
        <v>7350</v>
      </c>
      <c r="B7351" s="13">
        <v>3.6725996552171614</v>
      </c>
    </row>
    <row r="7352" spans="1:2">
      <c r="A7352">
        <v>7351</v>
      </c>
      <c r="B7352" s="13">
        <v>-2.2522522133626355</v>
      </c>
    </row>
    <row r="7353" spans="1:2">
      <c r="A7353">
        <v>7352</v>
      </c>
      <c r="B7353" s="13">
        <v>-2.2470755751223583</v>
      </c>
    </row>
    <row r="7354" spans="1:2">
      <c r="A7354">
        <v>7353</v>
      </c>
      <c r="B7354" s="13">
        <v>2.4264241133445554</v>
      </c>
    </row>
    <row r="7355" spans="1:2">
      <c r="A7355">
        <v>7354</v>
      </c>
      <c r="B7355" s="13">
        <v>1.1045460382321122</v>
      </c>
    </row>
    <row r="7356" spans="1:2">
      <c r="A7356">
        <v>7355</v>
      </c>
      <c r="B7356" s="13">
        <v>-3.7754733149905828</v>
      </c>
    </row>
    <row r="7357" spans="1:2">
      <c r="A7357">
        <v>7356</v>
      </c>
      <c r="B7357" s="13">
        <v>-4.6713358049453326</v>
      </c>
    </row>
    <row r="7358" spans="1:2">
      <c r="A7358">
        <v>7357</v>
      </c>
      <c r="B7358" s="13">
        <v>-6.3092015019724004</v>
      </c>
    </row>
    <row r="7359" spans="1:2">
      <c r="A7359">
        <v>7358</v>
      </c>
      <c r="B7359" s="13">
        <v>-2.0409062346991105</v>
      </c>
    </row>
    <row r="7360" spans="1:2">
      <c r="A7360">
        <v>7359</v>
      </c>
      <c r="B7360" s="13">
        <v>-0.81713360919889355</v>
      </c>
    </row>
    <row r="7361" spans="1:2">
      <c r="A7361">
        <v>7360</v>
      </c>
      <c r="B7361" s="13">
        <v>3.6983589522715326</v>
      </c>
    </row>
    <row r="7362" spans="1:2">
      <c r="A7362">
        <v>7361</v>
      </c>
      <c r="B7362" s="13">
        <v>-1.7724195089275905</v>
      </c>
    </row>
    <row r="7363" spans="1:2">
      <c r="A7363">
        <v>7362</v>
      </c>
      <c r="B7363" s="13">
        <v>-2.3751942618456661</v>
      </c>
    </row>
    <row r="7364" spans="1:2">
      <c r="A7364">
        <v>7363</v>
      </c>
      <c r="B7364" s="13">
        <v>-2.6994910340627492</v>
      </c>
    </row>
    <row r="7365" spans="1:2">
      <c r="A7365">
        <v>7364</v>
      </c>
      <c r="B7365" s="13">
        <v>-1.0080893926752335</v>
      </c>
    </row>
    <row r="7366" spans="1:2">
      <c r="A7366">
        <v>7365</v>
      </c>
      <c r="B7366" s="13">
        <v>-0.68268882693209809</v>
      </c>
    </row>
    <row r="7367" spans="1:2">
      <c r="A7367">
        <v>7366</v>
      </c>
      <c r="B7367" s="13">
        <v>1.2236919274426503</v>
      </c>
    </row>
    <row r="7368" spans="1:2">
      <c r="A7368">
        <v>7367</v>
      </c>
      <c r="B7368" s="13">
        <v>2.4016760335842693</v>
      </c>
    </row>
    <row r="7369" spans="1:2">
      <c r="A7369">
        <v>7368</v>
      </c>
      <c r="B7369" s="13">
        <v>2.5061677292094604</v>
      </c>
    </row>
    <row r="7370" spans="1:2">
      <c r="A7370">
        <v>7369</v>
      </c>
      <c r="B7370" s="13">
        <v>1.2227527003144856</v>
      </c>
    </row>
    <row r="7371" spans="1:2">
      <c r="A7371">
        <v>7370</v>
      </c>
      <c r="B7371" s="13">
        <v>-2.4863396426807531</v>
      </c>
    </row>
    <row r="7372" spans="1:2">
      <c r="A7372">
        <v>7371</v>
      </c>
      <c r="B7372" s="13">
        <v>3.7547905380519575</v>
      </c>
    </row>
    <row r="7373" spans="1:2">
      <c r="A7373">
        <v>7372</v>
      </c>
      <c r="B7373" s="13">
        <v>2.4350207792298724</v>
      </c>
    </row>
    <row r="7374" spans="1:2">
      <c r="A7374">
        <v>7373</v>
      </c>
      <c r="B7374" s="13">
        <v>1.5936514308161178</v>
      </c>
    </row>
    <row r="7375" spans="1:2">
      <c r="A7375">
        <v>7374</v>
      </c>
      <c r="B7375" s="13">
        <v>1.6668417180358936</v>
      </c>
    </row>
    <row r="7376" spans="1:2">
      <c r="A7376">
        <v>7375</v>
      </c>
      <c r="B7376" s="13">
        <v>-4.1524853138883575</v>
      </c>
    </row>
    <row r="7377" spans="1:2">
      <c r="A7377">
        <v>7376</v>
      </c>
      <c r="B7377" s="13">
        <v>1.5410183982922327</v>
      </c>
    </row>
    <row r="7378" spans="1:2">
      <c r="A7378">
        <v>7377</v>
      </c>
      <c r="B7378" s="13">
        <v>3.3787870760959051</v>
      </c>
    </row>
    <row r="7379" spans="1:2">
      <c r="A7379">
        <v>7378</v>
      </c>
      <c r="B7379" s="13">
        <v>0.12557928156287979</v>
      </c>
    </row>
    <row r="7380" spans="1:2">
      <c r="A7380">
        <v>7379</v>
      </c>
      <c r="B7380" s="13">
        <v>-2.8462830300897632</v>
      </c>
    </row>
    <row r="7381" spans="1:2">
      <c r="A7381">
        <v>7380</v>
      </c>
      <c r="B7381" s="13">
        <v>-8.055373748544028</v>
      </c>
    </row>
    <row r="7382" spans="1:2">
      <c r="A7382">
        <v>7381</v>
      </c>
      <c r="B7382" s="13">
        <v>2.022227123928666</v>
      </c>
    </row>
    <row r="7383" spans="1:2">
      <c r="A7383">
        <v>7382</v>
      </c>
      <c r="B7383" s="13">
        <v>-1.5376330155764997</v>
      </c>
    </row>
    <row r="7384" spans="1:2">
      <c r="A7384">
        <v>7383</v>
      </c>
      <c r="B7384" s="13">
        <v>-3.1852649828498767</v>
      </c>
    </row>
    <row r="7385" spans="1:2">
      <c r="A7385">
        <v>7384</v>
      </c>
      <c r="B7385" s="13">
        <v>-2.7614405156168207</v>
      </c>
    </row>
    <row r="7386" spans="1:2">
      <c r="A7386">
        <v>7385</v>
      </c>
      <c r="B7386" s="13">
        <v>-2.0399601717838554</v>
      </c>
    </row>
    <row r="7387" spans="1:2">
      <c r="A7387">
        <v>7386</v>
      </c>
      <c r="B7387" s="13">
        <v>-4.1656082893510638</v>
      </c>
    </row>
    <row r="7388" spans="1:2">
      <c r="A7388">
        <v>7387</v>
      </c>
      <c r="B7388" s="13">
        <v>-2.672076148373336</v>
      </c>
    </row>
    <row r="7389" spans="1:2">
      <c r="A7389">
        <v>7388</v>
      </c>
      <c r="B7389" s="13">
        <v>-2.0430925788388379</v>
      </c>
    </row>
    <row r="7390" spans="1:2">
      <c r="A7390">
        <v>7389</v>
      </c>
      <c r="B7390" s="13">
        <v>-8.6045920661608815</v>
      </c>
    </row>
    <row r="7391" spans="1:2">
      <c r="A7391">
        <v>7390</v>
      </c>
      <c r="B7391" s="13">
        <v>-2.3531798212408686</v>
      </c>
    </row>
    <row r="7392" spans="1:2">
      <c r="A7392">
        <v>7391</v>
      </c>
      <c r="B7392" s="13">
        <v>-0.53934205594749229</v>
      </c>
    </row>
    <row r="7393" spans="1:2">
      <c r="A7393">
        <v>7392</v>
      </c>
      <c r="B7393" s="13">
        <v>-1.0705043761157453</v>
      </c>
    </row>
    <row r="7394" spans="1:2">
      <c r="A7394">
        <v>7393</v>
      </c>
      <c r="B7394" s="13">
        <v>-0.17980065670195333</v>
      </c>
    </row>
    <row r="7395" spans="1:2">
      <c r="A7395">
        <v>7394</v>
      </c>
      <c r="B7395" s="13">
        <v>-3.1868120540475422</v>
      </c>
    </row>
    <row r="7396" spans="1:2">
      <c r="A7396">
        <v>7395</v>
      </c>
      <c r="B7396" s="13">
        <v>0.84032563112793313</v>
      </c>
    </row>
    <row r="7397" spans="1:2">
      <c r="A7397">
        <v>7396</v>
      </c>
      <c r="B7397" s="13">
        <v>4.5895910462534077</v>
      </c>
    </row>
    <row r="7398" spans="1:2">
      <c r="A7398">
        <v>7397</v>
      </c>
      <c r="B7398" s="13">
        <v>-1.1786427014822063</v>
      </c>
    </row>
    <row r="7399" spans="1:2">
      <c r="A7399">
        <v>7398</v>
      </c>
      <c r="B7399" s="13">
        <v>-6.0784109469426069</v>
      </c>
    </row>
    <row r="7400" spans="1:2">
      <c r="A7400">
        <v>7399</v>
      </c>
      <c r="B7400" s="13">
        <v>-1.4056185537838484</v>
      </c>
    </row>
    <row r="7401" spans="1:2">
      <c r="A7401">
        <v>7400</v>
      </c>
      <c r="B7401" s="13">
        <v>2.1208954268257756</v>
      </c>
    </row>
    <row r="7402" spans="1:2">
      <c r="A7402">
        <v>7401</v>
      </c>
      <c r="B7402" s="13">
        <v>-0.40372028692262746</v>
      </c>
    </row>
    <row r="7403" spans="1:2">
      <c r="A7403">
        <v>7402</v>
      </c>
      <c r="B7403" s="13">
        <v>4.1065405923637304</v>
      </c>
    </row>
    <row r="7404" spans="1:2">
      <c r="A7404">
        <v>7403</v>
      </c>
      <c r="B7404" s="13">
        <v>-2.9184063505884392</v>
      </c>
    </row>
    <row r="7405" spans="1:2">
      <c r="A7405">
        <v>7404</v>
      </c>
      <c r="B7405" s="13">
        <v>-1.4034820800179206</v>
      </c>
    </row>
    <row r="7406" spans="1:2">
      <c r="A7406">
        <v>7405</v>
      </c>
      <c r="B7406" s="13">
        <v>1.5486251250048744</v>
      </c>
    </row>
    <row r="7407" spans="1:2">
      <c r="A7407">
        <v>7406</v>
      </c>
      <c r="B7407" s="13">
        <v>-1.820248551255534</v>
      </c>
    </row>
    <row r="7408" spans="1:2">
      <c r="A7408">
        <v>7407</v>
      </c>
      <c r="B7408" s="13">
        <v>0.45840443726056157</v>
      </c>
    </row>
    <row r="7409" spans="1:2">
      <c r="A7409">
        <v>7408</v>
      </c>
      <c r="B7409" s="13">
        <v>1.1542317770723871</v>
      </c>
    </row>
    <row r="7410" spans="1:2">
      <c r="A7410">
        <v>7409</v>
      </c>
      <c r="B7410" s="13">
        <v>-6.8740840258551553E-2</v>
      </c>
    </row>
    <row r="7411" spans="1:2">
      <c r="A7411">
        <v>7410</v>
      </c>
      <c r="B7411" s="13">
        <v>1.7543062807987688</v>
      </c>
    </row>
    <row r="7412" spans="1:2">
      <c r="A7412">
        <v>7411</v>
      </c>
      <c r="B7412" s="13">
        <v>5.2903884264224308</v>
      </c>
    </row>
    <row r="7413" spans="1:2">
      <c r="A7413">
        <v>7412</v>
      </c>
      <c r="B7413" s="13">
        <v>-1.1755896073326118</v>
      </c>
    </row>
    <row r="7414" spans="1:2">
      <c r="A7414">
        <v>7413</v>
      </c>
      <c r="B7414" s="13">
        <v>4.3596544988561829</v>
      </c>
    </row>
    <row r="7415" spans="1:2">
      <c r="A7415">
        <v>7414</v>
      </c>
      <c r="B7415" s="13">
        <v>-4.1667471976736516</v>
      </c>
    </row>
    <row r="7416" spans="1:2">
      <c r="A7416">
        <v>7415</v>
      </c>
      <c r="B7416" s="13">
        <v>0.84561852110989288</v>
      </c>
    </row>
    <row r="7417" spans="1:2">
      <c r="A7417">
        <v>7416</v>
      </c>
      <c r="B7417" s="13">
        <v>-0.34391321566906047</v>
      </c>
    </row>
    <row r="7418" spans="1:2">
      <c r="A7418">
        <v>7417</v>
      </c>
      <c r="B7418" s="13">
        <v>-2.4708183207890055</v>
      </c>
    </row>
    <row r="7419" spans="1:2">
      <c r="A7419">
        <v>7418</v>
      </c>
      <c r="B7419" s="13">
        <v>0.53743093610281545</v>
      </c>
    </row>
    <row r="7420" spans="1:2">
      <c r="A7420">
        <v>7419</v>
      </c>
      <c r="B7420" s="13">
        <v>-0.13546797429616703</v>
      </c>
    </row>
    <row r="7421" spans="1:2">
      <c r="A7421">
        <v>7420</v>
      </c>
      <c r="B7421" s="13">
        <v>1.5019241819911466</v>
      </c>
    </row>
    <row r="7422" spans="1:2">
      <c r="A7422">
        <v>7421</v>
      </c>
      <c r="B7422" s="13">
        <v>-0.69415358803737515</v>
      </c>
    </row>
    <row r="7423" spans="1:2">
      <c r="A7423">
        <v>7422</v>
      </c>
      <c r="B7423" s="13">
        <v>6.1146907510803246</v>
      </c>
    </row>
    <row r="7424" spans="1:2">
      <c r="A7424">
        <v>7423</v>
      </c>
      <c r="B7424" s="13">
        <v>0.13805513913521239</v>
      </c>
    </row>
    <row r="7425" spans="1:2">
      <c r="A7425">
        <v>7424</v>
      </c>
      <c r="B7425" s="13">
        <v>-2.3988256740638483</v>
      </c>
    </row>
    <row r="7426" spans="1:2">
      <c r="A7426">
        <v>7425</v>
      </c>
      <c r="B7426" s="13">
        <v>1.728469213342309</v>
      </c>
    </row>
    <row r="7427" spans="1:2">
      <c r="A7427">
        <v>7426</v>
      </c>
      <c r="B7427" s="13">
        <v>-7.9190461314453744</v>
      </c>
    </row>
    <row r="7428" spans="1:2">
      <c r="A7428">
        <v>7427</v>
      </c>
      <c r="B7428" s="13">
        <v>-9.670878364895291</v>
      </c>
    </row>
    <row r="7429" spans="1:2">
      <c r="A7429">
        <v>7428</v>
      </c>
      <c r="B7429" s="13">
        <v>-6.3179571847676437</v>
      </c>
    </row>
    <row r="7430" spans="1:2">
      <c r="A7430">
        <v>7429</v>
      </c>
      <c r="B7430" s="13">
        <v>-4.9778467979344425</v>
      </c>
    </row>
    <row r="7431" spans="1:2">
      <c r="A7431">
        <v>7430</v>
      </c>
      <c r="B7431" s="13">
        <v>9.4653436078079578E-2</v>
      </c>
    </row>
    <row r="7432" spans="1:2">
      <c r="A7432">
        <v>7431</v>
      </c>
      <c r="B7432" s="13">
        <v>5.0746719569895236</v>
      </c>
    </row>
    <row r="7433" spans="1:2">
      <c r="A7433">
        <v>7432</v>
      </c>
      <c r="B7433" s="13">
        <v>-6.2967005118408315</v>
      </c>
    </row>
    <row r="7434" spans="1:2">
      <c r="A7434">
        <v>7433</v>
      </c>
      <c r="B7434" s="13">
        <v>1.1877533725053189</v>
      </c>
    </row>
    <row r="7435" spans="1:2">
      <c r="A7435">
        <v>7434</v>
      </c>
      <c r="B7435" s="13">
        <v>-4.2665877323209003</v>
      </c>
    </row>
    <row r="7436" spans="1:2">
      <c r="A7436">
        <v>7435</v>
      </c>
      <c r="B7436" s="13">
        <v>-8.5066729163939776</v>
      </c>
    </row>
    <row r="7437" spans="1:2">
      <c r="A7437">
        <v>7436</v>
      </c>
      <c r="B7437" s="13">
        <v>5.3197129419447968</v>
      </c>
    </row>
    <row r="7438" spans="1:2">
      <c r="A7438">
        <v>7437</v>
      </c>
      <c r="B7438" s="13">
        <v>-0.50082295483480266</v>
      </c>
    </row>
    <row r="7439" spans="1:2">
      <c r="A7439">
        <v>7438</v>
      </c>
      <c r="B7439" s="13">
        <v>6.1796992623668352</v>
      </c>
    </row>
    <row r="7440" spans="1:2">
      <c r="A7440">
        <v>7439</v>
      </c>
      <c r="B7440" s="13">
        <v>-0.59211618300880131</v>
      </c>
    </row>
    <row r="7441" spans="1:2">
      <c r="A7441">
        <v>7440</v>
      </c>
      <c r="B7441" s="13">
        <v>-6.9818529811939936</v>
      </c>
    </row>
    <row r="7442" spans="1:2">
      <c r="A7442">
        <v>7441</v>
      </c>
      <c r="B7442" s="13">
        <v>8.672337827191641E-2</v>
      </c>
    </row>
    <row r="7443" spans="1:2">
      <c r="A7443">
        <v>7442</v>
      </c>
      <c r="B7443" s="13">
        <v>1.2167487624632995</v>
      </c>
    </row>
    <row r="7444" spans="1:2">
      <c r="A7444">
        <v>7443</v>
      </c>
      <c r="B7444" s="13">
        <v>0.12997560428475691</v>
      </c>
    </row>
    <row r="7445" spans="1:2">
      <c r="A7445">
        <v>7444</v>
      </c>
      <c r="B7445" s="13">
        <v>-2.2950650733708908</v>
      </c>
    </row>
    <row r="7446" spans="1:2">
      <c r="A7446">
        <v>7445</v>
      </c>
      <c r="B7446" s="13">
        <v>-3.9708491982891068</v>
      </c>
    </row>
    <row r="7447" spans="1:2">
      <c r="A7447">
        <v>7446</v>
      </c>
      <c r="B7447" s="13">
        <v>-7.6068603929553669E-2</v>
      </c>
    </row>
    <row r="7448" spans="1:2">
      <c r="A7448">
        <v>7447</v>
      </c>
      <c r="B7448" s="13">
        <v>2.6865404263588664</v>
      </c>
    </row>
    <row r="7449" spans="1:2">
      <c r="A7449">
        <v>7448</v>
      </c>
      <c r="B7449" s="13">
        <v>0.99189621392004823</v>
      </c>
    </row>
    <row r="7450" spans="1:2">
      <c r="A7450">
        <v>7449</v>
      </c>
      <c r="B7450" s="13">
        <v>0.14884381655337442</v>
      </c>
    </row>
    <row r="7451" spans="1:2">
      <c r="A7451">
        <v>7450</v>
      </c>
      <c r="B7451" s="13">
        <v>0.72172837243302856</v>
      </c>
    </row>
    <row r="7452" spans="1:2">
      <c r="A7452">
        <v>7451</v>
      </c>
      <c r="B7452" s="13">
        <v>-1.4061492714059862</v>
      </c>
    </row>
    <row r="7453" spans="1:2">
      <c r="A7453">
        <v>7452</v>
      </c>
      <c r="B7453" s="13">
        <v>-5.6168783451515258</v>
      </c>
    </row>
    <row r="7454" spans="1:2">
      <c r="A7454">
        <v>7453</v>
      </c>
      <c r="B7454" s="13">
        <v>4.2787757453529851</v>
      </c>
    </row>
    <row r="7455" spans="1:2">
      <c r="A7455">
        <v>7454</v>
      </c>
      <c r="B7455" s="13">
        <v>3.1158674882917841</v>
      </c>
    </row>
    <row r="7456" spans="1:2">
      <c r="A7456">
        <v>7455</v>
      </c>
      <c r="B7456" s="13">
        <v>-2.1997546430422541</v>
      </c>
    </row>
    <row r="7457" spans="1:2">
      <c r="A7457">
        <v>7456</v>
      </c>
      <c r="B7457" s="13">
        <v>-1.4570224554901832</v>
      </c>
    </row>
    <row r="7458" spans="1:2">
      <c r="A7458">
        <v>7457</v>
      </c>
      <c r="B7458" s="13">
        <v>-0.13693704953153713</v>
      </c>
    </row>
    <row r="7459" spans="1:2">
      <c r="A7459">
        <v>7458</v>
      </c>
      <c r="B7459" s="13">
        <v>-1.8057506787393958</v>
      </c>
    </row>
    <row r="7460" spans="1:2">
      <c r="A7460">
        <v>7459</v>
      </c>
      <c r="B7460" s="13">
        <v>-6.1851861761892293</v>
      </c>
    </row>
    <row r="7461" spans="1:2">
      <c r="A7461">
        <v>7460</v>
      </c>
      <c r="B7461" s="13">
        <v>-3.5664511895418993</v>
      </c>
    </row>
    <row r="7462" spans="1:2">
      <c r="A7462">
        <v>7461</v>
      </c>
      <c r="B7462" s="13">
        <v>3.7182450463873886</v>
      </c>
    </row>
    <row r="7463" spans="1:2">
      <c r="A7463">
        <v>7462</v>
      </c>
      <c r="B7463" s="13">
        <v>-4.3273070834259766</v>
      </c>
    </row>
    <row r="7464" spans="1:2">
      <c r="A7464">
        <v>7463</v>
      </c>
      <c r="B7464" s="13">
        <v>-1.0874868927622712</v>
      </c>
    </row>
    <row r="7465" spans="1:2">
      <c r="A7465">
        <v>7464</v>
      </c>
      <c r="B7465" s="13">
        <v>2.0887223481360278</v>
      </c>
    </row>
    <row r="7466" spans="1:2">
      <c r="A7466">
        <v>7465</v>
      </c>
      <c r="B7466" s="13">
        <v>-3.1286530160968145</v>
      </c>
    </row>
    <row r="7467" spans="1:2">
      <c r="A7467">
        <v>7466</v>
      </c>
      <c r="B7467" s="13">
        <v>-2.6254323266116191</v>
      </c>
    </row>
    <row r="7468" spans="1:2">
      <c r="A7468">
        <v>7467</v>
      </c>
      <c r="B7468" s="13">
        <v>2.4683938692551037</v>
      </c>
    </row>
    <row r="7469" spans="1:2">
      <c r="A7469">
        <v>7468</v>
      </c>
      <c r="B7469" s="13">
        <v>1.2323752444821845</v>
      </c>
    </row>
    <row r="7470" spans="1:2">
      <c r="A7470">
        <v>7469</v>
      </c>
      <c r="B7470" s="13">
        <v>-5.6537821412227558</v>
      </c>
    </row>
    <row r="7471" spans="1:2">
      <c r="A7471">
        <v>7470</v>
      </c>
      <c r="B7471" s="13">
        <v>-0.96816993719414357</v>
      </c>
    </row>
    <row r="7472" spans="1:2">
      <c r="A7472">
        <v>7471</v>
      </c>
      <c r="B7472" s="13">
        <v>1.2110271657397293</v>
      </c>
    </row>
    <row r="7473" spans="1:2">
      <c r="A7473">
        <v>7472</v>
      </c>
      <c r="B7473" s="13">
        <v>2.7748826503920929</v>
      </c>
    </row>
    <row r="7474" spans="1:2">
      <c r="A7474">
        <v>7473</v>
      </c>
      <c r="B7474" s="13">
        <v>3.7626183229898036</v>
      </c>
    </row>
    <row r="7475" spans="1:2">
      <c r="A7475">
        <v>7474</v>
      </c>
      <c r="B7475" s="13">
        <v>-4.1253821922500604</v>
      </c>
    </row>
    <row r="7476" spans="1:2">
      <c r="A7476">
        <v>7475</v>
      </c>
      <c r="B7476" s="13">
        <v>0.27437381774353259</v>
      </c>
    </row>
    <row r="7477" spans="1:2">
      <c r="A7477">
        <v>7476</v>
      </c>
      <c r="B7477" s="13">
        <v>0.92749745963809316</v>
      </c>
    </row>
    <row r="7478" spans="1:2">
      <c r="A7478">
        <v>7477</v>
      </c>
      <c r="B7478" s="13">
        <v>-6.3108083712455754</v>
      </c>
    </row>
    <row r="7479" spans="1:2">
      <c r="A7479">
        <v>7478</v>
      </c>
      <c r="B7479" s="13">
        <v>-3.4807791083440827</v>
      </c>
    </row>
    <row r="7480" spans="1:2">
      <c r="A7480">
        <v>7479</v>
      </c>
      <c r="B7480" s="13">
        <v>-3.3849082889637447</v>
      </c>
    </row>
    <row r="7481" spans="1:2">
      <c r="A7481">
        <v>7480</v>
      </c>
      <c r="B7481" s="13">
        <v>-5.5204330111968867</v>
      </c>
    </row>
    <row r="7482" spans="1:2">
      <c r="A7482">
        <v>7481</v>
      </c>
      <c r="B7482" s="13">
        <v>0.32180951516382866</v>
      </c>
    </row>
    <row r="7483" spans="1:2">
      <c r="A7483">
        <v>7482</v>
      </c>
      <c r="B7483" s="13">
        <v>-4.4085977684762323</v>
      </c>
    </row>
    <row r="7484" spans="1:2">
      <c r="A7484">
        <v>7483</v>
      </c>
      <c r="B7484" s="13">
        <v>-3.7192919020183077</v>
      </c>
    </row>
    <row r="7485" spans="1:2">
      <c r="A7485">
        <v>7484</v>
      </c>
      <c r="B7485" s="13">
        <v>2.0571845746574522</v>
      </c>
    </row>
    <row r="7486" spans="1:2">
      <c r="A7486">
        <v>7485</v>
      </c>
      <c r="B7486" s="13">
        <v>0.47875925760843846</v>
      </c>
    </row>
    <row r="7487" spans="1:2">
      <c r="A7487">
        <v>7486</v>
      </c>
      <c r="B7487" s="13">
        <v>-3.8920902035197593</v>
      </c>
    </row>
    <row r="7488" spans="1:2">
      <c r="A7488">
        <v>7487</v>
      </c>
      <c r="B7488" s="13">
        <v>-3.4242167791519069</v>
      </c>
    </row>
    <row r="7489" spans="1:2">
      <c r="A7489">
        <v>7488</v>
      </c>
      <c r="B7489" s="13">
        <v>0.71072160977439558</v>
      </c>
    </row>
    <row r="7490" spans="1:2">
      <c r="A7490">
        <v>7489</v>
      </c>
      <c r="B7490" s="13">
        <v>-2.3863190752942902</v>
      </c>
    </row>
    <row r="7491" spans="1:2">
      <c r="A7491">
        <v>7490</v>
      </c>
      <c r="B7491" s="13">
        <v>-2.4888164564971071</v>
      </c>
    </row>
    <row r="7492" spans="1:2">
      <c r="A7492">
        <v>7491</v>
      </c>
      <c r="B7492" s="13">
        <v>-4.8445512894118314</v>
      </c>
    </row>
    <row r="7493" spans="1:2">
      <c r="A7493">
        <v>7492</v>
      </c>
      <c r="B7493" s="13">
        <v>0.75036314992436559</v>
      </c>
    </row>
    <row r="7494" spans="1:2">
      <c r="A7494">
        <v>7493</v>
      </c>
      <c r="B7494" s="13">
        <v>-3.2259519698503807</v>
      </c>
    </row>
    <row r="7495" spans="1:2">
      <c r="A7495">
        <v>7494</v>
      </c>
      <c r="B7495" s="13">
        <v>-2.1030265310980574</v>
      </c>
    </row>
    <row r="7496" spans="1:2">
      <c r="A7496">
        <v>7495</v>
      </c>
      <c r="B7496" s="13">
        <v>2.7548245824389386</v>
      </c>
    </row>
    <row r="7497" spans="1:2">
      <c r="A7497">
        <v>7496</v>
      </c>
      <c r="B7497" s="13">
        <v>0.61572949891896789</v>
      </c>
    </row>
    <row r="7498" spans="1:2">
      <c r="A7498">
        <v>7497</v>
      </c>
      <c r="B7498" s="13">
        <v>3.7938921992305299</v>
      </c>
    </row>
    <row r="7499" spans="1:2">
      <c r="A7499">
        <v>7498</v>
      </c>
      <c r="B7499" s="13">
        <v>6.2055209354038992</v>
      </c>
    </row>
    <row r="7500" spans="1:2">
      <c r="A7500">
        <v>7499</v>
      </c>
      <c r="B7500" s="13">
        <v>1.5163967213838276</v>
      </c>
    </row>
    <row r="7501" spans="1:2">
      <c r="A7501">
        <v>7500</v>
      </c>
      <c r="B7501" s="13">
        <v>-5.7745324609586852</v>
      </c>
    </row>
    <row r="7502" spans="1:2">
      <c r="A7502">
        <v>7501</v>
      </c>
      <c r="B7502" s="13">
        <v>-5.8436799088477445E-2</v>
      </c>
    </row>
    <row r="7503" spans="1:2">
      <c r="A7503">
        <v>7502</v>
      </c>
      <c r="B7503" s="13">
        <v>-8.6475108574750053</v>
      </c>
    </row>
    <row r="7504" spans="1:2">
      <c r="A7504">
        <v>7503</v>
      </c>
      <c r="B7504" s="13">
        <v>-0.81836415621649938</v>
      </c>
    </row>
    <row r="7505" spans="1:2">
      <c r="A7505">
        <v>7504</v>
      </c>
      <c r="B7505" s="13">
        <v>-2.282483284216684</v>
      </c>
    </row>
    <row r="7506" spans="1:2">
      <c r="A7506">
        <v>7505</v>
      </c>
      <c r="B7506" s="13">
        <v>-0.59334967581249398</v>
      </c>
    </row>
    <row r="7507" spans="1:2">
      <c r="A7507">
        <v>7506</v>
      </c>
      <c r="B7507" s="13">
        <v>-1.7140077287316189</v>
      </c>
    </row>
    <row r="7508" spans="1:2">
      <c r="A7508">
        <v>7507</v>
      </c>
      <c r="B7508" s="13">
        <v>6.9258214703459311</v>
      </c>
    </row>
    <row r="7509" spans="1:2">
      <c r="A7509">
        <v>7508</v>
      </c>
      <c r="B7509" s="13">
        <v>1.1631832380889759</v>
      </c>
    </row>
    <row r="7510" spans="1:2">
      <c r="A7510">
        <v>7509</v>
      </c>
      <c r="B7510" s="13">
        <v>0.10389949030295437</v>
      </c>
    </row>
    <row r="7511" spans="1:2">
      <c r="A7511">
        <v>7510</v>
      </c>
      <c r="B7511" s="13">
        <v>-3.8154650240083288</v>
      </c>
    </row>
    <row r="7512" spans="1:2">
      <c r="A7512">
        <v>7511</v>
      </c>
      <c r="B7512" s="13">
        <v>-6.6208211463191766</v>
      </c>
    </row>
    <row r="7513" spans="1:2">
      <c r="A7513">
        <v>7512</v>
      </c>
      <c r="B7513" s="13">
        <v>-3.7420245668271601</v>
      </c>
    </row>
    <row r="7514" spans="1:2">
      <c r="A7514">
        <v>7513</v>
      </c>
      <c r="B7514" s="13">
        <v>-2.2334460463630941</v>
      </c>
    </row>
    <row r="7515" spans="1:2">
      <c r="A7515">
        <v>7514</v>
      </c>
      <c r="B7515" s="13">
        <v>-4.9417459420257153</v>
      </c>
    </row>
    <row r="7516" spans="1:2">
      <c r="A7516">
        <v>7515</v>
      </c>
      <c r="B7516" s="13">
        <v>-2.3127738651022556</v>
      </c>
    </row>
    <row r="7517" spans="1:2">
      <c r="A7517">
        <v>7516</v>
      </c>
      <c r="B7517" s="13">
        <v>-0.9512773071701367</v>
      </c>
    </row>
    <row r="7518" spans="1:2">
      <c r="A7518">
        <v>7517</v>
      </c>
      <c r="B7518" s="13">
        <v>-4.1009438256871231</v>
      </c>
    </row>
    <row r="7519" spans="1:2">
      <c r="A7519">
        <v>7518</v>
      </c>
      <c r="B7519" s="13">
        <v>-3.8747569225132974</v>
      </c>
    </row>
    <row r="7520" spans="1:2">
      <c r="A7520">
        <v>7519</v>
      </c>
      <c r="B7520" s="13">
        <v>0.42101260725205442</v>
      </c>
    </row>
    <row r="7521" spans="1:2">
      <c r="A7521">
        <v>7520</v>
      </c>
      <c r="B7521" s="13">
        <v>7.2086081233480925E-2</v>
      </c>
    </row>
    <row r="7522" spans="1:2">
      <c r="A7522">
        <v>7521</v>
      </c>
      <c r="B7522" s="13">
        <v>-2.2392228023276277</v>
      </c>
    </row>
    <row r="7523" spans="1:2">
      <c r="A7523">
        <v>7522</v>
      </c>
      <c r="B7523" s="13">
        <v>1.2200940314281179</v>
      </c>
    </row>
    <row r="7524" spans="1:2">
      <c r="A7524">
        <v>7523</v>
      </c>
      <c r="B7524" s="13">
        <v>-0.94810356823935493</v>
      </c>
    </row>
    <row r="7525" spans="1:2">
      <c r="A7525">
        <v>7524</v>
      </c>
      <c r="B7525" s="13">
        <v>1.8807947022243106</v>
      </c>
    </row>
    <row r="7526" spans="1:2">
      <c r="A7526">
        <v>7525</v>
      </c>
      <c r="B7526" s="13">
        <v>-2.85051445425818</v>
      </c>
    </row>
    <row r="7527" spans="1:2">
      <c r="A7527">
        <v>7526</v>
      </c>
      <c r="B7527" s="13">
        <v>1.6870923192082798</v>
      </c>
    </row>
    <row r="7528" spans="1:2">
      <c r="A7528">
        <v>7527</v>
      </c>
      <c r="B7528" s="13">
        <v>-2.7888481689540381</v>
      </c>
    </row>
    <row r="7529" spans="1:2">
      <c r="A7529">
        <v>7528</v>
      </c>
      <c r="B7529" s="13">
        <v>1.2404879963292983</v>
      </c>
    </row>
    <row r="7530" spans="1:2">
      <c r="A7530">
        <v>7529</v>
      </c>
      <c r="B7530" s="13">
        <v>0.35917112599146406</v>
      </c>
    </row>
    <row r="7531" spans="1:2">
      <c r="A7531">
        <v>7530</v>
      </c>
      <c r="B7531" s="13">
        <v>-2.846260570267936</v>
      </c>
    </row>
    <row r="7532" spans="1:2">
      <c r="A7532">
        <v>7531</v>
      </c>
      <c r="B7532" s="13">
        <v>-3.737288115674211</v>
      </c>
    </row>
    <row r="7533" spans="1:2">
      <c r="A7533">
        <v>7532</v>
      </c>
      <c r="B7533" s="13">
        <v>4.3629140297745828</v>
      </c>
    </row>
    <row r="7534" spans="1:2">
      <c r="A7534">
        <v>7533</v>
      </c>
      <c r="B7534" s="13">
        <v>-0.96882309862229776</v>
      </c>
    </row>
    <row r="7535" spans="1:2">
      <c r="A7535">
        <v>7534</v>
      </c>
      <c r="B7535" s="13">
        <v>-1.8623973287043387</v>
      </c>
    </row>
    <row r="7536" spans="1:2">
      <c r="A7536">
        <v>7535</v>
      </c>
      <c r="B7536" s="13">
        <v>0.96053152634438177</v>
      </c>
    </row>
    <row r="7537" spans="1:2">
      <c r="A7537">
        <v>7536</v>
      </c>
      <c r="B7537" s="13">
        <v>-5.8132201577562075</v>
      </c>
    </row>
    <row r="7538" spans="1:2">
      <c r="A7538">
        <v>7537</v>
      </c>
      <c r="B7538" s="13">
        <v>-2.3908328207398006</v>
      </c>
    </row>
    <row r="7539" spans="1:2">
      <c r="A7539">
        <v>7538</v>
      </c>
      <c r="B7539" s="13">
        <v>0.32559892186547984</v>
      </c>
    </row>
    <row r="7540" spans="1:2">
      <c r="A7540">
        <v>7539</v>
      </c>
      <c r="B7540" s="13">
        <v>-6.4330672944070662</v>
      </c>
    </row>
    <row r="7541" spans="1:2">
      <c r="A7541">
        <v>7540</v>
      </c>
      <c r="B7541" s="13">
        <v>2.6650801227295435</v>
      </c>
    </row>
    <row r="7542" spans="1:2">
      <c r="A7542">
        <v>7541</v>
      </c>
      <c r="B7542" s="13">
        <v>-0.45628140193240008</v>
      </c>
    </row>
    <row r="7543" spans="1:2">
      <c r="A7543">
        <v>7542</v>
      </c>
      <c r="B7543" s="13">
        <v>0.36194148979596968</v>
      </c>
    </row>
    <row r="7544" spans="1:2">
      <c r="A7544">
        <v>7543</v>
      </c>
      <c r="B7544" s="13">
        <v>0.7570136356492646</v>
      </c>
    </row>
    <row r="7545" spans="1:2">
      <c r="A7545">
        <v>7544</v>
      </c>
      <c r="B7545" s="13">
        <v>-1.4393496334569802</v>
      </c>
    </row>
    <row r="7546" spans="1:2">
      <c r="A7546">
        <v>7545</v>
      </c>
      <c r="B7546" s="13">
        <v>-1.7627002448292801</v>
      </c>
    </row>
    <row r="7547" spans="1:2">
      <c r="A7547">
        <v>7546</v>
      </c>
      <c r="B7547" s="13">
        <v>-1.4000752940988788</v>
      </c>
    </row>
    <row r="7548" spans="1:2">
      <c r="A7548">
        <v>7547</v>
      </c>
      <c r="B7548" s="13">
        <v>1.3186960943467998</v>
      </c>
    </row>
    <row r="7549" spans="1:2">
      <c r="A7549">
        <v>7548</v>
      </c>
      <c r="B7549" s="13">
        <v>9.317723024187835E-2</v>
      </c>
    </row>
    <row r="7550" spans="1:2">
      <c r="A7550">
        <v>7549</v>
      </c>
      <c r="B7550" s="13">
        <v>-1.1348593841562371</v>
      </c>
    </row>
    <row r="7551" spans="1:2">
      <c r="A7551">
        <v>7550</v>
      </c>
      <c r="B7551" s="13">
        <v>3.587929313082189</v>
      </c>
    </row>
    <row r="7552" spans="1:2">
      <c r="A7552">
        <v>7551</v>
      </c>
      <c r="B7552" s="13">
        <v>1.7298594950998314</v>
      </c>
    </row>
    <row r="7553" spans="1:2">
      <c r="A7553">
        <v>7552</v>
      </c>
      <c r="B7553" s="13">
        <v>0.13035522424744628</v>
      </c>
    </row>
    <row r="7554" spans="1:2">
      <c r="A7554">
        <v>7553</v>
      </c>
      <c r="B7554" s="13">
        <v>5.1074041601280609</v>
      </c>
    </row>
    <row r="7555" spans="1:2">
      <c r="A7555">
        <v>7554</v>
      </c>
      <c r="B7555" s="13">
        <v>0.20839521220260143</v>
      </c>
    </row>
    <row r="7556" spans="1:2">
      <c r="A7556">
        <v>7555</v>
      </c>
      <c r="B7556" s="13">
        <v>4.2129632822566103</v>
      </c>
    </row>
    <row r="7557" spans="1:2">
      <c r="A7557">
        <v>7556</v>
      </c>
      <c r="B7557" s="13">
        <v>-5.9826520072961857</v>
      </c>
    </row>
    <row r="7558" spans="1:2">
      <c r="A7558">
        <v>7557</v>
      </c>
      <c r="B7558" s="13">
        <v>-0.40513433280701094</v>
      </c>
    </row>
    <row r="7559" spans="1:2">
      <c r="A7559">
        <v>7558</v>
      </c>
      <c r="B7559" s="13">
        <v>2.3380464021392005</v>
      </c>
    </row>
    <row r="7560" spans="1:2">
      <c r="A7560">
        <v>7559</v>
      </c>
      <c r="B7560" s="13">
        <v>-1.3567708621874446</v>
      </c>
    </row>
    <row r="7561" spans="1:2">
      <c r="A7561">
        <v>7560</v>
      </c>
      <c r="B7561" s="13">
        <v>-1.8541525616374532</v>
      </c>
    </row>
    <row r="7562" spans="1:2">
      <c r="A7562">
        <v>7561</v>
      </c>
      <c r="B7562" s="13">
        <v>1.6514471887607276</v>
      </c>
    </row>
    <row r="7563" spans="1:2">
      <c r="A7563">
        <v>7562</v>
      </c>
      <c r="B7563" s="13">
        <v>-0.91979648310033213</v>
      </c>
    </row>
    <row r="7564" spans="1:2">
      <c r="A7564">
        <v>7563</v>
      </c>
      <c r="B7564" s="13">
        <v>-1.9995741946972758</v>
      </c>
    </row>
    <row r="7565" spans="1:2">
      <c r="A7565">
        <v>7564</v>
      </c>
      <c r="B7565" s="13">
        <v>4.1107774223411262</v>
      </c>
    </row>
    <row r="7566" spans="1:2">
      <c r="A7566">
        <v>7565</v>
      </c>
      <c r="B7566" s="13">
        <v>3.1120181909295344</v>
      </c>
    </row>
    <row r="7567" spans="1:2">
      <c r="A7567">
        <v>7566</v>
      </c>
      <c r="B7567" s="13">
        <v>7.0603607269601715E-2</v>
      </c>
    </row>
    <row r="7568" spans="1:2">
      <c r="A7568">
        <v>7567</v>
      </c>
      <c r="B7568" s="13">
        <v>1.089687669274515</v>
      </c>
    </row>
    <row r="7569" spans="1:2">
      <c r="A7569">
        <v>7568</v>
      </c>
      <c r="B7569" s="13">
        <v>-0.23027991107300741</v>
      </c>
    </row>
    <row r="7570" spans="1:2">
      <c r="A7570">
        <v>7569</v>
      </c>
      <c r="B7570" s="13">
        <v>-1.6445573600212664</v>
      </c>
    </row>
    <row r="7571" spans="1:2">
      <c r="A7571">
        <v>7570</v>
      </c>
      <c r="B7571" s="13">
        <v>2.9334374709511177</v>
      </c>
    </row>
    <row r="7572" spans="1:2">
      <c r="A7572">
        <v>7571</v>
      </c>
      <c r="B7572" s="13">
        <v>-3.533674585363932</v>
      </c>
    </row>
    <row r="7573" spans="1:2">
      <c r="A7573">
        <v>7572</v>
      </c>
      <c r="B7573" s="13">
        <v>0.35655602647132473</v>
      </c>
    </row>
    <row r="7574" spans="1:2">
      <c r="A7574">
        <v>7573</v>
      </c>
      <c r="B7574" s="13">
        <v>-2.1916393619561507</v>
      </c>
    </row>
    <row r="7575" spans="1:2">
      <c r="A7575">
        <v>7574</v>
      </c>
      <c r="B7575" s="13">
        <v>3.9890780194397539</v>
      </c>
    </row>
    <row r="7576" spans="1:2">
      <c r="A7576">
        <v>7575</v>
      </c>
      <c r="B7576" s="13">
        <v>-2.3930013416802511</v>
      </c>
    </row>
    <row r="7577" spans="1:2">
      <c r="A7577">
        <v>7576</v>
      </c>
      <c r="B7577" s="13">
        <v>-1.2438218807065002</v>
      </c>
    </row>
    <row r="7578" spans="1:2">
      <c r="A7578">
        <v>7577</v>
      </c>
      <c r="B7578" s="13">
        <v>-2.3621619836469341</v>
      </c>
    </row>
    <row r="7579" spans="1:2">
      <c r="A7579">
        <v>7578</v>
      </c>
      <c r="B7579" s="13">
        <v>2.8097263223760587</v>
      </c>
    </row>
    <row r="7580" spans="1:2">
      <c r="A7580">
        <v>7579</v>
      </c>
      <c r="B7580" s="13">
        <v>-2.3073773512967062</v>
      </c>
    </row>
    <row r="7581" spans="1:2">
      <c r="A7581">
        <v>7580</v>
      </c>
      <c r="B7581" s="13">
        <v>-2.0355686292819564</v>
      </c>
    </row>
    <row r="7582" spans="1:2">
      <c r="A7582">
        <v>7581</v>
      </c>
      <c r="B7582" s="13">
        <v>-2.5442658447443858</v>
      </c>
    </row>
    <row r="7583" spans="1:2">
      <c r="A7583">
        <v>7582</v>
      </c>
      <c r="B7583" s="13">
        <v>-6.601118329922577E-2</v>
      </c>
    </row>
    <row r="7584" spans="1:2">
      <c r="A7584">
        <v>7583</v>
      </c>
      <c r="B7584" s="13">
        <v>-3.4216881160791077</v>
      </c>
    </row>
    <row r="7585" spans="1:2">
      <c r="A7585">
        <v>7584</v>
      </c>
      <c r="B7585" s="13">
        <v>5.9138683687165065E-2</v>
      </c>
    </row>
    <row r="7586" spans="1:2">
      <c r="A7586">
        <v>7585</v>
      </c>
      <c r="B7586" s="13">
        <v>1.4112588793076872</v>
      </c>
    </row>
    <row r="7587" spans="1:2">
      <c r="A7587">
        <v>7586</v>
      </c>
      <c r="B7587" s="13">
        <v>-2.5583106283395782</v>
      </c>
    </row>
    <row r="7588" spans="1:2">
      <c r="A7588">
        <v>7587</v>
      </c>
      <c r="B7588" s="13">
        <v>-4.6104924306570183</v>
      </c>
    </row>
    <row r="7589" spans="1:2">
      <c r="A7589">
        <v>7588</v>
      </c>
      <c r="B7589" s="13">
        <v>-3.4677544545131616</v>
      </c>
    </row>
    <row r="7590" spans="1:2">
      <c r="A7590">
        <v>7589</v>
      </c>
      <c r="B7590" s="13">
        <v>-4.0926348311200647</v>
      </c>
    </row>
    <row r="7591" spans="1:2">
      <c r="A7591">
        <v>7590</v>
      </c>
      <c r="B7591" s="13">
        <v>-4.8966710744512296</v>
      </c>
    </row>
    <row r="7592" spans="1:2">
      <c r="A7592">
        <v>7591</v>
      </c>
      <c r="B7592" s="13">
        <v>-3.3724293273166688</v>
      </c>
    </row>
    <row r="7593" spans="1:2">
      <c r="A7593">
        <v>7592</v>
      </c>
      <c r="B7593" s="13">
        <v>-3.40617563404866</v>
      </c>
    </row>
    <row r="7594" spans="1:2">
      <c r="A7594">
        <v>7593</v>
      </c>
      <c r="B7594" s="13">
        <v>-3.0589519899687936</v>
      </c>
    </row>
    <row r="7595" spans="1:2">
      <c r="A7595">
        <v>7594</v>
      </c>
      <c r="B7595" s="13">
        <v>4.0207572268038527</v>
      </c>
    </row>
    <row r="7596" spans="1:2">
      <c r="A7596">
        <v>7595</v>
      </c>
      <c r="B7596" s="13">
        <v>6.8094806087554556</v>
      </c>
    </row>
    <row r="7597" spans="1:2">
      <c r="A7597">
        <v>7596</v>
      </c>
      <c r="B7597" s="13">
        <v>-0.96344766666810422</v>
      </c>
    </row>
    <row r="7598" spans="1:2">
      <c r="A7598">
        <v>7597</v>
      </c>
      <c r="B7598" s="13">
        <v>-2.5471257954265973</v>
      </c>
    </row>
    <row r="7599" spans="1:2">
      <c r="A7599">
        <v>7598</v>
      </c>
      <c r="B7599" s="13">
        <v>0.26365621860177374</v>
      </c>
    </row>
    <row r="7600" spans="1:2">
      <c r="A7600">
        <v>7599</v>
      </c>
      <c r="B7600" s="13">
        <v>-0.88727651259946549</v>
      </c>
    </row>
    <row r="7601" spans="1:2">
      <c r="A7601">
        <v>7600</v>
      </c>
      <c r="B7601" s="13">
        <v>-1.2357820554191938</v>
      </c>
    </row>
    <row r="7602" spans="1:2">
      <c r="A7602">
        <v>7601</v>
      </c>
      <c r="B7602" s="13">
        <v>-0.43249421950731226</v>
      </c>
    </row>
    <row r="7603" spans="1:2">
      <c r="A7603">
        <v>7602</v>
      </c>
      <c r="B7603" s="13">
        <v>-4.9751634008214589</v>
      </c>
    </row>
    <row r="7604" spans="1:2">
      <c r="A7604">
        <v>7603</v>
      </c>
      <c r="B7604" s="13">
        <v>-3.9949714510766672</v>
      </c>
    </row>
    <row r="7605" spans="1:2">
      <c r="A7605">
        <v>7604</v>
      </c>
      <c r="B7605" s="13">
        <v>0.19431870799703777</v>
      </c>
    </row>
    <row r="7606" spans="1:2">
      <c r="A7606">
        <v>7605</v>
      </c>
      <c r="B7606" s="13">
        <v>4.420579888877187</v>
      </c>
    </row>
    <row r="7607" spans="1:2">
      <c r="A7607">
        <v>7606</v>
      </c>
      <c r="B7607" s="13">
        <v>-1.2003578850925904</v>
      </c>
    </row>
    <row r="7608" spans="1:2">
      <c r="A7608">
        <v>7607</v>
      </c>
      <c r="B7608" s="13">
        <v>6.277613668121484</v>
      </c>
    </row>
    <row r="7609" spans="1:2">
      <c r="A7609">
        <v>7608</v>
      </c>
      <c r="B7609" s="13">
        <v>-1.0784462012743907</v>
      </c>
    </row>
    <row r="7610" spans="1:2">
      <c r="A7610">
        <v>7609</v>
      </c>
      <c r="B7610" s="13">
        <v>7.5975687569756065</v>
      </c>
    </row>
    <row r="7611" spans="1:2">
      <c r="A7611">
        <v>7610</v>
      </c>
      <c r="B7611" s="13">
        <v>-2.9384926249706975</v>
      </c>
    </row>
    <row r="7612" spans="1:2">
      <c r="A7612">
        <v>7611</v>
      </c>
      <c r="B7612" s="13">
        <v>-2.2802680589334172</v>
      </c>
    </row>
    <row r="7613" spans="1:2">
      <c r="A7613">
        <v>7612</v>
      </c>
      <c r="B7613" s="13">
        <v>-3.0388055435772219</v>
      </c>
    </row>
    <row r="7614" spans="1:2">
      <c r="A7614">
        <v>7613</v>
      </c>
      <c r="B7614" s="13">
        <v>2.696774094460817</v>
      </c>
    </row>
    <row r="7615" spans="1:2">
      <c r="A7615">
        <v>7614</v>
      </c>
      <c r="B7615" s="13">
        <v>-1.6154302308170445</v>
      </c>
    </row>
    <row r="7616" spans="1:2">
      <c r="A7616">
        <v>7615</v>
      </c>
      <c r="B7616" s="13">
        <v>-2.2220147099247471</v>
      </c>
    </row>
    <row r="7617" spans="1:2">
      <c r="A7617">
        <v>7616</v>
      </c>
      <c r="B7617" s="13">
        <v>-0.85997410836104882</v>
      </c>
    </row>
    <row r="7618" spans="1:2">
      <c r="A7618">
        <v>7617</v>
      </c>
      <c r="B7618" s="13">
        <v>1.236377293384451</v>
      </c>
    </row>
    <row r="7619" spans="1:2">
      <c r="A7619">
        <v>7618</v>
      </c>
      <c r="B7619" s="13">
        <v>3.33908160278868</v>
      </c>
    </row>
    <row r="7620" spans="1:2">
      <c r="A7620">
        <v>7619</v>
      </c>
      <c r="B7620" s="13">
        <v>-3.3110480094770907</v>
      </c>
    </row>
    <row r="7621" spans="1:2">
      <c r="A7621">
        <v>7620</v>
      </c>
      <c r="B7621" s="13">
        <v>-2.3429603079085202</v>
      </c>
    </row>
    <row r="7622" spans="1:2">
      <c r="A7622">
        <v>7621</v>
      </c>
      <c r="B7622" s="13">
        <v>3.8465371015359313</v>
      </c>
    </row>
    <row r="7623" spans="1:2">
      <c r="A7623">
        <v>7622</v>
      </c>
      <c r="B7623" s="13">
        <v>-4.4629235036986028</v>
      </c>
    </row>
    <row r="7624" spans="1:2">
      <c r="A7624">
        <v>7623</v>
      </c>
      <c r="B7624" s="13">
        <v>-5.1263088920192104</v>
      </c>
    </row>
    <row r="7625" spans="1:2">
      <c r="A7625">
        <v>7624</v>
      </c>
      <c r="B7625" s="13">
        <v>0.59602917356342144</v>
      </c>
    </row>
    <row r="7626" spans="1:2">
      <c r="A7626">
        <v>7625</v>
      </c>
      <c r="B7626" s="13">
        <v>1.8308470536134063</v>
      </c>
    </row>
    <row r="7627" spans="1:2">
      <c r="A7627">
        <v>7626</v>
      </c>
      <c r="B7627" s="13">
        <v>-2.1437606693055007</v>
      </c>
    </row>
    <row r="7628" spans="1:2">
      <c r="A7628">
        <v>7627</v>
      </c>
      <c r="B7628" s="13">
        <v>-4.8212883211468203</v>
      </c>
    </row>
    <row r="7629" spans="1:2">
      <c r="A7629">
        <v>7628</v>
      </c>
      <c r="B7629" s="13">
        <v>0.91091776940902691</v>
      </c>
    </row>
    <row r="7630" spans="1:2">
      <c r="A7630">
        <v>7629</v>
      </c>
      <c r="B7630" s="13">
        <v>-0.82385640533371829</v>
      </c>
    </row>
    <row r="7631" spans="1:2">
      <c r="A7631">
        <v>7630</v>
      </c>
      <c r="B7631" s="13">
        <v>-2.0536468229693647</v>
      </c>
    </row>
    <row r="7632" spans="1:2">
      <c r="A7632">
        <v>7631</v>
      </c>
      <c r="B7632" s="13">
        <v>4.9348490674482637</v>
      </c>
    </row>
    <row r="7633" spans="1:2">
      <c r="A7633">
        <v>7632</v>
      </c>
      <c r="B7633" s="13">
        <v>5.8732670824394937</v>
      </c>
    </row>
    <row r="7634" spans="1:2">
      <c r="A7634">
        <v>7633</v>
      </c>
      <c r="B7634" s="13">
        <v>-5.7261198305119629</v>
      </c>
    </row>
    <row r="7635" spans="1:2">
      <c r="A7635">
        <v>7634</v>
      </c>
      <c r="B7635" s="13">
        <v>-6.272557168474501</v>
      </c>
    </row>
    <row r="7636" spans="1:2">
      <c r="A7636">
        <v>7635</v>
      </c>
      <c r="B7636" s="13">
        <v>-2.4901966800204991</v>
      </c>
    </row>
    <row r="7637" spans="1:2">
      <c r="A7637">
        <v>7636</v>
      </c>
      <c r="B7637" s="13">
        <v>-1.3740737724021335</v>
      </c>
    </row>
    <row r="7638" spans="1:2">
      <c r="A7638">
        <v>7637</v>
      </c>
      <c r="B7638" s="13">
        <v>-2.169921687335405</v>
      </c>
    </row>
    <row r="7639" spans="1:2">
      <c r="A7639">
        <v>7638</v>
      </c>
      <c r="B7639" s="13">
        <v>-3.214872848623008</v>
      </c>
    </row>
    <row r="7640" spans="1:2">
      <c r="A7640">
        <v>7639</v>
      </c>
      <c r="B7640" s="13">
        <v>0.67901657665178161</v>
      </c>
    </row>
    <row r="7641" spans="1:2">
      <c r="A7641">
        <v>7640</v>
      </c>
      <c r="B7641" s="13">
        <v>4.2904706953757135</v>
      </c>
    </row>
    <row r="7642" spans="1:2">
      <c r="A7642">
        <v>7641</v>
      </c>
      <c r="B7642" s="13">
        <v>-1.6910179753326287</v>
      </c>
    </row>
    <row r="7643" spans="1:2">
      <c r="A7643">
        <v>7642</v>
      </c>
      <c r="B7643" s="13">
        <v>4.08338307988324</v>
      </c>
    </row>
    <row r="7644" spans="1:2">
      <c r="A7644">
        <v>7643</v>
      </c>
      <c r="B7644" s="13">
        <v>2.3242094487642291</v>
      </c>
    </row>
    <row r="7645" spans="1:2">
      <c r="A7645">
        <v>7644</v>
      </c>
      <c r="B7645" s="13">
        <v>1.4189994949056848</v>
      </c>
    </row>
    <row r="7646" spans="1:2">
      <c r="A7646">
        <v>7645</v>
      </c>
      <c r="B7646" s="13">
        <v>2.5422928108941338</v>
      </c>
    </row>
    <row r="7647" spans="1:2">
      <c r="A7647">
        <v>7646</v>
      </c>
      <c r="B7647" s="13">
        <v>-3.0620010821630839</v>
      </c>
    </row>
    <row r="7648" spans="1:2">
      <c r="A7648">
        <v>7647</v>
      </c>
      <c r="B7648" s="13">
        <v>2.6567109839446177</v>
      </c>
    </row>
    <row r="7649" spans="1:2">
      <c r="A7649">
        <v>7648</v>
      </c>
      <c r="B7649" s="13">
        <v>-3.207385704237383</v>
      </c>
    </row>
    <row r="7650" spans="1:2">
      <c r="A7650">
        <v>7649</v>
      </c>
      <c r="B7650" s="13">
        <v>-1.2743754709316273</v>
      </c>
    </row>
    <row r="7651" spans="1:2">
      <c r="A7651">
        <v>7650</v>
      </c>
      <c r="B7651" s="13">
        <v>1.4447295192270655</v>
      </c>
    </row>
    <row r="7652" spans="1:2">
      <c r="A7652">
        <v>7651</v>
      </c>
      <c r="B7652" s="13">
        <v>-6.3701059700813296</v>
      </c>
    </row>
    <row r="7653" spans="1:2">
      <c r="A7653">
        <v>7652</v>
      </c>
      <c r="B7653" s="13">
        <v>0.81451577659083418</v>
      </c>
    </row>
    <row r="7654" spans="1:2">
      <c r="A7654">
        <v>7653</v>
      </c>
      <c r="B7654" s="13">
        <v>8.9079497181252326E-2</v>
      </c>
    </row>
    <row r="7655" spans="1:2">
      <c r="A7655">
        <v>7654</v>
      </c>
      <c r="B7655" s="13">
        <v>-0.29533568029248514</v>
      </c>
    </row>
    <row r="7656" spans="1:2">
      <c r="A7656">
        <v>7655</v>
      </c>
      <c r="B7656" s="13">
        <v>-6.5880535093998756</v>
      </c>
    </row>
    <row r="7657" spans="1:2">
      <c r="A7657">
        <v>7656</v>
      </c>
      <c r="B7657" s="13">
        <v>2.9231039953024571</v>
      </c>
    </row>
    <row r="7658" spans="1:2">
      <c r="A7658">
        <v>7657</v>
      </c>
      <c r="B7658" s="13">
        <v>-5.9379307622731119</v>
      </c>
    </row>
    <row r="7659" spans="1:2">
      <c r="A7659">
        <v>7658</v>
      </c>
      <c r="B7659" s="13">
        <v>-0.25077517849761277</v>
      </c>
    </row>
    <row r="7660" spans="1:2">
      <c r="A7660">
        <v>7659</v>
      </c>
      <c r="B7660" s="13">
        <v>0.22968770649763856</v>
      </c>
    </row>
    <row r="7661" spans="1:2">
      <c r="A7661">
        <v>7660</v>
      </c>
      <c r="B7661" s="13">
        <v>-2.7567300881481236</v>
      </c>
    </row>
    <row r="7662" spans="1:2">
      <c r="A7662">
        <v>7661</v>
      </c>
      <c r="B7662" s="13">
        <v>3.1229857522321045</v>
      </c>
    </row>
    <row r="7663" spans="1:2">
      <c r="A7663">
        <v>7662</v>
      </c>
      <c r="B7663" s="13">
        <v>-2.5158580846286203</v>
      </c>
    </row>
    <row r="7664" spans="1:2">
      <c r="A7664">
        <v>7663</v>
      </c>
      <c r="B7664" s="13">
        <v>-0.74444101785001049</v>
      </c>
    </row>
    <row r="7665" spans="1:2">
      <c r="A7665">
        <v>7664</v>
      </c>
      <c r="B7665" s="13">
        <v>2.9973746579284262</v>
      </c>
    </row>
    <row r="7666" spans="1:2">
      <c r="A7666">
        <v>7665</v>
      </c>
      <c r="B7666" s="13">
        <v>-0.90381248177778373</v>
      </c>
    </row>
    <row r="7667" spans="1:2">
      <c r="A7667">
        <v>7666</v>
      </c>
      <c r="B7667" s="13">
        <v>-6.8337372861410044</v>
      </c>
    </row>
    <row r="7668" spans="1:2">
      <c r="A7668">
        <v>7667</v>
      </c>
      <c r="B7668" s="13">
        <v>-2.3300648658814538E-2</v>
      </c>
    </row>
    <row r="7669" spans="1:2">
      <c r="A7669">
        <v>7668</v>
      </c>
      <c r="B7669" s="13">
        <v>4.4967774113561463</v>
      </c>
    </row>
    <row r="7670" spans="1:2">
      <c r="A7670">
        <v>7669</v>
      </c>
      <c r="B7670" s="13">
        <v>-1.9940497778066322</v>
      </c>
    </row>
    <row r="7671" spans="1:2">
      <c r="A7671">
        <v>7670</v>
      </c>
      <c r="B7671" s="13">
        <v>-9.8104029623652735</v>
      </c>
    </row>
    <row r="7672" spans="1:2">
      <c r="A7672">
        <v>7671</v>
      </c>
      <c r="B7672" s="13">
        <v>-2.5912469097669271</v>
      </c>
    </row>
    <row r="7673" spans="1:2">
      <c r="A7673">
        <v>7672</v>
      </c>
      <c r="B7673" s="13">
        <v>0.69656033965549413</v>
      </c>
    </row>
    <row r="7674" spans="1:2">
      <c r="A7674">
        <v>7673</v>
      </c>
      <c r="B7674" s="13">
        <v>-1.3360764225712285</v>
      </c>
    </row>
    <row r="7675" spans="1:2">
      <c r="A7675">
        <v>7674</v>
      </c>
      <c r="B7675" s="13">
        <v>-0.47724513472514146</v>
      </c>
    </row>
    <row r="7676" spans="1:2">
      <c r="A7676">
        <v>7675</v>
      </c>
      <c r="B7676" s="13">
        <v>-2.5412280000655052</v>
      </c>
    </row>
    <row r="7677" spans="1:2">
      <c r="A7677">
        <v>7676</v>
      </c>
      <c r="B7677" s="13">
        <v>-2.1520527530678439</v>
      </c>
    </row>
    <row r="7678" spans="1:2">
      <c r="A7678">
        <v>7677</v>
      </c>
      <c r="B7678" s="13">
        <v>-4.2292063028289988</v>
      </c>
    </row>
    <row r="7679" spans="1:2">
      <c r="A7679">
        <v>7678</v>
      </c>
      <c r="B7679" s="13">
        <v>-3.5041638630115579</v>
      </c>
    </row>
    <row r="7680" spans="1:2">
      <c r="A7680">
        <v>7679</v>
      </c>
      <c r="B7680" s="13">
        <v>-2.8197220268608598</v>
      </c>
    </row>
    <row r="7681" spans="1:2">
      <c r="A7681">
        <v>7680</v>
      </c>
      <c r="B7681" s="13">
        <v>-3.699334014676551</v>
      </c>
    </row>
    <row r="7682" spans="1:2">
      <c r="A7682">
        <v>7681</v>
      </c>
      <c r="B7682" s="13">
        <v>1.3130060333017328</v>
      </c>
    </row>
    <row r="7683" spans="1:2">
      <c r="A7683">
        <v>7682</v>
      </c>
      <c r="B7683" s="13">
        <v>-0.64658813575942931</v>
      </c>
    </row>
    <row r="7684" spans="1:2">
      <c r="A7684">
        <v>7683</v>
      </c>
      <c r="B7684" s="13">
        <v>0.56530245308412286</v>
      </c>
    </row>
    <row r="7685" spans="1:2">
      <c r="A7685">
        <v>7684</v>
      </c>
      <c r="B7685" s="13">
        <v>-6.689148250875105</v>
      </c>
    </row>
    <row r="7686" spans="1:2">
      <c r="A7686">
        <v>7685</v>
      </c>
      <c r="B7686" s="13">
        <v>5.6749334246104475</v>
      </c>
    </row>
    <row r="7687" spans="1:2">
      <c r="A7687">
        <v>7686</v>
      </c>
      <c r="B7687" s="13">
        <v>-8.3217170570635925</v>
      </c>
    </row>
    <row r="7688" spans="1:2">
      <c r="A7688">
        <v>7687</v>
      </c>
      <c r="B7688" s="13">
        <v>-0.95955432949542774</v>
      </c>
    </row>
    <row r="7689" spans="1:2">
      <c r="A7689">
        <v>7688</v>
      </c>
      <c r="B7689" s="13">
        <v>0.59410676997979273</v>
      </c>
    </row>
    <row r="7690" spans="1:2">
      <c r="A7690">
        <v>7689</v>
      </c>
      <c r="B7690" s="13">
        <v>2.74090211285748</v>
      </c>
    </row>
    <row r="7691" spans="1:2">
      <c r="A7691">
        <v>7690</v>
      </c>
      <c r="B7691" s="13">
        <v>-1.9615276984333074</v>
      </c>
    </row>
    <row r="7692" spans="1:2">
      <c r="A7692">
        <v>7691</v>
      </c>
      <c r="B7692" s="13">
        <v>2.2668558889225161</v>
      </c>
    </row>
    <row r="7693" spans="1:2">
      <c r="A7693">
        <v>7692</v>
      </c>
      <c r="B7693" s="13">
        <v>-4.2252294247588562</v>
      </c>
    </row>
    <row r="7694" spans="1:2">
      <c r="A7694">
        <v>7693</v>
      </c>
      <c r="B7694" s="13">
        <v>-1.2526532274487809</v>
      </c>
    </row>
    <row r="7695" spans="1:2">
      <c r="A7695">
        <v>7694</v>
      </c>
      <c r="B7695" s="13">
        <v>0.41041592505031538</v>
      </c>
    </row>
    <row r="7696" spans="1:2">
      <c r="A7696">
        <v>7695</v>
      </c>
      <c r="B7696" s="13">
        <v>7.0827422978167967</v>
      </c>
    </row>
    <row r="7697" spans="1:2">
      <c r="A7697">
        <v>7696</v>
      </c>
      <c r="B7697" s="13">
        <v>2.5768200105074857</v>
      </c>
    </row>
    <row r="7698" spans="1:2">
      <c r="A7698">
        <v>7697</v>
      </c>
      <c r="B7698" s="13">
        <v>1.228404673706788</v>
      </c>
    </row>
    <row r="7699" spans="1:2">
      <c r="A7699">
        <v>7698</v>
      </c>
      <c r="B7699" s="13">
        <v>-0.9407907407520012</v>
      </c>
    </row>
    <row r="7700" spans="1:2">
      <c r="A7700">
        <v>7699</v>
      </c>
      <c r="B7700" s="13">
        <v>0.78882589605673181</v>
      </c>
    </row>
    <row r="7701" spans="1:2">
      <c r="A7701">
        <v>7700</v>
      </c>
      <c r="B7701" s="13">
        <v>6.0400815154895149</v>
      </c>
    </row>
    <row r="7702" spans="1:2">
      <c r="A7702">
        <v>7701</v>
      </c>
      <c r="B7702" s="13">
        <v>3.5546532424655233</v>
      </c>
    </row>
    <row r="7703" spans="1:2">
      <c r="A7703">
        <v>7702</v>
      </c>
      <c r="B7703" s="13">
        <v>-2.2377268522320262</v>
      </c>
    </row>
    <row r="7704" spans="1:2">
      <c r="A7704">
        <v>7703</v>
      </c>
      <c r="B7704" s="13">
        <v>-0.73883822164286506</v>
      </c>
    </row>
    <row r="7705" spans="1:2">
      <c r="A7705">
        <v>7704</v>
      </c>
      <c r="B7705" s="13">
        <v>-2.0167660411006563</v>
      </c>
    </row>
    <row r="7706" spans="1:2">
      <c r="A7706">
        <v>7705</v>
      </c>
      <c r="B7706" s="13">
        <v>-0.26545329577291693</v>
      </c>
    </row>
    <row r="7707" spans="1:2">
      <c r="A7707">
        <v>7706</v>
      </c>
      <c r="B7707" s="13">
        <v>-4.2601248816229731</v>
      </c>
    </row>
    <row r="7708" spans="1:2">
      <c r="A7708">
        <v>7707</v>
      </c>
      <c r="B7708" s="13">
        <v>2.9634747086089699</v>
      </c>
    </row>
    <row r="7709" spans="1:2">
      <c r="A7709">
        <v>7708</v>
      </c>
      <c r="B7709" s="13">
        <v>2.9012545914253494</v>
      </c>
    </row>
    <row r="7710" spans="1:2">
      <c r="A7710">
        <v>7709</v>
      </c>
      <c r="B7710" s="13">
        <v>-4.0835870820214542</v>
      </c>
    </row>
    <row r="7711" spans="1:2">
      <c r="A7711">
        <v>7710</v>
      </c>
      <c r="B7711" s="13">
        <v>-5.1626454476294121</v>
      </c>
    </row>
    <row r="7712" spans="1:2">
      <c r="A7712">
        <v>7711</v>
      </c>
      <c r="B7712" s="13">
        <v>-7.4634879268830536</v>
      </c>
    </row>
    <row r="7713" spans="1:2">
      <c r="A7713">
        <v>7712</v>
      </c>
      <c r="B7713" s="13">
        <v>0.79691980563313525</v>
      </c>
    </row>
    <row r="7714" spans="1:2">
      <c r="A7714">
        <v>7713</v>
      </c>
      <c r="B7714" s="13">
        <v>-6.8346742917521652</v>
      </c>
    </row>
    <row r="7715" spans="1:2">
      <c r="A7715">
        <v>7714</v>
      </c>
      <c r="B7715" s="13">
        <v>0.49792091111615</v>
      </c>
    </row>
    <row r="7716" spans="1:2">
      <c r="A7716">
        <v>7715</v>
      </c>
      <c r="B7716" s="13">
        <v>0.26309129022847738</v>
      </c>
    </row>
    <row r="7717" spans="1:2">
      <c r="A7717">
        <v>7716</v>
      </c>
      <c r="B7717" s="13">
        <v>3.440698309678444</v>
      </c>
    </row>
    <row r="7718" spans="1:2">
      <c r="A7718">
        <v>7717</v>
      </c>
      <c r="B7718" s="13">
        <v>3.5328711728171012</v>
      </c>
    </row>
    <row r="7719" spans="1:2">
      <c r="A7719">
        <v>7718</v>
      </c>
      <c r="B7719" s="13">
        <v>-2.283769382019754</v>
      </c>
    </row>
    <row r="7720" spans="1:2">
      <c r="A7720">
        <v>7719</v>
      </c>
      <c r="B7720" s="13">
        <v>-0.79860290586892446</v>
      </c>
    </row>
    <row r="7721" spans="1:2">
      <c r="A7721">
        <v>7720</v>
      </c>
      <c r="B7721" s="13">
        <v>0.90151757440915603</v>
      </c>
    </row>
    <row r="7722" spans="1:2">
      <c r="A7722">
        <v>7721</v>
      </c>
      <c r="B7722" s="13">
        <v>-0.48268829472266894</v>
      </c>
    </row>
    <row r="7723" spans="1:2">
      <c r="A7723">
        <v>7722</v>
      </c>
      <c r="B7723" s="13">
        <v>-3.0170115307889143</v>
      </c>
    </row>
    <row r="7724" spans="1:2">
      <c r="A7724">
        <v>7723</v>
      </c>
      <c r="B7724" s="13">
        <v>9.2579468281740915</v>
      </c>
    </row>
    <row r="7725" spans="1:2">
      <c r="A7725">
        <v>7724</v>
      </c>
      <c r="B7725" s="13">
        <v>-0.37977689732379183</v>
      </c>
    </row>
    <row r="7726" spans="1:2">
      <c r="A7726">
        <v>7725</v>
      </c>
      <c r="B7726" s="13">
        <v>-0.70697589467857758</v>
      </c>
    </row>
    <row r="7727" spans="1:2">
      <c r="A7727">
        <v>7726</v>
      </c>
      <c r="B7727" s="13">
        <v>-2.5673297057086648</v>
      </c>
    </row>
    <row r="7728" spans="1:2">
      <c r="A7728">
        <v>7727</v>
      </c>
      <c r="B7728" s="13">
        <v>6.6983673543674538</v>
      </c>
    </row>
    <row r="7729" spans="1:2">
      <c r="A7729">
        <v>7728</v>
      </c>
      <c r="B7729" s="13">
        <v>-1.4433573666444051</v>
      </c>
    </row>
    <row r="7730" spans="1:2">
      <c r="A7730">
        <v>7729</v>
      </c>
      <c r="B7730" s="13">
        <v>-1.0077088753251513</v>
      </c>
    </row>
    <row r="7731" spans="1:2">
      <c r="A7731">
        <v>7730</v>
      </c>
      <c r="B7731" s="13">
        <v>1.0544196730521163</v>
      </c>
    </row>
    <row r="7732" spans="1:2">
      <c r="A7732">
        <v>7731</v>
      </c>
      <c r="B7732" s="13">
        <v>-1.8876283805717984</v>
      </c>
    </row>
    <row r="7733" spans="1:2">
      <c r="A7733">
        <v>7732</v>
      </c>
      <c r="B7733" s="13">
        <v>-1.3606025363875891</v>
      </c>
    </row>
    <row r="7734" spans="1:2">
      <c r="A7734">
        <v>7733</v>
      </c>
      <c r="B7734" s="13">
        <v>-2.484910167667632</v>
      </c>
    </row>
    <row r="7735" spans="1:2">
      <c r="A7735">
        <v>7734</v>
      </c>
      <c r="B7735" s="13">
        <v>-0.12087935227519618</v>
      </c>
    </row>
    <row r="7736" spans="1:2">
      <c r="A7736">
        <v>7735</v>
      </c>
      <c r="B7736" s="13">
        <v>-5.213316302098475</v>
      </c>
    </row>
    <row r="7737" spans="1:2">
      <c r="A7737">
        <v>7736</v>
      </c>
      <c r="B7737" s="13">
        <v>-4.4715097153398284</v>
      </c>
    </row>
    <row r="7738" spans="1:2">
      <c r="A7738">
        <v>7737</v>
      </c>
      <c r="B7738" s="13">
        <v>-1.1586418801375775</v>
      </c>
    </row>
    <row r="7739" spans="1:2">
      <c r="A7739">
        <v>7738</v>
      </c>
      <c r="B7739" s="13">
        <v>-3.4435608399383986</v>
      </c>
    </row>
    <row r="7740" spans="1:2">
      <c r="A7740">
        <v>7739</v>
      </c>
      <c r="B7740" s="13">
        <v>-0.53198456638712954</v>
      </c>
    </row>
    <row r="7741" spans="1:2">
      <c r="A7741">
        <v>7740</v>
      </c>
      <c r="B7741" s="13">
        <v>3.3475172628376253</v>
      </c>
    </row>
    <row r="7742" spans="1:2">
      <c r="A7742">
        <v>7741</v>
      </c>
      <c r="B7742" s="13">
        <v>1.5718205311436035</v>
      </c>
    </row>
    <row r="7743" spans="1:2">
      <c r="A7743">
        <v>7742</v>
      </c>
      <c r="B7743" s="13">
        <v>3.0032974249778701</v>
      </c>
    </row>
    <row r="7744" spans="1:2">
      <c r="A7744">
        <v>7743</v>
      </c>
      <c r="B7744" s="13">
        <v>-1.2144134946664844</v>
      </c>
    </row>
    <row r="7745" spans="1:2">
      <c r="A7745">
        <v>7744</v>
      </c>
      <c r="B7745" s="13">
        <v>6.6698157671450096</v>
      </c>
    </row>
    <row r="7746" spans="1:2">
      <c r="A7746">
        <v>7745</v>
      </c>
      <c r="B7746" s="13">
        <v>1.432216299079865</v>
      </c>
    </row>
    <row r="7747" spans="1:2">
      <c r="A7747">
        <v>7746</v>
      </c>
      <c r="B7747" s="13">
        <v>-7.4549338855849498</v>
      </c>
    </row>
    <row r="7748" spans="1:2">
      <c r="A7748">
        <v>7747</v>
      </c>
      <c r="B7748" s="13">
        <v>-2.3403271372590257</v>
      </c>
    </row>
    <row r="7749" spans="1:2">
      <c r="A7749">
        <v>7748</v>
      </c>
      <c r="B7749" s="13">
        <v>-4.6410743852379692</v>
      </c>
    </row>
    <row r="7750" spans="1:2">
      <c r="A7750">
        <v>7749</v>
      </c>
      <c r="B7750" s="13">
        <v>-2.3303331660975153</v>
      </c>
    </row>
    <row r="7751" spans="1:2">
      <c r="A7751">
        <v>7750</v>
      </c>
      <c r="B7751" s="13">
        <v>0.14475459568780746</v>
      </c>
    </row>
    <row r="7752" spans="1:2">
      <c r="A7752">
        <v>7751</v>
      </c>
      <c r="B7752" s="13">
        <v>-2.7044157539781928</v>
      </c>
    </row>
    <row r="7753" spans="1:2">
      <c r="A7753">
        <v>7752</v>
      </c>
      <c r="B7753" s="13">
        <v>-0.88601176884727773</v>
      </c>
    </row>
    <row r="7754" spans="1:2">
      <c r="A7754">
        <v>7753</v>
      </c>
      <c r="B7754" s="13">
        <v>-9.0862848655342177</v>
      </c>
    </row>
    <row r="7755" spans="1:2">
      <c r="A7755">
        <v>7754</v>
      </c>
      <c r="B7755" s="13">
        <v>-2.0262071594020901</v>
      </c>
    </row>
    <row r="7756" spans="1:2">
      <c r="A7756">
        <v>7755</v>
      </c>
      <c r="B7756" s="13">
        <v>2.6258949018426438</v>
      </c>
    </row>
    <row r="7757" spans="1:2">
      <c r="A7757">
        <v>7756</v>
      </c>
      <c r="B7757" s="13">
        <v>4.8584703817777086</v>
      </c>
    </row>
    <row r="7758" spans="1:2">
      <c r="A7758">
        <v>7757</v>
      </c>
      <c r="B7758" s="13">
        <v>-6.4996628364103177</v>
      </c>
    </row>
    <row r="7759" spans="1:2">
      <c r="A7759">
        <v>7758</v>
      </c>
      <c r="B7759" s="13">
        <v>-4.1315144854464538</v>
      </c>
    </row>
    <row r="7760" spans="1:2">
      <c r="A7760">
        <v>7759</v>
      </c>
      <c r="B7760" s="13">
        <v>-5.4633422993066141</v>
      </c>
    </row>
    <row r="7761" spans="1:2">
      <c r="A7761">
        <v>7760</v>
      </c>
      <c r="B7761" s="13">
        <v>-1.4171650071116544</v>
      </c>
    </row>
    <row r="7762" spans="1:2">
      <c r="A7762">
        <v>7761</v>
      </c>
      <c r="B7762" s="13">
        <v>-0.37853390693968741</v>
      </c>
    </row>
    <row r="7763" spans="1:2">
      <c r="A7763">
        <v>7762</v>
      </c>
      <c r="B7763" s="13">
        <v>0.84536262214812885</v>
      </c>
    </row>
    <row r="7764" spans="1:2">
      <c r="A7764">
        <v>7763</v>
      </c>
      <c r="B7764" s="13">
        <v>7.669898388859793E-2</v>
      </c>
    </row>
    <row r="7765" spans="1:2">
      <c r="A7765">
        <v>7764</v>
      </c>
      <c r="B7765" s="13">
        <v>0.73850562362899963</v>
      </c>
    </row>
    <row r="7766" spans="1:2">
      <c r="A7766">
        <v>7765</v>
      </c>
      <c r="B7766" s="13">
        <v>-0.53149233393511031</v>
      </c>
    </row>
    <row r="7767" spans="1:2">
      <c r="A7767">
        <v>7766</v>
      </c>
      <c r="B7767" s="13">
        <v>-0.87450603388417969</v>
      </c>
    </row>
    <row r="7768" spans="1:2">
      <c r="A7768">
        <v>7767</v>
      </c>
      <c r="B7768" s="13">
        <v>1.1431602755501653</v>
      </c>
    </row>
    <row r="7769" spans="1:2">
      <c r="A7769">
        <v>7768</v>
      </c>
      <c r="B7769" s="13">
        <v>-2.4925087625526743</v>
      </c>
    </row>
    <row r="7770" spans="1:2">
      <c r="A7770">
        <v>7769</v>
      </c>
      <c r="B7770" s="13">
        <v>-1.5061891495198962</v>
      </c>
    </row>
    <row r="7771" spans="1:2">
      <c r="A7771">
        <v>7770</v>
      </c>
      <c r="B7771" s="13">
        <v>-2.1911494181799869</v>
      </c>
    </row>
    <row r="7772" spans="1:2">
      <c r="A7772">
        <v>7771</v>
      </c>
      <c r="B7772" s="13">
        <v>-0.68263134041363449</v>
      </c>
    </row>
    <row r="7773" spans="1:2">
      <c r="A7773">
        <v>7772</v>
      </c>
      <c r="B7773" s="13">
        <v>3.6006577340828829</v>
      </c>
    </row>
    <row r="7774" spans="1:2">
      <c r="A7774">
        <v>7773</v>
      </c>
      <c r="B7774" s="13">
        <v>-1.8138786345749891</v>
      </c>
    </row>
    <row r="7775" spans="1:2">
      <c r="A7775">
        <v>7774</v>
      </c>
      <c r="B7775" s="13">
        <v>-4.2156022862231914</v>
      </c>
    </row>
    <row r="7776" spans="1:2">
      <c r="A7776">
        <v>7775</v>
      </c>
      <c r="B7776" s="13">
        <v>5.3630397108827568</v>
      </c>
    </row>
    <row r="7777" spans="1:2">
      <c r="A7777">
        <v>7776</v>
      </c>
      <c r="B7777" s="13">
        <v>-1.6997703707903933</v>
      </c>
    </row>
    <row r="7778" spans="1:2">
      <c r="A7778">
        <v>7777</v>
      </c>
      <c r="B7778" s="13">
        <v>0.60899408455344484</v>
      </c>
    </row>
    <row r="7779" spans="1:2">
      <c r="A7779">
        <v>7778</v>
      </c>
      <c r="B7779" s="13">
        <v>-1.5995024058703429</v>
      </c>
    </row>
    <row r="7780" spans="1:2">
      <c r="A7780">
        <v>7779</v>
      </c>
      <c r="B7780" s="13">
        <v>0.50284934683542504</v>
      </c>
    </row>
    <row r="7781" spans="1:2">
      <c r="A7781">
        <v>7780</v>
      </c>
      <c r="B7781" s="13">
        <v>-4.9905236904190007</v>
      </c>
    </row>
    <row r="7782" spans="1:2">
      <c r="A7782">
        <v>7781</v>
      </c>
      <c r="B7782" s="13">
        <v>-1.9208685731335835</v>
      </c>
    </row>
    <row r="7783" spans="1:2">
      <c r="A7783">
        <v>7782</v>
      </c>
      <c r="B7783" s="13">
        <v>-2.8828842737713738E-2</v>
      </c>
    </row>
    <row r="7784" spans="1:2">
      <c r="A7784">
        <v>7783</v>
      </c>
      <c r="B7784" s="13">
        <v>5.0539198261226259</v>
      </c>
    </row>
    <row r="7785" spans="1:2">
      <c r="A7785">
        <v>7784</v>
      </c>
      <c r="B7785" s="13">
        <v>-1.7326504291737166</v>
      </c>
    </row>
    <row r="7786" spans="1:2">
      <c r="A7786">
        <v>7785</v>
      </c>
      <c r="B7786" s="13">
        <v>-2.8496862521185293</v>
      </c>
    </row>
    <row r="7787" spans="1:2">
      <c r="A7787">
        <v>7786</v>
      </c>
      <c r="B7787" s="13">
        <v>-4.8623511252128155</v>
      </c>
    </row>
    <row r="7788" spans="1:2">
      <c r="A7788">
        <v>7787</v>
      </c>
      <c r="B7788" s="13">
        <v>-3.0561551268153462</v>
      </c>
    </row>
    <row r="7789" spans="1:2">
      <c r="A7789">
        <v>7788</v>
      </c>
      <c r="B7789" s="13">
        <v>3.3597229727898119</v>
      </c>
    </row>
    <row r="7790" spans="1:2">
      <c r="A7790">
        <v>7789</v>
      </c>
      <c r="B7790" s="13">
        <v>-0.17025872218869154</v>
      </c>
    </row>
    <row r="7791" spans="1:2">
      <c r="A7791">
        <v>7790</v>
      </c>
      <c r="B7791" s="13">
        <v>1.0862012936527885</v>
      </c>
    </row>
    <row r="7792" spans="1:2">
      <c r="A7792">
        <v>7791</v>
      </c>
      <c r="B7792" s="13">
        <v>-0.14383937123646293</v>
      </c>
    </row>
    <row r="7793" spans="1:2">
      <c r="A7793">
        <v>7792</v>
      </c>
      <c r="B7793" s="13">
        <v>-4.4655953000408779</v>
      </c>
    </row>
    <row r="7794" spans="1:2">
      <c r="A7794">
        <v>7793</v>
      </c>
      <c r="B7794" s="13">
        <v>-4.7643465782458456</v>
      </c>
    </row>
    <row r="7795" spans="1:2">
      <c r="A7795">
        <v>7794</v>
      </c>
      <c r="B7795" s="13">
        <v>2.5023151801367645</v>
      </c>
    </row>
    <row r="7796" spans="1:2">
      <c r="A7796">
        <v>7795</v>
      </c>
      <c r="B7796" s="13">
        <v>3.8656146208020377</v>
      </c>
    </row>
    <row r="7797" spans="1:2">
      <c r="A7797">
        <v>7796</v>
      </c>
      <c r="B7797" s="13">
        <v>-1.3786729488156375</v>
      </c>
    </row>
    <row r="7798" spans="1:2">
      <c r="A7798">
        <v>7797</v>
      </c>
      <c r="B7798" s="13">
        <v>0.45553118673772719</v>
      </c>
    </row>
    <row r="7799" spans="1:2">
      <c r="A7799">
        <v>7798</v>
      </c>
      <c r="B7799" s="13">
        <v>0.12677012351017161</v>
      </c>
    </row>
    <row r="7800" spans="1:2">
      <c r="A7800">
        <v>7799</v>
      </c>
      <c r="B7800" s="13">
        <v>1.0356393339160239</v>
      </c>
    </row>
    <row r="7801" spans="1:2">
      <c r="A7801">
        <v>7800</v>
      </c>
      <c r="B7801" s="13">
        <v>-3.9614030526204198</v>
      </c>
    </row>
    <row r="7802" spans="1:2">
      <c r="A7802">
        <v>7801</v>
      </c>
      <c r="B7802" s="13">
        <v>-3.125043730186631</v>
      </c>
    </row>
    <row r="7803" spans="1:2">
      <c r="A7803">
        <v>7802</v>
      </c>
      <c r="B7803" s="13">
        <v>-1.5352370305312009</v>
      </c>
    </row>
    <row r="7804" spans="1:2">
      <c r="A7804">
        <v>7803</v>
      </c>
      <c r="B7804" s="13">
        <v>0.49482901571167215</v>
      </c>
    </row>
    <row r="7805" spans="1:2">
      <c r="A7805">
        <v>7804</v>
      </c>
      <c r="B7805" s="13">
        <v>-1.0574028988996074</v>
      </c>
    </row>
    <row r="7806" spans="1:2">
      <c r="A7806">
        <v>7805</v>
      </c>
      <c r="B7806" s="13">
        <v>-5.2691422751225812</v>
      </c>
    </row>
    <row r="7807" spans="1:2">
      <c r="A7807">
        <v>7806</v>
      </c>
      <c r="B7807" s="13">
        <v>1.706563095931102</v>
      </c>
    </row>
    <row r="7808" spans="1:2">
      <c r="A7808">
        <v>7807</v>
      </c>
      <c r="B7808" s="13">
        <v>-1.0639963934802803</v>
      </c>
    </row>
    <row r="7809" spans="1:2">
      <c r="A7809">
        <v>7808</v>
      </c>
      <c r="B7809" s="13">
        <v>-3.1816984035024327</v>
      </c>
    </row>
    <row r="7810" spans="1:2">
      <c r="A7810">
        <v>7809</v>
      </c>
      <c r="B7810" s="13">
        <v>-0.99841187416013233</v>
      </c>
    </row>
    <row r="7811" spans="1:2">
      <c r="A7811">
        <v>7810</v>
      </c>
      <c r="B7811" s="13">
        <v>-0.50291477599376277</v>
      </c>
    </row>
    <row r="7812" spans="1:2">
      <c r="A7812">
        <v>7811</v>
      </c>
      <c r="B7812" s="13">
        <v>1.2144690513960485</v>
      </c>
    </row>
    <row r="7813" spans="1:2">
      <c r="A7813">
        <v>7812</v>
      </c>
      <c r="B7813" s="13">
        <v>0.72371007802223364</v>
      </c>
    </row>
    <row r="7814" spans="1:2">
      <c r="A7814">
        <v>7813</v>
      </c>
      <c r="B7814" s="13">
        <v>2.4511108427757162</v>
      </c>
    </row>
    <row r="7815" spans="1:2">
      <c r="A7815">
        <v>7814</v>
      </c>
      <c r="B7815" s="13">
        <v>-0.83470940922197379</v>
      </c>
    </row>
    <row r="7816" spans="1:2">
      <c r="A7816">
        <v>7815</v>
      </c>
      <c r="B7816" s="13">
        <v>0.42230870530283737</v>
      </c>
    </row>
    <row r="7817" spans="1:2">
      <c r="A7817">
        <v>7816</v>
      </c>
      <c r="B7817" s="13">
        <v>-6.6450316678617227</v>
      </c>
    </row>
    <row r="7818" spans="1:2">
      <c r="A7818">
        <v>7817</v>
      </c>
      <c r="B7818" s="13">
        <v>-5.5179557493018949</v>
      </c>
    </row>
    <row r="7819" spans="1:2">
      <c r="A7819">
        <v>7818</v>
      </c>
      <c r="B7819" s="13">
        <v>3.6166916934469335</v>
      </c>
    </row>
    <row r="7820" spans="1:2">
      <c r="A7820">
        <v>7819</v>
      </c>
      <c r="B7820" s="13">
        <v>-3.200459547904889</v>
      </c>
    </row>
    <row r="7821" spans="1:2">
      <c r="A7821">
        <v>7820</v>
      </c>
      <c r="B7821" s="13">
        <v>1.5811747759184032</v>
      </c>
    </row>
    <row r="7822" spans="1:2">
      <c r="A7822">
        <v>7821</v>
      </c>
      <c r="B7822" s="13">
        <v>-1.5211414863991157</v>
      </c>
    </row>
    <row r="7823" spans="1:2">
      <c r="A7823">
        <v>7822</v>
      </c>
      <c r="B7823" s="13">
        <v>-2.7157581640681419</v>
      </c>
    </row>
    <row r="7824" spans="1:2">
      <c r="A7824">
        <v>7823</v>
      </c>
      <c r="B7824" s="13">
        <v>-3.4122912261887914</v>
      </c>
    </row>
    <row r="7825" spans="1:2">
      <c r="A7825">
        <v>7824</v>
      </c>
      <c r="B7825" s="13">
        <v>0.40470283779699318</v>
      </c>
    </row>
    <row r="7826" spans="1:2">
      <c r="A7826">
        <v>7825</v>
      </c>
      <c r="B7826" s="13">
        <v>-0.60233082915719938</v>
      </c>
    </row>
    <row r="7827" spans="1:2">
      <c r="A7827">
        <v>7826</v>
      </c>
      <c r="B7827" s="13">
        <v>1.5749374754552514</v>
      </c>
    </row>
    <row r="7828" spans="1:2">
      <c r="A7828">
        <v>7827</v>
      </c>
      <c r="B7828" s="13">
        <v>0.46771341644240594</v>
      </c>
    </row>
    <row r="7829" spans="1:2">
      <c r="A7829">
        <v>7828</v>
      </c>
      <c r="B7829" s="13">
        <v>1.6980777003515617</v>
      </c>
    </row>
    <row r="7830" spans="1:2">
      <c r="A7830">
        <v>7829</v>
      </c>
      <c r="B7830" s="13">
        <v>2.4735084277062924</v>
      </c>
    </row>
    <row r="7831" spans="1:2">
      <c r="A7831">
        <v>7830</v>
      </c>
      <c r="B7831" s="13">
        <v>-1.822157326116</v>
      </c>
    </row>
    <row r="7832" spans="1:2">
      <c r="A7832">
        <v>7831</v>
      </c>
      <c r="B7832" s="13">
        <v>3.4454536437081851</v>
      </c>
    </row>
    <row r="7833" spans="1:2">
      <c r="A7833">
        <v>7832</v>
      </c>
      <c r="B7833" s="13">
        <v>-1.2997889199586898</v>
      </c>
    </row>
    <row r="7834" spans="1:2">
      <c r="A7834">
        <v>7833</v>
      </c>
      <c r="B7834" s="13">
        <v>-0.97035328830286482</v>
      </c>
    </row>
    <row r="7835" spans="1:2">
      <c r="A7835">
        <v>7834</v>
      </c>
      <c r="B7835" s="13">
        <v>4.7863580932775474</v>
      </c>
    </row>
    <row r="7836" spans="1:2">
      <c r="A7836">
        <v>7835</v>
      </c>
      <c r="B7836" s="13">
        <v>3.5788258863265918</v>
      </c>
    </row>
    <row r="7837" spans="1:2">
      <c r="A7837">
        <v>7836</v>
      </c>
      <c r="B7837" s="13">
        <v>2.877307425473195</v>
      </c>
    </row>
    <row r="7838" spans="1:2">
      <c r="A7838">
        <v>7837</v>
      </c>
      <c r="B7838" s="13">
        <v>-0.40128528974556499</v>
      </c>
    </row>
    <row r="7839" spans="1:2">
      <c r="A7839">
        <v>7838</v>
      </c>
      <c r="B7839" s="13">
        <v>5.5652610345739895</v>
      </c>
    </row>
    <row r="7840" spans="1:2">
      <c r="A7840">
        <v>7839</v>
      </c>
      <c r="B7840" s="13">
        <v>1.1352989284876349</v>
      </c>
    </row>
    <row r="7841" spans="1:2">
      <c r="A7841">
        <v>7840</v>
      </c>
      <c r="B7841" s="13">
        <v>-0.22337464807219565</v>
      </c>
    </row>
    <row r="7842" spans="1:2">
      <c r="A7842">
        <v>7841</v>
      </c>
      <c r="B7842" s="13">
        <v>0.53342051512904409</v>
      </c>
    </row>
    <row r="7843" spans="1:2">
      <c r="A7843">
        <v>7842</v>
      </c>
      <c r="B7843" s="13">
        <v>-0.92740356243495847</v>
      </c>
    </row>
    <row r="7844" spans="1:2">
      <c r="A7844">
        <v>7843</v>
      </c>
      <c r="B7844" s="13">
        <v>1.6090625391807294</v>
      </c>
    </row>
    <row r="7845" spans="1:2">
      <c r="A7845">
        <v>7844</v>
      </c>
      <c r="B7845" s="13">
        <v>-0.61706852005514656</v>
      </c>
    </row>
    <row r="7846" spans="1:2">
      <c r="A7846">
        <v>7845</v>
      </c>
      <c r="B7846" s="13">
        <v>-5.4233152824031459</v>
      </c>
    </row>
    <row r="7847" spans="1:2">
      <c r="A7847">
        <v>7846</v>
      </c>
      <c r="B7847" s="13">
        <v>-0.57578570851531397</v>
      </c>
    </row>
    <row r="7848" spans="1:2">
      <c r="A7848">
        <v>7847</v>
      </c>
      <c r="B7848" s="13">
        <v>1.9438998382408923</v>
      </c>
    </row>
    <row r="7849" spans="1:2">
      <c r="A7849">
        <v>7848</v>
      </c>
      <c r="B7849" s="13">
        <v>0.7839879616264922</v>
      </c>
    </row>
    <row r="7850" spans="1:2">
      <c r="A7850">
        <v>7849</v>
      </c>
      <c r="B7850" s="13">
        <v>7.313480486065921</v>
      </c>
    </row>
    <row r="7851" spans="1:2">
      <c r="A7851">
        <v>7850</v>
      </c>
      <c r="B7851" s="13">
        <v>-0.83272715612920967</v>
      </c>
    </row>
    <row r="7852" spans="1:2">
      <c r="A7852">
        <v>7851</v>
      </c>
      <c r="B7852" s="13">
        <v>-3.6163628925965554</v>
      </c>
    </row>
    <row r="7853" spans="1:2">
      <c r="A7853">
        <v>7852</v>
      </c>
      <c r="B7853" s="13">
        <v>-1.482977430610398</v>
      </c>
    </row>
    <row r="7854" spans="1:2">
      <c r="A7854">
        <v>7853</v>
      </c>
      <c r="B7854" s="13">
        <v>-0.32259850202804974</v>
      </c>
    </row>
    <row r="7855" spans="1:2">
      <c r="A7855">
        <v>7854</v>
      </c>
      <c r="B7855" s="13">
        <v>-3.9641758818473027</v>
      </c>
    </row>
    <row r="7856" spans="1:2">
      <c r="A7856">
        <v>7855</v>
      </c>
      <c r="B7856" s="13">
        <v>-6.7943167627621621</v>
      </c>
    </row>
    <row r="7857" spans="1:2">
      <c r="A7857">
        <v>7856</v>
      </c>
      <c r="B7857" s="13">
        <v>1.9673584994588476</v>
      </c>
    </row>
    <row r="7858" spans="1:2">
      <c r="A7858">
        <v>7857</v>
      </c>
      <c r="B7858" s="13">
        <v>-0.16022096872252264</v>
      </c>
    </row>
    <row r="7859" spans="1:2">
      <c r="A7859">
        <v>7858</v>
      </c>
      <c r="B7859" s="13">
        <v>2.5373499745924155</v>
      </c>
    </row>
    <row r="7860" spans="1:2">
      <c r="A7860">
        <v>7859</v>
      </c>
      <c r="B7860" s="13">
        <v>6.4443599697413507</v>
      </c>
    </row>
    <row r="7861" spans="1:2">
      <c r="A7861">
        <v>7860</v>
      </c>
      <c r="B7861" s="13">
        <v>-3.2926916816992269</v>
      </c>
    </row>
    <row r="7862" spans="1:2">
      <c r="A7862">
        <v>7861</v>
      </c>
      <c r="B7862" s="13">
        <v>1.9266910045632599</v>
      </c>
    </row>
    <row r="7863" spans="1:2">
      <c r="A7863">
        <v>7862</v>
      </c>
      <c r="B7863" s="13">
        <v>1.6888153749642478</v>
      </c>
    </row>
    <row r="7864" spans="1:2">
      <c r="A7864">
        <v>7863</v>
      </c>
      <c r="B7864" s="13">
        <v>3.916023870476101</v>
      </c>
    </row>
    <row r="7865" spans="1:2">
      <c r="A7865">
        <v>7864</v>
      </c>
      <c r="B7865" s="13">
        <v>0.54611190016305688</v>
      </c>
    </row>
    <row r="7866" spans="1:2">
      <c r="A7866">
        <v>7865</v>
      </c>
      <c r="B7866" s="13">
        <v>0.59145649700601455</v>
      </c>
    </row>
    <row r="7867" spans="1:2">
      <c r="A7867">
        <v>7866</v>
      </c>
      <c r="B7867" s="13">
        <v>-4.6897504764037379</v>
      </c>
    </row>
    <row r="7868" spans="1:2">
      <c r="A7868">
        <v>7867</v>
      </c>
      <c r="B7868" s="13">
        <v>-4.1279978253715957</v>
      </c>
    </row>
    <row r="7869" spans="1:2">
      <c r="A7869">
        <v>7868</v>
      </c>
      <c r="B7869" s="13">
        <v>-2.5043012738487036</v>
      </c>
    </row>
    <row r="7870" spans="1:2">
      <c r="A7870">
        <v>7869</v>
      </c>
      <c r="B7870" s="13">
        <v>6.4303764714592209</v>
      </c>
    </row>
    <row r="7871" spans="1:2">
      <c r="A7871">
        <v>7870</v>
      </c>
      <c r="B7871" s="13">
        <v>1.0015671058940607</v>
      </c>
    </row>
    <row r="7872" spans="1:2">
      <c r="A7872">
        <v>7871</v>
      </c>
      <c r="B7872" s="13">
        <v>5.3167138302600856</v>
      </c>
    </row>
    <row r="7873" spans="1:2">
      <c r="A7873">
        <v>7872</v>
      </c>
      <c r="B7873" s="13">
        <v>4.1269699982358752</v>
      </c>
    </row>
    <row r="7874" spans="1:2">
      <c r="A7874">
        <v>7873</v>
      </c>
      <c r="B7874" s="13">
        <v>1.7545648673618639</v>
      </c>
    </row>
    <row r="7875" spans="1:2">
      <c r="A7875">
        <v>7874</v>
      </c>
      <c r="B7875" s="13">
        <v>-4.1844138027266933</v>
      </c>
    </row>
    <row r="7876" spans="1:2">
      <c r="A7876">
        <v>7875</v>
      </c>
      <c r="B7876" s="13">
        <v>-7.0149839559456177</v>
      </c>
    </row>
    <row r="7877" spans="1:2">
      <c r="A7877">
        <v>7876</v>
      </c>
      <c r="B7877" s="13">
        <v>-0.92677444087393157</v>
      </c>
    </row>
    <row r="7878" spans="1:2">
      <c r="A7878">
        <v>7877</v>
      </c>
      <c r="B7878" s="13">
        <v>-0.84399603502925291</v>
      </c>
    </row>
    <row r="7879" spans="1:2">
      <c r="A7879">
        <v>7878</v>
      </c>
      <c r="B7879" s="13">
        <v>-1.5748942104437555</v>
      </c>
    </row>
    <row r="7880" spans="1:2">
      <c r="A7880">
        <v>7879</v>
      </c>
      <c r="B7880" s="13">
        <v>-1.4178448977966613</v>
      </c>
    </row>
    <row r="7881" spans="1:2">
      <c r="A7881">
        <v>7880</v>
      </c>
      <c r="B7881" s="13">
        <v>3.7974293164515114</v>
      </c>
    </row>
    <row r="7882" spans="1:2">
      <c r="A7882">
        <v>7881</v>
      </c>
      <c r="B7882" s="13">
        <v>-2.3231622004978791</v>
      </c>
    </row>
    <row r="7883" spans="1:2">
      <c r="A7883">
        <v>7882</v>
      </c>
      <c r="B7883" s="13">
        <v>-2.6948480992455961</v>
      </c>
    </row>
    <row r="7884" spans="1:2">
      <c r="A7884">
        <v>7883</v>
      </c>
      <c r="B7884" s="13">
        <v>1.9759297672277709</v>
      </c>
    </row>
    <row r="7885" spans="1:2">
      <c r="A7885">
        <v>7884</v>
      </c>
      <c r="B7885" s="13">
        <v>-3.3881999183751752</v>
      </c>
    </row>
    <row r="7886" spans="1:2">
      <c r="A7886">
        <v>7885</v>
      </c>
      <c r="B7886" s="13">
        <v>1.0647873967678265</v>
      </c>
    </row>
    <row r="7887" spans="1:2">
      <c r="A7887">
        <v>7886</v>
      </c>
      <c r="B7887" s="13">
        <v>-4.6460486474518996</v>
      </c>
    </row>
    <row r="7888" spans="1:2">
      <c r="A7888">
        <v>7887</v>
      </c>
      <c r="B7888" s="13">
        <v>-1.5480588330768335</v>
      </c>
    </row>
    <row r="7889" spans="1:2">
      <c r="A7889">
        <v>7888</v>
      </c>
      <c r="B7889" s="13">
        <v>0.16435491423044427</v>
      </c>
    </row>
    <row r="7890" spans="1:2">
      <c r="A7890">
        <v>7889</v>
      </c>
      <c r="B7890" s="13">
        <v>-2.0397832124226123</v>
      </c>
    </row>
    <row r="7891" spans="1:2">
      <c r="A7891">
        <v>7890</v>
      </c>
      <c r="B7891" s="13">
        <v>2.7407152759203695</v>
      </c>
    </row>
    <row r="7892" spans="1:2">
      <c r="A7892">
        <v>7891</v>
      </c>
      <c r="B7892" s="13">
        <v>-1.657730011459088</v>
      </c>
    </row>
    <row r="7893" spans="1:2">
      <c r="A7893">
        <v>7892</v>
      </c>
      <c r="B7893" s="13">
        <v>0.78938611440581186</v>
      </c>
    </row>
    <row r="7894" spans="1:2">
      <c r="A7894">
        <v>7893</v>
      </c>
      <c r="B7894" s="13">
        <v>-4.8306417468953331</v>
      </c>
    </row>
    <row r="7895" spans="1:2">
      <c r="A7895">
        <v>7894</v>
      </c>
      <c r="B7895" s="13">
        <v>0.40747725348030767</v>
      </c>
    </row>
    <row r="7896" spans="1:2">
      <c r="A7896">
        <v>7895</v>
      </c>
      <c r="B7896" s="13">
        <v>-4.9196046485777067</v>
      </c>
    </row>
    <row r="7897" spans="1:2">
      <c r="A7897">
        <v>7896</v>
      </c>
      <c r="B7897" s="13">
        <v>-4.8046993045921687</v>
      </c>
    </row>
    <row r="7898" spans="1:2">
      <c r="A7898">
        <v>7897</v>
      </c>
      <c r="B7898" s="13">
        <v>6.493059921418717</v>
      </c>
    </row>
    <row r="7899" spans="1:2">
      <c r="A7899">
        <v>7898</v>
      </c>
      <c r="B7899" s="13">
        <v>-1.8549284984766305</v>
      </c>
    </row>
    <row r="7900" spans="1:2">
      <c r="A7900">
        <v>7899</v>
      </c>
      <c r="B7900" s="13">
        <v>-2.852763856834061</v>
      </c>
    </row>
    <row r="7901" spans="1:2">
      <c r="A7901">
        <v>7900</v>
      </c>
      <c r="B7901" s="13">
        <v>-0.44625419077960593</v>
      </c>
    </row>
    <row r="7902" spans="1:2">
      <c r="A7902">
        <v>7901</v>
      </c>
      <c r="B7902" s="13">
        <v>5.5791684814446123</v>
      </c>
    </row>
    <row r="7903" spans="1:2">
      <c r="A7903">
        <v>7902</v>
      </c>
      <c r="B7903" s="13">
        <v>-0.75994090156366256</v>
      </c>
    </row>
    <row r="7904" spans="1:2">
      <c r="A7904">
        <v>7903</v>
      </c>
      <c r="B7904" s="13">
        <v>1.6292217953970596</v>
      </c>
    </row>
    <row r="7905" spans="1:2">
      <c r="A7905">
        <v>7904</v>
      </c>
      <c r="B7905" s="13">
        <v>4.0409857674393539</v>
      </c>
    </row>
    <row r="7906" spans="1:2">
      <c r="A7906">
        <v>7905</v>
      </c>
      <c r="B7906" s="13">
        <v>0.87081779343155119</v>
      </c>
    </row>
    <row r="7907" spans="1:2">
      <c r="A7907">
        <v>7906</v>
      </c>
      <c r="B7907" s="13">
        <v>2.8699740243443657</v>
      </c>
    </row>
    <row r="7908" spans="1:2">
      <c r="A7908">
        <v>7907</v>
      </c>
      <c r="B7908" s="13">
        <v>-2.1189792065099318</v>
      </c>
    </row>
    <row r="7909" spans="1:2">
      <c r="A7909">
        <v>7908</v>
      </c>
      <c r="B7909" s="13">
        <v>-5.3655949948066528</v>
      </c>
    </row>
    <row r="7910" spans="1:2">
      <c r="A7910">
        <v>7909</v>
      </c>
      <c r="B7910" s="13">
        <v>-3.7302996394890431</v>
      </c>
    </row>
    <row r="7911" spans="1:2">
      <c r="A7911">
        <v>7910</v>
      </c>
      <c r="B7911" s="13">
        <v>-1.7988120461633423</v>
      </c>
    </row>
    <row r="7912" spans="1:2">
      <c r="A7912">
        <v>7911</v>
      </c>
      <c r="B7912" s="13">
        <v>-2.1887208650097736</v>
      </c>
    </row>
    <row r="7913" spans="1:2">
      <c r="A7913">
        <v>7912</v>
      </c>
      <c r="B7913" s="13">
        <v>2.3894226735524815</v>
      </c>
    </row>
    <row r="7914" spans="1:2">
      <c r="A7914">
        <v>7913</v>
      </c>
      <c r="B7914" s="13">
        <v>0.34039438088118285</v>
      </c>
    </row>
    <row r="7915" spans="1:2">
      <c r="A7915">
        <v>7914</v>
      </c>
      <c r="B7915" s="13">
        <v>2.636462866634397</v>
      </c>
    </row>
    <row r="7916" spans="1:2">
      <c r="A7916">
        <v>7915</v>
      </c>
      <c r="B7916" s="13">
        <v>-3.3220128332883183</v>
      </c>
    </row>
    <row r="7917" spans="1:2">
      <c r="A7917">
        <v>7916</v>
      </c>
      <c r="B7917" s="13">
        <v>1.1092879289513979</v>
      </c>
    </row>
    <row r="7918" spans="1:2">
      <c r="A7918">
        <v>7917</v>
      </c>
      <c r="B7918" s="13">
        <v>4.0862778078192683</v>
      </c>
    </row>
    <row r="7919" spans="1:2">
      <c r="A7919">
        <v>7918</v>
      </c>
      <c r="B7919" s="13">
        <v>-2.6360477352856546</v>
      </c>
    </row>
    <row r="7920" spans="1:2">
      <c r="A7920">
        <v>7919</v>
      </c>
      <c r="B7920" s="13">
        <v>6.4200224345902459</v>
      </c>
    </row>
    <row r="7921" spans="1:2">
      <c r="A7921">
        <v>7920</v>
      </c>
      <c r="B7921" s="13">
        <v>-0.22532812622587606</v>
      </c>
    </row>
    <row r="7922" spans="1:2">
      <c r="A7922">
        <v>7921</v>
      </c>
      <c r="B7922" s="13">
        <v>-1.4168916175187269</v>
      </c>
    </row>
    <row r="7923" spans="1:2">
      <c r="A7923">
        <v>7922</v>
      </c>
      <c r="B7923" s="13">
        <v>2.5990711963954944</v>
      </c>
    </row>
    <row r="7924" spans="1:2">
      <c r="A7924">
        <v>7923</v>
      </c>
      <c r="B7924" s="13">
        <v>-6.7622091331195096</v>
      </c>
    </row>
    <row r="7925" spans="1:2">
      <c r="A7925">
        <v>7924</v>
      </c>
      <c r="B7925" s="13">
        <v>1.9759048976684102</v>
      </c>
    </row>
    <row r="7926" spans="1:2">
      <c r="A7926">
        <v>7925</v>
      </c>
      <c r="B7926" s="13">
        <v>5.3319986248044335E-2</v>
      </c>
    </row>
    <row r="7927" spans="1:2">
      <c r="A7927">
        <v>7926</v>
      </c>
      <c r="B7927" s="13">
        <v>2.6858023233926187</v>
      </c>
    </row>
    <row r="7928" spans="1:2">
      <c r="A7928">
        <v>7927</v>
      </c>
      <c r="B7928" s="13">
        <v>-5.0746467222992671</v>
      </c>
    </row>
    <row r="7929" spans="1:2">
      <c r="A7929">
        <v>7928</v>
      </c>
      <c r="B7929" s="13">
        <v>0.67748852525232595</v>
      </c>
    </row>
    <row r="7930" spans="1:2">
      <c r="A7930">
        <v>7929</v>
      </c>
      <c r="B7930" s="13">
        <v>6.0801237230032106</v>
      </c>
    </row>
    <row r="7931" spans="1:2">
      <c r="A7931">
        <v>7930</v>
      </c>
      <c r="B7931" s="13">
        <v>-0.99420182128917822</v>
      </c>
    </row>
    <row r="7932" spans="1:2">
      <c r="A7932">
        <v>7931</v>
      </c>
      <c r="B7932" s="13">
        <v>1.1482745148221398</v>
      </c>
    </row>
    <row r="7933" spans="1:2">
      <c r="A7933">
        <v>7932</v>
      </c>
      <c r="B7933" s="13">
        <v>-2.3921324570207201</v>
      </c>
    </row>
    <row r="7934" spans="1:2">
      <c r="A7934">
        <v>7933</v>
      </c>
      <c r="B7934" s="13">
        <v>-4.6190596368738568</v>
      </c>
    </row>
    <row r="7935" spans="1:2">
      <c r="A7935">
        <v>7934</v>
      </c>
      <c r="B7935" s="13">
        <v>-7.0716890694974683</v>
      </c>
    </row>
    <row r="7936" spans="1:2">
      <c r="A7936">
        <v>7935</v>
      </c>
      <c r="B7936" s="13">
        <v>0.83599299700726404</v>
      </c>
    </row>
    <row r="7937" spans="1:2">
      <c r="A7937">
        <v>7936</v>
      </c>
      <c r="B7937" s="13">
        <v>-1.1622405023413949</v>
      </c>
    </row>
    <row r="7938" spans="1:2">
      <c r="A7938">
        <v>7937</v>
      </c>
      <c r="B7938" s="13">
        <v>-0.13516695250853161</v>
      </c>
    </row>
    <row r="7939" spans="1:2">
      <c r="A7939">
        <v>7938</v>
      </c>
      <c r="B7939" s="13">
        <v>3.8947190636753706</v>
      </c>
    </row>
    <row r="7940" spans="1:2">
      <c r="A7940">
        <v>7939</v>
      </c>
      <c r="B7940" s="13">
        <v>-0.1549738048994741</v>
      </c>
    </row>
    <row r="7941" spans="1:2">
      <c r="A7941">
        <v>7940</v>
      </c>
      <c r="B7941" s="13">
        <v>0.11543569975815278</v>
      </c>
    </row>
    <row r="7942" spans="1:2">
      <c r="A7942">
        <v>7941</v>
      </c>
      <c r="B7942" s="13">
        <v>-0.93151310743926174</v>
      </c>
    </row>
    <row r="7943" spans="1:2">
      <c r="A7943">
        <v>7942</v>
      </c>
      <c r="B7943" s="13">
        <v>-4.6012429996742883</v>
      </c>
    </row>
    <row r="7944" spans="1:2">
      <c r="A7944">
        <v>7943</v>
      </c>
      <c r="B7944" s="13">
        <v>-3.6470888538678583</v>
      </c>
    </row>
    <row r="7945" spans="1:2">
      <c r="A7945">
        <v>7944</v>
      </c>
      <c r="B7945" s="13">
        <v>-4.3455808471159392</v>
      </c>
    </row>
    <row r="7946" spans="1:2">
      <c r="A7946">
        <v>7945</v>
      </c>
      <c r="B7946" s="13">
        <v>-1.6110555261354911</v>
      </c>
    </row>
    <row r="7947" spans="1:2">
      <c r="A7947">
        <v>7946</v>
      </c>
      <c r="B7947" s="13">
        <v>-2.0021534449525076</v>
      </c>
    </row>
    <row r="7948" spans="1:2">
      <c r="A7948">
        <v>7947</v>
      </c>
      <c r="B7948" s="13">
        <v>-2.1750146396851378</v>
      </c>
    </row>
    <row r="7949" spans="1:2">
      <c r="A7949">
        <v>7948</v>
      </c>
      <c r="B7949" s="13">
        <v>-0.88893240516510508</v>
      </c>
    </row>
    <row r="7950" spans="1:2">
      <c r="A7950">
        <v>7949</v>
      </c>
      <c r="B7950" s="13">
        <v>-5.9896559687905713</v>
      </c>
    </row>
    <row r="7951" spans="1:2">
      <c r="A7951">
        <v>7950</v>
      </c>
      <c r="B7951" s="13">
        <v>0.59025885313322912</v>
      </c>
    </row>
    <row r="7952" spans="1:2">
      <c r="A7952">
        <v>7951</v>
      </c>
      <c r="B7952" s="13">
        <v>0.46946186817854013</v>
      </c>
    </row>
    <row r="7953" spans="1:2">
      <c r="A7953">
        <v>7952</v>
      </c>
      <c r="B7953" s="13">
        <v>-3.1409628314807279</v>
      </c>
    </row>
    <row r="7954" spans="1:2">
      <c r="A7954">
        <v>7953</v>
      </c>
      <c r="B7954" s="13">
        <v>1.4191007764417611</v>
      </c>
    </row>
    <row r="7955" spans="1:2">
      <c r="A7955">
        <v>7954</v>
      </c>
      <c r="B7955" s="13">
        <v>-0.86000118006004211</v>
      </c>
    </row>
    <row r="7956" spans="1:2">
      <c r="A7956">
        <v>7955</v>
      </c>
      <c r="B7956" s="13">
        <v>0.94730594669958501</v>
      </c>
    </row>
    <row r="7957" spans="1:2">
      <c r="A7957">
        <v>7956</v>
      </c>
      <c r="B7957" s="13">
        <v>-0.21214420483687185</v>
      </c>
    </row>
    <row r="7958" spans="1:2">
      <c r="A7958">
        <v>7957</v>
      </c>
      <c r="B7958" s="13">
        <v>-3.2485705374903358</v>
      </c>
    </row>
    <row r="7959" spans="1:2">
      <c r="A7959">
        <v>7958</v>
      </c>
      <c r="B7959" s="13">
        <v>-3.8318539436589449</v>
      </c>
    </row>
    <row r="7960" spans="1:2">
      <c r="A7960">
        <v>7959</v>
      </c>
      <c r="B7960" s="13">
        <v>-1.8140141493920805</v>
      </c>
    </row>
    <row r="7961" spans="1:2">
      <c r="A7961">
        <v>7960</v>
      </c>
      <c r="B7961" s="13">
        <v>2.007210738972657</v>
      </c>
    </row>
    <row r="7962" spans="1:2">
      <c r="A7962">
        <v>7961</v>
      </c>
      <c r="B7962" s="13">
        <v>-1.5725166475976085</v>
      </c>
    </row>
    <row r="7963" spans="1:2">
      <c r="A7963">
        <v>7962</v>
      </c>
      <c r="B7963" s="13">
        <v>-0.90530545015361163</v>
      </c>
    </row>
    <row r="7964" spans="1:2">
      <c r="A7964">
        <v>7963</v>
      </c>
      <c r="B7964" s="13">
        <v>6.3460501140250453E-2</v>
      </c>
    </row>
    <row r="7965" spans="1:2">
      <c r="A7965">
        <v>7964</v>
      </c>
      <c r="B7965" s="13">
        <v>-1.7379675598248141</v>
      </c>
    </row>
    <row r="7966" spans="1:2">
      <c r="A7966">
        <v>7965</v>
      </c>
      <c r="B7966" s="13">
        <v>0.88992111988212175</v>
      </c>
    </row>
    <row r="7967" spans="1:2">
      <c r="A7967">
        <v>7966</v>
      </c>
      <c r="B7967" s="13">
        <v>4.4804331870516219</v>
      </c>
    </row>
    <row r="7968" spans="1:2">
      <c r="A7968">
        <v>7967</v>
      </c>
      <c r="B7968" s="13">
        <v>-7.6547514480233474</v>
      </c>
    </row>
    <row r="7969" spans="1:2">
      <c r="A7969">
        <v>7968</v>
      </c>
      <c r="B7969" s="13">
        <v>-9.0108199400415572</v>
      </c>
    </row>
    <row r="7970" spans="1:2">
      <c r="A7970">
        <v>7969</v>
      </c>
      <c r="B7970" s="13">
        <v>-4.099502642898214</v>
      </c>
    </row>
    <row r="7971" spans="1:2">
      <c r="A7971">
        <v>7970</v>
      </c>
      <c r="B7971" s="13">
        <v>4.2326815545859988</v>
      </c>
    </row>
    <row r="7972" spans="1:2">
      <c r="A7972">
        <v>7971</v>
      </c>
      <c r="B7972" s="13">
        <v>-2.7874175477759899</v>
      </c>
    </row>
    <row r="7973" spans="1:2">
      <c r="A7973">
        <v>7972</v>
      </c>
      <c r="B7973" s="13">
        <v>1.9188381539665018</v>
      </c>
    </row>
    <row r="7974" spans="1:2">
      <c r="A7974">
        <v>7973</v>
      </c>
      <c r="B7974" s="13">
        <v>1.1781334418250948</v>
      </c>
    </row>
    <row r="7975" spans="1:2">
      <c r="A7975">
        <v>7974</v>
      </c>
      <c r="B7975" s="13">
        <v>-2.0551334248956774</v>
      </c>
    </row>
    <row r="7976" spans="1:2">
      <c r="A7976">
        <v>7975</v>
      </c>
      <c r="B7976" s="13">
        <v>-2.0464843400145991</v>
      </c>
    </row>
    <row r="7977" spans="1:2">
      <c r="A7977">
        <v>7976</v>
      </c>
      <c r="B7977" s="13">
        <v>-4.4857223362344287</v>
      </c>
    </row>
    <row r="7978" spans="1:2">
      <c r="A7978">
        <v>7977</v>
      </c>
      <c r="B7978" s="13">
        <v>-1.2350072209261702</v>
      </c>
    </row>
    <row r="7979" spans="1:2">
      <c r="A7979">
        <v>7978</v>
      </c>
      <c r="B7979" s="13">
        <v>-2.9202480804545492</v>
      </c>
    </row>
    <row r="7980" spans="1:2">
      <c r="A7980">
        <v>7979</v>
      </c>
      <c r="B7980" s="13">
        <v>6.4542741196089697</v>
      </c>
    </row>
    <row r="7981" spans="1:2">
      <c r="A7981">
        <v>7980</v>
      </c>
      <c r="B7981" s="13">
        <v>2.0091752943222749</v>
      </c>
    </row>
    <row r="7982" spans="1:2">
      <c r="A7982">
        <v>7981</v>
      </c>
      <c r="B7982" s="13">
        <v>0.22761720111560399</v>
      </c>
    </row>
    <row r="7983" spans="1:2">
      <c r="A7983">
        <v>7982</v>
      </c>
      <c r="B7983" s="13">
        <v>2.3411743671883229</v>
      </c>
    </row>
    <row r="7984" spans="1:2">
      <c r="A7984">
        <v>7983</v>
      </c>
      <c r="B7984" s="13">
        <v>1.7015264375485499</v>
      </c>
    </row>
    <row r="7985" spans="1:2">
      <c r="A7985">
        <v>7984</v>
      </c>
      <c r="B7985" s="13">
        <v>3.913925409450572</v>
      </c>
    </row>
    <row r="7986" spans="1:2">
      <c r="A7986">
        <v>7985</v>
      </c>
      <c r="B7986" s="13">
        <v>-5.4885642261793466</v>
      </c>
    </row>
    <row r="7987" spans="1:2">
      <c r="A7987">
        <v>7986</v>
      </c>
      <c r="B7987" s="13">
        <v>4.3888310874952471E-2</v>
      </c>
    </row>
    <row r="7988" spans="1:2">
      <c r="A7988">
        <v>7987</v>
      </c>
      <c r="B7988" s="13">
        <v>1.0914291224116057</v>
      </c>
    </row>
    <row r="7989" spans="1:2">
      <c r="A7989">
        <v>7988</v>
      </c>
      <c r="B7989" s="13">
        <v>-1.4035432941549881</v>
      </c>
    </row>
    <row r="7990" spans="1:2">
      <c r="A7990">
        <v>7989</v>
      </c>
      <c r="B7990" s="13">
        <v>1.9106002575375962</v>
      </c>
    </row>
    <row r="7991" spans="1:2">
      <c r="A7991">
        <v>7990</v>
      </c>
      <c r="B7991" s="13">
        <v>7.9791041621506908E-2</v>
      </c>
    </row>
    <row r="7992" spans="1:2">
      <c r="A7992">
        <v>7991</v>
      </c>
      <c r="B7992" s="13">
        <v>-0.55132825947941266</v>
      </c>
    </row>
    <row r="7993" spans="1:2">
      <c r="A7993">
        <v>7992</v>
      </c>
      <c r="B7993" s="13">
        <v>-7.6984021602266592</v>
      </c>
    </row>
    <row r="7994" spans="1:2">
      <c r="A7994">
        <v>7993</v>
      </c>
      <c r="B7994" s="13">
        <v>-1.8050631158107149</v>
      </c>
    </row>
    <row r="7995" spans="1:2">
      <c r="A7995">
        <v>7994</v>
      </c>
      <c r="B7995" s="13">
        <v>3.6207243422948383</v>
      </c>
    </row>
    <row r="7996" spans="1:2">
      <c r="A7996">
        <v>7995</v>
      </c>
      <c r="B7996" s="13">
        <v>-4.1143316947528499</v>
      </c>
    </row>
    <row r="7997" spans="1:2">
      <c r="A7997">
        <v>7996</v>
      </c>
      <c r="B7997" s="13">
        <v>-4.5600955783050265</v>
      </c>
    </row>
    <row r="7998" spans="1:2">
      <c r="A7998">
        <v>7997</v>
      </c>
      <c r="B7998" s="13">
        <v>-1.9463337544910226</v>
      </c>
    </row>
    <row r="7999" spans="1:2">
      <c r="A7999">
        <v>7998</v>
      </c>
      <c r="B7999" s="13">
        <v>-4.5569074183694402</v>
      </c>
    </row>
    <row r="8000" spans="1:2">
      <c r="A8000">
        <v>7999</v>
      </c>
      <c r="B8000" s="13">
        <v>3.0909589900762304</v>
      </c>
    </row>
    <row r="8001" spans="1:2">
      <c r="A8001">
        <v>8000</v>
      </c>
      <c r="B8001" s="13">
        <v>-0.38978136908939792</v>
      </c>
    </row>
    <row r="8002" spans="1:2">
      <c r="A8002">
        <v>8001</v>
      </c>
      <c r="B8002" s="13">
        <v>-3.5160990940251597</v>
      </c>
    </row>
    <row r="8003" spans="1:2">
      <c r="A8003">
        <v>8002</v>
      </c>
      <c r="B8003" s="13">
        <v>-3.4051295028245381</v>
      </c>
    </row>
    <row r="8004" spans="1:2">
      <c r="A8004">
        <v>8003</v>
      </c>
      <c r="B8004" s="13">
        <v>1.895304372711121</v>
      </c>
    </row>
    <row r="8005" spans="1:2">
      <c r="A8005">
        <v>8004</v>
      </c>
      <c r="B8005" s="13">
        <v>-5.9996853664744947</v>
      </c>
    </row>
    <row r="8006" spans="1:2">
      <c r="A8006">
        <v>8005</v>
      </c>
      <c r="B8006" s="13">
        <v>-2.3755788432887446</v>
      </c>
    </row>
    <row r="8007" spans="1:2">
      <c r="A8007">
        <v>8006</v>
      </c>
      <c r="B8007" s="13">
        <v>-1.000473158338129</v>
      </c>
    </row>
    <row r="8008" spans="1:2">
      <c r="A8008">
        <v>8007</v>
      </c>
      <c r="B8008" s="13">
        <v>2.0538983313242616</v>
      </c>
    </row>
    <row r="8009" spans="1:2">
      <c r="A8009">
        <v>8008</v>
      </c>
      <c r="B8009" s="13">
        <v>0.33050303161361377</v>
      </c>
    </row>
    <row r="8010" spans="1:2">
      <c r="A8010">
        <v>8009</v>
      </c>
      <c r="B8010" s="13">
        <v>-0.25722026321192476</v>
      </c>
    </row>
    <row r="8011" spans="1:2">
      <c r="A8011">
        <v>8010</v>
      </c>
      <c r="B8011" s="13">
        <v>0.59313686151441081</v>
      </c>
    </row>
    <row r="8012" spans="1:2">
      <c r="A8012">
        <v>8011</v>
      </c>
      <c r="B8012" s="13">
        <v>2.2360870595729625</v>
      </c>
    </row>
    <row r="8013" spans="1:2">
      <c r="A8013">
        <v>8012</v>
      </c>
      <c r="B8013" s="13">
        <v>-8.8468181847225278</v>
      </c>
    </row>
    <row r="8014" spans="1:2">
      <c r="A8014">
        <v>8013</v>
      </c>
      <c r="B8014" s="13">
        <v>-6.3509409479272777E-2</v>
      </c>
    </row>
    <row r="8015" spans="1:2">
      <c r="A8015">
        <v>8014</v>
      </c>
      <c r="B8015" s="13">
        <v>6.5188087463703921</v>
      </c>
    </row>
    <row r="8016" spans="1:2">
      <c r="A8016">
        <v>8015</v>
      </c>
      <c r="B8016" s="13">
        <v>0.2868189439119137</v>
      </c>
    </row>
    <row r="8017" spans="1:2">
      <c r="A8017">
        <v>8016</v>
      </c>
      <c r="B8017" s="13">
        <v>-2.5169671264254818</v>
      </c>
    </row>
    <row r="8018" spans="1:2">
      <c r="A8018">
        <v>8017</v>
      </c>
      <c r="B8018" s="13">
        <v>-2.3155754447474286</v>
      </c>
    </row>
    <row r="8019" spans="1:2">
      <c r="A8019">
        <v>8018</v>
      </c>
      <c r="B8019" s="13">
        <v>4.2297751071968968</v>
      </c>
    </row>
    <row r="8020" spans="1:2">
      <c r="A8020">
        <v>8019</v>
      </c>
      <c r="B8020" s="13">
        <v>-3.5994830466396004</v>
      </c>
    </row>
    <row r="8021" spans="1:2">
      <c r="A8021">
        <v>8020</v>
      </c>
      <c r="B8021" s="13">
        <v>1.1066395425572264</v>
      </c>
    </row>
    <row r="8022" spans="1:2">
      <c r="A8022">
        <v>8021</v>
      </c>
      <c r="B8022" s="13">
        <v>1.294240626066141</v>
      </c>
    </row>
    <row r="8023" spans="1:2">
      <c r="A8023">
        <v>8022</v>
      </c>
      <c r="B8023" s="13">
        <v>0.98809235661225203</v>
      </c>
    </row>
    <row r="8024" spans="1:2">
      <c r="A8024">
        <v>8023</v>
      </c>
      <c r="B8024" s="13">
        <v>1.8301407089812676</v>
      </c>
    </row>
    <row r="8025" spans="1:2">
      <c r="A8025">
        <v>8024</v>
      </c>
      <c r="B8025" s="13">
        <v>-1.7925693528210347</v>
      </c>
    </row>
    <row r="8026" spans="1:2">
      <c r="A8026">
        <v>8025</v>
      </c>
      <c r="B8026" s="13">
        <v>3.184017481742802</v>
      </c>
    </row>
    <row r="8027" spans="1:2">
      <c r="A8027">
        <v>8026</v>
      </c>
      <c r="B8027" s="13">
        <v>-4.074119334070601</v>
      </c>
    </row>
    <row r="8028" spans="1:2">
      <c r="A8028">
        <v>8027</v>
      </c>
      <c r="B8028" s="13">
        <v>3.1571627133020903</v>
      </c>
    </row>
    <row r="8029" spans="1:2">
      <c r="A8029">
        <v>8028</v>
      </c>
      <c r="B8029" s="13">
        <v>-2.6621219534709684</v>
      </c>
    </row>
    <row r="8030" spans="1:2">
      <c r="A8030">
        <v>8029</v>
      </c>
      <c r="B8030" s="13">
        <v>-6.3778913114059357</v>
      </c>
    </row>
    <row r="8031" spans="1:2">
      <c r="A8031">
        <v>8030</v>
      </c>
      <c r="B8031" s="13">
        <v>0.72242287729658117</v>
      </c>
    </row>
    <row r="8032" spans="1:2">
      <c r="A8032">
        <v>8031</v>
      </c>
      <c r="B8032" s="13">
        <v>3.1022998506446098</v>
      </c>
    </row>
    <row r="8033" spans="1:2">
      <c r="A8033">
        <v>8032</v>
      </c>
      <c r="B8033" s="13">
        <v>-0.12156535287310463</v>
      </c>
    </row>
    <row r="8034" spans="1:2">
      <c r="A8034">
        <v>8033</v>
      </c>
      <c r="B8034" s="13">
        <v>1.0412995172502006</v>
      </c>
    </row>
    <row r="8035" spans="1:2">
      <c r="A8035">
        <v>8034</v>
      </c>
      <c r="B8035" s="13">
        <v>-3.921425691603746</v>
      </c>
    </row>
    <row r="8036" spans="1:2">
      <c r="A8036">
        <v>8035</v>
      </c>
      <c r="B8036" s="13">
        <v>-7.502370404607035</v>
      </c>
    </row>
    <row r="8037" spans="1:2">
      <c r="A8037">
        <v>8036</v>
      </c>
      <c r="B8037" s="13">
        <v>-1.1929499026850685</v>
      </c>
    </row>
    <row r="8038" spans="1:2">
      <c r="A8038">
        <v>8037</v>
      </c>
      <c r="B8038" s="13">
        <v>1.3473858199537017</v>
      </c>
    </row>
    <row r="8039" spans="1:2">
      <c r="A8039">
        <v>8038</v>
      </c>
      <c r="B8039" s="13">
        <v>1.4606269403058574</v>
      </c>
    </row>
    <row r="8040" spans="1:2">
      <c r="A8040">
        <v>8039</v>
      </c>
      <c r="B8040" s="13">
        <v>-9.1263682549056497</v>
      </c>
    </row>
    <row r="8041" spans="1:2">
      <c r="A8041">
        <v>8040</v>
      </c>
      <c r="B8041" s="13">
        <v>-0.90568766134860035</v>
      </c>
    </row>
    <row r="8042" spans="1:2">
      <c r="A8042">
        <v>8041</v>
      </c>
      <c r="B8042" s="13">
        <v>-3.9692919132197844</v>
      </c>
    </row>
    <row r="8043" spans="1:2">
      <c r="A8043">
        <v>8042</v>
      </c>
      <c r="B8043" s="13">
        <v>-2.1922090474857643</v>
      </c>
    </row>
    <row r="8044" spans="1:2">
      <c r="A8044">
        <v>8043</v>
      </c>
      <c r="B8044" s="13">
        <v>8.3011536469171183</v>
      </c>
    </row>
    <row r="8045" spans="1:2">
      <c r="A8045">
        <v>8044</v>
      </c>
      <c r="B8045" s="13">
        <v>2.666535788970946</v>
      </c>
    </row>
    <row r="8046" spans="1:2">
      <c r="A8046">
        <v>8045</v>
      </c>
      <c r="B8046" s="13">
        <v>-2.5526805657477389</v>
      </c>
    </row>
    <row r="8047" spans="1:2">
      <c r="A8047">
        <v>8046</v>
      </c>
      <c r="B8047" s="13">
        <v>3.1200304106794952</v>
      </c>
    </row>
    <row r="8048" spans="1:2">
      <c r="A8048">
        <v>8047</v>
      </c>
      <c r="B8048" s="13">
        <v>4.0736379540264274</v>
      </c>
    </row>
    <row r="8049" spans="1:2">
      <c r="A8049">
        <v>8048</v>
      </c>
      <c r="B8049" s="13">
        <v>0.53865029579458357</v>
      </c>
    </row>
    <row r="8050" spans="1:2">
      <c r="A8050">
        <v>8049</v>
      </c>
      <c r="B8050" s="13">
        <v>0.42155172349303593</v>
      </c>
    </row>
    <row r="8051" spans="1:2">
      <c r="A8051">
        <v>8050</v>
      </c>
      <c r="B8051" s="13">
        <v>-2.3319545326056019</v>
      </c>
    </row>
    <row r="8052" spans="1:2">
      <c r="A8052">
        <v>8051</v>
      </c>
      <c r="B8052" s="13">
        <v>-3.4826759652266683</v>
      </c>
    </row>
    <row r="8053" spans="1:2">
      <c r="A8053">
        <v>8052</v>
      </c>
      <c r="B8053" s="13">
        <v>0.78323184598681816</v>
      </c>
    </row>
    <row r="8054" spans="1:2">
      <c r="A8054">
        <v>8053</v>
      </c>
      <c r="B8054" s="13">
        <v>-1.6452464137588949</v>
      </c>
    </row>
    <row r="8055" spans="1:2">
      <c r="A8055">
        <v>8054</v>
      </c>
      <c r="B8055" s="13">
        <v>0.54639986005295493</v>
      </c>
    </row>
    <row r="8056" spans="1:2">
      <c r="A8056">
        <v>8055</v>
      </c>
      <c r="B8056" s="13">
        <v>-6.2060869977193791</v>
      </c>
    </row>
    <row r="8057" spans="1:2">
      <c r="A8057">
        <v>8056</v>
      </c>
      <c r="B8057" s="13">
        <v>-3.4422815320786313</v>
      </c>
    </row>
    <row r="8058" spans="1:2">
      <c r="A8058">
        <v>8057</v>
      </c>
      <c r="B8058" s="13">
        <v>-0.84887632769768595</v>
      </c>
    </row>
    <row r="8059" spans="1:2">
      <c r="A8059">
        <v>8058</v>
      </c>
      <c r="B8059" s="13">
        <v>-7.0737571443016618</v>
      </c>
    </row>
    <row r="8060" spans="1:2">
      <c r="A8060">
        <v>8059</v>
      </c>
      <c r="B8060" s="13">
        <v>2.7973778146817718</v>
      </c>
    </row>
    <row r="8061" spans="1:2">
      <c r="A8061">
        <v>8060</v>
      </c>
      <c r="B8061" s="13">
        <v>-1.2198288324467699</v>
      </c>
    </row>
    <row r="8062" spans="1:2">
      <c r="A8062">
        <v>8061</v>
      </c>
      <c r="B8062" s="13">
        <v>2.1800061615134165</v>
      </c>
    </row>
    <row r="8063" spans="1:2">
      <c r="A8063">
        <v>8062</v>
      </c>
      <c r="B8063" s="13">
        <v>-2.9068004759104569</v>
      </c>
    </row>
    <row r="8064" spans="1:2">
      <c r="A8064">
        <v>8063</v>
      </c>
      <c r="B8064" s="13">
        <v>-1.8474706368881368</v>
      </c>
    </row>
    <row r="8065" spans="1:2">
      <c r="A8065">
        <v>8064</v>
      </c>
      <c r="B8065" s="13">
        <v>-0.56677503650585281</v>
      </c>
    </row>
    <row r="8066" spans="1:2">
      <c r="A8066">
        <v>8065</v>
      </c>
      <c r="B8066" s="13">
        <v>0.28322623280471404</v>
      </c>
    </row>
    <row r="8067" spans="1:2">
      <c r="A8067">
        <v>8066</v>
      </c>
      <c r="B8067" s="13">
        <v>-4.084210220557142</v>
      </c>
    </row>
    <row r="8068" spans="1:2">
      <c r="A8068">
        <v>8067</v>
      </c>
      <c r="B8068" s="13">
        <v>1.793940412411366</v>
      </c>
    </row>
    <row r="8069" spans="1:2">
      <c r="A8069">
        <v>8068</v>
      </c>
      <c r="B8069" s="13">
        <v>0.22657987249912737</v>
      </c>
    </row>
    <row r="8070" spans="1:2">
      <c r="A8070">
        <v>8069</v>
      </c>
      <c r="B8070" s="13">
        <v>1.8572993456637137</v>
      </c>
    </row>
    <row r="8071" spans="1:2">
      <c r="A8071">
        <v>8070</v>
      </c>
      <c r="B8071" s="13">
        <v>2.0418621681793336</v>
      </c>
    </row>
    <row r="8072" spans="1:2">
      <c r="A8072">
        <v>8071</v>
      </c>
      <c r="B8072" s="13">
        <v>2.0572365537540338</v>
      </c>
    </row>
    <row r="8073" spans="1:2">
      <c r="A8073">
        <v>8072</v>
      </c>
      <c r="B8073" s="13">
        <v>-5.4716799848303133</v>
      </c>
    </row>
    <row r="8074" spans="1:2">
      <c r="A8074">
        <v>8073</v>
      </c>
      <c r="B8074" s="13">
        <v>4.4950505952124793</v>
      </c>
    </row>
    <row r="8075" spans="1:2">
      <c r="A8075">
        <v>8074</v>
      </c>
      <c r="B8075" s="13">
        <v>-5.4175593131797264</v>
      </c>
    </row>
    <row r="8076" spans="1:2">
      <c r="A8076">
        <v>8075</v>
      </c>
      <c r="B8076" s="13">
        <v>2.0625525853685849</v>
      </c>
    </row>
    <row r="8077" spans="1:2">
      <c r="A8077">
        <v>8076</v>
      </c>
      <c r="B8077" s="13">
        <v>-1.8668855360880963</v>
      </c>
    </row>
    <row r="8078" spans="1:2">
      <c r="A8078">
        <v>8077</v>
      </c>
      <c r="B8078" s="13">
        <v>0.77556705932467451</v>
      </c>
    </row>
    <row r="8079" spans="1:2">
      <c r="A8079">
        <v>8078</v>
      </c>
      <c r="B8079" s="13">
        <v>-0.55167764350000359</v>
      </c>
    </row>
    <row r="8080" spans="1:2">
      <c r="A8080">
        <v>8079</v>
      </c>
      <c r="B8080" s="13">
        <v>-1.3845027262085448</v>
      </c>
    </row>
    <row r="8081" spans="1:2">
      <c r="A8081">
        <v>8080</v>
      </c>
      <c r="B8081" s="13">
        <v>3.856554563417664E-3</v>
      </c>
    </row>
    <row r="8082" spans="1:2">
      <c r="A8082">
        <v>8081</v>
      </c>
      <c r="B8082" s="13">
        <v>-1.8231451360302582</v>
      </c>
    </row>
    <row r="8083" spans="1:2">
      <c r="A8083">
        <v>8082</v>
      </c>
      <c r="B8083" s="13">
        <v>1.1821973414240803</v>
      </c>
    </row>
    <row r="8084" spans="1:2">
      <c r="A8084">
        <v>8083</v>
      </c>
      <c r="B8084" s="13">
        <v>-6.1861550044787554</v>
      </c>
    </row>
    <row r="8085" spans="1:2">
      <c r="A8085">
        <v>8084</v>
      </c>
      <c r="B8085" s="13">
        <v>4.127952029575602</v>
      </c>
    </row>
    <row r="8086" spans="1:2">
      <c r="A8086">
        <v>8085</v>
      </c>
      <c r="B8086" s="13">
        <v>-1.8703393846653578</v>
      </c>
    </row>
    <row r="8087" spans="1:2">
      <c r="A8087">
        <v>8086</v>
      </c>
      <c r="B8087" s="13">
        <v>-1.5420136933131312</v>
      </c>
    </row>
    <row r="8088" spans="1:2">
      <c r="A8088">
        <v>8087</v>
      </c>
      <c r="B8088" s="13">
        <v>0.81702606240736997</v>
      </c>
    </row>
    <row r="8089" spans="1:2">
      <c r="A8089">
        <v>8088</v>
      </c>
      <c r="B8089" s="13">
        <v>-1.6473863568296698</v>
      </c>
    </row>
    <row r="8090" spans="1:2">
      <c r="A8090">
        <v>8089</v>
      </c>
      <c r="B8090" s="13">
        <v>1.6515005759614787</v>
      </c>
    </row>
    <row r="8091" spans="1:2">
      <c r="A8091">
        <v>8090</v>
      </c>
      <c r="B8091" s="13">
        <v>0.7713544786755806</v>
      </c>
    </row>
    <row r="8092" spans="1:2">
      <c r="A8092">
        <v>8091</v>
      </c>
      <c r="B8092" s="13">
        <v>2.3929058302151924</v>
      </c>
    </row>
    <row r="8093" spans="1:2">
      <c r="A8093">
        <v>8092</v>
      </c>
      <c r="B8093" s="13">
        <v>3.3689260590143659</v>
      </c>
    </row>
    <row r="8094" spans="1:2">
      <c r="A8094">
        <v>8093</v>
      </c>
      <c r="B8094" s="13">
        <v>-5.9452283375336794</v>
      </c>
    </row>
    <row r="8095" spans="1:2">
      <c r="A8095">
        <v>8094</v>
      </c>
      <c r="B8095" s="13">
        <v>-3.0475914761051093</v>
      </c>
    </row>
    <row r="8096" spans="1:2">
      <c r="A8096">
        <v>8095</v>
      </c>
      <c r="B8096" s="13">
        <v>-2.8043497286864869</v>
      </c>
    </row>
    <row r="8097" spans="1:2">
      <c r="A8097">
        <v>8096</v>
      </c>
      <c r="B8097" s="13">
        <v>-0.56487590322668624</v>
      </c>
    </row>
    <row r="8098" spans="1:2">
      <c r="A8098">
        <v>8097</v>
      </c>
      <c r="B8098" s="13">
        <v>1.71336168209407</v>
      </c>
    </row>
    <row r="8099" spans="1:2">
      <c r="A8099">
        <v>8098</v>
      </c>
      <c r="B8099" s="13">
        <v>-3.0789630850828846</v>
      </c>
    </row>
    <row r="8100" spans="1:2">
      <c r="A8100">
        <v>8099</v>
      </c>
      <c r="B8100" s="13">
        <v>-1.7502518569297874</v>
      </c>
    </row>
    <row r="8101" spans="1:2">
      <c r="A8101">
        <v>8100</v>
      </c>
      <c r="B8101" s="13">
        <v>2.250763755128701</v>
      </c>
    </row>
    <row r="8102" spans="1:2">
      <c r="A8102">
        <v>8101</v>
      </c>
      <c r="B8102" s="13">
        <v>-3.0863505260117265</v>
      </c>
    </row>
    <row r="8103" spans="1:2">
      <c r="A8103">
        <v>8102</v>
      </c>
      <c r="B8103" s="13">
        <v>0.91738275010059589</v>
      </c>
    </row>
    <row r="8104" spans="1:2">
      <c r="A8104">
        <v>8103</v>
      </c>
      <c r="B8104" s="13">
        <v>-0.47251138392861614</v>
      </c>
    </row>
    <row r="8105" spans="1:2">
      <c r="A8105">
        <v>8104</v>
      </c>
      <c r="B8105" s="13">
        <v>4.711381276545378</v>
      </c>
    </row>
    <row r="8106" spans="1:2">
      <c r="A8106">
        <v>8105</v>
      </c>
      <c r="B8106" s="13">
        <v>-3.8721843706884167</v>
      </c>
    </row>
    <row r="8107" spans="1:2">
      <c r="A8107">
        <v>8106</v>
      </c>
      <c r="B8107" s="13">
        <v>0.51872497880356605</v>
      </c>
    </row>
    <row r="8108" spans="1:2">
      <c r="A8108">
        <v>8107</v>
      </c>
      <c r="B8108" s="13">
        <v>-0.68057348096834336</v>
      </c>
    </row>
    <row r="8109" spans="1:2">
      <c r="A8109">
        <v>8108</v>
      </c>
      <c r="B8109" s="13">
        <v>-4.5923413758703013</v>
      </c>
    </row>
    <row r="8110" spans="1:2">
      <c r="A8110">
        <v>8109</v>
      </c>
      <c r="B8110" s="13">
        <v>-1.7750640944814613</v>
      </c>
    </row>
    <row r="8111" spans="1:2">
      <c r="A8111">
        <v>8110</v>
      </c>
      <c r="B8111" s="13">
        <v>-7.4923146357516464</v>
      </c>
    </row>
    <row r="8112" spans="1:2">
      <c r="A8112">
        <v>8111</v>
      </c>
      <c r="B8112" s="13">
        <v>-2.7055925592427563</v>
      </c>
    </row>
    <row r="8113" spans="1:2">
      <c r="A8113">
        <v>8112</v>
      </c>
      <c r="B8113" s="13">
        <v>2.2958609867670292</v>
      </c>
    </row>
    <row r="8114" spans="1:2">
      <c r="A8114">
        <v>8113</v>
      </c>
      <c r="B8114" s="13">
        <v>-4.6478677587324064</v>
      </c>
    </row>
    <row r="8115" spans="1:2">
      <c r="A8115">
        <v>8114</v>
      </c>
      <c r="B8115" s="13">
        <v>-4.5351061462746891</v>
      </c>
    </row>
    <row r="8116" spans="1:2">
      <c r="A8116">
        <v>8115</v>
      </c>
      <c r="B8116" s="13">
        <v>-0.49981524127869853</v>
      </c>
    </row>
    <row r="8117" spans="1:2">
      <c r="A8117">
        <v>8116</v>
      </c>
      <c r="B8117" s="13">
        <v>2.7593423601963445</v>
      </c>
    </row>
    <row r="8118" spans="1:2">
      <c r="A8118">
        <v>8117</v>
      </c>
      <c r="B8118" s="13">
        <v>-3.9989393341798101</v>
      </c>
    </row>
    <row r="8119" spans="1:2">
      <c r="A8119">
        <v>8118</v>
      </c>
      <c r="B8119" s="13">
        <v>-4.7188231410536323</v>
      </c>
    </row>
    <row r="8120" spans="1:2">
      <c r="A8120">
        <v>8119</v>
      </c>
      <c r="B8120" s="13">
        <v>-3.1311099166327345</v>
      </c>
    </row>
    <row r="8121" spans="1:2">
      <c r="A8121">
        <v>8120</v>
      </c>
      <c r="B8121" s="13">
        <v>-1.7344899964477964</v>
      </c>
    </row>
    <row r="8122" spans="1:2">
      <c r="A8122">
        <v>8121</v>
      </c>
      <c r="B8122" s="13">
        <v>-1.0176359427190147</v>
      </c>
    </row>
    <row r="8123" spans="1:2">
      <c r="A8123">
        <v>8122</v>
      </c>
      <c r="B8123" s="13">
        <v>-3.5777221521986666</v>
      </c>
    </row>
    <row r="8124" spans="1:2">
      <c r="A8124">
        <v>8123</v>
      </c>
      <c r="B8124" s="13">
        <v>-4.5791822233281918</v>
      </c>
    </row>
    <row r="8125" spans="1:2">
      <c r="A8125">
        <v>8124</v>
      </c>
      <c r="B8125" s="13">
        <v>-2.722153315906306</v>
      </c>
    </row>
    <row r="8126" spans="1:2">
      <c r="A8126">
        <v>8125</v>
      </c>
      <c r="B8126" s="13">
        <v>-0.12571894593845656</v>
      </c>
    </row>
    <row r="8127" spans="1:2">
      <c r="A8127">
        <v>8126</v>
      </c>
      <c r="B8127" s="13">
        <v>-6.3175679993671521</v>
      </c>
    </row>
    <row r="8128" spans="1:2">
      <c r="A8128">
        <v>8127</v>
      </c>
      <c r="B8128" s="13">
        <v>-0.26507237754101776</v>
      </c>
    </row>
    <row r="8129" spans="1:2">
      <c r="A8129">
        <v>8128</v>
      </c>
      <c r="B8129" s="13">
        <v>-1.7916662825009513</v>
      </c>
    </row>
    <row r="8130" spans="1:2">
      <c r="A8130">
        <v>8129</v>
      </c>
      <c r="B8130" s="13">
        <v>2.9804189584343947</v>
      </c>
    </row>
    <row r="8131" spans="1:2">
      <c r="A8131">
        <v>8130</v>
      </c>
      <c r="B8131" s="13">
        <v>-4.1959102112667326</v>
      </c>
    </row>
    <row r="8132" spans="1:2">
      <c r="A8132">
        <v>8131</v>
      </c>
      <c r="B8132" s="13">
        <v>6.1307188587644292</v>
      </c>
    </row>
    <row r="8133" spans="1:2">
      <c r="A8133">
        <v>8132</v>
      </c>
      <c r="B8133" s="13">
        <v>-0.90151149166735323</v>
      </c>
    </row>
    <row r="8134" spans="1:2">
      <c r="A8134">
        <v>8133</v>
      </c>
      <c r="B8134" s="13">
        <v>-1.6409128047639767</v>
      </c>
    </row>
    <row r="8135" spans="1:2">
      <c r="A8135">
        <v>8134</v>
      </c>
      <c r="B8135" s="13">
        <v>-0.53852458286763993</v>
      </c>
    </row>
    <row r="8136" spans="1:2">
      <c r="A8136">
        <v>8135</v>
      </c>
      <c r="B8136" s="13">
        <v>-1.3311735560194995</v>
      </c>
    </row>
    <row r="8137" spans="1:2">
      <c r="A8137">
        <v>8136</v>
      </c>
      <c r="B8137" s="13">
        <v>-0.21462138425158728</v>
      </c>
    </row>
    <row r="8138" spans="1:2">
      <c r="A8138">
        <v>8137</v>
      </c>
      <c r="B8138" s="13">
        <v>-2.0934251237172976</v>
      </c>
    </row>
    <row r="8139" spans="1:2">
      <c r="A8139">
        <v>8138</v>
      </c>
      <c r="B8139" s="13">
        <v>-3.0108194917053783</v>
      </c>
    </row>
    <row r="8140" spans="1:2">
      <c r="A8140">
        <v>8139</v>
      </c>
      <c r="B8140" s="13">
        <v>-2.9802961688509937</v>
      </c>
    </row>
    <row r="8141" spans="1:2">
      <c r="A8141">
        <v>8140</v>
      </c>
      <c r="B8141" s="13">
        <v>0.64217237169946106</v>
      </c>
    </row>
    <row r="8142" spans="1:2">
      <c r="A8142">
        <v>8141</v>
      </c>
      <c r="B8142" s="13">
        <v>-3.4519669227351404</v>
      </c>
    </row>
    <row r="8143" spans="1:2">
      <c r="A8143">
        <v>8142</v>
      </c>
      <c r="B8143" s="13">
        <v>1.0802408929986314</v>
      </c>
    </row>
    <row r="8144" spans="1:2">
      <c r="A8144">
        <v>8143</v>
      </c>
      <c r="B8144" s="13">
        <v>5.6699072755364144</v>
      </c>
    </row>
    <row r="8145" spans="1:2">
      <c r="A8145">
        <v>8144</v>
      </c>
      <c r="B8145" s="13">
        <v>-1.5178696724172691</v>
      </c>
    </row>
    <row r="8146" spans="1:2">
      <c r="A8146">
        <v>8145</v>
      </c>
      <c r="B8146" s="13">
        <v>0.27545100673155215</v>
      </c>
    </row>
    <row r="8147" spans="1:2">
      <c r="A8147">
        <v>8146</v>
      </c>
      <c r="B8147" s="13">
        <v>-0.4095248812766808</v>
      </c>
    </row>
    <row r="8148" spans="1:2">
      <c r="A8148">
        <v>8147</v>
      </c>
      <c r="B8148" s="13">
        <v>2.0260102524207992</v>
      </c>
    </row>
    <row r="8149" spans="1:2">
      <c r="A8149">
        <v>8148</v>
      </c>
      <c r="B8149" s="13">
        <v>3.5226787999716271</v>
      </c>
    </row>
    <row r="8150" spans="1:2">
      <c r="A8150">
        <v>8149</v>
      </c>
      <c r="B8150" s="13">
        <v>0.71761533828876112</v>
      </c>
    </row>
    <row r="8151" spans="1:2">
      <c r="A8151">
        <v>8150</v>
      </c>
      <c r="B8151" s="13">
        <v>3.6006710791587628</v>
      </c>
    </row>
    <row r="8152" spans="1:2">
      <c r="A8152">
        <v>8151</v>
      </c>
      <c r="B8152" s="13">
        <v>3.5197940800432397</v>
      </c>
    </row>
    <row r="8153" spans="1:2">
      <c r="A8153">
        <v>8152</v>
      </c>
      <c r="B8153" s="13">
        <v>-1.5251986504022004</v>
      </c>
    </row>
    <row r="8154" spans="1:2">
      <c r="A8154">
        <v>8153</v>
      </c>
      <c r="B8154" s="13">
        <v>1.5187887107063642</v>
      </c>
    </row>
    <row r="8155" spans="1:2">
      <c r="A8155">
        <v>8154</v>
      </c>
      <c r="B8155" s="13">
        <v>-3.7194688267117106</v>
      </c>
    </row>
    <row r="8156" spans="1:2">
      <c r="A8156">
        <v>8155</v>
      </c>
      <c r="B8156" s="13">
        <v>0.23186410340358757</v>
      </c>
    </row>
    <row r="8157" spans="1:2">
      <c r="A8157">
        <v>8156</v>
      </c>
      <c r="B8157" s="13">
        <v>-0.11619471828652955</v>
      </c>
    </row>
    <row r="8158" spans="1:2">
      <c r="A8158">
        <v>8157</v>
      </c>
      <c r="B8158" s="13">
        <v>0.81836539887662052</v>
      </c>
    </row>
    <row r="8159" spans="1:2">
      <c r="A8159">
        <v>8158</v>
      </c>
      <c r="B8159" s="13">
        <v>-4.4297009461408372</v>
      </c>
    </row>
    <row r="8160" spans="1:2">
      <c r="A8160">
        <v>8159</v>
      </c>
      <c r="B8160" s="13">
        <v>3.1259625106638094</v>
      </c>
    </row>
    <row r="8161" spans="1:2">
      <c r="A8161">
        <v>8160</v>
      </c>
      <c r="B8161" s="13">
        <v>0.7796511918184309</v>
      </c>
    </row>
    <row r="8162" spans="1:2">
      <c r="A8162">
        <v>8161</v>
      </c>
      <c r="B8162" s="13">
        <v>-3.8408082302224096</v>
      </c>
    </row>
    <row r="8163" spans="1:2">
      <c r="A8163">
        <v>8162</v>
      </c>
      <c r="B8163" s="13">
        <v>-4.5981058635477989</v>
      </c>
    </row>
    <row r="8164" spans="1:2">
      <c r="A8164">
        <v>8163</v>
      </c>
      <c r="B8164" s="13">
        <v>-1.3694562705637614</v>
      </c>
    </row>
    <row r="8165" spans="1:2">
      <c r="A8165">
        <v>8164</v>
      </c>
      <c r="B8165" s="13">
        <v>-9.0245631556556027</v>
      </c>
    </row>
    <row r="8166" spans="1:2">
      <c r="A8166">
        <v>8165</v>
      </c>
      <c r="B8166" s="13">
        <v>-4.6444657016368893</v>
      </c>
    </row>
    <row r="8167" spans="1:2">
      <c r="A8167">
        <v>8166</v>
      </c>
      <c r="B8167" s="13">
        <v>3.1549126844201627</v>
      </c>
    </row>
    <row r="8168" spans="1:2">
      <c r="A8168">
        <v>8167</v>
      </c>
      <c r="B8168" s="13">
        <v>-1.8761937789486325</v>
      </c>
    </row>
    <row r="8169" spans="1:2">
      <c r="A8169">
        <v>8168</v>
      </c>
      <c r="B8169" s="13">
        <v>-4.1194612385304987</v>
      </c>
    </row>
    <row r="8170" spans="1:2">
      <c r="A8170">
        <v>8169</v>
      </c>
      <c r="B8170" s="13">
        <v>-0.96589809076321886</v>
      </c>
    </row>
    <row r="8171" spans="1:2">
      <c r="A8171">
        <v>8170</v>
      </c>
      <c r="B8171" s="13">
        <v>5.1044049462345367</v>
      </c>
    </row>
    <row r="8172" spans="1:2">
      <c r="A8172">
        <v>8171</v>
      </c>
      <c r="B8172" s="13">
        <v>1.2465924185202941</v>
      </c>
    </row>
    <row r="8173" spans="1:2">
      <c r="A8173">
        <v>8172</v>
      </c>
      <c r="B8173" s="13">
        <v>-1.4903619534259269</v>
      </c>
    </row>
    <row r="8174" spans="1:2">
      <c r="A8174">
        <v>8173</v>
      </c>
      <c r="B8174" s="13">
        <v>-2.8158005759145692</v>
      </c>
    </row>
    <row r="8175" spans="1:2">
      <c r="A8175">
        <v>8174</v>
      </c>
      <c r="B8175" s="13">
        <v>-4.0565813382898277</v>
      </c>
    </row>
    <row r="8176" spans="1:2">
      <c r="A8176">
        <v>8175</v>
      </c>
      <c r="B8176" s="13">
        <v>0.19967058673444324</v>
      </c>
    </row>
    <row r="8177" spans="1:2">
      <c r="A8177">
        <v>8176</v>
      </c>
      <c r="B8177" s="13">
        <v>-5.9458635839743232</v>
      </c>
    </row>
    <row r="8178" spans="1:2">
      <c r="A8178">
        <v>8177</v>
      </c>
      <c r="B8178" s="13">
        <v>1.69159741340528</v>
      </c>
    </row>
    <row r="8179" spans="1:2">
      <c r="A8179">
        <v>8178</v>
      </c>
      <c r="B8179" s="13">
        <v>-1.3797207644101175</v>
      </c>
    </row>
    <row r="8180" spans="1:2">
      <c r="A8180">
        <v>8179</v>
      </c>
      <c r="B8180" s="13">
        <v>5.0599030998697394</v>
      </c>
    </row>
    <row r="8181" spans="1:2">
      <c r="A8181">
        <v>8180</v>
      </c>
      <c r="B8181" s="13">
        <v>-5.5373452280377116</v>
      </c>
    </row>
    <row r="8182" spans="1:2">
      <c r="A8182">
        <v>8181</v>
      </c>
      <c r="B8182" s="13">
        <v>-4.5701068168242127</v>
      </c>
    </row>
    <row r="8183" spans="1:2">
      <c r="A8183">
        <v>8182</v>
      </c>
      <c r="B8183" s="13">
        <v>-3.2713922688809456</v>
      </c>
    </row>
    <row r="8184" spans="1:2">
      <c r="A8184">
        <v>8183</v>
      </c>
      <c r="B8184" s="13">
        <v>0.3644293586912179</v>
      </c>
    </row>
    <row r="8185" spans="1:2">
      <c r="A8185">
        <v>8184</v>
      </c>
      <c r="B8185" s="13">
        <v>1.9390154874087275</v>
      </c>
    </row>
    <row r="8186" spans="1:2">
      <c r="A8186">
        <v>8185</v>
      </c>
      <c r="B8186" s="13">
        <v>8.0024098226837221</v>
      </c>
    </row>
    <row r="8187" spans="1:2">
      <c r="A8187">
        <v>8186</v>
      </c>
      <c r="B8187" s="13">
        <v>-1.4118988861187307</v>
      </c>
    </row>
    <row r="8188" spans="1:2">
      <c r="A8188">
        <v>8187</v>
      </c>
      <c r="B8188" s="13">
        <v>2.7944130045592024</v>
      </c>
    </row>
    <row r="8189" spans="1:2">
      <c r="A8189">
        <v>8188</v>
      </c>
      <c r="B8189" s="13">
        <v>-3.792693343681099</v>
      </c>
    </row>
    <row r="8190" spans="1:2">
      <c r="A8190">
        <v>8189</v>
      </c>
      <c r="B8190" s="13">
        <v>0.93294208630228093</v>
      </c>
    </row>
    <row r="8191" spans="1:2">
      <c r="A8191">
        <v>8190</v>
      </c>
      <c r="B8191" s="13">
        <v>-3.0799926886504143</v>
      </c>
    </row>
    <row r="8192" spans="1:2">
      <c r="A8192">
        <v>8191</v>
      </c>
      <c r="B8192" s="13">
        <v>1.3295683596801942</v>
      </c>
    </row>
    <row r="8193" spans="1:2">
      <c r="A8193">
        <v>8192</v>
      </c>
      <c r="B8193" s="13">
        <v>0.29150817373116689</v>
      </c>
    </row>
    <row r="8194" spans="1:2">
      <c r="A8194">
        <v>8193</v>
      </c>
      <c r="B8194" s="13">
        <v>-1.1737674256284503</v>
      </c>
    </row>
    <row r="8195" spans="1:2">
      <c r="A8195">
        <v>8194</v>
      </c>
      <c r="B8195" s="13">
        <v>-5.9169764268690921</v>
      </c>
    </row>
    <row r="8196" spans="1:2">
      <c r="A8196">
        <v>8195</v>
      </c>
      <c r="B8196" s="13">
        <v>0.87070475669061542</v>
      </c>
    </row>
    <row r="8197" spans="1:2">
      <c r="A8197">
        <v>8196</v>
      </c>
      <c r="B8197" s="13">
        <v>-7.168994616543273</v>
      </c>
    </row>
    <row r="8198" spans="1:2">
      <c r="A8198">
        <v>8197</v>
      </c>
      <c r="B8198" s="13">
        <v>-3.7261880170217196</v>
      </c>
    </row>
    <row r="8199" spans="1:2">
      <c r="A8199">
        <v>8198</v>
      </c>
      <c r="B8199" s="13">
        <v>-3.2885723390594115</v>
      </c>
    </row>
    <row r="8200" spans="1:2">
      <c r="A8200">
        <v>8199</v>
      </c>
      <c r="B8200" s="13">
        <v>-1.0294963574879279</v>
      </c>
    </row>
    <row r="8201" spans="1:2">
      <c r="A8201">
        <v>8200</v>
      </c>
      <c r="B8201" s="13">
        <v>-1.8733713192237471</v>
      </c>
    </row>
    <row r="8202" spans="1:2">
      <c r="A8202">
        <v>8201</v>
      </c>
      <c r="B8202" s="13">
        <v>1.5908183238384552</v>
      </c>
    </row>
    <row r="8203" spans="1:2">
      <c r="A8203">
        <v>8202</v>
      </c>
      <c r="B8203" s="13">
        <v>3.5640918124345466</v>
      </c>
    </row>
    <row r="8204" spans="1:2">
      <c r="A8204">
        <v>8203</v>
      </c>
      <c r="B8204" s="13">
        <v>4.0999104534444424</v>
      </c>
    </row>
    <row r="8205" spans="1:2">
      <c r="A8205">
        <v>8204</v>
      </c>
      <c r="B8205" s="13">
        <v>-3.3488184290102634</v>
      </c>
    </row>
    <row r="8206" spans="1:2">
      <c r="A8206">
        <v>8205</v>
      </c>
      <c r="B8206" s="13">
        <v>-6.8915160303129062</v>
      </c>
    </row>
    <row r="8207" spans="1:2">
      <c r="A8207">
        <v>8206</v>
      </c>
      <c r="B8207" s="13">
        <v>-0.48745382279248134</v>
      </c>
    </row>
    <row r="8208" spans="1:2">
      <c r="A8208">
        <v>8207</v>
      </c>
      <c r="B8208" s="13">
        <v>3.1925566426224297</v>
      </c>
    </row>
    <row r="8209" spans="1:2">
      <c r="A8209">
        <v>8208</v>
      </c>
      <c r="B8209" s="13">
        <v>-0.95236502137607559</v>
      </c>
    </row>
    <row r="8210" spans="1:2">
      <c r="A8210">
        <v>8209</v>
      </c>
      <c r="B8210" s="13">
        <v>3.6863315449444198</v>
      </c>
    </row>
    <row r="8211" spans="1:2">
      <c r="A8211">
        <v>8210</v>
      </c>
      <c r="B8211" s="13">
        <v>0.32156805003120337</v>
      </c>
    </row>
    <row r="8212" spans="1:2">
      <c r="A8212">
        <v>8211</v>
      </c>
      <c r="B8212" s="13">
        <v>-2.1224513030191274</v>
      </c>
    </row>
    <row r="8213" spans="1:2">
      <c r="A8213">
        <v>8212</v>
      </c>
      <c r="B8213" s="13">
        <v>-8.160214113212124</v>
      </c>
    </row>
    <row r="8214" spans="1:2">
      <c r="A8214">
        <v>8213</v>
      </c>
      <c r="B8214" s="13">
        <v>0.67656308502795393</v>
      </c>
    </row>
    <row r="8215" spans="1:2">
      <c r="A8215">
        <v>8214</v>
      </c>
      <c r="B8215" s="13">
        <v>-1.0124639843641852</v>
      </c>
    </row>
    <row r="8216" spans="1:2">
      <c r="A8216">
        <v>8215</v>
      </c>
      <c r="B8216" s="13">
        <v>-0.76399137768854508</v>
      </c>
    </row>
    <row r="8217" spans="1:2">
      <c r="A8217">
        <v>8216</v>
      </c>
      <c r="B8217" s="13">
        <v>-1.3719359017720802</v>
      </c>
    </row>
    <row r="8218" spans="1:2">
      <c r="A8218">
        <v>8217</v>
      </c>
      <c r="B8218" s="13">
        <v>-2.4939876756329462</v>
      </c>
    </row>
    <row r="8219" spans="1:2">
      <c r="A8219">
        <v>8218</v>
      </c>
      <c r="B8219" s="13">
        <v>0.62450526956128583</v>
      </c>
    </row>
    <row r="8220" spans="1:2">
      <c r="A8220">
        <v>8219</v>
      </c>
      <c r="B8220" s="13">
        <v>2.1872525653977877</v>
      </c>
    </row>
    <row r="8221" spans="1:2">
      <c r="A8221">
        <v>8220</v>
      </c>
      <c r="B8221" s="13">
        <v>-4.6003761528904699</v>
      </c>
    </row>
    <row r="8222" spans="1:2">
      <c r="A8222">
        <v>8221</v>
      </c>
      <c r="B8222" s="13">
        <v>-2.0622076870229971</v>
      </c>
    </row>
    <row r="8223" spans="1:2">
      <c r="A8223">
        <v>8222</v>
      </c>
      <c r="B8223" s="13">
        <v>0.79036195594945646</v>
      </c>
    </row>
    <row r="8224" spans="1:2">
      <c r="A8224">
        <v>8223</v>
      </c>
      <c r="B8224" s="13">
        <v>1.4646635657838756</v>
      </c>
    </row>
    <row r="8225" spans="1:2">
      <c r="A8225">
        <v>8224</v>
      </c>
      <c r="B8225" s="13">
        <v>1.464712293494026</v>
      </c>
    </row>
    <row r="8226" spans="1:2">
      <c r="A8226">
        <v>8225</v>
      </c>
      <c r="B8226" s="13">
        <v>-0.15785918988385517</v>
      </c>
    </row>
    <row r="8227" spans="1:2">
      <c r="A8227">
        <v>8226</v>
      </c>
      <c r="B8227" s="13">
        <v>-2.2957419267198005</v>
      </c>
    </row>
    <row r="8228" spans="1:2">
      <c r="A8228">
        <v>8227</v>
      </c>
      <c r="B8228" s="13">
        <v>3.7060539555310079E-2</v>
      </c>
    </row>
    <row r="8229" spans="1:2">
      <c r="A8229">
        <v>8228</v>
      </c>
      <c r="B8229" s="13">
        <v>-1.2232738162519619</v>
      </c>
    </row>
    <row r="8230" spans="1:2">
      <c r="A8230">
        <v>8229</v>
      </c>
      <c r="B8230" s="13">
        <v>2.0095127508131654</v>
      </c>
    </row>
    <row r="8231" spans="1:2">
      <c r="A8231">
        <v>8230</v>
      </c>
      <c r="B8231" s="13">
        <v>4.1866434683061904</v>
      </c>
    </row>
    <row r="8232" spans="1:2">
      <c r="A8232">
        <v>8231</v>
      </c>
      <c r="B8232" s="13">
        <v>-3.319550442007932</v>
      </c>
    </row>
    <row r="8233" spans="1:2">
      <c r="A8233">
        <v>8232</v>
      </c>
      <c r="B8233" s="13">
        <v>2.6005160995803585</v>
      </c>
    </row>
    <row r="8234" spans="1:2">
      <c r="A8234">
        <v>8233</v>
      </c>
      <c r="B8234" s="13">
        <v>1.3073849816776151</v>
      </c>
    </row>
    <row r="8235" spans="1:2">
      <c r="A8235">
        <v>8234</v>
      </c>
      <c r="B8235" s="13">
        <v>2.5859813002400993</v>
      </c>
    </row>
    <row r="8236" spans="1:2">
      <c r="A8236">
        <v>8235</v>
      </c>
      <c r="B8236" s="13">
        <v>-6.2298787502041639</v>
      </c>
    </row>
    <row r="8237" spans="1:2">
      <c r="A8237">
        <v>8236</v>
      </c>
      <c r="B8237" s="13">
        <v>3.5124149604980381</v>
      </c>
    </row>
    <row r="8238" spans="1:2">
      <c r="A8238">
        <v>8237</v>
      </c>
      <c r="B8238" s="13">
        <v>-1.568764155568025</v>
      </c>
    </row>
    <row r="8239" spans="1:2">
      <c r="A8239">
        <v>8238</v>
      </c>
      <c r="B8239" s="13">
        <v>4.8058320392028255</v>
      </c>
    </row>
    <row r="8240" spans="1:2">
      <c r="A8240">
        <v>8239</v>
      </c>
      <c r="B8240" s="13">
        <v>1.1316763036671071</v>
      </c>
    </row>
    <row r="8241" spans="1:2">
      <c r="A8241">
        <v>8240</v>
      </c>
      <c r="B8241" s="13">
        <v>-5.7435222301281117</v>
      </c>
    </row>
    <row r="8242" spans="1:2">
      <c r="A8242">
        <v>8241</v>
      </c>
      <c r="B8242" s="13">
        <v>-4.0857760474078084</v>
      </c>
    </row>
    <row r="8243" spans="1:2">
      <c r="A8243">
        <v>8242</v>
      </c>
      <c r="B8243" s="13">
        <v>-8.3230650987302628</v>
      </c>
    </row>
    <row r="8244" spans="1:2">
      <c r="A8244">
        <v>8243</v>
      </c>
      <c r="B8244" s="13">
        <v>-5.5935360070054116</v>
      </c>
    </row>
    <row r="8245" spans="1:2">
      <c r="A8245">
        <v>8244</v>
      </c>
      <c r="B8245" s="13">
        <v>-11.943445272641746</v>
      </c>
    </row>
    <row r="8246" spans="1:2">
      <c r="A8246">
        <v>8245</v>
      </c>
      <c r="B8246" s="13">
        <v>2.6218842789861014</v>
      </c>
    </row>
    <row r="8247" spans="1:2">
      <c r="A8247">
        <v>8246</v>
      </c>
      <c r="B8247" s="13">
        <v>1.2382683808213497</v>
      </c>
    </row>
    <row r="8248" spans="1:2">
      <c r="A8248">
        <v>8247</v>
      </c>
      <c r="B8248" s="13">
        <v>-1.8978264449300453</v>
      </c>
    </row>
    <row r="8249" spans="1:2">
      <c r="A8249">
        <v>8248</v>
      </c>
      <c r="B8249" s="13">
        <v>2.0131975058957194</v>
      </c>
    </row>
    <row r="8250" spans="1:2">
      <c r="A8250">
        <v>8249</v>
      </c>
      <c r="B8250" s="13">
        <v>-4.7960541796328853</v>
      </c>
    </row>
    <row r="8251" spans="1:2">
      <c r="A8251">
        <v>8250</v>
      </c>
      <c r="B8251" s="13">
        <v>-4.9002651236319155</v>
      </c>
    </row>
    <row r="8252" spans="1:2">
      <c r="A8252">
        <v>8251</v>
      </c>
      <c r="B8252" s="13">
        <v>0.48573146605712758</v>
      </c>
    </row>
    <row r="8253" spans="1:2">
      <c r="A8253">
        <v>8252</v>
      </c>
      <c r="B8253" s="13">
        <v>-5.8545290905064435</v>
      </c>
    </row>
    <row r="8254" spans="1:2">
      <c r="A8254">
        <v>8253</v>
      </c>
      <c r="B8254" s="13">
        <v>-0.28004860537985304</v>
      </c>
    </row>
    <row r="8255" spans="1:2">
      <c r="A8255">
        <v>8254</v>
      </c>
      <c r="B8255" s="13">
        <v>-4.1139290962403665</v>
      </c>
    </row>
    <row r="8256" spans="1:2">
      <c r="A8256">
        <v>8255</v>
      </c>
      <c r="B8256" s="13">
        <v>2.7201452996641859</v>
      </c>
    </row>
    <row r="8257" spans="1:2">
      <c r="A8257">
        <v>8256</v>
      </c>
      <c r="B8257" s="13">
        <v>0.74234964440891016</v>
      </c>
    </row>
    <row r="8258" spans="1:2">
      <c r="A8258">
        <v>8257</v>
      </c>
      <c r="B8258" s="13">
        <v>2.0162667406055235</v>
      </c>
    </row>
    <row r="8259" spans="1:2">
      <c r="A8259">
        <v>8258</v>
      </c>
      <c r="B8259" s="13">
        <v>-5.3115820998193364</v>
      </c>
    </row>
    <row r="8260" spans="1:2">
      <c r="A8260">
        <v>8259</v>
      </c>
      <c r="B8260" s="13">
        <v>-0.81807162426229363</v>
      </c>
    </row>
    <row r="8261" spans="1:2">
      <c r="A8261">
        <v>8260</v>
      </c>
      <c r="B8261" s="13">
        <v>4.9269924619855381</v>
      </c>
    </row>
    <row r="8262" spans="1:2">
      <c r="A8262">
        <v>8261</v>
      </c>
      <c r="B8262" s="13">
        <v>-4.1713853683926212</v>
      </c>
    </row>
    <row r="8263" spans="1:2">
      <c r="A8263">
        <v>8262</v>
      </c>
      <c r="B8263" s="13">
        <v>1.0530828349009405</v>
      </c>
    </row>
    <row r="8264" spans="1:2">
      <c r="A8264">
        <v>8263</v>
      </c>
      <c r="B8264" s="13">
        <v>3.54850770598846</v>
      </c>
    </row>
    <row r="8265" spans="1:2">
      <c r="A8265">
        <v>8264</v>
      </c>
      <c r="B8265" s="13">
        <v>-4.0435110270053674</v>
      </c>
    </row>
    <row r="8266" spans="1:2">
      <c r="A8266">
        <v>8265</v>
      </c>
      <c r="B8266" s="13">
        <v>6.4861947289360655</v>
      </c>
    </row>
    <row r="8267" spans="1:2">
      <c r="A8267">
        <v>8266</v>
      </c>
      <c r="B8267" s="13">
        <v>-10.044371387008859</v>
      </c>
    </row>
    <row r="8268" spans="1:2">
      <c r="A8268">
        <v>8267</v>
      </c>
      <c r="B8268" s="13">
        <v>1.1667038176393671</v>
      </c>
    </row>
    <row r="8269" spans="1:2">
      <c r="A8269">
        <v>8268</v>
      </c>
      <c r="B8269" s="13">
        <v>0.8310338594687221</v>
      </c>
    </row>
    <row r="8270" spans="1:2">
      <c r="A8270">
        <v>8269</v>
      </c>
      <c r="B8270" s="13">
        <v>-1.9849873795666351</v>
      </c>
    </row>
    <row r="8271" spans="1:2">
      <c r="A8271">
        <v>8270</v>
      </c>
      <c r="B8271" s="13">
        <v>-2.03699007123492</v>
      </c>
    </row>
    <row r="8272" spans="1:2">
      <c r="A8272">
        <v>8271</v>
      </c>
      <c r="B8272" s="13">
        <v>3.920365046807512</v>
      </c>
    </row>
    <row r="8273" spans="1:2">
      <c r="A8273">
        <v>8272</v>
      </c>
      <c r="B8273" s="13">
        <v>1.9209791969779333</v>
      </c>
    </row>
    <row r="8274" spans="1:2">
      <c r="A8274">
        <v>8273</v>
      </c>
      <c r="B8274" s="13">
        <v>4.2074773265497667</v>
      </c>
    </row>
    <row r="8275" spans="1:2">
      <c r="A8275">
        <v>8274</v>
      </c>
      <c r="B8275" s="13">
        <v>-2.8765342342611913</v>
      </c>
    </row>
    <row r="8276" spans="1:2">
      <c r="A8276">
        <v>8275</v>
      </c>
      <c r="B8276" s="13">
        <v>-4.7804342226504044</v>
      </c>
    </row>
    <row r="8277" spans="1:2">
      <c r="A8277">
        <v>8276</v>
      </c>
      <c r="B8277" s="13">
        <v>-3.6367970790241539</v>
      </c>
    </row>
    <row r="8278" spans="1:2">
      <c r="A8278">
        <v>8277</v>
      </c>
      <c r="B8278" s="13">
        <v>6.9002742055863903E-2</v>
      </c>
    </row>
    <row r="8279" spans="1:2">
      <c r="A8279">
        <v>8278</v>
      </c>
      <c r="B8279" s="13">
        <v>0.94259631298061874</v>
      </c>
    </row>
    <row r="8280" spans="1:2">
      <c r="A8280">
        <v>8279</v>
      </c>
      <c r="B8280" s="13">
        <v>2.4676337078398749</v>
      </c>
    </row>
    <row r="8281" spans="1:2">
      <c r="A8281">
        <v>8280</v>
      </c>
      <c r="B8281" s="13">
        <v>5.3124817224031595</v>
      </c>
    </row>
    <row r="8282" spans="1:2">
      <c r="A8282">
        <v>8281</v>
      </c>
      <c r="B8282" s="13">
        <v>3.8063129010961001</v>
      </c>
    </row>
    <row r="8283" spans="1:2">
      <c r="A8283">
        <v>8282</v>
      </c>
      <c r="B8283" s="13">
        <v>-3.3463953643877868</v>
      </c>
    </row>
    <row r="8284" spans="1:2">
      <c r="A8284">
        <v>8283</v>
      </c>
      <c r="B8284" s="13">
        <v>7.2046070854527962</v>
      </c>
    </row>
    <row r="8285" spans="1:2">
      <c r="A8285">
        <v>8284</v>
      </c>
      <c r="B8285" s="13">
        <v>-7.3980141009934721</v>
      </c>
    </row>
    <row r="8286" spans="1:2">
      <c r="A8286">
        <v>8285</v>
      </c>
      <c r="B8286" s="13">
        <v>3.6826369179505409</v>
      </c>
    </row>
    <row r="8287" spans="1:2">
      <c r="A8287">
        <v>8286</v>
      </c>
      <c r="B8287" s="13">
        <v>-1.6385930745316466</v>
      </c>
    </row>
    <row r="8288" spans="1:2">
      <c r="A8288">
        <v>8287</v>
      </c>
      <c r="B8288" s="13">
        <v>-0.52636517222547219</v>
      </c>
    </row>
    <row r="8289" spans="1:2">
      <c r="A8289">
        <v>8288</v>
      </c>
      <c r="B8289" s="13">
        <v>7.3723445661868503E-2</v>
      </c>
    </row>
    <row r="8290" spans="1:2">
      <c r="A8290">
        <v>8289</v>
      </c>
      <c r="B8290" s="13">
        <v>-6.8443724175193985</v>
      </c>
    </row>
    <row r="8291" spans="1:2">
      <c r="A8291">
        <v>8290</v>
      </c>
      <c r="B8291" s="13">
        <v>-6.0268604889298381</v>
      </c>
    </row>
    <row r="8292" spans="1:2">
      <c r="A8292">
        <v>8291</v>
      </c>
      <c r="B8292" s="13">
        <v>-8.4521375821020168</v>
      </c>
    </row>
    <row r="8293" spans="1:2">
      <c r="A8293">
        <v>8292</v>
      </c>
      <c r="B8293" s="13">
        <v>-2.2998407211820431</v>
      </c>
    </row>
    <row r="8294" spans="1:2">
      <c r="A8294">
        <v>8293</v>
      </c>
      <c r="B8294" s="13">
        <v>-1.4867619674648331</v>
      </c>
    </row>
    <row r="8295" spans="1:2">
      <c r="A8295">
        <v>8294</v>
      </c>
      <c r="B8295" s="13">
        <v>0.75228171807714894</v>
      </c>
    </row>
    <row r="8296" spans="1:2">
      <c r="A8296">
        <v>8295</v>
      </c>
      <c r="B8296" s="13">
        <v>1.4551431171815443</v>
      </c>
    </row>
    <row r="8297" spans="1:2">
      <c r="A8297">
        <v>8296</v>
      </c>
      <c r="B8297" s="13">
        <v>-6.7910334498191318</v>
      </c>
    </row>
    <row r="8298" spans="1:2">
      <c r="A8298">
        <v>8297</v>
      </c>
      <c r="B8298" s="13">
        <v>5.7342220952120249</v>
      </c>
    </row>
    <row r="8299" spans="1:2">
      <c r="A8299">
        <v>8298</v>
      </c>
      <c r="B8299" s="13">
        <v>-0.29468924022205784</v>
      </c>
    </row>
    <row r="8300" spans="1:2">
      <c r="A8300">
        <v>8299</v>
      </c>
      <c r="B8300" s="13">
        <v>-0.83307623298397082</v>
      </c>
    </row>
    <row r="8301" spans="1:2">
      <c r="A8301">
        <v>8300</v>
      </c>
      <c r="B8301" s="13">
        <v>3.859712650142979</v>
      </c>
    </row>
    <row r="8302" spans="1:2">
      <c r="A8302">
        <v>8301</v>
      </c>
      <c r="B8302" s="13">
        <v>2.5979090893664107</v>
      </c>
    </row>
    <row r="8303" spans="1:2">
      <c r="A8303">
        <v>8302</v>
      </c>
      <c r="B8303" s="13">
        <v>-5.3477739505454487</v>
      </c>
    </row>
    <row r="8304" spans="1:2">
      <c r="A8304">
        <v>8303</v>
      </c>
      <c r="B8304" s="13">
        <v>-2.4562704828561377</v>
      </c>
    </row>
    <row r="8305" spans="1:2">
      <c r="A8305">
        <v>8304</v>
      </c>
      <c r="B8305" s="13">
        <v>0.10410462560533881</v>
      </c>
    </row>
    <row r="8306" spans="1:2">
      <c r="A8306">
        <v>8305</v>
      </c>
      <c r="B8306" s="13">
        <v>-2.6703794285725326</v>
      </c>
    </row>
    <row r="8307" spans="1:2">
      <c r="A8307">
        <v>8306</v>
      </c>
      <c r="B8307" s="13">
        <v>0.78645824085009963</v>
      </c>
    </row>
    <row r="8308" spans="1:2">
      <c r="A8308">
        <v>8307</v>
      </c>
      <c r="B8308" s="13">
        <v>-1.3391958587462787</v>
      </c>
    </row>
    <row r="8309" spans="1:2">
      <c r="A8309">
        <v>8308</v>
      </c>
      <c r="B8309" s="13">
        <v>4.7202092967187852</v>
      </c>
    </row>
    <row r="8310" spans="1:2">
      <c r="A8310">
        <v>8309</v>
      </c>
      <c r="B8310" s="13">
        <v>1.6799431011162189</v>
      </c>
    </row>
    <row r="8311" spans="1:2">
      <c r="A8311">
        <v>8310</v>
      </c>
      <c r="B8311" s="13">
        <v>-4.0652830748842668</v>
      </c>
    </row>
    <row r="8312" spans="1:2">
      <c r="A8312">
        <v>8311</v>
      </c>
      <c r="B8312" s="13">
        <v>-6.0292086475659312</v>
      </c>
    </row>
    <row r="8313" spans="1:2">
      <c r="A8313">
        <v>8312</v>
      </c>
      <c r="B8313" s="13">
        <v>2.4950163239620653</v>
      </c>
    </row>
    <row r="8314" spans="1:2">
      <c r="A8314">
        <v>8313</v>
      </c>
      <c r="B8314" s="13">
        <v>5.5294688085889039</v>
      </c>
    </row>
    <row r="8315" spans="1:2">
      <c r="A8315">
        <v>8314</v>
      </c>
      <c r="B8315" s="13">
        <v>3.9033538177800162</v>
      </c>
    </row>
    <row r="8316" spans="1:2">
      <c r="A8316">
        <v>8315</v>
      </c>
      <c r="B8316" s="13">
        <v>3.3379483058863593</v>
      </c>
    </row>
    <row r="8317" spans="1:2">
      <c r="A8317">
        <v>8316</v>
      </c>
      <c r="B8317" s="13">
        <v>-6.0314170875926054</v>
      </c>
    </row>
    <row r="8318" spans="1:2">
      <c r="A8318">
        <v>8317</v>
      </c>
      <c r="B8318" s="13">
        <v>0.86546870917023533</v>
      </c>
    </row>
    <row r="8319" spans="1:2">
      <c r="A8319">
        <v>8318</v>
      </c>
      <c r="B8319" s="13">
        <v>4.5369938008849413</v>
      </c>
    </row>
    <row r="8320" spans="1:2">
      <c r="A8320">
        <v>8319</v>
      </c>
      <c r="B8320" s="13">
        <v>0.6274963165838684</v>
      </c>
    </row>
    <row r="8321" spans="1:2">
      <c r="A8321">
        <v>8320</v>
      </c>
      <c r="B8321" s="13">
        <v>-3.3511413941163886</v>
      </c>
    </row>
    <row r="8322" spans="1:2">
      <c r="A8322">
        <v>8321</v>
      </c>
      <c r="B8322" s="13">
        <v>5.4155249697221919</v>
      </c>
    </row>
    <row r="8323" spans="1:2">
      <c r="A8323">
        <v>8322</v>
      </c>
      <c r="B8323" s="13">
        <v>-4.3255265665177474</v>
      </c>
    </row>
    <row r="8324" spans="1:2">
      <c r="A8324">
        <v>8323</v>
      </c>
      <c r="B8324" s="13">
        <v>-4.2560585768522792</v>
      </c>
    </row>
    <row r="8325" spans="1:2">
      <c r="A8325">
        <v>8324</v>
      </c>
      <c r="B8325" s="13">
        <v>0.19025577529293633</v>
      </c>
    </row>
    <row r="8326" spans="1:2">
      <c r="A8326">
        <v>8325</v>
      </c>
      <c r="B8326" s="13">
        <v>-0.2197755577173274</v>
      </c>
    </row>
    <row r="8327" spans="1:2">
      <c r="A8327">
        <v>8326</v>
      </c>
      <c r="B8327" s="13">
        <v>-4.1160481883464008</v>
      </c>
    </row>
    <row r="8328" spans="1:2">
      <c r="A8328">
        <v>8327</v>
      </c>
      <c r="B8328" s="13">
        <v>-3.796401702998534</v>
      </c>
    </row>
    <row r="8329" spans="1:2">
      <c r="A8329">
        <v>8328</v>
      </c>
      <c r="B8329" s="13">
        <v>-2.407544516096654</v>
      </c>
    </row>
    <row r="8330" spans="1:2">
      <c r="A8330">
        <v>8329</v>
      </c>
      <c r="B8330" s="13">
        <v>-6.1365527466293779</v>
      </c>
    </row>
    <row r="8331" spans="1:2">
      <c r="A8331">
        <v>8330</v>
      </c>
      <c r="B8331" s="13">
        <v>-0.6547285324039871</v>
      </c>
    </row>
    <row r="8332" spans="1:2">
      <c r="A8332">
        <v>8331</v>
      </c>
      <c r="B8332" s="13">
        <v>-4.5753002090003001</v>
      </c>
    </row>
    <row r="8333" spans="1:2">
      <c r="A8333">
        <v>8332</v>
      </c>
      <c r="B8333" s="13">
        <v>-4.0923624534659622</v>
      </c>
    </row>
    <row r="8334" spans="1:2">
      <c r="A8334">
        <v>8333</v>
      </c>
      <c r="B8334" s="13">
        <v>-2.6245187059039035</v>
      </c>
    </row>
    <row r="8335" spans="1:2">
      <c r="A8335">
        <v>8334</v>
      </c>
      <c r="B8335" s="13">
        <v>-1.7473414159486964</v>
      </c>
    </row>
    <row r="8336" spans="1:2">
      <c r="A8336">
        <v>8335</v>
      </c>
      <c r="B8336" s="13">
        <v>2.9230628541626444</v>
      </c>
    </row>
    <row r="8337" spans="1:2">
      <c r="A8337">
        <v>8336</v>
      </c>
      <c r="B8337" s="13">
        <v>-8.1434502432370071</v>
      </c>
    </row>
    <row r="8338" spans="1:2">
      <c r="A8338">
        <v>8337</v>
      </c>
      <c r="B8338" s="13">
        <v>2.2186539961752509</v>
      </c>
    </row>
    <row r="8339" spans="1:2">
      <c r="A8339">
        <v>8338</v>
      </c>
      <c r="B8339" s="13">
        <v>-7.2683409133284362</v>
      </c>
    </row>
    <row r="8340" spans="1:2">
      <c r="A8340">
        <v>8339</v>
      </c>
      <c r="B8340" s="13">
        <v>-3.025801843340544</v>
      </c>
    </row>
    <row r="8341" spans="1:2">
      <c r="A8341">
        <v>8340</v>
      </c>
      <c r="B8341" s="13">
        <v>2.0187298027565608</v>
      </c>
    </row>
    <row r="8342" spans="1:2">
      <c r="A8342">
        <v>8341</v>
      </c>
      <c r="B8342" s="13">
        <v>2.8886081536695536E-2</v>
      </c>
    </row>
    <row r="8343" spans="1:2">
      <c r="A8343">
        <v>8342</v>
      </c>
      <c r="B8343" s="13">
        <v>-0.3531138474234039</v>
      </c>
    </row>
    <row r="8344" spans="1:2">
      <c r="A8344">
        <v>8343</v>
      </c>
      <c r="B8344" s="13">
        <v>-5.4649695948036809</v>
      </c>
    </row>
    <row r="8345" spans="1:2">
      <c r="A8345">
        <v>8344</v>
      </c>
      <c r="B8345" s="13">
        <v>-3.1473283193093757</v>
      </c>
    </row>
    <row r="8346" spans="1:2">
      <c r="A8346">
        <v>8345</v>
      </c>
      <c r="B8346" s="13">
        <v>-1.3658165359249712</v>
      </c>
    </row>
    <row r="8347" spans="1:2">
      <c r="A8347">
        <v>8346</v>
      </c>
      <c r="B8347" s="13">
        <v>-9.2750177938613343E-2</v>
      </c>
    </row>
    <row r="8348" spans="1:2">
      <c r="A8348">
        <v>8347</v>
      </c>
      <c r="B8348" s="13">
        <v>-1.1177658159446555</v>
      </c>
    </row>
    <row r="8349" spans="1:2">
      <c r="A8349">
        <v>8348</v>
      </c>
      <c r="B8349" s="13">
        <v>-2.7459174362144978</v>
      </c>
    </row>
    <row r="8350" spans="1:2">
      <c r="A8350">
        <v>8349</v>
      </c>
      <c r="B8350" s="13">
        <v>-0.35963462683713177</v>
      </c>
    </row>
    <row r="8351" spans="1:2">
      <c r="A8351">
        <v>8350</v>
      </c>
      <c r="B8351" s="13">
        <v>-4.1233863979020962</v>
      </c>
    </row>
    <row r="8352" spans="1:2">
      <c r="A8352">
        <v>8351</v>
      </c>
      <c r="B8352" s="13">
        <v>1.0157785520256182</v>
      </c>
    </row>
    <row r="8353" spans="1:2">
      <c r="A8353">
        <v>8352</v>
      </c>
      <c r="B8353" s="13">
        <v>3.5002252193073593</v>
      </c>
    </row>
    <row r="8354" spans="1:2">
      <c r="A8354">
        <v>8353</v>
      </c>
      <c r="B8354" s="13">
        <v>0.10893027762929197</v>
      </c>
    </row>
    <row r="8355" spans="1:2">
      <c r="A8355">
        <v>8354</v>
      </c>
      <c r="B8355" s="13">
        <v>-4.07923086084313</v>
      </c>
    </row>
    <row r="8356" spans="1:2">
      <c r="A8356">
        <v>8355</v>
      </c>
      <c r="B8356" s="13">
        <v>-2.395303494448592</v>
      </c>
    </row>
    <row r="8357" spans="1:2">
      <c r="A8357">
        <v>8356</v>
      </c>
      <c r="B8357" s="13">
        <v>-1.6436204356435857</v>
      </c>
    </row>
    <row r="8358" spans="1:2">
      <c r="A8358">
        <v>8357</v>
      </c>
      <c r="B8358" s="13">
        <v>-0.26492070408597718</v>
      </c>
    </row>
    <row r="8359" spans="1:2">
      <c r="A8359">
        <v>8358</v>
      </c>
      <c r="B8359" s="13">
        <v>-3.3741875921772202</v>
      </c>
    </row>
    <row r="8360" spans="1:2">
      <c r="A8360">
        <v>8359</v>
      </c>
      <c r="B8360" s="13">
        <v>-2.7310476716117424</v>
      </c>
    </row>
    <row r="8361" spans="1:2">
      <c r="A8361">
        <v>8360</v>
      </c>
      <c r="B8361" s="13">
        <v>0.39317409941585357</v>
      </c>
    </row>
    <row r="8362" spans="1:2">
      <c r="A8362">
        <v>8361</v>
      </c>
      <c r="B8362" s="13">
        <v>1.0223279408506645</v>
      </c>
    </row>
    <row r="8363" spans="1:2">
      <c r="A8363">
        <v>8362</v>
      </c>
      <c r="B8363" s="13">
        <v>1.7550333349972396</v>
      </c>
    </row>
    <row r="8364" spans="1:2">
      <c r="A8364">
        <v>8363</v>
      </c>
      <c r="B8364" s="13">
        <v>3.0150953725269098</v>
      </c>
    </row>
    <row r="8365" spans="1:2">
      <c r="A8365">
        <v>8364</v>
      </c>
      <c r="B8365" s="13">
        <v>-1.7505276798079954</v>
      </c>
    </row>
    <row r="8366" spans="1:2">
      <c r="A8366">
        <v>8365</v>
      </c>
      <c r="B8366" s="13">
        <v>3.4342500232753848</v>
      </c>
    </row>
    <row r="8367" spans="1:2">
      <c r="A8367">
        <v>8366</v>
      </c>
      <c r="B8367" s="13">
        <v>1.212607684021072</v>
      </c>
    </row>
    <row r="8368" spans="1:2">
      <c r="A8368">
        <v>8367</v>
      </c>
      <c r="B8368" s="13">
        <v>-1.1534692044511148</v>
      </c>
    </row>
    <row r="8369" spans="1:2">
      <c r="A8369">
        <v>8368</v>
      </c>
      <c r="B8369" s="13">
        <v>-0.96623427930105976</v>
      </c>
    </row>
    <row r="8370" spans="1:2">
      <c r="A8370">
        <v>8369</v>
      </c>
      <c r="B8370" s="13">
        <v>-1.6231309433185217</v>
      </c>
    </row>
    <row r="8371" spans="1:2">
      <c r="A8371">
        <v>8370</v>
      </c>
      <c r="B8371" s="13">
        <v>2.0877754761072733</v>
      </c>
    </row>
    <row r="8372" spans="1:2">
      <c r="A8372">
        <v>8371</v>
      </c>
      <c r="B8372" s="13">
        <v>-5.5839289223698438</v>
      </c>
    </row>
    <row r="8373" spans="1:2">
      <c r="A8373">
        <v>8372</v>
      </c>
      <c r="B8373" s="13">
        <v>-0.20011620485230283</v>
      </c>
    </row>
    <row r="8374" spans="1:2">
      <c r="A8374">
        <v>8373</v>
      </c>
      <c r="B8374" s="13">
        <v>-4.390981786417175</v>
      </c>
    </row>
    <row r="8375" spans="1:2">
      <c r="A8375">
        <v>8374</v>
      </c>
      <c r="B8375" s="13">
        <v>-2.6488261278019323</v>
      </c>
    </row>
    <row r="8376" spans="1:2">
      <c r="A8376">
        <v>8375</v>
      </c>
      <c r="B8376" s="13">
        <v>2.4463599416861364</v>
      </c>
    </row>
    <row r="8377" spans="1:2">
      <c r="A8377">
        <v>8376</v>
      </c>
      <c r="B8377" s="13">
        <v>-4.0609713404892949</v>
      </c>
    </row>
    <row r="8378" spans="1:2">
      <c r="A8378">
        <v>8377</v>
      </c>
      <c r="B8378" s="13">
        <v>2.6423921983732139</v>
      </c>
    </row>
    <row r="8379" spans="1:2">
      <c r="A8379">
        <v>8378</v>
      </c>
      <c r="B8379" s="13">
        <v>-3.9185180936060013</v>
      </c>
    </row>
    <row r="8380" spans="1:2">
      <c r="A8380">
        <v>8379</v>
      </c>
      <c r="B8380" s="13">
        <v>-3.9197640030115455</v>
      </c>
    </row>
    <row r="8381" spans="1:2">
      <c r="A8381">
        <v>8380</v>
      </c>
      <c r="B8381" s="13">
        <v>-2.8007666649482537</v>
      </c>
    </row>
    <row r="8382" spans="1:2">
      <c r="A8382">
        <v>8381</v>
      </c>
      <c r="B8382" s="13">
        <v>2.1685221404219353</v>
      </c>
    </row>
    <row r="8383" spans="1:2">
      <c r="A8383">
        <v>8382</v>
      </c>
      <c r="B8383" s="13">
        <v>-3.310988950828722</v>
      </c>
    </row>
    <row r="8384" spans="1:2">
      <c r="A8384">
        <v>8383</v>
      </c>
      <c r="B8384" s="13">
        <v>-3.073904217462899</v>
      </c>
    </row>
    <row r="8385" spans="1:2">
      <c r="A8385">
        <v>8384</v>
      </c>
      <c r="B8385" s="13">
        <v>2.0950391603053813</v>
      </c>
    </row>
    <row r="8386" spans="1:2">
      <c r="A8386">
        <v>8385</v>
      </c>
      <c r="B8386" s="13">
        <v>-7.1179797721990559</v>
      </c>
    </row>
    <row r="8387" spans="1:2">
      <c r="A8387">
        <v>8386</v>
      </c>
      <c r="B8387" s="13">
        <v>-3.1465143123358303</v>
      </c>
    </row>
    <row r="8388" spans="1:2">
      <c r="A8388">
        <v>8387</v>
      </c>
      <c r="B8388" s="13">
        <v>-3.5324041621155433</v>
      </c>
    </row>
    <row r="8389" spans="1:2">
      <c r="A8389">
        <v>8388</v>
      </c>
      <c r="B8389" s="13">
        <v>-1.3387748505773795</v>
      </c>
    </row>
    <row r="8390" spans="1:2">
      <c r="A8390">
        <v>8389</v>
      </c>
      <c r="B8390" s="13">
        <v>-2.2529860198005505</v>
      </c>
    </row>
    <row r="8391" spans="1:2">
      <c r="A8391">
        <v>8390</v>
      </c>
      <c r="B8391" s="13">
        <v>3.6525789877980626</v>
      </c>
    </row>
    <row r="8392" spans="1:2">
      <c r="A8392">
        <v>8391</v>
      </c>
      <c r="B8392" s="13">
        <v>1.6473072676620366</v>
      </c>
    </row>
    <row r="8393" spans="1:2">
      <c r="A8393">
        <v>8392</v>
      </c>
      <c r="B8393" s="13">
        <v>-1.0554913414555984</v>
      </c>
    </row>
    <row r="8394" spans="1:2">
      <c r="A8394">
        <v>8393</v>
      </c>
      <c r="B8394" s="13">
        <v>-1.7634245886287778</v>
      </c>
    </row>
    <row r="8395" spans="1:2">
      <c r="A8395">
        <v>8394</v>
      </c>
      <c r="B8395" s="13">
        <v>-2.4242373481002906</v>
      </c>
    </row>
    <row r="8396" spans="1:2">
      <c r="A8396">
        <v>8395</v>
      </c>
      <c r="B8396" s="13">
        <v>-1.0112230124566999</v>
      </c>
    </row>
    <row r="8397" spans="1:2">
      <c r="A8397">
        <v>8396</v>
      </c>
      <c r="B8397" s="13">
        <v>6.0084568444812608E-2</v>
      </c>
    </row>
    <row r="8398" spans="1:2">
      <c r="A8398">
        <v>8397</v>
      </c>
      <c r="B8398" s="13">
        <v>-0.5319238431618053</v>
      </c>
    </row>
    <row r="8399" spans="1:2">
      <c r="A8399">
        <v>8398</v>
      </c>
      <c r="B8399" s="13">
        <v>-5.2880199191863717</v>
      </c>
    </row>
    <row r="8400" spans="1:2">
      <c r="A8400">
        <v>8399</v>
      </c>
      <c r="B8400" s="13">
        <v>2.113882329077418</v>
      </c>
    </row>
    <row r="8401" spans="1:2">
      <c r="A8401">
        <v>8400</v>
      </c>
      <c r="B8401" s="13">
        <v>-0.51177922781726126</v>
      </c>
    </row>
    <row r="8402" spans="1:2">
      <c r="A8402">
        <v>8401</v>
      </c>
      <c r="B8402" s="13">
        <v>-2.2709919176587423</v>
      </c>
    </row>
    <row r="8403" spans="1:2">
      <c r="A8403">
        <v>8402</v>
      </c>
      <c r="B8403" s="13">
        <v>-2.4666344896214474</v>
      </c>
    </row>
    <row r="8404" spans="1:2">
      <c r="A8404">
        <v>8403</v>
      </c>
      <c r="B8404" s="13">
        <v>-5.9054863372905029</v>
      </c>
    </row>
    <row r="8405" spans="1:2">
      <c r="A8405">
        <v>8404</v>
      </c>
      <c r="B8405" s="13">
        <v>-1.9859450893052799</v>
      </c>
    </row>
    <row r="8406" spans="1:2">
      <c r="A8406">
        <v>8405</v>
      </c>
      <c r="B8406" s="13">
        <v>5.020494242483803</v>
      </c>
    </row>
    <row r="8407" spans="1:2">
      <c r="A8407">
        <v>8406</v>
      </c>
      <c r="B8407" s="13">
        <v>3.6754762525224742</v>
      </c>
    </row>
    <row r="8408" spans="1:2">
      <c r="A8408">
        <v>8407</v>
      </c>
      <c r="B8408" s="13">
        <v>-1.4688729358019499</v>
      </c>
    </row>
    <row r="8409" spans="1:2">
      <c r="A8409">
        <v>8408</v>
      </c>
      <c r="B8409" s="13">
        <v>0.75049700187374091</v>
      </c>
    </row>
    <row r="8410" spans="1:2">
      <c r="A8410">
        <v>8409</v>
      </c>
      <c r="B8410" s="13">
        <v>-2.2487412870221224</v>
      </c>
    </row>
    <row r="8411" spans="1:2">
      <c r="A8411">
        <v>8410</v>
      </c>
      <c r="B8411" s="13">
        <v>4.7372916567533059</v>
      </c>
    </row>
    <row r="8412" spans="1:2">
      <c r="A8412">
        <v>8411</v>
      </c>
      <c r="B8412" s="13">
        <v>-3.7224060414371869</v>
      </c>
    </row>
    <row r="8413" spans="1:2">
      <c r="A8413">
        <v>8412</v>
      </c>
      <c r="B8413" s="13">
        <v>-4.5944474218034879</v>
      </c>
    </row>
    <row r="8414" spans="1:2">
      <c r="A8414">
        <v>8413</v>
      </c>
      <c r="B8414" s="13">
        <v>-4.085495106775884</v>
      </c>
    </row>
    <row r="8415" spans="1:2">
      <c r="A8415">
        <v>8414</v>
      </c>
      <c r="B8415" s="13">
        <v>-1.2274279093522809</v>
      </c>
    </row>
    <row r="8416" spans="1:2">
      <c r="A8416">
        <v>8415</v>
      </c>
      <c r="B8416" s="13">
        <v>-2.5986744148783396</v>
      </c>
    </row>
    <row r="8417" spans="1:2">
      <c r="A8417">
        <v>8416</v>
      </c>
      <c r="B8417" s="13">
        <v>-0.25007848971314606</v>
      </c>
    </row>
    <row r="8418" spans="1:2">
      <c r="A8418">
        <v>8417</v>
      </c>
      <c r="B8418" s="13">
        <v>4.2667965462202426</v>
      </c>
    </row>
    <row r="8419" spans="1:2">
      <c r="A8419">
        <v>8418</v>
      </c>
      <c r="B8419" s="13">
        <v>-5.4097878468180065</v>
      </c>
    </row>
    <row r="8420" spans="1:2">
      <c r="A8420">
        <v>8419</v>
      </c>
      <c r="B8420" s="13">
        <v>2.3236477086160234</v>
      </c>
    </row>
    <row r="8421" spans="1:2">
      <c r="A8421">
        <v>8420</v>
      </c>
      <c r="B8421" s="13">
        <v>-4.1331364668689865</v>
      </c>
    </row>
    <row r="8422" spans="1:2">
      <c r="A8422">
        <v>8421</v>
      </c>
      <c r="B8422" s="13">
        <v>-3.1173413404147583</v>
      </c>
    </row>
    <row r="8423" spans="1:2">
      <c r="A8423">
        <v>8422</v>
      </c>
      <c r="B8423" s="13">
        <v>0.14041323636281552</v>
      </c>
    </row>
    <row r="8424" spans="1:2">
      <c r="A8424">
        <v>8423</v>
      </c>
      <c r="B8424" s="13">
        <v>-2.0120168218906707</v>
      </c>
    </row>
    <row r="8425" spans="1:2">
      <c r="A8425">
        <v>8424</v>
      </c>
      <c r="B8425" s="13">
        <v>3.5689452871594676</v>
      </c>
    </row>
    <row r="8426" spans="1:2">
      <c r="A8426">
        <v>8425</v>
      </c>
      <c r="B8426" s="13">
        <v>3.6184841841300792</v>
      </c>
    </row>
    <row r="8427" spans="1:2">
      <c r="A8427">
        <v>8426</v>
      </c>
      <c r="B8427" s="13">
        <v>0.75359110474842639</v>
      </c>
    </row>
    <row r="8428" spans="1:2">
      <c r="A8428">
        <v>8427</v>
      </c>
      <c r="B8428" s="13">
        <v>1.6068933075822771</v>
      </c>
    </row>
    <row r="8429" spans="1:2">
      <c r="A8429">
        <v>8428</v>
      </c>
      <c r="B8429" s="13">
        <v>-4.0364863165294231</v>
      </c>
    </row>
    <row r="8430" spans="1:2">
      <c r="A8430">
        <v>8429</v>
      </c>
      <c r="B8430" s="13">
        <v>-0.35350474430030066</v>
      </c>
    </row>
    <row r="8431" spans="1:2">
      <c r="A8431">
        <v>8430</v>
      </c>
      <c r="B8431" s="13">
        <v>-2.0378375938871964</v>
      </c>
    </row>
    <row r="8432" spans="1:2">
      <c r="A8432">
        <v>8431</v>
      </c>
      <c r="B8432" s="13">
        <v>-0.42694769618193251</v>
      </c>
    </row>
    <row r="8433" spans="1:2">
      <c r="A8433">
        <v>8432</v>
      </c>
      <c r="B8433" s="13">
        <v>-3.3196510996446102</v>
      </c>
    </row>
    <row r="8434" spans="1:2">
      <c r="A8434">
        <v>8433</v>
      </c>
      <c r="B8434" s="13">
        <v>-2.5356753731554473</v>
      </c>
    </row>
    <row r="8435" spans="1:2">
      <c r="A8435">
        <v>8434</v>
      </c>
      <c r="B8435" s="13">
        <v>-3.0196299489487086</v>
      </c>
    </row>
    <row r="8436" spans="1:2">
      <c r="A8436">
        <v>8435</v>
      </c>
      <c r="B8436" s="13">
        <v>1.2398560816868338</v>
      </c>
    </row>
    <row r="8437" spans="1:2">
      <c r="A8437">
        <v>8436</v>
      </c>
      <c r="B8437" s="13">
        <v>2.3456888727481324</v>
      </c>
    </row>
    <row r="8438" spans="1:2">
      <c r="A8438">
        <v>8437</v>
      </c>
      <c r="B8438" s="13">
        <v>2.8883871236999834</v>
      </c>
    </row>
    <row r="8439" spans="1:2">
      <c r="A8439">
        <v>8438</v>
      </c>
      <c r="B8439" s="13">
        <v>-4.0544982050353262</v>
      </c>
    </row>
    <row r="8440" spans="1:2">
      <c r="A8440">
        <v>8439</v>
      </c>
      <c r="B8440" s="13">
        <v>-3.8988670203991691</v>
      </c>
    </row>
    <row r="8441" spans="1:2">
      <c r="A8441">
        <v>8440</v>
      </c>
      <c r="B8441" s="13">
        <v>-6.5986433014550521</v>
      </c>
    </row>
    <row r="8442" spans="1:2">
      <c r="A8442">
        <v>8441</v>
      </c>
      <c r="B8442" s="13">
        <v>0.98663916984428068</v>
      </c>
    </row>
    <row r="8443" spans="1:2">
      <c r="A8443">
        <v>8442</v>
      </c>
      <c r="B8443" s="13">
        <v>8.24499640034837E-3</v>
      </c>
    </row>
    <row r="8444" spans="1:2">
      <c r="A8444">
        <v>8443</v>
      </c>
      <c r="B8444" s="13">
        <v>-2.7259896797650334</v>
      </c>
    </row>
    <row r="8445" spans="1:2">
      <c r="A8445">
        <v>8444</v>
      </c>
      <c r="B8445" s="13">
        <v>-3.1006056289653068</v>
      </c>
    </row>
    <row r="8446" spans="1:2">
      <c r="A8446">
        <v>8445</v>
      </c>
      <c r="B8446" s="13">
        <v>-7.7929658645253284</v>
      </c>
    </row>
    <row r="8447" spans="1:2">
      <c r="A8447">
        <v>8446</v>
      </c>
      <c r="B8447" s="13">
        <v>-2.0416724369029282</v>
      </c>
    </row>
    <row r="8448" spans="1:2">
      <c r="A8448">
        <v>8447</v>
      </c>
      <c r="B8448" s="13">
        <v>0.35680479935953446</v>
      </c>
    </row>
    <row r="8449" spans="1:2">
      <c r="A8449">
        <v>8448</v>
      </c>
      <c r="B8449" s="13">
        <v>1.569369089453331</v>
      </c>
    </row>
    <row r="8450" spans="1:2">
      <c r="A8450">
        <v>8449</v>
      </c>
      <c r="B8450" s="13">
        <v>-3.2251943898991695</v>
      </c>
    </row>
    <row r="8451" spans="1:2">
      <c r="A8451">
        <v>8450</v>
      </c>
      <c r="B8451" s="13">
        <v>-2.6107301842110417</v>
      </c>
    </row>
    <row r="8452" spans="1:2">
      <c r="A8452">
        <v>8451</v>
      </c>
      <c r="B8452" s="13">
        <v>-1.5656352787208858</v>
      </c>
    </row>
    <row r="8453" spans="1:2">
      <c r="A8453">
        <v>8452</v>
      </c>
      <c r="B8453" s="13">
        <v>-1.7304378199715853</v>
      </c>
    </row>
    <row r="8454" spans="1:2">
      <c r="A8454">
        <v>8453</v>
      </c>
      <c r="B8454" s="13">
        <v>-4.9530003828241655</v>
      </c>
    </row>
    <row r="8455" spans="1:2">
      <c r="A8455">
        <v>8454</v>
      </c>
      <c r="B8455" s="13">
        <v>-2.9036626479751493</v>
      </c>
    </row>
    <row r="8456" spans="1:2">
      <c r="A8456">
        <v>8455</v>
      </c>
      <c r="B8456" s="13">
        <v>1.2981204680686171</v>
      </c>
    </row>
    <row r="8457" spans="1:2">
      <c r="A8457">
        <v>8456</v>
      </c>
      <c r="B8457" s="13">
        <v>3.7317687751553787</v>
      </c>
    </row>
    <row r="8458" spans="1:2">
      <c r="A8458">
        <v>8457</v>
      </c>
      <c r="B8458" s="13">
        <v>-0.29039237446454635</v>
      </c>
    </row>
    <row r="8459" spans="1:2">
      <c r="A8459">
        <v>8458</v>
      </c>
      <c r="B8459" s="13">
        <v>-1.7970939462351723</v>
      </c>
    </row>
    <row r="8460" spans="1:2">
      <c r="A8460">
        <v>8459</v>
      </c>
      <c r="B8460" s="13">
        <v>-7.8511769296385898</v>
      </c>
    </row>
    <row r="8461" spans="1:2">
      <c r="A8461">
        <v>8460</v>
      </c>
      <c r="B8461" s="13">
        <v>2.1891103780332579</v>
      </c>
    </row>
    <row r="8462" spans="1:2">
      <c r="A8462">
        <v>8461</v>
      </c>
      <c r="B8462" s="13">
        <v>0.94737702158140868</v>
      </c>
    </row>
    <row r="8463" spans="1:2">
      <c r="A8463">
        <v>8462</v>
      </c>
      <c r="B8463" s="13">
        <v>-2.083105657416465</v>
      </c>
    </row>
    <row r="8464" spans="1:2">
      <c r="A8464">
        <v>8463</v>
      </c>
      <c r="B8464" s="13">
        <v>2.2819427967972477</v>
      </c>
    </row>
    <row r="8465" spans="1:2">
      <c r="A8465">
        <v>8464</v>
      </c>
      <c r="B8465" s="13">
        <v>4.0300107659445468</v>
      </c>
    </row>
    <row r="8466" spans="1:2">
      <c r="A8466">
        <v>8465</v>
      </c>
      <c r="B8466" s="13">
        <v>-7.4993801476919311</v>
      </c>
    </row>
    <row r="8467" spans="1:2">
      <c r="A8467">
        <v>8466</v>
      </c>
      <c r="B8467" s="13">
        <v>2.6635898830110651</v>
      </c>
    </row>
    <row r="8468" spans="1:2">
      <c r="A8468">
        <v>8467</v>
      </c>
      <c r="B8468" s="13">
        <v>-2.2578160676208356</v>
      </c>
    </row>
    <row r="8469" spans="1:2">
      <c r="A8469">
        <v>8468</v>
      </c>
      <c r="B8469" s="13">
        <v>4.3743402948941563</v>
      </c>
    </row>
    <row r="8470" spans="1:2">
      <c r="A8470">
        <v>8469</v>
      </c>
      <c r="B8470" s="13">
        <v>6.3327225878506841</v>
      </c>
    </row>
    <row r="8471" spans="1:2">
      <c r="A8471">
        <v>8470</v>
      </c>
      <c r="B8471" s="13">
        <v>-0.49901012538999573</v>
      </c>
    </row>
    <row r="8472" spans="1:2">
      <c r="A8472">
        <v>8471</v>
      </c>
      <c r="B8472" s="13">
        <v>-1.1923594104487016</v>
      </c>
    </row>
    <row r="8473" spans="1:2">
      <c r="A8473">
        <v>8472</v>
      </c>
      <c r="B8473" s="13">
        <v>-1.6580953523910513</v>
      </c>
    </row>
    <row r="8474" spans="1:2">
      <c r="A8474">
        <v>8473</v>
      </c>
      <c r="B8474" s="13">
        <v>1.7422213663838995</v>
      </c>
    </row>
    <row r="8475" spans="1:2">
      <c r="A8475">
        <v>8474</v>
      </c>
      <c r="B8475" s="13">
        <v>-1.2012000957722455</v>
      </c>
    </row>
    <row r="8476" spans="1:2">
      <c r="A8476">
        <v>8475</v>
      </c>
      <c r="B8476" s="13">
        <v>2.3921968539943512E-2</v>
      </c>
    </row>
    <row r="8477" spans="1:2">
      <c r="A8477">
        <v>8476</v>
      </c>
      <c r="B8477" s="13">
        <v>-4.6030018541060853</v>
      </c>
    </row>
    <row r="8478" spans="1:2">
      <c r="A8478">
        <v>8477</v>
      </c>
      <c r="B8478" s="13">
        <v>-6.9794364330794698</v>
      </c>
    </row>
    <row r="8479" spans="1:2">
      <c r="A8479">
        <v>8478</v>
      </c>
      <c r="B8479" s="13">
        <v>1.5323283442777564</v>
      </c>
    </row>
    <row r="8480" spans="1:2">
      <c r="A8480">
        <v>8479</v>
      </c>
      <c r="B8480" s="13">
        <v>-2.390307717648485</v>
      </c>
    </row>
    <row r="8481" spans="1:2">
      <c r="A8481">
        <v>8480</v>
      </c>
      <c r="B8481" s="13">
        <v>-0.17439665162382412</v>
      </c>
    </row>
    <row r="8482" spans="1:2">
      <c r="A8482">
        <v>8481</v>
      </c>
      <c r="B8482" s="13">
        <v>-2.3423879743193976</v>
      </c>
    </row>
    <row r="8483" spans="1:2">
      <c r="A8483">
        <v>8482</v>
      </c>
      <c r="B8483" s="13">
        <v>-0.4903933500368986</v>
      </c>
    </row>
    <row r="8484" spans="1:2">
      <c r="A8484">
        <v>8483</v>
      </c>
      <c r="B8484" s="13">
        <v>-0.5330047329653822</v>
      </c>
    </row>
    <row r="8485" spans="1:2">
      <c r="A8485">
        <v>8484</v>
      </c>
      <c r="B8485" s="13">
        <v>-5.7592369006292099</v>
      </c>
    </row>
    <row r="8486" spans="1:2">
      <c r="A8486">
        <v>8485</v>
      </c>
      <c r="B8486" s="13">
        <v>-7.5768791855509745</v>
      </c>
    </row>
    <row r="8487" spans="1:2">
      <c r="A8487">
        <v>8486</v>
      </c>
      <c r="B8487" s="13">
        <v>-2.6103510233167726</v>
      </c>
    </row>
    <row r="8488" spans="1:2">
      <c r="A8488">
        <v>8487</v>
      </c>
      <c r="B8488" s="13">
        <v>1.3675491444431265</v>
      </c>
    </row>
    <row r="8489" spans="1:2">
      <c r="A8489">
        <v>8488</v>
      </c>
      <c r="B8489" s="13">
        <v>-4.724520858965894</v>
      </c>
    </row>
    <row r="8490" spans="1:2">
      <c r="A8490">
        <v>8489</v>
      </c>
      <c r="B8490" s="13">
        <v>-10.496257192807276</v>
      </c>
    </row>
    <row r="8491" spans="1:2">
      <c r="A8491">
        <v>8490</v>
      </c>
      <c r="B8491" s="13">
        <v>0.86872336871300648</v>
      </c>
    </row>
    <row r="8492" spans="1:2">
      <c r="A8492">
        <v>8491</v>
      </c>
      <c r="B8492" s="13">
        <v>-1.830200140369256</v>
      </c>
    </row>
    <row r="8493" spans="1:2">
      <c r="A8493">
        <v>8492</v>
      </c>
      <c r="B8493" s="13">
        <v>-5.4083681035539781</v>
      </c>
    </row>
    <row r="8494" spans="1:2">
      <c r="A8494">
        <v>8493</v>
      </c>
      <c r="B8494" s="13">
        <v>1.5523497760285854</v>
      </c>
    </row>
    <row r="8495" spans="1:2">
      <c r="A8495">
        <v>8494</v>
      </c>
      <c r="B8495" s="13">
        <v>-5.2773118578590603</v>
      </c>
    </row>
    <row r="8496" spans="1:2">
      <c r="A8496">
        <v>8495</v>
      </c>
      <c r="B8496" s="13">
        <v>-2.4528553942006681</v>
      </c>
    </row>
    <row r="8497" spans="1:2">
      <c r="A8497">
        <v>8496</v>
      </c>
      <c r="B8497" s="13">
        <v>7.0610240878999413</v>
      </c>
    </row>
    <row r="8498" spans="1:2">
      <c r="A8498">
        <v>8497</v>
      </c>
      <c r="B8498" s="13">
        <v>0.50622312783395484</v>
      </c>
    </row>
    <row r="8499" spans="1:2">
      <c r="A8499">
        <v>8498</v>
      </c>
      <c r="B8499" s="13">
        <v>1.4241277016589615</v>
      </c>
    </row>
    <row r="8500" spans="1:2">
      <c r="A8500">
        <v>8499</v>
      </c>
      <c r="B8500" s="13">
        <v>-1.5839812121343395</v>
      </c>
    </row>
    <row r="8501" spans="1:2">
      <c r="A8501">
        <v>8500</v>
      </c>
      <c r="B8501" s="13">
        <v>-3.3919009476375264</v>
      </c>
    </row>
    <row r="8502" spans="1:2">
      <c r="A8502">
        <v>8501</v>
      </c>
      <c r="B8502" s="13">
        <v>-5.7040923523476472</v>
      </c>
    </row>
    <row r="8503" spans="1:2">
      <c r="A8503">
        <v>8502</v>
      </c>
      <c r="B8503" s="13">
        <v>1.7774088647945989</v>
      </c>
    </row>
    <row r="8504" spans="1:2">
      <c r="A8504">
        <v>8503</v>
      </c>
      <c r="B8504" s="13">
        <v>-0.84989695256602349</v>
      </c>
    </row>
    <row r="8505" spans="1:2">
      <c r="A8505">
        <v>8504</v>
      </c>
      <c r="B8505" s="13">
        <v>2.0211698708951538</v>
      </c>
    </row>
    <row r="8506" spans="1:2">
      <c r="A8506">
        <v>8505</v>
      </c>
      <c r="B8506" s="13">
        <v>-1.2478277880382629</v>
      </c>
    </row>
    <row r="8507" spans="1:2">
      <c r="A8507">
        <v>8506</v>
      </c>
      <c r="B8507" s="13">
        <v>3.7460164739057609</v>
      </c>
    </row>
    <row r="8508" spans="1:2">
      <c r="A8508">
        <v>8507</v>
      </c>
      <c r="B8508" s="13">
        <v>-7.1389674517843655</v>
      </c>
    </row>
    <row r="8509" spans="1:2">
      <c r="A8509">
        <v>8508</v>
      </c>
      <c r="B8509" s="13">
        <v>-0.22810753082133595</v>
      </c>
    </row>
    <row r="8510" spans="1:2">
      <c r="A8510">
        <v>8509</v>
      </c>
      <c r="B8510" s="13">
        <v>-2.97333971580602</v>
      </c>
    </row>
    <row r="8511" spans="1:2">
      <c r="A8511">
        <v>8510</v>
      </c>
      <c r="B8511" s="13">
        <v>-1.2143119355609147</v>
      </c>
    </row>
    <row r="8512" spans="1:2">
      <c r="A8512">
        <v>8511</v>
      </c>
      <c r="B8512" s="13">
        <v>5.0591372749127093</v>
      </c>
    </row>
    <row r="8513" spans="1:2">
      <c r="A8513">
        <v>8512</v>
      </c>
      <c r="B8513" s="13">
        <v>0.87060434293279287</v>
      </c>
    </row>
    <row r="8514" spans="1:2">
      <c r="A8514">
        <v>8513</v>
      </c>
      <c r="B8514" s="13">
        <v>4.409016365080662</v>
      </c>
    </row>
    <row r="8515" spans="1:2">
      <c r="A8515">
        <v>8514</v>
      </c>
      <c r="B8515" s="13">
        <v>3.705284562781157</v>
      </c>
    </row>
    <row r="8516" spans="1:2">
      <c r="A8516">
        <v>8515</v>
      </c>
      <c r="B8516" s="13">
        <v>-3.0985936135402192</v>
      </c>
    </row>
    <row r="8517" spans="1:2">
      <c r="A8517">
        <v>8516</v>
      </c>
      <c r="B8517" s="13">
        <v>-4.7322522902032311</v>
      </c>
    </row>
    <row r="8518" spans="1:2">
      <c r="A8518">
        <v>8517</v>
      </c>
      <c r="B8518" s="13">
        <v>-0.50354373341974556</v>
      </c>
    </row>
    <row r="8519" spans="1:2">
      <c r="A8519">
        <v>8518</v>
      </c>
      <c r="B8519" s="13">
        <v>-1.0976733645947081</v>
      </c>
    </row>
    <row r="8520" spans="1:2">
      <c r="A8520">
        <v>8519</v>
      </c>
      <c r="B8520" s="13">
        <v>-2.0353110816151241</v>
      </c>
    </row>
    <row r="8521" spans="1:2">
      <c r="A8521">
        <v>8520</v>
      </c>
      <c r="B8521" s="13">
        <v>-3.0622275420048624</v>
      </c>
    </row>
    <row r="8522" spans="1:2">
      <c r="A8522">
        <v>8521</v>
      </c>
      <c r="B8522" s="13">
        <v>5.5870958266881354</v>
      </c>
    </row>
    <row r="8523" spans="1:2">
      <c r="A8523">
        <v>8522</v>
      </c>
      <c r="B8523" s="13">
        <v>1.4753028040000926</v>
      </c>
    </row>
    <row r="8524" spans="1:2">
      <c r="A8524">
        <v>8523</v>
      </c>
      <c r="B8524" s="13">
        <v>-2.1629278623245942</v>
      </c>
    </row>
    <row r="8525" spans="1:2">
      <c r="A8525">
        <v>8524</v>
      </c>
      <c r="B8525" s="13">
        <v>1.8256357545861905</v>
      </c>
    </row>
    <row r="8526" spans="1:2">
      <c r="A8526">
        <v>8525</v>
      </c>
      <c r="B8526" s="13">
        <v>-0.6170859718388727</v>
      </c>
    </row>
    <row r="8527" spans="1:2">
      <c r="A8527">
        <v>8526</v>
      </c>
      <c r="B8527" s="13">
        <v>-0.45469581788995467</v>
      </c>
    </row>
    <row r="8528" spans="1:2">
      <c r="A8528">
        <v>8527</v>
      </c>
      <c r="B8528" s="13">
        <v>6.4834169881142723</v>
      </c>
    </row>
    <row r="8529" spans="1:2">
      <c r="A8529">
        <v>8528</v>
      </c>
      <c r="B8529" s="13">
        <v>3.6097823652991679</v>
      </c>
    </row>
    <row r="8530" spans="1:2">
      <c r="A8530">
        <v>8529</v>
      </c>
      <c r="B8530" s="13">
        <v>-1.4418502339810253</v>
      </c>
    </row>
    <row r="8531" spans="1:2">
      <c r="A8531">
        <v>8530</v>
      </c>
      <c r="B8531" s="13">
        <v>-5.4091186384311207</v>
      </c>
    </row>
    <row r="8532" spans="1:2">
      <c r="A8532">
        <v>8531</v>
      </c>
      <c r="B8532" s="13">
        <v>-1.1820613863838667</v>
      </c>
    </row>
    <row r="8533" spans="1:2">
      <c r="A8533">
        <v>8532</v>
      </c>
      <c r="B8533" s="13">
        <v>1.9183366727222486</v>
      </c>
    </row>
    <row r="8534" spans="1:2">
      <c r="A8534">
        <v>8533</v>
      </c>
      <c r="B8534" s="13">
        <v>-5.6656954453059543</v>
      </c>
    </row>
    <row r="8535" spans="1:2">
      <c r="A8535">
        <v>8534</v>
      </c>
      <c r="B8535" s="13">
        <v>3.5767337878783323</v>
      </c>
    </row>
    <row r="8536" spans="1:2">
      <c r="A8536">
        <v>8535</v>
      </c>
      <c r="B8536" s="13">
        <v>3.6583576694059414</v>
      </c>
    </row>
    <row r="8537" spans="1:2">
      <c r="A8537">
        <v>8536</v>
      </c>
      <c r="B8537" s="13">
        <v>5.2702229859177123</v>
      </c>
    </row>
    <row r="8538" spans="1:2">
      <c r="A8538">
        <v>8537</v>
      </c>
      <c r="B8538" s="13">
        <v>-6.9153874576984187</v>
      </c>
    </row>
    <row r="8539" spans="1:2">
      <c r="A8539">
        <v>8538</v>
      </c>
      <c r="B8539" s="13">
        <v>-3.1853313045106333</v>
      </c>
    </row>
    <row r="8540" spans="1:2">
      <c r="A8540">
        <v>8539</v>
      </c>
      <c r="B8540" s="13">
        <v>-0.64980072104736619</v>
      </c>
    </row>
    <row r="8541" spans="1:2">
      <c r="A8541">
        <v>8540</v>
      </c>
      <c r="B8541" s="13">
        <v>7.0858778524654102</v>
      </c>
    </row>
    <row r="8542" spans="1:2">
      <c r="A8542">
        <v>8541</v>
      </c>
      <c r="B8542" s="13">
        <v>3.3671851868079177</v>
      </c>
    </row>
    <row r="8543" spans="1:2">
      <c r="A8543">
        <v>8542</v>
      </c>
      <c r="B8543" s="13">
        <v>-9.317453731750728</v>
      </c>
    </row>
    <row r="8544" spans="1:2">
      <c r="A8544">
        <v>8543</v>
      </c>
      <c r="B8544" s="13">
        <v>0.93922792285803558</v>
      </c>
    </row>
    <row r="8545" spans="1:2">
      <c r="A8545">
        <v>8544</v>
      </c>
      <c r="B8545" s="13">
        <v>2.1414284685351754</v>
      </c>
    </row>
    <row r="8546" spans="1:2">
      <c r="A8546">
        <v>8545</v>
      </c>
      <c r="B8546" s="13">
        <v>-7.2078109471781993</v>
      </c>
    </row>
    <row r="8547" spans="1:2">
      <c r="A8547">
        <v>8546</v>
      </c>
      <c r="B8547" s="13">
        <v>-2.8041077431441095</v>
      </c>
    </row>
    <row r="8548" spans="1:2">
      <c r="A8548">
        <v>8547</v>
      </c>
      <c r="B8548" s="13">
        <v>-6.2605812125974136</v>
      </c>
    </row>
    <row r="8549" spans="1:2">
      <c r="A8549">
        <v>8548</v>
      </c>
      <c r="B8549" s="13">
        <v>-4.0894168043676151</v>
      </c>
    </row>
    <row r="8550" spans="1:2">
      <c r="A8550">
        <v>8549</v>
      </c>
      <c r="B8550" s="13">
        <v>4.3267867120945898</v>
      </c>
    </row>
    <row r="8551" spans="1:2">
      <c r="A8551">
        <v>8550</v>
      </c>
      <c r="B8551" s="13">
        <v>4.6108761101853002</v>
      </c>
    </row>
    <row r="8552" spans="1:2">
      <c r="A8552">
        <v>8551</v>
      </c>
      <c r="B8552" s="13">
        <v>8.0608142322413548E-2</v>
      </c>
    </row>
    <row r="8553" spans="1:2">
      <c r="A8553">
        <v>8552</v>
      </c>
      <c r="B8553" s="13">
        <v>-0.4073349974134024</v>
      </c>
    </row>
    <row r="8554" spans="1:2">
      <c r="A8554">
        <v>8553</v>
      </c>
      <c r="B8554" s="13">
        <v>0.5188646879590223</v>
      </c>
    </row>
    <row r="8555" spans="1:2">
      <c r="A8555">
        <v>8554</v>
      </c>
      <c r="B8555" s="13">
        <v>-0.12221402563794549</v>
      </c>
    </row>
    <row r="8556" spans="1:2">
      <c r="A8556">
        <v>8555</v>
      </c>
      <c r="B8556" s="13">
        <v>-10.655494912461846</v>
      </c>
    </row>
    <row r="8557" spans="1:2">
      <c r="A8557">
        <v>8556</v>
      </c>
      <c r="B8557" s="13">
        <v>-1.0427519409831869</v>
      </c>
    </row>
    <row r="8558" spans="1:2">
      <c r="A8558">
        <v>8557</v>
      </c>
      <c r="B8558" s="13">
        <v>1.6306501435077538</v>
      </c>
    </row>
    <row r="8559" spans="1:2">
      <c r="A8559">
        <v>8558</v>
      </c>
      <c r="B8559" s="13">
        <v>2.6235831435893795</v>
      </c>
    </row>
    <row r="8560" spans="1:2">
      <c r="A8560">
        <v>8559</v>
      </c>
      <c r="B8560" s="13">
        <v>-8.1654247137717597</v>
      </c>
    </row>
    <row r="8561" spans="1:2">
      <c r="A8561">
        <v>8560</v>
      </c>
      <c r="B8561" s="13">
        <v>2.5983492402700623</v>
      </c>
    </row>
    <row r="8562" spans="1:2">
      <c r="A8562">
        <v>8561</v>
      </c>
      <c r="B8562" s="13">
        <v>-1.4050183293338989</v>
      </c>
    </row>
    <row r="8563" spans="1:2">
      <c r="A8563">
        <v>8562</v>
      </c>
      <c r="B8563" s="13">
        <v>-5.6056795443780318</v>
      </c>
    </row>
    <row r="8564" spans="1:2">
      <c r="A8564">
        <v>8563</v>
      </c>
      <c r="B8564" s="13">
        <v>-8.5362714572370546E-2</v>
      </c>
    </row>
    <row r="8565" spans="1:2">
      <c r="A8565">
        <v>8564</v>
      </c>
      <c r="B8565" s="13">
        <v>1.8960828952817974</v>
      </c>
    </row>
    <row r="8566" spans="1:2">
      <c r="A8566">
        <v>8565</v>
      </c>
      <c r="B8566" s="13">
        <v>-6.9184331978985734</v>
      </c>
    </row>
    <row r="8567" spans="1:2">
      <c r="A8567">
        <v>8566</v>
      </c>
      <c r="B8567" s="13">
        <v>3.047211796087907</v>
      </c>
    </row>
    <row r="8568" spans="1:2">
      <c r="A8568">
        <v>8567</v>
      </c>
      <c r="B8568" s="13">
        <v>-5.0932480257365009</v>
      </c>
    </row>
    <row r="8569" spans="1:2">
      <c r="A8569">
        <v>8568</v>
      </c>
      <c r="B8569" s="13">
        <v>-5.8176259236605272</v>
      </c>
    </row>
    <row r="8570" spans="1:2">
      <c r="A8570">
        <v>8569</v>
      </c>
      <c r="B8570" s="13">
        <v>1.8241278193928596</v>
      </c>
    </row>
    <row r="8571" spans="1:2">
      <c r="A8571">
        <v>8570</v>
      </c>
      <c r="B8571" s="13">
        <v>2.101847361904706</v>
      </c>
    </row>
    <row r="8572" spans="1:2">
      <c r="A8572">
        <v>8571</v>
      </c>
      <c r="B8572" s="13">
        <v>1.0509947674223392</v>
      </c>
    </row>
    <row r="8573" spans="1:2">
      <c r="A8573">
        <v>8572</v>
      </c>
      <c r="B8573" s="13">
        <v>-5.164888952024941</v>
      </c>
    </row>
    <row r="8574" spans="1:2">
      <c r="A8574">
        <v>8573</v>
      </c>
      <c r="B8574" s="13">
        <v>5.338017537291031</v>
      </c>
    </row>
    <row r="8575" spans="1:2">
      <c r="A8575">
        <v>8574</v>
      </c>
      <c r="B8575" s="13">
        <v>1.3462835331810381</v>
      </c>
    </row>
    <row r="8576" spans="1:2">
      <c r="A8576">
        <v>8575</v>
      </c>
      <c r="B8576" s="13">
        <v>2.0414395040991233</v>
      </c>
    </row>
    <row r="8577" spans="1:2">
      <c r="A8577">
        <v>8576</v>
      </c>
      <c r="B8577" s="13">
        <v>-4.6771210819024489</v>
      </c>
    </row>
    <row r="8578" spans="1:2">
      <c r="A8578">
        <v>8577</v>
      </c>
      <c r="B8578" s="13">
        <v>1.6339505416119584</v>
      </c>
    </row>
    <row r="8579" spans="1:2">
      <c r="A8579">
        <v>8578</v>
      </c>
      <c r="B8579" s="13">
        <v>-3.8458772325266333</v>
      </c>
    </row>
    <row r="8580" spans="1:2">
      <c r="A8580">
        <v>8579</v>
      </c>
      <c r="B8580" s="13">
        <v>0.29848788778811541</v>
      </c>
    </row>
    <row r="8581" spans="1:2">
      <c r="A8581">
        <v>8580</v>
      </c>
      <c r="B8581" s="13">
        <v>3.5182838705644448</v>
      </c>
    </row>
    <row r="8582" spans="1:2">
      <c r="A8582">
        <v>8581</v>
      </c>
      <c r="B8582" s="13">
        <v>-5.5994407499800314</v>
      </c>
    </row>
    <row r="8583" spans="1:2">
      <c r="A8583">
        <v>8582</v>
      </c>
      <c r="B8583" s="13">
        <v>-1.1598426385987728</v>
      </c>
    </row>
    <row r="8584" spans="1:2">
      <c r="A8584">
        <v>8583</v>
      </c>
      <c r="B8584" s="13">
        <v>-1.5320865595750914</v>
      </c>
    </row>
    <row r="8585" spans="1:2">
      <c r="A8585">
        <v>8584</v>
      </c>
      <c r="B8585" s="13">
        <v>3.3094496230751722</v>
      </c>
    </row>
    <row r="8586" spans="1:2">
      <c r="A8586">
        <v>8585</v>
      </c>
      <c r="B8586" s="13">
        <v>0.30702510023099028</v>
      </c>
    </row>
    <row r="8587" spans="1:2">
      <c r="A8587">
        <v>8586</v>
      </c>
      <c r="B8587" s="13">
        <v>-0.98754324068206123</v>
      </c>
    </row>
    <row r="8588" spans="1:2">
      <c r="A8588">
        <v>8587</v>
      </c>
      <c r="B8588" s="13">
        <v>-3.1615617065832478</v>
      </c>
    </row>
    <row r="8589" spans="1:2">
      <c r="A8589">
        <v>8588</v>
      </c>
      <c r="B8589" s="13">
        <v>0.91593469129569882</v>
      </c>
    </row>
    <row r="8590" spans="1:2">
      <c r="A8590">
        <v>8589</v>
      </c>
      <c r="B8590" s="13">
        <v>-4.556611963718443</v>
      </c>
    </row>
    <row r="8591" spans="1:2">
      <c r="A8591">
        <v>8590</v>
      </c>
      <c r="B8591" s="13">
        <v>-1.2085437917371786</v>
      </c>
    </row>
    <row r="8592" spans="1:2">
      <c r="A8592">
        <v>8591</v>
      </c>
      <c r="B8592" s="13">
        <v>2.9231851453548034</v>
      </c>
    </row>
    <row r="8593" spans="1:2">
      <c r="A8593">
        <v>8592</v>
      </c>
      <c r="B8593" s="13">
        <v>0.6496698563868093</v>
      </c>
    </row>
    <row r="8594" spans="1:2">
      <c r="A8594">
        <v>8593</v>
      </c>
      <c r="B8594" s="13">
        <v>-5.0049855333929703</v>
      </c>
    </row>
    <row r="8595" spans="1:2">
      <c r="A8595">
        <v>8594</v>
      </c>
      <c r="B8595" s="13">
        <v>-1.7489836988978864</v>
      </c>
    </row>
    <row r="8596" spans="1:2">
      <c r="A8596">
        <v>8595</v>
      </c>
      <c r="B8596" s="13">
        <v>6.2762281051207287</v>
      </c>
    </row>
    <row r="8597" spans="1:2">
      <c r="A8597">
        <v>8596</v>
      </c>
      <c r="B8597" s="13">
        <v>-1.4407146638309289</v>
      </c>
    </row>
    <row r="8598" spans="1:2">
      <c r="A8598">
        <v>8597</v>
      </c>
      <c r="B8598" s="13">
        <v>1.0463432925179219</v>
      </c>
    </row>
    <row r="8599" spans="1:2">
      <c r="A8599">
        <v>8598</v>
      </c>
      <c r="B8599" s="13">
        <v>2.5007342280820035</v>
      </c>
    </row>
    <row r="8600" spans="1:2">
      <c r="A8600">
        <v>8599</v>
      </c>
      <c r="B8600" s="13">
        <v>-0.38814155999746669</v>
      </c>
    </row>
    <row r="8601" spans="1:2">
      <c r="A8601">
        <v>8600</v>
      </c>
      <c r="B8601" s="13">
        <v>6.1719136857635357</v>
      </c>
    </row>
    <row r="8602" spans="1:2">
      <c r="A8602">
        <v>8601</v>
      </c>
      <c r="B8602" s="13">
        <v>0.21827336255485699</v>
      </c>
    </row>
    <row r="8603" spans="1:2">
      <c r="A8603">
        <v>8602</v>
      </c>
      <c r="B8603" s="13">
        <v>-4.203555926200008</v>
      </c>
    </row>
    <row r="8604" spans="1:2">
      <c r="A8604">
        <v>8603</v>
      </c>
      <c r="B8604" s="13">
        <v>2.279941403808408</v>
      </c>
    </row>
    <row r="8605" spans="1:2">
      <c r="A8605">
        <v>8604</v>
      </c>
      <c r="B8605" s="13">
        <v>0.56877649876619729</v>
      </c>
    </row>
    <row r="8606" spans="1:2">
      <c r="A8606">
        <v>8605</v>
      </c>
      <c r="B8606" s="13">
        <v>-7.1110244772498321</v>
      </c>
    </row>
    <row r="8607" spans="1:2">
      <c r="A8607">
        <v>8606</v>
      </c>
      <c r="B8607" s="13">
        <v>-3.6022006211502582</v>
      </c>
    </row>
    <row r="8608" spans="1:2">
      <c r="A8608">
        <v>8607</v>
      </c>
      <c r="B8608" s="13">
        <v>0.16506583435111821</v>
      </c>
    </row>
    <row r="8609" spans="1:2">
      <c r="A8609">
        <v>8608</v>
      </c>
      <c r="B8609" s="13">
        <v>2.4950895029579301</v>
      </c>
    </row>
    <row r="8610" spans="1:2">
      <c r="A8610">
        <v>8609</v>
      </c>
      <c r="B8610" s="13">
        <v>-3.6219823750718225</v>
      </c>
    </row>
    <row r="8611" spans="1:2">
      <c r="A8611">
        <v>8610</v>
      </c>
      <c r="B8611" s="13">
        <v>6.1183445128571092</v>
      </c>
    </row>
    <row r="8612" spans="1:2">
      <c r="A8612">
        <v>8611</v>
      </c>
      <c r="B8612" s="13">
        <v>2.3806377194330461</v>
      </c>
    </row>
    <row r="8613" spans="1:2">
      <c r="A8613">
        <v>8612</v>
      </c>
      <c r="B8613" s="13">
        <v>-2.7980679557077583</v>
      </c>
    </row>
    <row r="8614" spans="1:2">
      <c r="A8614">
        <v>8613</v>
      </c>
      <c r="B8614" s="13">
        <v>-2.2689272882924483</v>
      </c>
    </row>
    <row r="8615" spans="1:2">
      <c r="A8615">
        <v>8614</v>
      </c>
      <c r="B8615" s="13">
        <v>-4.9116284349033617</v>
      </c>
    </row>
    <row r="8616" spans="1:2">
      <c r="A8616">
        <v>8615</v>
      </c>
      <c r="B8616" s="13">
        <v>-2.6960831368259321</v>
      </c>
    </row>
    <row r="8617" spans="1:2">
      <c r="A8617">
        <v>8616</v>
      </c>
      <c r="B8617" s="13">
        <v>-3.6539200920992752</v>
      </c>
    </row>
    <row r="8618" spans="1:2">
      <c r="A8618">
        <v>8617</v>
      </c>
      <c r="B8618" s="13">
        <v>-2.6316183543764295</v>
      </c>
    </row>
    <row r="8619" spans="1:2">
      <c r="A8619">
        <v>8618</v>
      </c>
      <c r="B8619" s="13">
        <v>5.8871465723475547</v>
      </c>
    </row>
    <row r="8620" spans="1:2">
      <c r="A8620">
        <v>8619</v>
      </c>
      <c r="B8620" s="13">
        <v>3.9502906048054052</v>
      </c>
    </row>
    <row r="8621" spans="1:2">
      <c r="A8621">
        <v>8620</v>
      </c>
      <c r="B8621" s="13">
        <v>-4.1754988286024881</v>
      </c>
    </row>
    <row r="8622" spans="1:2">
      <c r="A8622">
        <v>8621</v>
      </c>
      <c r="B8622" s="13">
        <v>-5.3057319025479863</v>
      </c>
    </row>
    <row r="8623" spans="1:2">
      <c r="A8623">
        <v>8622</v>
      </c>
      <c r="B8623" s="13">
        <v>3.8434207883037885</v>
      </c>
    </row>
    <row r="8624" spans="1:2">
      <c r="A8624">
        <v>8623</v>
      </c>
      <c r="B8624" s="13">
        <v>-0.81825510304307647</v>
      </c>
    </row>
    <row r="8625" spans="1:2">
      <c r="A8625">
        <v>8624</v>
      </c>
      <c r="B8625" s="13">
        <v>-7.3469968240679115</v>
      </c>
    </row>
    <row r="8626" spans="1:2">
      <c r="A8626">
        <v>8625</v>
      </c>
      <c r="B8626" s="13">
        <v>-4.0726321141666446</v>
      </c>
    </row>
    <row r="8627" spans="1:2">
      <c r="A8627">
        <v>8626</v>
      </c>
      <c r="B8627" s="13">
        <v>-3.0196363473838526</v>
      </c>
    </row>
    <row r="8628" spans="1:2">
      <c r="A8628">
        <v>8627</v>
      </c>
      <c r="B8628" s="13">
        <v>-5.6049442687892332</v>
      </c>
    </row>
    <row r="8629" spans="1:2">
      <c r="A8629">
        <v>8628</v>
      </c>
      <c r="B8629" s="13">
        <v>2.0702908041353183</v>
      </c>
    </row>
    <row r="8630" spans="1:2">
      <c r="A8630">
        <v>8629</v>
      </c>
      <c r="B8630" s="13">
        <v>-0.47078165666551608</v>
      </c>
    </row>
    <row r="8631" spans="1:2">
      <c r="A8631">
        <v>8630</v>
      </c>
      <c r="B8631" s="13">
        <v>-6.6972688228131485</v>
      </c>
    </row>
    <row r="8632" spans="1:2">
      <c r="A8632">
        <v>8631</v>
      </c>
      <c r="B8632" s="13">
        <v>-0.37595694516888972</v>
      </c>
    </row>
    <row r="8633" spans="1:2">
      <c r="A8633">
        <v>8632</v>
      </c>
      <c r="B8633" s="13">
        <v>-3.8249578577288386</v>
      </c>
    </row>
    <row r="8634" spans="1:2">
      <c r="A8634">
        <v>8633</v>
      </c>
      <c r="B8634" s="13">
        <v>-5.136012491445384</v>
      </c>
    </row>
    <row r="8635" spans="1:2">
      <c r="A8635">
        <v>8634</v>
      </c>
      <c r="B8635" s="13">
        <v>0.91382194581773513</v>
      </c>
    </row>
    <row r="8636" spans="1:2">
      <c r="A8636">
        <v>8635</v>
      </c>
      <c r="B8636" s="13">
        <v>0.9229813430124294</v>
      </c>
    </row>
    <row r="8637" spans="1:2">
      <c r="A8637">
        <v>8636</v>
      </c>
      <c r="B8637" s="13">
        <v>2.2622248863501619</v>
      </c>
    </row>
    <row r="8638" spans="1:2">
      <c r="A8638">
        <v>8637</v>
      </c>
      <c r="B8638" s="13">
        <v>1.9882681068703865</v>
      </c>
    </row>
    <row r="8639" spans="1:2">
      <c r="A8639">
        <v>8638</v>
      </c>
      <c r="B8639" s="13">
        <v>-2.417725146356704</v>
      </c>
    </row>
    <row r="8640" spans="1:2">
      <c r="A8640">
        <v>8639</v>
      </c>
      <c r="B8640" s="13">
        <v>3.3512903863461299</v>
      </c>
    </row>
    <row r="8641" spans="1:2">
      <c r="A8641">
        <v>8640</v>
      </c>
      <c r="B8641" s="13">
        <v>0.86236990043938411</v>
      </c>
    </row>
    <row r="8642" spans="1:2">
      <c r="A8642">
        <v>8641</v>
      </c>
      <c r="B8642" s="13">
        <v>-1.3487502263231101</v>
      </c>
    </row>
    <row r="8643" spans="1:2">
      <c r="A8643">
        <v>8642</v>
      </c>
      <c r="B8643" s="13">
        <v>-3.5036476362366997</v>
      </c>
    </row>
    <row r="8644" spans="1:2">
      <c r="A8644">
        <v>8643</v>
      </c>
      <c r="B8644" s="13">
        <v>-6.3479809843177319</v>
      </c>
    </row>
    <row r="8645" spans="1:2">
      <c r="A8645">
        <v>8644</v>
      </c>
      <c r="B8645" s="13">
        <v>2.4163551223174813</v>
      </c>
    </row>
    <row r="8646" spans="1:2">
      <c r="A8646">
        <v>8645</v>
      </c>
      <c r="B8646" s="13">
        <v>3.9074843416280465</v>
      </c>
    </row>
    <row r="8647" spans="1:2">
      <c r="A8647">
        <v>8646</v>
      </c>
      <c r="B8647" s="13">
        <v>-0.16768806324399679</v>
      </c>
    </row>
    <row r="8648" spans="1:2">
      <c r="A8648">
        <v>8647</v>
      </c>
      <c r="B8648" s="13">
        <v>-5.4422067686294637E-2</v>
      </c>
    </row>
    <row r="8649" spans="1:2">
      <c r="A8649">
        <v>8648</v>
      </c>
      <c r="B8649" s="13">
        <v>-0.28496759684367923</v>
      </c>
    </row>
    <row r="8650" spans="1:2">
      <c r="A8650">
        <v>8649</v>
      </c>
      <c r="B8650" s="13">
        <v>-0.74744255153828409</v>
      </c>
    </row>
    <row r="8651" spans="1:2">
      <c r="A8651">
        <v>8650</v>
      </c>
      <c r="B8651" s="13">
        <v>-10.117033629333555</v>
      </c>
    </row>
    <row r="8652" spans="1:2">
      <c r="A8652">
        <v>8651</v>
      </c>
      <c r="B8652" s="13">
        <v>-2.4282898198156073</v>
      </c>
    </row>
    <row r="8653" spans="1:2">
      <c r="A8653">
        <v>8652</v>
      </c>
      <c r="B8653" s="13">
        <v>-2.8216534441824326</v>
      </c>
    </row>
    <row r="8654" spans="1:2">
      <c r="A8654">
        <v>8653</v>
      </c>
      <c r="B8654" s="13">
        <v>1.2273226378585573</v>
      </c>
    </row>
    <row r="8655" spans="1:2">
      <c r="A8655">
        <v>8654</v>
      </c>
      <c r="B8655" s="13">
        <v>0.95694677644459802</v>
      </c>
    </row>
    <row r="8656" spans="1:2">
      <c r="A8656">
        <v>8655</v>
      </c>
      <c r="B8656" s="13">
        <v>-1.7585854786076547</v>
      </c>
    </row>
    <row r="8657" spans="1:2">
      <c r="A8657">
        <v>8656</v>
      </c>
      <c r="B8657" s="13">
        <v>-1.8453903966921661</v>
      </c>
    </row>
    <row r="8658" spans="1:2">
      <c r="A8658">
        <v>8657</v>
      </c>
      <c r="B8658" s="13">
        <v>2.8395723696284425</v>
      </c>
    </row>
    <row r="8659" spans="1:2">
      <c r="A8659">
        <v>8658</v>
      </c>
      <c r="B8659" s="13">
        <v>2.1018588232841084</v>
      </c>
    </row>
    <row r="8660" spans="1:2">
      <c r="A8660">
        <v>8659</v>
      </c>
      <c r="B8660" s="13">
        <v>-8.6351707817302668</v>
      </c>
    </row>
    <row r="8661" spans="1:2">
      <c r="A8661">
        <v>8660</v>
      </c>
      <c r="B8661" s="13">
        <v>-1.1263575607970242</v>
      </c>
    </row>
    <row r="8662" spans="1:2">
      <c r="A8662">
        <v>8661</v>
      </c>
      <c r="B8662" s="13">
        <v>-1.5092791424852345</v>
      </c>
    </row>
    <row r="8663" spans="1:2">
      <c r="A8663">
        <v>8662</v>
      </c>
      <c r="B8663" s="13">
        <v>-1.0119075705822662</v>
      </c>
    </row>
    <row r="8664" spans="1:2">
      <c r="A8664">
        <v>8663</v>
      </c>
      <c r="B8664" s="13">
        <v>-2.7231386062117449</v>
      </c>
    </row>
    <row r="8665" spans="1:2">
      <c r="A8665">
        <v>8664</v>
      </c>
      <c r="B8665" s="13">
        <v>0.67718529165931318</v>
      </c>
    </row>
    <row r="8666" spans="1:2">
      <c r="A8666">
        <v>8665</v>
      </c>
      <c r="B8666" s="13">
        <v>-2.2256007737228578</v>
      </c>
    </row>
    <row r="8667" spans="1:2">
      <c r="A8667">
        <v>8666</v>
      </c>
      <c r="B8667" s="13">
        <v>4.4437549629814992</v>
      </c>
    </row>
    <row r="8668" spans="1:2">
      <c r="A8668">
        <v>8667</v>
      </c>
      <c r="B8668" s="13">
        <v>-4.4362106836441324</v>
      </c>
    </row>
    <row r="8669" spans="1:2">
      <c r="A8669">
        <v>8668</v>
      </c>
      <c r="B8669" s="13">
        <v>-1.0369106081518904</v>
      </c>
    </row>
    <row r="8670" spans="1:2">
      <c r="A8670">
        <v>8669</v>
      </c>
      <c r="B8670" s="13">
        <v>-1.1998067975922135</v>
      </c>
    </row>
    <row r="8671" spans="1:2">
      <c r="A8671">
        <v>8670</v>
      </c>
      <c r="B8671" s="13">
        <v>3.0191032643482854</v>
      </c>
    </row>
    <row r="8672" spans="1:2">
      <c r="A8672">
        <v>8671</v>
      </c>
      <c r="B8672" s="13">
        <v>-3.7278604042877563</v>
      </c>
    </row>
    <row r="8673" spans="1:2">
      <c r="A8673">
        <v>8672</v>
      </c>
      <c r="B8673" s="13">
        <v>0.7700663795915601</v>
      </c>
    </row>
    <row r="8674" spans="1:2">
      <c r="A8674">
        <v>8673</v>
      </c>
      <c r="B8674" s="13">
        <v>3.4908127739575772</v>
      </c>
    </row>
    <row r="8675" spans="1:2">
      <c r="A8675">
        <v>8674</v>
      </c>
      <c r="B8675" s="13">
        <v>0.79892531600670413</v>
      </c>
    </row>
    <row r="8676" spans="1:2">
      <c r="A8676">
        <v>8675</v>
      </c>
      <c r="B8676" s="13">
        <v>-4.5203498321482698</v>
      </c>
    </row>
    <row r="8677" spans="1:2">
      <c r="A8677">
        <v>8676</v>
      </c>
      <c r="B8677" s="13">
        <v>-1.0534938571389532</v>
      </c>
    </row>
    <row r="8678" spans="1:2">
      <c r="A8678">
        <v>8677</v>
      </c>
      <c r="B8678" s="13">
        <v>2.0110485637390547E-2</v>
      </c>
    </row>
    <row r="8679" spans="1:2">
      <c r="A8679">
        <v>8678</v>
      </c>
      <c r="B8679" s="13">
        <v>0.91625639963274053</v>
      </c>
    </row>
    <row r="8680" spans="1:2">
      <c r="A8680">
        <v>8679</v>
      </c>
      <c r="B8680" s="13">
        <v>-9.0031251222415349</v>
      </c>
    </row>
    <row r="8681" spans="1:2">
      <c r="A8681">
        <v>8680</v>
      </c>
      <c r="B8681" s="13">
        <v>-0.75105735420205577</v>
      </c>
    </row>
    <row r="8682" spans="1:2">
      <c r="A8682">
        <v>8681</v>
      </c>
      <c r="B8682" s="13">
        <v>4.7757554402278437</v>
      </c>
    </row>
    <row r="8683" spans="1:2">
      <c r="A8683">
        <v>8682</v>
      </c>
      <c r="B8683" s="13">
        <v>-3.9773927477889037</v>
      </c>
    </row>
    <row r="8684" spans="1:2">
      <c r="A8684">
        <v>8683</v>
      </c>
      <c r="B8684" s="13">
        <v>-9.6044365708121759</v>
      </c>
    </row>
    <row r="8685" spans="1:2">
      <c r="A8685">
        <v>8684</v>
      </c>
      <c r="B8685" s="13">
        <v>0.43858707045247791</v>
      </c>
    </row>
    <row r="8686" spans="1:2">
      <c r="A8686">
        <v>8685</v>
      </c>
      <c r="B8686" s="13">
        <v>-1.1234348573646848</v>
      </c>
    </row>
    <row r="8687" spans="1:2">
      <c r="A8687">
        <v>8686</v>
      </c>
      <c r="B8687" s="13">
        <v>-0.68640195008185267</v>
      </c>
    </row>
    <row r="8688" spans="1:2">
      <c r="A8688">
        <v>8687</v>
      </c>
      <c r="B8688" s="13">
        <v>7.1135365084960211</v>
      </c>
    </row>
    <row r="8689" spans="1:2">
      <c r="A8689">
        <v>8688</v>
      </c>
      <c r="B8689" s="13">
        <v>1.2273525396247975</v>
      </c>
    </row>
    <row r="8690" spans="1:2">
      <c r="A8690">
        <v>8689</v>
      </c>
      <c r="B8690" s="13">
        <v>-5.3106242236175838</v>
      </c>
    </row>
    <row r="8691" spans="1:2">
      <c r="A8691">
        <v>8690</v>
      </c>
      <c r="B8691" s="13">
        <v>5.2365861991499791</v>
      </c>
    </row>
    <row r="8692" spans="1:2">
      <c r="A8692">
        <v>8691</v>
      </c>
      <c r="B8692" s="13">
        <v>0.56153602829967275</v>
      </c>
    </row>
    <row r="8693" spans="1:2">
      <c r="A8693">
        <v>8692</v>
      </c>
      <c r="B8693" s="13">
        <v>-3.0766702767492222</v>
      </c>
    </row>
    <row r="8694" spans="1:2">
      <c r="A8694">
        <v>8693</v>
      </c>
      <c r="B8694" s="13">
        <v>-2.9815232201491755</v>
      </c>
    </row>
    <row r="8695" spans="1:2">
      <c r="A8695">
        <v>8694</v>
      </c>
      <c r="B8695" s="13">
        <v>3.5986796932141862</v>
      </c>
    </row>
    <row r="8696" spans="1:2">
      <c r="A8696">
        <v>8695</v>
      </c>
      <c r="B8696" s="13">
        <v>0.85987700823640367</v>
      </c>
    </row>
    <row r="8697" spans="1:2">
      <c r="A8697">
        <v>8696</v>
      </c>
      <c r="B8697" s="13">
        <v>-6.1831495957417433</v>
      </c>
    </row>
    <row r="8698" spans="1:2">
      <c r="A8698">
        <v>8697</v>
      </c>
      <c r="B8698" s="13">
        <v>-2.1002987142748628</v>
      </c>
    </row>
    <row r="8699" spans="1:2">
      <c r="A8699">
        <v>8698</v>
      </c>
      <c r="B8699" s="13">
        <v>-0.80682911755365039</v>
      </c>
    </row>
    <row r="8700" spans="1:2">
      <c r="A8700">
        <v>8699</v>
      </c>
      <c r="B8700" s="13">
        <v>1.4062224419240539</v>
      </c>
    </row>
    <row r="8701" spans="1:2">
      <c r="A8701">
        <v>8700</v>
      </c>
      <c r="B8701" s="13">
        <v>6.7069139612046218</v>
      </c>
    </row>
    <row r="8702" spans="1:2">
      <c r="A8702">
        <v>8701</v>
      </c>
      <c r="B8702" s="13">
        <v>-1.3103780364054154</v>
      </c>
    </row>
    <row r="8703" spans="1:2">
      <c r="A8703">
        <v>8702</v>
      </c>
      <c r="B8703" s="13">
        <v>-0.59293986593950665</v>
      </c>
    </row>
    <row r="8704" spans="1:2">
      <c r="A8704">
        <v>8703</v>
      </c>
      <c r="B8704" s="13">
        <v>1.4220120906427656</v>
      </c>
    </row>
    <row r="8705" spans="1:2">
      <c r="A8705">
        <v>8704</v>
      </c>
      <c r="B8705" s="13">
        <v>-1.6668978766147351</v>
      </c>
    </row>
    <row r="8706" spans="1:2">
      <c r="A8706">
        <v>8705</v>
      </c>
      <c r="B8706" s="13">
        <v>-6.667592483332581</v>
      </c>
    </row>
    <row r="8707" spans="1:2">
      <c r="A8707">
        <v>8706</v>
      </c>
      <c r="B8707" s="13">
        <v>-6.4377837135780318</v>
      </c>
    </row>
    <row r="8708" spans="1:2">
      <c r="A8708">
        <v>8707</v>
      </c>
      <c r="B8708" s="13">
        <v>2.21296654747615</v>
      </c>
    </row>
    <row r="8709" spans="1:2">
      <c r="A8709">
        <v>8708</v>
      </c>
      <c r="B8709" s="13">
        <v>6.5636416346568023</v>
      </c>
    </row>
    <row r="8710" spans="1:2">
      <c r="A8710">
        <v>8709</v>
      </c>
      <c r="B8710" s="13">
        <v>5.1921067294771284</v>
      </c>
    </row>
    <row r="8711" spans="1:2">
      <c r="A8711">
        <v>8710</v>
      </c>
      <c r="B8711" s="13">
        <v>-2.6568068764029116</v>
      </c>
    </row>
    <row r="8712" spans="1:2">
      <c r="A8712">
        <v>8711</v>
      </c>
      <c r="B8712" s="13">
        <v>-1.9712321636223105</v>
      </c>
    </row>
    <row r="8713" spans="1:2">
      <c r="A8713">
        <v>8712</v>
      </c>
      <c r="B8713" s="13">
        <v>-3.0119094435916964</v>
      </c>
    </row>
    <row r="8714" spans="1:2">
      <c r="A8714">
        <v>8713</v>
      </c>
      <c r="B8714" s="13">
        <v>-5.3426937791183526</v>
      </c>
    </row>
    <row r="8715" spans="1:2">
      <c r="A8715">
        <v>8714</v>
      </c>
      <c r="B8715" s="13">
        <v>1.0783942399351574</v>
      </c>
    </row>
    <row r="8716" spans="1:2">
      <c r="A8716">
        <v>8715</v>
      </c>
      <c r="B8716" s="13">
        <v>-0.41068203106360557</v>
      </c>
    </row>
    <row r="8717" spans="1:2">
      <c r="A8717">
        <v>8716</v>
      </c>
      <c r="B8717" s="13">
        <v>-2.9719687949921618</v>
      </c>
    </row>
    <row r="8718" spans="1:2">
      <c r="A8718">
        <v>8717</v>
      </c>
      <c r="B8718" s="13">
        <v>2.7127827305710444</v>
      </c>
    </row>
    <row r="8719" spans="1:2">
      <c r="A8719">
        <v>8718</v>
      </c>
      <c r="B8719" s="13">
        <v>-2.6252624221360144</v>
      </c>
    </row>
    <row r="8720" spans="1:2">
      <c r="A8720">
        <v>8719</v>
      </c>
      <c r="B8720" s="13">
        <v>4.6177070619744711</v>
      </c>
    </row>
    <row r="8721" spans="1:2">
      <c r="A8721">
        <v>8720</v>
      </c>
      <c r="B8721" s="13">
        <v>-6.0745091755480907</v>
      </c>
    </row>
    <row r="8722" spans="1:2">
      <c r="A8722">
        <v>8721</v>
      </c>
      <c r="B8722" s="13">
        <v>-3.9369435566278557</v>
      </c>
    </row>
    <row r="8723" spans="1:2">
      <c r="A8723">
        <v>8722</v>
      </c>
      <c r="B8723" s="13">
        <v>-2.1628709126537466</v>
      </c>
    </row>
    <row r="8724" spans="1:2">
      <c r="A8724">
        <v>8723</v>
      </c>
      <c r="B8724" s="13">
        <v>-0.4581707976158948</v>
      </c>
    </row>
    <row r="8725" spans="1:2">
      <c r="A8725">
        <v>8724</v>
      </c>
      <c r="B8725" s="13">
        <v>0.64155740584710619</v>
      </c>
    </row>
    <row r="8726" spans="1:2">
      <c r="A8726">
        <v>8725</v>
      </c>
      <c r="B8726" s="13">
        <v>0.83989273805043396</v>
      </c>
    </row>
    <row r="8727" spans="1:2">
      <c r="A8727">
        <v>8726</v>
      </c>
      <c r="B8727" s="13">
        <v>-8.2985236998280172</v>
      </c>
    </row>
    <row r="8728" spans="1:2">
      <c r="A8728">
        <v>8727</v>
      </c>
      <c r="B8728" s="13">
        <v>-2.0129341166879735</v>
      </c>
    </row>
    <row r="8729" spans="1:2">
      <c r="A8729">
        <v>8728</v>
      </c>
      <c r="B8729" s="13">
        <v>-0.50547444731085267</v>
      </c>
    </row>
    <row r="8730" spans="1:2">
      <c r="A8730">
        <v>8729</v>
      </c>
      <c r="B8730" s="13">
        <v>-0.85457038198925972</v>
      </c>
    </row>
    <row r="8731" spans="1:2">
      <c r="A8731">
        <v>8730</v>
      </c>
      <c r="B8731" s="13">
        <v>-0.36636357368655831</v>
      </c>
    </row>
    <row r="8732" spans="1:2">
      <c r="A8732">
        <v>8731</v>
      </c>
      <c r="B8732" s="13">
        <v>2.9284832015527411</v>
      </c>
    </row>
    <row r="8733" spans="1:2">
      <c r="A8733">
        <v>8732</v>
      </c>
      <c r="B8733" s="13">
        <v>1.1310156869757984</v>
      </c>
    </row>
    <row r="8734" spans="1:2">
      <c r="A8734">
        <v>8733</v>
      </c>
      <c r="B8734" s="13">
        <v>3.1351468597163379</v>
      </c>
    </row>
    <row r="8735" spans="1:2">
      <c r="A8735">
        <v>8734</v>
      </c>
      <c r="B8735" s="13">
        <v>-0.94819783883523867</v>
      </c>
    </row>
    <row r="8736" spans="1:2">
      <c r="A8736">
        <v>8735</v>
      </c>
      <c r="B8736" s="13">
        <v>-2.4009239957023967</v>
      </c>
    </row>
    <row r="8737" spans="1:2">
      <c r="A8737">
        <v>8736</v>
      </c>
      <c r="B8737" s="13">
        <v>-1.8288477530364899</v>
      </c>
    </row>
    <row r="8738" spans="1:2">
      <c r="A8738">
        <v>8737</v>
      </c>
      <c r="B8738" s="13">
        <v>-2.338717750567425</v>
      </c>
    </row>
    <row r="8739" spans="1:2">
      <c r="A8739">
        <v>8738</v>
      </c>
      <c r="B8739" s="13">
        <v>2.623389206870244</v>
      </c>
    </row>
    <row r="8740" spans="1:2">
      <c r="A8740">
        <v>8739</v>
      </c>
      <c r="B8740" s="13">
        <v>-5.8487603342021446</v>
      </c>
    </row>
    <row r="8741" spans="1:2">
      <c r="A8741">
        <v>8740</v>
      </c>
      <c r="B8741" s="13">
        <v>2.876298852009092</v>
      </c>
    </row>
    <row r="8742" spans="1:2">
      <c r="A8742">
        <v>8741</v>
      </c>
      <c r="B8742" s="13">
        <v>3.0902027267864787</v>
      </c>
    </row>
    <row r="8743" spans="1:2">
      <c r="A8743">
        <v>8742</v>
      </c>
      <c r="B8743" s="13">
        <v>-3.2226080553498599</v>
      </c>
    </row>
    <row r="8744" spans="1:2">
      <c r="A8744">
        <v>8743</v>
      </c>
      <c r="B8744" s="13">
        <v>2.1182174341266968</v>
      </c>
    </row>
    <row r="8745" spans="1:2">
      <c r="A8745">
        <v>8744</v>
      </c>
      <c r="B8745" s="13">
        <v>2.6756538423829586</v>
      </c>
    </row>
    <row r="8746" spans="1:2">
      <c r="A8746">
        <v>8745</v>
      </c>
      <c r="B8746" s="13">
        <v>-0.41421359569747263</v>
      </c>
    </row>
    <row r="8747" spans="1:2">
      <c r="A8747">
        <v>8746</v>
      </c>
      <c r="B8747" s="13">
        <v>-2.7531112021632427</v>
      </c>
    </row>
    <row r="8748" spans="1:2">
      <c r="A8748">
        <v>8747</v>
      </c>
      <c r="B8748" s="13">
        <v>0.32500420965829796</v>
      </c>
    </row>
    <row r="8749" spans="1:2">
      <c r="A8749">
        <v>8748</v>
      </c>
      <c r="B8749" s="13">
        <v>1.9886369818131362</v>
      </c>
    </row>
    <row r="8750" spans="1:2">
      <c r="A8750">
        <v>8749</v>
      </c>
      <c r="B8750" s="13">
        <v>0.95329049325684756</v>
      </c>
    </row>
    <row r="8751" spans="1:2">
      <c r="A8751">
        <v>8750</v>
      </c>
      <c r="B8751" s="13">
        <v>1.878850686475289</v>
      </c>
    </row>
    <row r="8752" spans="1:2">
      <c r="A8752">
        <v>8751</v>
      </c>
      <c r="B8752" s="13">
        <v>-0.66353303464278068</v>
      </c>
    </row>
    <row r="8753" spans="1:2">
      <c r="A8753">
        <v>8752</v>
      </c>
      <c r="B8753" s="13">
        <v>-1.9711657011046684</v>
      </c>
    </row>
    <row r="8754" spans="1:2">
      <c r="A8754">
        <v>8753</v>
      </c>
      <c r="B8754" s="13">
        <v>-3.7414876118580409</v>
      </c>
    </row>
    <row r="8755" spans="1:2">
      <c r="A8755">
        <v>8754</v>
      </c>
      <c r="B8755" s="13">
        <v>-2.2016964172183968</v>
      </c>
    </row>
    <row r="8756" spans="1:2">
      <c r="A8756">
        <v>8755</v>
      </c>
      <c r="B8756" s="13">
        <v>-2.4692869396224917</v>
      </c>
    </row>
    <row r="8757" spans="1:2">
      <c r="A8757">
        <v>8756</v>
      </c>
      <c r="B8757" s="13">
        <v>-0.46715392818381496</v>
      </c>
    </row>
    <row r="8758" spans="1:2">
      <c r="A8758">
        <v>8757</v>
      </c>
      <c r="B8758" s="13">
        <v>-6.2140293591031659</v>
      </c>
    </row>
    <row r="8759" spans="1:2">
      <c r="A8759">
        <v>8758</v>
      </c>
      <c r="B8759" s="13">
        <v>3.7019759533693244</v>
      </c>
    </row>
    <row r="8760" spans="1:2">
      <c r="A8760">
        <v>8759</v>
      </c>
      <c r="B8760" s="13">
        <v>-3.482641580459688</v>
      </c>
    </row>
    <row r="8761" spans="1:2">
      <c r="A8761">
        <v>8760</v>
      </c>
      <c r="B8761" s="13">
        <v>-1.9134590610110653</v>
      </c>
    </row>
    <row r="8762" spans="1:2">
      <c r="A8762">
        <v>8761</v>
      </c>
      <c r="B8762" s="13">
        <v>3.5934571151078449</v>
      </c>
    </row>
    <row r="8763" spans="1:2">
      <c r="A8763">
        <v>8762</v>
      </c>
      <c r="B8763" s="13">
        <v>-1.4120511670106626</v>
      </c>
    </row>
    <row r="8764" spans="1:2">
      <c r="A8764">
        <v>8763</v>
      </c>
      <c r="B8764" s="13">
        <v>-3.0200293027605429</v>
      </c>
    </row>
    <row r="8765" spans="1:2">
      <c r="A8765">
        <v>8764</v>
      </c>
      <c r="B8765" s="13">
        <v>-0.78269607422740695</v>
      </c>
    </row>
    <row r="8766" spans="1:2">
      <c r="A8766">
        <v>8765</v>
      </c>
      <c r="B8766" s="13">
        <v>3.5367363771520655</v>
      </c>
    </row>
    <row r="8767" spans="1:2">
      <c r="A8767">
        <v>8766</v>
      </c>
      <c r="B8767" s="13">
        <v>-7.9431922348570128</v>
      </c>
    </row>
    <row r="8768" spans="1:2">
      <c r="A8768">
        <v>8767</v>
      </c>
      <c r="B8768" s="13">
        <v>-1.48610075430445</v>
      </c>
    </row>
    <row r="8769" spans="1:2">
      <c r="A8769">
        <v>8768</v>
      </c>
      <c r="B8769" s="13">
        <v>-5.4548655725512321</v>
      </c>
    </row>
    <row r="8770" spans="1:2">
      <c r="A8770">
        <v>8769</v>
      </c>
      <c r="B8770" s="13">
        <v>6.3383592576277676</v>
      </c>
    </row>
    <row r="8771" spans="1:2">
      <c r="A8771">
        <v>8770</v>
      </c>
      <c r="B8771" s="13">
        <v>2.0661315150849164</v>
      </c>
    </row>
    <row r="8772" spans="1:2">
      <c r="A8772">
        <v>8771</v>
      </c>
      <c r="B8772" s="13">
        <v>-4.5763964210304291</v>
      </c>
    </row>
    <row r="8773" spans="1:2">
      <c r="A8773">
        <v>8772</v>
      </c>
      <c r="B8773" s="13">
        <v>-2.4798908248482063</v>
      </c>
    </row>
    <row r="8774" spans="1:2">
      <c r="A8774">
        <v>8773</v>
      </c>
      <c r="B8774" s="13">
        <v>-7.5636036243314333</v>
      </c>
    </row>
    <row r="8775" spans="1:2">
      <c r="A8775">
        <v>8774</v>
      </c>
      <c r="B8775" s="13">
        <v>3.0924854697688069</v>
      </c>
    </row>
    <row r="8776" spans="1:2">
      <c r="A8776">
        <v>8775</v>
      </c>
      <c r="B8776" s="13">
        <v>0.74899961556886319</v>
      </c>
    </row>
    <row r="8777" spans="1:2">
      <c r="A8777">
        <v>8776</v>
      </c>
      <c r="B8777" s="13">
        <v>0.82751650424563516</v>
      </c>
    </row>
    <row r="8778" spans="1:2">
      <c r="A8778">
        <v>8777</v>
      </c>
      <c r="B8778" s="13">
        <v>1.8011878839655222</v>
      </c>
    </row>
    <row r="8779" spans="1:2">
      <c r="A8779">
        <v>8778</v>
      </c>
      <c r="B8779" s="13">
        <v>0.89074098783653965</v>
      </c>
    </row>
    <row r="8780" spans="1:2">
      <c r="A8780">
        <v>8779</v>
      </c>
      <c r="B8780" s="13">
        <v>-4.3756603088734671</v>
      </c>
    </row>
    <row r="8781" spans="1:2">
      <c r="A8781">
        <v>8780</v>
      </c>
      <c r="B8781" s="13">
        <v>1.5197511429199322</v>
      </c>
    </row>
    <row r="8782" spans="1:2">
      <c r="A8782">
        <v>8781</v>
      </c>
      <c r="B8782" s="13">
        <v>-0.80955462082501151</v>
      </c>
    </row>
    <row r="8783" spans="1:2">
      <c r="A8783">
        <v>8782</v>
      </c>
      <c r="B8783" s="13">
        <v>1.2052689040377149</v>
      </c>
    </row>
    <row r="8784" spans="1:2">
      <c r="A8784">
        <v>8783</v>
      </c>
      <c r="B8784" s="13">
        <v>-6.3799001236200352</v>
      </c>
    </row>
    <row r="8785" spans="1:2">
      <c r="A8785">
        <v>8784</v>
      </c>
      <c r="B8785" s="13">
        <v>-1.2382265188572747</v>
      </c>
    </row>
    <row r="8786" spans="1:2">
      <c r="A8786">
        <v>8785</v>
      </c>
      <c r="B8786" s="13">
        <v>-2.7400845471319757</v>
      </c>
    </row>
    <row r="8787" spans="1:2">
      <c r="A8787">
        <v>8786</v>
      </c>
      <c r="B8787" s="13">
        <v>-6.3701528162348771</v>
      </c>
    </row>
    <row r="8788" spans="1:2">
      <c r="A8788">
        <v>8787</v>
      </c>
      <c r="B8788" s="13">
        <v>-0.18597376454743456</v>
      </c>
    </row>
    <row r="8789" spans="1:2">
      <c r="A8789">
        <v>8788</v>
      </c>
      <c r="B8789" s="13">
        <v>2.6662035076689157</v>
      </c>
    </row>
    <row r="8790" spans="1:2">
      <c r="A8790">
        <v>8789</v>
      </c>
      <c r="B8790" s="13">
        <v>-7.5349910576061978</v>
      </c>
    </row>
    <row r="8791" spans="1:2">
      <c r="A8791">
        <v>8790</v>
      </c>
      <c r="B8791" s="13">
        <v>3.5484614729556032</v>
      </c>
    </row>
    <row r="8792" spans="1:2">
      <c r="A8792">
        <v>8791</v>
      </c>
      <c r="B8792" s="13">
        <v>-7.8157605818156748</v>
      </c>
    </row>
    <row r="8793" spans="1:2">
      <c r="A8793">
        <v>8792</v>
      </c>
      <c r="B8793" s="13">
        <v>-4.3831458844102498</v>
      </c>
    </row>
    <row r="8794" spans="1:2">
      <c r="A8794">
        <v>8793</v>
      </c>
      <c r="B8794" s="13">
        <v>1.2138769572641623</v>
      </c>
    </row>
    <row r="8795" spans="1:2">
      <c r="A8795">
        <v>8794</v>
      </c>
      <c r="B8795" s="13">
        <v>-3.5951939310525325</v>
      </c>
    </row>
    <row r="8796" spans="1:2">
      <c r="A8796">
        <v>8795</v>
      </c>
      <c r="B8796" s="13">
        <v>0.85130650713886402</v>
      </c>
    </row>
    <row r="8797" spans="1:2">
      <c r="A8797">
        <v>8796</v>
      </c>
      <c r="B8797" s="13">
        <v>2.1297572256214981</v>
      </c>
    </row>
    <row r="8798" spans="1:2">
      <c r="A8798">
        <v>8797</v>
      </c>
      <c r="B8798" s="13">
        <v>-5.8040842684851164</v>
      </c>
    </row>
    <row r="8799" spans="1:2">
      <c r="A8799">
        <v>8798</v>
      </c>
      <c r="B8799" s="13">
        <v>-1.0664099081179803</v>
      </c>
    </row>
    <row r="8800" spans="1:2">
      <c r="A8800">
        <v>8799</v>
      </c>
      <c r="B8800" s="13">
        <v>-3.4968919688643383</v>
      </c>
    </row>
    <row r="8801" spans="1:2">
      <c r="A8801">
        <v>8800</v>
      </c>
      <c r="B8801" s="13">
        <v>-4.1371778278664024</v>
      </c>
    </row>
    <row r="8802" spans="1:2">
      <c r="A8802">
        <v>8801</v>
      </c>
      <c r="B8802" s="13">
        <v>-0.63605093318721151</v>
      </c>
    </row>
    <row r="8803" spans="1:2">
      <c r="A8803">
        <v>8802</v>
      </c>
      <c r="B8803" s="13">
        <v>0.42391154646873436</v>
      </c>
    </row>
    <row r="8804" spans="1:2">
      <c r="A8804">
        <v>8803</v>
      </c>
      <c r="B8804" s="13">
        <v>-5.6508337104510753</v>
      </c>
    </row>
    <row r="8805" spans="1:2">
      <c r="A8805">
        <v>8804</v>
      </c>
      <c r="B8805" s="13">
        <v>0.17153652623642607</v>
      </c>
    </row>
    <row r="8806" spans="1:2">
      <c r="A8806">
        <v>8805</v>
      </c>
      <c r="B8806" s="13">
        <v>1.7985486417737724</v>
      </c>
    </row>
    <row r="8807" spans="1:2">
      <c r="A8807">
        <v>8806</v>
      </c>
      <c r="B8807" s="13">
        <v>-0.30368470406867243</v>
      </c>
    </row>
    <row r="8808" spans="1:2">
      <c r="A8808">
        <v>8807</v>
      </c>
      <c r="B8808" s="13">
        <v>-3.4445886946394335</v>
      </c>
    </row>
    <row r="8809" spans="1:2">
      <c r="A8809">
        <v>8808</v>
      </c>
      <c r="B8809" s="13">
        <v>-2.5485081160082643</v>
      </c>
    </row>
    <row r="8810" spans="1:2">
      <c r="A8810">
        <v>8809</v>
      </c>
      <c r="B8810" s="13">
        <v>-3.3245954095376407</v>
      </c>
    </row>
    <row r="8811" spans="1:2">
      <c r="A8811">
        <v>8810</v>
      </c>
      <c r="B8811" s="13">
        <v>0.66003285683473267</v>
      </c>
    </row>
    <row r="8812" spans="1:2">
      <c r="A8812">
        <v>8811</v>
      </c>
      <c r="B8812" s="13">
        <v>-3.4654228827435838</v>
      </c>
    </row>
    <row r="8813" spans="1:2">
      <c r="A8813">
        <v>8812</v>
      </c>
      <c r="B8813" s="13">
        <v>-2.7430719875362803</v>
      </c>
    </row>
    <row r="8814" spans="1:2">
      <c r="A8814">
        <v>8813</v>
      </c>
      <c r="B8814" s="13">
        <v>1.7670895761424696</v>
      </c>
    </row>
    <row r="8815" spans="1:2">
      <c r="A8815">
        <v>8814</v>
      </c>
      <c r="B8815" s="13">
        <v>0.21301636561275888</v>
      </c>
    </row>
    <row r="8816" spans="1:2">
      <c r="A8816">
        <v>8815</v>
      </c>
      <c r="B8816" s="13">
        <v>0.94533893054110585</v>
      </c>
    </row>
    <row r="8817" spans="1:2">
      <c r="A8817">
        <v>8816</v>
      </c>
      <c r="B8817" s="13">
        <v>1.3309882940946258</v>
      </c>
    </row>
    <row r="8818" spans="1:2">
      <c r="A8818">
        <v>8817</v>
      </c>
      <c r="B8818" s="13">
        <v>0.51539813436631776</v>
      </c>
    </row>
    <row r="8819" spans="1:2">
      <c r="A8819">
        <v>8818</v>
      </c>
      <c r="B8819" s="13">
        <v>2.4905703981698304</v>
      </c>
    </row>
    <row r="8820" spans="1:2">
      <c r="A8820">
        <v>8819</v>
      </c>
      <c r="B8820" s="13">
        <v>-0.35476653143798131</v>
      </c>
    </row>
    <row r="8821" spans="1:2">
      <c r="A8821">
        <v>8820</v>
      </c>
      <c r="B8821" s="13">
        <v>-0.4229657046372341</v>
      </c>
    </row>
    <row r="8822" spans="1:2">
      <c r="A8822">
        <v>8821</v>
      </c>
      <c r="B8822" s="13">
        <v>-2.3202673583757272</v>
      </c>
    </row>
    <row r="8823" spans="1:2">
      <c r="A8823">
        <v>8822</v>
      </c>
      <c r="B8823" s="13">
        <v>-2.2739909510980838</v>
      </c>
    </row>
    <row r="8824" spans="1:2">
      <c r="A8824">
        <v>8823</v>
      </c>
      <c r="B8824" s="13">
        <v>7.4387868032635404E-2</v>
      </c>
    </row>
    <row r="8825" spans="1:2">
      <c r="A8825">
        <v>8824</v>
      </c>
      <c r="B8825" s="13">
        <v>1.3903779262819631</v>
      </c>
    </row>
    <row r="8826" spans="1:2">
      <c r="A8826">
        <v>8825</v>
      </c>
      <c r="B8826" s="13">
        <v>-2.2792680825104958</v>
      </c>
    </row>
    <row r="8827" spans="1:2">
      <c r="A8827">
        <v>8826</v>
      </c>
      <c r="B8827" s="13">
        <v>-0.27266805737025401</v>
      </c>
    </row>
    <row r="8828" spans="1:2">
      <c r="A8828">
        <v>8827</v>
      </c>
      <c r="B8828" s="13">
        <v>-4.3043296348889344</v>
      </c>
    </row>
    <row r="8829" spans="1:2">
      <c r="A8829">
        <v>8828</v>
      </c>
      <c r="B8829" s="13">
        <v>1.3072298369787727</v>
      </c>
    </row>
    <row r="8830" spans="1:2">
      <c r="A8830">
        <v>8829</v>
      </c>
      <c r="B8830" s="13">
        <v>1.3695637165020587</v>
      </c>
    </row>
    <row r="8831" spans="1:2">
      <c r="A8831">
        <v>8830</v>
      </c>
      <c r="B8831" s="13">
        <v>-0.39145563364162178</v>
      </c>
    </row>
    <row r="8832" spans="1:2">
      <c r="A8832">
        <v>8831</v>
      </c>
      <c r="B8832" s="13">
        <v>-8.0404770599563395</v>
      </c>
    </row>
    <row r="8833" spans="1:2">
      <c r="A8833">
        <v>8832</v>
      </c>
      <c r="B8833" s="13">
        <v>-0.43763313455164826</v>
      </c>
    </row>
    <row r="8834" spans="1:2">
      <c r="A8834">
        <v>8833</v>
      </c>
      <c r="B8834" s="13">
        <v>0.97673220714996567</v>
      </c>
    </row>
    <row r="8835" spans="1:2">
      <c r="A8835">
        <v>8834</v>
      </c>
      <c r="B8835" s="13">
        <v>-4.0223512409345421</v>
      </c>
    </row>
    <row r="8836" spans="1:2">
      <c r="A8836">
        <v>8835</v>
      </c>
      <c r="B8836" s="13">
        <v>-1.223998599418505</v>
      </c>
    </row>
    <row r="8837" spans="1:2">
      <c r="A8837">
        <v>8836</v>
      </c>
      <c r="B8837" s="13">
        <v>-6.1170899677790755</v>
      </c>
    </row>
    <row r="8838" spans="1:2">
      <c r="A8838">
        <v>8837</v>
      </c>
      <c r="B8838" s="13">
        <v>-4.4381231447324971</v>
      </c>
    </row>
    <row r="8839" spans="1:2">
      <c r="A8839">
        <v>8838</v>
      </c>
      <c r="B8839" s="13">
        <v>1.9369785430638469</v>
      </c>
    </row>
    <row r="8840" spans="1:2">
      <c r="A8840">
        <v>8839</v>
      </c>
      <c r="B8840" s="13">
        <v>0.93879604740544265</v>
      </c>
    </row>
    <row r="8841" spans="1:2">
      <c r="A8841">
        <v>8840</v>
      </c>
      <c r="B8841" s="13">
        <v>-6.8579696131089296</v>
      </c>
    </row>
    <row r="8842" spans="1:2">
      <c r="A8842">
        <v>8841</v>
      </c>
      <c r="B8842" s="13">
        <v>-5.9002580086061895</v>
      </c>
    </row>
    <row r="8843" spans="1:2">
      <c r="A8843">
        <v>8842</v>
      </c>
      <c r="B8843" s="13">
        <v>-7.0095221853541823</v>
      </c>
    </row>
    <row r="8844" spans="1:2">
      <c r="A8844">
        <v>8843</v>
      </c>
      <c r="B8844" s="13">
        <v>-1.6628594948295599</v>
      </c>
    </row>
    <row r="8845" spans="1:2">
      <c r="A8845">
        <v>8844</v>
      </c>
      <c r="B8845" s="13">
        <v>-3.7985620879471478</v>
      </c>
    </row>
    <row r="8846" spans="1:2">
      <c r="A8846">
        <v>8845</v>
      </c>
      <c r="B8846" s="13">
        <v>-0.36425963144864137</v>
      </c>
    </row>
    <row r="8847" spans="1:2">
      <c r="A8847">
        <v>8846</v>
      </c>
      <c r="B8847" s="13">
        <v>2.6139734799932555</v>
      </c>
    </row>
    <row r="8848" spans="1:2">
      <c r="A8848">
        <v>8847</v>
      </c>
      <c r="B8848" s="13">
        <v>-1.8753713909823446</v>
      </c>
    </row>
    <row r="8849" spans="1:2">
      <c r="A8849">
        <v>8848</v>
      </c>
      <c r="B8849" s="13">
        <v>-7.3312421303564328</v>
      </c>
    </row>
    <row r="8850" spans="1:2">
      <c r="A8850">
        <v>8849</v>
      </c>
      <c r="B8850" s="13">
        <v>7.8063196762821052</v>
      </c>
    </row>
    <row r="8851" spans="1:2">
      <c r="A8851">
        <v>8850</v>
      </c>
      <c r="B8851" s="13">
        <v>-4.3468758466190538</v>
      </c>
    </row>
    <row r="8852" spans="1:2">
      <c r="A8852">
        <v>8851</v>
      </c>
      <c r="B8852" s="13">
        <v>0.82105845686196288</v>
      </c>
    </row>
    <row r="8853" spans="1:2">
      <c r="A8853">
        <v>8852</v>
      </c>
      <c r="B8853" s="13">
        <v>3.8144887991173642</v>
      </c>
    </row>
    <row r="8854" spans="1:2">
      <c r="A8854">
        <v>8853</v>
      </c>
      <c r="B8854" s="13">
        <v>-4.8025319860523403</v>
      </c>
    </row>
    <row r="8855" spans="1:2">
      <c r="A8855">
        <v>8854</v>
      </c>
      <c r="B8855" s="13">
        <v>4.09706141742965</v>
      </c>
    </row>
    <row r="8856" spans="1:2">
      <c r="A8856">
        <v>8855</v>
      </c>
      <c r="B8856" s="13">
        <v>3.9170174363272219</v>
      </c>
    </row>
    <row r="8857" spans="1:2">
      <c r="A8857">
        <v>8856</v>
      </c>
      <c r="B8857" s="13">
        <v>2.8909414832615443</v>
      </c>
    </row>
    <row r="8858" spans="1:2">
      <c r="A8858">
        <v>8857</v>
      </c>
      <c r="B8858" s="13">
        <v>-8.9469548263783327</v>
      </c>
    </row>
    <row r="8859" spans="1:2">
      <c r="A8859">
        <v>8858</v>
      </c>
      <c r="B8859" s="13">
        <v>-2.8302763688109582</v>
      </c>
    </row>
    <row r="8860" spans="1:2">
      <c r="A8860">
        <v>8859</v>
      </c>
      <c r="B8860" s="13">
        <v>-0.48799799388913356</v>
      </c>
    </row>
    <row r="8861" spans="1:2">
      <c r="A8861">
        <v>8860</v>
      </c>
      <c r="B8861" s="13">
        <v>-2.197706045159455</v>
      </c>
    </row>
    <row r="8862" spans="1:2">
      <c r="A8862">
        <v>8861</v>
      </c>
      <c r="B8862" s="13">
        <v>1.4280420771568167</v>
      </c>
    </row>
    <row r="8863" spans="1:2">
      <c r="A8863">
        <v>8862</v>
      </c>
      <c r="B8863" s="13">
        <v>3.3981757757576099</v>
      </c>
    </row>
    <row r="8864" spans="1:2">
      <c r="A8864">
        <v>8863</v>
      </c>
      <c r="B8864" s="13">
        <v>-1.6956572585697154</v>
      </c>
    </row>
    <row r="8865" spans="1:2">
      <c r="A8865">
        <v>8864</v>
      </c>
      <c r="B8865" s="13">
        <v>-2.1243369276713597</v>
      </c>
    </row>
    <row r="8866" spans="1:2">
      <c r="A8866">
        <v>8865</v>
      </c>
      <c r="B8866" s="13">
        <v>-2.3657737335161224</v>
      </c>
    </row>
    <row r="8867" spans="1:2">
      <c r="A8867">
        <v>8866</v>
      </c>
      <c r="B8867" s="13">
        <v>-2.1899694571397803</v>
      </c>
    </row>
    <row r="8868" spans="1:2">
      <c r="A8868">
        <v>8867</v>
      </c>
      <c r="B8868" s="13">
        <v>-3.061901340505623</v>
      </c>
    </row>
    <row r="8869" spans="1:2">
      <c r="A8869">
        <v>8868</v>
      </c>
      <c r="B8869" s="13">
        <v>0.39561228348658789</v>
      </c>
    </row>
    <row r="8870" spans="1:2">
      <c r="A8870">
        <v>8869</v>
      </c>
      <c r="B8870" s="13">
        <v>2.7278970165538698</v>
      </c>
    </row>
    <row r="8871" spans="1:2">
      <c r="A8871">
        <v>8870</v>
      </c>
      <c r="B8871" s="13">
        <v>3.8599581227394486</v>
      </c>
    </row>
    <row r="8872" spans="1:2">
      <c r="A8872">
        <v>8871</v>
      </c>
      <c r="B8872" s="13">
        <v>4.8205385469362083</v>
      </c>
    </row>
    <row r="8873" spans="1:2">
      <c r="A8873">
        <v>8872</v>
      </c>
      <c r="B8873" s="13">
        <v>-0.23725418564743103</v>
      </c>
    </row>
    <row r="8874" spans="1:2">
      <c r="A8874">
        <v>8873</v>
      </c>
      <c r="B8874" s="13">
        <v>1.6088076096987292</v>
      </c>
    </row>
    <row r="8875" spans="1:2">
      <c r="A8875">
        <v>8874</v>
      </c>
      <c r="B8875" s="13">
        <v>4.9133807654508432</v>
      </c>
    </row>
    <row r="8876" spans="1:2">
      <c r="A8876">
        <v>8875</v>
      </c>
      <c r="B8876" s="13">
        <v>-1.9203973575747257</v>
      </c>
    </row>
    <row r="8877" spans="1:2">
      <c r="A8877">
        <v>8876</v>
      </c>
      <c r="B8877" s="13">
        <v>6.5894532949254234</v>
      </c>
    </row>
    <row r="8878" spans="1:2">
      <c r="A8878">
        <v>8877</v>
      </c>
      <c r="B8878" s="13">
        <v>3.6350331350449929</v>
      </c>
    </row>
    <row r="8879" spans="1:2">
      <c r="A8879">
        <v>8878</v>
      </c>
      <c r="B8879" s="13">
        <v>2.8942572529719079</v>
      </c>
    </row>
    <row r="8880" spans="1:2">
      <c r="A8880">
        <v>8879</v>
      </c>
      <c r="B8880" s="13">
        <v>-0.75279902350690486</v>
      </c>
    </row>
    <row r="8881" spans="1:2">
      <c r="A8881">
        <v>8880</v>
      </c>
      <c r="B8881" s="13">
        <v>-1.6390955613792644</v>
      </c>
    </row>
    <row r="8882" spans="1:2">
      <c r="A8882">
        <v>8881</v>
      </c>
      <c r="B8882" s="13">
        <v>-1.2958625299354476</v>
      </c>
    </row>
    <row r="8883" spans="1:2">
      <c r="A8883">
        <v>8882</v>
      </c>
      <c r="B8883" s="13">
        <v>-1.4021343536442565</v>
      </c>
    </row>
    <row r="8884" spans="1:2">
      <c r="A8884">
        <v>8883</v>
      </c>
      <c r="B8884" s="13">
        <v>-2.0686323449591075</v>
      </c>
    </row>
    <row r="8885" spans="1:2">
      <c r="A8885">
        <v>8884</v>
      </c>
      <c r="B8885" s="13">
        <v>-4.1137194250670639</v>
      </c>
    </row>
    <row r="8886" spans="1:2">
      <c r="A8886">
        <v>8885</v>
      </c>
      <c r="B8886" s="13">
        <v>-6.4237237246976617</v>
      </c>
    </row>
    <row r="8887" spans="1:2">
      <c r="A8887">
        <v>8886</v>
      </c>
      <c r="B8887" s="13">
        <v>-2.8883434035170783</v>
      </c>
    </row>
    <row r="8888" spans="1:2">
      <c r="A8888">
        <v>8887</v>
      </c>
      <c r="B8888" s="13">
        <v>1.098904223576294</v>
      </c>
    </row>
    <row r="8889" spans="1:2">
      <c r="A8889">
        <v>8888</v>
      </c>
      <c r="B8889" s="13">
        <v>1.4515334666678685</v>
      </c>
    </row>
    <row r="8890" spans="1:2">
      <c r="A8890">
        <v>8889</v>
      </c>
      <c r="B8890" s="13">
        <v>-2.4073370362562638</v>
      </c>
    </row>
    <row r="8891" spans="1:2">
      <c r="A8891">
        <v>8890</v>
      </c>
      <c r="B8891" s="13">
        <v>0.96159457385747671</v>
      </c>
    </row>
    <row r="8892" spans="1:2">
      <c r="A8892">
        <v>8891</v>
      </c>
      <c r="B8892" s="13">
        <v>4.0952510105253568</v>
      </c>
    </row>
    <row r="8893" spans="1:2">
      <c r="A8893">
        <v>8892</v>
      </c>
      <c r="B8893" s="13">
        <v>-0.45307724800919835</v>
      </c>
    </row>
    <row r="8894" spans="1:2">
      <c r="A8894">
        <v>8893</v>
      </c>
      <c r="B8894" s="13">
        <v>0.90138453078852743</v>
      </c>
    </row>
    <row r="8895" spans="1:2">
      <c r="A8895">
        <v>8894</v>
      </c>
      <c r="B8895" s="13">
        <v>-1.1921858983467486</v>
      </c>
    </row>
    <row r="8896" spans="1:2">
      <c r="A8896">
        <v>8895</v>
      </c>
      <c r="B8896" s="13">
        <v>3.2313606770697425</v>
      </c>
    </row>
    <row r="8897" spans="1:2">
      <c r="A8897">
        <v>8896</v>
      </c>
      <c r="B8897" s="13">
        <v>-4.8820330531353342</v>
      </c>
    </row>
    <row r="8898" spans="1:2">
      <c r="A8898">
        <v>8897</v>
      </c>
      <c r="B8898" s="13">
        <v>1.7890091809352644</v>
      </c>
    </row>
    <row r="8899" spans="1:2">
      <c r="A8899">
        <v>8898</v>
      </c>
      <c r="B8899" s="13">
        <v>-0.86798692206774319</v>
      </c>
    </row>
    <row r="8900" spans="1:2">
      <c r="A8900">
        <v>8899</v>
      </c>
      <c r="B8900" s="13">
        <v>3.3528605589583376</v>
      </c>
    </row>
    <row r="8901" spans="1:2">
      <c r="A8901">
        <v>8900</v>
      </c>
      <c r="B8901" s="13">
        <v>2.3145669959860125</v>
      </c>
    </row>
    <row r="8902" spans="1:2">
      <c r="A8902">
        <v>8901</v>
      </c>
      <c r="B8902" s="13">
        <v>-0.41586146064969853</v>
      </c>
    </row>
    <row r="8903" spans="1:2">
      <c r="A8903">
        <v>8902</v>
      </c>
      <c r="B8903" s="13">
        <v>-1.7438109831659991</v>
      </c>
    </row>
    <row r="8904" spans="1:2">
      <c r="A8904">
        <v>8903</v>
      </c>
      <c r="B8904" s="13">
        <v>-1.9120872804259355</v>
      </c>
    </row>
    <row r="8905" spans="1:2">
      <c r="A8905">
        <v>8904</v>
      </c>
      <c r="B8905" s="13">
        <v>3.2205967849409474</v>
      </c>
    </row>
    <row r="8906" spans="1:2">
      <c r="A8906">
        <v>8905</v>
      </c>
      <c r="B8906" s="13">
        <v>2.4698112650055406</v>
      </c>
    </row>
    <row r="8907" spans="1:2">
      <c r="A8907">
        <v>8906</v>
      </c>
      <c r="B8907" s="13">
        <v>5.3549429039439076</v>
      </c>
    </row>
    <row r="8908" spans="1:2">
      <c r="A8908">
        <v>8907</v>
      </c>
      <c r="B8908" s="13">
        <v>-6.8104584355485471</v>
      </c>
    </row>
    <row r="8909" spans="1:2">
      <c r="A8909">
        <v>8908</v>
      </c>
      <c r="B8909" s="13">
        <v>1.7451658467890523</v>
      </c>
    </row>
    <row r="8910" spans="1:2">
      <c r="A8910">
        <v>8909</v>
      </c>
      <c r="B8910" s="13">
        <v>2.5188138544713263</v>
      </c>
    </row>
    <row r="8911" spans="1:2">
      <c r="A8911">
        <v>8910</v>
      </c>
      <c r="B8911" s="13">
        <v>-2.7141017021696978</v>
      </c>
    </row>
    <row r="8912" spans="1:2">
      <c r="A8912">
        <v>8911</v>
      </c>
      <c r="B8912" s="13">
        <v>2.7047725400759299</v>
      </c>
    </row>
    <row r="8913" spans="1:2">
      <c r="A8913">
        <v>8912</v>
      </c>
      <c r="B8913" s="13">
        <v>-3.1315802743280843E-2</v>
      </c>
    </row>
    <row r="8914" spans="1:2">
      <c r="A8914">
        <v>8913</v>
      </c>
      <c r="B8914" s="13">
        <v>-1.1805846508202278</v>
      </c>
    </row>
    <row r="8915" spans="1:2">
      <c r="A8915">
        <v>8914</v>
      </c>
      <c r="B8915" s="13">
        <v>3.3148537138638456</v>
      </c>
    </row>
    <row r="8916" spans="1:2">
      <c r="A8916">
        <v>8915</v>
      </c>
      <c r="B8916" s="13">
        <v>3.4303070180853599</v>
      </c>
    </row>
    <row r="8917" spans="1:2">
      <c r="A8917">
        <v>8916</v>
      </c>
      <c r="B8917" s="13">
        <v>-4.9197988112385396</v>
      </c>
    </row>
    <row r="8918" spans="1:2">
      <c r="A8918">
        <v>8917</v>
      </c>
      <c r="B8918" s="13">
        <v>-6.6926928091617086E-2</v>
      </c>
    </row>
    <row r="8919" spans="1:2">
      <c r="A8919">
        <v>8918</v>
      </c>
      <c r="B8919" s="13">
        <v>-2.0911253013225943</v>
      </c>
    </row>
    <row r="8920" spans="1:2">
      <c r="A8920">
        <v>8919</v>
      </c>
      <c r="B8920" s="13">
        <v>0.20036812471244148</v>
      </c>
    </row>
    <row r="8921" spans="1:2">
      <c r="A8921">
        <v>8920</v>
      </c>
      <c r="B8921" s="13">
        <v>-1.86993128152549</v>
      </c>
    </row>
    <row r="8922" spans="1:2">
      <c r="A8922">
        <v>8921</v>
      </c>
      <c r="B8922" s="13">
        <v>2.6996956008882456</v>
      </c>
    </row>
    <row r="8923" spans="1:2">
      <c r="A8923">
        <v>8922</v>
      </c>
      <c r="B8923" s="13">
        <v>1.9860884125022606</v>
      </c>
    </row>
    <row r="8924" spans="1:2">
      <c r="A8924">
        <v>8923</v>
      </c>
      <c r="B8924" s="13">
        <v>1.3670420762932172</v>
      </c>
    </row>
    <row r="8925" spans="1:2">
      <c r="A8925">
        <v>8924</v>
      </c>
      <c r="B8925" s="13">
        <v>-4.0189015942367075</v>
      </c>
    </row>
    <row r="8926" spans="1:2">
      <c r="A8926">
        <v>8925</v>
      </c>
      <c r="B8926" s="13">
        <v>3.3238462210574138</v>
      </c>
    </row>
    <row r="8927" spans="1:2">
      <c r="A8927">
        <v>8926</v>
      </c>
      <c r="B8927" s="13">
        <v>-2.1892789276866065</v>
      </c>
    </row>
    <row r="8928" spans="1:2">
      <c r="A8928">
        <v>8927</v>
      </c>
      <c r="B8928" s="13">
        <v>3.6330695398767321</v>
      </c>
    </row>
    <row r="8929" spans="1:2">
      <c r="A8929">
        <v>8928</v>
      </c>
      <c r="B8929" s="13">
        <v>0.36278101574711541</v>
      </c>
    </row>
    <row r="8930" spans="1:2">
      <c r="A8930">
        <v>8929</v>
      </c>
      <c r="B8930" s="13">
        <v>1.1558007543590605</v>
      </c>
    </row>
    <row r="8931" spans="1:2">
      <c r="A8931">
        <v>8930</v>
      </c>
      <c r="B8931" s="13">
        <v>-5.8529192688912461</v>
      </c>
    </row>
    <row r="8932" spans="1:2">
      <c r="A8932">
        <v>8931</v>
      </c>
      <c r="B8932" s="13">
        <v>-2.747751856534272</v>
      </c>
    </row>
    <row r="8933" spans="1:2">
      <c r="A8933">
        <v>8932</v>
      </c>
      <c r="B8933" s="13">
        <v>-1.0733724405545098</v>
      </c>
    </row>
    <row r="8934" spans="1:2">
      <c r="A8934">
        <v>8933</v>
      </c>
      <c r="B8934" s="13">
        <v>2.8655805714111473</v>
      </c>
    </row>
    <row r="8935" spans="1:2">
      <c r="A8935">
        <v>8934</v>
      </c>
      <c r="B8935" s="13">
        <v>-0.5344565600162855</v>
      </c>
    </row>
    <row r="8936" spans="1:2">
      <c r="A8936">
        <v>8935</v>
      </c>
      <c r="B8936" s="13">
        <v>1.1757061624805401</v>
      </c>
    </row>
    <row r="8937" spans="1:2">
      <c r="A8937">
        <v>8936</v>
      </c>
      <c r="B8937" s="13">
        <v>3.6686922346095678</v>
      </c>
    </row>
    <row r="8938" spans="1:2">
      <c r="A8938">
        <v>8937</v>
      </c>
      <c r="B8938" s="13">
        <v>-3.1974063897311744</v>
      </c>
    </row>
    <row r="8939" spans="1:2">
      <c r="A8939">
        <v>8938</v>
      </c>
      <c r="B8939" s="13">
        <v>-3.5929253909109438</v>
      </c>
    </row>
    <row r="8940" spans="1:2">
      <c r="A8940">
        <v>8939</v>
      </c>
      <c r="B8940" s="13">
        <v>-1.7035486355321825</v>
      </c>
    </row>
    <row r="8941" spans="1:2">
      <c r="A8941">
        <v>8940</v>
      </c>
      <c r="B8941" s="13">
        <v>1.4939239723956073</v>
      </c>
    </row>
    <row r="8942" spans="1:2">
      <c r="A8942">
        <v>8941</v>
      </c>
      <c r="B8942" s="13">
        <v>-2.9138099631790855</v>
      </c>
    </row>
    <row r="8943" spans="1:2">
      <c r="A8943">
        <v>8942</v>
      </c>
      <c r="B8943" s="13">
        <v>5.3501227841973265</v>
      </c>
    </row>
    <row r="8944" spans="1:2">
      <c r="A8944">
        <v>8943</v>
      </c>
      <c r="B8944" s="13">
        <v>1.4603943701113438</v>
      </c>
    </row>
    <row r="8945" spans="1:2">
      <c r="A8945">
        <v>8944</v>
      </c>
      <c r="B8945" s="13">
        <v>2.2164555298643034</v>
      </c>
    </row>
    <row r="8946" spans="1:2">
      <c r="A8946">
        <v>8945</v>
      </c>
      <c r="B8946" s="13">
        <v>-0.49162899283323785</v>
      </c>
    </row>
    <row r="8947" spans="1:2">
      <c r="A8947">
        <v>8946</v>
      </c>
      <c r="B8947" s="13">
        <v>-3.9009941594909585</v>
      </c>
    </row>
    <row r="8948" spans="1:2">
      <c r="A8948">
        <v>8947</v>
      </c>
      <c r="B8948" s="13">
        <v>-1.7101022199294151</v>
      </c>
    </row>
    <row r="8949" spans="1:2">
      <c r="A8949">
        <v>8948</v>
      </c>
      <c r="B8949" s="13">
        <v>1.3945862122929347</v>
      </c>
    </row>
    <row r="8950" spans="1:2">
      <c r="A8950">
        <v>8949</v>
      </c>
      <c r="B8950" s="13">
        <v>0.69597307980057999</v>
      </c>
    </row>
    <row r="8951" spans="1:2">
      <c r="A8951">
        <v>8950</v>
      </c>
      <c r="B8951" s="13">
        <v>-7.066515005742751</v>
      </c>
    </row>
    <row r="8952" spans="1:2">
      <c r="A8952">
        <v>8951</v>
      </c>
      <c r="B8952" s="13">
        <v>4.0091327946818129</v>
      </c>
    </row>
    <row r="8953" spans="1:2">
      <c r="A8953">
        <v>8952</v>
      </c>
      <c r="B8953" s="13">
        <v>-1.0564592417716168</v>
      </c>
    </row>
    <row r="8954" spans="1:2">
      <c r="A8954">
        <v>8953</v>
      </c>
      <c r="B8954" s="13">
        <v>-0.66331317008906354</v>
      </c>
    </row>
    <row r="8955" spans="1:2">
      <c r="A8955">
        <v>8954</v>
      </c>
      <c r="B8955" s="13">
        <v>1.0654585228799835</v>
      </c>
    </row>
    <row r="8956" spans="1:2">
      <c r="A8956">
        <v>8955</v>
      </c>
      <c r="B8956" s="13">
        <v>-0.57344977422503873</v>
      </c>
    </row>
    <row r="8957" spans="1:2">
      <c r="A8957">
        <v>8956</v>
      </c>
      <c r="B8957" s="13">
        <v>3.1726212378064003</v>
      </c>
    </row>
    <row r="8958" spans="1:2">
      <c r="A8958">
        <v>8957</v>
      </c>
      <c r="B8958" s="13">
        <v>-2.3958682584854934E-2</v>
      </c>
    </row>
    <row r="8959" spans="1:2">
      <c r="A8959">
        <v>8958</v>
      </c>
      <c r="B8959" s="13">
        <v>1.3853381033719445</v>
      </c>
    </row>
    <row r="8960" spans="1:2">
      <c r="A8960">
        <v>8959</v>
      </c>
      <c r="B8960" s="13">
        <v>-1.0740400132576811</v>
      </c>
    </row>
    <row r="8961" spans="1:2">
      <c r="A8961">
        <v>8960</v>
      </c>
      <c r="B8961" s="13">
        <v>-2.134184522008356</v>
      </c>
    </row>
    <row r="8962" spans="1:2">
      <c r="A8962">
        <v>8961</v>
      </c>
      <c r="B8962" s="13">
        <v>-1.927089453906476</v>
      </c>
    </row>
    <row r="8963" spans="1:2">
      <c r="A8963">
        <v>8962</v>
      </c>
      <c r="B8963" s="13">
        <v>5.194556888460534</v>
      </c>
    </row>
    <row r="8964" spans="1:2">
      <c r="A8964">
        <v>8963</v>
      </c>
      <c r="B8964" s="13">
        <v>4.9775254981972523</v>
      </c>
    </row>
    <row r="8965" spans="1:2">
      <c r="A8965">
        <v>8964</v>
      </c>
      <c r="B8965" s="13">
        <v>2.8050811720510671</v>
      </c>
    </row>
    <row r="8966" spans="1:2">
      <c r="A8966">
        <v>8965</v>
      </c>
      <c r="B8966" s="13">
        <v>0.94983706422022052</v>
      </c>
    </row>
    <row r="8967" spans="1:2">
      <c r="A8967">
        <v>8966</v>
      </c>
      <c r="B8967" s="13">
        <v>-4.4400925325164655</v>
      </c>
    </row>
    <row r="8968" spans="1:2">
      <c r="A8968">
        <v>8967</v>
      </c>
      <c r="B8968" s="13">
        <v>1.2063602552238213</v>
      </c>
    </row>
    <row r="8969" spans="1:2">
      <c r="A8969">
        <v>8968</v>
      </c>
      <c r="B8969" s="13">
        <v>-2.1310597577328561</v>
      </c>
    </row>
    <row r="8970" spans="1:2">
      <c r="A8970">
        <v>8969</v>
      </c>
      <c r="B8970" s="13">
        <v>-1.7112159010984378</v>
      </c>
    </row>
    <row r="8971" spans="1:2">
      <c r="A8971">
        <v>8970</v>
      </c>
      <c r="B8971" s="13">
        <v>2.5637948852906924</v>
      </c>
    </row>
    <row r="8972" spans="1:2">
      <c r="A8972">
        <v>8971</v>
      </c>
      <c r="B8972" s="13">
        <v>-1.0482439844617859</v>
      </c>
    </row>
    <row r="8973" spans="1:2">
      <c r="A8973">
        <v>8972</v>
      </c>
      <c r="B8973" s="13">
        <v>1.5776817613899867</v>
      </c>
    </row>
    <row r="8974" spans="1:2">
      <c r="A8974">
        <v>8973</v>
      </c>
      <c r="B8974" s="13">
        <v>1.5710974204626718</v>
      </c>
    </row>
    <row r="8975" spans="1:2">
      <c r="A8975">
        <v>8974</v>
      </c>
      <c r="B8975" s="13">
        <v>-2.2009171304683628</v>
      </c>
    </row>
    <row r="8976" spans="1:2">
      <c r="A8976">
        <v>8975</v>
      </c>
      <c r="B8976" s="13">
        <v>0.4994113738763637</v>
      </c>
    </row>
    <row r="8977" spans="1:2">
      <c r="A8977">
        <v>8976</v>
      </c>
      <c r="B8977" s="13">
        <v>-6.3884160831824924E-2</v>
      </c>
    </row>
    <row r="8978" spans="1:2">
      <c r="A8978">
        <v>8977</v>
      </c>
      <c r="B8978" s="13">
        <v>-2.105728184993549</v>
      </c>
    </row>
    <row r="8979" spans="1:2">
      <c r="A8979">
        <v>8978</v>
      </c>
      <c r="B8979" s="13">
        <v>1.023731637341234</v>
      </c>
    </row>
    <row r="8980" spans="1:2">
      <c r="A8980">
        <v>8979</v>
      </c>
      <c r="B8980" s="13">
        <v>-4.4009667523137486</v>
      </c>
    </row>
    <row r="8981" spans="1:2">
      <c r="A8981">
        <v>8980</v>
      </c>
      <c r="B8981" s="13">
        <v>0.44098754917647554</v>
      </c>
    </row>
    <row r="8982" spans="1:2">
      <c r="A8982">
        <v>8981</v>
      </c>
      <c r="B8982" s="13">
        <v>-5.7958327040114268</v>
      </c>
    </row>
    <row r="8983" spans="1:2">
      <c r="A8983">
        <v>8982</v>
      </c>
      <c r="B8983" s="13">
        <v>2.3164206247678423</v>
      </c>
    </row>
    <row r="8984" spans="1:2">
      <c r="A8984">
        <v>8983</v>
      </c>
      <c r="B8984" s="13">
        <v>-8.5710422967201048</v>
      </c>
    </row>
    <row r="8985" spans="1:2">
      <c r="A8985">
        <v>8984</v>
      </c>
      <c r="B8985" s="13">
        <v>-2.6358597570819029</v>
      </c>
    </row>
    <row r="8986" spans="1:2">
      <c r="A8986">
        <v>8985</v>
      </c>
      <c r="B8986" s="13">
        <v>-3.2841087812816045</v>
      </c>
    </row>
    <row r="8987" spans="1:2">
      <c r="A8987">
        <v>8986</v>
      </c>
      <c r="B8987" s="13">
        <v>-1.2941593165914995</v>
      </c>
    </row>
    <row r="8988" spans="1:2">
      <c r="A8988">
        <v>8987</v>
      </c>
      <c r="B8988" s="13">
        <v>-0.20811506453841855</v>
      </c>
    </row>
    <row r="8989" spans="1:2">
      <c r="A8989">
        <v>8988</v>
      </c>
      <c r="B8989" s="13">
        <v>-2.3619117748428895</v>
      </c>
    </row>
    <row r="8990" spans="1:2">
      <c r="A8990">
        <v>8989</v>
      </c>
      <c r="B8990" s="13">
        <v>4.9521938678457751</v>
      </c>
    </row>
    <row r="8991" spans="1:2">
      <c r="A8991">
        <v>8990</v>
      </c>
      <c r="B8991" s="13">
        <v>-7.1586889739728543E-2</v>
      </c>
    </row>
    <row r="8992" spans="1:2">
      <c r="A8992">
        <v>8991</v>
      </c>
      <c r="B8992" s="13">
        <v>0.92747753852780812</v>
      </c>
    </row>
    <row r="8993" spans="1:2">
      <c r="A8993">
        <v>8992</v>
      </c>
      <c r="B8993" s="13">
        <v>-4.0419578978328596</v>
      </c>
    </row>
    <row r="8994" spans="1:2">
      <c r="A8994">
        <v>8993</v>
      </c>
      <c r="B8994" s="13">
        <v>-5.1365172600831936</v>
      </c>
    </row>
    <row r="8995" spans="1:2">
      <c r="A8995">
        <v>8994</v>
      </c>
      <c r="B8995" s="13">
        <v>-3.0117737281335581</v>
      </c>
    </row>
    <row r="8996" spans="1:2">
      <c r="A8996">
        <v>8995</v>
      </c>
      <c r="B8996" s="13">
        <v>0.55625505853685109</v>
      </c>
    </row>
    <row r="8997" spans="1:2">
      <c r="A8997">
        <v>8996</v>
      </c>
      <c r="B8997" s="13">
        <v>-4.0841080742219686</v>
      </c>
    </row>
    <row r="8998" spans="1:2">
      <c r="A8998">
        <v>8997</v>
      </c>
      <c r="B8998" s="13">
        <v>7.5508189341677578E-2</v>
      </c>
    </row>
    <row r="8999" spans="1:2">
      <c r="A8999">
        <v>8998</v>
      </c>
      <c r="B8999" s="13">
        <v>-2.0739020773540782</v>
      </c>
    </row>
    <row r="9000" spans="1:2">
      <c r="A9000">
        <v>8999</v>
      </c>
      <c r="B9000" s="13">
        <v>3.754034451167295</v>
      </c>
    </row>
    <row r="9001" spans="1:2">
      <c r="A9001">
        <v>9000</v>
      </c>
      <c r="B9001" s="13">
        <v>3.5902634698186753</v>
      </c>
    </row>
    <row r="9002" spans="1:2">
      <c r="A9002">
        <v>9001</v>
      </c>
      <c r="B9002" s="13">
        <v>-3.9134963753356535</v>
      </c>
    </row>
    <row r="9003" spans="1:2">
      <c r="A9003">
        <v>9002</v>
      </c>
      <c r="B9003" s="13">
        <v>-10.49134141824533</v>
      </c>
    </row>
    <row r="9004" spans="1:2">
      <c r="A9004">
        <v>9003</v>
      </c>
      <c r="B9004" s="13">
        <v>-0.2161335159768509</v>
      </c>
    </row>
    <row r="9005" spans="1:2">
      <c r="A9005">
        <v>9004</v>
      </c>
      <c r="B9005" s="13">
        <v>-2.1120055540083276</v>
      </c>
    </row>
    <row r="9006" spans="1:2">
      <c r="A9006">
        <v>9005</v>
      </c>
      <c r="B9006" s="13">
        <v>0.27134465928797852</v>
      </c>
    </row>
    <row r="9007" spans="1:2">
      <c r="A9007">
        <v>9006</v>
      </c>
      <c r="B9007" s="13">
        <v>-0.42870987984992059</v>
      </c>
    </row>
    <row r="9008" spans="1:2">
      <c r="A9008">
        <v>9007</v>
      </c>
      <c r="B9008" s="13">
        <v>2.0869952040234514</v>
      </c>
    </row>
    <row r="9009" spans="1:2">
      <c r="A9009">
        <v>9008</v>
      </c>
      <c r="B9009" s="13">
        <v>-0.75408460762982932</v>
      </c>
    </row>
    <row r="9010" spans="1:2">
      <c r="A9010">
        <v>9009</v>
      </c>
      <c r="B9010" s="13">
        <v>4.8664512535593634</v>
      </c>
    </row>
    <row r="9011" spans="1:2">
      <c r="A9011">
        <v>9010</v>
      </c>
      <c r="B9011" s="13">
        <v>-1.5967087262439192</v>
      </c>
    </row>
    <row r="9012" spans="1:2">
      <c r="A9012">
        <v>9011</v>
      </c>
      <c r="B9012" s="13">
        <v>1.2517983136030788</v>
      </c>
    </row>
    <row r="9013" spans="1:2">
      <c r="A9013">
        <v>9012</v>
      </c>
      <c r="B9013" s="13">
        <v>0.64942293685594499</v>
      </c>
    </row>
    <row r="9014" spans="1:2">
      <c r="A9014">
        <v>9013</v>
      </c>
      <c r="B9014" s="13">
        <v>-2.111960564759682</v>
      </c>
    </row>
    <row r="9015" spans="1:2">
      <c r="A9015">
        <v>9014</v>
      </c>
      <c r="B9015" s="13">
        <v>-1.0449423084951455</v>
      </c>
    </row>
    <row r="9016" spans="1:2">
      <c r="A9016">
        <v>9015</v>
      </c>
      <c r="B9016" s="13">
        <v>2.339322238418565</v>
      </c>
    </row>
    <row r="9017" spans="1:2">
      <c r="A9017">
        <v>9016</v>
      </c>
      <c r="B9017" s="13">
        <v>4.195642840046359</v>
      </c>
    </row>
    <row r="9018" spans="1:2">
      <c r="A9018">
        <v>9017</v>
      </c>
      <c r="B9018" s="13">
        <v>-8.2542920768757231</v>
      </c>
    </row>
    <row r="9019" spans="1:2">
      <c r="A9019">
        <v>9018</v>
      </c>
      <c r="B9019" s="13">
        <v>-0.97952454799338007</v>
      </c>
    </row>
    <row r="9020" spans="1:2">
      <c r="A9020">
        <v>9019</v>
      </c>
      <c r="B9020" s="13">
        <v>5.8595797218353303</v>
      </c>
    </row>
    <row r="9021" spans="1:2">
      <c r="A9021">
        <v>9020</v>
      </c>
      <c r="B9021" s="13">
        <v>-4.9509894889472426</v>
      </c>
    </row>
    <row r="9022" spans="1:2">
      <c r="A9022">
        <v>9021</v>
      </c>
      <c r="B9022" s="13">
        <v>-4.7129145232760656</v>
      </c>
    </row>
    <row r="9023" spans="1:2">
      <c r="A9023">
        <v>9022</v>
      </c>
      <c r="B9023" s="13">
        <v>-5.7178397036917143</v>
      </c>
    </row>
    <row r="9024" spans="1:2">
      <c r="A9024">
        <v>9023</v>
      </c>
      <c r="B9024" s="13">
        <v>-0.99720157944222398</v>
      </c>
    </row>
    <row r="9025" spans="1:2">
      <c r="A9025">
        <v>9024</v>
      </c>
      <c r="B9025" s="13">
        <v>-1.8075599057324387</v>
      </c>
    </row>
    <row r="9026" spans="1:2">
      <c r="A9026">
        <v>9025</v>
      </c>
      <c r="B9026" s="13">
        <v>2.469989377400009</v>
      </c>
    </row>
    <row r="9027" spans="1:2">
      <c r="A9027">
        <v>9026</v>
      </c>
      <c r="B9027" s="13">
        <v>-4.2260885511794211</v>
      </c>
    </row>
    <row r="9028" spans="1:2">
      <c r="A9028">
        <v>9027</v>
      </c>
      <c r="B9028" s="13">
        <v>1.1172095099942103</v>
      </c>
    </row>
    <row r="9029" spans="1:2">
      <c r="A9029">
        <v>9028</v>
      </c>
      <c r="B9029" s="13">
        <v>2.152737218564948</v>
      </c>
    </row>
    <row r="9030" spans="1:2">
      <c r="A9030">
        <v>9029</v>
      </c>
      <c r="B9030" s="13">
        <v>1.1652800243535943</v>
      </c>
    </row>
    <row r="9031" spans="1:2">
      <c r="A9031">
        <v>9030</v>
      </c>
      <c r="B9031" s="13">
        <v>-0.99706773396843906</v>
      </c>
    </row>
    <row r="9032" spans="1:2">
      <c r="A9032">
        <v>9031</v>
      </c>
      <c r="B9032" s="13">
        <v>2.7340333694628098</v>
      </c>
    </row>
    <row r="9033" spans="1:2">
      <c r="A9033">
        <v>9032</v>
      </c>
      <c r="B9033" s="13">
        <v>-1.279383327434404</v>
      </c>
    </row>
    <row r="9034" spans="1:2">
      <c r="A9034">
        <v>9033</v>
      </c>
      <c r="B9034" s="13">
        <v>-2.3556498511271124</v>
      </c>
    </row>
    <row r="9035" spans="1:2">
      <c r="A9035">
        <v>9034</v>
      </c>
      <c r="B9035" s="13">
        <v>-5.8967916519033849</v>
      </c>
    </row>
    <row r="9036" spans="1:2">
      <c r="A9036">
        <v>9035</v>
      </c>
      <c r="B9036" s="13">
        <v>2.9474109027493176</v>
      </c>
    </row>
    <row r="9037" spans="1:2">
      <c r="A9037">
        <v>9036</v>
      </c>
      <c r="B9037" s="13">
        <v>-6.8941967602040846</v>
      </c>
    </row>
    <row r="9038" spans="1:2">
      <c r="A9038">
        <v>9037</v>
      </c>
      <c r="B9038" s="13">
        <v>2.8880063464517201</v>
      </c>
    </row>
    <row r="9039" spans="1:2">
      <c r="A9039">
        <v>9038</v>
      </c>
      <c r="B9039" s="13">
        <v>-4.136040060813194</v>
      </c>
    </row>
    <row r="9040" spans="1:2">
      <c r="A9040">
        <v>9039</v>
      </c>
      <c r="B9040" s="13">
        <v>-2.9260921072190871</v>
      </c>
    </row>
    <row r="9041" spans="1:2">
      <c r="A9041">
        <v>9040</v>
      </c>
      <c r="B9041" s="13">
        <v>2.0598174937717926</v>
      </c>
    </row>
    <row r="9042" spans="1:2">
      <c r="A9042">
        <v>9041</v>
      </c>
      <c r="B9042" s="13">
        <v>0.67825558922184093</v>
      </c>
    </row>
    <row r="9043" spans="1:2">
      <c r="A9043">
        <v>9042</v>
      </c>
      <c r="B9043" s="13">
        <v>-4.9372288777692619</v>
      </c>
    </row>
    <row r="9044" spans="1:2">
      <c r="A9044">
        <v>9043</v>
      </c>
      <c r="B9044" s="13">
        <v>-6.3427745262471085</v>
      </c>
    </row>
    <row r="9045" spans="1:2">
      <c r="A9045">
        <v>9044</v>
      </c>
      <c r="B9045" s="13">
        <v>-2.0966962414173906</v>
      </c>
    </row>
    <row r="9046" spans="1:2">
      <c r="A9046">
        <v>9045</v>
      </c>
      <c r="B9046" s="13">
        <v>6.3470738649905503</v>
      </c>
    </row>
    <row r="9047" spans="1:2">
      <c r="A9047">
        <v>9046</v>
      </c>
      <c r="B9047" s="13">
        <v>-2.8450128246223363</v>
      </c>
    </row>
    <row r="9048" spans="1:2">
      <c r="A9048">
        <v>9047</v>
      </c>
      <c r="B9048" s="13">
        <v>-3.8829014612481467</v>
      </c>
    </row>
    <row r="9049" spans="1:2">
      <c r="A9049">
        <v>9048</v>
      </c>
      <c r="B9049" s="13">
        <v>1.1368219921941671</v>
      </c>
    </row>
    <row r="9050" spans="1:2">
      <c r="A9050">
        <v>9049</v>
      </c>
      <c r="B9050" s="13">
        <v>-2.5679280665129736</v>
      </c>
    </row>
    <row r="9051" spans="1:2">
      <c r="A9051">
        <v>9050</v>
      </c>
      <c r="B9051" s="13">
        <v>5.1397538489669135</v>
      </c>
    </row>
    <row r="9052" spans="1:2">
      <c r="A9052">
        <v>9051</v>
      </c>
      <c r="B9052" s="13">
        <v>-8.1304121127178188</v>
      </c>
    </row>
    <row r="9053" spans="1:2">
      <c r="A9053">
        <v>9052</v>
      </c>
      <c r="B9053" s="13">
        <v>-0.91640005339108344</v>
      </c>
    </row>
    <row r="9054" spans="1:2">
      <c r="A9054">
        <v>9053</v>
      </c>
      <c r="B9054" s="13">
        <v>-1.0455227392079804</v>
      </c>
    </row>
    <row r="9055" spans="1:2">
      <c r="A9055">
        <v>9054</v>
      </c>
      <c r="B9055" s="13">
        <v>-1.016402777551451</v>
      </c>
    </row>
    <row r="9056" spans="1:2">
      <c r="A9056">
        <v>9055</v>
      </c>
      <c r="B9056" s="13">
        <v>1.3732530337749591</v>
      </c>
    </row>
    <row r="9057" spans="1:2">
      <c r="A9057">
        <v>9056</v>
      </c>
      <c r="B9057" s="13">
        <v>-3.1688302844971301</v>
      </c>
    </row>
    <row r="9058" spans="1:2">
      <c r="A9058">
        <v>9057</v>
      </c>
      <c r="B9058" s="13">
        <v>-1.344065468286455</v>
      </c>
    </row>
    <row r="9059" spans="1:2">
      <c r="A9059">
        <v>9058</v>
      </c>
      <c r="B9059" s="13">
        <v>-1.5399745345060689</v>
      </c>
    </row>
    <row r="9060" spans="1:2">
      <c r="A9060">
        <v>9059</v>
      </c>
      <c r="B9060" s="13">
        <v>-3.6553228587711977</v>
      </c>
    </row>
    <row r="9061" spans="1:2">
      <c r="A9061">
        <v>9060</v>
      </c>
      <c r="B9061" s="13">
        <v>3.4407942584893392</v>
      </c>
    </row>
    <row r="9062" spans="1:2">
      <c r="A9062">
        <v>9061</v>
      </c>
      <c r="B9062" s="13">
        <v>-2.2887534314710578E-3</v>
      </c>
    </row>
    <row r="9063" spans="1:2">
      <c r="A9063">
        <v>9062</v>
      </c>
      <c r="B9063" s="13">
        <v>-6.0366761543212384</v>
      </c>
    </row>
    <row r="9064" spans="1:2">
      <c r="A9064">
        <v>9063</v>
      </c>
      <c r="B9064" s="13">
        <v>-2.2751235607818576</v>
      </c>
    </row>
    <row r="9065" spans="1:2">
      <c r="A9065">
        <v>9064</v>
      </c>
      <c r="B9065" s="13">
        <v>-1.1496802553582002</v>
      </c>
    </row>
    <row r="9066" spans="1:2">
      <c r="A9066">
        <v>9065</v>
      </c>
      <c r="B9066" s="13">
        <v>6.2075486562287621</v>
      </c>
    </row>
    <row r="9067" spans="1:2">
      <c r="A9067">
        <v>9066</v>
      </c>
      <c r="B9067" s="13">
        <v>-0.63621178055540339</v>
      </c>
    </row>
    <row r="9068" spans="1:2">
      <c r="A9068">
        <v>9067</v>
      </c>
      <c r="B9068" s="13">
        <v>-4.3383740314359009</v>
      </c>
    </row>
    <row r="9069" spans="1:2">
      <c r="A9069">
        <v>9068</v>
      </c>
      <c r="B9069" s="13">
        <v>-3.9668255190580024</v>
      </c>
    </row>
    <row r="9070" spans="1:2">
      <c r="A9070">
        <v>9069</v>
      </c>
      <c r="B9070" s="13">
        <v>-0.75037443079422317</v>
      </c>
    </row>
    <row r="9071" spans="1:2">
      <c r="A9071">
        <v>9070</v>
      </c>
      <c r="B9071" s="13">
        <v>-5.4592019527044666</v>
      </c>
    </row>
    <row r="9072" spans="1:2">
      <c r="A9072">
        <v>9071</v>
      </c>
      <c r="B9072" s="13">
        <v>0.37056594190345549</v>
      </c>
    </row>
    <row r="9073" spans="1:2">
      <c r="A9073">
        <v>9072</v>
      </c>
      <c r="B9073" s="13">
        <v>1.7528634493638375</v>
      </c>
    </row>
    <row r="9074" spans="1:2">
      <c r="A9074">
        <v>9073</v>
      </c>
      <c r="B9074" s="13">
        <v>-7.0779664032268235</v>
      </c>
    </row>
    <row r="9075" spans="1:2">
      <c r="A9075">
        <v>9074</v>
      </c>
      <c r="B9075" s="13">
        <v>-0.85332053546356912</v>
      </c>
    </row>
    <row r="9076" spans="1:2">
      <c r="A9076">
        <v>9075</v>
      </c>
      <c r="B9076" s="13">
        <v>-4.0038963502869542</v>
      </c>
    </row>
    <row r="9077" spans="1:2">
      <c r="A9077">
        <v>9076</v>
      </c>
      <c r="B9077" s="13">
        <v>6.8978025399654752E-2</v>
      </c>
    </row>
    <row r="9078" spans="1:2">
      <c r="A9078">
        <v>9077</v>
      </c>
      <c r="B9078" s="13">
        <v>-3.7643084673577221</v>
      </c>
    </row>
    <row r="9079" spans="1:2">
      <c r="A9079">
        <v>9078</v>
      </c>
      <c r="B9079" s="13">
        <v>-1.1074705332594368</v>
      </c>
    </row>
    <row r="9080" spans="1:2">
      <c r="A9080">
        <v>9079</v>
      </c>
      <c r="B9080" s="13">
        <v>-4.3838287878064133</v>
      </c>
    </row>
    <row r="9081" spans="1:2">
      <c r="A9081">
        <v>9080</v>
      </c>
      <c r="B9081" s="13">
        <v>-5.8665096900315294</v>
      </c>
    </row>
    <row r="9082" spans="1:2">
      <c r="A9082">
        <v>9081</v>
      </c>
      <c r="B9082" s="13">
        <v>7.2750134922688954</v>
      </c>
    </row>
    <row r="9083" spans="1:2">
      <c r="A9083">
        <v>9082</v>
      </c>
      <c r="B9083" s="13">
        <v>-1.9237077711717159</v>
      </c>
    </row>
    <row r="9084" spans="1:2">
      <c r="A9084">
        <v>9083</v>
      </c>
      <c r="B9084" s="13">
        <v>-1.6549361976464287</v>
      </c>
    </row>
    <row r="9085" spans="1:2">
      <c r="A9085">
        <v>9084</v>
      </c>
      <c r="B9085" s="13">
        <v>-0.88348431441203845</v>
      </c>
    </row>
    <row r="9086" spans="1:2">
      <c r="A9086">
        <v>9085</v>
      </c>
      <c r="B9086" s="13">
        <v>5.0283346285483059</v>
      </c>
    </row>
    <row r="9087" spans="1:2">
      <c r="A9087">
        <v>9086</v>
      </c>
      <c r="B9087" s="13">
        <v>0.3171703516970425</v>
      </c>
    </row>
    <row r="9088" spans="1:2">
      <c r="A9088">
        <v>9087</v>
      </c>
      <c r="B9088" s="13">
        <v>-0.79809651694217743</v>
      </c>
    </row>
    <row r="9089" spans="1:2">
      <c r="A9089">
        <v>9088</v>
      </c>
      <c r="B9089" s="13">
        <v>-5.6076943344761974</v>
      </c>
    </row>
    <row r="9090" spans="1:2">
      <c r="A9090">
        <v>9089</v>
      </c>
      <c r="B9090" s="13">
        <v>-1.9687272487059988</v>
      </c>
    </row>
    <row r="9091" spans="1:2">
      <c r="A9091">
        <v>9090</v>
      </c>
      <c r="B9091" s="13">
        <v>1.2804558719926387</v>
      </c>
    </row>
    <row r="9092" spans="1:2">
      <c r="A9092">
        <v>9091</v>
      </c>
      <c r="B9092" s="13">
        <v>-3.0964308677461947</v>
      </c>
    </row>
    <row r="9093" spans="1:2">
      <c r="A9093">
        <v>9092</v>
      </c>
      <c r="B9093" s="13">
        <v>3.0062460319836539</v>
      </c>
    </row>
    <row r="9094" spans="1:2">
      <c r="A9094">
        <v>9093</v>
      </c>
      <c r="B9094" s="13">
        <v>5.7175254632527848</v>
      </c>
    </row>
    <row r="9095" spans="1:2">
      <c r="A9095">
        <v>9094</v>
      </c>
      <c r="B9095" s="13">
        <v>4.952629257235083</v>
      </c>
    </row>
    <row r="9096" spans="1:2">
      <c r="A9096">
        <v>9095</v>
      </c>
      <c r="B9096" s="13">
        <v>5.2295959415414845</v>
      </c>
    </row>
    <row r="9097" spans="1:2">
      <c r="A9097">
        <v>9096</v>
      </c>
      <c r="B9097" s="13">
        <v>1.8084864571991024</v>
      </c>
    </row>
    <row r="9098" spans="1:2">
      <c r="A9098">
        <v>9097</v>
      </c>
      <c r="B9098" s="13">
        <v>-5.1085837184535388</v>
      </c>
    </row>
    <row r="9099" spans="1:2">
      <c r="A9099">
        <v>9098</v>
      </c>
      <c r="B9099" s="13">
        <v>-7.6932373415939344</v>
      </c>
    </row>
    <row r="9100" spans="1:2">
      <c r="A9100">
        <v>9099</v>
      </c>
      <c r="B9100" s="13">
        <v>0.18567850821989099</v>
      </c>
    </row>
    <row r="9101" spans="1:2">
      <c r="A9101">
        <v>9100</v>
      </c>
      <c r="B9101" s="13">
        <v>-3.6455111938967257</v>
      </c>
    </row>
    <row r="9102" spans="1:2">
      <c r="A9102">
        <v>9101</v>
      </c>
      <c r="B9102" s="13">
        <v>-3.1398307407013002</v>
      </c>
    </row>
    <row r="9103" spans="1:2">
      <c r="A9103">
        <v>9102</v>
      </c>
      <c r="B9103" s="13">
        <v>-2.0897590667916761</v>
      </c>
    </row>
    <row r="9104" spans="1:2">
      <c r="A9104">
        <v>9103</v>
      </c>
      <c r="B9104" s="13">
        <v>-1.9346702451203734</v>
      </c>
    </row>
    <row r="9105" spans="1:2">
      <c r="A9105">
        <v>9104</v>
      </c>
      <c r="B9105" s="13">
        <v>-6.225213830857081</v>
      </c>
    </row>
    <row r="9106" spans="1:2">
      <c r="A9106">
        <v>9105</v>
      </c>
      <c r="B9106" s="13">
        <v>3.8233602763948915</v>
      </c>
    </row>
    <row r="9107" spans="1:2">
      <c r="A9107">
        <v>9106</v>
      </c>
      <c r="B9107" s="13">
        <v>1.4888515560360132</v>
      </c>
    </row>
    <row r="9108" spans="1:2">
      <c r="A9108">
        <v>9107</v>
      </c>
      <c r="B9108" s="13">
        <v>2.5508098089004037</v>
      </c>
    </row>
    <row r="9109" spans="1:2">
      <c r="A9109">
        <v>9108</v>
      </c>
      <c r="B9109" s="13">
        <v>1.8069952042297901</v>
      </c>
    </row>
    <row r="9110" spans="1:2">
      <c r="A9110">
        <v>9109</v>
      </c>
      <c r="B9110" s="13">
        <v>5.146300409729168</v>
      </c>
    </row>
    <row r="9111" spans="1:2">
      <c r="A9111">
        <v>9110</v>
      </c>
      <c r="B9111" s="13">
        <v>-3.4995598831703272</v>
      </c>
    </row>
    <row r="9112" spans="1:2">
      <c r="A9112">
        <v>9111</v>
      </c>
      <c r="B9112" s="13">
        <v>-2.7259163117777052</v>
      </c>
    </row>
    <row r="9113" spans="1:2">
      <c r="A9113">
        <v>9112</v>
      </c>
      <c r="B9113" s="13">
        <v>-0.17713912226782128</v>
      </c>
    </row>
    <row r="9114" spans="1:2">
      <c r="A9114">
        <v>9113</v>
      </c>
      <c r="B9114" s="13">
        <v>4.9100658080068529</v>
      </c>
    </row>
    <row r="9115" spans="1:2">
      <c r="A9115">
        <v>9114</v>
      </c>
      <c r="B9115" s="13">
        <v>-3.9920539860171065</v>
      </c>
    </row>
    <row r="9116" spans="1:2">
      <c r="A9116">
        <v>9115</v>
      </c>
      <c r="B9116" s="13">
        <v>1.7833897183686966</v>
      </c>
    </row>
    <row r="9117" spans="1:2">
      <c r="A9117">
        <v>9116</v>
      </c>
      <c r="B9117" s="13">
        <v>4.380510855516345</v>
      </c>
    </row>
    <row r="9118" spans="1:2">
      <c r="A9118">
        <v>9117</v>
      </c>
      <c r="B9118" s="13">
        <v>-2.4833397466997602</v>
      </c>
    </row>
    <row r="9119" spans="1:2">
      <c r="A9119">
        <v>9118</v>
      </c>
      <c r="B9119" s="13">
        <v>2.7396873668583472</v>
      </c>
    </row>
    <row r="9120" spans="1:2">
      <c r="A9120">
        <v>9119</v>
      </c>
      <c r="B9120" s="13">
        <v>-3.0929173739116886</v>
      </c>
    </row>
    <row r="9121" spans="1:2">
      <c r="A9121">
        <v>9120</v>
      </c>
      <c r="B9121" s="13">
        <v>3.4870346457956325</v>
      </c>
    </row>
    <row r="9122" spans="1:2">
      <c r="A9122">
        <v>9121</v>
      </c>
      <c r="B9122" s="13">
        <v>1.1173780561175031</v>
      </c>
    </row>
    <row r="9123" spans="1:2">
      <c r="A9123">
        <v>9122</v>
      </c>
      <c r="B9123" s="13">
        <v>-0.83060579429708536</v>
      </c>
    </row>
    <row r="9124" spans="1:2">
      <c r="A9124">
        <v>9123</v>
      </c>
      <c r="B9124" s="13">
        <v>0.7705829915383261</v>
      </c>
    </row>
    <row r="9125" spans="1:2">
      <c r="A9125">
        <v>9124</v>
      </c>
      <c r="B9125" s="13">
        <v>3.781362658655484</v>
      </c>
    </row>
    <row r="9126" spans="1:2">
      <c r="A9126">
        <v>9125</v>
      </c>
      <c r="B9126" s="13">
        <v>1.4204132998177346</v>
      </c>
    </row>
    <row r="9127" spans="1:2">
      <c r="A9127">
        <v>9126</v>
      </c>
      <c r="B9127" s="13">
        <v>-8.8086339168922632E-3</v>
      </c>
    </row>
    <row r="9128" spans="1:2">
      <c r="A9128">
        <v>9127</v>
      </c>
      <c r="B9128" s="13">
        <v>-2.2781101836872804</v>
      </c>
    </row>
    <row r="9129" spans="1:2">
      <c r="A9129">
        <v>9128</v>
      </c>
      <c r="B9129" s="13">
        <v>-1.8221822677735868</v>
      </c>
    </row>
    <row r="9130" spans="1:2">
      <c r="A9130">
        <v>9129</v>
      </c>
      <c r="B9130" s="13">
        <v>1.9434961007446221</v>
      </c>
    </row>
    <row r="9131" spans="1:2">
      <c r="A9131">
        <v>9130</v>
      </c>
      <c r="B9131" s="13">
        <v>-2.0369510663306127</v>
      </c>
    </row>
    <row r="9132" spans="1:2">
      <c r="A9132">
        <v>9131</v>
      </c>
      <c r="B9132" s="13">
        <v>-0.68262864455148387</v>
      </c>
    </row>
    <row r="9133" spans="1:2">
      <c r="A9133">
        <v>9132</v>
      </c>
      <c r="B9133" s="13">
        <v>1.1122144314173239</v>
      </c>
    </row>
    <row r="9134" spans="1:2">
      <c r="A9134">
        <v>9133</v>
      </c>
      <c r="B9134" s="13">
        <v>-0.99732537629839035</v>
      </c>
    </row>
    <row r="9135" spans="1:2">
      <c r="A9135">
        <v>9134</v>
      </c>
      <c r="B9135" s="13">
        <v>-2.4808716162075375</v>
      </c>
    </row>
    <row r="9136" spans="1:2">
      <c r="A9136">
        <v>9135</v>
      </c>
      <c r="B9136" s="13">
        <v>-3.6553852599230967</v>
      </c>
    </row>
    <row r="9137" spans="1:2">
      <c r="A9137">
        <v>9136</v>
      </c>
      <c r="B9137" s="13">
        <v>-6.4543624355039277</v>
      </c>
    </row>
    <row r="9138" spans="1:2">
      <c r="A9138">
        <v>9137</v>
      </c>
      <c r="B9138" s="13">
        <v>-5.1643474112521197</v>
      </c>
    </row>
    <row r="9139" spans="1:2">
      <c r="A9139">
        <v>9138</v>
      </c>
      <c r="B9139" s="13">
        <v>1.5473481397717999</v>
      </c>
    </row>
    <row r="9140" spans="1:2">
      <c r="A9140">
        <v>9139</v>
      </c>
      <c r="B9140" s="13">
        <v>0.73635849962453326</v>
      </c>
    </row>
    <row r="9141" spans="1:2">
      <c r="A9141">
        <v>9140</v>
      </c>
      <c r="B9141" s="13">
        <v>-2.6338357119605811</v>
      </c>
    </row>
    <row r="9142" spans="1:2">
      <c r="A9142">
        <v>9141</v>
      </c>
      <c r="B9142" s="13">
        <v>-2.3318091697299339</v>
      </c>
    </row>
    <row r="9143" spans="1:2">
      <c r="A9143">
        <v>9142</v>
      </c>
      <c r="B9143" s="13">
        <v>-3.2319853814442081</v>
      </c>
    </row>
    <row r="9144" spans="1:2">
      <c r="A9144">
        <v>9143</v>
      </c>
      <c r="B9144" s="13">
        <v>-5.6038452460417307</v>
      </c>
    </row>
    <row r="9145" spans="1:2">
      <c r="A9145">
        <v>9144</v>
      </c>
      <c r="B9145" s="13">
        <v>-4.3706105914592364</v>
      </c>
    </row>
    <row r="9146" spans="1:2">
      <c r="A9146">
        <v>9145</v>
      </c>
      <c r="B9146" s="13">
        <v>4.6682705965914151</v>
      </c>
    </row>
    <row r="9147" spans="1:2">
      <c r="A9147">
        <v>9146</v>
      </c>
      <c r="B9147" s="13">
        <v>1.070554011487846</v>
      </c>
    </row>
    <row r="9148" spans="1:2">
      <c r="A9148">
        <v>9147</v>
      </c>
      <c r="B9148" s="13">
        <v>-0.14162415434269546</v>
      </c>
    </row>
    <row r="9149" spans="1:2">
      <c r="A9149">
        <v>9148</v>
      </c>
      <c r="B9149" s="13">
        <v>-1.8823423646462796</v>
      </c>
    </row>
    <row r="9150" spans="1:2">
      <c r="A9150">
        <v>9149</v>
      </c>
      <c r="B9150" s="13">
        <v>-1.2416648893743836</v>
      </c>
    </row>
    <row r="9151" spans="1:2">
      <c r="A9151">
        <v>9150</v>
      </c>
      <c r="B9151" s="13">
        <v>-4.0710532705465354</v>
      </c>
    </row>
    <row r="9152" spans="1:2">
      <c r="A9152">
        <v>9151</v>
      </c>
      <c r="B9152" s="13">
        <v>-0.68447989414186494</v>
      </c>
    </row>
    <row r="9153" spans="1:2">
      <c r="A9153">
        <v>9152</v>
      </c>
      <c r="B9153" s="13">
        <v>2.074801863411869</v>
      </c>
    </row>
    <row r="9154" spans="1:2">
      <c r="A9154">
        <v>9153</v>
      </c>
      <c r="B9154" s="13">
        <v>2.7565009436351056</v>
      </c>
    </row>
    <row r="9155" spans="1:2">
      <c r="A9155">
        <v>9154</v>
      </c>
      <c r="B9155" s="13">
        <v>0.73083144290182056</v>
      </c>
    </row>
    <row r="9156" spans="1:2">
      <c r="A9156">
        <v>9155</v>
      </c>
      <c r="B9156" s="13">
        <v>-1.3571794236376615</v>
      </c>
    </row>
    <row r="9157" spans="1:2">
      <c r="A9157">
        <v>9156</v>
      </c>
      <c r="B9157" s="13">
        <v>-1.1039285080689925</v>
      </c>
    </row>
    <row r="9158" spans="1:2">
      <c r="A9158">
        <v>9157</v>
      </c>
      <c r="B9158" s="13">
        <v>-2.7093176309936071</v>
      </c>
    </row>
    <row r="9159" spans="1:2">
      <c r="A9159">
        <v>9158</v>
      </c>
      <c r="B9159" s="13">
        <v>-1.109809130621817</v>
      </c>
    </row>
    <row r="9160" spans="1:2">
      <c r="A9160">
        <v>9159</v>
      </c>
      <c r="B9160" s="13">
        <v>1.3625860111911334</v>
      </c>
    </row>
    <row r="9161" spans="1:2">
      <c r="A9161">
        <v>9160</v>
      </c>
      <c r="B9161" s="13">
        <v>-2.4287222067422696</v>
      </c>
    </row>
    <row r="9162" spans="1:2">
      <c r="A9162">
        <v>9161</v>
      </c>
      <c r="B9162" s="13">
        <v>-1.0629340536574137</v>
      </c>
    </row>
    <row r="9163" spans="1:2">
      <c r="A9163">
        <v>9162</v>
      </c>
      <c r="B9163" s="13">
        <v>-1.7661813800791948</v>
      </c>
    </row>
    <row r="9164" spans="1:2">
      <c r="A9164">
        <v>9163</v>
      </c>
      <c r="B9164" s="13">
        <v>-2.7375292924477281</v>
      </c>
    </row>
    <row r="9165" spans="1:2">
      <c r="A9165">
        <v>9164</v>
      </c>
      <c r="B9165" s="13">
        <v>-2.8897410138182296</v>
      </c>
    </row>
    <row r="9166" spans="1:2">
      <c r="A9166">
        <v>9165</v>
      </c>
      <c r="B9166" s="13">
        <v>0.1963462871686078</v>
      </c>
    </row>
    <row r="9167" spans="1:2">
      <c r="A9167">
        <v>9166</v>
      </c>
      <c r="B9167" s="13">
        <v>-3.3443779084444603</v>
      </c>
    </row>
    <row r="9168" spans="1:2">
      <c r="A9168">
        <v>9167</v>
      </c>
      <c r="B9168" s="13">
        <v>-0.98337770565375537</v>
      </c>
    </row>
    <row r="9169" spans="1:2">
      <c r="A9169">
        <v>9168</v>
      </c>
      <c r="B9169" s="13">
        <v>5.5844230644060175</v>
      </c>
    </row>
    <row r="9170" spans="1:2">
      <c r="A9170">
        <v>9169</v>
      </c>
      <c r="B9170" s="13">
        <v>-3.5338613162612758</v>
      </c>
    </row>
    <row r="9171" spans="1:2">
      <c r="A9171">
        <v>9170</v>
      </c>
      <c r="B9171" s="13">
        <v>-0.49995369738152173</v>
      </c>
    </row>
    <row r="9172" spans="1:2">
      <c r="A9172">
        <v>9171</v>
      </c>
      <c r="B9172" s="13">
        <v>1.784885784132962</v>
      </c>
    </row>
    <row r="9173" spans="1:2">
      <c r="A9173">
        <v>9172</v>
      </c>
      <c r="B9173" s="13">
        <v>-1.802535948473343</v>
      </c>
    </row>
    <row r="9174" spans="1:2">
      <c r="A9174">
        <v>9173</v>
      </c>
      <c r="B9174" s="13">
        <v>3.0637611858209199</v>
      </c>
    </row>
    <row r="9175" spans="1:2">
      <c r="A9175">
        <v>9174</v>
      </c>
      <c r="B9175" s="13">
        <v>-4.8377910693159061</v>
      </c>
    </row>
    <row r="9176" spans="1:2">
      <c r="A9176">
        <v>9175</v>
      </c>
      <c r="B9176" s="13">
        <v>-3.2140709653240429</v>
      </c>
    </row>
    <row r="9177" spans="1:2">
      <c r="A9177">
        <v>9176</v>
      </c>
      <c r="B9177" s="13">
        <v>-2.5681042669749718</v>
      </c>
    </row>
    <row r="9178" spans="1:2">
      <c r="A9178">
        <v>9177</v>
      </c>
      <c r="B9178" s="13">
        <v>-2.4552851382646312</v>
      </c>
    </row>
    <row r="9179" spans="1:2">
      <c r="A9179">
        <v>9178</v>
      </c>
      <c r="B9179" s="13">
        <v>-3.6069057041329819</v>
      </c>
    </row>
    <row r="9180" spans="1:2">
      <c r="A9180">
        <v>9179</v>
      </c>
      <c r="B9180" s="13">
        <v>-1.5946267807169303</v>
      </c>
    </row>
    <row r="9181" spans="1:2">
      <c r="A9181">
        <v>9180</v>
      </c>
      <c r="B9181" s="13">
        <v>-5.4789148099514549</v>
      </c>
    </row>
    <row r="9182" spans="1:2">
      <c r="A9182">
        <v>9181</v>
      </c>
      <c r="B9182" s="13">
        <v>-7.1302056382650143</v>
      </c>
    </row>
    <row r="9183" spans="1:2">
      <c r="A9183">
        <v>9182</v>
      </c>
      <c r="B9183" s="13">
        <v>-0.90081584456740182</v>
      </c>
    </row>
    <row r="9184" spans="1:2">
      <c r="A9184">
        <v>9183</v>
      </c>
      <c r="B9184" s="13">
        <v>-3.0967293871392716</v>
      </c>
    </row>
    <row r="9185" spans="1:2">
      <c r="A9185">
        <v>9184</v>
      </c>
      <c r="B9185" s="13">
        <v>-0.67310673791478259</v>
      </c>
    </row>
    <row r="9186" spans="1:2">
      <c r="A9186">
        <v>9185</v>
      </c>
      <c r="B9186" s="13">
        <v>7.4535035763934125</v>
      </c>
    </row>
    <row r="9187" spans="1:2">
      <c r="A9187">
        <v>9186</v>
      </c>
      <c r="B9187" s="13">
        <v>-0.13056858128136342</v>
      </c>
    </row>
    <row r="9188" spans="1:2">
      <c r="A9188">
        <v>9187</v>
      </c>
      <c r="B9188" s="13">
        <v>-0.40230849718985479</v>
      </c>
    </row>
    <row r="9189" spans="1:2">
      <c r="A9189">
        <v>9188</v>
      </c>
      <c r="B9189" s="13">
        <v>-0.46377406123764892</v>
      </c>
    </row>
    <row r="9190" spans="1:2">
      <c r="A9190">
        <v>9189</v>
      </c>
      <c r="B9190" s="13">
        <v>-7.7843082577844468E-3</v>
      </c>
    </row>
    <row r="9191" spans="1:2">
      <c r="A9191">
        <v>9190</v>
      </c>
      <c r="B9191" s="13">
        <v>-0.56511110861524116</v>
      </c>
    </row>
    <row r="9192" spans="1:2">
      <c r="A9192">
        <v>9191</v>
      </c>
      <c r="B9192" s="13">
        <v>5.7705112772682368</v>
      </c>
    </row>
    <row r="9193" spans="1:2">
      <c r="A9193">
        <v>9192</v>
      </c>
      <c r="B9193" s="13">
        <v>-1.0522966990447717</v>
      </c>
    </row>
    <row r="9194" spans="1:2">
      <c r="A9194">
        <v>9193</v>
      </c>
      <c r="B9194" s="13">
        <v>-2.0112106673699506</v>
      </c>
    </row>
    <row r="9195" spans="1:2">
      <c r="A9195">
        <v>9194</v>
      </c>
      <c r="B9195" s="13">
        <v>7.2631472481509904</v>
      </c>
    </row>
    <row r="9196" spans="1:2">
      <c r="A9196">
        <v>9195</v>
      </c>
      <c r="B9196" s="13">
        <v>-1.4611435772407613</v>
      </c>
    </row>
    <row r="9197" spans="1:2">
      <c r="A9197">
        <v>9196</v>
      </c>
      <c r="B9197" s="13">
        <v>3.7432026184697582</v>
      </c>
    </row>
    <row r="9198" spans="1:2">
      <c r="A9198">
        <v>9197</v>
      </c>
      <c r="B9198" s="13">
        <v>-0.47788883470849863</v>
      </c>
    </row>
    <row r="9199" spans="1:2">
      <c r="A9199">
        <v>9198</v>
      </c>
      <c r="B9199" s="13">
        <v>3.354202890703136</v>
      </c>
    </row>
    <row r="9200" spans="1:2">
      <c r="A9200">
        <v>9199</v>
      </c>
      <c r="B9200" s="13">
        <v>6.4515383426182495</v>
      </c>
    </row>
    <row r="9201" spans="1:2">
      <c r="A9201">
        <v>9200</v>
      </c>
      <c r="B9201" s="13">
        <v>0.86098717352583076</v>
      </c>
    </row>
    <row r="9202" spans="1:2">
      <c r="A9202">
        <v>9201</v>
      </c>
      <c r="B9202" s="13">
        <v>4.565387673201025</v>
      </c>
    </row>
    <row r="9203" spans="1:2">
      <c r="A9203">
        <v>9202</v>
      </c>
      <c r="B9203" s="13">
        <v>0.79510525529384091</v>
      </c>
    </row>
    <row r="9204" spans="1:2">
      <c r="A9204">
        <v>9203</v>
      </c>
      <c r="B9204" s="13">
        <v>-2.7213944325445567</v>
      </c>
    </row>
    <row r="9205" spans="1:2">
      <c r="A9205">
        <v>9204</v>
      </c>
      <c r="B9205" s="13">
        <v>-1.6890791281505098</v>
      </c>
    </row>
    <row r="9206" spans="1:2">
      <c r="A9206">
        <v>9205</v>
      </c>
      <c r="B9206" s="13">
        <v>-0.13456411694011511</v>
      </c>
    </row>
    <row r="9207" spans="1:2">
      <c r="A9207">
        <v>9206</v>
      </c>
      <c r="B9207" s="13">
        <v>-1.5352837581811982</v>
      </c>
    </row>
    <row r="9208" spans="1:2">
      <c r="A9208">
        <v>9207</v>
      </c>
      <c r="B9208" s="13">
        <v>1.1281888404690557</v>
      </c>
    </row>
    <row r="9209" spans="1:2">
      <c r="A9209">
        <v>9208</v>
      </c>
      <c r="B9209" s="13">
        <v>2.5661754180285015</v>
      </c>
    </row>
    <row r="9210" spans="1:2">
      <c r="A9210">
        <v>9209</v>
      </c>
      <c r="B9210" s="13">
        <v>0.77552314625641716</v>
      </c>
    </row>
    <row r="9211" spans="1:2">
      <c r="A9211">
        <v>9210</v>
      </c>
      <c r="B9211" s="13">
        <v>-5.5155122510968546</v>
      </c>
    </row>
    <row r="9212" spans="1:2">
      <c r="A9212">
        <v>9211</v>
      </c>
      <c r="B9212" s="13">
        <v>-5.1193200060195085</v>
      </c>
    </row>
    <row r="9213" spans="1:2">
      <c r="A9213">
        <v>9212</v>
      </c>
      <c r="B9213" s="13">
        <v>-2.7131178444635013</v>
      </c>
    </row>
    <row r="9214" spans="1:2">
      <c r="A9214">
        <v>9213</v>
      </c>
      <c r="B9214" s="13">
        <v>-3.6419958796593983</v>
      </c>
    </row>
    <row r="9215" spans="1:2">
      <c r="A9215">
        <v>9214</v>
      </c>
      <c r="B9215" s="13">
        <v>0.89123237970325819</v>
      </c>
    </row>
    <row r="9216" spans="1:2">
      <c r="A9216">
        <v>9215</v>
      </c>
      <c r="B9216" s="13">
        <v>0.85702159503962483</v>
      </c>
    </row>
    <row r="9217" spans="1:2">
      <c r="A9217">
        <v>9216</v>
      </c>
      <c r="B9217" s="13">
        <v>2.5123729022896817</v>
      </c>
    </row>
    <row r="9218" spans="1:2">
      <c r="A9218">
        <v>9217</v>
      </c>
      <c r="B9218" s="13">
        <v>2.8989747657926759</v>
      </c>
    </row>
    <row r="9219" spans="1:2">
      <c r="A9219">
        <v>9218</v>
      </c>
      <c r="B9219" s="13">
        <v>-0.80934119318080144</v>
      </c>
    </row>
    <row r="9220" spans="1:2">
      <c r="A9220">
        <v>9219</v>
      </c>
      <c r="B9220" s="13">
        <v>-0.20855805128766144</v>
      </c>
    </row>
    <row r="9221" spans="1:2">
      <c r="A9221">
        <v>9220</v>
      </c>
      <c r="B9221" s="13">
        <v>-5.5746311326189044</v>
      </c>
    </row>
    <row r="9222" spans="1:2">
      <c r="A9222">
        <v>9221</v>
      </c>
      <c r="B9222" s="13">
        <v>-2.0784169050772352</v>
      </c>
    </row>
    <row r="9223" spans="1:2">
      <c r="A9223">
        <v>9222</v>
      </c>
      <c r="B9223" s="13">
        <v>-5.193616374476365</v>
      </c>
    </row>
    <row r="9224" spans="1:2">
      <c r="A9224">
        <v>9223</v>
      </c>
      <c r="B9224" s="13">
        <v>-7.7590599143270715</v>
      </c>
    </row>
    <row r="9225" spans="1:2">
      <c r="A9225">
        <v>9224</v>
      </c>
      <c r="B9225" s="13">
        <v>5.200778586403227</v>
      </c>
    </row>
    <row r="9226" spans="1:2">
      <c r="A9226">
        <v>9225</v>
      </c>
      <c r="B9226" s="13">
        <v>-1.342824932278659</v>
      </c>
    </row>
    <row r="9227" spans="1:2">
      <c r="A9227">
        <v>9226</v>
      </c>
      <c r="B9227" s="13">
        <v>-2.7538057385611001</v>
      </c>
    </row>
    <row r="9228" spans="1:2">
      <c r="A9228">
        <v>9227</v>
      </c>
      <c r="B9228" s="13">
        <v>3.6602788203153511</v>
      </c>
    </row>
    <row r="9229" spans="1:2">
      <c r="A9229">
        <v>9228</v>
      </c>
      <c r="B9229" s="13">
        <v>-3.0747614480245615</v>
      </c>
    </row>
    <row r="9230" spans="1:2">
      <c r="A9230">
        <v>9229</v>
      </c>
      <c r="B9230" s="13">
        <v>-2.8105333268374699</v>
      </c>
    </row>
    <row r="9231" spans="1:2">
      <c r="A9231">
        <v>9230</v>
      </c>
      <c r="B9231" s="13">
        <v>-0.97846608280686198</v>
      </c>
    </row>
    <row r="9232" spans="1:2">
      <c r="A9232">
        <v>9231</v>
      </c>
      <c r="B9232" s="13">
        <v>-0.37647517917666939</v>
      </c>
    </row>
    <row r="9233" spans="1:2">
      <c r="A9233">
        <v>9232</v>
      </c>
      <c r="B9233" s="13">
        <v>0.71913664910796804</v>
      </c>
    </row>
    <row r="9234" spans="1:2">
      <c r="A9234">
        <v>9233</v>
      </c>
      <c r="B9234" s="13">
        <v>2.6336181998645096</v>
      </c>
    </row>
    <row r="9235" spans="1:2">
      <c r="A9235">
        <v>9234</v>
      </c>
      <c r="B9235" s="13">
        <v>5.7218245757720139</v>
      </c>
    </row>
    <row r="9236" spans="1:2">
      <c r="A9236">
        <v>9235</v>
      </c>
      <c r="B9236" s="13">
        <v>0.35839471747156293</v>
      </c>
    </row>
    <row r="9237" spans="1:2">
      <c r="A9237">
        <v>9236</v>
      </c>
      <c r="B9237" s="13">
        <v>-1.2294281815942911</v>
      </c>
    </row>
    <row r="9238" spans="1:2">
      <c r="A9238">
        <v>9237</v>
      </c>
      <c r="B9238" s="13">
        <v>1.4739834599616148</v>
      </c>
    </row>
    <row r="9239" spans="1:2">
      <c r="A9239">
        <v>9238</v>
      </c>
      <c r="B9239" s="13">
        <v>-6.3463893885866431</v>
      </c>
    </row>
    <row r="9240" spans="1:2">
      <c r="A9240">
        <v>9239</v>
      </c>
      <c r="B9240" s="13">
        <v>-4.9997185997880882</v>
      </c>
    </row>
    <row r="9241" spans="1:2">
      <c r="A9241">
        <v>9240</v>
      </c>
      <c r="B9241" s="13">
        <v>-6.63003606696783</v>
      </c>
    </row>
    <row r="9242" spans="1:2">
      <c r="A9242">
        <v>9241</v>
      </c>
      <c r="B9242" s="13">
        <v>-7.2890854604370892E-2</v>
      </c>
    </row>
    <row r="9243" spans="1:2">
      <c r="A9243">
        <v>9242</v>
      </c>
      <c r="B9243" s="13">
        <v>0.23499885722944569</v>
      </c>
    </row>
    <row r="9244" spans="1:2">
      <c r="A9244">
        <v>9243</v>
      </c>
      <c r="B9244" s="13">
        <v>1.223941147605262</v>
      </c>
    </row>
    <row r="9245" spans="1:2">
      <c r="A9245">
        <v>9244</v>
      </c>
      <c r="B9245" s="13">
        <v>-3.613091773894217</v>
      </c>
    </row>
    <row r="9246" spans="1:2">
      <c r="A9246">
        <v>9245</v>
      </c>
      <c r="B9246" s="13">
        <v>-1.8865983625560423</v>
      </c>
    </row>
    <row r="9247" spans="1:2">
      <c r="A9247">
        <v>9246</v>
      </c>
      <c r="B9247" s="13">
        <v>-4.5893189923103934</v>
      </c>
    </row>
    <row r="9248" spans="1:2">
      <c r="A9248">
        <v>9247</v>
      </c>
      <c r="B9248" s="13">
        <v>1.1818853643800553</v>
      </c>
    </row>
    <row r="9249" spans="1:2">
      <c r="A9249">
        <v>9248</v>
      </c>
      <c r="B9249" s="13">
        <v>-2.7426431722799913</v>
      </c>
    </row>
    <row r="9250" spans="1:2">
      <c r="A9250">
        <v>9249</v>
      </c>
      <c r="B9250" s="13">
        <v>3.9596006604142434E-2</v>
      </c>
    </row>
    <row r="9251" spans="1:2">
      <c r="A9251">
        <v>9250</v>
      </c>
      <c r="B9251" s="13">
        <v>0.17582348964666317</v>
      </c>
    </row>
    <row r="9252" spans="1:2">
      <c r="A9252">
        <v>9251</v>
      </c>
      <c r="B9252" s="13">
        <v>-5.1345933370123333</v>
      </c>
    </row>
    <row r="9253" spans="1:2">
      <c r="A9253">
        <v>9252</v>
      </c>
      <c r="B9253" s="13">
        <v>-4.9767158349950495</v>
      </c>
    </row>
    <row r="9254" spans="1:2">
      <c r="A9254">
        <v>9253</v>
      </c>
      <c r="B9254" s="13">
        <v>-3.6723690479616895</v>
      </c>
    </row>
    <row r="9255" spans="1:2">
      <c r="A9255">
        <v>9254</v>
      </c>
      <c r="B9255" s="13">
        <v>-4.2518155138287961</v>
      </c>
    </row>
    <row r="9256" spans="1:2">
      <c r="A9256">
        <v>9255</v>
      </c>
      <c r="B9256" s="13">
        <v>0.44264804024947291</v>
      </c>
    </row>
    <row r="9257" spans="1:2">
      <c r="A9257">
        <v>9256</v>
      </c>
      <c r="B9257" s="13">
        <v>1.8729971334327655</v>
      </c>
    </row>
    <row r="9258" spans="1:2">
      <c r="A9258">
        <v>9257</v>
      </c>
      <c r="B9258" s="13">
        <v>-6.5019499180807683E-2</v>
      </c>
    </row>
    <row r="9259" spans="1:2">
      <c r="A9259">
        <v>9258</v>
      </c>
      <c r="B9259" s="13">
        <v>-0.44417730289369595</v>
      </c>
    </row>
    <row r="9260" spans="1:2">
      <c r="A9260">
        <v>9259</v>
      </c>
      <c r="B9260" s="13">
        <v>-4.7796259791874647</v>
      </c>
    </row>
    <row r="9261" spans="1:2">
      <c r="A9261">
        <v>9260</v>
      </c>
      <c r="B9261" s="13">
        <v>0.6460152770250418</v>
      </c>
    </row>
    <row r="9262" spans="1:2">
      <c r="A9262">
        <v>9261</v>
      </c>
      <c r="B9262" s="13">
        <v>3.1675704317288389</v>
      </c>
    </row>
    <row r="9263" spans="1:2">
      <c r="A9263">
        <v>9262</v>
      </c>
      <c r="B9263" s="13">
        <v>0.5083541490118384</v>
      </c>
    </row>
    <row r="9264" spans="1:2">
      <c r="A9264">
        <v>9263</v>
      </c>
      <c r="B9264" s="13">
        <v>-1.2550181508143463</v>
      </c>
    </row>
    <row r="9265" spans="1:2">
      <c r="A9265">
        <v>9264</v>
      </c>
      <c r="B9265" s="13">
        <v>4.119812444825576</v>
      </c>
    </row>
    <row r="9266" spans="1:2">
      <c r="A9266">
        <v>9265</v>
      </c>
      <c r="B9266" s="13">
        <v>-5.087288197185603</v>
      </c>
    </row>
    <row r="9267" spans="1:2">
      <c r="A9267">
        <v>9266</v>
      </c>
      <c r="B9267" s="13">
        <v>-1.2581447884607437</v>
      </c>
    </row>
    <row r="9268" spans="1:2">
      <c r="A9268">
        <v>9267</v>
      </c>
      <c r="B9268" s="13">
        <v>2.0597653657717832</v>
      </c>
    </row>
    <row r="9269" spans="1:2">
      <c r="A9269">
        <v>9268</v>
      </c>
      <c r="B9269" s="13">
        <v>-8.5963639027000749</v>
      </c>
    </row>
    <row r="9270" spans="1:2">
      <c r="A9270">
        <v>9269</v>
      </c>
      <c r="B9270" s="13">
        <v>-1.1267974980059445</v>
      </c>
    </row>
    <row r="9271" spans="1:2">
      <c r="A9271">
        <v>9270</v>
      </c>
      <c r="B9271" s="13">
        <v>-0.35761003066241553</v>
      </c>
    </row>
    <row r="9272" spans="1:2">
      <c r="A9272">
        <v>9271</v>
      </c>
      <c r="B9272" s="13">
        <v>-1.2472835075943145</v>
      </c>
    </row>
    <row r="9273" spans="1:2">
      <c r="A9273">
        <v>9272</v>
      </c>
      <c r="B9273" s="13">
        <v>2.5292338148554667</v>
      </c>
    </row>
    <row r="9274" spans="1:2">
      <c r="A9274">
        <v>9273</v>
      </c>
      <c r="B9274" s="13">
        <v>3.3201815856230783</v>
      </c>
    </row>
    <row r="9275" spans="1:2">
      <c r="A9275">
        <v>9274</v>
      </c>
      <c r="B9275" s="13">
        <v>-1.3287381481024547</v>
      </c>
    </row>
    <row r="9276" spans="1:2">
      <c r="A9276">
        <v>9275</v>
      </c>
      <c r="B9276" s="13">
        <v>-2.9001201312412794</v>
      </c>
    </row>
    <row r="9277" spans="1:2">
      <c r="A9277">
        <v>9276</v>
      </c>
      <c r="B9277" s="13">
        <v>-0.14481212542862565</v>
      </c>
    </row>
    <row r="9278" spans="1:2">
      <c r="A9278">
        <v>9277</v>
      </c>
      <c r="B9278" s="13">
        <v>-2.2651254804462919</v>
      </c>
    </row>
    <row r="9279" spans="1:2">
      <c r="A9279">
        <v>9278</v>
      </c>
      <c r="B9279" s="13">
        <v>-2.7085458768759727</v>
      </c>
    </row>
    <row r="9280" spans="1:2">
      <c r="A9280">
        <v>9279</v>
      </c>
      <c r="B9280" s="13">
        <v>0.47645774303278876</v>
      </c>
    </row>
    <row r="9281" spans="1:2">
      <c r="A9281">
        <v>9280</v>
      </c>
      <c r="B9281" s="13">
        <v>5.6677593704672979</v>
      </c>
    </row>
    <row r="9282" spans="1:2">
      <c r="A9282">
        <v>9281</v>
      </c>
      <c r="B9282" s="13">
        <v>1.7141609385613921</v>
      </c>
    </row>
    <row r="9283" spans="1:2">
      <c r="A9283">
        <v>9282</v>
      </c>
      <c r="B9283" s="13">
        <v>-1.5031813472120727</v>
      </c>
    </row>
    <row r="9284" spans="1:2">
      <c r="A9284">
        <v>9283</v>
      </c>
      <c r="B9284" s="13">
        <v>-5.3175838250821812</v>
      </c>
    </row>
    <row r="9285" spans="1:2">
      <c r="A9285">
        <v>9284</v>
      </c>
      <c r="B9285" s="13">
        <v>-1.0370236795951027</v>
      </c>
    </row>
    <row r="9286" spans="1:2">
      <c r="A9286">
        <v>9285</v>
      </c>
      <c r="B9286" s="13">
        <v>-1.0542555657799269</v>
      </c>
    </row>
    <row r="9287" spans="1:2">
      <c r="A9287">
        <v>9286</v>
      </c>
      <c r="B9287" s="13">
        <v>5.1739420827197984</v>
      </c>
    </row>
    <row r="9288" spans="1:2">
      <c r="A9288">
        <v>9287</v>
      </c>
      <c r="B9288" s="13">
        <v>-2.7449133315333354</v>
      </c>
    </row>
    <row r="9289" spans="1:2">
      <c r="A9289">
        <v>9288</v>
      </c>
      <c r="B9289" s="13">
        <v>-3.493408773845998</v>
      </c>
    </row>
    <row r="9290" spans="1:2">
      <c r="A9290">
        <v>9289</v>
      </c>
      <c r="B9290" s="13">
        <v>1.498005141270045</v>
      </c>
    </row>
    <row r="9291" spans="1:2">
      <c r="A9291">
        <v>9290</v>
      </c>
      <c r="B9291" s="13">
        <v>4.2528592340620373</v>
      </c>
    </row>
    <row r="9292" spans="1:2">
      <c r="A9292">
        <v>9291</v>
      </c>
      <c r="B9292" s="13">
        <v>-0.92256318826513584</v>
      </c>
    </row>
    <row r="9293" spans="1:2">
      <c r="A9293">
        <v>9292</v>
      </c>
      <c r="B9293" s="13">
        <v>0.71051797895457203</v>
      </c>
    </row>
    <row r="9294" spans="1:2">
      <c r="A9294">
        <v>9293</v>
      </c>
      <c r="B9294" s="13">
        <v>2.0162255291472864E-2</v>
      </c>
    </row>
    <row r="9295" spans="1:2">
      <c r="A9295">
        <v>9294</v>
      </c>
      <c r="B9295" s="13">
        <v>0.28676740975811132</v>
      </c>
    </row>
    <row r="9296" spans="1:2">
      <c r="A9296">
        <v>9295</v>
      </c>
      <c r="B9296" s="13">
        <v>-0.68930463302771228</v>
      </c>
    </row>
    <row r="9297" spans="1:2">
      <c r="A9297">
        <v>9296</v>
      </c>
      <c r="B9297" s="13">
        <v>-0.42168166925196349</v>
      </c>
    </row>
    <row r="9298" spans="1:2">
      <c r="A9298">
        <v>9297</v>
      </c>
      <c r="B9298" s="13">
        <v>-3.3999306171976609</v>
      </c>
    </row>
    <row r="9299" spans="1:2">
      <c r="A9299">
        <v>9298</v>
      </c>
      <c r="B9299" s="13">
        <v>3.7502796040400677</v>
      </c>
    </row>
    <row r="9300" spans="1:2">
      <c r="A9300">
        <v>9299</v>
      </c>
      <c r="B9300" s="13">
        <v>1.7813282249736702</v>
      </c>
    </row>
    <row r="9301" spans="1:2">
      <c r="A9301">
        <v>9300</v>
      </c>
      <c r="B9301" s="13">
        <v>-5.619071903771232</v>
      </c>
    </row>
    <row r="9302" spans="1:2">
      <c r="A9302">
        <v>9301</v>
      </c>
      <c r="B9302" s="13">
        <v>-3.6899549777719307</v>
      </c>
    </row>
    <row r="9303" spans="1:2">
      <c r="A9303">
        <v>9302</v>
      </c>
      <c r="B9303" s="13">
        <v>0.6248696940098577</v>
      </c>
    </row>
    <row r="9304" spans="1:2">
      <c r="A9304">
        <v>9303</v>
      </c>
      <c r="B9304" s="13">
        <v>2.6871044675549474</v>
      </c>
    </row>
    <row r="9305" spans="1:2">
      <c r="A9305">
        <v>9304</v>
      </c>
      <c r="B9305" s="13">
        <v>-7.3935755392885927</v>
      </c>
    </row>
    <row r="9306" spans="1:2">
      <c r="A9306">
        <v>9305</v>
      </c>
      <c r="B9306" s="13">
        <v>-0.85049045661597455</v>
      </c>
    </row>
    <row r="9307" spans="1:2">
      <c r="A9307">
        <v>9306</v>
      </c>
      <c r="B9307" s="13">
        <v>1.0461024710647875</v>
      </c>
    </row>
    <row r="9308" spans="1:2">
      <c r="A9308">
        <v>9307</v>
      </c>
      <c r="B9308" s="13">
        <v>-8.3000409564663062</v>
      </c>
    </row>
    <row r="9309" spans="1:2">
      <c r="A9309">
        <v>9308</v>
      </c>
      <c r="B9309" s="13">
        <v>-0.59373056817648706</v>
      </c>
    </row>
    <row r="9310" spans="1:2">
      <c r="A9310">
        <v>9309</v>
      </c>
      <c r="B9310" s="13">
        <v>-7.0519573804197044</v>
      </c>
    </row>
    <row r="9311" spans="1:2">
      <c r="A9311">
        <v>9310</v>
      </c>
      <c r="B9311" s="13">
        <v>-1.4002219038899228</v>
      </c>
    </row>
    <row r="9312" spans="1:2">
      <c r="A9312">
        <v>9311</v>
      </c>
      <c r="B9312" s="13">
        <v>-1.3980086765108679</v>
      </c>
    </row>
    <row r="9313" spans="1:2">
      <c r="A9313">
        <v>9312</v>
      </c>
      <c r="B9313" s="13">
        <v>0.90473466530026492</v>
      </c>
    </row>
    <row r="9314" spans="1:2">
      <c r="A9314">
        <v>9313</v>
      </c>
      <c r="B9314" s="13">
        <v>-1.8151399669158386</v>
      </c>
    </row>
    <row r="9315" spans="1:2">
      <c r="A9315">
        <v>9314</v>
      </c>
      <c r="B9315" s="13">
        <v>8.1179577369798361E-2</v>
      </c>
    </row>
    <row r="9316" spans="1:2">
      <c r="A9316">
        <v>9315</v>
      </c>
      <c r="B9316" s="13">
        <v>-0.95829841815115513</v>
      </c>
    </row>
    <row r="9317" spans="1:2">
      <c r="A9317">
        <v>9316</v>
      </c>
      <c r="B9317" s="13">
        <v>2.5174058760663436</v>
      </c>
    </row>
    <row r="9318" spans="1:2">
      <c r="A9318">
        <v>9317</v>
      </c>
      <c r="B9318" s="13">
        <v>1.9491307164379288</v>
      </c>
    </row>
    <row r="9319" spans="1:2">
      <c r="A9319">
        <v>9318</v>
      </c>
      <c r="B9319" s="13">
        <v>-2.4130620097499507</v>
      </c>
    </row>
    <row r="9320" spans="1:2">
      <c r="A9320">
        <v>9319</v>
      </c>
      <c r="B9320" s="13">
        <v>-4.5029267094287455</v>
      </c>
    </row>
    <row r="9321" spans="1:2">
      <c r="A9321">
        <v>9320</v>
      </c>
      <c r="B9321" s="13">
        <v>-5.8413078575488804</v>
      </c>
    </row>
    <row r="9322" spans="1:2">
      <c r="A9322">
        <v>9321</v>
      </c>
      <c r="B9322" s="13">
        <v>-3.2110079173395047</v>
      </c>
    </row>
    <row r="9323" spans="1:2">
      <c r="A9323">
        <v>9322</v>
      </c>
      <c r="B9323" s="13">
        <v>-2.8082145243251864</v>
      </c>
    </row>
    <row r="9324" spans="1:2">
      <c r="A9324">
        <v>9323</v>
      </c>
      <c r="B9324" s="13">
        <v>1.613532637529473</v>
      </c>
    </row>
    <row r="9325" spans="1:2">
      <c r="A9325">
        <v>9324</v>
      </c>
      <c r="B9325" s="13">
        <v>6.3696166140296206</v>
      </c>
    </row>
    <row r="9326" spans="1:2">
      <c r="A9326">
        <v>9325</v>
      </c>
      <c r="B9326" s="13">
        <v>0.49391850854872488</v>
      </c>
    </row>
    <row r="9327" spans="1:2">
      <c r="A9327">
        <v>9326</v>
      </c>
      <c r="B9327" s="13">
        <v>2.1324997781331252</v>
      </c>
    </row>
    <row r="9328" spans="1:2">
      <c r="A9328">
        <v>9327</v>
      </c>
      <c r="B9328" s="13">
        <v>0.9887026389350192</v>
      </c>
    </row>
    <row r="9329" spans="1:2">
      <c r="A9329">
        <v>9328</v>
      </c>
      <c r="B9329" s="13">
        <v>-2.2540055533647823</v>
      </c>
    </row>
    <row r="9330" spans="1:2">
      <c r="A9330">
        <v>9329</v>
      </c>
      <c r="B9330" s="13">
        <v>-2.1861963452897717</v>
      </c>
    </row>
    <row r="9331" spans="1:2">
      <c r="A9331">
        <v>9330</v>
      </c>
      <c r="B9331" s="13">
        <v>-5.1170404225888264</v>
      </c>
    </row>
    <row r="9332" spans="1:2">
      <c r="A9332">
        <v>9331</v>
      </c>
      <c r="B9332" s="13">
        <v>-6.8560285084127104</v>
      </c>
    </row>
    <row r="9333" spans="1:2">
      <c r="A9333">
        <v>9332</v>
      </c>
      <c r="B9333" s="13">
        <v>4.9285774002704228</v>
      </c>
    </row>
    <row r="9334" spans="1:2">
      <c r="A9334">
        <v>9333</v>
      </c>
      <c r="B9334" s="13">
        <v>-2.1851695441282875</v>
      </c>
    </row>
    <row r="9335" spans="1:2">
      <c r="A9335">
        <v>9334</v>
      </c>
      <c r="B9335" s="13">
        <v>-0.77323079815471851</v>
      </c>
    </row>
    <row r="9336" spans="1:2">
      <c r="A9336">
        <v>9335</v>
      </c>
      <c r="B9336" s="13">
        <v>2.2076305064648145</v>
      </c>
    </row>
    <row r="9337" spans="1:2">
      <c r="A9337">
        <v>9336</v>
      </c>
      <c r="B9337" s="13">
        <v>-2.8988703500084987</v>
      </c>
    </row>
    <row r="9338" spans="1:2">
      <c r="A9338">
        <v>9337</v>
      </c>
      <c r="B9338" s="13">
        <v>3.2344677146684777</v>
      </c>
    </row>
    <row r="9339" spans="1:2">
      <c r="A9339">
        <v>9338</v>
      </c>
      <c r="B9339" s="13">
        <v>-5.7138426454703026</v>
      </c>
    </row>
    <row r="9340" spans="1:2">
      <c r="A9340">
        <v>9339</v>
      </c>
      <c r="B9340" s="13">
        <v>-1.7596117700840668</v>
      </c>
    </row>
    <row r="9341" spans="1:2">
      <c r="A9341">
        <v>9340</v>
      </c>
      <c r="B9341" s="13">
        <v>-3.7669469127368922</v>
      </c>
    </row>
    <row r="9342" spans="1:2">
      <c r="A9342">
        <v>9341</v>
      </c>
      <c r="B9342" s="13">
        <v>-3.1195032149888298</v>
      </c>
    </row>
    <row r="9343" spans="1:2">
      <c r="A9343">
        <v>9342</v>
      </c>
      <c r="B9343" s="13">
        <v>1.5694201520245201</v>
      </c>
    </row>
    <row r="9344" spans="1:2">
      <c r="A9344">
        <v>9343</v>
      </c>
      <c r="B9344" s="13">
        <v>0.1718425649320576</v>
      </c>
    </row>
    <row r="9345" spans="1:2">
      <c r="A9345">
        <v>9344</v>
      </c>
      <c r="B9345" s="13">
        <v>-2.9574870729693523</v>
      </c>
    </row>
    <row r="9346" spans="1:2">
      <c r="A9346">
        <v>9345</v>
      </c>
      <c r="B9346" s="13">
        <v>-3.6778946219000566</v>
      </c>
    </row>
    <row r="9347" spans="1:2">
      <c r="A9347">
        <v>9346</v>
      </c>
      <c r="B9347" s="13">
        <v>-0.7618082166693193</v>
      </c>
    </row>
    <row r="9348" spans="1:2">
      <c r="A9348">
        <v>9347</v>
      </c>
      <c r="B9348" s="13">
        <v>-1.5205671860218295</v>
      </c>
    </row>
    <row r="9349" spans="1:2">
      <c r="A9349">
        <v>9348</v>
      </c>
      <c r="B9349" s="13">
        <v>-6.4431395373847344</v>
      </c>
    </row>
    <row r="9350" spans="1:2">
      <c r="A9350">
        <v>9349</v>
      </c>
      <c r="B9350" s="13">
        <v>-3.3496988732577497</v>
      </c>
    </row>
    <row r="9351" spans="1:2">
      <c r="A9351">
        <v>9350</v>
      </c>
      <c r="B9351" s="13">
        <v>-0.61581433536379349</v>
      </c>
    </row>
    <row r="9352" spans="1:2">
      <c r="A9352">
        <v>9351</v>
      </c>
      <c r="B9352" s="13">
        <v>3.7067175233856182</v>
      </c>
    </row>
    <row r="9353" spans="1:2">
      <c r="A9353">
        <v>9352</v>
      </c>
      <c r="B9353" s="13">
        <v>-3.3766133455159304</v>
      </c>
    </row>
    <row r="9354" spans="1:2">
      <c r="A9354">
        <v>9353</v>
      </c>
      <c r="B9354" s="13">
        <v>-0.13657764735406397</v>
      </c>
    </row>
    <row r="9355" spans="1:2">
      <c r="A9355">
        <v>9354</v>
      </c>
      <c r="B9355" s="13">
        <v>7.0471811039684855</v>
      </c>
    </row>
    <row r="9356" spans="1:2">
      <c r="A9356">
        <v>9355</v>
      </c>
      <c r="B9356" s="13">
        <v>-1.8655847650142323</v>
      </c>
    </row>
    <row r="9357" spans="1:2">
      <c r="A9357">
        <v>9356</v>
      </c>
      <c r="B9357" s="13">
        <v>1.1889965175562958</v>
      </c>
    </row>
    <row r="9358" spans="1:2">
      <c r="A9358">
        <v>9357</v>
      </c>
      <c r="B9358" s="13">
        <v>-0.21519705188053034</v>
      </c>
    </row>
    <row r="9359" spans="1:2">
      <c r="A9359">
        <v>9358</v>
      </c>
      <c r="B9359" s="13">
        <v>1.1904650951286382</v>
      </c>
    </row>
    <row r="9360" spans="1:2">
      <c r="A9360">
        <v>9359</v>
      </c>
      <c r="B9360" s="13">
        <v>-1.4550308657968258</v>
      </c>
    </row>
    <row r="9361" spans="1:2">
      <c r="A9361">
        <v>9360</v>
      </c>
      <c r="B9361" s="13">
        <v>-3.1030454828728931</v>
      </c>
    </row>
    <row r="9362" spans="1:2">
      <c r="A9362">
        <v>9361</v>
      </c>
      <c r="B9362" s="13">
        <v>-3.7820530798697303</v>
      </c>
    </row>
    <row r="9363" spans="1:2">
      <c r="A9363">
        <v>9362</v>
      </c>
      <c r="B9363" s="13">
        <v>-1.905886707017348</v>
      </c>
    </row>
    <row r="9364" spans="1:2">
      <c r="A9364">
        <v>9363</v>
      </c>
      <c r="B9364" s="13">
        <v>-3.3239633314341317</v>
      </c>
    </row>
    <row r="9365" spans="1:2">
      <c r="A9365">
        <v>9364</v>
      </c>
      <c r="B9365" s="13">
        <v>2.9686616960940766</v>
      </c>
    </row>
    <row r="9366" spans="1:2">
      <c r="A9366">
        <v>9365</v>
      </c>
      <c r="B9366" s="13">
        <v>-5.6881454828170934</v>
      </c>
    </row>
    <row r="9367" spans="1:2">
      <c r="A9367">
        <v>9366</v>
      </c>
      <c r="B9367" s="13">
        <v>-1.6713719579356405</v>
      </c>
    </row>
    <row r="9368" spans="1:2">
      <c r="A9368">
        <v>9367</v>
      </c>
      <c r="B9368" s="13">
        <v>-2.5209029164568402</v>
      </c>
    </row>
    <row r="9369" spans="1:2">
      <c r="A9369">
        <v>9368</v>
      </c>
      <c r="B9369" s="13">
        <v>-10.588874398900744</v>
      </c>
    </row>
    <row r="9370" spans="1:2">
      <c r="A9370">
        <v>9369</v>
      </c>
      <c r="B9370" s="13">
        <v>-1.9841890764257204</v>
      </c>
    </row>
    <row r="9371" spans="1:2">
      <c r="A9371">
        <v>9370</v>
      </c>
      <c r="B9371" s="13">
        <v>-5.1386097223700231</v>
      </c>
    </row>
    <row r="9372" spans="1:2">
      <c r="A9372">
        <v>9371</v>
      </c>
      <c r="B9372" s="13">
        <v>0.27980443286882434</v>
      </c>
    </row>
    <row r="9373" spans="1:2">
      <c r="A9373">
        <v>9372</v>
      </c>
      <c r="B9373" s="13">
        <v>1.2140989212268514</v>
      </c>
    </row>
    <row r="9374" spans="1:2">
      <c r="A9374">
        <v>9373</v>
      </c>
      <c r="B9374" s="13">
        <v>-5.6794477200603204</v>
      </c>
    </row>
    <row r="9375" spans="1:2">
      <c r="A9375">
        <v>9374</v>
      </c>
      <c r="B9375" s="13">
        <v>-4.2401324956467192</v>
      </c>
    </row>
    <row r="9376" spans="1:2">
      <c r="A9376">
        <v>9375</v>
      </c>
      <c r="B9376" s="13">
        <v>-1.263152958727056</v>
      </c>
    </row>
    <row r="9377" spans="1:2">
      <c r="A9377">
        <v>9376</v>
      </c>
      <c r="B9377" s="13">
        <v>-0.16585046375545198</v>
      </c>
    </row>
    <row r="9378" spans="1:2">
      <c r="A9378">
        <v>9377</v>
      </c>
      <c r="B9378" s="13">
        <v>-2.0951118504068793</v>
      </c>
    </row>
    <row r="9379" spans="1:2">
      <c r="A9379">
        <v>9378</v>
      </c>
      <c r="B9379" s="13">
        <v>-3.2802717960029892</v>
      </c>
    </row>
    <row r="9380" spans="1:2">
      <c r="A9380">
        <v>9379</v>
      </c>
      <c r="B9380" s="13">
        <v>-1.7171419181776615</v>
      </c>
    </row>
    <row r="9381" spans="1:2">
      <c r="A9381">
        <v>9380</v>
      </c>
      <c r="B9381" s="13">
        <v>1.8768328744582174</v>
      </c>
    </row>
    <row r="9382" spans="1:2">
      <c r="A9382">
        <v>9381</v>
      </c>
      <c r="B9382" s="13">
        <v>-5.6452925589334089E-2</v>
      </c>
    </row>
    <row r="9383" spans="1:2">
      <c r="A9383">
        <v>9382</v>
      </c>
      <c r="B9383" s="13">
        <v>0.9933187261182298</v>
      </c>
    </row>
    <row r="9384" spans="1:2">
      <c r="A9384">
        <v>9383</v>
      </c>
      <c r="B9384" s="13">
        <v>-5.8645859604751376</v>
      </c>
    </row>
    <row r="9385" spans="1:2">
      <c r="A9385">
        <v>9384</v>
      </c>
      <c r="B9385" s="13">
        <v>5.0117970124577367</v>
      </c>
    </row>
    <row r="9386" spans="1:2">
      <c r="A9386">
        <v>9385</v>
      </c>
      <c r="B9386" s="13">
        <v>0.34367070002570738</v>
      </c>
    </row>
    <row r="9387" spans="1:2">
      <c r="A9387">
        <v>9386</v>
      </c>
      <c r="B9387" s="13">
        <v>5.5025610016607267</v>
      </c>
    </row>
    <row r="9388" spans="1:2">
      <c r="A9388">
        <v>9387</v>
      </c>
      <c r="B9388" s="13">
        <v>3.9343305252818985</v>
      </c>
    </row>
    <row r="9389" spans="1:2">
      <c r="A9389">
        <v>9388</v>
      </c>
      <c r="B9389" s="13">
        <v>-2.0225434280747465</v>
      </c>
    </row>
    <row r="9390" spans="1:2">
      <c r="A9390">
        <v>9389</v>
      </c>
      <c r="B9390" s="13">
        <v>0.61573708295177054</v>
      </c>
    </row>
    <row r="9391" spans="1:2">
      <c r="A9391">
        <v>9390</v>
      </c>
      <c r="B9391" s="13">
        <v>0.49485191664087502</v>
      </c>
    </row>
    <row r="9392" spans="1:2">
      <c r="A9392">
        <v>9391</v>
      </c>
      <c r="B9392" s="13">
        <v>-0.21491663038222372</v>
      </c>
    </row>
    <row r="9393" spans="1:2">
      <c r="A9393">
        <v>9392</v>
      </c>
      <c r="B9393" s="13">
        <v>-2.9087248016857017</v>
      </c>
    </row>
    <row r="9394" spans="1:2">
      <c r="A9394">
        <v>9393</v>
      </c>
      <c r="B9394" s="13">
        <v>-0.75466302431030285</v>
      </c>
    </row>
    <row r="9395" spans="1:2">
      <c r="A9395">
        <v>9394</v>
      </c>
      <c r="B9395" s="13">
        <v>1.36249185226396</v>
      </c>
    </row>
    <row r="9396" spans="1:2">
      <c r="A9396">
        <v>9395</v>
      </c>
      <c r="B9396" s="13">
        <v>-6.0014200078045494</v>
      </c>
    </row>
    <row r="9397" spans="1:2">
      <c r="A9397">
        <v>9396</v>
      </c>
      <c r="B9397" s="13">
        <v>1.3203984514057432</v>
      </c>
    </row>
    <row r="9398" spans="1:2">
      <c r="A9398">
        <v>9397</v>
      </c>
      <c r="B9398" s="13">
        <v>2.5880334179283917</v>
      </c>
    </row>
    <row r="9399" spans="1:2">
      <c r="A9399">
        <v>9398</v>
      </c>
      <c r="B9399" s="13">
        <v>4.2124843880095435</v>
      </c>
    </row>
    <row r="9400" spans="1:2">
      <c r="A9400">
        <v>9399</v>
      </c>
      <c r="B9400" s="13">
        <v>0.94828201360137776</v>
      </c>
    </row>
    <row r="9401" spans="1:2">
      <c r="A9401">
        <v>9400</v>
      </c>
      <c r="B9401" s="13">
        <v>-5.0628044413490016</v>
      </c>
    </row>
    <row r="9402" spans="1:2">
      <c r="A9402">
        <v>9401</v>
      </c>
      <c r="B9402" s="13">
        <v>-3.6408395094232304</v>
      </c>
    </row>
    <row r="9403" spans="1:2">
      <c r="A9403">
        <v>9402</v>
      </c>
      <c r="B9403" s="13">
        <v>0.63710658278299392</v>
      </c>
    </row>
    <row r="9404" spans="1:2">
      <c r="A9404">
        <v>9403</v>
      </c>
      <c r="B9404" s="13">
        <v>-3.9121157050942248</v>
      </c>
    </row>
    <row r="9405" spans="1:2">
      <c r="A9405">
        <v>9404</v>
      </c>
      <c r="B9405" s="13">
        <v>2.9368025733748087</v>
      </c>
    </row>
    <row r="9406" spans="1:2">
      <c r="A9406">
        <v>9405</v>
      </c>
      <c r="B9406" s="13">
        <v>-5.040326446975385</v>
      </c>
    </row>
    <row r="9407" spans="1:2">
      <c r="A9407">
        <v>9406</v>
      </c>
      <c r="B9407" s="13">
        <v>0.36163366337943259</v>
      </c>
    </row>
    <row r="9408" spans="1:2">
      <c r="A9408">
        <v>9407</v>
      </c>
      <c r="B9408" s="13">
        <v>-4.7542355194230792</v>
      </c>
    </row>
    <row r="9409" spans="1:2">
      <c r="A9409">
        <v>9408</v>
      </c>
      <c r="B9409" s="13">
        <v>3.1101816295715601</v>
      </c>
    </row>
    <row r="9410" spans="1:2">
      <c r="A9410">
        <v>9409</v>
      </c>
      <c r="B9410" s="13">
        <v>5.2656951968516852</v>
      </c>
    </row>
    <row r="9411" spans="1:2">
      <c r="A9411">
        <v>9410</v>
      </c>
      <c r="B9411" s="13">
        <v>-3.6739940000057802</v>
      </c>
    </row>
    <row r="9412" spans="1:2">
      <c r="A9412">
        <v>9411</v>
      </c>
      <c r="B9412" s="13">
        <v>2.1213881189147177</v>
      </c>
    </row>
    <row r="9413" spans="1:2">
      <c r="A9413">
        <v>9412</v>
      </c>
      <c r="B9413" s="13">
        <v>-1.5174668474390591</v>
      </c>
    </row>
    <row r="9414" spans="1:2">
      <c r="A9414">
        <v>9413</v>
      </c>
      <c r="B9414" s="13">
        <v>3.7564576990908796</v>
      </c>
    </row>
    <row r="9415" spans="1:2">
      <c r="A9415">
        <v>9414</v>
      </c>
      <c r="B9415" s="13">
        <v>2.0515189675278753</v>
      </c>
    </row>
    <row r="9416" spans="1:2">
      <c r="A9416">
        <v>9415</v>
      </c>
      <c r="B9416" s="13">
        <v>0.190216742132856</v>
      </c>
    </row>
    <row r="9417" spans="1:2">
      <c r="A9417">
        <v>9416</v>
      </c>
      <c r="B9417" s="13">
        <v>-0.51612078593420385</v>
      </c>
    </row>
    <row r="9418" spans="1:2">
      <c r="A9418">
        <v>9417</v>
      </c>
      <c r="B9418" s="13">
        <v>3.8510890431991132</v>
      </c>
    </row>
    <row r="9419" spans="1:2">
      <c r="A9419">
        <v>9418</v>
      </c>
      <c r="B9419" s="13">
        <v>-0.25785117386678841</v>
      </c>
    </row>
    <row r="9420" spans="1:2">
      <c r="A9420">
        <v>9419</v>
      </c>
      <c r="B9420" s="13">
        <v>1.924786258880741</v>
      </c>
    </row>
    <row r="9421" spans="1:2">
      <c r="A9421">
        <v>9420</v>
      </c>
      <c r="B9421" s="13">
        <v>-5.104594674170289</v>
      </c>
    </row>
    <row r="9422" spans="1:2">
      <c r="A9422">
        <v>9421</v>
      </c>
      <c r="B9422" s="13">
        <v>-2.7888950040621112</v>
      </c>
    </row>
    <row r="9423" spans="1:2">
      <c r="A9423">
        <v>9422</v>
      </c>
      <c r="B9423" s="13">
        <v>-5.2287996867857762</v>
      </c>
    </row>
    <row r="9424" spans="1:2">
      <c r="A9424">
        <v>9423</v>
      </c>
      <c r="B9424" s="13">
        <v>5.1264497355415815</v>
      </c>
    </row>
    <row r="9425" spans="1:2">
      <c r="A9425">
        <v>9424</v>
      </c>
      <c r="B9425" s="13">
        <v>2.8540928018940037</v>
      </c>
    </row>
    <row r="9426" spans="1:2">
      <c r="A9426">
        <v>9425</v>
      </c>
      <c r="B9426" s="13">
        <v>-0.74014466454314431</v>
      </c>
    </row>
    <row r="9427" spans="1:2">
      <c r="A9427">
        <v>9426</v>
      </c>
      <c r="B9427" s="13">
        <v>-1.1082524610503925</v>
      </c>
    </row>
    <row r="9428" spans="1:2">
      <c r="A9428">
        <v>9427</v>
      </c>
      <c r="B9428" s="13">
        <v>-1.0397918536303707</v>
      </c>
    </row>
    <row r="9429" spans="1:2">
      <c r="A9429">
        <v>9428</v>
      </c>
      <c r="B9429" s="13">
        <v>1.6808194247223291</v>
      </c>
    </row>
    <row r="9430" spans="1:2">
      <c r="A9430">
        <v>9429</v>
      </c>
      <c r="B9430" s="13">
        <v>2.4937899939908359</v>
      </c>
    </row>
    <row r="9431" spans="1:2">
      <c r="A9431">
        <v>9430</v>
      </c>
      <c r="B9431" s="13">
        <v>-1.3823188118676746</v>
      </c>
    </row>
    <row r="9432" spans="1:2">
      <c r="A9432">
        <v>9431</v>
      </c>
      <c r="B9432" s="13">
        <v>-2.4204521494775002</v>
      </c>
    </row>
    <row r="9433" spans="1:2">
      <c r="A9433">
        <v>9432</v>
      </c>
      <c r="B9433" s="13">
        <v>0.68026190483778293</v>
      </c>
    </row>
    <row r="9434" spans="1:2">
      <c r="A9434">
        <v>9433</v>
      </c>
      <c r="B9434" s="13">
        <v>-3.1160425773792202</v>
      </c>
    </row>
    <row r="9435" spans="1:2">
      <c r="A9435">
        <v>9434</v>
      </c>
      <c r="B9435" s="13">
        <v>-2.3706253186584991</v>
      </c>
    </row>
    <row r="9436" spans="1:2">
      <c r="A9436">
        <v>9435</v>
      </c>
      <c r="B9436" s="13">
        <v>0.83859788530270452</v>
      </c>
    </row>
    <row r="9437" spans="1:2">
      <c r="A9437">
        <v>9436</v>
      </c>
      <c r="B9437" s="13">
        <v>-6.5017710007066825</v>
      </c>
    </row>
    <row r="9438" spans="1:2">
      <c r="A9438">
        <v>9437</v>
      </c>
      <c r="B9438" s="13">
        <v>2.2707159920380269</v>
      </c>
    </row>
    <row r="9439" spans="1:2">
      <c r="A9439">
        <v>9438</v>
      </c>
      <c r="B9439" s="13">
        <v>-2.6596513479350412E-2</v>
      </c>
    </row>
    <row r="9440" spans="1:2">
      <c r="A9440">
        <v>9439</v>
      </c>
      <c r="B9440" s="13">
        <v>-1.1491736491063764</v>
      </c>
    </row>
    <row r="9441" spans="1:2">
      <c r="A9441">
        <v>9440</v>
      </c>
      <c r="B9441" s="13">
        <v>-2.8968134164596617</v>
      </c>
    </row>
    <row r="9442" spans="1:2">
      <c r="A9442">
        <v>9441</v>
      </c>
      <c r="B9442" s="13">
        <v>3.2254407742170375</v>
      </c>
    </row>
    <row r="9443" spans="1:2">
      <c r="A9443">
        <v>9442</v>
      </c>
      <c r="B9443" s="13">
        <v>-3.2840029037077763</v>
      </c>
    </row>
    <row r="9444" spans="1:2">
      <c r="A9444">
        <v>9443</v>
      </c>
      <c r="B9444" s="13">
        <v>-2.9813624628980397</v>
      </c>
    </row>
    <row r="9445" spans="1:2">
      <c r="A9445">
        <v>9444</v>
      </c>
      <c r="B9445" s="13">
        <v>-1.2235201905882092</v>
      </c>
    </row>
    <row r="9446" spans="1:2">
      <c r="A9446">
        <v>9445</v>
      </c>
      <c r="B9446" s="13">
        <v>6.7741361529513782</v>
      </c>
    </row>
    <row r="9447" spans="1:2">
      <c r="A9447">
        <v>9446</v>
      </c>
      <c r="B9447" s="13">
        <v>-3.3692773571252581</v>
      </c>
    </row>
    <row r="9448" spans="1:2">
      <c r="A9448">
        <v>9447</v>
      </c>
      <c r="B9448" s="13">
        <v>-1.7127419137524473</v>
      </c>
    </row>
    <row r="9449" spans="1:2">
      <c r="A9449">
        <v>9448</v>
      </c>
      <c r="B9449" s="13">
        <v>1.3466324610799159</v>
      </c>
    </row>
    <row r="9450" spans="1:2">
      <c r="A9450">
        <v>9449</v>
      </c>
      <c r="B9450" s="13">
        <v>0.11519949341337919</v>
      </c>
    </row>
    <row r="9451" spans="1:2">
      <c r="A9451">
        <v>9450</v>
      </c>
      <c r="B9451" s="13">
        <v>1.9316759903307086</v>
      </c>
    </row>
    <row r="9452" spans="1:2">
      <c r="A9452">
        <v>9451</v>
      </c>
      <c r="B9452" s="13">
        <v>-7.5575917038857439</v>
      </c>
    </row>
    <row r="9453" spans="1:2">
      <c r="A9453">
        <v>9452</v>
      </c>
      <c r="B9453" s="13">
        <v>4.8653933261707518</v>
      </c>
    </row>
    <row r="9454" spans="1:2">
      <c r="A9454">
        <v>9453</v>
      </c>
      <c r="B9454" s="13">
        <v>-4.829493179403312</v>
      </c>
    </row>
    <row r="9455" spans="1:2">
      <c r="A9455">
        <v>9454</v>
      </c>
      <c r="B9455" s="13">
        <v>0.53794309935932072</v>
      </c>
    </row>
    <row r="9456" spans="1:2">
      <c r="A9456">
        <v>9455</v>
      </c>
      <c r="B9456" s="13">
        <v>0.49624309103075032</v>
      </c>
    </row>
    <row r="9457" spans="1:2">
      <c r="A9457">
        <v>9456</v>
      </c>
      <c r="B9457" s="13">
        <v>-0.41803390609300617</v>
      </c>
    </row>
    <row r="9458" spans="1:2">
      <c r="A9458">
        <v>9457</v>
      </c>
      <c r="B9458" s="13">
        <v>-3.1658985769396053</v>
      </c>
    </row>
    <row r="9459" spans="1:2">
      <c r="A9459">
        <v>9458</v>
      </c>
      <c r="B9459" s="13">
        <v>-2.7289051388949712</v>
      </c>
    </row>
    <row r="9460" spans="1:2">
      <c r="A9460">
        <v>9459</v>
      </c>
      <c r="B9460" s="13">
        <v>6.4239959088952464E-3</v>
      </c>
    </row>
    <row r="9461" spans="1:2">
      <c r="A9461">
        <v>9460</v>
      </c>
      <c r="B9461" s="13">
        <v>-1.7589279262458308</v>
      </c>
    </row>
    <row r="9462" spans="1:2">
      <c r="A9462">
        <v>9461</v>
      </c>
      <c r="B9462" s="13">
        <v>-3.8102561024067176</v>
      </c>
    </row>
    <row r="9463" spans="1:2">
      <c r="A9463">
        <v>9462</v>
      </c>
      <c r="B9463" s="13">
        <v>5.8749494605593782</v>
      </c>
    </row>
    <row r="9464" spans="1:2">
      <c r="A9464">
        <v>9463</v>
      </c>
      <c r="B9464" s="13">
        <v>1.8431248927411927</v>
      </c>
    </row>
    <row r="9465" spans="1:2">
      <c r="A9465">
        <v>9464</v>
      </c>
      <c r="B9465" s="13">
        <v>-1.7455831504197377</v>
      </c>
    </row>
    <row r="9466" spans="1:2">
      <c r="A9466">
        <v>9465</v>
      </c>
      <c r="B9466" s="13">
        <v>-4.2263520406303901</v>
      </c>
    </row>
    <row r="9467" spans="1:2">
      <c r="A9467">
        <v>9466</v>
      </c>
      <c r="B9467" s="13">
        <v>-0.13486595929233836</v>
      </c>
    </row>
    <row r="9468" spans="1:2">
      <c r="A9468">
        <v>9467</v>
      </c>
      <c r="B9468" s="13">
        <v>-2.7932457531269943</v>
      </c>
    </row>
    <row r="9469" spans="1:2">
      <c r="A9469">
        <v>9468</v>
      </c>
      <c r="B9469" s="13">
        <v>-4.9890006312335364</v>
      </c>
    </row>
    <row r="9470" spans="1:2">
      <c r="A9470">
        <v>9469</v>
      </c>
      <c r="B9470" s="13">
        <v>-0.39992977783403422</v>
      </c>
    </row>
    <row r="9471" spans="1:2">
      <c r="A9471">
        <v>9470</v>
      </c>
      <c r="B9471" s="13">
        <v>-1.430333731217444</v>
      </c>
    </row>
    <row r="9472" spans="1:2">
      <c r="A9472">
        <v>9471</v>
      </c>
      <c r="B9472" s="13">
        <v>-8.1855445596332288E-2</v>
      </c>
    </row>
    <row r="9473" spans="1:2">
      <c r="A9473">
        <v>9472</v>
      </c>
      <c r="B9473" s="13">
        <v>-0.83279677887605186</v>
      </c>
    </row>
    <row r="9474" spans="1:2">
      <c r="A9474">
        <v>9473</v>
      </c>
      <c r="B9474" s="13">
        <v>-1.4409578002478856</v>
      </c>
    </row>
    <row r="9475" spans="1:2">
      <c r="A9475">
        <v>9474</v>
      </c>
      <c r="B9475" s="13">
        <v>1.9806742971745932</v>
      </c>
    </row>
    <row r="9476" spans="1:2">
      <c r="A9476">
        <v>9475</v>
      </c>
      <c r="B9476" s="13">
        <v>-7.8002573203066179</v>
      </c>
    </row>
    <row r="9477" spans="1:2">
      <c r="A9477">
        <v>9476</v>
      </c>
      <c r="B9477" s="13">
        <v>5.6187137771222009</v>
      </c>
    </row>
    <row r="9478" spans="1:2">
      <c r="A9478">
        <v>9477</v>
      </c>
      <c r="B9478" s="13">
        <v>-3.1391993322568319</v>
      </c>
    </row>
    <row r="9479" spans="1:2">
      <c r="A9479">
        <v>9478</v>
      </c>
      <c r="B9479" s="13">
        <v>-2.5106179363967951</v>
      </c>
    </row>
    <row r="9480" spans="1:2">
      <c r="A9480">
        <v>9479</v>
      </c>
      <c r="B9480" s="13">
        <v>5.6407570456610809</v>
      </c>
    </row>
    <row r="9481" spans="1:2">
      <c r="A9481">
        <v>9480</v>
      </c>
      <c r="B9481" s="13">
        <v>0.8033758025543174</v>
      </c>
    </row>
    <row r="9482" spans="1:2">
      <c r="A9482">
        <v>9481</v>
      </c>
      <c r="B9482" s="13">
        <v>-3.0363445024725442</v>
      </c>
    </row>
    <row r="9483" spans="1:2">
      <c r="A9483">
        <v>9482</v>
      </c>
      <c r="B9483" s="13">
        <v>-0.16811836883442835</v>
      </c>
    </row>
    <row r="9484" spans="1:2">
      <c r="A9484">
        <v>9483</v>
      </c>
      <c r="B9484" s="13">
        <v>-2.2494313502603966</v>
      </c>
    </row>
    <row r="9485" spans="1:2">
      <c r="A9485">
        <v>9484</v>
      </c>
      <c r="B9485" s="13">
        <v>-2.7285829786632254</v>
      </c>
    </row>
    <row r="9486" spans="1:2">
      <c r="A9486">
        <v>9485</v>
      </c>
      <c r="B9486" s="13">
        <v>-0.33237281312972633</v>
      </c>
    </row>
    <row r="9487" spans="1:2">
      <c r="A9487">
        <v>9486</v>
      </c>
      <c r="B9487" s="13">
        <v>0.13743006643175715</v>
      </c>
    </row>
    <row r="9488" spans="1:2">
      <c r="A9488">
        <v>9487</v>
      </c>
      <c r="B9488" s="13">
        <v>-1.7573136760300805</v>
      </c>
    </row>
    <row r="9489" spans="1:2">
      <c r="A9489">
        <v>9488</v>
      </c>
      <c r="B9489" s="13">
        <v>-2.9598270451187689</v>
      </c>
    </row>
    <row r="9490" spans="1:2">
      <c r="A9490">
        <v>9489</v>
      </c>
      <c r="B9490" s="13">
        <v>-0.85661621262618959</v>
      </c>
    </row>
    <row r="9491" spans="1:2">
      <c r="A9491">
        <v>9490</v>
      </c>
      <c r="B9491" s="13">
        <v>-9.9625702521366435</v>
      </c>
    </row>
    <row r="9492" spans="1:2">
      <c r="A9492">
        <v>9491</v>
      </c>
      <c r="B9492" s="13">
        <v>1.0168605389512588</v>
      </c>
    </row>
    <row r="9493" spans="1:2">
      <c r="A9493">
        <v>9492</v>
      </c>
      <c r="B9493" s="13">
        <v>-6.7334326787523171</v>
      </c>
    </row>
    <row r="9494" spans="1:2">
      <c r="A9494">
        <v>9493</v>
      </c>
      <c r="B9494" s="13">
        <v>-3.4020706890042693</v>
      </c>
    </row>
    <row r="9495" spans="1:2">
      <c r="A9495">
        <v>9494</v>
      </c>
      <c r="B9495" s="13">
        <v>-7.5122125303998883</v>
      </c>
    </row>
    <row r="9496" spans="1:2">
      <c r="A9496">
        <v>9495</v>
      </c>
      <c r="B9496" s="13">
        <v>-8.8443264620906614</v>
      </c>
    </row>
    <row r="9497" spans="1:2">
      <c r="A9497">
        <v>9496</v>
      </c>
      <c r="B9497" s="13">
        <v>-4.0678261761393171E-2</v>
      </c>
    </row>
    <row r="9498" spans="1:2">
      <c r="A9498">
        <v>9497</v>
      </c>
      <c r="B9498" s="13">
        <v>-0.35967233741174731</v>
      </c>
    </row>
    <row r="9499" spans="1:2">
      <c r="A9499">
        <v>9498</v>
      </c>
      <c r="B9499" s="13">
        <v>4.6844482782353429</v>
      </c>
    </row>
    <row r="9500" spans="1:2">
      <c r="A9500">
        <v>9499</v>
      </c>
      <c r="B9500" s="13">
        <v>0.65327063810551</v>
      </c>
    </row>
    <row r="9501" spans="1:2">
      <c r="A9501">
        <v>9500</v>
      </c>
      <c r="B9501" s="13">
        <v>-4.1976380936557049</v>
      </c>
    </row>
    <row r="9502" spans="1:2">
      <c r="A9502">
        <v>9501</v>
      </c>
      <c r="B9502" s="13">
        <v>-1.0906870801243167</v>
      </c>
    </row>
    <row r="9503" spans="1:2">
      <c r="A9503">
        <v>9502</v>
      </c>
      <c r="B9503" s="13">
        <v>2.7891439758653673</v>
      </c>
    </row>
    <row r="9504" spans="1:2">
      <c r="A9504">
        <v>9503</v>
      </c>
      <c r="B9504" s="13">
        <v>1.8729017909440064</v>
      </c>
    </row>
    <row r="9505" spans="1:2">
      <c r="A9505">
        <v>9504</v>
      </c>
      <c r="B9505" s="13">
        <v>-2.4360287241891747</v>
      </c>
    </row>
    <row r="9506" spans="1:2">
      <c r="A9506">
        <v>9505</v>
      </c>
      <c r="B9506" s="13">
        <v>3.6819566968977759</v>
      </c>
    </row>
    <row r="9507" spans="1:2">
      <c r="A9507">
        <v>9506</v>
      </c>
      <c r="B9507" s="13">
        <v>-3.9341947560659585</v>
      </c>
    </row>
    <row r="9508" spans="1:2">
      <c r="A9508">
        <v>9507</v>
      </c>
      <c r="B9508" s="13">
        <v>-1.8405591284037941</v>
      </c>
    </row>
    <row r="9509" spans="1:2">
      <c r="A9509">
        <v>9508</v>
      </c>
      <c r="B9509" s="13">
        <v>-4.1473602463558015</v>
      </c>
    </row>
    <row r="9510" spans="1:2">
      <c r="A9510">
        <v>9509</v>
      </c>
      <c r="B9510" s="13">
        <v>-5.7771399608287526</v>
      </c>
    </row>
    <row r="9511" spans="1:2">
      <c r="A9511">
        <v>9510</v>
      </c>
      <c r="B9511" s="13">
        <v>4.443069701682627</v>
      </c>
    </row>
    <row r="9512" spans="1:2">
      <c r="A9512">
        <v>9511</v>
      </c>
      <c r="B9512" s="13">
        <v>6.7498057952429784</v>
      </c>
    </row>
    <row r="9513" spans="1:2">
      <c r="A9513">
        <v>9512</v>
      </c>
      <c r="B9513" s="13">
        <v>0.72789018735837285</v>
      </c>
    </row>
    <row r="9514" spans="1:2">
      <c r="A9514">
        <v>9513</v>
      </c>
      <c r="B9514" s="13">
        <v>-0.39108487509734441</v>
      </c>
    </row>
    <row r="9515" spans="1:2">
      <c r="A9515">
        <v>9514</v>
      </c>
      <c r="B9515" s="13">
        <v>3.580126539640359</v>
      </c>
    </row>
    <row r="9516" spans="1:2">
      <c r="A9516">
        <v>9515</v>
      </c>
      <c r="B9516" s="13">
        <v>-4.4527325662829433</v>
      </c>
    </row>
    <row r="9517" spans="1:2">
      <c r="A9517">
        <v>9516</v>
      </c>
      <c r="B9517" s="13">
        <v>-2.3581755745530084</v>
      </c>
    </row>
    <row r="9518" spans="1:2">
      <c r="A9518">
        <v>9517</v>
      </c>
      <c r="B9518" s="13">
        <v>0.12986178374928059</v>
      </c>
    </row>
    <row r="9519" spans="1:2">
      <c r="A9519">
        <v>9518</v>
      </c>
      <c r="B9519" s="13">
        <v>-2.621491411731105</v>
      </c>
    </row>
    <row r="9520" spans="1:2">
      <c r="A9520">
        <v>9519</v>
      </c>
      <c r="B9520" s="13">
        <v>1.1662596915761176</v>
      </c>
    </row>
    <row r="9521" spans="1:2">
      <c r="A9521">
        <v>9520</v>
      </c>
      <c r="B9521" s="13">
        <v>-4.0582590008075288</v>
      </c>
    </row>
    <row r="9522" spans="1:2">
      <c r="A9522">
        <v>9521</v>
      </c>
      <c r="B9522" s="13">
        <v>1.4080971105137934</v>
      </c>
    </row>
    <row r="9523" spans="1:2">
      <c r="A9523">
        <v>9522</v>
      </c>
      <c r="B9523" s="13">
        <v>-5.320597406189461</v>
      </c>
    </row>
    <row r="9524" spans="1:2">
      <c r="A9524">
        <v>9523</v>
      </c>
      <c r="B9524" s="13">
        <v>4.8969439844107372</v>
      </c>
    </row>
    <row r="9525" spans="1:2">
      <c r="A9525">
        <v>9524</v>
      </c>
      <c r="B9525" s="13">
        <v>-5.0202136309564569</v>
      </c>
    </row>
    <row r="9526" spans="1:2">
      <c r="A9526">
        <v>9525</v>
      </c>
      <c r="B9526" s="13">
        <v>-2.0523326233503627</v>
      </c>
    </row>
    <row r="9527" spans="1:2">
      <c r="A9527">
        <v>9526</v>
      </c>
      <c r="B9527" s="13">
        <v>-1.1878420258008644</v>
      </c>
    </row>
    <row r="9528" spans="1:2">
      <c r="A9528">
        <v>9527</v>
      </c>
      <c r="B9528" s="13">
        <v>-2.3501964011411198</v>
      </c>
    </row>
    <row r="9529" spans="1:2">
      <c r="A9529">
        <v>9528</v>
      </c>
      <c r="B9529" s="13">
        <v>-2.799262586573386</v>
      </c>
    </row>
    <row r="9530" spans="1:2">
      <c r="A9530">
        <v>9529</v>
      </c>
      <c r="B9530" s="13">
        <v>7.6312214489115168E-2</v>
      </c>
    </row>
    <row r="9531" spans="1:2">
      <c r="A9531">
        <v>9530</v>
      </c>
      <c r="B9531" s="13">
        <v>5.0270715052014463</v>
      </c>
    </row>
    <row r="9532" spans="1:2">
      <c r="A9532">
        <v>9531</v>
      </c>
      <c r="B9532" s="13">
        <v>-3.463439035290321</v>
      </c>
    </row>
    <row r="9533" spans="1:2">
      <c r="A9533">
        <v>9532</v>
      </c>
      <c r="B9533" s="13">
        <v>-0.91327073591221797</v>
      </c>
    </row>
    <row r="9534" spans="1:2">
      <c r="A9534">
        <v>9533</v>
      </c>
      <c r="B9534" s="13">
        <v>3.9300907023109257</v>
      </c>
    </row>
    <row r="9535" spans="1:2">
      <c r="A9535">
        <v>9534</v>
      </c>
      <c r="B9535" s="13">
        <v>0.33204450892216009</v>
      </c>
    </row>
    <row r="9536" spans="1:2">
      <c r="A9536">
        <v>9535</v>
      </c>
      <c r="B9536" s="13">
        <v>-6.2267068059438619</v>
      </c>
    </row>
    <row r="9537" spans="1:2">
      <c r="A9537">
        <v>9536</v>
      </c>
      <c r="B9537" s="13">
        <v>-0.94855224688310047</v>
      </c>
    </row>
    <row r="9538" spans="1:2">
      <c r="A9538">
        <v>9537</v>
      </c>
      <c r="B9538" s="13">
        <v>-1.2928846828679759</v>
      </c>
    </row>
    <row r="9539" spans="1:2">
      <c r="A9539">
        <v>9538</v>
      </c>
      <c r="B9539" s="13">
        <v>-2.5733447660388054</v>
      </c>
    </row>
    <row r="9540" spans="1:2">
      <c r="A9540">
        <v>9539</v>
      </c>
      <c r="B9540" s="13">
        <v>2.4108121668888458</v>
      </c>
    </row>
    <row r="9541" spans="1:2">
      <c r="A9541">
        <v>9540</v>
      </c>
      <c r="B9541" s="13">
        <v>4.1609712709815323</v>
      </c>
    </row>
    <row r="9542" spans="1:2">
      <c r="A9542">
        <v>9541</v>
      </c>
      <c r="B9542" s="13">
        <v>-12.411499013781173</v>
      </c>
    </row>
    <row r="9543" spans="1:2">
      <c r="A9543">
        <v>9542</v>
      </c>
      <c r="B9543" s="13">
        <v>-0.75332475564601098</v>
      </c>
    </row>
    <row r="9544" spans="1:2">
      <c r="A9544">
        <v>9543</v>
      </c>
      <c r="B9544" s="13">
        <v>-5.1657298675695245</v>
      </c>
    </row>
    <row r="9545" spans="1:2">
      <c r="A9545">
        <v>9544</v>
      </c>
      <c r="B9545" s="13">
        <v>3.382064576879666</v>
      </c>
    </row>
    <row r="9546" spans="1:2">
      <c r="A9546">
        <v>9545</v>
      </c>
      <c r="B9546" s="13">
        <v>1.2355184430563628</v>
      </c>
    </row>
    <row r="9547" spans="1:2">
      <c r="A9547">
        <v>9546</v>
      </c>
      <c r="B9547" s="13">
        <v>1.4918713565164792</v>
      </c>
    </row>
    <row r="9548" spans="1:2">
      <c r="A9548">
        <v>9547</v>
      </c>
      <c r="B9548" s="13">
        <v>1.9069977560265643</v>
      </c>
    </row>
    <row r="9549" spans="1:2">
      <c r="A9549">
        <v>9548</v>
      </c>
      <c r="B9549" s="13">
        <v>-3.2374406577133525</v>
      </c>
    </row>
    <row r="9550" spans="1:2">
      <c r="A9550">
        <v>9549</v>
      </c>
      <c r="B9550" s="13">
        <v>0.35945001993540021</v>
      </c>
    </row>
    <row r="9551" spans="1:2">
      <c r="A9551">
        <v>9550</v>
      </c>
      <c r="B9551" s="13">
        <v>-3.6146986728909636</v>
      </c>
    </row>
    <row r="9552" spans="1:2">
      <c r="A9552">
        <v>9551</v>
      </c>
      <c r="B9552" s="13">
        <v>-4.1865324928373306</v>
      </c>
    </row>
    <row r="9553" spans="1:2">
      <c r="A9553">
        <v>9552</v>
      </c>
      <c r="B9553" s="13">
        <v>-3.4354217767017849</v>
      </c>
    </row>
    <row r="9554" spans="1:2">
      <c r="A9554">
        <v>9553</v>
      </c>
      <c r="B9554" s="13">
        <v>-1.2516726779064571</v>
      </c>
    </row>
    <row r="9555" spans="1:2">
      <c r="A9555">
        <v>9554</v>
      </c>
      <c r="B9555" s="13">
        <v>-5.1209094360313925</v>
      </c>
    </row>
    <row r="9556" spans="1:2">
      <c r="A9556">
        <v>9555</v>
      </c>
      <c r="B9556" s="13">
        <v>-2.6246784935221061</v>
      </c>
    </row>
    <row r="9557" spans="1:2">
      <c r="A9557">
        <v>9556</v>
      </c>
      <c r="B9557" s="13">
        <v>1.5270867869961187</v>
      </c>
    </row>
    <row r="9558" spans="1:2">
      <c r="A9558">
        <v>9557</v>
      </c>
      <c r="B9558" s="13">
        <v>-1.3796374733782097</v>
      </c>
    </row>
    <row r="9559" spans="1:2">
      <c r="A9559">
        <v>9558</v>
      </c>
      <c r="B9559" s="13">
        <v>-1.6088790001656401</v>
      </c>
    </row>
    <row r="9560" spans="1:2">
      <c r="A9560">
        <v>9559</v>
      </c>
      <c r="B9560" s="13">
        <v>3.4080877820141851</v>
      </c>
    </row>
    <row r="9561" spans="1:2">
      <c r="A9561">
        <v>9560</v>
      </c>
      <c r="B9561" s="13">
        <v>3.2895538032373923</v>
      </c>
    </row>
    <row r="9562" spans="1:2">
      <c r="A9562">
        <v>9561</v>
      </c>
      <c r="B9562" s="13">
        <v>1.6500882977362248</v>
      </c>
    </row>
    <row r="9563" spans="1:2">
      <c r="A9563">
        <v>9562</v>
      </c>
      <c r="B9563" s="13">
        <v>4.3581693092595923</v>
      </c>
    </row>
    <row r="9564" spans="1:2">
      <c r="A9564">
        <v>9563</v>
      </c>
      <c r="B9564" s="13">
        <v>-0.94966288465036142</v>
      </c>
    </row>
    <row r="9565" spans="1:2">
      <c r="A9565">
        <v>9564</v>
      </c>
      <c r="B9565" s="13">
        <v>-5.3625812358071112</v>
      </c>
    </row>
    <row r="9566" spans="1:2">
      <c r="A9566">
        <v>9565</v>
      </c>
      <c r="B9566" s="13">
        <v>-4.1484959500103793</v>
      </c>
    </row>
    <row r="9567" spans="1:2">
      <c r="A9567">
        <v>9566</v>
      </c>
      <c r="B9567" s="13">
        <v>2.1099667578836816</v>
      </c>
    </row>
    <row r="9568" spans="1:2">
      <c r="A9568">
        <v>9567</v>
      </c>
      <c r="B9568" s="13">
        <v>-1.3489968063689142</v>
      </c>
    </row>
    <row r="9569" spans="1:2">
      <c r="A9569">
        <v>9568</v>
      </c>
      <c r="B9569" s="13">
        <v>-8.6292714468583824</v>
      </c>
    </row>
    <row r="9570" spans="1:2">
      <c r="A9570">
        <v>9569</v>
      </c>
      <c r="B9570" s="13">
        <v>1.1349481676606703</v>
      </c>
    </row>
    <row r="9571" spans="1:2">
      <c r="A9571">
        <v>9570</v>
      </c>
      <c r="B9571" s="13">
        <v>0.58239561480582003</v>
      </c>
    </row>
    <row r="9572" spans="1:2">
      <c r="A9572">
        <v>9571</v>
      </c>
      <c r="B9572" s="13">
        <v>3.4777847040318228</v>
      </c>
    </row>
    <row r="9573" spans="1:2">
      <c r="A9573">
        <v>9572</v>
      </c>
      <c r="B9573" s="13">
        <v>-2.6177220720715493</v>
      </c>
    </row>
    <row r="9574" spans="1:2">
      <c r="A9574">
        <v>9573</v>
      </c>
      <c r="B9574" s="13">
        <v>-2.1978246302189683</v>
      </c>
    </row>
    <row r="9575" spans="1:2">
      <c r="A9575">
        <v>9574</v>
      </c>
      <c r="B9575" s="13">
        <v>-3.7374141773319138</v>
      </c>
    </row>
    <row r="9576" spans="1:2">
      <c r="A9576">
        <v>9575</v>
      </c>
      <c r="B9576" s="13">
        <v>-0.31257252305942607</v>
      </c>
    </row>
    <row r="9577" spans="1:2">
      <c r="A9577">
        <v>9576</v>
      </c>
      <c r="B9577" s="13">
        <v>-0.74403164842778502</v>
      </c>
    </row>
    <row r="9578" spans="1:2">
      <c r="A9578">
        <v>9577</v>
      </c>
      <c r="B9578" s="13">
        <v>3.4464859720760979</v>
      </c>
    </row>
    <row r="9579" spans="1:2">
      <c r="A9579">
        <v>9578</v>
      </c>
      <c r="B9579" s="13">
        <v>-3.144346256055496</v>
      </c>
    </row>
    <row r="9580" spans="1:2">
      <c r="A9580">
        <v>9579</v>
      </c>
      <c r="B9580" s="13">
        <v>2.4917900400073165</v>
      </c>
    </row>
    <row r="9581" spans="1:2">
      <c r="A9581">
        <v>9580</v>
      </c>
      <c r="B9581" s="13">
        <v>-4.4901064797564167</v>
      </c>
    </row>
    <row r="9582" spans="1:2">
      <c r="A9582">
        <v>9581</v>
      </c>
      <c r="B9582" s="13">
        <v>-0.93503002938638902</v>
      </c>
    </row>
    <row r="9583" spans="1:2">
      <c r="A9583">
        <v>9582</v>
      </c>
      <c r="B9583" s="13">
        <v>-0.42020506376579053</v>
      </c>
    </row>
    <row r="9584" spans="1:2">
      <c r="A9584">
        <v>9583</v>
      </c>
      <c r="B9584" s="13">
        <v>-1.590780326095383</v>
      </c>
    </row>
    <row r="9585" spans="1:2">
      <c r="A9585">
        <v>9584</v>
      </c>
      <c r="B9585" s="13">
        <v>-1.5646259504845239</v>
      </c>
    </row>
    <row r="9586" spans="1:2">
      <c r="A9586">
        <v>9585</v>
      </c>
      <c r="B9586" s="13">
        <v>-2.1684398000470226</v>
      </c>
    </row>
    <row r="9587" spans="1:2">
      <c r="A9587">
        <v>9586</v>
      </c>
      <c r="B9587" s="13">
        <v>-0.37721214482374932</v>
      </c>
    </row>
    <row r="9588" spans="1:2">
      <c r="A9588">
        <v>9587</v>
      </c>
      <c r="B9588" s="13">
        <v>-1.4021113807517216</v>
      </c>
    </row>
    <row r="9589" spans="1:2">
      <c r="A9589">
        <v>9588</v>
      </c>
      <c r="B9589" s="13">
        <v>-0.54653533521487618</v>
      </c>
    </row>
    <row r="9590" spans="1:2">
      <c r="A9590">
        <v>9589</v>
      </c>
      <c r="B9590" s="13">
        <v>1.4577809227753291</v>
      </c>
    </row>
    <row r="9591" spans="1:2">
      <c r="A9591">
        <v>9590</v>
      </c>
      <c r="B9591" s="13">
        <v>-0.93667546665823331</v>
      </c>
    </row>
    <row r="9592" spans="1:2">
      <c r="A9592">
        <v>9591</v>
      </c>
      <c r="B9592" s="13">
        <v>2.1287493042245527</v>
      </c>
    </row>
    <row r="9593" spans="1:2">
      <c r="A9593">
        <v>9592</v>
      </c>
      <c r="B9593" s="13">
        <v>-5.8865016583054199</v>
      </c>
    </row>
    <row r="9594" spans="1:2">
      <c r="A9594">
        <v>9593</v>
      </c>
      <c r="B9594" s="13">
        <v>-3.4435036555320457</v>
      </c>
    </row>
    <row r="9595" spans="1:2">
      <c r="A9595">
        <v>9594</v>
      </c>
      <c r="B9595" s="13">
        <v>-2.8756286614948547</v>
      </c>
    </row>
    <row r="9596" spans="1:2">
      <c r="A9596">
        <v>9595</v>
      </c>
      <c r="B9596" s="13">
        <v>1.0790068568485535E-2</v>
      </c>
    </row>
    <row r="9597" spans="1:2">
      <c r="A9597">
        <v>9596</v>
      </c>
      <c r="B9597" s="13">
        <v>2.8182728381937512</v>
      </c>
    </row>
    <row r="9598" spans="1:2">
      <c r="A9598">
        <v>9597</v>
      </c>
      <c r="B9598" s="13">
        <v>-0.96389409222353428</v>
      </c>
    </row>
    <row r="9599" spans="1:2">
      <c r="A9599">
        <v>9598</v>
      </c>
      <c r="B9599" s="13">
        <v>-1.5365842091949065</v>
      </c>
    </row>
    <row r="9600" spans="1:2">
      <c r="A9600">
        <v>9599</v>
      </c>
      <c r="B9600" s="13">
        <v>-3.5701522282106644</v>
      </c>
    </row>
    <row r="9601" spans="1:2">
      <c r="A9601">
        <v>9600</v>
      </c>
      <c r="B9601" s="13">
        <v>-4.8753983274333326</v>
      </c>
    </row>
    <row r="9602" spans="1:2">
      <c r="A9602">
        <v>9601</v>
      </c>
      <c r="B9602" s="13">
        <v>0.16610625352043268</v>
      </c>
    </row>
    <row r="9603" spans="1:2">
      <c r="A9603">
        <v>9602</v>
      </c>
      <c r="B9603" s="13">
        <v>1.7411680508633767</v>
      </c>
    </row>
    <row r="9604" spans="1:2">
      <c r="A9604">
        <v>9603</v>
      </c>
      <c r="B9604" s="13">
        <v>-8.4421859040727227</v>
      </c>
    </row>
    <row r="9605" spans="1:2">
      <c r="A9605">
        <v>9604</v>
      </c>
      <c r="B9605" s="13">
        <v>2.3089958788272389</v>
      </c>
    </row>
    <row r="9606" spans="1:2">
      <c r="A9606">
        <v>9605</v>
      </c>
      <c r="B9606" s="13">
        <v>-0.46329081864840815</v>
      </c>
    </row>
    <row r="9607" spans="1:2">
      <c r="A9607">
        <v>9606</v>
      </c>
      <c r="B9607" s="13">
        <v>-1.5545020046616003</v>
      </c>
    </row>
    <row r="9608" spans="1:2">
      <c r="A9608">
        <v>9607</v>
      </c>
      <c r="B9608" s="13">
        <v>-0.82064813767917622</v>
      </c>
    </row>
    <row r="9609" spans="1:2">
      <c r="A9609">
        <v>9608</v>
      </c>
      <c r="B9609" s="13">
        <v>-2.0871368350957531</v>
      </c>
    </row>
    <row r="9610" spans="1:2">
      <c r="A9610">
        <v>9609</v>
      </c>
      <c r="B9610" s="13">
        <v>-0.8490981349231751</v>
      </c>
    </row>
    <row r="9611" spans="1:2">
      <c r="A9611">
        <v>9610</v>
      </c>
      <c r="B9611" s="13">
        <v>5.3522660423129995</v>
      </c>
    </row>
    <row r="9612" spans="1:2">
      <c r="A9612">
        <v>9611</v>
      </c>
      <c r="B9612" s="13">
        <v>-1.4103208844558948</v>
      </c>
    </row>
    <row r="9613" spans="1:2">
      <c r="A9613">
        <v>9612</v>
      </c>
      <c r="B9613" s="13">
        <v>-0.56818011830668125</v>
      </c>
    </row>
    <row r="9614" spans="1:2">
      <c r="A9614">
        <v>9613</v>
      </c>
      <c r="B9614" s="13">
        <v>-2.4007836834625298</v>
      </c>
    </row>
    <row r="9615" spans="1:2">
      <c r="A9615">
        <v>9614</v>
      </c>
      <c r="B9615" s="13">
        <v>2.4246110501027478</v>
      </c>
    </row>
    <row r="9616" spans="1:2">
      <c r="A9616">
        <v>9615</v>
      </c>
      <c r="B9616" s="13">
        <v>-1.6809645126382375</v>
      </c>
    </row>
    <row r="9617" spans="1:2">
      <c r="A9617">
        <v>9616</v>
      </c>
      <c r="B9617" s="13">
        <v>2.5652633449811431</v>
      </c>
    </row>
    <row r="9618" spans="1:2">
      <c r="A9618">
        <v>9617</v>
      </c>
      <c r="B9618" s="13">
        <v>3.8275130869288794</v>
      </c>
    </row>
    <row r="9619" spans="1:2">
      <c r="A9619">
        <v>9618</v>
      </c>
      <c r="B9619" s="13">
        <v>-6.615664816210872</v>
      </c>
    </row>
    <row r="9620" spans="1:2">
      <c r="A9620">
        <v>9619</v>
      </c>
      <c r="B9620" s="13">
        <v>-2.1295646840556843</v>
      </c>
    </row>
    <row r="9621" spans="1:2">
      <c r="A9621">
        <v>9620</v>
      </c>
      <c r="B9621" s="13">
        <v>1.0642395658169039</v>
      </c>
    </row>
    <row r="9622" spans="1:2">
      <c r="A9622">
        <v>9621</v>
      </c>
      <c r="B9622" s="13">
        <v>-3.9391002304999665</v>
      </c>
    </row>
    <row r="9623" spans="1:2">
      <c r="A9623">
        <v>9622</v>
      </c>
      <c r="B9623" s="13">
        <v>4.0464157457778613</v>
      </c>
    </row>
    <row r="9624" spans="1:2">
      <c r="A9624">
        <v>9623</v>
      </c>
      <c r="B9624" s="13">
        <v>6.1926238977797166</v>
      </c>
    </row>
    <row r="9625" spans="1:2">
      <c r="A9625">
        <v>9624</v>
      </c>
      <c r="B9625" s="13">
        <v>3.1840946223766458</v>
      </c>
    </row>
    <row r="9626" spans="1:2">
      <c r="A9626">
        <v>9625</v>
      </c>
      <c r="B9626" s="13">
        <v>3.0584650144295566</v>
      </c>
    </row>
    <row r="9627" spans="1:2">
      <c r="A9627">
        <v>9626</v>
      </c>
      <c r="B9627" s="13">
        <v>1.3967823248393516</v>
      </c>
    </row>
    <row r="9628" spans="1:2">
      <c r="A9628">
        <v>9627</v>
      </c>
      <c r="B9628" s="13">
        <v>3.0314843703134224</v>
      </c>
    </row>
    <row r="9629" spans="1:2">
      <c r="A9629">
        <v>9628</v>
      </c>
      <c r="B9629" s="13">
        <v>0.74313692493254313</v>
      </c>
    </row>
    <row r="9630" spans="1:2">
      <c r="A9630">
        <v>9629</v>
      </c>
      <c r="B9630" s="13">
        <v>-6.4083847044075801</v>
      </c>
    </row>
    <row r="9631" spans="1:2">
      <c r="A9631">
        <v>9630</v>
      </c>
      <c r="B9631" s="13">
        <v>0.99650678645162172</v>
      </c>
    </row>
    <row r="9632" spans="1:2">
      <c r="A9632">
        <v>9631</v>
      </c>
      <c r="B9632" s="13">
        <v>-4.4283891787949772</v>
      </c>
    </row>
    <row r="9633" spans="1:2">
      <c r="A9633">
        <v>9632</v>
      </c>
      <c r="B9633" s="13">
        <v>1.5888833764403347</v>
      </c>
    </row>
    <row r="9634" spans="1:2">
      <c r="A9634">
        <v>9633</v>
      </c>
      <c r="B9634" s="13">
        <v>-2.3526173108504289</v>
      </c>
    </row>
    <row r="9635" spans="1:2">
      <c r="A9635">
        <v>9634</v>
      </c>
      <c r="B9635" s="13">
        <v>1.7395726141941301</v>
      </c>
    </row>
    <row r="9636" spans="1:2">
      <c r="A9636">
        <v>9635</v>
      </c>
      <c r="B9636" s="13">
        <v>1.9890572335906116</v>
      </c>
    </row>
    <row r="9637" spans="1:2">
      <c r="A9637">
        <v>9636</v>
      </c>
      <c r="B9637" s="13">
        <v>1.9852253813812604</v>
      </c>
    </row>
    <row r="9638" spans="1:2">
      <c r="A9638">
        <v>9637</v>
      </c>
      <c r="B9638" s="13">
        <v>1.8030422306682934</v>
      </c>
    </row>
    <row r="9639" spans="1:2">
      <c r="A9639">
        <v>9638</v>
      </c>
      <c r="B9639" s="13">
        <v>2.8556413608577356</v>
      </c>
    </row>
    <row r="9640" spans="1:2">
      <c r="A9640">
        <v>9639</v>
      </c>
      <c r="B9640" s="13">
        <v>-4.9275678308206388</v>
      </c>
    </row>
    <row r="9641" spans="1:2">
      <c r="A9641">
        <v>9640</v>
      </c>
      <c r="B9641" s="13">
        <v>0.63222673067337987</v>
      </c>
    </row>
    <row r="9642" spans="1:2">
      <c r="A9642">
        <v>9641</v>
      </c>
      <c r="B9642" s="13">
        <v>0.41837654857915735</v>
      </c>
    </row>
    <row r="9643" spans="1:2">
      <c r="A9643">
        <v>9642</v>
      </c>
      <c r="B9643" s="13">
        <v>0.36465985151951053</v>
      </c>
    </row>
    <row r="9644" spans="1:2">
      <c r="A9644">
        <v>9643</v>
      </c>
      <c r="B9644" s="13">
        <v>-5.1098476449106496</v>
      </c>
    </row>
    <row r="9645" spans="1:2">
      <c r="A9645">
        <v>9644</v>
      </c>
      <c r="B9645" s="13">
        <v>-0.3285289630745829</v>
      </c>
    </row>
    <row r="9646" spans="1:2">
      <c r="A9646">
        <v>9645</v>
      </c>
      <c r="B9646" s="13">
        <v>6.5358064576645558E-2</v>
      </c>
    </row>
    <row r="9647" spans="1:2">
      <c r="A9647">
        <v>9646</v>
      </c>
      <c r="B9647" s="13">
        <v>-2.9847279531626461</v>
      </c>
    </row>
    <row r="9648" spans="1:2">
      <c r="A9648">
        <v>9647</v>
      </c>
      <c r="B9648" s="13">
        <v>5.4654046608444649</v>
      </c>
    </row>
    <row r="9649" spans="1:2">
      <c r="A9649">
        <v>9648</v>
      </c>
      <c r="B9649" s="13">
        <v>-4.6752269478716268</v>
      </c>
    </row>
    <row r="9650" spans="1:2">
      <c r="A9650">
        <v>9649</v>
      </c>
      <c r="B9650" s="13">
        <v>9.8715745168683824E-2</v>
      </c>
    </row>
    <row r="9651" spans="1:2">
      <c r="A9651">
        <v>9650</v>
      </c>
      <c r="B9651" s="13">
        <v>-0.21093090144136953</v>
      </c>
    </row>
    <row r="9652" spans="1:2">
      <c r="A9652">
        <v>9651</v>
      </c>
      <c r="B9652" s="13">
        <v>1.4089777470077951</v>
      </c>
    </row>
    <row r="9653" spans="1:2">
      <c r="A9653">
        <v>9652</v>
      </c>
      <c r="B9653" s="13">
        <v>-2.4857358730391179</v>
      </c>
    </row>
    <row r="9654" spans="1:2">
      <c r="A9654">
        <v>9653</v>
      </c>
      <c r="B9654" s="13">
        <v>-3.6327012723019507</v>
      </c>
    </row>
    <row r="9655" spans="1:2">
      <c r="A9655">
        <v>9654</v>
      </c>
      <c r="B9655" s="13">
        <v>-6.9140066011960286</v>
      </c>
    </row>
    <row r="9656" spans="1:2">
      <c r="A9656">
        <v>9655</v>
      </c>
      <c r="B9656" s="13">
        <v>-2.4399842259886935</v>
      </c>
    </row>
    <row r="9657" spans="1:2">
      <c r="A9657">
        <v>9656</v>
      </c>
      <c r="B9657" s="13">
        <v>0.37621690745267572</v>
      </c>
    </row>
    <row r="9658" spans="1:2">
      <c r="A9658">
        <v>9657</v>
      </c>
      <c r="B9658" s="13">
        <v>-0.95632111261503971</v>
      </c>
    </row>
    <row r="9659" spans="1:2">
      <c r="A9659">
        <v>9658</v>
      </c>
      <c r="B9659" s="13">
        <v>3.3646028817482172</v>
      </c>
    </row>
    <row r="9660" spans="1:2">
      <c r="A9660">
        <v>9659</v>
      </c>
      <c r="B9660" s="13">
        <v>0.44547900159932063</v>
      </c>
    </row>
    <row r="9661" spans="1:2">
      <c r="A9661">
        <v>9660</v>
      </c>
      <c r="B9661" s="13">
        <v>-3.0506232568870524</v>
      </c>
    </row>
    <row r="9662" spans="1:2">
      <c r="A9662">
        <v>9661</v>
      </c>
      <c r="B9662" s="13">
        <v>-0.51473734326494436</v>
      </c>
    </row>
    <row r="9663" spans="1:2">
      <c r="A9663">
        <v>9662</v>
      </c>
      <c r="B9663" s="13">
        <v>3.3023382171073723</v>
      </c>
    </row>
    <row r="9664" spans="1:2">
      <c r="A9664">
        <v>9663</v>
      </c>
      <c r="B9664" s="13">
        <v>-2.9616939204076767</v>
      </c>
    </row>
    <row r="9665" spans="1:2">
      <c r="A9665">
        <v>9664</v>
      </c>
      <c r="B9665" s="13">
        <v>-0.17050867156720362</v>
      </c>
    </row>
    <row r="9666" spans="1:2">
      <c r="A9666">
        <v>9665</v>
      </c>
      <c r="B9666" s="13">
        <v>-1.3374755488713941</v>
      </c>
    </row>
    <row r="9667" spans="1:2">
      <c r="A9667">
        <v>9666</v>
      </c>
      <c r="B9667" s="13">
        <v>-0.28287828281484118</v>
      </c>
    </row>
    <row r="9668" spans="1:2">
      <c r="A9668">
        <v>9667</v>
      </c>
      <c r="B9668" s="13">
        <v>-2.7319168743756759</v>
      </c>
    </row>
    <row r="9669" spans="1:2">
      <c r="A9669">
        <v>9668</v>
      </c>
      <c r="B9669" s="13">
        <v>1.3636209894753328</v>
      </c>
    </row>
    <row r="9670" spans="1:2">
      <c r="A9670">
        <v>9669</v>
      </c>
      <c r="B9670" s="13">
        <v>-0.30998851428802637</v>
      </c>
    </row>
    <row r="9671" spans="1:2">
      <c r="A9671">
        <v>9670</v>
      </c>
      <c r="B9671" s="13">
        <v>5.7844074756021104</v>
      </c>
    </row>
    <row r="9672" spans="1:2">
      <c r="A9672">
        <v>9671</v>
      </c>
      <c r="B9672" s="13">
        <v>1.1236330612535466</v>
      </c>
    </row>
    <row r="9673" spans="1:2">
      <c r="A9673">
        <v>9672</v>
      </c>
      <c r="B9673" s="13">
        <v>-4.7995636478833728</v>
      </c>
    </row>
    <row r="9674" spans="1:2">
      <c r="A9674">
        <v>9673</v>
      </c>
      <c r="B9674" s="13">
        <v>-2.4006933850713374</v>
      </c>
    </row>
    <row r="9675" spans="1:2">
      <c r="A9675">
        <v>9674</v>
      </c>
      <c r="B9675" s="13">
        <v>-5.0447219373018912</v>
      </c>
    </row>
    <row r="9676" spans="1:2">
      <c r="A9676">
        <v>9675</v>
      </c>
      <c r="B9676" s="13">
        <v>-2.1707859310361055</v>
      </c>
    </row>
    <row r="9677" spans="1:2">
      <c r="A9677">
        <v>9676</v>
      </c>
      <c r="B9677" s="13">
        <v>2.7592261563152314</v>
      </c>
    </row>
    <row r="9678" spans="1:2">
      <c r="A9678">
        <v>9677</v>
      </c>
      <c r="B9678" s="13">
        <v>-6.2382219517021866</v>
      </c>
    </row>
    <row r="9679" spans="1:2">
      <c r="A9679">
        <v>9678</v>
      </c>
      <c r="B9679" s="13">
        <v>-1.5505746610483946</v>
      </c>
    </row>
    <row r="9680" spans="1:2">
      <c r="A9680">
        <v>9679</v>
      </c>
      <c r="B9680" s="13">
        <v>3.9251224205458777</v>
      </c>
    </row>
    <row r="9681" spans="1:2">
      <c r="A9681">
        <v>9680</v>
      </c>
      <c r="B9681" s="13">
        <v>-2.7914628963787411</v>
      </c>
    </row>
    <row r="9682" spans="1:2">
      <c r="A9682">
        <v>9681</v>
      </c>
      <c r="B9682" s="13">
        <v>3.0012453486610302</v>
      </c>
    </row>
    <row r="9683" spans="1:2">
      <c r="A9683">
        <v>9682</v>
      </c>
      <c r="B9683" s="13">
        <v>0.92491078186377484</v>
      </c>
    </row>
    <row r="9684" spans="1:2">
      <c r="A9684">
        <v>9683</v>
      </c>
      <c r="B9684" s="13">
        <v>1.411790340948595</v>
      </c>
    </row>
    <row r="9685" spans="1:2">
      <c r="A9685">
        <v>9684</v>
      </c>
      <c r="B9685" s="13">
        <v>-6.1343972392919497</v>
      </c>
    </row>
    <row r="9686" spans="1:2">
      <c r="A9686">
        <v>9685</v>
      </c>
      <c r="B9686" s="13">
        <v>-7.5628122564736264</v>
      </c>
    </row>
    <row r="9687" spans="1:2">
      <c r="A9687">
        <v>9686</v>
      </c>
      <c r="B9687" s="13">
        <v>-0.87130165646180879</v>
      </c>
    </row>
    <row r="9688" spans="1:2">
      <c r="A9688">
        <v>9687</v>
      </c>
      <c r="B9688" s="13">
        <v>-0.38716447765157891</v>
      </c>
    </row>
    <row r="9689" spans="1:2">
      <c r="A9689">
        <v>9688</v>
      </c>
      <c r="B9689" s="13">
        <v>0.31788408882082514</v>
      </c>
    </row>
    <row r="9690" spans="1:2">
      <c r="A9690">
        <v>9689</v>
      </c>
      <c r="B9690" s="13">
        <v>3.0526101226280002</v>
      </c>
    </row>
    <row r="9691" spans="1:2">
      <c r="A9691">
        <v>9690</v>
      </c>
      <c r="B9691" s="13">
        <v>-2.9528851132287368</v>
      </c>
    </row>
    <row r="9692" spans="1:2">
      <c r="A9692">
        <v>9691</v>
      </c>
      <c r="B9692" s="13">
        <v>-0.65103201070083072</v>
      </c>
    </row>
    <row r="9693" spans="1:2">
      <c r="A9693">
        <v>9692</v>
      </c>
      <c r="B9693" s="13">
        <v>5.7608631601862568</v>
      </c>
    </row>
    <row r="9694" spans="1:2">
      <c r="A9694">
        <v>9693</v>
      </c>
      <c r="B9694" s="13">
        <v>0.26888832716542033</v>
      </c>
    </row>
    <row r="9695" spans="1:2">
      <c r="A9695">
        <v>9694</v>
      </c>
      <c r="B9695" s="13">
        <v>-5.5250021187592324</v>
      </c>
    </row>
    <row r="9696" spans="1:2">
      <c r="A9696">
        <v>9695</v>
      </c>
      <c r="B9696" s="13">
        <v>0.99404621983906183</v>
      </c>
    </row>
    <row r="9697" spans="1:2">
      <c r="A9697">
        <v>9696</v>
      </c>
      <c r="B9697" s="13">
        <v>2.5685191157323399</v>
      </c>
    </row>
    <row r="9698" spans="1:2">
      <c r="A9698">
        <v>9697</v>
      </c>
      <c r="B9698" s="13">
        <v>3.9670124983588142</v>
      </c>
    </row>
    <row r="9699" spans="1:2">
      <c r="A9699">
        <v>9698</v>
      </c>
      <c r="B9699" s="13">
        <v>-1.2919682556337269</v>
      </c>
    </row>
    <row r="9700" spans="1:2">
      <c r="A9700">
        <v>9699</v>
      </c>
      <c r="B9700" s="13">
        <v>-1.4074315263742242E-3</v>
      </c>
    </row>
    <row r="9701" spans="1:2">
      <c r="A9701">
        <v>9700</v>
      </c>
      <c r="B9701" s="13">
        <v>-1.8873667697751781</v>
      </c>
    </row>
    <row r="9702" spans="1:2">
      <c r="A9702">
        <v>9701</v>
      </c>
      <c r="B9702" s="13">
        <v>-5.2422017207638412</v>
      </c>
    </row>
    <row r="9703" spans="1:2">
      <c r="A9703">
        <v>9702</v>
      </c>
      <c r="B9703" s="13">
        <v>5.3125197301256257</v>
      </c>
    </row>
    <row r="9704" spans="1:2">
      <c r="A9704">
        <v>9703</v>
      </c>
      <c r="B9704" s="13">
        <v>0.40338155278631516</v>
      </c>
    </row>
    <row r="9705" spans="1:2">
      <c r="A9705">
        <v>9704</v>
      </c>
      <c r="B9705" s="13">
        <v>3.5987624826839615</v>
      </c>
    </row>
    <row r="9706" spans="1:2">
      <c r="A9706">
        <v>9705</v>
      </c>
      <c r="B9706" s="13">
        <v>-1.5335408736848473</v>
      </c>
    </row>
    <row r="9707" spans="1:2">
      <c r="A9707">
        <v>9706</v>
      </c>
      <c r="B9707" s="13">
        <v>-3.4668095079482333</v>
      </c>
    </row>
    <row r="9708" spans="1:2">
      <c r="A9708">
        <v>9707</v>
      </c>
      <c r="B9708" s="13">
        <v>0.40109347690476105</v>
      </c>
    </row>
    <row r="9709" spans="1:2">
      <c r="A9709">
        <v>9708</v>
      </c>
      <c r="B9709" s="13">
        <v>-1.6041075771592039</v>
      </c>
    </row>
    <row r="9710" spans="1:2">
      <c r="A9710">
        <v>9709</v>
      </c>
      <c r="B9710" s="13">
        <v>0.19448480483038871</v>
      </c>
    </row>
    <row r="9711" spans="1:2">
      <c r="A9711">
        <v>9710</v>
      </c>
      <c r="B9711" s="13">
        <v>-4.6811658374182237</v>
      </c>
    </row>
    <row r="9712" spans="1:2">
      <c r="A9712">
        <v>9711</v>
      </c>
      <c r="B9712" s="13">
        <v>-4.1537124550717248</v>
      </c>
    </row>
    <row r="9713" spans="1:2">
      <c r="A9713">
        <v>9712</v>
      </c>
      <c r="B9713" s="13">
        <v>4.1494557346286225</v>
      </c>
    </row>
    <row r="9714" spans="1:2">
      <c r="A9714">
        <v>9713</v>
      </c>
      <c r="B9714" s="13">
        <v>-0.44544299586252412</v>
      </c>
    </row>
    <row r="9715" spans="1:2">
      <c r="A9715">
        <v>9714</v>
      </c>
      <c r="B9715" s="13">
        <v>-7.3515426291464046</v>
      </c>
    </row>
    <row r="9716" spans="1:2">
      <c r="A9716">
        <v>9715</v>
      </c>
      <c r="B9716" s="13">
        <v>2.9860124747651837</v>
      </c>
    </row>
    <row r="9717" spans="1:2">
      <c r="A9717">
        <v>9716</v>
      </c>
      <c r="B9717" s="13">
        <v>-0.64204480731019575</v>
      </c>
    </row>
    <row r="9718" spans="1:2">
      <c r="A9718">
        <v>9717</v>
      </c>
      <c r="B9718" s="13">
        <v>2.3498979043131629</v>
      </c>
    </row>
    <row r="9719" spans="1:2">
      <c r="A9719">
        <v>9718</v>
      </c>
      <c r="B9719" s="13">
        <v>-0.64134337059037172</v>
      </c>
    </row>
    <row r="9720" spans="1:2">
      <c r="A9720">
        <v>9719</v>
      </c>
      <c r="B9720" s="13">
        <v>-2.2167059492704264</v>
      </c>
    </row>
    <row r="9721" spans="1:2">
      <c r="A9721">
        <v>9720</v>
      </c>
      <c r="B9721" s="13">
        <v>-0.58981888088359469</v>
      </c>
    </row>
    <row r="9722" spans="1:2">
      <c r="A9722">
        <v>9721</v>
      </c>
      <c r="B9722" s="13">
        <v>-1.0743273790888648</v>
      </c>
    </row>
    <row r="9723" spans="1:2">
      <c r="A9723">
        <v>9722</v>
      </c>
      <c r="B9723" s="13">
        <v>-4.9568684414714435</v>
      </c>
    </row>
    <row r="9724" spans="1:2">
      <c r="A9724">
        <v>9723</v>
      </c>
      <c r="B9724" s="13">
        <v>-5.9327253955119428</v>
      </c>
    </row>
    <row r="9725" spans="1:2">
      <c r="A9725">
        <v>9724</v>
      </c>
      <c r="B9725" s="13">
        <v>0.47163970203120509</v>
      </c>
    </row>
    <row r="9726" spans="1:2">
      <c r="A9726">
        <v>9725</v>
      </c>
      <c r="B9726" s="13">
        <v>0.14620583404802978</v>
      </c>
    </row>
    <row r="9727" spans="1:2">
      <c r="A9727">
        <v>9726</v>
      </c>
      <c r="B9727" s="13">
        <v>0.44299002486298039</v>
      </c>
    </row>
    <row r="9728" spans="1:2">
      <c r="A9728">
        <v>9727</v>
      </c>
      <c r="B9728" s="13">
        <v>1.2390993609659313</v>
      </c>
    </row>
    <row r="9729" spans="1:2">
      <c r="A9729">
        <v>9728</v>
      </c>
      <c r="B9729" s="13">
        <v>-5.7805412341982567</v>
      </c>
    </row>
    <row r="9730" spans="1:2">
      <c r="A9730">
        <v>9729</v>
      </c>
      <c r="B9730" s="13">
        <v>1.5789097653411359</v>
      </c>
    </row>
    <row r="9731" spans="1:2">
      <c r="A9731">
        <v>9730</v>
      </c>
      <c r="B9731" s="13">
        <v>4.8941724254415258</v>
      </c>
    </row>
    <row r="9732" spans="1:2">
      <c r="A9732">
        <v>9731</v>
      </c>
      <c r="B9732" s="13">
        <v>-3.0827188845765381</v>
      </c>
    </row>
    <row r="9733" spans="1:2">
      <c r="A9733">
        <v>9732</v>
      </c>
      <c r="B9733" s="13">
        <v>-4.2644500538475807</v>
      </c>
    </row>
    <row r="9734" spans="1:2">
      <c r="A9734">
        <v>9733</v>
      </c>
      <c r="B9734" s="13">
        <v>0.52891151751605414</v>
      </c>
    </row>
    <row r="9735" spans="1:2">
      <c r="A9735">
        <v>9734</v>
      </c>
      <c r="B9735" s="13">
        <v>0.31091178587553769</v>
      </c>
    </row>
    <row r="9736" spans="1:2">
      <c r="A9736">
        <v>9735</v>
      </c>
      <c r="B9736" s="13">
        <v>-6.2404281107114512</v>
      </c>
    </row>
    <row r="9737" spans="1:2">
      <c r="A9737">
        <v>9736</v>
      </c>
      <c r="B9737" s="13">
        <v>-7.61658841478231</v>
      </c>
    </row>
    <row r="9738" spans="1:2">
      <c r="A9738">
        <v>9737</v>
      </c>
      <c r="B9738" s="13">
        <v>-2.1604370127322579</v>
      </c>
    </row>
    <row r="9739" spans="1:2">
      <c r="A9739">
        <v>9738</v>
      </c>
      <c r="B9739" s="13">
        <v>2.0751653001233143</v>
      </c>
    </row>
    <row r="9740" spans="1:2">
      <c r="A9740">
        <v>9739</v>
      </c>
      <c r="B9740" s="13">
        <v>-1.4907249957792597</v>
      </c>
    </row>
    <row r="9741" spans="1:2">
      <c r="A9741">
        <v>9740</v>
      </c>
      <c r="B9741" s="13">
        <v>0.65837387020703353</v>
      </c>
    </row>
    <row r="9742" spans="1:2">
      <c r="A9742">
        <v>9741</v>
      </c>
      <c r="B9742" s="13">
        <v>-2.6443397150674244</v>
      </c>
    </row>
    <row r="9743" spans="1:2">
      <c r="A9743">
        <v>9742</v>
      </c>
      <c r="B9743" s="13">
        <v>1.1765435814808445</v>
      </c>
    </row>
    <row r="9744" spans="1:2">
      <c r="A9744">
        <v>9743</v>
      </c>
      <c r="B9744" s="13">
        <v>-4.1437713287469906</v>
      </c>
    </row>
    <row r="9745" spans="1:2">
      <c r="A9745">
        <v>9744</v>
      </c>
      <c r="B9745" s="13">
        <v>-3.9646484443660319</v>
      </c>
    </row>
    <row r="9746" spans="1:2">
      <c r="A9746">
        <v>9745</v>
      </c>
      <c r="B9746" s="13">
        <v>-2.9917059495037162</v>
      </c>
    </row>
    <row r="9747" spans="1:2">
      <c r="A9747">
        <v>9746</v>
      </c>
      <c r="B9747" s="13">
        <v>-0.98694338503463741</v>
      </c>
    </row>
    <row r="9748" spans="1:2">
      <c r="A9748">
        <v>9747</v>
      </c>
      <c r="B9748" s="13">
        <v>-0.75820795814845932</v>
      </c>
    </row>
    <row r="9749" spans="1:2">
      <c r="A9749">
        <v>9748</v>
      </c>
      <c r="B9749" s="13">
        <v>-1.4820921538059</v>
      </c>
    </row>
    <row r="9750" spans="1:2">
      <c r="A9750">
        <v>9749</v>
      </c>
      <c r="B9750" s="13">
        <v>1.8496526006258369</v>
      </c>
    </row>
    <row r="9751" spans="1:2">
      <c r="A9751">
        <v>9750</v>
      </c>
      <c r="B9751" s="13">
        <v>3.1154718702353921</v>
      </c>
    </row>
    <row r="9752" spans="1:2">
      <c r="A9752">
        <v>9751</v>
      </c>
      <c r="B9752" s="13">
        <v>-3.82307999887687</v>
      </c>
    </row>
    <row r="9753" spans="1:2">
      <c r="A9753">
        <v>9752</v>
      </c>
      <c r="B9753" s="13">
        <v>-5.3336245485368652</v>
      </c>
    </row>
    <row r="9754" spans="1:2">
      <c r="A9754">
        <v>9753</v>
      </c>
      <c r="B9754" s="13">
        <v>1.6529114071789921</v>
      </c>
    </row>
    <row r="9755" spans="1:2">
      <c r="A9755">
        <v>9754</v>
      </c>
      <c r="B9755" s="13">
        <v>-2.2545916794596144</v>
      </c>
    </row>
    <row r="9756" spans="1:2">
      <c r="A9756">
        <v>9755</v>
      </c>
      <c r="B9756" s="13">
        <v>-1.7190675272484708</v>
      </c>
    </row>
    <row r="9757" spans="1:2">
      <c r="A9757">
        <v>9756</v>
      </c>
      <c r="B9757" s="13">
        <v>-3.2620492411513502</v>
      </c>
    </row>
    <row r="9758" spans="1:2">
      <c r="A9758">
        <v>9757</v>
      </c>
      <c r="B9758" s="13">
        <v>-4.1349413940724684</v>
      </c>
    </row>
    <row r="9759" spans="1:2">
      <c r="A9759">
        <v>9758</v>
      </c>
      <c r="B9759" s="13">
        <v>-1.3034367611839901</v>
      </c>
    </row>
    <row r="9760" spans="1:2">
      <c r="A9760">
        <v>9759</v>
      </c>
      <c r="B9760" s="13">
        <v>-1.5310995366933311</v>
      </c>
    </row>
    <row r="9761" spans="1:2">
      <c r="A9761">
        <v>9760</v>
      </c>
      <c r="B9761" s="13">
        <v>2.8037839986428024</v>
      </c>
    </row>
    <row r="9762" spans="1:2">
      <c r="A9762">
        <v>9761</v>
      </c>
      <c r="B9762" s="13">
        <v>1.7025585094957236</v>
      </c>
    </row>
    <row r="9763" spans="1:2">
      <c r="A9763">
        <v>9762</v>
      </c>
      <c r="B9763" s="13">
        <v>-2.8214024797100996</v>
      </c>
    </row>
    <row r="9764" spans="1:2">
      <c r="A9764">
        <v>9763</v>
      </c>
      <c r="B9764" s="13">
        <v>5.5429717306738588</v>
      </c>
    </row>
    <row r="9765" spans="1:2">
      <c r="A9765">
        <v>9764</v>
      </c>
      <c r="B9765" s="13">
        <v>-0.41483702060174649</v>
      </c>
    </row>
    <row r="9766" spans="1:2">
      <c r="A9766">
        <v>9765</v>
      </c>
      <c r="B9766" s="13">
        <v>-2.9586059836994534</v>
      </c>
    </row>
    <row r="9767" spans="1:2">
      <c r="A9767">
        <v>9766</v>
      </c>
      <c r="B9767" s="13">
        <v>-4.841435800771241</v>
      </c>
    </row>
    <row r="9768" spans="1:2">
      <c r="A9768">
        <v>9767</v>
      </c>
      <c r="B9768" s="13">
        <v>-2.9940663659388758</v>
      </c>
    </row>
    <row r="9769" spans="1:2">
      <c r="A9769">
        <v>9768</v>
      </c>
      <c r="B9769" s="13">
        <v>3.532495107599837</v>
      </c>
    </row>
    <row r="9770" spans="1:2">
      <c r="A9770">
        <v>9769</v>
      </c>
      <c r="B9770" s="13">
        <v>-1.6159001522257748</v>
      </c>
    </row>
    <row r="9771" spans="1:2">
      <c r="A9771">
        <v>9770</v>
      </c>
      <c r="B9771" s="13">
        <v>3.93046945732317</v>
      </c>
    </row>
    <row r="9772" spans="1:2">
      <c r="A9772">
        <v>9771</v>
      </c>
      <c r="B9772" s="13">
        <v>5.8911230463974169</v>
      </c>
    </row>
    <row r="9773" spans="1:2">
      <c r="A9773">
        <v>9772</v>
      </c>
      <c r="B9773" s="13">
        <v>-6.3161335539471306</v>
      </c>
    </row>
    <row r="9774" spans="1:2">
      <c r="A9774">
        <v>9773</v>
      </c>
      <c r="B9774" s="13">
        <v>-3.05986089787047</v>
      </c>
    </row>
    <row r="9775" spans="1:2">
      <c r="A9775">
        <v>9774</v>
      </c>
      <c r="B9775" s="13">
        <v>4.8532266986941641</v>
      </c>
    </row>
    <row r="9776" spans="1:2">
      <c r="A9776">
        <v>9775</v>
      </c>
      <c r="B9776" s="13">
        <v>1.5926328013856665</v>
      </c>
    </row>
    <row r="9777" spans="1:2">
      <c r="A9777">
        <v>9776</v>
      </c>
      <c r="B9777" s="13">
        <v>-0.93383954706757655</v>
      </c>
    </row>
    <row r="9778" spans="1:2">
      <c r="A9778">
        <v>9777</v>
      </c>
      <c r="B9778" s="13">
        <v>2.9280413131898517</v>
      </c>
    </row>
    <row r="9779" spans="1:2">
      <c r="A9779">
        <v>9778</v>
      </c>
      <c r="B9779" s="13">
        <v>0.46482555223497751</v>
      </c>
    </row>
    <row r="9780" spans="1:2">
      <c r="A9780">
        <v>9779</v>
      </c>
      <c r="B9780" s="13">
        <v>-5.9872885280495485</v>
      </c>
    </row>
    <row r="9781" spans="1:2">
      <c r="A9781">
        <v>9780</v>
      </c>
      <c r="B9781" s="13">
        <v>0.96060779111725858</v>
      </c>
    </row>
    <row r="9782" spans="1:2">
      <c r="A9782">
        <v>9781</v>
      </c>
      <c r="B9782" s="13">
        <v>-2.1646787310459441</v>
      </c>
    </row>
    <row r="9783" spans="1:2">
      <c r="A9783">
        <v>9782</v>
      </c>
      <c r="B9783" s="13">
        <v>-0.22224362107497747</v>
      </c>
    </row>
    <row r="9784" spans="1:2">
      <c r="A9784">
        <v>9783</v>
      </c>
      <c r="B9784" s="13">
        <v>2.6600140919626538</v>
      </c>
    </row>
    <row r="9785" spans="1:2">
      <c r="A9785">
        <v>9784</v>
      </c>
      <c r="B9785" s="13">
        <v>6.2501373776022646</v>
      </c>
    </row>
    <row r="9786" spans="1:2">
      <c r="A9786">
        <v>9785</v>
      </c>
      <c r="B9786" s="13">
        <v>-3.6487074330958791</v>
      </c>
    </row>
    <row r="9787" spans="1:2">
      <c r="A9787">
        <v>9786</v>
      </c>
      <c r="B9787" s="13">
        <v>1.4625167226018747</v>
      </c>
    </row>
    <row r="9788" spans="1:2">
      <c r="A9788">
        <v>9787</v>
      </c>
      <c r="B9788" s="13">
        <v>-0.64548915479667823</v>
      </c>
    </row>
    <row r="9789" spans="1:2">
      <c r="A9789">
        <v>9788</v>
      </c>
      <c r="B9789" s="13">
        <v>-2.2731950026151613</v>
      </c>
    </row>
    <row r="9790" spans="1:2">
      <c r="A9790">
        <v>9789</v>
      </c>
      <c r="B9790" s="13">
        <v>4.0917958211198169</v>
      </c>
    </row>
    <row r="9791" spans="1:2">
      <c r="A9791">
        <v>9790</v>
      </c>
      <c r="B9791" s="13">
        <v>0.63928974353740575</v>
      </c>
    </row>
    <row r="9792" spans="1:2">
      <c r="A9792">
        <v>9791</v>
      </c>
      <c r="B9792" s="13">
        <v>0.59782719622258973</v>
      </c>
    </row>
    <row r="9793" spans="1:2">
      <c r="A9793">
        <v>9792</v>
      </c>
      <c r="B9793" s="13">
        <v>2.4163341730334986</v>
      </c>
    </row>
    <row r="9794" spans="1:2">
      <c r="A9794">
        <v>9793</v>
      </c>
      <c r="B9794" s="13">
        <v>3.3967941030860733</v>
      </c>
    </row>
    <row r="9795" spans="1:2">
      <c r="A9795">
        <v>9794</v>
      </c>
      <c r="B9795" s="13">
        <v>4.6521365177806082</v>
      </c>
    </row>
    <row r="9796" spans="1:2">
      <c r="A9796">
        <v>9795</v>
      </c>
      <c r="B9796" s="13">
        <v>-4.161759662089322</v>
      </c>
    </row>
    <row r="9797" spans="1:2">
      <c r="A9797">
        <v>9796</v>
      </c>
      <c r="B9797" s="13">
        <v>-1.6249577619391489</v>
      </c>
    </row>
    <row r="9798" spans="1:2">
      <c r="A9798">
        <v>9797</v>
      </c>
      <c r="B9798" s="13">
        <v>-1.6578004477809769</v>
      </c>
    </row>
    <row r="9799" spans="1:2">
      <c r="A9799">
        <v>9798</v>
      </c>
      <c r="B9799" s="13">
        <v>3.9168761769318459</v>
      </c>
    </row>
    <row r="9800" spans="1:2">
      <c r="A9800">
        <v>9799</v>
      </c>
      <c r="B9800" s="13">
        <v>-2.9916906382504296</v>
      </c>
    </row>
    <row r="9801" spans="1:2">
      <c r="A9801">
        <v>9800</v>
      </c>
      <c r="B9801" s="13">
        <v>1.6332775833338333</v>
      </c>
    </row>
    <row r="9802" spans="1:2">
      <c r="A9802">
        <v>9801</v>
      </c>
      <c r="B9802" s="13">
        <v>3.5025484708843124</v>
      </c>
    </row>
    <row r="9803" spans="1:2">
      <c r="A9803">
        <v>9802</v>
      </c>
      <c r="B9803" s="13">
        <v>-1.7234982633791962</v>
      </c>
    </row>
    <row r="9804" spans="1:2">
      <c r="A9804">
        <v>9803</v>
      </c>
      <c r="B9804" s="13">
        <v>-7.0922823385433986</v>
      </c>
    </row>
    <row r="9805" spans="1:2">
      <c r="A9805">
        <v>9804</v>
      </c>
      <c r="B9805" s="13">
        <v>-1.4357076338005337</v>
      </c>
    </row>
    <row r="9806" spans="1:2">
      <c r="A9806">
        <v>9805</v>
      </c>
      <c r="B9806" s="13">
        <v>1.1382418486392483</v>
      </c>
    </row>
    <row r="9807" spans="1:2">
      <c r="A9807">
        <v>9806</v>
      </c>
      <c r="B9807" s="13">
        <v>-1.0938925570854823</v>
      </c>
    </row>
    <row r="9808" spans="1:2">
      <c r="A9808">
        <v>9807</v>
      </c>
      <c r="B9808" s="13">
        <v>-0.72472218178981351</v>
      </c>
    </row>
    <row r="9809" spans="1:2">
      <c r="A9809">
        <v>9808</v>
      </c>
      <c r="B9809" s="13">
        <v>-0.84783495787363017</v>
      </c>
    </row>
    <row r="9810" spans="1:2">
      <c r="A9810">
        <v>9809</v>
      </c>
      <c r="B9810" s="13">
        <v>6.3298670700842247E-2</v>
      </c>
    </row>
    <row r="9811" spans="1:2">
      <c r="A9811">
        <v>9810</v>
      </c>
      <c r="B9811" s="13">
        <v>-4.2940884353704725</v>
      </c>
    </row>
    <row r="9812" spans="1:2">
      <c r="A9812">
        <v>9811</v>
      </c>
      <c r="B9812" s="13">
        <v>2.056730359653602</v>
      </c>
    </row>
    <row r="9813" spans="1:2">
      <c r="A9813">
        <v>9812</v>
      </c>
      <c r="B9813" s="13">
        <v>-3.7723307992160948</v>
      </c>
    </row>
    <row r="9814" spans="1:2">
      <c r="A9814">
        <v>9813</v>
      </c>
      <c r="B9814" s="13">
        <v>2.0327085718041586</v>
      </c>
    </row>
    <row r="9815" spans="1:2">
      <c r="A9815">
        <v>9814</v>
      </c>
      <c r="B9815" s="13">
        <v>3.2595088303017747</v>
      </c>
    </row>
    <row r="9816" spans="1:2">
      <c r="A9816">
        <v>9815</v>
      </c>
      <c r="B9816" s="13">
        <v>-4.0956537159443087</v>
      </c>
    </row>
    <row r="9817" spans="1:2">
      <c r="A9817">
        <v>9816</v>
      </c>
      <c r="B9817" s="13">
        <v>-1.4206913894521815</v>
      </c>
    </row>
    <row r="9818" spans="1:2">
      <c r="A9818">
        <v>9817</v>
      </c>
      <c r="B9818" s="13">
        <v>-1.0023681733160215</v>
      </c>
    </row>
    <row r="9819" spans="1:2">
      <c r="A9819">
        <v>9818</v>
      </c>
      <c r="B9819" s="13">
        <v>1.9916876122963787</v>
      </c>
    </row>
    <row r="9820" spans="1:2">
      <c r="A9820">
        <v>9819</v>
      </c>
      <c r="B9820" s="13">
        <v>-0.69676260704165227</v>
      </c>
    </row>
    <row r="9821" spans="1:2">
      <c r="A9821">
        <v>9820</v>
      </c>
      <c r="B9821" s="13">
        <v>-3.0953557092008279</v>
      </c>
    </row>
    <row r="9822" spans="1:2">
      <c r="A9822">
        <v>9821</v>
      </c>
      <c r="B9822" s="13">
        <v>0.23082035806808734</v>
      </c>
    </row>
    <row r="9823" spans="1:2">
      <c r="A9823">
        <v>9822</v>
      </c>
      <c r="B9823" s="13">
        <v>0.50008920934509349</v>
      </c>
    </row>
    <row r="9824" spans="1:2">
      <c r="A9824">
        <v>9823</v>
      </c>
      <c r="B9824" s="13">
        <v>3.58311057068134</v>
      </c>
    </row>
    <row r="9825" spans="1:2">
      <c r="A9825">
        <v>9824</v>
      </c>
      <c r="B9825" s="13">
        <v>-5.3119289850428251</v>
      </c>
    </row>
    <row r="9826" spans="1:2">
      <c r="A9826">
        <v>9825</v>
      </c>
      <c r="B9826" s="13">
        <v>-3.0880307396240947</v>
      </c>
    </row>
    <row r="9827" spans="1:2">
      <c r="A9827">
        <v>9826</v>
      </c>
      <c r="B9827" s="13">
        <v>2.9962009226730744</v>
      </c>
    </row>
    <row r="9828" spans="1:2">
      <c r="A9828">
        <v>9827</v>
      </c>
      <c r="B9828" s="13">
        <v>0.35861943716823191</v>
      </c>
    </row>
    <row r="9829" spans="1:2">
      <c r="A9829">
        <v>9828</v>
      </c>
      <c r="B9829" s="13">
        <v>0.53638153635345642</v>
      </c>
    </row>
    <row r="9830" spans="1:2">
      <c r="A9830">
        <v>9829</v>
      </c>
      <c r="B9830" s="13">
        <v>-5.6698684010884239</v>
      </c>
    </row>
    <row r="9831" spans="1:2">
      <c r="A9831">
        <v>9830</v>
      </c>
      <c r="B9831" s="13">
        <v>0.38217420495750887</v>
      </c>
    </row>
    <row r="9832" spans="1:2">
      <c r="A9832">
        <v>9831</v>
      </c>
      <c r="B9832" s="13">
        <v>-5.5612263965763571</v>
      </c>
    </row>
    <row r="9833" spans="1:2">
      <c r="A9833">
        <v>9832</v>
      </c>
      <c r="B9833" s="13">
        <v>2.1819689872563695</v>
      </c>
    </row>
    <row r="9834" spans="1:2">
      <c r="A9834">
        <v>9833</v>
      </c>
      <c r="B9834" s="13">
        <v>2.9573251309192581</v>
      </c>
    </row>
    <row r="9835" spans="1:2">
      <c r="A9835">
        <v>9834</v>
      </c>
      <c r="B9835" s="13">
        <v>-2.6854976642662107</v>
      </c>
    </row>
    <row r="9836" spans="1:2">
      <c r="A9836">
        <v>9835</v>
      </c>
      <c r="B9836" s="13">
        <v>-3.9510871764485112</v>
      </c>
    </row>
    <row r="9837" spans="1:2">
      <c r="A9837">
        <v>9836</v>
      </c>
      <c r="B9837" s="13">
        <v>-6.4650847214013982</v>
      </c>
    </row>
    <row r="9838" spans="1:2">
      <c r="A9838">
        <v>9837</v>
      </c>
      <c r="B9838" s="13">
        <v>3.1716357371306874</v>
      </c>
    </row>
    <row r="9839" spans="1:2">
      <c r="A9839">
        <v>9838</v>
      </c>
      <c r="B9839" s="13">
        <v>4.2429228264774199</v>
      </c>
    </row>
    <row r="9840" spans="1:2">
      <c r="A9840">
        <v>9839</v>
      </c>
      <c r="B9840" s="13">
        <v>1.7515652025270354</v>
      </c>
    </row>
    <row r="9841" spans="1:2">
      <c r="A9841">
        <v>9840</v>
      </c>
      <c r="B9841" s="13">
        <v>3.3661397447439594</v>
      </c>
    </row>
    <row r="9842" spans="1:2">
      <c r="A9842">
        <v>9841</v>
      </c>
      <c r="B9842" s="13">
        <v>-0.28017358426541117</v>
      </c>
    </row>
    <row r="9843" spans="1:2">
      <c r="A9843">
        <v>9842</v>
      </c>
      <c r="B9843" s="13">
        <v>0.73700110588573642</v>
      </c>
    </row>
    <row r="9844" spans="1:2">
      <c r="A9844">
        <v>9843</v>
      </c>
      <c r="B9844" s="13">
        <v>-3.2078647714699198</v>
      </c>
    </row>
    <row r="9845" spans="1:2">
      <c r="A9845">
        <v>9844</v>
      </c>
      <c r="B9845" s="13">
        <v>-1.5174940998035495</v>
      </c>
    </row>
    <row r="9846" spans="1:2">
      <c r="A9846">
        <v>9845</v>
      </c>
      <c r="B9846" s="13">
        <v>-6.1389686420188845</v>
      </c>
    </row>
    <row r="9847" spans="1:2">
      <c r="A9847">
        <v>9846</v>
      </c>
      <c r="B9847" s="13">
        <v>2.2218231600492953</v>
      </c>
    </row>
    <row r="9848" spans="1:2">
      <c r="A9848">
        <v>9847</v>
      </c>
      <c r="B9848" s="13">
        <v>5.5927978082173082</v>
      </c>
    </row>
    <row r="9849" spans="1:2">
      <c r="A9849">
        <v>9848</v>
      </c>
      <c r="B9849" s="13">
        <v>1.3414033125931724</v>
      </c>
    </row>
    <row r="9850" spans="1:2">
      <c r="A9850">
        <v>9849</v>
      </c>
      <c r="B9850" s="13">
        <v>-1.029777215332115</v>
      </c>
    </row>
    <row r="9851" spans="1:2">
      <c r="A9851">
        <v>9850</v>
      </c>
      <c r="B9851" s="13">
        <v>0.57501339157820575</v>
      </c>
    </row>
    <row r="9852" spans="1:2">
      <c r="A9852">
        <v>9851</v>
      </c>
      <c r="B9852" s="13">
        <v>1.2162602860564453</v>
      </c>
    </row>
    <row r="9853" spans="1:2">
      <c r="A9853">
        <v>9852</v>
      </c>
      <c r="B9853" s="13">
        <v>-1.2948591888324461</v>
      </c>
    </row>
    <row r="9854" spans="1:2">
      <c r="A9854">
        <v>9853</v>
      </c>
      <c r="B9854" s="13">
        <v>-2.815511642820669</v>
      </c>
    </row>
    <row r="9855" spans="1:2">
      <c r="A9855">
        <v>9854</v>
      </c>
      <c r="B9855" s="13">
        <v>-1.7306106201959934</v>
      </c>
    </row>
    <row r="9856" spans="1:2">
      <c r="A9856">
        <v>9855</v>
      </c>
      <c r="B9856" s="13">
        <v>-4.6149068108690638</v>
      </c>
    </row>
    <row r="9857" spans="1:2">
      <c r="A9857">
        <v>9856</v>
      </c>
      <c r="B9857" s="13">
        <v>4.4525836083771102</v>
      </c>
    </row>
    <row r="9858" spans="1:2">
      <c r="A9858">
        <v>9857</v>
      </c>
      <c r="B9858" s="13">
        <v>1.3201064434629006</v>
      </c>
    </row>
    <row r="9859" spans="1:2">
      <c r="A9859">
        <v>9858</v>
      </c>
      <c r="B9859" s="13">
        <v>-4.1246552002888039</v>
      </c>
    </row>
    <row r="9860" spans="1:2">
      <c r="A9860">
        <v>9859</v>
      </c>
      <c r="B9860" s="13">
        <v>3.7435064138248544</v>
      </c>
    </row>
    <row r="9861" spans="1:2">
      <c r="A9861">
        <v>9860</v>
      </c>
      <c r="B9861" s="13">
        <v>-1.3553842649945926</v>
      </c>
    </row>
    <row r="9862" spans="1:2">
      <c r="A9862">
        <v>9861</v>
      </c>
      <c r="B9862" s="13">
        <v>1.9329770396142196</v>
      </c>
    </row>
    <row r="9863" spans="1:2">
      <c r="A9863">
        <v>9862</v>
      </c>
      <c r="B9863" s="13">
        <v>-3.5080634681411587</v>
      </c>
    </row>
    <row r="9864" spans="1:2">
      <c r="A9864">
        <v>9863</v>
      </c>
      <c r="B9864" s="13">
        <v>-2.93434728366943</v>
      </c>
    </row>
    <row r="9865" spans="1:2">
      <c r="A9865">
        <v>9864</v>
      </c>
      <c r="B9865" s="13">
        <v>-0.72143232426062986</v>
      </c>
    </row>
    <row r="9866" spans="1:2">
      <c r="A9866">
        <v>9865</v>
      </c>
      <c r="B9866" s="13">
        <v>-3.7608454114017515</v>
      </c>
    </row>
    <row r="9867" spans="1:2">
      <c r="A9867">
        <v>9866</v>
      </c>
      <c r="B9867" s="13">
        <v>0.12067247545726881</v>
      </c>
    </row>
    <row r="9868" spans="1:2">
      <c r="A9868">
        <v>9867</v>
      </c>
      <c r="B9868" s="13">
        <v>-7.9724483415126066</v>
      </c>
    </row>
    <row r="9869" spans="1:2">
      <c r="A9869">
        <v>9868</v>
      </c>
      <c r="B9869" s="13">
        <v>6.7306620203229919</v>
      </c>
    </row>
    <row r="9870" spans="1:2">
      <c r="A9870">
        <v>9869</v>
      </c>
      <c r="B9870" s="13">
        <v>-7.0669181610747689</v>
      </c>
    </row>
    <row r="9871" spans="1:2">
      <c r="A9871">
        <v>9870</v>
      </c>
      <c r="B9871" s="13">
        <v>3.0908362214148424</v>
      </c>
    </row>
    <row r="9872" spans="1:2">
      <c r="A9872">
        <v>9871</v>
      </c>
      <c r="B9872" s="13">
        <v>-6.639997764371099</v>
      </c>
    </row>
    <row r="9873" spans="1:2">
      <c r="A9873">
        <v>9872</v>
      </c>
      <c r="B9873" s="13">
        <v>1.6766558543665038</v>
      </c>
    </row>
    <row r="9874" spans="1:2">
      <c r="A9874">
        <v>9873</v>
      </c>
      <c r="B9874" s="13">
        <v>-0.41892144663193076</v>
      </c>
    </row>
    <row r="9875" spans="1:2">
      <c r="A9875">
        <v>9874</v>
      </c>
      <c r="B9875" s="13">
        <v>-7.623783457029635</v>
      </c>
    </row>
    <row r="9876" spans="1:2">
      <c r="A9876">
        <v>9875</v>
      </c>
      <c r="B9876" s="13">
        <v>-1.5737499283931824</v>
      </c>
    </row>
    <row r="9877" spans="1:2">
      <c r="A9877">
        <v>9876</v>
      </c>
      <c r="B9877" s="13">
        <v>1.4046150937921764</v>
      </c>
    </row>
    <row r="9878" spans="1:2">
      <c r="A9878">
        <v>9877</v>
      </c>
      <c r="B9878" s="13">
        <v>-3.4804507851976547</v>
      </c>
    </row>
    <row r="9879" spans="1:2">
      <c r="A9879">
        <v>9878</v>
      </c>
      <c r="B9879" s="13">
        <v>-7.1028948673753813</v>
      </c>
    </row>
    <row r="9880" spans="1:2">
      <c r="A9880">
        <v>9879</v>
      </c>
      <c r="B9880" s="13">
        <v>2.7611101156638438</v>
      </c>
    </row>
    <row r="9881" spans="1:2">
      <c r="A9881">
        <v>9880</v>
      </c>
      <c r="B9881" s="13">
        <v>-1.29899114607517</v>
      </c>
    </row>
    <row r="9882" spans="1:2">
      <c r="A9882">
        <v>9881</v>
      </c>
      <c r="B9882" s="13">
        <v>3.1132871604247891</v>
      </c>
    </row>
    <row r="9883" spans="1:2">
      <c r="A9883">
        <v>9882</v>
      </c>
      <c r="B9883" s="13">
        <v>-0.70822839671345306</v>
      </c>
    </row>
    <row r="9884" spans="1:2">
      <c r="A9884">
        <v>9883</v>
      </c>
      <c r="B9884" s="13">
        <v>-2.9933074559231674</v>
      </c>
    </row>
    <row r="9885" spans="1:2">
      <c r="A9885">
        <v>9884</v>
      </c>
      <c r="B9885" s="13">
        <v>-4.6126838539109913</v>
      </c>
    </row>
    <row r="9886" spans="1:2">
      <c r="A9886">
        <v>9885</v>
      </c>
      <c r="B9886" s="13">
        <v>-0.84779995055277946</v>
      </c>
    </row>
    <row r="9887" spans="1:2">
      <c r="A9887">
        <v>9886</v>
      </c>
      <c r="B9887" s="13">
        <v>0.6219145282715195</v>
      </c>
    </row>
    <row r="9888" spans="1:2">
      <c r="A9888">
        <v>9887</v>
      </c>
      <c r="B9888" s="13">
        <v>-3.8105974566537251</v>
      </c>
    </row>
    <row r="9889" spans="1:2">
      <c r="A9889">
        <v>9888</v>
      </c>
      <c r="B9889" s="13">
        <v>-3.3636931027509691</v>
      </c>
    </row>
    <row r="9890" spans="1:2">
      <c r="A9890">
        <v>9889</v>
      </c>
      <c r="B9890" s="13">
        <v>-3.4159999485425452</v>
      </c>
    </row>
    <row r="9891" spans="1:2">
      <c r="A9891">
        <v>9890</v>
      </c>
      <c r="B9891" s="13">
        <v>3.6771210031704902</v>
      </c>
    </row>
    <row r="9892" spans="1:2">
      <c r="A9892">
        <v>9891</v>
      </c>
      <c r="B9892" s="13">
        <v>1.5390862229203113E-2</v>
      </c>
    </row>
    <row r="9893" spans="1:2">
      <c r="A9893">
        <v>9892</v>
      </c>
      <c r="B9893" s="13">
        <v>2.6461062717480033</v>
      </c>
    </row>
    <row r="9894" spans="1:2">
      <c r="A9894">
        <v>9893</v>
      </c>
      <c r="B9894" s="13">
        <v>-3.1724846561493671</v>
      </c>
    </row>
    <row r="9895" spans="1:2">
      <c r="A9895">
        <v>9894</v>
      </c>
      <c r="B9895" s="13">
        <v>-0.16132102522814534</v>
      </c>
    </row>
    <row r="9896" spans="1:2">
      <c r="A9896">
        <v>9895</v>
      </c>
      <c r="B9896" s="13">
        <v>-2.1790097939663067</v>
      </c>
    </row>
    <row r="9897" spans="1:2">
      <c r="A9897">
        <v>9896</v>
      </c>
      <c r="B9897" s="13">
        <v>2.3725361278848021</v>
      </c>
    </row>
    <row r="9898" spans="1:2">
      <c r="A9898">
        <v>9897</v>
      </c>
      <c r="B9898" s="13">
        <v>2.6961317350220035</v>
      </c>
    </row>
    <row r="9899" spans="1:2">
      <c r="A9899">
        <v>9898</v>
      </c>
      <c r="B9899" s="13">
        <v>-2.488766831300981</v>
      </c>
    </row>
    <row r="9900" spans="1:2">
      <c r="A9900">
        <v>9899</v>
      </c>
      <c r="B9900" s="13">
        <v>0.78893306595361612</v>
      </c>
    </row>
    <row r="9901" spans="1:2">
      <c r="A9901">
        <v>9900</v>
      </c>
      <c r="B9901" s="13">
        <v>-1.3172823953674566</v>
      </c>
    </row>
    <row r="9902" spans="1:2">
      <c r="A9902">
        <v>9901</v>
      </c>
      <c r="B9902" s="13">
        <v>1.0754818340794852</v>
      </c>
    </row>
    <row r="9903" spans="1:2">
      <c r="A9903">
        <v>9902</v>
      </c>
      <c r="B9903" s="13">
        <v>2.6200110710898441</v>
      </c>
    </row>
    <row r="9904" spans="1:2">
      <c r="A9904">
        <v>9903</v>
      </c>
      <c r="B9904" s="13">
        <v>-5.0060687159132398</v>
      </c>
    </row>
    <row r="9905" spans="1:2">
      <c r="A9905">
        <v>9904</v>
      </c>
      <c r="B9905" s="13">
        <v>0.40735164736735707</v>
      </c>
    </row>
    <row r="9906" spans="1:2">
      <c r="A9906">
        <v>9905</v>
      </c>
      <c r="B9906" s="13">
        <v>-5.4550773246089967</v>
      </c>
    </row>
    <row r="9907" spans="1:2">
      <c r="A9907">
        <v>9906</v>
      </c>
      <c r="B9907" s="13">
        <v>0.88756545383787988</v>
      </c>
    </row>
    <row r="9908" spans="1:2">
      <c r="A9908">
        <v>9907</v>
      </c>
      <c r="B9908" s="13">
        <v>-1.7465439339167053</v>
      </c>
    </row>
    <row r="9909" spans="1:2">
      <c r="A9909">
        <v>9908</v>
      </c>
      <c r="B9909" s="13">
        <v>0.26577409147317266</v>
      </c>
    </row>
    <row r="9910" spans="1:2">
      <c r="A9910">
        <v>9909</v>
      </c>
      <c r="B9910" s="13">
        <v>-0.80073437711631257</v>
      </c>
    </row>
    <row r="9911" spans="1:2">
      <c r="A9911">
        <v>9910</v>
      </c>
      <c r="B9911" s="13">
        <v>-1.2700518612745697</v>
      </c>
    </row>
    <row r="9912" spans="1:2">
      <c r="A9912">
        <v>9911</v>
      </c>
      <c r="B9912" s="13">
        <v>-2.4250859029358587</v>
      </c>
    </row>
    <row r="9913" spans="1:2">
      <c r="A9913">
        <v>9912</v>
      </c>
      <c r="B9913" s="13">
        <v>-1.1069871403388034</v>
      </c>
    </row>
    <row r="9914" spans="1:2">
      <c r="A9914">
        <v>9913</v>
      </c>
      <c r="B9914" s="13">
        <v>-3.0769087434018245</v>
      </c>
    </row>
    <row r="9915" spans="1:2">
      <c r="A9915">
        <v>9914</v>
      </c>
      <c r="B9915" s="13">
        <v>-0.70020929688147104</v>
      </c>
    </row>
    <row r="9916" spans="1:2">
      <c r="A9916">
        <v>9915</v>
      </c>
      <c r="B9916" s="13">
        <v>-1.6510711987704194</v>
      </c>
    </row>
    <row r="9917" spans="1:2">
      <c r="A9917">
        <v>9916</v>
      </c>
      <c r="B9917" s="13">
        <v>-9.3386920114917782</v>
      </c>
    </row>
    <row r="9918" spans="1:2">
      <c r="A9918">
        <v>9917</v>
      </c>
      <c r="B9918" s="13">
        <v>-4.5747001265564702</v>
      </c>
    </row>
    <row r="9919" spans="1:2">
      <c r="A9919">
        <v>9918</v>
      </c>
      <c r="B9919" s="13">
        <v>2.924073390228632</v>
      </c>
    </row>
    <row r="9920" spans="1:2">
      <c r="A9920">
        <v>9919</v>
      </c>
      <c r="B9920" s="13">
        <v>-8.1772024068424649</v>
      </c>
    </row>
    <row r="9921" spans="1:2">
      <c r="A9921">
        <v>9920</v>
      </c>
      <c r="B9921" s="13">
        <v>2.3103049041510446</v>
      </c>
    </row>
    <row r="9922" spans="1:2">
      <c r="A9922">
        <v>9921</v>
      </c>
      <c r="B9922" s="13">
        <v>-1.1735249980074005</v>
      </c>
    </row>
    <row r="9923" spans="1:2">
      <c r="A9923">
        <v>9922</v>
      </c>
      <c r="B9923" s="13">
        <v>-1.4389843139892795</v>
      </c>
    </row>
    <row r="9924" spans="1:2">
      <c r="A9924">
        <v>9923</v>
      </c>
      <c r="B9924" s="13">
        <v>2.6883434459648541</v>
      </c>
    </row>
    <row r="9925" spans="1:2">
      <c r="A9925">
        <v>9924</v>
      </c>
      <c r="B9925" s="13">
        <v>1.2646613212481925</v>
      </c>
    </row>
    <row r="9926" spans="1:2">
      <c r="A9926">
        <v>9925</v>
      </c>
      <c r="B9926" s="13">
        <v>1.4486828742738627</v>
      </c>
    </row>
    <row r="9927" spans="1:2">
      <c r="A9927">
        <v>9926</v>
      </c>
      <c r="B9927" s="13">
        <v>-8.2153884526437828</v>
      </c>
    </row>
    <row r="9928" spans="1:2">
      <c r="A9928">
        <v>9927</v>
      </c>
      <c r="B9928" s="13">
        <v>2.4679678332402597</v>
      </c>
    </row>
    <row r="9929" spans="1:2">
      <c r="A9929">
        <v>9928</v>
      </c>
      <c r="B9929" s="13">
        <v>0.44212094897709098</v>
      </c>
    </row>
    <row r="9930" spans="1:2">
      <c r="A9930">
        <v>9929</v>
      </c>
      <c r="B9930" s="13">
        <v>-7.5765083990626447</v>
      </c>
    </row>
    <row r="9931" spans="1:2">
      <c r="A9931">
        <v>9930</v>
      </c>
      <c r="B9931" s="13">
        <v>1.9469696352836816</v>
      </c>
    </row>
    <row r="9932" spans="1:2">
      <c r="A9932">
        <v>9931</v>
      </c>
      <c r="B9932" s="13">
        <v>4.4558555926470973</v>
      </c>
    </row>
    <row r="9933" spans="1:2">
      <c r="A9933">
        <v>9932</v>
      </c>
      <c r="B9933" s="13">
        <v>4.006546592702815</v>
      </c>
    </row>
    <row r="9934" spans="1:2">
      <c r="A9934">
        <v>9933</v>
      </c>
      <c r="B9934" s="13">
        <v>0.47776413526309863</v>
      </c>
    </row>
    <row r="9935" spans="1:2">
      <c r="A9935">
        <v>9934</v>
      </c>
      <c r="B9935" s="13">
        <v>-0.81964709725376805</v>
      </c>
    </row>
    <row r="9936" spans="1:2">
      <c r="A9936">
        <v>9935</v>
      </c>
      <c r="B9936" s="13">
        <v>-2.0987664076918446</v>
      </c>
    </row>
    <row r="9937" spans="1:2">
      <c r="A9937">
        <v>9936</v>
      </c>
      <c r="B9937" s="13">
        <v>1.7455786491732912</v>
      </c>
    </row>
    <row r="9938" spans="1:2">
      <c r="A9938">
        <v>9937</v>
      </c>
      <c r="B9938" s="13">
        <v>-0.37097028688708178</v>
      </c>
    </row>
    <row r="9939" spans="1:2">
      <c r="A9939">
        <v>9938</v>
      </c>
      <c r="B9939" s="13">
        <v>2.428292210976601</v>
      </c>
    </row>
    <row r="9940" spans="1:2">
      <c r="A9940">
        <v>9939</v>
      </c>
      <c r="B9940" s="13">
        <v>3.2085304128840404</v>
      </c>
    </row>
    <row r="9941" spans="1:2">
      <c r="A9941">
        <v>9940</v>
      </c>
      <c r="B9941" s="13">
        <v>-1.352890395474744</v>
      </c>
    </row>
    <row r="9942" spans="1:2">
      <c r="A9942">
        <v>9941</v>
      </c>
      <c r="B9942" s="13">
        <v>-2.6265263637887601</v>
      </c>
    </row>
    <row r="9943" spans="1:2">
      <c r="A9943">
        <v>9942</v>
      </c>
      <c r="B9943" s="13">
        <v>0.42421105064151471</v>
      </c>
    </row>
    <row r="9944" spans="1:2">
      <c r="A9944">
        <v>9943</v>
      </c>
      <c r="B9944" s="13">
        <v>8.9122384034286545E-2</v>
      </c>
    </row>
    <row r="9945" spans="1:2">
      <c r="A9945">
        <v>9944</v>
      </c>
      <c r="B9945" s="13">
        <v>0.83384105982077528</v>
      </c>
    </row>
    <row r="9946" spans="1:2">
      <c r="A9946">
        <v>9945</v>
      </c>
      <c r="B9946" s="13">
        <v>-1.2089538306856984</v>
      </c>
    </row>
    <row r="9947" spans="1:2">
      <c r="A9947">
        <v>9946</v>
      </c>
      <c r="B9947" s="13">
        <v>-7.9722302801990237</v>
      </c>
    </row>
    <row r="9948" spans="1:2">
      <c r="A9948">
        <v>9947</v>
      </c>
      <c r="B9948" s="13">
        <v>-5.1968635613684659</v>
      </c>
    </row>
    <row r="9949" spans="1:2">
      <c r="A9949">
        <v>9948</v>
      </c>
      <c r="B9949" s="13">
        <v>-7.6769154030697848</v>
      </c>
    </row>
    <row r="9950" spans="1:2">
      <c r="A9950">
        <v>9949</v>
      </c>
      <c r="B9950" s="13">
        <v>-5.3250854678969537</v>
      </c>
    </row>
    <row r="9951" spans="1:2">
      <c r="A9951">
        <v>9950</v>
      </c>
      <c r="B9951" s="13">
        <v>5.2614841035930349</v>
      </c>
    </row>
    <row r="9952" spans="1:2">
      <c r="A9952">
        <v>9951</v>
      </c>
      <c r="B9952" s="13">
        <v>3.7058249413286473</v>
      </c>
    </row>
    <row r="9953" spans="1:2">
      <c r="A9953">
        <v>9952</v>
      </c>
      <c r="B9953" s="13">
        <v>-5.3471838696084992</v>
      </c>
    </row>
    <row r="9954" spans="1:2">
      <c r="A9954">
        <v>9953</v>
      </c>
      <c r="B9954" s="13">
        <v>1.2289862285508726</v>
      </c>
    </row>
    <row r="9955" spans="1:2">
      <c r="A9955">
        <v>9954</v>
      </c>
      <c r="B9955" s="13">
        <v>-3.6228457234208897</v>
      </c>
    </row>
    <row r="9956" spans="1:2">
      <c r="A9956">
        <v>9955</v>
      </c>
      <c r="B9956" s="13">
        <v>-2.8145937498978579</v>
      </c>
    </row>
    <row r="9957" spans="1:2">
      <c r="A9957">
        <v>9956</v>
      </c>
      <c r="B9957" s="13">
        <v>-0.47089230690771511</v>
      </c>
    </row>
    <row r="9958" spans="1:2">
      <c r="A9958">
        <v>9957</v>
      </c>
      <c r="B9958" s="13">
        <v>-1.6074865532800642</v>
      </c>
    </row>
    <row r="9959" spans="1:2">
      <c r="A9959">
        <v>9958</v>
      </c>
      <c r="B9959" s="13">
        <v>0.83246431359554929</v>
      </c>
    </row>
    <row r="9960" spans="1:2">
      <c r="A9960">
        <v>9959</v>
      </c>
      <c r="B9960" s="13">
        <v>-1.6008467816096044</v>
      </c>
    </row>
    <row r="9961" spans="1:2">
      <c r="A9961">
        <v>9960</v>
      </c>
      <c r="B9961" s="13">
        <v>-0.63174790840121009</v>
      </c>
    </row>
    <row r="9962" spans="1:2">
      <c r="A9962">
        <v>9961</v>
      </c>
      <c r="B9962" s="13">
        <v>-1.5885890081725034</v>
      </c>
    </row>
    <row r="9963" spans="1:2">
      <c r="A9963">
        <v>9962</v>
      </c>
      <c r="B9963" s="13">
        <v>3.4670492475523953</v>
      </c>
    </row>
    <row r="9964" spans="1:2">
      <c r="A9964">
        <v>9963</v>
      </c>
      <c r="B9964" s="13">
        <v>3.9628693523513059</v>
      </c>
    </row>
    <row r="9965" spans="1:2">
      <c r="A9965">
        <v>9964</v>
      </c>
      <c r="B9965" s="13">
        <v>8.0364619403816686</v>
      </c>
    </row>
    <row r="9966" spans="1:2">
      <c r="A9966">
        <v>9965</v>
      </c>
      <c r="B9966" s="13">
        <v>-3.6732702912410167</v>
      </c>
    </row>
    <row r="9967" spans="1:2">
      <c r="A9967">
        <v>9966</v>
      </c>
      <c r="B9967" s="13">
        <v>-1.9114459125533654</v>
      </c>
    </row>
    <row r="9968" spans="1:2">
      <c r="A9968">
        <v>9967</v>
      </c>
      <c r="B9968" s="13">
        <v>-5.0061305706008392</v>
      </c>
    </row>
    <row r="9969" spans="1:2">
      <c r="A9969">
        <v>9968</v>
      </c>
      <c r="B9969" s="13">
        <v>-5.1308219262458135</v>
      </c>
    </row>
    <row r="9970" spans="1:2">
      <c r="A9970">
        <v>9969</v>
      </c>
      <c r="B9970" s="13">
        <v>1.4854888938067547E-2</v>
      </c>
    </row>
    <row r="9971" spans="1:2">
      <c r="A9971">
        <v>9970</v>
      </c>
      <c r="B9971" s="13">
        <v>1.9848982550515339</v>
      </c>
    </row>
    <row r="9972" spans="1:2">
      <c r="A9972">
        <v>9971</v>
      </c>
      <c r="B9972" s="13">
        <v>-2.5242902397921649</v>
      </c>
    </row>
    <row r="9973" spans="1:2">
      <c r="A9973">
        <v>9972</v>
      </c>
      <c r="B9973" s="13">
        <v>-1.4363567410402112</v>
      </c>
    </row>
    <row r="9974" spans="1:2">
      <c r="A9974">
        <v>9973</v>
      </c>
      <c r="B9974" s="13">
        <v>-10.577391329281031</v>
      </c>
    </row>
    <row r="9975" spans="1:2">
      <c r="A9975">
        <v>9974</v>
      </c>
      <c r="B9975" s="13">
        <v>-0.47986712180779684</v>
      </c>
    </row>
    <row r="9976" spans="1:2">
      <c r="A9976">
        <v>9975</v>
      </c>
      <c r="B9976" s="13">
        <v>-6.2721959685574262</v>
      </c>
    </row>
    <row r="9977" spans="1:2">
      <c r="A9977">
        <v>9976</v>
      </c>
      <c r="B9977" s="13">
        <v>-3.5252684978418198</v>
      </c>
    </row>
    <row r="9978" spans="1:2">
      <c r="A9978">
        <v>9977</v>
      </c>
      <c r="B9978" s="13">
        <v>5.4037726455607498</v>
      </c>
    </row>
    <row r="9979" spans="1:2">
      <c r="A9979">
        <v>9978</v>
      </c>
      <c r="B9979" s="13">
        <v>1.3888494196093697</v>
      </c>
    </row>
    <row r="9980" spans="1:2">
      <c r="A9980">
        <v>9979</v>
      </c>
      <c r="B9980" s="13">
        <v>2.2486799152900101</v>
      </c>
    </row>
    <row r="9981" spans="1:2">
      <c r="A9981">
        <v>9980</v>
      </c>
      <c r="B9981" s="13">
        <v>-2.8461495757207711</v>
      </c>
    </row>
    <row r="9982" spans="1:2">
      <c r="A9982">
        <v>9981</v>
      </c>
      <c r="B9982" s="13">
        <v>1.035094920366294</v>
      </c>
    </row>
    <row r="9983" spans="1:2">
      <c r="A9983">
        <v>9982</v>
      </c>
      <c r="B9983" s="13">
        <v>-7.8593400684942862</v>
      </c>
    </row>
    <row r="9984" spans="1:2">
      <c r="A9984">
        <v>9983</v>
      </c>
      <c r="B9984" s="13">
        <v>1.2035348274071731</v>
      </c>
    </row>
    <row r="9985" spans="1:2">
      <c r="A9985">
        <v>9984</v>
      </c>
      <c r="B9985" s="13">
        <v>3.0090387934678509</v>
      </c>
    </row>
    <row r="9986" spans="1:2">
      <c r="A9986">
        <v>9985</v>
      </c>
      <c r="B9986" s="13">
        <v>-3.7325743614134197</v>
      </c>
    </row>
    <row r="9987" spans="1:2">
      <c r="A9987">
        <v>9986</v>
      </c>
      <c r="B9987" s="13">
        <v>5.4199506757757154</v>
      </c>
    </row>
    <row r="9988" spans="1:2">
      <c r="A9988">
        <v>9987</v>
      </c>
      <c r="B9988" s="13">
        <v>5.9974810729517731</v>
      </c>
    </row>
    <row r="9989" spans="1:2">
      <c r="A9989">
        <v>9988</v>
      </c>
      <c r="B9989" s="13">
        <v>0.51026012329703974</v>
      </c>
    </row>
    <row r="9990" spans="1:2">
      <c r="A9990">
        <v>9989</v>
      </c>
      <c r="B9990" s="13">
        <v>0.15907107633281475</v>
      </c>
    </row>
    <row r="9991" spans="1:2">
      <c r="A9991">
        <v>9990</v>
      </c>
      <c r="B9991" s="13">
        <v>-0.4571242780403692</v>
      </c>
    </row>
    <row r="9992" spans="1:2">
      <c r="A9992">
        <v>9991</v>
      </c>
      <c r="B9992" s="13">
        <v>1.5949063065295719</v>
      </c>
    </row>
    <row r="9993" spans="1:2">
      <c r="A9993">
        <v>9992</v>
      </c>
      <c r="B9993" s="13">
        <v>-3.5984584373500222E-3</v>
      </c>
    </row>
    <row r="9994" spans="1:2">
      <c r="A9994">
        <v>9993</v>
      </c>
      <c r="B9994" s="13">
        <v>-1.6366705134591568</v>
      </c>
    </row>
    <row r="9995" spans="1:2">
      <c r="A9995">
        <v>9994</v>
      </c>
      <c r="B9995" s="13">
        <v>1.8072497966356325</v>
      </c>
    </row>
    <row r="9996" spans="1:2">
      <c r="A9996">
        <v>9995</v>
      </c>
      <c r="B9996" s="13">
        <v>-0.14997516241663186</v>
      </c>
    </row>
    <row r="9997" spans="1:2">
      <c r="A9997">
        <v>9996</v>
      </c>
      <c r="B9997" s="13">
        <v>5.3548703439624354</v>
      </c>
    </row>
    <row r="9998" spans="1:2">
      <c r="A9998">
        <v>9997</v>
      </c>
      <c r="B9998" s="13">
        <v>1.3017594445339773</v>
      </c>
    </row>
    <row r="9999" spans="1:2">
      <c r="A9999">
        <v>9998</v>
      </c>
      <c r="B9999" s="13">
        <v>0.95705185271163529</v>
      </c>
    </row>
    <row r="10000" spans="1:2">
      <c r="A10000">
        <v>9999</v>
      </c>
      <c r="B10000" s="13">
        <v>0.19789748650022254</v>
      </c>
    </row>
    <row r="10001" spans="1:2">
      <c r="A10001">
        <v>10000</v>
      </c>
      <c r="B10001" s="13">
        <v>2.1834881646243285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C554E-5C4A-E440-81B2-733DD788978D}">
  <dimension ref="B1:K19"/>
  <sheetViews>
    <sheetView zoomScale="90" zoomScaleNormal="90" workbookViewId="0">
      <selection activeCell="B1" sqref="B1"/>
    </sheetView>
  </sheetViews>
  <sheetFormatPr baseColWidth="10" defaultColWidth="11" defaultRowHeight="16"/>
  <cols>
    <col min="2" max="2" width="14.33203125" bestFit="1" customWidth="1"/>
    <col min="3" max="11" width="22.83203125" customWidth="1"/>
  </cols>
  <sheetData>
    <row r="1" spans="2:11" ht="24">
      <c r="B1" s="77" t="s">
        <v>2091</v>
      </c>
    </row>
    <row r="2" spans="2:11" ht="17" thickBot="1"/>
    <row r="3" spans="2:11" ht="80">
      <c r="B3" s="57" t="s">
        <v>2002</v>
      </c>
      <c r="C3" s="58" t="s">
        <v>2034</v>
      </c>
      <c r="D3" s="58" t="s">
        <v>2003</v>
      </c>
      <c r="E3" s="58" t="s">
        <v>2004</v>
      </c>
      <c r="F3" s="58" t="s">
        <v>2005</v>
      </c>
      <c r="G3" s="58" t="s">
        <v>2006</v>
      </c>
      <c r="H3" s="58" t="s">
        <v>2007</v>
      </c>
      <c r="I3" s="58" t="s">
        <v>2008</v>
      </c>
      <c r="J3" s="58" t="s">
        <v>2009</v>
      </c>
      <c r="K3" s="58" t="s">
        <v>2007</v>
      </c>
    </row>
    <row r="4" spans="2:11">
      <c r="B4" s="59" t="s">
        <v>2010</v>
      </c>
      <c r="C4" s="60" t="s">
        <v>2011</v>
      </c>
      <c r="D4" s="60" t="s">
        <v>2012</v>
      </c>
      <c r="E4" s="60" t="s">
        <v>2011</v>
      </c>
      <c r="F4" s="60" t="s">
        <v>2011</v>
      </c>
      <c r="G4" s="60" t="s">
        <v>2011</v>
      </c>
      <c r="H4" s="60" t="s">
        <v>2013</v>
      </c>
      <c r="I4" s="60" t="s">
        <v>2011</v>
      </c>
      <c r="J4" s="60" t="s">
        <v>2011</v>
      </c>
      <c r="K4" s="60" t="s">
        <v>2011</v>
      </c>
    </row>
    <row r="5" spans="2:11" ht="17" thickBot="1">
      <c r="B5" s="61" t="s">
        <v>2011</v>
      </c>
      <c r="C5" s="62"/>
      <c r="D5" s="62"/>
      <c r="E5" s="62"/>
      <c r="F5" s="62"/>
      <c r="G5" s="62"/>
      <c r="H5" s="62"/>
      <c r="I5" s="62"/>
      <c r="J5" s="62"/>
      <c r="K5" s="62"/>
    </row>
    <row r="6" spans="2:11" ht="17" thickBot="1">
      <c r="B6" s="63">
        <f>FREL!F15</f>
        <v>15630066.889098529</v>
      </c>
      <c r="C6" s="64">
        <f>'RL Deforestation'!H18+RL_Degradation!C47</f>
        <v>16600788.853262488</v>
      </c>
      <c r="D6" s="64">
        <f>'RL Forest Gain'!V11</f>
        <v>-97072.196416395949</v>
      </c>
      <c r="E6" s="64">
        <f>12365077.96+RL_Degradation!C47</f>
        <v>14791251.041378437</v>
      </c>
      <c r="F6" s="64">
        <v>-391852.9</v>
      </c>
      <c r="G6" s="64">
        <f>E6+F6</f>
        <v>14399398.141378436</v>
      </c>
      <c r="H6" s="64">
        <f>B6-G6</f>
        <v>1230668.7477200925</v>
      </c>
      <c r="I6" s="64">
        <f>H6*0.04</f>
        <v>49226.7499088037</v>
      </c>
      <c r="J6" s="64">
        <f>(H6-I6)*0.22</f>
        <v>259917.23951848355</v>
      </c>
      <c r="K6" s="64">
        <f>H6-I6-J6</f>
        <v>921524.75829280529</v>
      </c>
    </row>
    <row r="7" spans="2:11" ht="17" thickBot="1">
      <c r="B7" s="63">
        <f>B6</f>
        <v>15630066.889098529</v>
      </c>
      <c r="C7" s="64">
        <f>C6</f>
        <v>16600788.853262488</v>
      </c>
      <c r="D7" s="64">
        <f>'RL Forest Gain'!V12</f>
        <v>-291216.58924918779</v>
      </c>
      <c r="E7" s="64">
        <f>12386910.91+RL_Degradation!C47</f>
        <v>14813083.991378436</v>
      </c>
      <c r="F7" s="64">
        <v>-1175558.7</v>
      </c>
      <c r="G7" s="64">
        <f t="shared" ref="G7:G10" si="0">E7+F7</f>
        <v>13637525.291378437</v>
      </c>
      <c r="H7" s="64">
        <f t="shared" ref="H7:H10" si="1">B7-G7</f>
        <v>1992541.5977200922</v>
      </c>
      <c r="I7" s="64">
        <f t="shared" ref="I7:I10" si="2">H7*0.04</f>
        <v>79701.66390880369</v>
      </c>
      <c r="J7" s="64">
        <f t="shared" ref="J7:J10" si="3">(H7-I7)*0.22</f>
        <v>420824.78543848346</v>
      </c>
      <c r="K7" s="64">
        <f t="shared" ref="K7:K10" si="4">H7-I7-J7</f>
        <v>1492015.1483728052</v>
      </c>
    </row>
    <row r="8" spans="2:11" ht="17" thickBot="1">
      <c r="B8" s="63">
        <f>B7</f>
        <v>15630066.889098529</v>
      </c>
      <c r="C8" s="64">
        <f t="shared" ref="C8:C10" si="5">C7</f>
        <v>16600788.853262488</v>
      </c>
      <c r="D8" s="64">
        <f>'RL Forest Gain'!V13</f>
        <v>-485360.98208197957</v>
      </c>
      <c r="E8" s="64">
        <f>11887972.07+RL_Degradation!C47</f>
        <v>14314145.151378436</v>
      </c>
      <c r="F8" s="64">
        <v>-1959264.5</v>
      </c>
      <c r="G8" s="64">
        <f t="shared" si="0"/>
        <v>12354880.651378436</v>
      </c>
      <c r="H8" s="64">
        <f t="shared" si="1"/>
        <v>3275186.2377200928</v>
      </c>
      <c r="I8" s="64">
        <f t="shared" si="2"/>
        <v>131007.44950880371</v>
      </c>
      <c r="J8" s="64">
        <f t="shared" si="3"/>
        <v>691719.33340648352</v>
      </c>
      <c r="K8" s="64">
        <f t="shared" si="4"/>
        <v>2452459.4548048051</v>
      </c>
    </row>
    <row r="9" spans="2:11" ht="17" thickBot="1">
      <c r="B9" s="63">
        <f>B8</f>
        <v>15630066.889098529</v>
      </c>
      <c r="C9" s="64">
        <f t="shared" si="5"/>
        <v>16600788.853262488</v>
      </c>
      <c r="D9" s="64">
        <f>'RL Forest Gain'!V14</f>
        <v>-679505.37491477153</v>
      </c>
      <c r="E9" s="64">
        <f>11909391.8+RL_Degradation!C47</f>
        <v>14335564.881378436</v>
      </c>
      <c r="F9" s="64">
        <v>-2742970.29</v>
      </c>
      <c r="G9" s="64">
        <f t="shared" si="0"/>
        <v>11592594.591378435</v>
      </c>
      <c r="H9" s="64">
        <f t="shared" si="1"/>
        <v>4037472.2977200933</v>
      </c>
      <c r="I9" s="64">
        <f t="shared" si="2"/>
        <v>161498.89190880372</v>
      </c>
      <c r="J9" s="64">
        <f t="shared" si="3"/>
        <v>852714.1492784837</v>
      </c>
      <c r="K9" s="64">
        <f t="shared" si="4"/>
        <v>3023259.2565328055</v>
      </c>
    </row>
    <row r="10" spans="2:11" ht="17" thickBot="1">
      <c r="B10" s="63">
        <f>B9</f>
        <v>15630066.889098529</v>
      </c>
      <c r="C10" s="64">
        <f t="shared" si="5"/>
        <v>16600788.853262488</v>
      </c>
      <c r="D10" s="64">
        <f>'RL Forest Gain'!V15</f>
        <v>-873649.76774756343</v>
      </c>
      <c r="E10" s="64">
        <f>11930607.9+RL_Degradation!C47</f>
        <v>14356780.981378436</v>
      </c>
      <c r="F10" s="64">
        <v>-3526676.09</v>
      </c>
      <c r="G10" s="64">
        <f t="shared" si="0"/>
        <v>10830104.891378436</v>
      </c>
      <c r="H10" s="64">
        <f t="shared" si="1"/>
        <v>4799961.9977200925</v>
      </c>
      <c r="I10" s="64">
        <f t="shared" si="2"/>
        <v>191998.47990880371</v>
      </c>
      <c r="J10" s="64">
        <f t="shared" si="3"/>
        <v>1013751.9739184836</v>
      </c>
      <c r="K10" s="64">
        <f t="shared" si="4"/>
        <v>3594211.5438928055</v>
      </c>
    </row>
    <row r="11" spans="2:11" ht="17" thickBot="1">
      <c r="B11" s="65">
        <f t="shared" ref="B11:K11" si="6">SUM(B6:B10)</f>
        <v>78150334.44549264</v>
      </c>
      <c r="C11" s="65">
        <f t="shared" si="6"/>
        <v>83003944.266312435</v>
      </c>
      <c r="D11" s="65">
        <f t="shared" si="6"/>
        <v>-2426804.910409898</v>
      </c>
      <c r="E11" s="65">
        <f t="shared" si="6"/>
        <v>72610826.046892181</v>
      </c>
      <c r="F11" s="65">
        <f t="shared" si="6"/>
        <v>-9796322.4800000004</v>
      </c>
      <c r="G11" s="65">
        <f t="shared" si="6"/>
        <v>62814503.566892177</v>
      </c>
      <c r="H11" s="65">
        <f t="shared" si="6"/>
        <v>15335830.878600463</v>
      </c>
      <c r="I11" s="65">
        <f t="shared" si="6"/>
        <v>613433.23514401854</v>
      </c>
      <c r="J11" s="65">
        <f t="shared" si="6"/>
        <v>3238927.4815604179</v>
      </c>
      <c r="K11" s="65">
        <f t="shared" si="6"/>
        <v>11483470.161896028</v>
      </c>
    </row>
    <row r="13" spans="2:11">
      <c r="C13" s="66"/>
      <c r="D13" s="66"/>
    </row>
    <row r="14" spans="2:11">
      <c r="C14" s="66"/>
      <c r="D14" s="66"/>
    </row>
    <row r="15" spans="2:11">
      <c r="C15" s="66"/>
      <c r="D15" s="66"/>
    </row>
    <row r="16" spans="2:11">
      <c r="C16" s="66"/>
      <c r="D16" s="66"/>
    </row>
    <row r="17" spans="3:4">
      <c r="C17" s="66"/>
      <c r="D17" s="66"/>
    </row>
    <row r="18" spans="3:4">
      <c r="C18" s="66"/>
      <c r="D18" s="66"/>
    </row>
    <row r="19" spans="3:4">
      <c r="D19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7EE57-DBF8-7A4A-BC0A-6FBEDD96B7EF}">
  <dimension ref="A1:H18"/>
  <sheetViews>
    <sheetView workbookViewId="0">
      <selection activeCell="D13" sqref="D13:E17"/>
    </sheetView>
  </sheetViews>
  <sheetFormatPr baseColWidth="10" defaultColWidth="11" defaultRowHeight="16"/>
  <cols>
    <col min="1" max="1" width="8" customWidth="1"/>
    <col min="2" max="2" width="68.5" bestFit="1" customWidth="1"/>
    <col min="3" max="3" width="11.6640625" bestFit="1" customWidth="1"/>
    <col min="4" max="4" width="16.1640625" customWidth="1"/>
    <col min="5" max="5" width="15.1640625" customWidth="1"/>
    <col min="7" max="7" width="11.5" bestFit="1" customWidth="1"/>
    <col min="8" max="8" width="13" bestFit="1" customWidth="1"/>
    <col min="9" max="9" width="5.33203125" bestFit="1" customWidth="1"/>
    <col min="10" max="10" width="11" customWidth="1"/>
  </cols>
  <sheetData>
    <row r="1" spans="1:8" ht="24">
      <c r="B1" s="77" t="s">
        <v>1998</v>
      </c>
    </row>
    <row r="3" spans="1:8" ht="35" thickBot="1">
      <c r="B3" s="1" t="s">
        <v>0</v>
      </c>
      <c r="C3" s="2" t="s">
        <v>1</v>
      </c>
      <c r="D3" s="3" t="s">
        <v>2</v>
      </c>
    </row>
    <row r="4" spans="1:8">
      <c r="B4" t="s">
        <v>1969</v>
      </c>
      <c r="C4" s="4">
        <f>[1]ChangeClasses!$D$27</f>
        <v>172018.19762776242</v>
      </c>
      <c r="D4" s="4">
        <f>[1]ChangeClasses!$I$27</f>
        <v>20166.482813566687</v>
      </c>
    </row>
    <row r="5" spans="1:8">
      <c r="B5" t="s">
        <v>1970</v>
      </c>
      <c r="C5" s="4">
        <f>[1]ChangeClasses!$D$29</f>
        <v>205937.27885013813</v>
      </c>
      <c r="D5" s="4">
        <f>[1]ChangeClasses!$I$29</f>
        <v>22010.588059890084</v>
      </c>
    </row>
    <row r="6" spans="1:8">
      <c r="B6" t="s">
        <v>1971</v>
      </c>
      <c r="C6" s="4">
        <f>[1]ChangeClasses!$D$28</f>
        <v>339190.81222375692</v>
      </c>
      <c r="D6" s="4">
        <f>[1]ChangeClasses!$I$28</f>
        <v>27970.187944797941</v>
      </c>
    </row>
    <row r="7" spans="1:8">
      <c r="B7" t="s">
        <v>1972</v>
      </c>
      <c r="C7" s="4">
        <f>[1]ChangeClasses!$D$30</f>
        <v>188977.73823895026</v>
      </c>
      <c r="D7" s="4">
        <f>[1]ChangeClasses!$I$30</f>
        <v>21111.036464114837</v>
      </c>
    </row>
    <row r="8" spans="1:8" ht="17" thickBot="1">
      <c r="B8" s="6" t="s">
        <v>1973</v>
      </c>
      <c r="C8" s="25">
        <f>[1]ChangeClasses!$D$33</f>
        <v>2422.7915158839778</v>
      </c>
      <c r="D8" s="25">
        <f>[1]ChangeClasses!$I$33</f>
        <v>2422.7915158839783</v>
      </c>
    </row>
    <row r="11" spans="1:8" ht="34">
      <c r="B11" s="9" t="s">
        <v>0</v>
      </c>
      <c r="C11" s="11" t="s">
        <v>3</v>
      </c>
      <c r="D11" s="11" t="s">
        <v>5</v>
      </c>
      <c r="E11" s="11" t="s">
        <v>7</v>
      </c>
      <c r="F11" s="125" t="s">
        <v>8</v>
      </c>
      <c r="G11" s="125"/>
      <c r="H11" s="8" t="s">
        <v>10</v>
      </c>
    </row>
    <row r="12" spans="1:8" ht="20" thickBot="1">
      <c r="B12" s="10"/>
      <c r="C12" s="12" t="s">
        <v>4</v>
      </c>
      <c r="D12" s="12" t="s">
        <v>6</v>
      </c>
      <c r="E12" s="12" t="s">
        <v>6</v>
      </c>
      <c r="F12" s="12" t="s">
        <v>6</v>
      </c>
      <c r="G12" s="12" t="s">
        <v>9</v>
      </c>
      <c r="H12" s="12" t="s">
        <v>11</v>
      </c>
    </row>
    <row r="13" spans="1:8">
      <c r="A13" t="s">
        <v>1953</v>
      </c>
      <c r="B13" t="s">
        <v>1969</v>
      </c>
      <c r="C13" s="5">
        <f>C4/10</f>
        <v>17201.819762776242</v>
      </c>
      <c r="D13" s="13">
        <f>'[2]Carbon_Densities Final'!$H$5</f>
        <v>54.303800000000003</v>
      </c>
      <c r="E13" s="4">
        <f>'[2]Carbon_Densities Final'!$H$10</f>
        <v>11.397499999999999</v>
      </c>
      <c r="F13" s="4">
        <f>D13-E13</f>
        <v>42.906300000000002</v>
      </c>
      <c r="G13" s="4">
        <f>F13*44/12</f>
        <v>157.32310000000001</v>
      </c>
      <c r="H13" s="14">
        <f>G13*C13</f>
        <v>2706243.6107212231</v>
      </c>
    </row>
    <row r="14" spans="1:8">
      <c r="A14" t="s">
        <v>1954</v>
      </c>
      <c r="B14" t="s">
        <v>1970</v>
      </c>
      <c r="C14" s="5">
        <f t="shared" ref="C14:C17" si="0">C5/10</f>
        <v>20593.727885013814</v>
      </c>
      <c r="D14" s="13">
        <f>'[2]Carbon_Densities Final'!$H$5</f>
        <v>54.303800000000003</v>
      </c>
      <c r="E14" s="4">
        <f>'[2]Carbon_Densities Final'!$H$11</f>
        <v>4.0419999999999998</v>
      </c>
      <c r="F14" s="4">
        <f t="shared" ref="F14:F17" si="1">D14-E14</f>
        <v>50.261800000000001</v>
      </c>
      <c r="G14" s="4">
        <f t="shared" ref="G14:G17" si="2">F14*44/12</f>
        <v>184.29326666666668</v>
      </c>
      <c r="H14" s="14">
        <f t="shared" ref="H14:H17" si="3">G14*C14</f>
        <v>3795285.3847736204</v>
      </c>
    </row>
    <row r="15" spans="1:8">
      <c r="B15" t="s">
        <v>1971</v>
      </c>
      <c r="C15" s="5">
        <f t="shared" si="0"/>
        <v>33919.081222375695</v>
      </c>
      <c r="D15" s="13">
        <f>'[2]Carbon_Densities Final'!$H$6</f>
        <v>48.268999999999998</v>
      </c>
      <c r="E15" s="4">
        <f>'[2]Carbon_Densities Final'!$H$10</f>
        <v>11.397499999999999</v>
      </c>
      <c r="F15" s="4">
        <f t="shared" si="1"/>
        <v>36.871499999999997</v>
      </c>
      <c r="G15" s="4">
        <f t="shared" si="2"/>
        <v>135.19550000000001</v>
      </c>
      <c r="H15" s="14">
        <f t="shared" si="3"/>
        <v>4585707.1453996934</v>
      </c>
    </row>
    <row r="16" spans="1:8">
      <c r="A16" t="s">
        <v>1952</v>
      </c>
      <c r="B16" t="s">
        <v>1972</v>
      </c>
      <c r="C16" s="5">
        <f t="shared" si="0"/>
        <v>18897.773823895026</v>
      </c>
      <c r="D16" s="13">
        <f>'[2]Carbon_Densities Final'!$H$6</f>
        <v>48.268999999999998</v>
      </c>
      <c r="E16" s="4">
        <f>'[2]Carbon_Densities Final'!$H$11</f>
        <v>4.0419999999999998</v>
      </c>
      <c r="F16" s="4">
        <f t="shared" si="1"/>
        <v>44.226999999999997</v>
      </c>
      <c r="G16" s="4">
        <f t="shared" si="2"/>
        <v>162.16566666666665</v>
      </c>
      <c r="H16" s="14">
        <f t="shared" si="3"/>
        <v>3064570.0906678191</v>
      </c>
    </row>
    <row r="17" spans="2:8" ht="17" thickBot="1">
      <c r="B17" s="6" t="s">
        <v>1973</v>
      </c>
      <c r="C17" s="7">
        <f t="shared" si="0"/>
        <v>242.27915158839778</v>
      </c>
      <c r="D17" s="22">
        <f>'[2]Carbon_Densities Final'!$H$7</f>
        <v>29.718099999999996</v>
      </c>
      <c r="E17" s="25">
        <f>'[2]Carbon_Densities Final'!$H$11</f>
        <v>4.0419999999999998</v>
      </c>
      <c r="F17" s="25">
        <f t="shared" si="1"/>
        <v>25.676099999999998</v>
      </c>
      <c r="G17" s="25">
        <f t="shared" si="2"/>
        <v>94.145699999999991</v>
      </c>
      <c r="H17" s="15">
        <f t="shared" si="3"/>
        <v>22809.540321695818</v>
      </c>
    </row>
    <row r="18" spans="2:8">
      <c r="C18" s="5">
        <f>SUM(C13:C17)</f>
        <v>90854.681845649175</v>
      </c>
      <c r="H18" s="5">
        <f>SUM(H13:H17)</f>
        <v>14174615.771884052</v>
      </c>
    </row>
  </sheetData>
  <mergeCells count="1">
    <mergeCell ref="F11:G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4CCA7-D401-2246-B06B-62CA6A8C2F23}">
  <dimension ref="B1:W93"/>
  <sheetViews>
    <sheetView topLeftCell="F4" zoomScaleNormal="100" workbookViewId="0">
      <selection activeCell="B1" sqref="B1"/>
    </sheetView>
  </sheetViews>
  <sheetFormatPr baseColWidth="10" defaultColWidth="11" defaultRowHeight="16"/>
  <cols>
    <col min="2" max="2" width="55.33203125" bestFit="1" customWidth="1"/>
    <col min="3" max="3" width="15.33203125" customWidth="1"/>
    <col min="4" max="4" width="11.6640625" customWidth="1"/>
    <col min="5" max="5" width="4" customWidth="1"/>
    <col min="6" max="6" width="15.83203125" customWidth="1"/>
    <col min="7" max="7" width="18.83203125" customWidth="1"/>
    <col min="8" max="8" width="15.83203125" customWidth="1"/>
    <col min="9" max="9" width="5.33203125" bestFit="1" customWidth="1"/>
    <col min="10" max="10" width="15.83203125" customWidth="1"/>
    <col min="11" max="11" width="18.83203125" customWidth="1"/>
    <col min="12" max="12" width="15.83203125" customWidth="1"/>
    <col min="13" max="13" width="4.5" customWidth="1"/>
    <col min="14" max="14" width="15.83203125" customWidth="1"/>
    <col min="15" max="15" width="18.83203125" customWidth="1"/>
    <col min="16" max="16" width="15.6640625" customWidth="1"/>
    <col min="17" max="17" width="4.1640625" customWidth="1"/>
    <col min="18" max="18" width="15.83203125" customWidth="1"/>
    <col min="19" max="19" width="18.83203125" customWidth="1"/>
    <col min="20" max="20" width="15.83203125" customWidth="1"/>
    <col min="21" max="21" width="3" customWidth="1"/>
    <col min="22" max="22" width="12.6640625" bestFit="1" customWidth="1"/>
  </cols>
  <sheetData>
    <row r="1" spans="2:23" ht="24">
      <c r="B1" s="77" t="s">
        <v>1999</v>
      </c>
    </row>
    <row r="3" spans="2:23" ht="52" thickBot="1">
      <c r="B3" s="3" t="s">
        <v>25</v>
      </c>
      <c r="C3" s="3" t="s">
        <v>26</v>
      </c>
      <c r="D3" s="3" t="s">
        <v>27</v>
      </c>
    </row>
    <row r="4" spans="2:23">
      <c r="B4" s="17" t="s">
        <v>23</v>
      </c>
      <c r="C4" s="18">
        <v>3.41</v>
      </c>
      <c r="D4" s="18">
        <v>1.02</v>
      </c>
    </row>
    <row r="5" spans="2:23">
      <c r="B5" t="s">
        <v>24</v>
      </c>
      <c r="C5" s="20">
        <v>0.9</v>
      </c>
      <c r="D5" s="20">
        <f>'[2]Carbon_Densities Final'!$I$6/33</f>
        <v>0.10278951087301912</v>
      </c>
    </row>
    <row r="6" spans="2:23" ht="17" thickBot="1">
      <c r="B6" s="112" t="s">
        <v>28</v>
      </c>
      <c r="C6" s="24">
        <f>5.4*(0.3586+0.0752+0.0415)</f>
        <v>2.5666199999999999</v>
      </c>
      <c r="D6" s="24">
        <f>1.85*(0.3586+0.0752+0.0415)/1.98</f>
        <v>0.44409343434343429</v>
      </c>
    </row>
    <row r="8" spans="2:23" ht="37" customHeight="1">
      <c r="F8" s="126" t="s">
        <v>15</v>
      </c>
      <c r="G8" s="126"/>
      <c r="H8" s="126"/>
      <c r="I8" s="113"/>
      <c r="J8" s="126" t="s">
        <v>12</v>
      </c>
      <c r="K8" s="126"/>
      <c r="L8" s="126"/>
      <c r="M8" s="113"/>
      <c r="N8" s="126" t="s">
        <v>13</v>
      </c>
      <c r="O8" s="126"/>
      <c r="P8" s="126"/>
      <c r="Q8" s="113"/>
      <c r="R8" s="126" t="s">
        <v>14</v>
      </c>
      <c r="S8" s="126"/>
      <c r="T8" s="126"/>
      <c r="V8" s="11" t="s">
        <v>1955</v>
      </c>
    </row>
    <row r="9" spans="2:23" ht="37" customHeight="1" thickBot="1">
      <c r="B9" s="1" t="s">
        <v>0</v>
      </c>
      <c r="C9" s="2" t="s">
        <v>1</v>
      </c>
      <c r="D9" s="3" t="s">
        <v>2</v>
      </c>
      <c r="F9" s="11" t="s">
        <v>17</v>
      </c>
      <c r="G9" s="11" t="s">
        <v>18</v>
      </c>
      <c r="H9" s="11" t="s">
        <v>19</v>
      </c>
      <c r="J9" s="11" t="s">
        <v>17</v>
      </c>
      <c r="K9" s="11" t="s">
        <v>18</v>
      </c>
      <c r="L9" s="11" t="s">
        <v>19</v>
      </c>
      <c r="N9" s="11" t="s">
        <v>17</v>
      </c>
      <c r="O9" s="11" t="s">
        <v>18</v>
      </c>
      <c r="P9" s="11" t="s">
        <v>19</v>
      </c>
      <c r="R9" s="11" t="s">
        <v>17</v>
      </c>
      <c r="S9" s="11" t="s">
        <v>18</v>
      </c>
      <c r="T9" s="11" t="s">
        <v>19</v>
      </c>
      <c r="V9" s="11" t="s">
        <v>19</v>
      </c>
    </row>
    <row r="10" spans="2:23" ht="18" thickBot="1">
      <c r="B10" t="s">
        <v>15</v>
      </c>
      <c r="C10" s="5">
        <f>[1]ChangeClasses!$D$36</f>
        <v>104180.03518301104</v>
      </c>
      <c r="D10" s="5">
        <f>[1]ChangeClasses!$I$36</f>
        <v>15771.640667016769</v>
      </c>
      <c r="F10" s="3" t="s">
        <v>22</v>
      </c>
      <c r="G10" s="3" t="s">
        <v>21</v>
      </c>
      <c r="H10" s="3" t="s">
        <v>20</v>
      </c>
      <c r="J10" s="3" t="s">
        <v>22</v>
      </c>
      <c r="K10" s="3" t="s">
        <v>21</v>
      </c>
      <c r="L10" s="3" t="s">
        <v>20</v>
      </c>
      <c r="N10" s="3" t="s">
        <v>22</v>
      </c>
      <c r="O10" s="3" t="s">
        <v>21</v>
      </c>
      <c r="P10" s="3" t="s">
        <v>20</v>
      </c>
      <c r="R10" s="3" t="s">
        <v>22</v>
      </c>
      <c r="S10" s="3" t="s">
        <v>21</v>
      </c>
      <c r="T10" s="3" t="s">
        <v>20</v>
      </c>
      <c r="V10" s="3" t="s">
        <v>20</v>
      </c>
    </row>
    <row r="11" spans="2:23">
      <c r="B11" t="s">
        <v>12</v>
      </c>
      <c r="C11" s="5">
        <f>[1]ChangeClasses!$D$37</f>
        <v>43610.247285911595</v>
      </c>
      <c r="D11" s="5">
        <f>[1]ChangeClasses!$I$37</f>
        <v>10248.809187491775</v>
      </c>
      <c r="F11">
        <v>1</v>
      </c>
      <c r="G11" s="16">
        <f>+$C$10/10</f>
        <v>10418.003518301104</v>
      </c>
      <c r="H11" s="16">
        <f>+G11*$C$4/2</f>
        <v>17762.695998703384</v>
      </c>
      <c r="J11">
        <v>1</v>
      </c>
      <c r="K11" s="16">
        <f>+$C$11/10</f>
        <v>4361.0247285911591</v>
      </c>
      <c r="L11" s="16">
        <f>+K11*$C$4/2</f>
        <v>7435.5471622479263</v>
      </c>
      <c r="N11">
        <v>1</v>
      </c>
      <c r="O11" s="16">
        <f>+$C$13/10</f>
        <v>1453.6749095303865</v>
      </c>
      <c r="P11" s="16">
        <f>+O11*$C$5/2</f>
        <v>654.15370928867389</v>
      </c>
      <c r="R11">
        <v>1</v>
      </c>
      <c r="S11" s="16">
        <f>+$C$14/10</f>
        <v>484.55830317679556</v>
      </c>
      <c r="T11" s="16">
        <f>+S11*$C$6/2</f>
        <v>621.83851604981351</v>
      </c>
      <c r="V11" s="26">
        <f>(H11+L11+P11+T11)*-44/12</f>
        <v>-97072.196416395949</v>
      </c>
      <c r="W11" s="26"/>
    </row>
    <row r="12" spans="2:23">
      <c r="B12" t="s">
        <v>16</v>
      </c>
      <c r="C12" s="5">
        <f>[1]ChangeClasses!$D$38</f>
        <v>0</v>
      </c>
      <c r="D12" s="5">
        <f>[1]ChangeClasses!$I$38</f>
        <v>0</v>
      </c>
      <c r="F12">
        <v>2</v>
      </c>
      <c r="G12" s="16">
        <f>+($C$10/10)+G11</f>
        <v>20836.007036602208</v>
      </c>
      <c r="H12" s="16">
        <f>+G11*$C$4+(G12-G11)*$C$4/2</f>
        <v>53288.087996110153</v>
      </c>
      <c r="J12">
        <v>2</v>
      </c>
      <c r="K12" s="16">
        <f>+($C$11/10)+K11</f>
        <v>8722.0494571823183</v>
      </c>
      <c r="L12" s="16">
        <f>+K11*$C$4+(K12-K11)*$C$4/2</f>
        <v>22306.641486743778</v>
      </c>
      <c r="N12">
        <v>2</v>
      </c>
      <c r="O12" s="16">
        <f>+($C$13/10)+O11</f>
        <v>2907.3498190607729</v>
      </c>
      <c r="P12" s="16">
        <f>+O11*$C$5+(O12-O11)*$C$5/2</f>
        <v>1962.4611278660218</v>
      </c>
      <c r="R12">
        <v>2</v>
      </c>
      <c r="S12" s="16">
        <f>+($C$14/10)+S11</f>
        <v>969.11660635359112</v>
      </c>
      <c r="T12" s="16">
        <f>+S11*$C$6+(S12-S11)*$C$6/2</f>
        <v>1865.5155481494405</v>
      </c>
      <c r="V12" s="26">
        <f>(H12+L12+P12+T12)*-44/12</f>
        <v>-291216.58924918779</v>
      </c>
      <c r="W12" s="26"/>
    </row>
    <row r="13" spans="2:23">
      <c r="B13" t="s">
        <v>13</v>
      </c>
      <c r="C13" s="5">
        <f>[1]ChangeClasses!$D$39</f>
        <v>14536.749095303865</v>
      </c>
      <c r="D13" s="5">
        <f>[1]ChangeClasses!$I$39</f>
        <v>5929.4758793062165</v>
      </c>
      <c r="F13">
        <v>3</v>
      </c>
      <c r="G13" s="16">
        <f t="shared" ref="G13:G20" si="0">+($C$10/10)+G12</f>
        <v>31254.010554903311</v>
      </c>
      <c r="H13" s="16">
        <f t="shared" ref="H13:H20" si="1">+G12*$C$4+(G13-G12)*$C$4/2</f>
        <v>88813.479993516914</v>
      </c>
      <c r="J13">
        <v>3</v>
      </c>
      <c r="K13" s="16">
        <f t="shared" ref="K13:K20" si="2">+($C$11/10)+K12</f>
        <v>13083.074185773477</v>
      </c>
      <c r="L13" s="16">
        <f t="shared" ref="L13:L20" si="3">+K12*$C$4+(K13-K12)*$C$4/2</f>
        <v>37177.735811239632</v>
      </c>
      <c r="N13">
        <v>3</v>
      </c>
      <c r="O13" s="16">
        <f t="shared" ref="O13:O20" si="4">+($C$13/10)+O12</f>
        <v>4361.0247285911591</v>
      </c>
      <c r="P13" s="16">
        <f t="shared" ref="P13:P20" si="5">+O12*$C$5+(O13-O12)*$C$5/2</f>
        <v>3270.7685464433694</v>
      </c>
      <c r="R13">
        <v>3</v>
      </c>
      <c r="S13" s="16">
        <f t="shared" ref="S13:S20" si="6">+($C$14/10)+S12</f>
        <v>1453.6749095303867</v>
      </c>
      <c r="T13" s="16">
        <f t="shared" ref="T13:T20" si="7">+S12*$C$6+(S13-S12)*$C$6/2</f>
        <v>3109.1925802490678</v>
      </c>
      <c r="V13" s="26">
        <f t="shared" ref="V13:V20" si="8">(H13+L13+P13+T13)*-44/12</f>
        <v>-485360.98208197957</v>
      </c>
      <c r="W13" s="26"/>
    </row>
    <row r="14" spans="2:23" ht="17" thickBot="1">
      <c r="B14" s="6" t="s">
        <v>14</v>
      </c>
      <c r="C14" s="7">
        <f>[1]ChangeClasses!$D$40</f>
        <v>4845.5830317679556</v>
      </c>
      <c r="D14" s="7">
        <f>[1]ChangeClasses!$I$40</f>
        <v>3425.7528000895359</v>
      </c>
      <c r="F14">
        <v>4</v>
      </c>
      <c r="G14" s="16">
        <f t="shared" si="0"/>
        <v>41672.014073204416</v>
      </c>
      <c r="H14" s="16">
        <f t="shared" si="1"/>
        <v>124338.87199092368</v>
      </c>
      <c r="J14">
        <v>4</v>
      </c>
      <c r="K14" s="16">
        <f t="shared" si="2"/>
        <v>17444.098914364637</v>
      </c>
      <c r="L14" s="16">
        <f t="shared" si="3"/>
        <v>52048.830135735487</v>
      </c>
      <c r="N14">
        <v>4</v>
      </c>
      <c r="O14" s="16">
        <f t="shared" si="4"/>
        <v>5814.6996381215458</v>
      </c>
      <c r="P14" s="16">
        <f t="shared" si="5"/>
        <v>4579.0759650207174</v>
      </c>
      <c r="R14">
        <v>4</v>
      </c>
      <c r="S14" s="16">
        <f t="shared" si="6"/>
        <v>1938.2332127071822</v>
      </c>
      <c r="T14" s="16">
        <f t="shared" si="7"/>
        <v>4352.8696123486943</v>
      </c>
      <c r="V14" s="26">
        <f t="shared" si="8"/>
        <v>-679505.37491477153</v>
      </c>
      <c r="W14" s="26"/>
    </row>
    <row r="15" spans="2:23">
      <c r="F15">
        <v>5</v>
      </c>
      <c r="G15" s="16">
        <f t="shared" si="0"/>
        <v>52090.017591505522</v>
      </c>
      <c r="H15" s="16">
        <f t="shared" si="1"/>
        <v>159864.26398833047</v>
      </c>
      <c r="J15">
        <v>5</v>
      </c>
      <c r="K15" s="16">
        <f t="shared" si="2"/>
        <v>21805.123642955798</v>
      </c>
      <c r="L15" s="16">
        <f t="shared" si="3"/>
        <v>66919.924460231341</v>
      </c>
      <c r="N15">
        <v>5</v>
      </c>
      <c r="O15" s="16">
        <f t="shared" si="4"/>
        <v>7268.3745476519325</v>
      </c>
      <c r="P15" s="16">
        <f t="shared" si="5"/>
        <v>5887.3833835980649</v>
      </c>
      <c r="R15">
        <v>5</v>
      </c>
      <c r="S15" s="16">
        <f t="shared" si="6"/>
        <v>2422.7915158839778</v>
      </c>
      <c r="T15" s="16">
        <f t="shared" si="7"/>
        <v>5596.5466444483218</v>
      </c>
      <c r="V15" s="26">
        <f t="shared" si="8"/>
        <v>-873649.76774756343</v>
      </c>
      <c r="W15" s="26"/>
    </row>
    <row r="16" spans="2:23">
      <c r="C16" s="4">
        <f>(C10+C11)/10</f>
        <v>14779.028246892263</v>
      </c>
      <c r="D16">
        <f>(D10+D11)/10</f>
        <v>2602.0449854508543</v>
      </c>
      <c r="F16">
        <v>6</v>
      </c>
      <c r="G16" s="16">
        <f t="shared" si="0"/>
        <v>62508.021109806628</v>
      </c>
      <c r="H16" s="16">
        <f t="shared" si="1"/>
        <v>195389.65598573722</v>
      </c>
      <c r="J16">
        <v>6</v>
      </c>
      <c r="K16" s="16">
        <f t="shared" si="2"/>
        <v>26166.148371546959</v>
      </c>
      <c r="L16" s="16">
        <f t="shared" si="3"/>
        <v>81791.018784727203</v>
      </c>
      <c r="N16">
        <v>6</v>
      </c>
      <c r="O16" s="16">
        <f t="shared" si="4"/>
        <v>8722.0494571823183</v>
      </c>
      <c r="P16" s="16">
        <f t="shared" si="5"/>
        <v>7195.6908021754134</v>
      </c>
      <c r="R16">
        <v>6</v>
      </c>
      <c r="S16" s="16">
        <f t="shared" si="6"/>
        <v>2907.3498190607734</v>
      </c>
      <c r="T16" s="16">
        <f t="shared" si="7"/>
        <v>6840.2236765479483</v>
      </c>
      <c r="V16" s="26">
        <f t="shared" si="8"/>
        <v>-1067794.1605803552</v>
      </c>
      <c r="W16" s="26"/>
    </row>
    <row r="17" spans="2:23">
      <c r="C17" s="4">
        <f>C13/10</f>
        <v>1453.6749095303865</v>
      </c>
      <c r="D17" s="4">
        <f>D13/10</f>
        <v>592.94758793062169</v>
      </c>
      <c r="F17">
        <v>7</v>
      </c>
      <c r="G17" s="16">
        <f t="shared" si="0"/>
        <v>72926.024628107727</v>
      </c>
      <c r="H17" s="16">
        <f t="shared" si="1"/>
        <v>230915.04798314397</v>
      </c>
      <c r="J17">
        <v>7</v>
      </c>
      <c r="K17" s="16">
        <f t="shared" si="2"/>
        <v>30527.173100138119</v>
      </c>
      <c r="L17" s="16">
        <f t="shared" si="3"/>
        <v>96662.11310922305</v>
      </c>
      <c r="N17">
        <v>7</v>
      </c>
      <c r="O17" s="16">
        <f t="shared" si="4"/>
        <v>10175.724366712704</v>
      </c>
      <c r="P17" s="16">
        <f t="shared" si="5"/>
        <v>8503.9982207527592</v>
      </c>
      <c r="R17">
        <v>7</v>
      </c>
      <c r="S17" s="16">
        <f t="shared" si="6"/>
        <v>3391.9081222375689</v>
      </c>
      <c r="T17" s="16">
        <f t="shared" si="7"/>
        <v>8083.9007086475758</v>
      </c>
      <c r="V17" s="26">
        <f t="shared" si="8"/>
        <v>-1261938.5534131469</v>
      </c>
      <c r="W17" s="26"/>
    </row>
    <row r="18" spans="2:23">
      <c r="C18" s="4">
        <f>C14/10</f>
        <v>484.55830317679556</v>
      </c>
      <c r="D18" s="4">
        <f>D14/10</f>
        <v>342.5752800089536</v>
      </c>
      <c r="F18">
        <v>8</v>
      </c>
      <c r="G18" s="16">
        <f t="shared" si="0"/>
        <v>83344.028146408833</v>
      </c>
      <c r="H18" s="16">
        <f t="shared" si="1"/>
        <v>266440.43998055073</v>
      </c>
      <c r="J18">
        <v>8</v>
      </c>
      <c r="K18" s="16">
        <f t="shared" si="2"/>
        <v>34888.19782872928</v>
      </c>
      <c r="L18" s="16">
        <f t="shared" si="3"/>
        <v>111533.20743371891</v>
      </c>
      <c r="N18">
        <v>8</v>
      </c>
      <c r="O18" s="16">
        <f t="shared" si="4"/>
        <v>11629.39927624309</v>
      </c>
      <c r="P18" s="16">
        <f t="shared" si="5"/>
        <v>9812.3056393301085</v>
      </c>
      <c r="R18">
        <v>8</v>
      </c>
      <c r="S18" s="16">
        <f t="shared" si="6"/>
        <v>3876.4664254143645</v>
      </c>
      <c r="T18" s="16">
        <f t="shared" si="7"/>
        <v>9327.5777407472015</v>
      </c>
      <c r="V18" s="26">
        <f t="shared" si="8"/>
        <v>-1456082.9462459388</v>
      </c>
      <c r="W18" s="26"/>
    </row>
    <row r="19" spans="2:23">
      <c r="F19">
        <v>9</v>
      </c>
      <c r="G19" s="16">
        <f t="shared" si="0"/>
        <v>93762.031664709939</v>
      </c>
      <c r="H19" s="16">
        <f t="shared" si="1"/>
        <v>301965.83197795751</v>
      </c>
      <c r="J19">
        <v>9</v>
      </c>
      <c r="K19" s="16">
        <f t="shared" si="2"/>
        <v>39249.222557320441</v>
      </c>
      <c r="L19" s="16">
        <f t="shared" si="3"/>
        <v>126404.30175821477</v>
      </c>
      <c r="N19">
        <v>9</v>
      </c>
      <c r="O19" s="16">
        <f t="shared" si="4"/>
        <v>13083.074185773476</v>
      </c>
      <c r="P19" s="16">
        <f t="shared" si="5"/>
        <v>11120.613057907454</v>
      </c>
      <c r="R19">
        <v>9</v>
      </c>
      <c r="S19" s="16">
        <f t="shared" si="6"/>
        <v>4361.0247285911601</v>
      </c>
      <c r="T19" s="16">
        <f t="shared" si="7"/>
        <v>10571.254772846829</v>
      </c>
      <c r="V19" s="26">
        <f t="shared" si="8"/>
        <v>-1650227.3390787307</v>
      </c>
      <c r="W19" s="26"/>
    </row>
    <row r="20" spans="2:23" ht="17" thickBot="1">
      <c r="F20" s="6">
        <v>10</v>
      </c>
      <c r="G20" s="19">
        <f t="shared" si="0"/>
        <v>104180.03518301104</v>
      </c>
      <c r="H20" s="19">
        <f t="shared" si="1"/>
        <v>337491.22397536429</v>
      </c>
      <c r="J20" s="6">
        <v>10</v>
      </c>
      <c r="K20" s="19">
        <f t="shared" si="2"/>
        <v>43610.247285911602</v>
      </c>
      <c r="L20" s="19">
        <f t="shared" si="3"/>
        <v>141275.39608271065</v>
      </c>
      <c r="N20" s="6">
        <v>10</v>
      </c>
      <c r="O20" s="19">
        <f t="shared" si="4"/>
        <v>14536.749095303861</v>
      </c>
      <c r="P20" s="19">
        <f t="shared" si="5"/>
        <v>12428.920476484802</v>
      </c>
      <c r="R20" s="6">
        <v>10</v>
      </c>
      <c r="S20" s="19">
        <f t="shared" si="6"/>
        <v>4845.5830317679556</v>
      </c>
      <c r="T20" s="19">
        <f t="shared" si="7"/>
        <v>11814.931804946456</v>
      </c>
      <c r="V20" s="114">
        <f t="shared" si="8"/>
        <v>-1844371.7319115226</v>
      </c>
      <c r="W20" s="26"/>
    </row>
    <row r="21" spans="2:23">
      <c r="V21" s="26">
        <f>AVERAGE(V11:V20)</f>
        <v>-970721.96416395926</v>
      </c>
    </row>
    <row r="22" spans="2:23" ht="36" customHeight="1">
      <c r="B22" s="9" t="s">
        <v>0</v>
      </c>
      <c r="C22" s="127" t="s">
        <v>29</v>
      </c>
      <c r="D22" s="127"/>
    </row>
    <row r="23" spans="2:23" ht="20" thickBot="1">
      <c r="B23" s="10"/>
      <c r="C23" s="12" t="s">
        <v>20</v>
      </c>
      <c r="D23" s="12" t="s">
        <v>11</v>
      </c>
    </row>
    <row r="24" spans="2:23">
      <c r="B24" t="s">
        <v>15</v>
      </c>
      <c r="C24" s="5">
        <f>AVERAGE(H11:H20)</f>
        <v>177626.95998703383</v>
      </c>
      <c r="D24" s="5">
        <f>C24*44/12</f>
        <v>651298.85328579077</v>
      </c>
      <c r="I24" s="21"/>
    </row>
    <row r="25" spans="2:23">
      <c r="B25" t="s">
        <v>12</v>
      </c>
      <c r="C25" s="5">
        <f>AVERAGE(L11:L20)</f>
        <v>74355.471622479265</v>
      </c>
      <c r="D25" s="5">
        <f t="shared" ref="D25:D28" si="9">C25*44/12</f>
        <v>272636.72928242397</v>
      </c>
    </row>
    <row r="26" spans="2:23">
      <c r="B26" t="s">
        <v>16</v>
      </c>
      <c r="C26" s="5">
        <f>[1]ChangeClasses!D48</f>
        <v>0</v>
      </c>
      <c r="D26" s="5">
        <f t="shared" si="9"/>
        <v>0</v>
      </c>
    </row>
    <row r="27" spans="2:23">
      <c r="B27" t="s">
        <v>13</v>
      </c>
      <c r="C27" s="5">
        <f>AVERAGE(P11:P20)</f>
        <v>6541.5370928867387</v>
      </c>
      <c r="D27" s="5">
        <f t="shared" si="9"/>
        <v>23985.636007251374</v>
      </c>
    </row>
    <row r="28" spans="2:23" ht="17" thickBot="1">
      <c r="B28" s="6" t="s">
        <v>14</v>
      </c>
      <c r="C28" s="7">
        <f>AVERAGE(T11:T20)</f>
        <v>6218.3851604981346</v>
      </c>
      <c r="D28" s="7">
        <f t="shared" si="9"/>
        <v>22800.745588493159</v>
      </c>
    </row>
    <row r="29" spans="2:23">
      <c r="C29" s="5">
        <f>SUM(C24:C28)</f>
        <v>264742.35386289796</v>
      </c>
      <c r="D29" s="5">
        <f>SUM(D24:D28)</f>
        <v>970721.96416395926</v>
      </c>
    </row>
    <row r="33" spans="2:2" ht="17">
      <c r="B33" s="23" t="s">
        <v>1964</v>
      </c>
    </row>
    <row r="34" spans="2:2">
      <c r="B34" t="s">
        <v>1965</v>
      </c>
    </row>
    <row r="35" spans="2:2">
      <c r="B35" t="s">
        <v>1966</v>
      </c>
    </row>
    <row r="67" spans="2:8" ht="53" customHeight="1">
      <c r="B67" s="128" t="s">
        <v>1967</v>
      </c>
      <c r="C67" s="128"/>
      <c r="D67" s="128"/>
      <c r="E67" s="128"/>
      <c r="F67" s="128"/>
      <c r="G67" s="128"/>
      <c r="H67" s="128"/>
    </row>
    <row r="93" spans="2:8" ht="36" customHeight="1">
      <c r="B93" s="128" t="s">
        <v>1968</v>
      </c>
      <c r="C93" s="128"/>
      <c r="D93" s="128"/>
      <c r="E93" s="128"/>
      <c r="F93" s="128"/>
      <c r="G93" s="128"/>
      <c r="H93" s="128"/>
    </row>
  </sheetData>
  <mergeCells count="7">
    <mergeCell ref="R8:T8"/>
    <mergeCell ref="C22:D22"/>
    <mergeCell ref="B67:H67"/>
    <mergeCell ref="B93:H93"/>
    <mergeCell ref="F8:H8"/>
    <mergeCell ref="J8:L8"/>
    <mergeCell ref="N8:P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4BAEA-2A98-A941-9AA5-88D2BFF8CFBB}">
  <dimension ref="A1:J53"/>
  <sheetViews>
    <sheetView topLeftCell="D1" zoomScale="120" zoomScaleNormal="120" workbookViewId="0">
      <selection activeCell="C47" sqref="C47:D49"/>
    </sheetView>
  </sheetViews>
  <sheetFormatPr baseColWidth="10" defaultColWidth="11" defaultRowHeight="16"/>
  <cols>
    <col min="2" max="2" width="29.6640625" bestFit="1" customWidth="1"/>
    <col min="3" max="3" width="20.83203125" bestFit="1" customWidth="1"/>
    <col min="4" max="4" width="23.83203125" customWidth="1"/>
    <col min="5" max="5" width="15.1640625" bestFit="1" customWidth="1"/>
    <col min="6" max="6" width="19.83203125" bestFit="1" customWidth="1"/>
    <col min="7" max="7" width="14" bestFit="1" customWidth="1"/>
    <col min="8" max="9" width="10.83203125" bestFit="1" customWidth="1"/>
    <col min="10" max="10" width="14" bestFit="1" customWidth="1"/>
    <col min="11" max="11" width="27.1640625" bestFit="1" customWidth="1"/>
    <col min="12" max="12" width="7.1640625" bestFit="1" customWidth="1"/>
    <col min="13" max="13" width="8.83203125" bestFit="1" customWidth="1"/>
    <col min="14" max="14" width="29.6640625" bestFit="1" customWidth="1"/>
    <col min="15" max="15" width="19.83203125" bestFit="1" customWidth="1"/>
    <col min="16" max="16" width="7.1640625" bestFit="1" customWidth="1"/>
    <col min="17" max="17" width="8.83203125" bestFit="1" customWidth="1"/>
    <col min="18" max="18" width="3.6640625" bestFit="1" customWidth="1"/>
    <col min="19" max="19" width="22.33203125" bestFit="1" customWidth="1"/>
  </cols>
  <sheetData>
    <row r="1" spans="1:10" ht="24">
      <c r="A1" s="27"/>
      <c r="B1" s="77" t="s">
        <v>2089</v>
      </c>
    </row>
    <row r="2" spans="1:10">
      <c r="A2" s="27"/>
    </row>
    <row r="3" spans="1:10">
      <c r="A3" s="27"/>
      <c r="B3" s="69" t="s">
        <v>2025</v>
      </c>
      <c r="C3" s="68"/>
      <c r="D3" s="69" t="s">
        <v>2016</v>
      </c>
      <c r="E3" s="68"/>
      <c r="F3" s="68"/>
      <c r="G3" s="68"/>
      <c r="H3" s="68"/>
    </row>
    <row r="4" spans="1:10">
      <c r="A4" s="52"/>
      <c r="B4" s="69" t="s">
        <v>1975</v>
      </c>
      <c r="C4" s="69" t="s">
        <v>1987</v>
      </c>
      <c r="D4" s="118" t="s">
        <v>2018</v>
      </c>
      <c r="E4" s="118" t="s">
        <v>2019</v>
      </c>
      <c r="F4" s="118" t="s">
        <v>2020</v>
      </c>
      <c r="G4" s="108" t="s">
        <v>2021</v>
      </c>
      <c r="H4" s="108" t="s">
        <v>2017</v>
      </c>
    </row>
    <row r="5" spans="1:10">
      <c r="A5" s="27"/>
      <c r="B5" s="68" t="s">
        <v>1976</v>
      </c>
      <c r="C5" s="68" t="s">
        <v>1979</v>
      </c>
      <c r="D5" s="68">
        <v>6</v>
      </c>
      <c r="E5" s="68">
        <v>4</v>
      </c>
      <c r="F5" s="68">
        <v>2</v>
      </c>
      <c r="G5" s="68">
        <v>15</v>
      </c>
      <c r="H5" s="68">
        <v>27</v>
      </c>
    </row>
    <row r="6" spans="1:10">
      <c r="A6" s="27"/>
      <c r="B6" s="68"/>
      <c r="C6" s="68" t="s">
        <v>1987</v>
      </c>
      <c r="D6" s="68">
        <v>10</v>
      </c>
      <c r="E6" s="68">
        <v>4</v>
      </c>
      <c r="F6" s="68">
        <v>2</v>
      </c>
      <c r="G6" s="68">
        <v>21</v>
      </c>
      <c r="H6" s="68">
        <v>37</v>
      </c>
    </row>
    <row r="7" spans="1:10">
      <c r="A7" s="27"/>
      <c r="B7" s="68" t="s">
        <v>2023</v>
      </c>
      <c r="C7" s="68"/>
      <c r="D7" s="68">
        <v>16</v>
      </c>
      <c r="E7" s="68">
        <v>8</v>
      </c>
      <c r="F7" s="68">
        <v>4</v>
      </c>
      <c r="G7" s="68">
        <v>36</v>
      </c>
      <c r="H7" s="68">
        <v>64</v>
      </c>
    </row>
    <row r="8" spans="1:10">
      <c r="A8" s="27"/>
      <c r="B8" s="68" t="s">
        <v>1983</v>
      </c>
      <c r="C8" s="68" t="s">
        <v>1979</v>
      </c>
      <c r="D8" s="68">
        <v>118</v>
      </c>
      <c r="E8" s="68">
        <v>201</v>
      </c>
      <c r="F8" s="68">
        <v>46</v>
      </c>
      <c r="G8" s="68">
        <v>362</v>
      </c>
      <c r="H8" s="68">
        <v>727</v>
      </c>
    </row>
    <row r="9" spans="1:10">
      <c r="A9" s="27"/>
      <c r="B9" s="68"/>
      <c r="C9" s="68" t="s">
        <v>1987</v>
      </c>
      <c r="D9" s="68">
        <v>86</v>
      </c>
      <c r="E9" s="68">
        <v>157</v>
      </c>
      <c r="F9" s="68">
        <v>46</v>
      </c>
      <c r="G9" s="68">
        <v>308</v>
      </c>
      <c r="H9" s="68">
        <v>597</v>
      </c>
    </row>
    <row r="10" spans="1:10">
      <c r="A10" s="27"/>
      <c r="B10" s="68" t="s">
        <v>2024</v>
      </c>
      <c r="C10" s="68"/>
      <c r="D10" s="68">
        <v>204</v>
      </c>
      <c r="E10" s="68">
        <v>358</v>
      </c>
      <c r="F10" s="68">
        <v>92</v>
      </c>
      <c r="G10" s="68">
        <v>670</v>
      </c>
      <c r="H10" s="68">
        <v>1324</v>
      </c>
    </row>
    <row r="11" spans="1:10">
      <c r="A11" s="27"/>
      <c r="B11" s="68" t="s">
        <v>1958</v>
      </c>
      <c r="C11" s="68" t="s">
        <v>1958</v>
      </c>
      <c r="D11" s="68"/>
      <c r="E11" s="68"/>
      <c r="F11" s="68"/>
      <c r="G11" s="68">
        <v>2</v>
      </c>
      <c r="H11" s="68">
        <v>2</v>
      </c>
    </row>
    <row r="12" spans="1:10">
      <c r="A12" s="27"/>
      <c r="B12" s="68" t="s">
        <v>2022</v>
      </c>
      <c r="C12" s="68"/>
      <c r="D12" s="68"/>
      <c r="E12" s="68"/>
      <c r="F12" s="68"/>
      <c r="G12" s="68">
        <v>2</v>
      </c>
      <c r="H12" s="68">
        <v>2</v>
      </c>
    </row>
    <row r="13" spans="1:10">
      <c r="A13" s="27"/>
      <c r="B13" s="68" t="s">
        <v>2017</v>
      </c>
      <c r="C13" s="68"/>
      <c r="D13" s="68">
        <v>220</v>
      </c>
      <c r="E13" s="68">
        <v>366</v>
      </c>
      <c r="F13" s="68">
        <v>96</v>
      </c>
      <c r="G13" s="68">
        <v>708</v>
      </c>
      <c r="H13" s="68">
        <v>1390</v>
      </c>
    </row>
    <row r="14" spans="1:10">
      <c r="A14" s="27"/>
    </row>
    <row r="15" spans="1:10">
      <c r="A15" s="27"/>
    </row>
    <row r="16" spans="1:10" ht="27" thickBot="1">
      <c r="A16" s="27"/>
      <c r="B16" s="30" t="s">
        <v>1963</v>
      </c>
      <c r="C16" s="130" t="s">
        <v>1974</v>
      </c>
      <c r="D16" s="130"/>
      <c r="E16" s="31" t="s">
        <v>1</v>
      </c>
      <c r="F16" s="31" t="s">
        <v>1957</v>
      </c>
      <c r="G16" s="31" t="s">
        <v>1940</v>
      </c>
      <c r="H16" s="32" t="s">
        <v>1962</v>
      </c>
      <c r="I16" s="32" t="s">
        <v>2092</v>
      </c>
      <c r="J16" s="32" t="s">
        <v>2093</v>
      </c>
    </row>
    <row r="17" spans="1:10">
      <c r="A17" s="27"/>
      <c r="B17" s="27" t="s">
        <v>1938</v>
      </c>
      <c r="C17" s="27" t="s">
        <v>1936</v>
      </c>
      <c r="D17" s="27" t="s">
        <v>1988</v>
      </c>
      <c r="E17" s="33">
        <f>E$26*F17</f>
        <v>877050.52874999994</v>
      </c>
      <c r="F17" s="78">
        <f>G17/G$26</f>
        <v>0.125</v>
      </c>
      <c r="G17" s="27">
        <f>GETPIVOTDATA("Num",$B$3,"Tipo_Bosque","Bosque Latifloliado","Tipo_Degradacion2","Non-Anthropogenic","Degraded/recovered","Estable")</f>
        <v>362</v>
      </c>
      <c r="H17" s="29">
        <f>$E$26*SQRT(((F17*(1-F17))/($G$26-1)))</f>
        <v>43127.01011756251</v>
      </c>
      <c r="I17" s="29">
        <f>1.96*$E$26*SQRT(((F17*(1-F17))/($G$26-1)))</f>
        <v>84528.939830422518</v>
      </c>
      <c r="J17" s="119" t="str">
        <f>+ROUND(E17-I17,0)&amp;" - "&amp;ROUND(E17+I17,0)</f>
        <v>792522 - 961579</v>
      </c>
    </row>
    <row r="18" spans="1:10">
      <c r="A18" s="27"/>
      <c r="B18" s="27"/>
      <c r="C18" s="27"/>
      <c r="D18" s="27" t="s">
        <v>1987</v>
      </c>
      <c r="E18" s="33">
        <f>E$26*F18</f>
        <v>746219.7868922652</v>
      </c>
      <c r="F18" s="78">
        <f>G18/G$26</f>
        <v>0.106353591160221</v>
      </c>
      <c r="G18" s="27">
        <f>GETPIVOTDATA("Num",$B$3,"Tipo_Bosque","Bosque Latifloliado","Tipo_Degradacion2","Non-Anthropogenic","Degraded/recovered","Degraded/recovered")</f>
        <v>308</v>
      </c>
      <c r="H18" s="29">
        <f t="shared" ref="H18:H25" si="0">$E$26*SQRT(((F18*(1-F18))/($G$26-1)))</f>
        <v>40202.147662198498</v>
      </c>
      <c r="I18" s="29">
        <f t="shared" ref="I18:I25" si="1">1.96*$E$26*SQRT(((F18*(1-F18))/($G$26-1)))</f>
        <v>78796.209417909064</v>
      </c>
      <c r="J18" s="119" t="str">
        <f t="shared" ref="J18:J25" si="2">+ROUND(E18-I18,0)&amp;" - "&amp;ROUND(E18+I18,0)</f>
        <v>667424 - 825016</v>
      </c>
    </row>
    <row r="19" spans="1:10">
      <c r="A19" s="27"/>
      <c r="B19" s="27"/>
      <c r="C19" s="27" t="s">
        <v>1956</v>
      </c>
      <c r="D19" s="27" t="s">
        <v>1988</v>
      </c>
      <c r="E19" s="33">
        <f t="shared" ref="E19:E25" si="3">E$26*F19</f>
        <v>884318.90329765191</v>
      </c>
      <c r="F19" s="78">
        <f>G19/G$26</f>
        <v>0.12603591160220995</v>
      </c>
      <c r="G19" s="27">
        <f>SUM(D8:F8)</f>
        <v>365</v>
      </c>
      <c r="H19" s="29">
        <f t="shared" si="0"/>
        <v>43279.702315087277</v>
      </c>
      <c r="I19" s="29">
        <f t="shared" si="1"/>
        <v>84828.216537571061</v>
      </c>
      <c r="J19" s="119" t="str">
        <f t="shared" si="2"/>
        <v>799491 - 969147</v>
      </c>
    </row>
    <row r="20" spans="1:10">
      <c r="A20" s="27"/>
      <c r="B20" s="27"/>
      <c r="C20" s="34"/>
      <c r="D20" s="34" t="s">
        <v>1987</v>
      </c>
      <c r="E20" s="35">
        <f t="shared" si="3"/>
        <v>700186.74809046963</v>
      </c>
      <c r="F20" s="79">
        <f>G20/G$26</f>
        <v>9.9792817679558013E-2</v>
      </c>
      <c r="G20" s="34">
        <f>SUM(D9:F9)</f>
        <v>289</v>
      </c>
      <c r="H20" s="109">
        <f t="shared" si="0"/>
        <v>39085.097270344173</v>
      </c>
      <c r="I20" s="109">
        <f t="shared" si="1"/>
        <v>76606.790649874572</v>
      </c>
      <c r="J20" s="120" t="str">
        <f t="shared" si="2"/>
        <v>623580 - 776794</v>
      </c>
    </row>
    <row r="21" spans="1:10" ht="17" thickBot="1">
      <c r="A21" s="27"/>
      <c r="B21" s="36"/>
      <c r="C21" s="36" t="s">
        <v>1960</v>
      </c>
      <c r="D21" s="36"/>
      <c r="E21" s="37">
        <f t="shared" si="3"/>
        <v>3207775.9670303869</v>
      </c>
      <c r="F21" s="80">
        <f>G21/G$26</f>
        <v>0.45718232044198898</v>
      </c>
      <c r="G21" s="36">
        <f>SUM(G17:G20)</f>
        <v>1324</v>
      </c>
      <c r="H21" s="110">
        <f t="shared" si="0"/>
        <v>64962.394354303782</v>
      </c>
      <c r="I21" s="110">
        <f t="shared" si="1"/>
        <v>127326.29293443542</v>
      </c>
      <c r="J21" s="121" t="str">
        <f t="shared" si="2"/>
        <v>3080450 - 3335102</v>
      </c>
    </row>
    <row r="22" spans="1:10">
      <c r="A22" s="27"/>
      <c r="B22" s="27" t="s">
        <v>1939</v>
      </c>
      <c r="C22" s="27" t="s">
        <v>1936</v>
      </c>
      <c r="D22" s="27" t="s">
        <v>1989</v>
      </c>
      <c r="E22" s="33">
        <f t="shared" si="3"/>
        <v>87220.49457182319</v>
      </c>
      <c r="F22" s="78">
        <f t="shared" ref="F22:F26" si="4">G22/G$26</f>
        <v>1.2430939226519336E-2</v>
      </c>
      <c r="G22" s="27">
        <f>GETPIVOTDATA("Num",$B$3,"Tipo_Bosque","Boque Pino","Tipo_Degradacion2","Non-Anthropogenic")</f>
        <v>36</v>
      </c>
      <c r="H22" s="29">
        <f t="shared" si="0"/>
        <v>14448.608617393267</v>
      </c>
      <c r="I22" s="29">
        <f t="shared" si="1"/>
        <v>28319.272890090804</v>
      </c>
      <c r="J22" s="119" t="str">
        <f t="shared" si="2"/>
        <v>58901 - 115540</v>
      </c>
    </row>
    <row r="23" spans="1:10">
      <c r="A23" s="27"/>
      <c r="B23" s="27"/>
      <c r="C23" s="34" t="s">
        <v>1956</v>
      </c>
      <c r="D23" s="34" t="s">
        <v>1989</v>
      </c>
      <c r="E23" s="35">
        <f t="shared" si="3"/>
        <v>67838.162444751375</v>
      </c>
      <c r="F23" s="79">
        <f t="shared" si="4"/>
        <v>9.6685082872928173E-3</v>
      </c>
      <c r="G23" s="34">
        <f>SUM(D7:F7)</f>
        <v>28</v>
      </c>
      <c r="H23" s="109">
        <f t="shared" si="0"/>
        <v>12760.284262334388</v>
      </c>
      <c r="I23" s="109">
        <f t="shared" si="1"/>
        <v>25010.157154175402</v>
      </c>
      <c r="J23" s="120" t="str">
        <f t="shared" si="2"/>
        <v>42828 - 92848</v>
      </c>
    </row>
    <row r="24" spans="1:10" ht="17" thickBot="1">
      <c r="A24" s="27"/>
      <c r="B24" s="36"/>
      <c r="C24" s="36" t="s">
        <v>1960</v>
      </c>
      <c r="D24" s="36"/>
      <c r="E24" s="37">
        <f t="shared" si="3"/>
        <v>155058.65701657458</v>
      </c>
      <c r="F24" s="80">
        <f t="shared" si="4"/>
        <v>2.2099447513812154E-2</v>
      </c>
      <c r="G24" s="36">
        <f>SUM(G22:G23)</f>
        <v>64</v>
      </c>
      <c r="H24" s="110">
        <f t="shared" si="0"/>
        <v>19170.276267812595</v>
      </c>
      <c r="I24" s="110">
        <f t="shared" si="1"/>
        <v>37573.741484912687</v>
      </c>
      <c r="J24" s="121" t="str">
        <f t="shared" si="2"/>
        <v>117485 - 192632</v>
      </c>
    </row>
    <row r="25" spans="1:10" ht="17" thickBot="1">
      <c r="A25" s="27"/>
      <c r="B25" s="38" t="s">
        <v>1959</v>
      </c>
      <c r="C25" s="38" t="s">
        <v>1960</v>
      </c>
      <c r="D25" s="38"/>
      <c r="E25" s="33">
        <f t="shared" si="3"/>
        <v>3653569.6059530382</v>
      </c>
      <c r="F25" s="81">
        <f t="shared" si="4"/>
        <v>0.52071823204419887</v>
      </c>
      <c r="G25" s="38">
        <f>1505+3</f>
        <v>1508</v>
      </c>
      <c r="H25" s="111">
        <f t="shared" si="0"/>
        <v>65145.91135209077</v>
      </c>
      <c r="I25" s="111">
        <f t="shared" si="1"/>
        <v>127685.98625009792</v>
      </c>
      <c r="J25" s="122" t="str">
        <f t="shared" si="2"/>
        <v>3525884 - 3781256</v>
      </c>
    </row>
    <row r="26" spans="1:10" ht="17" thickBot="1">
      <c r="A26" s="27"/>
      <c r="B26" s="38" t="s">
        <v>1961</v>
      </c>
      <c r="C26" s="38" t="s">
        <v>1955</v>
      </c>
      <c r="D26" s="39"/>
      <c r="E26" s="39">
        <v>7016404.2299999995</v>
      </c>
      <c r="F26" s="81">
        <f t="shared" si="4"/>
        <v>1</v>
      </c>
      <c r="G26" s="38">
        <f>G25+G24+G21</f>
        <v>2896</v>
      </c>
      <c r="H26" s="111"/>
      <c r="I26" s="111"/>
      <c r="J26" s="111"/>
    </row>
    <row r="27" spans="1:10">
      <c r="A27" s="27"/>
    </row>
    <row r="28" spans="1:10">
      <c r="A28" s="27"/>
    </row>
    <row r="29" spans="1:10" ht="17" thickBot="1">
      <c r="A29" s="27"/>
      <c r="B29" s="31" t="s">
        <v>1950</v>
      </c>
      <c r="C29" s="31" t="s">
        <v>1937</v>
      </c>
      <c r="D29" s="31" t="s">
        <v>1936</v>
      </c>
      <c r="E29" s="31" t="s">
        <v>1934</v>
      </c>
    </row>
    <row r="30" spans="1:10">
      <c r="A30" s="27"/>
      <c r="B30" s="40" t="s">
        <v>1990</v>
      </c>
      <c r="C30" s="41">
        <f>SUM(D8:F8)</f>
        <v>365</v>
      </c>
      <c r="D30" s="40">
        <f>GETPIVOTDATA("Num",$B$3,"Tipo_Bosque","Bosque Latifloliado","Tipo_Degradacion2","Non-Anthropogenic","Degraded/recovered","Estable")</f>
        <v>362</v>
      </c>
      <c r="E30" s="42">
        <f>SUM(C30:D30)</f>
        <v>727</v>
      </c>
    </row>
    <row r="31" spans="1:10">
      <c r="A31" s="27"/>
      <c r="B31" s="27" t="s">
        <v>1991</v>
      </c>
      <c r="C31" s="33">
        <f>SUM(D9:F9)</f>
        <v>289</v>
      </c>
      <c r="D31" s="27">
        <f>GETPIVOTDATA("Num",$B$3,"Tipo_Bosque","Bosque Latifloliado","Tipo_Degradacion2","Non-Anthropogenic","Degraded/recovered","Degraded/recovered")</f>
        <v>308</v>
      </c>
      <c r="E31" s="42">
        <f>SUM(C31:D31)</f>
        <v>597</v>
      </c>
    </row>
    <row r="32" spans="1:10">
      <c r="A32" s="27"/>
      <c r="B32" s="34" t="s">
        <v>24</v>
      </c>
      <c r="C32" s="35">
        <f>SUM(D7:F7)</f>
        <v>28</v>
      </c>
      <c r="D32" s="34">
        <f>GETPIVOTDATA("Num",$B$3,"Tipo_Bosque","Boque Pino","Tipo_Degradacion2","Non-Anthropogenic")</f>
        <v>36</v>
      </c>
      <c r="E32" s="43">
        <f>SUM(C32:D32)</f>
        <v>64</v>
      </c>
    </row>
    <row r="33" spans="1:5">
      <c r="A33" s="27"/>
      <c r="B33" s="34" t="s">
        <v>1951</v>
      </c>
      <c r="C33" s="35">
        <f>SUM(C30:C32)</f>
        <v>682</v>
      </c>
      <c r="D33" s="34">
        <f>SUM(D30:D32)</f>
        <v>706</v>
      </c>
      <c r="E33" s="43">
        <f>SUM(E30:E32)</f>
        <v>1388</v>
      </c>
    </row>
    <row r="34" spans="1:5">
      <c r="A34" s="27"/>
      <c r="B34" s="44" t="s">
        <v>1963</v>
      </c>
      <c r="C34" s="44"/>
      <c r="D34" s="44"/>
      <c r="E34" s="44"/>
    </row>
    <row r="35" spans="1:5">
      <c r="A35" s="27"/>
      <c r="B35" s="27" t="s">
        <v>1992</v>
      </c>
      <c r="C35" s="33">
        <f>E19</f>
        <v>884318.90329765191</v>
      </c>
      <c r="D35" s="33">
        <f>E17</f>
        <v>877050.52874999994</v>
      </c>
      <c r="E35" s="33">
        <f>SUM(C35:D35)</f>
        <v>1761369.4320476518</v>
      </c>
    </row>
    <row r="36" spans="1:5">
      <c r="A36" s="27"/>
      <c r="B36" s="27" t="s">
        <v>1993</v>
      </c>
      <c r="C36" s="33">
        <f>E20</f>
        <v>700186.74809046963</v>
      </c>
      <c r="D36" s="33">
        <f>E18</f>
        <v>746219.7868922652</v>
      </c>
      <c r="E36" s="33">
        <f>SUM(C36:D36)</f>
        <v>1446406.5349827348</v>
      </c>
    </row>
    <row r="37" spans="1:5">
      <c r="A37" s="27"/>
      <c r="B37" s="34" t="s">
        <v>1946</v>
      </c>
      <c r="C37" s="35">
        <f>E23</f>
        <v>67838.162444751375</v>
      </c>
      <c r="D37" s="35">
        <f>E22</f>
        <v>87220.49457182319</v>
      </c>
      <c r="E37" s="35">
        <f>SUM(C37:D37)</f>
        <v>155058.65701657458</v>
      </c>
    </row>
    <row r="38" spans="1:5">
      <c r="A38" s="27"/>
      <c r="B38" s="34" t="s">
        <v>1947</v>
      </c>
      <c r="C38" s="35">
        <f>SUM(C35:C37)</f>
        <v>1652343.813832873</v>
      </c>
      <c r="D38" s="43">
        <f>SUM(D35:D37)</f>
        <v>1710490.8102140883</v>
      </c>
      <c r="E38" s="35">
        <f>SUM(C38:D38)</f>
        <v>3362834.6240469613</v>
      </c>
    </row>
    <row r="39" spans="1:5">
      <c r="A39" s="27"/>
      <c r="B39" s="129" t="s">
        <v>1994</v>
      </c>
      <c r="C39" s="129"/>
      <c r="D39" s="129"/>
      <c r="E39" s="129"/>
    </row>
    <row r="40" spans="1:5">
      <c r="A40" s="27"/>
      <c r="B40" s="27" t="s">
        <v>1948</v>
      </c>
      <c r="C40" s="45">
        <f>Degradation_EVM_data!AQ4</f>
        <v>-9.4769857747020474</v>
      </c>
      <c r="D40" s="28">
        <f>Degradation_EVM_data!AR4</f>
        <v>-5.156655844155841</v>
      </c>
      <c r="E40" s="28"/>
    </row>
    <row r="41" spans="1:5">
      <c r="A41" s="27"/>
      <c r="B41" s="34" t="s">
        <v>1949</v>
      </c>
      <c r="C41" s="46">
        <f>Degradation_EVM_data!AQ3</f>
        <v>0.27748650793650781</v>
      </c>
      <c r="D41" s="47">
        <f>Degradation_EVM_data!AR3</f>
        <v>-0.86329135802469126</v>
      </c>
      <c r="E41" s="47"/>
    </row>
    <row r="42" spans="1:5">
      <c r="A42" s="27"/>
      <c r="B42" s="129" t="s">
        <v>1941</v>
      </c>
      <c r="C42" s="129"/>
      <c r="D42" s="129"/>
      <c r="E42" s="129"/>
    </row>
    <row r="43" spans="1:5">
      <c r="A43" s="27"/>
      <c r="B43" s="27" t="s">
        <v>1942</v>
      </c>
      <c r="C43" s="33">
        <f>C36*-C40</f>
        <v>6635659.8512882665</v>
      </c>
      <c r="D43" s="33">
        <f t="shared" ref="D43" si="5">D36*-D40</f>
        <v>3847998.6251027253</v>
      </c>
      <c r="E43" s="33">
        <f>SUM(C43:D43)</f>
        <v>10483658.476390991</v>
      </c>
    </row>
    <row r="44" spans="1:5">
      <c r="A44" s="27"/>
      <c r="B44" s="34" t="s">
        <v>1943</v>
      </c>
      <c r="C44" s="35">
        <f t="shared" ref="C44:D44" si="6">C37*-C41</f>
        <v>-18824.174801623609</v>
      </c>
      <c r="D44" s="35">
        <f t="shared" si="6"/>
        <v>75296.69920649445</v>
      </c>
      <c r="E44" s="35">
        <f>SUM(C44:D44)</f>
        <v>56472.524404870841</v>
      </c>
    </row>
    <row r="45" spans="1:5">
      <c r="A45" s="27"/>
      <c r="B45" s="34" t="s">
        <v>1944</v>
      </c>
      <c r="C45" s="43">
        <f>SUM(C43:C44)</f>
        <v>6616835.676486643</v>
      </c>
      <c r="D45" s="43">
        <f>SUM(D43:D44)</f>
        <v>3923295.3243092196</v>
      </c>
      <c r="E45" s="43">
        <f>SUM(E43:E44)</f>
        <v>10540131.000795862</v>
      </c>
    </row>
    <row r="46" spans="1:5">
      <c r="A46" s="27"/>
      <c r="B46" s="129" t="s">
        <v>1945</v>
      </c>
      <c r="C46" s="129"/>
      <c r="D46" s="129"/>
      <c r="E46" s="129"/>
    </row>
    <row r="47" spans="1:5">
      <c r="A47" s="27"/>
      <c r="B47" s="48" t="s">
        <v>1995</v>
      </c>
      <c r="C47" s="49">
        <f>(C45*44/12)/10</f>
        <v>2426173.0813784357</v>
      </c>
      <c r="D47" s="49">
        <f>(D45*44/12)/10</f>
        <v>1438541.6189133807</v>
      </c>
      <c r="E47" s="49">
        <f>(E45*44/12)/10</f>
        <v>3864714.7002918161</v>
      </c>
    </row>
    <row r="48" spans="1:5">
      <c r="A48" s="27"/>
      <c r="B48" s="34" t="s">
        <v>1996</v>
      </c>
      <c r="C48" s="43">
        <f>FREL!F15</f>
        <v>15630066.889098529</v>
      </c>
      <c r="D48" s="43">
        <f>+C48</f>
        <v>15630066.889098529</v>
      </c>
      <c r="E48" s="43">
        <f>+D48</f>
        <v>15630066.889098529</v>
      </c>
    </row>
    <row r="49" spans="1:5" ht="17" thickBot="1">
      <c r="A49" s="27"/>
      <c r="B49" s="50" t="s">
        <v>1933</v>
      </c>
      <c r="C49" s="51">
        <f>C47/C48</f>
        <v>0.15522474078921658</v>
      </c>
      <c r="D49" s="51">
        <f>D47/D48</f>
        <v>9.20368178281257E-2</v>
      </c>
      <c r="E49" s="51">
        <f>E47/E48</f>
        <v>0.24726155861734225</v>
      </c>
    </row>
    <row r="50" spans="1:5">
      <c r="A50" s="27"/>
    </row>
    <row r="51" spans="1:5">
      <c r="A51" s="27"/>
    </row>
    <row r="52" spans="1:5">
      <c r="A52" s="27"/>
    </row>
    <row r="53" spans="1:5">
      <c r="A53" s="27"/>
    </row>
  </sheetData>
  <mergeCells count="4">
    <mergeCell ref="B39:E39"/>
    <mergeCell ref="B42:E42"/>
    <mergeCell ref="B46:E46"/>
    <mergeCell ref="C16:D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20C16-DF13-A34C-AC94-61A28493B253}">
  <dimension ref="A1:BD1392"/>
  <sheetViews>
    <sheetView topLeftCell="AP1" zoomScaleNormal="100" workbookViewId="0">
      <selection activeCell="BB3" sqref="BB3:BD4"/>
    </sheetView>
  </sheetViews>
  <sheetFormatPr baseColWidth="10" defaultColWidth="11" defaultRowHeight="16"/>
  <cols>
    <col min="1" max="1" width="4.5" bestFit="1" customWidth="1"/>
    <col min="3" max="3" width="13.6640625" bestFit="1" customWidth="1"/>
    <col min="7" max="7" width="14.6640625" bestFit="1" customWidth="1"/>
    <col min="14" max="14" width="14.33203125" bestFit="1" customWidth="1"/>
    <col min="25" max="25" width="15" bestFit="1" customWidth="1"/>
    <col min="26" max="26" width="10.5" bestFit="1" customWidth="1"/>
    <col min="27" max="27" width="14.5" bestFit="1" customWidth="1"/>
    <col min="28" max="28" width="16.6640625" bestFit="1" customWidth="1"/>
    <col min="29" max="29" width="15.6640625" bestFit="1" customWidth="1"/>
    <col min="30" max="30" width="16.33203125" bestFit="1" customWidth="1"/>
    <col min="31" max="31" width="16.33203125" customWidth="1"/>
    <col min="35" max="35" width="12.33203125" bestFit="1" customWidth="1"/>
    <col min="36" max="36" width="21.33203125" bestFit="1" customWidth="1"/>
    <col min="38" max="38" width="11.6640625" bestFit="1" customWidth="1"/>
    <col min="39" max="39" width="19.83203125" bestFit="1" customWidth="1"/>
    <col min="41" max="41" width="14" bestFit="1" customWidth="1"/>
    <col min="42" max="42" width="17.1640625" bestFit="1" customWidth="1"/>
    <col min="43" max="43" width="11.83203125" bestFit="1" customWidth="1"/>
    <col min="44" max="47" width="15.5" customWidth="1"/>
    <col min="48" max="48" width="15.6640625" bestFit="1" customWidth="1"/>
    <col min="49" max="49" width="12" bestFit="1" customWidth="1"/>
    <col min="50" max="50" width="15.6640625" bestFit="1" customWidth="1"/>
    <col min="52" max="52" width="14" bestFit="1" customWidth="1"/>
  </cols>
  <sheetData>
    <row r="1" spans="1:56" ht="27" thickBot="1">
      <c r="A1" s="92" t="s">
        <v>30</v>
      </c>
      <c r="B1" s="92" t="s">
        <v>31</v>
      </c>
      <c r="C1" s="92" t="s">
        <v>32</v>
      </c>
      <c r="D1" s="92" t="s">
        <v>33</v>
      </c>
      <c r="E1" s="92" t="s">
        <v>34</v>
      </c>
      <c r="F1" s="92" t="s">
        <v>35</v>
      </c>
      <c r="G1" s="92" t="s">
        <v>36</v>
      </c>
      <c r="H1" s="92" t="s">
        <v>37</v>
      </c>
      <c r="I1" s="92" t="s">
        <v>38</v>
      </c>
      <c r="J1" s="92" t="s">
        <v>39</v>
      </c>
      <c r="K1" s="92" t="s">
        <v>40</v>
      </c>
      <c r="L1" s="92" t="s">
        <v>41</v>
      </c>
      <c r="M1" s="92" t="s">
        <v>42</v>
      </c>
      <c r="N1" s="92" t="s">
        <v>43</v>
      </c>
      <c r="O1" s="92" t="s">
        <v>44</v>
      </c>
      <c r="P1" s="92" t="s">
        <v>45</v>
      </c>
      <c r="Q1" s="92" t="s">
        <v>46</v>
      </c>
      <c r="R1" s="92" t="s">
        <v>40</v>
      </c>
      <c r="S1" s="92" t="s">
        <v>47</v>
      </c>
      <c r="T1" s="92" t="s">
        <v>48</v>
      </c>
      <c r="U1" s="92" t="s">
        <v>49</v>
      </c>
      <c r="V1" s="92" t="s">
        <v>50</v>
      </c>
      <c r="W1" s="92" t="s">
        <v>51</v>
      </c>
      <c r="X1" s="92" t="s">
        <v>52</v>
      </c>
      <c r="Y1" s="92" t="s">
        <v>1975</v>
      </c>
      <c r="Z1" s="92" t="s">
        <v>1926</v>
      </c>
      <c r="AA1" s="92" t="s">
        <v>1927</v>
      </c>
      <c r="AB1" s="92" t="s">
        <v>2044</v>
      </c>
      <c r="AC1" s="91" t="s">
        <v>2046</v>
      </c>
      <c r="AD1" s="92" t="s">
        <v>2045</v>
      </c>
      <c r="AE1" s="91" t="s">
        <v>2046</v>
      </c>
      <c r="AF1" s="92" t="s">
        <v>1931</v>
      </c>
      <c r="AG1" s="92" t="s">
        <v>1930</v>
      </c>
      <c r="AH1" s="92" t="s">
        <v>1932</v>
      </c>
      <c r="AI1" s="93" t="s">
        <v>1935</v>
      </c>
      <c r="AJ1" s="93" t="s">
        <v>2043</v>
      </c>
      <c r="AK1" s="94" t="s">
        <v>2014</v>
      </c>
      <c r="AL1" s="94" t="s">
        <v>2015</v>
      </c>
      <c r="AM1" s="94" t="s">
        <v>2016</v>
      </c>
      <c r="AO1" s="135" t="s">
        <v>2035</v>
      </c>
      <c r="AP1" s="135"/>
      <c r="AQ1" s="134" t="s">
        <v>2036</v>
      </c>
      <c r="AR1" s="134"/>
      <c r="AS1" s="134" t="s">
        <v>2047</v>
      </c>
      <c r="AT1" s="134"/>
      <c r="AU1" s="134" t="s">
        <v>2048</v>
      </c>
      <c r="AV1" s="134"/>
      <c r="AW1" s="134" t="s">
        <v>2087</v>
      </c>
      <c r="AX1" s="134"/>
      <c r="AY1" s="68"/>
      <c r="AZ1" s="132" t="s">
        <v>2035</v>
      </c>
      <c r="BA1" s="132" t="s">
        <v>2041</v>
      </c>
      <c r="BB1" s="131" t="s">
        <v>2040</v>
      </c>
      <c r="BC1" s="133" t="s">
        <v>2039</v>
      </c>
      <c r="BD1" s="133" t="s">
        <v>2042</v>
      </c>
    </row>
    <row r="2" spans="1:56" ht="17" thickBot="1">
      <c r="A2" s="27">
        <v>188</v>
      </c>
      <c r="B2" s="27" t="s">
        <v>67</v>
      </c>
      <c r="C2" s="27" t="s">
        <v>1978</v>
      </c>
      <c r="D2" s="27"/>
      <c r="E2" s="27"/>
      <c r="F2" s="27" t="s">
        <v>68</v>
      </c>
      <c r="G2" s="27">
        <v>3</v>
      </c>
      <c r="H2" s="27" t="s">
        <v>56</v>
      </c>
      <c r="I2" s="27" t="s">
        <v>54</v>
      </c>
      <c r="J2" s="27"/>
      <c r="K2" s="27"/>
      <c r="L2" s="27" t="s">
        <v>56</v>
      </c>
      <c r="M2" s="27" t="s">
        <v>68</v>
      </c>
      <c r="N2" s="27">
        <v>3</v>
      </c>
      <c r="O2" s="27" t="s">
        <v>53</v>
      </c>
      <c r="P2" s="27" t="s">
        <v>58</v>
      </c>
      <c r="Q2" s="27"/>
      <c r="R2" s="27"/>
      <c r="S2" s="27"/>
      <c r="T2" s="27"/>
      <c r="U2" s="27"/>
      <c r="V2" s="27" t="s">
        <v>67</v>
      </c>
      <c r="W2" s="27">
        <v>12.88564</v>
      </c>
      <c r="X2" s="27">
        <v>-84.562529999999995</v>
      </c>
      <c r="Y2" s="27" t="s">
        <v>1976</v>
      </c>
      <c r="Z2" s="27" t="s">
        <v>1979</v>
      </c>
      <c r="AA2" s="27" t="s">
        <v>1928</v>
      </c>
      <c r="AB2" s="28">
        <f>VLOOKUP(Y2,$AZ$1:$BD$4,2,FALSE)*(G2/9)+VLOOKUP(Y2,$AZ$1:$BD$4,3,FALSE)</f>
        <v>11.654433333333332</v>
      </c>
      <c r="AC2" s="28">
        <f ca="1">[3]!RandTruncNormal(AB2,VLOOKUP(Y2,$AZ$1:$BD$4,4,FALSE),0,VLOOKUP(Y2,$AZ$1:$BD$4,5,FALSE))</f>
        <v>24.264209388374379</v>
      </c>
      <c r="AD2" s="28">
        <f>VLOOKUP(Y2,$AZ$1:$BD$4,2,FALSE)*(N2/9)+VLOOKUP(Y2,$AZ$1:$BD$4,3,FALSE)</f>
        <v>11.654433333333332</v>
      </c>
      <c r="AE2" s="28">
        <f ca="1">[3]!RandTruncNormal(AD2,VLOOKUP(Y2,$AZ$1:$BD$4,4,FALSE),0,VLOOKUP(Y2,$AZ$1:$BD$4,5,FALSE))</f>
        <v>18.335820527151931</v>
      </c>
      <c r="AF2" s="29">
        <f t="shared" ref="AF2:AF65" si="0">(N2-G2)/9</f>
        <v>0</v>
      </c>
      <c r="AG2" s="29">
        <f t="shared" ref="AG2:AG65" si="1">+IF(OR(AF2=1/9,AF2=-1/9,AF2=0),0,AF2)</f>
        <v>0</v>
      </c>
      <c r="AH2" s="28">
        <f>VLOOKUP(Y2,$AZ$1:$BD$4,2,FALSE)*AG2</f>
        <v>0</v>
      </c>
      <c r="AI2" s="28">
        <f>VLOOKUP(Y2,$AZ$1:$BD$4,2,FALSE)*AF2</f>
        <v>0</v>
      </c>
      <c r="AJ2" s="13">
        <f ca="1">AE2-AC2</f>
        <v>-5.928388861222448</v>
      </c>
      <c r="AK2" s="68">
        <v>0</v>
      </c>
      <c r="AL2" s="68">
        <v>1</v>
      </c>
      <c r="AM2" s="68" t="str">
        <f>IF(AND(AK2=0,AL2=0),"Non-Anthropogenic",IF(AND(AK2=1,AL2=0),"Anthropogenic_rivers",IF(AND(AK2=0,AL2=1),"Anthopogenic_roads",IF(AND(AK2=1,AL2=1),"Anthropogenic_roads_rivers",0))))</f>
        <v>Anthopogenic_roads</v>
      </c>
      <c r="AO2" s="136"/>
      <c r="AP2" s="136"/>
      <c r="AQ2" s="84" t="s">
        <v>2038</v>
      </c>
      <c r="AR2" s="84" t="s">
        <v>2021</v>
      </c>
      <c r="AS2" s="84" t="s">
        <v>2038</v>
      </c>
      <c r="AT2" s="84" t="s">
        <v>2021</v>
      </c>
      <c r="AU2" s="84" t="s">
        <v>2038</v>
      </c>
      <c r="AV2" s="84" t="s">
        <v>2021</v>
      </c>
      <c r="AW2" s="84" t="s">
        <v>2038</v>
      </c>
      <c r="AX2" s="84" t="s">
        <v>2021</v>
      </c>
      <c r="AY2" s="68"/>
      <c r="AZ2" s="132"/>
      <c r="BA2" s="132"/>
      <c r="BB2" s="132"/>
      <c r="BC2" s="133"/>
      <c r="BD2" s="133"/>
    </row>
    <row r="3" spans="1:56">
      <c r="A3" s="27">
        <v>189</v>
      </c>
      <c r="B3" s="27" t="s">
        <v>69</v>
      </c>
      <c r="C3" s="27" t="s">
        <v>1978</v>
      </c>
      <c r="D3" s="27"/>
      <c r="E3" s="27"/>
      <c r="F3" s="27" t="s">
        <v>70</v>
      </c>
      <c r="G3" s="27">
        <v>9</v>
      </c>
      <c r="H3" s="27" t="s">
        <v>61</v>
      </c>
      <c r="I3" s="27" t="s">
        <v>54</v>
      </c>
      <c r="J3" s="27"/>
      <c r="K3" s="27"/>
      <c r="L3" s="27" t="s">
        <v>56</v>
      </c>
      <c r="M3" s="27" t="s">
        <v>68</v>
      </c>
      <c r="N3" s="27">
        <v>6</v>
      </c>
      <c r="O3" s="27" t="s">
        <v>53</v>
      </c>
      <c r="P3" s="27" t="s">
        <v>58</v>
      </c>
      <c r="Q3" s="27"/>
      <c r="R3" s="27"/>
      <c r="S3" s="27"/>
      <c r="T3" s="27"/>
      <c r="U3" s="27"/>
      <c r="V3" s="27" t="s">
        <v>69</v>
      </c>
      <c r="W3" s="27">
        <v>12.92756</v>
      </c>
      <c r="X3" s="27">
        <v>-84.987189999999998</v>
      </c>
      <c r="Y3" s="27" t="s">
        <v>1976</v>
      </c>
      <c r="Z3" s="27" t="s">
        <v>1977</v>
      </c>
      <c r="AA3" s="27" t="s">
        <v>1928</v>
      </c>
      <c r="AB3" s="28">
        <f t="shared" ref="AB3:AB66" si="2">VLOOKUP(Y3,$AZ$1:$BD$4,2,FALSE)*(G3/9)+VLOOKUP(Y3,$AZ$1:$BD$4,3,FALSE)</f>
        <v>34.963299999999997</v>
      </c>
      <c r="AC3" s="28">
        <f ca="1">[3]!RandTruncNormal(AB3,VLOOKUP(Y3,$AZ$1:$BD$4,4,FALSE),0,VLOOKUP(Y3,$AZ$1:$BD$4,5,FALSE))</f>
        <v>47.953895339306285</v>
      </c>
      <c r="AD3" s="28">
        <f t="shared" ref="AD3:AD66" si="3">VLOOKUP(Y3,$AZ$1:$BD$4,2,FALSE)*(N3/9)+VLOOKUP(Y3,$AZ$1:$BD$4,3,FALSE)</f>
        <v>23.308866666666663</v>
      </c>
      <c r="AE3" s="28">
        <f ca="1">[3]!RandTruncNormal(AD3,VLOOKUP(Y3,$AZ$1:$BD$4,4,FALSE),0,VLOOKUP(Y3,$AZ$1:$BD$4,5,FALSE))</f>
        <v>47.994587766256764</v>
      </c>
      <c r="AF3" s="29">
        <f t="shared" si="0"/>
        <v>-0.33333333333333331</v>
      </c>
      <c r="AG3" s="29">
        <f t="shared" si="1"/>
        <v>-0.33333333333333331</v>
      </c>
      <c r="AH3" s="28">
        <f>VLOOKUP(Y3,$AZ$1:$BD$4,2,FALSE)*AG3</f>
        <v>-11.654433333333332</v>
      </c>
      <c r="AI3" s="28">
        <f t="shared" ref="AI3:AI66" si="4">VLOOKUP(Y3,$AZ$1:$BD$4,2,FALSE)*AF3</f>
        <v>-11.654433333333332</v>
      </c>
      <c r="AJ3" s="13">
        <f t="shared" ref="AJ3:AJ66" ca="1" si="5">AE3-AC3</f>
        <v>4.0692426950478477E-2</v>
      </c>
      <c r="AK3" s="68">
        <v>0</v>
      </c>
      <c r="AL3" s="68">
        <v>1</v>
      </c>
      <c r="AM3" s="68" t="str">
        <f t="shared" ref="AM3:AM66" si="6">IF(AND(AK3=0,AL3=0),"Non-Anthropogenic",IF(AND(AK3=1,AL3=0),"Anthropogenic_rivers",IF(AND(AK3=0,AL3=1),"Anthopogenic_roads",IF(AND(AK3=1,AL3=1),"Anthropogenic_roads_rivers",0))))</f>
        <v>Anthopogenic_roads</v>
      </c>
      <c r="AO3" s="68" t="s">
        <v>1976</v>
      </c>
      <c r="AP3" s="68" t="s">
        <v>2037</v>
      </c>
      <c r="AQ3" s="13">
        <f>AVERAGEIFS($AH$2:$AH$1391,$Y$2:$Y$1391,$AO3,$AM$2:$AM$1391,"&lt;&gt;Non-Anthropogenic")</f>
        <v>0.27748650793650781</v>
      </c>
      <c r="AR3" s="13">
        <f>AVERAGEIFS($AH$2:$AH$1391,$Y$2:$Y$1391,$AO3,$AM$2:$AM$1391,"Non-Anthropogenic")</f>
        <v>-0.86329135802469126</v>
      </c>
      <c r="AS3" s="13">
        <f ca="1">AVERAGEIFS($AJ$2:$AJ$1391,$Y$2:$Y$1391,$AO3,$AM$2:$AM$1391,"&lt;&gt;Non-Anthropogenic")</f>
        <v>6.4839064471148236</v>
      </c>
      <c r="AT3" s="13">
        <f ca="1">AVERAGEIFS($AJ$2:$AJ$1391,$Y$2:$Y$1391,$AO3,$AM$2:$AM$1391,"Non-Anthropogenic")</f>
        <v>4.2048376021502358</v>
      </c>
      <c r="AU3" s="21">
        <f>ABS(((MCDegPinoAnt!B40-MCDegPinoAnt!B22)/2)/MCDegPinoAnt!B4)</f>
        <v>47.907276758703844</v>
      </c>
      <c r="AV3" s="21">
        <f>ABS(((MCDegPinoNoAnt!B40-MCDegPinoNoAnt!B22)/2)/MCDegPinoNoAnt!B4)</f>
        <v>6.7675758284447376</v>
      </c>
      <c r="AW3" s="14">
        <f>COUNTIFS($Y$2:$Y$1391,$AO3,$AM$2:$AM$1391,"&lt;&gt;Non-Anthropogenic")</f>
        <v>28</v>
      </c>
      <c r="AX3" s="14">
        <f>COUNTIFS($Y$2:$Y$1391,$AO3,$AM$2:$AM$1391,"=Non-Anthropogenic")</f>
        <v>36</v>
      </c>
      <c r="AY3" s="68"/>
      <c r="AZ3" s="68" t="s">
        <v>1976</v>
      </c>
      <c r="BA3" s="85">
        <f>[2]Conifer_biomass_model!$Z$27*0.47</f>
        <v>34.963299999999997</v>
      </c>
      <c r="BB3" s="85">
        <f>[2]Conifer_biomass_model!$Z$28</f>
        <v>0</v>
      </c>
      <c r="BC3" s="89">
        <f>[2]Conifer_biomass_model!$Z$25</f>
        <v>16.466433757153034</v>
      </c>
      <c r="BD3" s="87">
        <f>[2]Conifer_biomass_model!$Z$26</f>
        <v>74.497225292936122</v>
      </c>
    </row>
    <row r="4" spans="1:56">
      <c r="A4" s="27">
        <v>190</v>
      </c>
      <c r="B4" s="27" t="s">
        <v>71</v>
      </c>
      <c r="C4" s="27" t="s">
        <v>1978</v>
      </c>
      <c r="D4" s="27"/>
      <c r="E4" s="27"/>
      <c r="F4" s="27" t="s">
        <v>68</v>
      </c>
      <c r="G4" s="27">
        <v>3</v>
      </c>
      <c r="H4" s="27" t="s">
        <v>53</v>
      </c>
      <c r="I4" s="27" t="s">
        <v>54</v>
      </c>
      <c r="J4" s="27"/>
      <c r="K4" s="27"/>
      <c r="L4" s="27" t="s">
        <v>56</v>
      </c>
      <c r="M4" s="27" t="s">
        <v>68</v>
      </c>
      <c r="N4" s="27">
        <v>3</v>
      </c>
      <c r="O4" s="27" t="s">
        <v>53</v>
      </c>
      <c r="P4" s="27" t="s">
        <v>60</v>
      </c>
      <c r="Q4" s="27"/>
      <c r="R4" s="27"/>
      <c r="S4" s="27"/>
      <c r="T4" s="27"/>
      <c r="U4" s="27"/>
      <c r="V4" s="27" t="s">
        <v>71</v>
      </c>
      <c r="W4" s="27">
        <v>12.9278</v>
      </c>
      <c r="X4" s="27">
        <v>-84.774649999999994</v>
      </c>
      <c r="Y4" s="27" t="s">
        <v>1976</v>
      </c>
      <c r="Z4" s="27" t="s">
        <v>1979</v>
      </c>
      <c r="AA4" s="27" t="s">
        <v>1928</v>
      </c>
      <c r="AB4" s="28">
        <f t="shared" si="2"/>
        <v>11.654433333333332</v>
      </c>
      <c r="AC4" s="28">
        <f ca="1">[3]!RandTruncNormal(AB4,VLOOKUP(Y4,$AZ$1:$BD$4,4,FALSE),0,VLOOKUP(Y4,$AZ$1:$BD$4,5,FALSE))</f>
        <v>5.4591451264445183</v>
      </c>
      <c r="AD4" s="28">
        <f t="shared" si="3"/>
        <v>11.654433333333332</v>
      </c>
      <c r="AE4" s="28">
        <f ca="1">[3]!RandTruncNormal(AD4,VLOOKUP(Y4,$AZ$1:$BD$4,4,FALSE),0,VLOOKUP(Y4,$AZ$1:$BD$4,5,FALSE))</f>
        <v>22.844370392749074</v>
      </c>
      <c r="AF4" s="29">
        <f t="shared" si="0"/>
        <v>0</v>
      </c>
      <c r="AG4" s="29">
        <f t="shared" si="1"/>
        <v>0</v>
      </c>
      <c r="AH4" s="28">
        <f t="shared" ref="AH4:AH67" si="7">VLOOKUP(Y4,$AZ$1:$BD$4,2,FALSE)*AG4</f>
        <v>0</v>
      </c>
      <c r="AI4" s="28">
        <f t="shared" si="4"/>
        <v>0</v>
      </c>
      <c r="AJ4" s="13">
        <f t="shared" ca="1" si="5"/>
        <v>17.385225266304555</v>
      </c>
      <c r="AK4" s="68">
        <v>1</v>
      </c>
      <c r="AL4" s="68">
        <v>1</v>
      </c>
      <c r="AM4" s="68" t="str">
        <f t="shared" si="6"/>
        <v>Anthropogenic_roads_rivers</v>
      </c>
      <c r="AO4" s="82" t="s">
        <v>1983</v>
      </c>
      <c r="AP4" s="82" t="s">
        <v>2037</v>
      </c>
      <c r="AQ4" s="83">
        <f>AVERAGEIFS($AH$2:$AH$1391,$Y$2:$Y$1391,$AO4,$Z$2:$Z$1391,"&lt;&gt;Estable",$AM$2:$AM$1391,"&lt;&gt;Non-Anthropogenic")</f>
        <v>-9.4769857747020474</v>
      </c>
      <c r="AR4" s="83">
        <f>AVERAGEIFS($AH$2:$AH$1391,$Y$2:$Y$1391,$AO4,$Z$2:$Z$1391,"&lt;&gt;Estable",$AM$2:$AM$1391,"Non-Anthropogenic")</f>
        <v>-5.156655844155841</v>
      </c>
      <c r="AS4" s="83">
        <f ca="1">AVERAGEIFS($AJ$2:$AJ$1391,$Y$2:$Y$1391,$AO4,$Z$2:$Z$1391,"&lt;&gt;Estable",$AM$2:$AM$1391,"&lt;&gt;Non-Anthropogenic")</f>
        <v>-10.741262682802493</v>
      </c>
      <c r="AT4" s="83">
        <f ca="1">AVERAGEIFS($AJ$2:$AJ$1391,$Y$2:$Y$1391,$AO4,$Z$2:$Z$1391,"&lt;&gt;Estable",$AM$2:$AM$1391,"Non-Anthropogenic")</f>
        <v>-1.9172512309268288</v>
      </c>
      <c r="AU4" s="106">
        <f>ABS(((MCDegBLAnt!B40-MCDegBLAnt!B22)/2)/MCDegBLAnt!B4)</f>
        <v>0.49827473721876542</v>
      </c>
      <c r="AV4" s="106">
        <f>ABS(((MCDegBLNoAnt!B40-MCDegBLNoAnt!B22)/2)/MCDegBLNoAnt!B4)</f>
        <v>0.82768247590575217</v>
      </c>
      <c r="AW4" s="107">
        <f>COUNTIFS($Y$2:$Y$1391,$AO4,$AM$2:$AM$1391,"&lt;&gt;Non-Anthropogenic")</f>
        <v>654</v>
      </c>
      <c r="AX4" s="107">
        <f>COUNTIFS($Y$2:$Y$1391,$AO4,$AM$2:$AM$1391,"=Non-Anthropogenic")</f>
        <v>670</v>
      </c>
      <c r="AY4" s="68"/>
      <c r="AZ4" s="82" t="s">
        <v>1983</v>
      </c>
      <c r="BA4" s="86">
        <f>[2]BL_biomass_model!$I$5*100</f>
        <v>63.53</v>
      </c>
      <c r="BB4" s="86">
        <f>[2]BL_biomass_model!$I$6</f>
        <v>22.521000000000001</v>
      </c>
      <c r="BC4" s="90">
        <f>[2]BL_biomass_model!$I$3</f>
        <v>35.3271582199229</v>
      </c>
      <c r="BD4" s="88">
        <f>[2]BL_biomass_model!$I$4</f>
        <v>330.77731565430287</v>
      </c>
    </row>
    <row r="5" spans="1:56">
      <c r="A5" s="27">
        <v>191</v>
      </c>
      <c r="B5" s="27" t="s">
        <v>72</v>
      </c>
      <c r="C5" s="27" t="s">
        <v>1978</v>
      </c>
      <c r="D5" s="27"/>
      <c r="E5" s="27"/>
      <c r="F5" s="27" t="s">
        <v>70</v>
      </c>
      <c r="G5" s="27">
        <v>9</v>
      </c>
      <c r="H5" s="27" t="s">
        <v>53</v>
      </c>
      <c r="I5" s="27" t="s">
        <v>54</v>
      </c>
      <c r="J5" s="27"/>
      <c r="K5" s="27"/>
      <c r="L5" s="27" t="s">
        <v>56</v>
      </c>
      <c r="M5" s="27" t="s">
        <v>70</v>
      </c>
      <c r="N5" s="27">
        <v>9</v>
      </c>
      <c r="O5" s="27" t="s">
        <v>53</v>
      </c>
      <c r="P5" s="27" t="s">
        <v>60</v>
      </c>
      <c r="Q5" s="27"/>
      <c r="R5" s="27"/>
      <c r="S5" s="27"/>
      <c r="T5" s="27"/>
      <c r="U5" s="27"/>
      <c r="V5" s="27" t="s">
        <v>72</v>
      </c>
      <c r="W5" s="27">
        <v>12.927289999999999</v>
      </c>
      <c r="X5" s="27">
        <v>-84.477109999999996</v>
      </c>
      <c r="Y5" s="27" t="s">
        <v>1976</v>
      </c>
      <c r="Z5" s="27" t="s">
        <v>1979</v>
      </c>
      <c r="AA5" s="27" t="s">
        <v>1929</v>
      </c>
      <c r="AB5" s="28">
        <f t="shared" si="2"/>
        <v>34.963299999999997</v>
      </c>
      <c r="AC5" s="28">
        <f ca="1">[3]!RandTruncNormal(AB5,VLOOKUP(Y5,$AZ$1:$BD$4,4,FALSE),0,VLOOKUP(Y5,$AZ$1:$BD$4,5,FALSE))</f>
        <v>19.096533894439695</v>
      </c>
      <c r="AD5" s="28">
        <f t="shared" si="3"/>
        <v>34.963299999999997</v>
      </c>
      <c r="AE5" s="28">
        <f ca="1">[3]!RandTruncNormal(AD5,VLOOKUP(Y5,$AZ$1:$BD$4,4,FALSE),0,VLOOKUP(Y5,$AZ$1:$BD$4,5,FALSE))</f>
        <v>37.022538377974087</v>
      </c>
      <c r="AF5" s="29">
        <f t="shared" si="0"/>
        <v>0</v>
      </c>
      <c r="AG5" s="29">
        <f t="shared" si="1"/>
        <v>0</v>
      </c>
      <c r="AH5" s="28">
        <f t="shared" si="7"/>
        <v>0</v>
      </c>
      <c r="AI5" s="28">
        <f t="shared" si="4"/>
        <v>0</v>
      </c>
      <c r="AJ5" s="13">
        <f t="shared" ca="1" si="5"/>
        <v>17.926004483534392</v>
      </c>
      <c r="AK5" s="68">
        <v>0</v>
      </c>
      <c r="AL5" s="68">
        <v>0</v>
      </c>
      <c r="AM5" s="68" t="str">
        <f>IF(AND(AK5=0,AL5=0),"Non-Anthropogenic",IF(AND(AK5=1,AL5=0),"Anthropogenic_rivers",IF(AND(AK5=0,AL5=1),"Anthopogenic_roads",IF(AND(AK5=1,AL5=1),"Anthropogenic_roads_rivers",0))))</f>
        <v>Non-Anthropogenic</v>
      </c>
      <c r="AO5" s="105"/>
      <c r="AP5" s="68"/>
      <c r="AW5" s="5"/>
      <c r="AX5" s="5"/>
      <c r="AY5" s="68"/>
      <c r="AZ5" s="68"/>
    </row>
    <row r="6" spans="1:56">
      <c r="A6" s="27">
        <v>192</v>
      </c>
      <c r="B6" s="27" t="s">
        <v>73</v>
      </c>
      <c r="C6" s="27" t="s">
        <v>1978</v>
      </c>
      <c r="D6" s="27"/>
      <c r="E6" s="27"/>
      <c r="F6" s="27" t="s">
        <v>70</v>
      </c>
      <c r="G6" s="27">
        <v>9</v>
      </c>
      <c r="H6" s="27" t="s">
        <v>61</v>
      </c>
      <c r="I6" s="27" t="s">
        <v>54</v>
      </c>
      <c r="J6" s="27"/>
      <c r="K6" s="27"/>
      <c r="L6" s="27" t="s">
        <v>56</v>
      </c>
      <c r="M6" s="27" t="s">
        <v>70</v>
      </c>
      <c r="N6" s="27">
        <v>7</v>
      </c>
      <c r="O6" s="27" t="s">
        <v>53</v>
      </c>
      <c r="P6" s="27" t="s">
        <v>58</v>
      </c>
      <c r="Q6" s="27"/>
      <c r="R6" s="27"/>
      <c r="S6" s="27"/>
      <c r="T6" s="27"/>
      <c r="U6" s="27"/>
      <c r="V6" s="27" t="s">
        <v>73</v>
      </c>
      <c r="W6" s="27">
        <v>12.97067</v>
      </c>
      <c r="X6" s="27">
        <v>-85.071870000000004</v>
      </c>
      <c r="Y6" s="27" t="s">
        <v>1976</v>
      </c>
      <c r="Z6" s="27" t="s">
        <v>1977</v>
      </c>
      <c r="AA6" s="27" t="s">
        <v>1928</v>
      </c>
      <c r="AB6" s="28">
        <f t="shared" si="2"/>
        <v>34.963299999999997</v>
      </c>
      <c r="AC6" s="28">
        <f ca="1">[3]!RandTruncNormal(AB6,VLOOKUP(Y6,$AZ$1:$BD$4,4,FALSE),0,VLOOKUP(Y6,$AZ$1:$BD$4,5,FALSE))</f>
        <v>45.941244033727941</v>
      </c>
      <c r="AD6" s="28">
        <f t="shared" si="3"/>
        <v>27.193677777777776</v>
      </c>
      <c r="AE6" s="28">
        <f ca="1">[3]!RandTruncNormal(AD6,VLOOKUP(Y6,$AZ$1:$BD$4,4,FALSE),0,VLOOKUP(Y6,$AZ$1:$BD$4,5,FALSE))</f>
        <v>55.771467285351498</v>
      </c>
      <c r="AF6" s="29">
        <f t="shared" si="0"/>
        <v>-0.22222222222222221</v>
      </c>
      <c r="AG6" s="29">
        <f t="shared" si="1"/>
        <v>-0.22222222222222221</v>
      </c>
      <c r="AH6" s="28">
        <f t="shared" si="7"/>
        <v>-7.7696222222222211</v>
      </c>
      <c r="AI6" s="28">
        <f t="shared" si="4"/>
        <v>-7.7696222222222211</v>
      </c>
      <c r="AJ6" s="13">
        <f t="shared" ca="1" si="5"/>
        <v>9.8302232516235577</v>
      </c>
      <c r="AK6" s="68">
        <v>0</v>
      </c>
      <c r="AL6" s="68">
        <v>1</v>
      </c>
      <c r="AM6" s="68" t="str">
        <f t="shared" si="6"/>
        <v>Anthopogenic_roads</v>
      </c>
      <c r="AO6" s="68"/>
      <c r="AP6" s="68"/>
      <c r="AY6" s="68"/>
      <c r="AZ6" s="68"/>
    </row>
    <row r="7" spans="1:56">
      <c r="A7" s="27">
        <v>193</v>
      </c>
      <c r="B7" s="27" t="s">
        <v>74</v>
      </c>
      <c r="C7" s="27" t="s">
        <v>1978</v>
      </c>
      <c r="D7" s="27"/>
      <c r="E7" s="27"/>
      <c r="F7" s="27" t="s">
        <v>68</v>
      </c>
      <c r="G7" s="27">
        <v>3</v>
      </c>
      <c r="H7" s="27" t="s">
        <v>56</v>
      </c>
      <c r="I7" s="27" t="s">
        <v>54</v>
      </c>
      <c r="J7" s="27"/>
      <c r="K7" s="27"/>
      <c r="L7" s="27" t="s">
        <v>56</v>
      </c>
      <c r="M7" s="27" t="s">
        <v>68</v>
      </c>
      <c r="N7" s="27">
        <v>4</v>
      </c>
      <c r="O7" s="27" t="s">
        <v>53</v>
      </c>
      <c r="P7" s="27" t="s">
        <v>58</v>
      </c>
      <c r="Q7" s="27"/>
      <c r="R7" s="27"/>
      <c r="S7" s="27"/>
      <c r="T7" s="27"/>
      <c r="U7" s="27"/>
      <c r="V7" s="27" t="s">
        <v>74</v>
      </c>
      <c r="W7" s="27">
        <v>12.970560000000001</v>
      </c>
      <c r="X7" s="27">
        <v>-84.561700000000002</v>
      </c>
      <c r="Y7" s="27" t="s">
        <v>1976</v>
      </c>
      <c r="Z7" s="27" t="s">
        <v>1982</v>
      </c>
      <c r="AA7" s="27" t="s">
        <v>1928</v>
      </c>
      <c r="AB7" s="28">
        <f t="shared" si="2"/>
        <v>11.654433333333332</v>
      </c>
      <c r="AC7" s="28">
        <f ca="1">[3]!RandTruncNormal(AB7,VLOOKUP(Y7,$AZ$1:$BD$4,4,FALSE),0,VLOOKUP(Y7,$AZ$1:$BD$4,5,FALSE))</f>
        <v>36.320332158565428</v>
      </c>
      <c r="AD7" s="28">
        <f t="shared" si="3"/>
        <v>15.539244444444442</v>
      </c>
      <c r="AE7" s="28">
        <f ca="1">[3]!RandTruncNormal(AD7,VLOOKUP(Y7,$AZ$1:$BD$4,4,FALSE),0,VLOOKUP(Y7,$AZ$1:$BD$4,5,FALSE))</f>
        <v>2.378790013539307</v>
      </c>
      <c r="AF7" s="29">
        <f t="shared" si="0"/>
        <v>0.1111111111111111</v>
      </c>
      <c r="AG7" s="29">
        <f t="shared" si="1"/>
        <v>0</v>
      </c>
      <c r="AH7" s="28">
        <f t="shared" si="7"/>
        <v>0</v>
      </c>
      <c r="AI7" s="28">
        <f t="shared" si="4"/>
        <v>3.8848111111111105</v>
      </c>
      <c r="AJ7" s="13">
        <f t="shared" ca="1" si="5"/>
        <v>-33.941542145026119</v>
      </c>
      <c r="AK7" s="68">
        <v>0</v>
      </c>
      <c r="AL7" s="68">
        <v>1</v>
      </c>
      <c r="AM7" s="68" t="str">
        <f t="shared" si="6"/>
        <v>Anthopogenic_roads</v>
      </c>
      <c r="AO7" s="68"/>
      <c r="AP7" s="68"/>
      <c r="AY7" s="68"/>
      <c r="AZ7" s="68"/>
    </row>
    <row r="8" spans="1:56">
      <c r="A8" s="27">
        <v>194</v>
      </c>
      <c r="B8" s="27" t="s">
        <v>75</v>
      </c>
      <c r="C8" s="27" t="s">
        <v>1978</v>
      </c>
      <c r="D8" s="27"/>
      <c r="E8" s="27"/>
      <c r="F8" s="27" t="s">
        <v>68</v>
      </c>
      <c r="G8" s="27">
        <v>3</v>
      </c>
      <c r="H8" s="27" t="s">
        <v>53</v>
      </c>
      <c r="I8" s="27" t="s">
        <v>54</v>
      </c>
      <c r="J8" s="27"/>
      <c r="K8" s="27"/>
      <c r="L8" s="27" t="s">
        <v>56</v>
      </c>
      <c r="M8" s="27" t="s">
        <v>68</v>
      </c>
      <c r="N8" s="27">
        <v>3</v>
      </c>
      <c r="O8" s="27" t="s">
        <v>53</v>
      </c>
      <c r="P8" s="27" t="s">
        <v>58</v>
      </c>
      <c r="Q8" s="27"/>
      <c r="R8" s="27"/>
      <c r="S8" s="27"/>
      <c r="T8" s="27"/>
      <c r="U8" s="27"/>
      <c r="V8" s="27" t="s">
        <v>75</v>
      </c>
      <c r="W8" s="27">
        <v>13.012449999999999</v>
      </c>
      <c r="X8" s="27">
        <v>-84.816419999999994</v>
      </c>
      <c r="Y8" s="27" t="s">
        <v>1976</v>
      </c>
      <c r="Z8" s="27" t="s">
        <v>1979</v>
      </c>
      <c r="AA8" s="27" t="s">
        <v>1928</v>
      </c>
      <c r="AB8" s="28">
        <f t="shared" si="2"/>
        <v>11.654433333333332</v>
      </c>
      <c r="AC8" s="28">
        <f ca="1">[3]!RandTruncNormal(AB8,VLOOKUP(Y8,$AZ$1:$BD$4,4,FALSE),0,VLOOKUP(Y8,$AZ$1:$BD$4,5,FALSE))</f>
        <v>42.767647410382274</v>
      </c>
      <c r="AD8" s="28">
        <f t="shared" si="3"/>
        <v>11.654433333333332</v>
      </c>
      <c r="AE8" s="28">
        <f ca="1">[3]!RandTruncNormal(AD8,VLOOKUP(Y8,$AZ$1:$BD$4,4,FALSE),0,VLOOKUP(Y8,$AZ$1:$BD$4,5,FALSE))</f>
        <v>10.412677861989573</v>
      </c>
      <c r="AF8" s="29">
        <f t="shared" si="0"/>
        <v>0</v>
      </c>
      <c r="AG8" s="29">
        <f t="shared" si="1"/>
        <v>0</v>
      </c>
      <c r="AH8" s="28">
        <f t="shared" si="7"/>
        <v>0</v>
      </c>
      <c r="AI8" s="28">
        <f t="shared" si="4"/>
        <v>0</v>
      </c>
      <c r="AJ8" s="13">
        <f t="shared" ca="1" si="5"/>
        <v>-32.354969548392702</v>
      </c>
      <c r="AK8" s="68">
        <v>0</v>
      </c>
      <c r="AL8" s="68">
        <v>1</v>
      </c>
      <c r="AM8" s="68" t="str">
        <f t="shared" si="6"/>
        <v>Anthopogenic_roads</v>
      </c>
      <c r="AO8" s="68"/>
      <c r="AP8" s="68"/>
      <c r="AY8" s="68"/>
      <c r="AZ8" s="68"/>
    </row>
    <row r="9" spans="1:56">
      <c r="A9" s="27">
        <v>195</v>
      </c>
      <c r="B9" s="27" t="s">
        <v>76</v>
      </c>
      <c r="C9" s="27" t="s">
        <v>1978</v>
      </c>
      <c r="D9" s="27"/>
      <c r="E9" s="27"/>
      <c r="F9" s="27" t="s">
        <v>68</v>
      </c>
      <c r="G9" s="27">
        <v>3</v>
      </c>
      <c r="H9" s="27" t="s">
        <v>56</v>
      </c>
      <c r="I9" s="27" t="s">
        <v>54</v>
      </c>
      <c r="J9" s="27"/>
      <c r="K9" s="27"/>
      <c r="L9" s="27" t="s">
        <v>56</v>
      </c>
      <c r="M9" s="27" t="s">
        <v>68</v>
      </c>
      <c r="N9" s="27">
        <v>3</v>
      </c>
      <c r="O9" s="27" t="s">
        <v>53</v>
      </c>
      <c r="P9" s="27" t="s">
        <v>58</v>
      </c>
      <c r="Q9" s="27"/>
      <c r="R9" s="27"/>
      <c r="S9" s="27"/>
      <c r="T9" s="27"/>
      <c r="U9" s="27"/>
      <c r="V9" s="27" t="s">
        <v>76</v>
      </c>
      <c r="W9" s="27">
        <v>13.05602</v>
      </c>
      <c r="X9" s="27">
        <v>-84.944900000000004</v>
      </c>
      <c r="Y9" s="27" t="s">
        <v>1976</v>
      </c>
      <c r="Z9" s="27" t="s">
        <v>1979</v>
      </c>
      <c r="AA9" s="27" t="s">
        <v>1928</v>
      </c>
      <c r="AB9" s="28">
        <f t="shared" si="2"/>
        <v>11.654433333333332</v>
      </c>
      <c r="AC9" s="28">
        <f ca="1">[3]!RandTruncNormal(AB9,VLOOKUP(Y9,$AZ$1:$BD$4,4,FALSE),0,VLOOKUP(Y9,$AZ$1:$BD$4,5,FALSE))</f>
        <v>13.009174786519376</v>
      </c>
      <c r="AD9" s="28">
        <f t="shared" si="3"/>
        <v>11.654433333333332</v>
      </c>
      <c r="AE9" s="28">
        <f ca="1">[3]!RandTruncNormal(AD9,VLOOKUP(Y9,$AZ$1:$BD$4,4,FALSE),0,VLOOKUP(Y9,$AZ$1:$BD$4,5,FALSE))</f>
        <v>0.48212059638868449</v>
      </c>
      <c r="AF9" s="29">
        <f t="shared" si="0"/>
        <v>0</v>
      </c>
      <c r="AG9" s="29">
        <f t="shared" si="1"/>
        <v>0</v>
      </c>
      <c r="AH9" s="28">
        <f t="shared" si="7"/>
        <v>0</v>
      </c>
      <c r="AI9" s="28">
        <f t="shared" si="4"/>
        <v>0</v>
      </c>
      <c r="AJ9" s="13">
        <f t="shared" ca="1" si="5"/>
        <v>-12.527054190130691</v>
      </c>
      <c r="AK9" s="68">
        <v>0</v>
      </c>
      <c r="AL9" s="68">
        <v>1</v>
      </c>
      <c r="AM9" s="68" t="str">
        <f t="shared" si="6"/>
        <v>Anthopogenic_roads</v>
      </c>
      <c r="AO9" s="68"/>
      <c r="AP9" s="68"/>
      <c r="AY9" s="68"/>
      <c r="AZ9" s="68"/>
    </row>
    <row r="10" spans="1:56">
      <c r="A10" s="27">
        <v>196</v>
      </c>
      <c r="B10" s="27" t="s">
        <v>77</v>
      </c>
      <c r="C10" s="27" t="s">
        <v>1978</v>
      </c>
      <c r="D10" s="27"/>
      <c r="E10" s="27"/>
      <c r="F10" s="27" t="s">
        <v>68</v>
      </c>
      <c r="G10" s="27">
        <v>4</v>
      </c>
      <c r="H10" s="27" t="s">
        <v>56</v>
      </c>
      <c r="I10" s="27" t="s">
        <v>54</v>
      </c>
      <c r="J10" s="27"/>
      <c r="K10" s="27"/>
      <c r="L10" s="27" t="s">
        <v>56</v>
      </c>
      <c r="M10" s="27" t="s">
        <v>70</v>
      </c>
      <c r="N10" s="27">
        <v>7</v>
      </c>
      <c r="O10" s="27" t="s">
        <v>56</v>
      </c>
      <c r="P10" s="27" t="s">
        <v>60</v>
      </c>
      <c r="Q10" s="27"/>
      <c r="R10" s="27"/>
      <c r="S10" s="27"/>
      <c r="T10" s="27"/>
      <c r="U10" s="27"/>
      <c r="V10" s="27" t="s">
        <v>77</v>
      </c>
      <c r="W10" s="27">
        <v>13.055680000000001</v>
      </c>
      <c r="X10" s="27">
        <v>-84.817499999999995</v>
      </c>
      <c r="Y10" s="27" t="s">
        <v>1976</v>
      </c>
      <c r="Z10" s="27" t="s">
        <v>1982</v>
      </c>
      <c r="AA10" s="27" t="s">
        <v>1929</v>
      </c>
      <c r="AB10" s="28">
        <f t="shared" si="2"/>
        <v>15.539244444444442</v>
      </c>
      <c r="AC10" s="28">
        <f ca="1">[3]!RandTruncNormal(AB10,VLOOKUP(Y10,$AZ$1:$BD$4,4,FALSE),0,VLOOKUP(Y10,$AZ$1:$BD$4,5,FALSE))</f>
        <v>35.196028635395734</v>
      </c>
      <c r="AD10" s="28">
        <f t="shared" si="3"/>
        <v>27.193677777777776</v>
      </c>
      <c r="AE10" s="28">
        <f ca="1">[3]!RandTruncNormal(AD10,VLOOKUP(Y10,$AZ$1:$BD$4,4,FALSE),0,VLOOKUP(Y10,$AZ$1:$BD$4,5,FALSE))</f>
        <v>50.668222570306618</v>
      </c>
      <c r="AF10" s="29">
        <f t="shared" si="0"/>
        <v>0.33333333333333331</v>
      </c>
      <c r="AG10" s="29">
        <f t="shared" si="1"/>
        <v>0.33333333333333331</v>
      </c>
      <c r="AH10" s="28">
        <f t="shared" si="7"/>
        <v>11.654433333333332</v>
      </c>
      <c r="AI10" s="28">
        <f t="shared" si="4"/>
        <v>11.654433333333332</v>
      </c>
      <c r="AJ10" s="13">
        <f t="shared" ca="1" si="5"/>
        <v>15.472193934910884</v>
      </c>
      <c r="AK10" s="68">
        <v>0</v>
      </c>
      <c r="AL10" s="68">
        <v>1</v>
      </c>
      <c r="AM10" s="68" t="str">
        <f t="shared" si="6"/>
        <v>Anthopogenic_roads</v>
      </c>
      <c r="AO10" s="68"/>
      <c r="AP10" s="68"/>
      <c r="AY10" s="68"/>
      <c r="AZ10" s="68"/>
    </row>
    <row r="11" spans="1:56">
      <c r="A11" s="27">
        <v>197</v>
      </c>
      <c r="B11" s="27" t="s">
        <v>78</v>
      </c>
      <c r="C11" s="27" t="s">
        <v>1978</v>
      </c>
      <c r="D11" s="27"/>
      <c r="E11" s="27"/>
      <c r="F11" s="27" t="s">
        <v>68</v>
      </c>
      <c r="G11" s="27">
        <v>3</v>
      </c>
      <c r="H11" s="27" t="s">
        <v>64</v>
      </c>
      <c r="I11" s="27" t="s">
        <v>54</v>
      </c>
      <c r="J11" s="27"/>
      <c r="K11" s="27"/>
      <c r="L11" s="27" t="s">
        <v>56</v>
      </c>
      <c r="M11" s="27" t="s">
        <v>68</v>
      </c>
      <c r="N11" s="27">
        <v>6</v>
      </c>
      <c r="O11" s="27" t="s">
        <v>53</v>
      </c>
      <c r="P11" s="27" t="s">
        <v>60</v>
      </c>
      <c r="Q11" s="27"/>
      <c r="R11" s="27"/>
      <c r="S11" s="27"/>
      <c r="T11" s="27"/>
      <c r="U11" s="27"/>
      <c r="V11" s="27" t="s">
        <v>78</v>
      </c>
      <c r="W11" s="27">
        <v>13.097530000000001</v>
      </c>
      <c r="X11" s="27">
        <v>-84.987160000000003</v>
      </c>
      <c r="Y11" s="27" t="s">
        <v>1976</v>
      </c>
      <c r="Z11" s="27" t="s">
        <v>1982</v>
      </c>
      <c r="AA11" s="27" t="s">
        <v>1928</v>
      </c>
      <c r="AB11" s="28">
        <f t="shared" si="2"/>
        <v>11.654433333333332</v>
      </c>
      <c r="AC11" s="28">
        <f ca="1">[3]!RandTruncNormal(AB11,VLOOKUP(Y11,$AZ$1:$BD$4,4,FALSE),0,VLOOKUP(Y11,$AZ$1:$BD$4,5,FALSE))</f>
        <v>10.526167656806351</v>
      </c>
      <c r="AD11" s="28">
        <f t="shared" si="3"/>
        <v>23.308866666666663</v>
      </c>
      <c r="AE11" s="28">
        <f ca="1">[3]!RandTruncNormal(AD11,VLOOKUP(Y11,$AZ$1:$BD$4,4,FALSE),0,VLOOKUP(Y11,$AZ$1:$BD$4,5,FALSE))</f>
        <v>43.456988319525806</v>
      </c>
      <c r="AF11" s="29">
        <f t="shared" si="0"/>
        <v>0.33333333333333331</v>
      </c>
      <c r="AG11" s="29">
        <f t="shared" si="1"/>
        <v>0.33333333333333331</v>
      </c>
      <c r="AH11" s="28">
        <f t="shared" si="7"/>
        <v>11.654433333333332</v>
      </c>
      <c r="AI11" s="28">
        <f t="shared" si="4"/>
        <v>11.654433333333332</v>
      </c>
      <c r="AJ11" s="13">
        <f t="shared" ca="1" si="5"/>
        <v>32.930820662719455</v>
      </c>
      <c r="AK11" s="68">
        <v>0</v>
      </c>
      <c r="AL11" s="68">
        <v>1</v>
      </c>
      <c r="AM11" s="68" t="str">
        <f t="shared" si="6"/>
        <v>Anthopogenic_roads</v>
      </c>
      <c r="AO11" s="68"/>
      <c r="AP11" s="68"/>
      <c r="AY11" s="68"/>
      <c r="AZ11" s="68"/>
    </row>
    <row r="12" spans="1:56">
      <c r="A12" s="27">
        <v>198</v>
      </c>
      <c r="B12" s="27" t="s">
        <v>79</v>
      </c>
      <c r="C12" s="27" t="s">
        <v>1978</v>
      </c>
      <c r="D12" s="27"/>
      <c r="E12" s="27"/>
      <c r="F12" s="27" t="s">
        <v>70</v>
      </c>
      <c r="G12" s="27">
        <v>9</v>
      </c>
      <c r="H12" s="27" t="s">
        <v>53</v>
      </c>
      <c r="I12" s="27" t="s">
        <v>54</v>
      </c>
      <c r="J12" s="27"/>
      <c r="K12" s="27"/>
      <c r="L12" s="27" t="s">
        <v>56</v>
      </c>
      <c r="M12" s="27" t="s">
        <v>70</v>
      </c>
      <c r="N12" s="27">
        <v>9</v>
      </c>
      <c r="O12" s="27" t="s">
        <v>53</v>
      </c>
      <c r="P12" s="27" t="s">
        <v>58</v>
      </c>
      <c r="Q12" s="27"/>
      <c r="R12" s="27"/>
      <c r="S12" s="27"/>
      <c r="T12" s="27"/>
      <c r="U12" s="27"/>
      <c r="V12" s="27" t="s">
        <v>79</v>
      </c>
      <c r="W12" s="27">
        <v>13.14034</v>
      </c>
      <c r="X12" s="27">
        <v>-85.029420000000002</v>
      </c>
      <c r="Y12" s="27" t="s">
        <v>1976</v>
      </c>
      <c r="Z12" s="27" t="s">
        <v>1979</v>
      </c>
      <c r="AA12" s="27" t="s">
        <v>1929</v>
      </c>
      <c r="AB12" s="28">
        <f t="shared" si="2"/>
        <v>34.963299999999997</v>
      </c>
      <c r="AC12" s="28">
        <f ca="1">[3]!RandTruncNormal(AB12,VLOOKUP(Y12,$AZ$1:$BD$4,4,FALSE),0,VLOOKUP(Y12,$AZ$1:$BD$4,5,FALSE))</f>
        <v>17.323889295281909</v>
      </c>
      <c r="AD12" s="28">
        <f t="shared" si="3"/>
        <v>34.963299999999997</v>
      </c>
      <c r="AE12" s="28">
        <f ca="1">[3]!RandTruncNormal(AD12,VLOOKUP(Y12,$AZ$1:$BD$4,4,FALSE),0,VLOOKUP(Y12,$AZ$1:$BD$4,5,FALSE))</f>
        <v>20.073079289140132</v>
      </c>
      <c r="AF12" s="29">
        <f t="shared" si="0"/>
        <v>0</v>
      </c>
      <c r="AG12" s="29">
        <f t="shared" si="1"/>
        <v>0</v>
      </c>
      <c r="AH12" s="28">
        <f t="shared" si="7"/>
        <v>0</v>
      </c>
      <c r="AI12" s="28">
        <f t="shared" si="4"/>
        <v>0</v>
      </c>
      <c r="AJ12" s="13">
        <f t="shared" ca="1" si="5"/>
        <v>2.7491899938582236</v>
      </c>
      <c r="AK12" s="68">
        <v>1</v>
      </c>
      <c r="AL12" s="68">
        <v>0</v>
      </c>
      <c r="AM12" s="68" t="str">
        <f t="shared" si="6"/>
        <v>Anthropogenic_rivers</v>
      </c>
      <c r="AO12" s="68"/>
      <c r="AP12" s="68"/>
      <c r="AY12" s="68"/>
      <c r="AZ12" s="68"/>
    </row>
    <row r="13" spans="1:56">
      <c r="A13" s="27">
        <v>199</v>
      </c>
      <c r="B13" s="27" t="s">
        <v>80</v>
      </c>
      <c r="C13" s="27" t="s">
        <v>1978</v>
      </c>
      <c r="D13" s="27"/>
      <c r="E13" s="27"/>
      <c r="F13" s="27" t="s">
        <v>68</v>
      </c>
      <c r="G13" s="27">
        <v>4</v>
      </c>
      <c r="H13" s="27" t="s">
        <v>56</v>
      </c>
      <c r="I13" s="27" t="s">
        <v>54</v>
      </c>
      <c r="J13" s="27"/>
      <c r="K13" s="27"/>
      <c r="L13" s="27" t="s">
        <v>56</v>
      </c>
      <c r="M13" s="27" t="s">
        <v>68</v>
      </c>
      <c r="N13" s="27">
        <v>5</v>
      </c>
      <c r="O13" s="27" t="s">
        <v>53</v>
      </c>
      <c r="P13" s="27" t="s">
        <v>58</v>
      </c>
      <c r="Q13" s="27"/>
      <c r="R13" s="27"/>
      <c r="S13" s="27"/>
      <c r="T13" s="27"/>
      <c r="U13" s="27"/>
      <c r="V13" s="27" t="s">
        <v>80</v>
      </c>
      <c r="W13" s="27">
        <v>13.140549999999999</v>
      </c>
      <c r="X13" s="27">
        <v>-84.561660000000003</v>
      </c>
      <c r="Y13" s="27" t="s">
        <v>1976</v>
      </c>
      <c r="Z13" s="27" t="s">
        <v>1982</v>
      </c>
      <c r="AA13" s="27" t="s">
        <v>1929</v>
      </c>
      <c r="AB13" s="28">
        <f t="shared" si="2"/>
        <v>15.539244444444442</v>
      </c>
      <c r="AC13" s="28">
        <f ca="1">[3]!RandTruncNormal(AB13,VLOOKUP(Y13,$AZ$1:$BD$4,4,FALSE),0,VLOOKUP(Y13,$AZ$1:$BD$4,5,FALSE))</f>
        <v>0.84271165555927652</v>
      </c>
      <c r="AD13" s="28">
        <f t="shared" si="3"/>
        <v>19.424055555555555</v>
      </c>
      <c r="AE13" s="28">
        <f ca="1">[3]!RandTruncNormal(AD13,VLOOKUP(Y13,$AZ$1:$BD$4,4,FALSE),0,VLOOKUP(Y13,$AZ$1:$BD$4,5,FALSE))</f>
        <v>14.751136007212109</v>
      </c>
      <c r="AF13" s="29">
        <f t="shared" si="0"/>
        <v>0.1111111111111111</v>
      </c>
      <c r="AG13" s="29">
        <f t="shared" si="1"/>
        <v>0</v>
      </c>
      <c r="AH13" s="28">
        <f t="shared" si="7"/>
        <v>0</v>
      </c>
      <c r="AI13" s="28">
        <f t="shared" si="4"/>
        <v>3.8848111111111105</v>
      </c>
      <c r="AJ13" s="13">
        <f t="shared" ca="1" si="5"/>
        <v>13.908424351652833</v>
      </c>
      <c r="AK13" s="68">
        <v>0</v>
      </c>
      <c r="AL13" s="68">
        <v>1</v>
      </c>
      <c r="AM13" s="68" t="str">
        <f t="shared" si="6"/>
        <v>Anthopogenic_roads</v>
      </c>
      <c r="AO13" s="68"/>
      <c r="AP13" s="68"/>
      <c r="AY13" s="68"/>
      <c r="AZ13" s="68"/>
    </row>
    <row r="14" spans="1:56">
      <c r="A14" s="27">
        <v>200</v>
      </c>
      <c r="B14" s="27" t="s">
        <v>81</v>
      </c>
      <c r="C14" s="27" t="s">
        <v>1978</v>
      </c>
      <c r="D14" s="27"/>
      <c r="E14" s="27"/>
      <c r="F14" s="27" t="s">
        <v>68</v>
      </c>
      <c r="G14" s="27">
        <v>6</v>
      </c>
      <c r="H14" s="27" t="s">
        <v>56</v>
      </c>
      <c r="I14" s="27" t="s">
        <v>54</v>
      </c>
      <c r="J14" s="27"/>
      <c r="K14" s="27"/>
      <c r="L14" s="27" t="s">
        <v>56</v>
      </c>
      <c r="M14" s="27" t="s">
        <v>70</v>
      </c>
      <c r="N14" s="27">
        <v>9</v>
      </c>
      <c r="O14" s="27" t="s">
        <v>53</v>
      </c>
      <c r="P14" s="27" t="s">
        <v>60</v>
      </c>
      <c r="Q14" s="27"/>
      <c r="R14" s="27"/>
      <c r="S14" s="27"/>
      <c r="T14" s="27"/>
      <c r="U14" s="27"/>
      <c r="V14" s="27" t="s">
        <v>81</v>
      </c>
      <c r="W14" s="27">
        <v>13.18285</v>
      </c>
      <c r="X14" s="27">
        <v>-85.029730000000001</v>
      </c>
      <c r="Y14" s="27" t="s">
        <v>1976</v>
      </c>
      <c r="Z14" s="27" t="s">
        <v>1982</v>
      </c>
      <c r="AA14" s="27" t="s">
        <v>1928</v>
      </c>
      <c r="AB14" s="28">
        <f t="shared" si="2"/>
        <v>23.308866666666663</v>
      </c>
      <c r="AC14" s="28">
        <f ca="1">[3]!RandTruncNormal(AB14,VLOOKUP(Y14,$AZ$1:$BD$4,4,FALSE),0,VLOOKUP(Y14,$AZ$1:$BD$4,5,FALSE))</f>
        <v>13.859308040448532</v>
      </c>
      <c r="AD14" s="28">
        <f t="shared" si="3"/>
        <v>34.963299999999997</v>
      </c>
      <c r="AE14" s="28">
        <f ca="1">[3]!RandTruncNormal(AD14,VLOOKUP(Y14,$AZ$1:$BD$4,4,FALSE),0,VLOOKUP(Y14,$AZ$1:$BD$4,5,FALSE))</f>
        <v>46.683112111061035</v>
      </c>
      <c r="AF14" s="29">
        <f t="shared" si="0"/>
        <v>0.33333333333333331</v>
      </c>
      <c r="AG14" s="29">
        <f t="shared" si="1"/>
        <v>0.33333333333333331</v>
      </c>
      <c r="AH14" s="28">
        <f t="shared" si="7"/>
        <v>11.654433333333332</v>
      </c>
      <c r="AI14" s="28">
        <f t="shared" si="4"/>
        <v>11.654433333333332</v>
      </c>
      <c r="AJ14" s="13">
        <f t="shared" ca="1" si="5"/>
        <v>32.823804070612503</v>
      </c>
      <c r="AK14" s="68">
        <v>1</v>
      </c>
      <c r="AL14" s="68">
        <v>1</v>
      </c>
      <c r="AM14" s="68" t="str">
        <f t="shared" si="6"/>
        <v>Anthropogenic_roads_rivers</v>
      </c>
      <c r="AO14" s="68"/>
      <c r="AP14" s="68"/>
      <c r="AY14" s="68"/>
      <c r="AZ14" s="68"/>
    </row>
    <row r="15" spans="1:56">
      <c r="A15" s="27">
        <v>201</v>
      </c>
      <c r="B15" s="27" t="s">
        <v>82</v>
      </c>
      <c r="C15" s="27" t="s">
        <v>1978</v>
      </c>
      <c r="D15" s="27"/>
      <c r="E15" s="27"/>
      <c r="F15" s="27" t="s">
        <v>68</v>
      </c>
      <c r="G15" s="27">
        <v>3</v>
      </c>
      <c r="H15" s="27" t="s">
        <v>61</v>
      </c>
      <c r="I15" s="27" t="s">
        <v>54</v>
      </c>
      <c r="J15" s="27"/>
      <c r="K15" s="27"/>
      <c r="L15" s="27" t="s">
        <v>56</v>
      </c>
      <c r="M15" s="27" t="s">
        <v>68</v>
      </c>
      <c r="N15" s="27">
        <v>3</v>
      </c>
      <c r="O15" s="27" t="s">
        <v>53</v>
      </c>
      <c r="P15" s="27" t="s">
        <v>58</v>
      </c>
      <c r="Q15" s="27"/>
      <c r="R15" s="27"/>
      <c r="S15" s="27"/>
      <c r="T15" s="27"/>
      <c r="U15" s="27"/>
      <c r="V15" s="27" t="s">
        <v>82</v>
      </c>
      <c r="W15" s="27">
        <v>13.22531</v>
      </c>
      <c r="X15" s="27">
        <v>-84.860039999999998</v>
      </c>
      <c r="Y15" s="27" t="s">
        <v>1976</v>
      </c>
      <c r="Z15" s="27" t="s">
        <v>1979</v>
      </c>
      <c r="AA15" s="27" t="s">
        <v>1929</v>
      </c>
      <c r="AB15" s="28">
        <f t="shared" si="2"/>
        <v>11.654433333333332</v>
      </c>
      <c r="AC15" s="28">
        <f ca="1">[3]!RandTruncNormal(AB15,VLOOKUP(Y15,$AZ$1:$BD$4,4,FALSE),0,VLOOKUP(Y15,$AZ$1:$BD$4,5,FALSE))</f>
        <v>1.2209501171736716</v>
      </c>
      <c r="AD15" s="28">
        <f t="shared" si="3"/>
        <v>11.654433333333332</v>
      </c>
      <c r="AE15" s="28">
        <f ca="1">[3]!RandTruncNormal(AD15,VLOOKUP(Y15,$AZ$1:$BD$4,4,FALSE),0,VLOOKUP(Y15,$AZ$1:$BD$4,5,FALSE))</f>
        <v>23.860725172627845</v>
      </c>
      <c r="AF15" s="29">
        <f t="shared" si="0"/>
        <v>0</v>
      </c>
      <c r="AG15" s="29">
        <f t="shared" si="1"/>
        <v>0</v>
      </c>
      <c r="AH15" s="28">
        <f t="shared" si="7"/>
        <v>0</v>
      </c>
      <c r="AI15" s="28">
        <f t="shared" si="4"/>
        <v>0</v>
      </c>
      <c r="AJ15" s="13">
        <f t="shared" ca="1" si="5"/>
        <v>22.639775055454173</v>
      </c>
      <c r="AK15" s="68">
        <v>1</v>
      </c>
      <c r="AL15" s="68">
        <v>0</v>
      </c>
      <c r="AM15" s="68" t="str">
        <f t="shared" si="6"/>
        <v>Anthropogenic_rivers</v>
      </c>
      <c r="AO15" s="68"/>
      <c r="AP15" s="68"/>
      <c r="AY15" s="68"/>
      <c r="AZ15" s="68"/>
    </row>
    <row r="16" spans="1:56">
      <c r="A16" s="27">
        <v>202</v>
      </c>
      <c r="B16" s="27" t="s">
        <v>83</v>
      </c>
      <c r="C16" s="27" t="s">
        <v>1978</v>
      </c>
      <c r="D16" s="27"/>
      <c r="E16" s="27"/>
      <c r="F16" s="27" t="s">
        <v>70</v>
      </c>
      <c r="G16" s="27">
        <v>9</v>
      </c>
      <c r="H16" s="27" t="s">
        <v>61</v>
      </c>
      <c r="I16" s="27" t="s">
        <v>54</v>
      </c>
      <c r="J16" s="27"/>
      <c r="K16" s="27"/>
      <c r="L16" s="27" t="s">
        <v>56</v>
      </c>
      <c r="M16" s="27" t="s">
        <v>68</v>
      </c>
      <c r="N16" s="27">
        <v>6</v>
      </c>
      <c r="O16" s="27" t="s">
        <v>61</v>
      </c>
      <c r="P16" s="27" t="s">
        <v>58</v>
      </c>
      <c r="Q16" s="27"/>
      <c r="R16" s="27"/>
      <c r="S16" s="27"/>
      <c r="T16" s="27"/>
      <c r="U16" s="27"/>
      <c r="V16" s="27" t="s">
        <v>83</v>
      </c>
      <c r="W16" s="27">
        <v>13.22564</v>
      </c>
      <c r="X16" s="27">
        <v>-84.732470000000006</v>
      </c>
      <c r="Y16" s="27" t="s">
        <v>1976</v>
      </c>
      <c r="Z16" s="27" t="s">
        <v>1977</v>
      </c>
      <c r="AA16" s="27" t="s">
        <v>1929</v>
      </c>
      <c r="AB16" s="28">
        <f t="shared" si="2"/>
        <v>34.963299999999997</v>
      </c>
      <c r="AC16" s="28">
        <f ca="1">[3]!RandTruncNormal(AB16,VLOOKUP(Y16,$AZ$1:$BD$4,4,FALSE),0,VLOOKUP(Y16,$AZ$1:$BD$4,5,FALSE))</f>
        <v>60.593566075509514</v>
      </c>
      <c r="AD16" s="28">
        <f t="shared" si="3"/>
        <v>23.308866666666663</v>
      </c>
      <c r="AE16" s="28">
        <f ca="1">[3]!RandTruncNormal(AD16,VLOOKUP(Y16,$AZ$1:$BD$4,4,FALSE),0,VLOOKUP(Y16,$AZ$1:$BD$4,5,FALSE))</f>
        <v>40.405551138549001</v>
      </c>
      <c r="AF16" s="29">
        <f t="shared" si="0"/>
        <v>-0.33333333333333331</v>
      </c>
      <c r="AG16" s="29">
        <f t="shared" si="1"/>
        <v>-0.33333333333333331</v>
      </c>
      <c r="AH16" s="28">
        <f t="shared" si="7"/>
        <v>-11.654433333333332</v>
      </c>
      <c r="AI16" s="28">
        <f t="shared" si="4"/>
        <v>-11.654433333333332</v>
      </c>
      <c r="AJ16" s="13">
        <f t="shared" ca="1" si="5"/>
        <v>-20.188014936960514</v>
      </c>
      <c r="AK16" s="68">
        <v>0</v>
      </c>
      <c r="AL16" s="68">
        <v>0</v>
      </c>
      <c r="AM16" s="68" t="str">
        <f t="shared" si="6"/>
        <v>Non-Anthropogenic</v>
      </c>
      <c r="AO16" s="68"/>
      <c r="AP16" s="68"/>
      <c r="AY16" s="68"/>
      <c r="AZ16" s="68"/>
    </row>
    <row r="17" spans="1:52">
      <c r="A17" s="27">
        <v>203</v>
      </c>
      <c r="B17" s="27" t="s">
        <v>84</v>
      </c>
      <c r="C17" s="27" t="s">
        <v>1978</v>
      </c>
      <c r="D17" s="27"/>
      <c r="E17" s="27"/>
      <c r="F17" s="27" t="s">
        <v>70</v>
      </c>
      <c r="G17" s="27">
        <v>7</v>
      </c>
      <c r="H17" s="27" t="s">
        <v>56</v>
      </c>
      <c r="I17" s="27" t="s">
        <v>54</v>
      </c>
      <c r="J17" s="27"/>
      <c r="K17" s="27"/>
      <c r="L17" s="27" t="s">
        <v>56</v>
      </c>
      <c r="M17" s="27" t="s">
        <v>68</v>
      </c>
      <c r="N17" s="27">
        <v>3</v>
      </c>
      <c r="O17" s="27" t="s">
        <v>53</v>
      </c>
      <c r="P17" s="27" t="s">
        <v>58</v>
      </c>
      <c r="Q17" s="27"/>
      <c r="R17" s="27"/>
      <c r="S17" s="27"/>
      <c r="T17" s="27"/>
      <c r="U17" s="27"/>
      <c r="V17" s="27" t="s">
        <v>84</v>
      </c>
      <c r="W17" s="27">
        <v>13.22601</v>
      </c>
      <c r="X17" s="27">
        <v>-84.434889999999996</v>
      </c>
      <c r="Y17" s="27" t="s">
        <v>1976</v>
      </c>
      <c r="Z17" s="27" t="s">
        <v>1977</v>
      </c>
      <c r="AA17" s="27" t="s">
        <v>1929</v>
      </c>
      <c r="AB17" s="28">
        <f t="shared" si="2"/>
        <v>27.193677777777776</v>
      </c>
      <c r="AC17" s="28">
        <f ca="1">[3]!RandTruncNormal(AB17,VLOOKUP(Y17,$AZ$1:$BD$4,4,FALSE),0,VLOOKUP(Y17,$AZ$1:$BD$4,5,FALSE))</f>
        <v>30.623595735758077</v>
      </c>
      <c r="AD17" s="28">
        <f t="shared" si="3"/>
        <v>11.654433333333332</v>
      </c>
      <c r="AE17" s="28">
        <f ca="1">[3]!RandTruncNormal(AD17,VLOOKUP(Y17,$AZ$1:$BD$4,4,FALSE),0,VLOOKUP(Y17,$AZ$1:$BD$4,5,FALSE))</f>
        <v>20.986623375177611</v>
      </c>
      <c r="AF17" s="29">
        <f t="shared" si="0"/>
        <v>-0.44444444444444442</v>
      </c>
      <c r="AG17" s="29">
        <f t="shared" si="1"/>
        <v>-0.44444444444444442</v>
      </c>
      <c r="AH17" s="28">
        <f t="shared" si="7"/>
        <v>-15.539244444444442</v>
      </c>
      <c r="AI17" s="28">
        <f t="shared" si="4"/>
        <v>-15.539244444444442</v>
      </c>
      <c r="AJ17" s="13">
        <f t="shared" ca="1" si="5"/>
        <v>-9.6369723605804651</v>
      </c>
      <c r="AK17" s="68">
        <v>0</v>
      </c>
      <c r="AL17" s="68">
        <v>1</v>
      </c>
      <c r="AM17" s="68" t="str">
        <f t="shared" si="6"/>
        <v>Anthopogenic_roads</v>
      </c>
      <c r="AO17" s="68"/>
      <c r="AP17" s="68"/>
      <c r="AY17" s="68"/>
      <c r="AZ17" s="68"/>
    </row>
    <row r="18" spans="1:52">
      <c r="A18" s="27">
        <v>204</v>
      </c>
      <c r="B18" s="27" t="s">
        <v>85</v>
      </c>
      <c r="C18" s="27" t="s">
        <v>1978</v>
      </c>
      <c r="D18" s="27"/>
      <c r="E18" s="27"/>
      <c r="F18" s="27" t="s">
        <v>68</v>
      </c>
      <c r="G18" s="27">
        <v>3</v>
      </c>
      <c r="H18" s="27" t="s">
        <v>61</v>
      </c>
      <c r="I18" s="27" t="s">
        <v>54</v>
      </c>
      <c r="J18" s="27"/>
      <c r="K18" s="27"/>
      <c r="L18" s="27" t="s">
        <v>56</v>
      </c>
      <c r="M18" s="27" t="s">
        <v>68</v>
      </c>
      <c r="N18" s="27">
        <v>3</v>
      </c>
      <c r="O18" s="27" t="s">
        <v>53</v>
      </c>
      <c r="P18" s="27" t="s">
        <v>60</v>
      </c>
      <c r="Q18" s="27"/>
      <c r="R18" s="27"/>
      <c r="S18" s="27"/>
      <c r="T18" s="27"/>
      <c r="U18" s="27"/>
      <c r="V18" s="27" t="s">
        <v>85</v>
      </c>
      <c r="W18" s="27">
        <v>13.225580000000001</v>
      </c>
      <c r="X18" s="27">
        <v>-84.307469999999995</v>
      </c>
      <c r="Y18" s="27" t="s">
        <v>1976</v>
      </c>
      <c r="Z18" s="27" t="s">
        <v>1979</v>
      </c>
      <c r="AA18" s="27" t="s">
        <v>1928</v>
      </c>
      <c r="AB18" s="28">
        <f t="shared" si="2"/>
        <v>11.654433333333332</v>
      </c>
      <c r="AC18" s="28">
        <f ca="1">[3]!RandTruncNormal(AB18,VLOOKUP(Y18,$AZ$1:$BD$4,4,FALSE),0,VLOOKUP(Y18,$AZ$1:$BD$4,5,FALSE))</f>
        <v>2.6074785906041273</v>
      </c>
      <c r="AD18" s="28">
        <f t="shared" si="3"/>
        <v>11.654433333333332</v>
      </c>
      <c r="AE18" s="28">
        <f ca="1">[3]!RandTruncNormal(AD18,VLOOKUP(Y18,$AZ$1:$BD$4,4,FALSE),0,VLOOKUP(Y18,$AZ$1:$BD$4,5,FALSE))</f>
        <v>13.434639477441255</v>
      </c>
      <c r="AF18" s="29">
        <f t="shared" si="0"/>
        <v>0</v>
      </c>
      <c r="AG18" s="29">
        <f t="shared" si="1"/>
        <v>0</v>
      </c>
      <c r="AH18" s="28">
        <f t="shared" si="7"/>
        <v>0</v>
      </c>
      <c r="AI18" s="28">
        <f t="shared" si="4"/>
        <v>0</v>
      </c>
      <c r="AJ18" s="13">
        <f t="shared" ca="1" si="5"/>
        <v>10.827160886837127</v>
      </c>
      <c r="AK18" s="68">
        <v>0</v>
      </c>
      <c r="AL18" s="68">
        <v>1</v>
      </c>
      <c r="AM18" s="68" t="str">
        <f t="shared" si="6"/>
        <v>Anthopogenic_roads</v>
      </c>
      <c r="AO18" s="68"/>
      <c r="AP18" s="68"/>
      <c r="AY18" s="68"/>
      <c r="AZ18" s="68"/>
    </row>
    <row r="19" spans="1:52">
      <c r="A19" s="27">
        <v>213</v>
      </c>
      <c r="B19" s="27" t="s">
        <v>86</v>
      </c>
      <c r="C19" s="27" t="s">
        <v>1978</v>
      </c>
      <c r="D19" s="27"/>
      <c r="E19" s="27"/>
      <c r="F19" s="27" t="s">
        <v>66</v>
      </c>
      <c r="G19" s="27">
        <v>9</v>
      </c>
      <c r="H19" s="27" t="s">
        <v>53</v>
      </c>
      <c r="I19" s="27" t="s">
        <v>54</v>
      </c>
      <c r="J19" s="27"/>
      <c r="K19" s="27"/>
      <c r="L19" s="27" t="s">
        <v>56</v>
      </c>
      <c r="M19" s="27" t="s">
        <v>65</v>
      </c>
      <c r="N19" s="27">
        <v>4</v>
      </c>
      <c r="O19" s="27" t="s">
        <v>53</v>
      </c>
      <c r="P19" s="27" t="s">
        <v>58</v>
      </c>
      <c r="Q19" s="27"/>
      <c r="R19" s="27"/>
      <c r="S19" s="27"/>
      <c r="T19" s="27"/>
      <c r="U19" s="27"/>
      <c r="V19" s="27" t="s">
        <v>86</v>
      </c>
      <c r="W19" s="27">
        <v>13.735429999999999</v>
      </c>
      <c r="X19" s="27">
        <v>-85.369839999999996</v>
      </c>
      <c r="Y19" s="27" t="s">
        <v>1983</v>
      </c>
      <c r="Z19" s="27" t="s">
        <v>1977</v>
      </c>
      <c r="AA19" s="27" t="s">
        <v>1928</v>
      </c>
      <c r="AB19" s="28">
        <f t="shared" si="2"/>
        <v>86.051000000000002</v>
      </c>
      <c r="AC19" s="28">
        <f ca="1">[3]!RandTruncNormal(AB19,VLOOKUP(Y19,$AZ$1:$BD$4,4,FALSE),0,VLOOKUP(Y19,$AZ$1:$BD$4,5,FALSE))</f>
        <v>107.23726543551888</v>
      </c>
      <c r="AD19" s="28">
        <f t="shared" si="3"/>
        <v>50.756555555555551</v>
      </c>
      <c r="AE19" s="28">
        <f ca="1">[3]!RandTruncNormal(AD19,VLOOKUP(Y19,$AZ$1:$BD$4,4,FALSE),0,VLOOKUP(Y19,$AZ$1:$BD$4,5,FALSE))</f>
        <v>31.833891954019663</v>
      </c>
      <c r="AF19" s="29">
        <f t="shared" si="0"/>
        <v>-0.55555555555555558</v>
      </c>
      <c r="AG19" s="29">
        <f t="shared" si="1"/>
        <v>-0.55555555555555558</v>
      </c>
      <c r="AH19" s="28">
        <f t="shared" si="7"/>
        <v>-35.294444444444444</v>
      </c>
      <c r="AI19" s="28">
        <f t="shared" si="4"/>
        <v>-35.294444444444444</v>
      </c>
      <c r="AJ19" s="13">
        <f t="shared" ca="1" si="5"/>
        <v>-75.403373481499216</v>
      </c>
      <c r="AK19" s="68">
        <v>0</v>
      </c>
      <c r="AL19" s="68">
        <v>0</v>
      </c>
      <c r="AM19" s="68" t="str">
        <f t="shared" si="6"/>
        <v>Non-Anthropogenic</v>
      </c>
      <c r="AO19" s="68"/>
      <c r="AP19" s="68"/>
      <c r="AY19" s="68"/>
      <c r="AZ19" s="68"/>
    </row>
    <row r="20" spans="1:52">
      <c r="A20" s="27">
        <v>214</v>
      </c>
      <c r="B20" s="27" t="s">
        <v>87</v>
      </c>
      <c r="C20" s="27" t="s">
        <v>1978</v>
      </c>
      <c r="D20" s="27"/>
      <c r="E20" s="27"/>
      <c r="F20" s="27" t="s">
        <v>66</v>
      </c>
      <c r="G20" s="27">
        <v>9</v>
      </c>
      <c r="H20" s="27" t="s">
        <v>53</v>
      </c>
      <c r="I20" s="27" t="s">
        <v>54</v>
      </c>
      <c r="J20" s="27"/>
      <c r="K20" s="27"/>
      <c r="L20" s="27"/>
      <c r="M20" s="27" t="s">
        <v>66</v>
      </c>
      <c r="N20" s="27">
        <v>9</v>
      </c>
      <c r="O20" s="27" t="s">
        <v>53</v>
      </c>
      <c r="P20" s="27" t="s">
        <v>60</v>
      </c>
      <c r="Q20" s="27"/>
      <c r="R20" s="27"/>
      <c r="S20" s="27"/>
      <c r="T20" s="27"/>
      <c r="U20" s="27"/>
      <c r="V20" s="27" t="s">
        <v>87</v>
      </c>
      <c r="W20" s="27">
        <v>13.52275</v>
      </c>
      <c r="X20" s="27">
        <v>-85.496639999999999</v>
      </c>
      <c r="Y20" s="27" t="s">
        <v>1983</v>
      </c>
      <c r="Z20" s="27" t="s">
        <v>1979</v>
      </c>
      <c r="AA20" s="27" t="s">
        <v>1929</v>
      </c>
      <c r="AB20" s="28">
        <f t="shared" si="2"/>
        <v>86.051000000000002</v>
      </c>
      <c r="AC20" s="28">
        <f ca="1">[3]!RandTruncNormal(AB20,VLOOKUP(Y20,$AZ$1:$BD$4,4,FALSE),0,VLOOKUP(Y20,$AZ$1:$BD$4,5,FALSE))</f>
        <v>32.073861504316028</v>
      </c>
      <c r="AD20" s="28">
        <f t="shared" si="3"/>
        <v>86.051000000000002</v>
      </c>
      <c r="AE20" s="28">
        <f ca="1">[3]!RandTruncNormal(AD20,VLOOKUP(Y20,$AZ$1:$BD$4,4,FALSE),0,VLOOKUP(Y20,$AZ$1:$BD$4,5,FALSE))</f>
        <v>93.120034777084697</v>
      </c>
      <c r="AF20" s="29">
        <f t="shared" si="0"/>
        <v>0</v>
      </c>
      <c r="AG20" s="29">
        <f t="shared" si="1"/>
        <v>0</v>
      </c>
      <c r="AH20" s="28">
        <f t="shared" si="7"/>
        <v>0</v>
      </c>
      <c r="AI20" s="28">
        <f t="shared" si="4"/>
        <v>0</v>
      </c>
      <c r="AJ20" s="13">
        <f t="shared" ca="1" si="5"/>
        <v>61.046173272768669</v>
      </c>
      <c r="AK20" s="68">
        <v>0</v>
      </c>
      <c r="AL20" s="68">
        <v>0</v>
      </c>
      <c r="AM20" s="68" t="str">
        <f t="shared" si="6"/>
        <v>Non-Anthropogenic</v>
      </c>
      <c r="AO20" s="68"/>
      <c r="AP20" s="68"/>
      <c r="AY20" s="68"/>
      <c r="AZ20" s="68"/>
    </row>
    <row r="21" spans="1:52">
      <c r="A21" s="27">
        <v>215</v>
      </c>
      <c r="B21" s="27" t="s">
        <v>88</v>
      </c>
      <c r="C21" s="27" t="s">
        <v>1978</v>
      </c>
      <c r="D21" s="27"/>
      <c r="E21" s="27"/>
      <c r="F21" s="27" t="s">
        <v>65</v>
      </c>
      <c r="G21" s="27">
        <v>6</v>
      </c>
      <c r="H21" s="27" t="s">
        <v>53</v>
      </c>
      <c r="I21" s="27" t="s">
        <v>54</v>
      </c>
      <c r="J21" s="27" t="s">
        <v>59</v>
      </c>
      <c r="K21" s="27"/>
      <c r="L21" s="27" t="s">
        <v>56</v>
      </c>
      <c r="M21" s="27" t="s">
        <v>65</v>
      </c>
      <c r="N21" s="27">
        <v>4</v>
      </c>
      <c r="O21" s="27" t="s">
        <v>53</v>
      </c>
      <c r="P21" s="27" t="s">
        <v>60</v>
      </c>
      <c r="Q21" s="27"/>
      <c r="R21" s="27"/>
      <c r="S21" s="27"/>
      <c r="T21" s="27"/>
      <c r="U21" s="27"/>
      <c r="V21" s="27" t="s">
        <v>88</v>
      </c>
      <c r="W21" s="27">
        <v>13.607620000000001</v>
      </c>
      <c r="X21" s="27">
        <v>-84.519469999999998</v>
      </c>
      <c r="Y21" s="27" t="s">
        <v>1983</v>
      </c>
      <c r="Z21" s="27" t="s">
        <v>1977</v>
      </c>
      <c r="AA21" s="27" t="s">
        <v>1929</v>
      </c>
      <c r="AB21" s="28">
        <f t="shared" si="2"/>
        <v>64.87433333333334</v>
      </c>
      <c r="AC21" s="28">
        <f ca="1">[3]!RandTruncNormal(AB21,VLOOKUP(Y21,$AZ$1:$BD$4,4,FALSE),0,VLOOKUP(Y21,$AZ$1:$BD$4,5,FALSE))</f>
        <v>150.8593572531353</v>
      </c>
      <c r="AD21" s="28">
        <f t="shared" si="3"/>
        <v>50.756555555555551</v>
      </c>
      <c r="AE21" s="28">
        <f ca="1">[3]!RandTruncNormal(AD21,VLOOKUP(Y21,$AZ$1:$BD$4,4,FALSE),0,VLOOKUP(Y21,$AZ$1:$BD$4,5,FALSE))</f>
        <v>43.761927591498853</v>
      </c>
      <c r="AF21" s="29">
        <f t="shared" si="0"/>
        <v>-0.22222222222222221</v>
      </c>
      <c r="AG21" s="29">
        <f t="shared" si="1"/>
        <v>-0.22222222222222221</v>
      </c>
      <c r="AH21" s="28">
        <f t="shared" si="7"/>
        <v>-14.117777777777777</v>
      </c>
      <c r="AI21" s="28">
        <f t="shared" si="4"/>
        <v>-14.117777777777777</v>
      </c>
      <c r="AJ21" s="13">
        <f t="shared" ca="1" si="5"/>
        <v>-107.09742966163645</v>
      </c>
      <c r="AK21" s="68">
        <v>0</v>
      </c>
      <c r="AL21" s="68">
        <v>0</v>
      </c>
      <c r="AM21" s="68" t="str">
        <f t="shared" si="6"/>
        <v>Non-Anthropogenic</v>
      </c>
      <c r="AO21" s="68"/>
      <c r="AP21" s="68"/>
      <c r="AY21" s="68"/>
      <c r="AZ21" s="68"/>
    </row>
    <row r="22" spans="1:52">
      <c r="A22" s="27">
        <v>216</v>
      </c>
      <c r="B22" s="27" t="s">
        <v>89</v>
      </c>
      <c r="C22" s="27" t="s">
        <v>1978</v>
      </c>
      <c r="D22" s="27"/>
      <c r="E22" s="27"/>
      <c r="F22" s="27" t="s">
        <v>66</v>
      </c>
      <c r="G22" s="27">
        <v>9</v>
      </c>
      <c r="H22" s="27" t="s">
        <v>53</v>
      </c>
      <c r="I22" s="27" t="s">
        <v>54</v>
      </c>
      <c r="J22" s="27"/>
      <c r="K22" s="27"/>
      <c r="L22" s="27" t="s">
        <v>56</v>
      </c>
      <c r="M22" s="27" t="s">
        <v>66</v>
      </c>
      <c r="N22" s="27">
        <v>9</v>
      </c>
      <c r="O22" s="27" t="s">
        <v>53</v>
      </c>
      <c r="P22" s="27" t="s">
        <v>58</v>
      </c>
      <c r="Q22" s="27"/>
      <c r="R22" s="27"/>
      <c r="S22" s="27"/>
      <c r="T22" s="27"/>
      <c r="U22" s="27"/>
      <c r="V22" s="27" t="s">
        <v>89</v>
      </c>
      <c r="W22" s="27">
        <v>13.65061</v>
      </c>
      <c r="X22" s="27">
        <v>-85.879499999999993</v>
      </c>
      <c r="Y22" s="27" t="s">
        <v>1983</v>
      </c>
      <c r="Z22" s="27" t="s">
        <v>1979</v>
      </c>
      <c r="AA22" s="27" t="s">
        <v>1929</v>
      </c>
      <c r="AB22" s="28">
        <f t="shared" si="2"/>
        <v>86.051000000000002</v>
      </c>
      <c r="AC22" s="28">
        <f ca="1">[3]!RandTruncNormal(AB22,VLOOKUP(Y22,$AZ$1:$BD$4,4,FALSE),0,VLOOKUP(Y22,$AZ$1:$BD$4,5,FALSE))</f>
        <v>86.549886246570708</v>
      </c>
      <c r="AD22" s="28">
        <f t="shared" si="3"/>
        <v>86.051000000000002</v>
      </c>
      <c r="AE22" s="28">
        <f ca="1">[3]!RandTruncNormal(AD22,VLOOKUP(Y22,$AZ$1:$BD$4,4,FALSE),0,VLOOKUP(Y22,$AZ$1:$BD$4,5,FALSE))</f>
        <v>31.797412467708813</v>
      </c>
      <c r="AF22" s="29">
        <f t="shared" si="0"/>
        <v>0</v>
      </c>
      <c r="AG22" s="29">
        <f t="shared" si="1"/>
        <v>0</v>
      </c>
      <c r="AH22" s="28">
        <f t="shared" si="7"/>
        <v>0</v>
      </c>
      <c r="AI22" s="28">
        <f t="shared" si="4"/>
        <v>0</v>
      </c>
      <c r="AJ22" s="13">
        <f t="shared" ca="1" si="5"/>
        <v>-54.752473778861898</v>
      </c>
      <c r="AK22" s="68">
        <v>1</v>
      </c>
      <c r="AL22" s="68">
        <v>0</v>
      </c>
      <c r="AM22" s="68" t="str">
        <f t="shared" si="6"/>
        <v>Anthropogenic_rivers</v>
      </c>
      <c r="AO22" s="68"/>
      <c r="AP22" s="68"/>
      <c r="AY22" s="68"/>
      <c r="AZ22" s="68"/>
    </row>
    <row r="23" spans="1:52">
      <c r="A23" s="27">
        <v>217</v>
      </c>
      <c r="B23" s="27" t="s">
        <v>90</v>
      </c>
      <c r="C23" s="27" t="s">
        <v>1978</v>
      </c>
      <c r="D23" s="27"/>
      <c r="E23" s="27"/>
      <c r="F23" s="27" t="s">
        <v>66</v>
      </c>
      <c r="G23" s="27">
        <v>9</v>
      </c>
      <c r="H23" s="27" t="s">
        <v>53</v>
      </c>
      <c r="I23" s="27" t="s">
        <v>54</v>
      </c>
      <c r="J23" s="27"/>
      <c r="K23" s="27"/>
      <c r="L23" s="27" t="s">
        <v>56</v>
      </c>
      <c r="M23" s="27" t="s">
        <v>66</v>
      </c>
      <c r="N23" s="27">
        <v>9</v>
      </c>
      <c r="O23" s="27" t="s">
        <v>53</v>
      </c>
      <c r="P23" s="27" t="s">
        <v>58</v>
      </c>
      <c r="Q23" s="27"/>
      <c r="R23" s="27"/>
      <c r="S23" s="27"/>
      <c r="T23" s="27"/>
      <c r="U23" s="27"/>
      <c r="V23" s="27" t="s">
        <v>90</v>
      </c>
      <c r="W23" s="27">
        <v>13.735569999999999</v>
      </c>
      <c r="X23" s="27">
        <v>-84.562380000000005</v>
      </c>
      <c r="Y23" s="27" t="s">
        <v>1983</v>
      </c>
      <c r="Z23" s="27" t="s">
        <v>1979</v>
      </c>
      <c r="AA23" s="27" t="s">
        <v>1929</v>
      </c>
      <c r="AB23" s="28">
        <f t="shared" si="2"/>
        <v>86.051000000000002</v>
      </c>
      <c r="AC23" s="28">
        <f ca="1">[3]!RandTruncNormal(AB23,VLOOKUP(Y23,$AZ$1:$BD$4,4,FALSE),0,VLOOKUP(Y23,$AZ$1:$BD$4,5,FALSE))</f>
        <v>73.758001449248042</v>
      </c>
      <c r="AD23" s="28">
        <f t="shared" si="3"/>
        <v>86.051000000000002</v>
      </c>
      <c r="AE23" s="28">
        <f ca="1">[3]!RandTruncNormal(AD23,VLOOKUP(Y23,$AZ$1:$BD$4,4,FALSE),0,VLOOKUP(Y23,$AZ$1:$BD$4,5,FALSE))</f>
        <v>34.192031041809265</v>
      </c>
      <c r="AF23" s="29">
        <f t="shared" si="0"/>
        <v>0</v>
      </c>
      <c r="AG23" s="29">
        <f t="shared" si="1"/>
        <v>0</v>
      </c>
      <c r="AH23" s="28">
        <f t="shared" si="7"/>
        <v>0</v>
      </c>
      <c r="AI23" s="28">
        <f t="shared" si="4"/>
        <v>0</v>
      </c>
      <c r="AJ23" s="13">
        <f t="shared" ca="1" si="5"/>
        <v>-39.565970407438776</v>
      </c>
      <c r="AK23" s="68">
        <v>1</v>
      </c>
      <c r="AL23" s="68">
        <v>0</v>
      </c>
      <c r="AM23" s="68" t="str">
        <f t="shared" si="6"/>
        <v>Anthropogenic_rivers</v>
      </c>
      <c r="AO23" s="68"/>
      <c r="AP23" s="68"/>
      <c r="AY23" s="68"/>
      <c r="AZ23" s="68"/>
    </row>
    <row r="24" spans="1:52">
      <c r="A24" s="27">
        <v>218</v>
      </c>
      <c r="B24" s="27" t="s">
        <v>91</v>
      </c>
      <c r="C24" s="27" t="s">
        <v>1978</v>
      </c>
      <c r="D24" s="27"/>
      <c r="E24" s="27"/>
      <c r="F24" s="27" t="s">
        <v>66</v>
      </c>
      <c r="G24" s="27">
        <v>9</v>
      </c>
      <c r="H24" s="27" t="s">
        <v>53</v>
      </c>
      <c r="I24" s="27" t="s">
        <v>54</v>
      </c>
      <c r="J24" s="27"/>
      <c r="K24" s="27"/>
      <c r="L24" s="27" t="s">
        <v>56</v>
      </c>
      <c r="M24" s="27" t="s">
        <v>66</v>
      </c>
      <c r="N24" s="27">
        <v>9</v>
      </c>
      <c r="O24" s="27" t="s">
        <v>53</v>
      </c>
      <c r="P24" s="27" t="s">
        <v>58</v>
      </c>
      <c r="Q24" s="27"/>
      <c r="R24" s="27"/>
      <c r="S24" s="27"/>
      <c r="T24" s="27"/>
      <c r="U24" s="27"/>
      <c r="V24" s="27" t="s">
        <v>91</v>
      </c>
      <c r="W24" s="27">
        <v>13.73508</v>
      </c>
      <c r="X24" s="27">
        <v>-84.349879999999999</v>
      </c>
      <c r="Y24" s="27" t="s">
        <v>1983</v>
      </c>
      <c r="Z24" s="27" t="s">
        <v>1979</v>
      </c>
      <c r="AA24" s="27" t="s">
        <v>1928</v>
      </c>
      <c r="AB24" s="28">
        <f t="shared" si="2"/>
        <v>86.051000000000002</v>
      </c>
      <c r="AC24" s="28">
        <f ca="1">[3]!RandTruncNormal(AB24,VLOOKUP(Y24,$AZ$1:$BD$4,4,FALSE),0,VLOOKUP(Y24,$AZ$1:$BD$4,5,FALSE))</f>
        <v>236.10150683991583</v>
      </c>
      <c r="AD24" s="28">
        <f t="shared" si="3"/>
        <v>86.051000000000002</v>
      </c>
      <c r="AE24" s="28">
        <f ca="1">[3]!RandTruncNormal(AD24,VLOOKUP(Y24,$AZ$1:$BD$4,4,FALSE),0,VLOOKUP(Y24,$AZ$1:$BD$4,5,FALSE))</f>
        <v>72.103218504230242</v>
      </c>
      <c r="AF24" s="29">
        <f t="shared" si="0"/>
        <v>0</v>
      </c>
      <c r="AG24" s="29">
        <f t="shared" si="1"/>
        <v>0</v>
      </c>
      <c r="AH24" s="28">
        <f t="shared" si="7"/>
        <v>0</v>
      </c>
      <c r="AI24" s="28">
        <f t="shared" si="4"/>
        <v>0</v>
      </c>
      <c r="AJ24" s="13">
        <f t="shared" ca="1" si="5"/>
        <v>-163.99828833568557</v>
      </c>
      <c r="AK24" s="68">
        <v>1</v>
      </c>
      <c r="AL24" s="68">
        <v>1</v>
      </c>
      <c r="AM24" s="68" t="str">
        <f t="shared" si="6"/>
        <v>Anthropogenic_roads_rivers</v>
      </c>
      <c r="AO24" s="68"/>
      <c r="AP24" s="68"/>
      <c r="AY24" s="68"/>
      <c r="AZ24" s="68"/>
    </row>
    <row r="25" spans="1:52">
      <c r="A25" s="27">
        <v>219</v>
      </c>
      <c r="B25" s="27" t="s">
        <v>92</v>
      </c>
      <c r="C25" s="27" t="s">
        <v>1978</v>
      </c>
      <c r="D25" s="27"/>
      <c r="E25" s="27"/>
      <c r="F25" s="27" t="s">
        <v>66</v>
      </c>
      <c r="G25" s="27">
        <v>9</v>
      </c>
      <c r="H25" s="27" t="s">
        <v>53</v>
      </c>
      <c r="I25" s="27" t="s">
        <v>54</v>
      </c>
      <c r="J25" s="27"/>
      <c r="K25" s="27"/>
      <c r="L25" s="27" t="s">
        <v>56</v>
      </c>
      <c r="M25" s="27" t="s">
        <v>66</v>
      </c>
      <c r="N25" s="27">
        <v>9</v>
      </c>
      <c r="O25" s="27" t="s">
        <v>53</v>
      </c>
      <c r="P25" s="27" t="s">
        <v>58</v>
      </c>
      <c r="Q25" s="27"/>
      <c r="R25" s="27"/>
      <c r="S25" s="27"/>
      <c r="T25" s="27"/>
      <c r="U25" s="27"/>
      <c r="V25" s="27" t="s">
        <v>92</v>
      </c>
      <c r="W25" s="27">
        <v>13.82056</v>
      </c>
      <c r="X25" s="27">
        <v>-84.816590000000005</v>
      </c>
      <c r="Y25" s="27" t="s">
        <v>1983</v>
      </c>
      <c r="Z25" s="27" t="s">
        <v>1979</v>
      </c>
      <c r="AA25" s="27" t="s">
        <v>1929</v>
      </c>
      <c r="AB25" s="28">
        <f t="shared" si="2"/>
        <v>86.051000000000002</v>
      </c>
      <c r="AC25" s="28">
        <f ca="1">[3]!RandTruncNormal(AB25,VLOOKUP(Y25,$AZ$1:$BD$4,4,FALSE),0,VLOOKUP(Y25,$AZ$1:$BD$4,5,FALSE))</f>
        <v>38.683240698037075</v>
      </c>
      <c r="AD25" s="28">
        <f t="shared" si="3"/>
        <v>86.051000000000002</v>
      </c>
      <c r="AE25" s="28">
        <f ca="1">[3]!RandTruncNormal(AD25,VLOOKUP(Y25,$AZ$1:$BD$4,4,FALSE),0,VLOOKUP(Y25,$AZ$1:$BD$4,5,FALSE))</f>
        <v>46.082335763941288</v>
      </c>
      <c r="AF25" s="29">
        <f t="shared" si="0"/>
        <v>0</v>
      </c>
      <c r="AG25" s="29">
        <f t="shared" si="1"/>
        <v>0</v>
      </c>
      <c r="AH25" s="28">
        <f t="shared" si="7"/>
        <v>0</v>
      </c>
      <c r="AI25" s="28">
        <f t="shared" si="4"/>
        <v>0</v>
      </c>
      <c r="AJ25" s="13">
        <f t="shared" ca="1" si="5"/>
        <v>7.3990950659042127</v>
      </c>
      <c r="AK25" s="68">
        <v>1</v>
      </c>
      <c r="AL25" s="68">
        <v>0</v>
      </c>
      <c r="AM25" s="68" t="str">
        <f t="shared" si="6"/>
        <v>Anthropogenic_rivers</v>
      </c>
      <c r="AO25" s="68"/>
      <c r="AP25" s="68"/>
      <c r="AY25" s="68"/>
      <c r="AZ25" s="68"/>
    </row>
    <row r="26" spans="1:52">
      <c r="A26" s="27">
        <v>220</v>
      </c>
      <c r="B26" s="27" t="s">
        <v>93</v>
      </c>
      <c r="C26" s="27" t="s">
        <v>1978</v>
      </c>
      <c r="D26" s="27"/>
      <c r="E26" s="27"/>
      <c r="F26" s="27" t="s">
        <v>66</v>
      </c>
      <c r="G26" s="27">
        <v>9</v>
      </c>
      <c r="H26" s="27" t="s">
        <v>53</v>
      </c>
      <c r="I26" s="27" t="s">
        <v>54</v>
      </c>
      <c r="J26" s="27"/>
      <c r="K26" s="27"/>
      <c r="L26" s="27" t="s">
        <v>56</v>
      </c>
      <c r="M26" s="27" t="s">
        <v>66</v>
      </c>
      <c r="N26" s="27">
        <v>9</v>
      </c>
      <c r="O26" s="27" t="s">
        <v>53</v>
      </c>
      <c r="P26" s="27" t="s">
        <v>58</v>
      </c>
      <c r="Q26" s="27"/>
      <c r="R26" s="27"/>
      <c r="S26" s="27"/>
      <c r="T26" s="27"/>
      <c r="U26" s="27"/>
      <c r="V26" s="27" t="s">
        <v>93</v>
      </c>
      <c r="W26" s="27">
        <v>13.86289</v>
      </c>
      <c r="X26" s="27">
        <v>-85.283950000000004</v>
      </c>
      <c r="Y26" s="27" t="s">
        <v>1983</v>
      </c>
      <c r="Z26" s="27" t="s">
        <v>1979</v>
      </c>
      <c r="AA26" s="27" t="s">
        <v>1929</v>
      </c>
      <c r="AB26" s="28">
        <f t="shared" si="2"/>
        <v>86.051000000000002</v>
      </c>
      <c r="AC26" s="28">
        <f ca="1">[3]!RandTruncNormal(AB26,VLOOKUP(Y26,$AZ$1:$BD$4,4,FALSE),0,VLOOKUP(Y26,$AZ$1:$BD$4,5,FALSE))</f>
        <v>59.607376681512633</v>
      </c>
      <c r="AD26" s="28">
        <f t="shared" si="3"/>
        <v>86.051000000000002</v>
      </c>
      <c r="AE26" s="28">
        <f ca="1">[3]!RandTruncNormal(AD26,VLOOKUP(Y26,$AZ$1:$BD$4,4,FALSE),0,VLOOKUP(Y26,$AZ$1:$BD$4,5,FALSE))</f>
        <v>58.136018905338702</v>
      </c>
      <c r="AF26" s="29">
        <f t="shared" si="0"/>
        <v>0</v>
      </c>
      <c r="AG26" s="29">
        <f t="shared" si="1"/>
        <v>0</v>
      </c>
      <c r="AH26" s="28">
        <f t="shared" si="7"/>
        <v>0</v>
      </c>
      <c r="AI26" s="28">
        <f t="shared" si="4"/>
        <v>0</v>
      </c>
      <c r="AJ26" s="13">
        <f t="shared" ca="1" si="5"/>
        <v>-1.4713577761739316</v>
      </c>
      <c r="AK26" s="68">
        <v>1</v>
      </c>
      <c r="AL26" s="68">
        <v>0</v>
      </c>
      <c r="AM26" s="68" t="str">
        <f t="shared" si="6"/>
        <v>Anthropogenic_rivers</v>
      </c>
      <c r="AO26" s="68"/>
      <c r="AP26" s="68"/>
      <c r="AY26" s="68"/>
      <c r="AZ26" s="68"/>
    </row>
    <row r="27" spans="1:52">
      <c r="A27" s="27">
        <v>221</v>
      </c>
      <c r="B27" s="27" t="s">
        <v>94</v>
      </c>
      <c r="C27" s="27" t="s">
        <v>1978</v>
      </c>
      <c r="D27" s="27"/>
      <c r="E27" s="27"/>
      <c r="F27" s="27" t="s">
        <v>66</v>
      </c>
      <c r="G27" s="27">
        <v>9</v>
      </c>
      <c r="H27" s="27" t="s">
        <v>53</v>
      </c>
      <c r="I27" s="27" t="s">
        <v>54</v>
      </c>
      <c r="J27" s="27"/>
      <c r="K27" s="27"/>
      <c r="L27" s="27" t="s">
        <v>56</v>
      </c>
      <c r="M27" s="27" t="s">
        <v>66</v>
      </c>
      <c r="N27" s="27">
        <v>9</v>
      </c>
      <c r="O27" s="27" t="s">
        <v>53</v>
      </c>
      <c r="P27" s="27" t="s">
        <v>58</v>
      </c>
      <c r="Q27" s="27"/>
      <c r="R27" s="27"/>
      <c r="S27" s="27"/>
      <c r="T27" s="27"/>
      <c r="U27" s="27"/>
      <c r="V27" s="27" t="s">
        <v>94</v>
      </c>
      <c r="W27" s="27">
        <v>13.86243</v>
      </c>
      <c r="X27" s="27">
        <v>-84.986289999999997</v>
      </c>
      <c r="Y27" s="27" t="s">
        <v>1983</v>
      </c>
      <c r="Z27" s="27" t="s">
        <v>1979</v>
      </c>
      <c r="AA27" s="27" t="s">
        <v>1929</v>
      </c>
      <c r="AB27" s="28">
        <f t="shared" si="2"/>
        <v>86.051000000000002</v>
      </c>
      <c r="AC27" s="28">
        <f ca="1">[3]!RandTruncNormal(AB27,VLOOKUP(Y27,$AZ$1:$BD$4,4,FALSE),0,VLOOKUP(Y27,$AZ$1:$BD$4,5,FALSE))</f>
        <v>66.136752810083635</v>
      </c>
      <c r="AD27" s="28">
        <f t="shared" si="3"/>
        <v>86.051000000000002</v>
      </c>
      <c r="AE27" s="28">
        <f ca="1">[3]!RandTruncNormal(AD27,VLOOKUP(Y27,$AZ$1:$BD$4,4,FALSE),0,VLOOKUP(Y27,$AZ$1:$BD$4,5,FALSE))</f>
        <v>67.765716611759473</v>
      </c>
      <c r="AF27" s="29">
        <f t="shared" si="0"/>
        <v>0</v>
      </c>
      <c r="AG27" s="29">
        <f t="shared" si="1"/>
        <v>0</v>
      </c>
      <c r="AH27" s="28">
        <f t="shared" si="7"/>
        <v>0</v>
      </c>
      <c r="AI27" s="28">
        <f t="shared" si="4"/>
        <v>0</v>
      </c>
      <c r="AJ27" s="13">
        <f t="shared" ca="1" si="5"/>
        <v>1.6289638016758374</v>
      </c>
      <c r="AK27" s="68">
        <v>1</v>
      </c>
      <c r="AL27" s="68">
        <v>0</v>
      </c>
      <c r="AM27" s="68" t="str">
        <f t="shared" si="6"/>
        <v>Anthropogenic_rivers</v>
      </c>
      <c r="AO27" s="68"/>
      <c r="AP27" s="68"/>
      <c r="AY27" s="68"/>
      <c r="AZ27" s="68"/>
    </row>
    <row r="28" spans="1:52">
      <c r="A28" s="27">
        <v>222</v>
      </c>
      <c r="B28" s="27" t="s">
        <v>95</v>
      </c>
      <c r="C28" s="27" t="s">
        <v>1978</v>
      </c>
      <c r="D28" s="27"/>
      <c r="E28" s="27"/>
      <c r="F28" s="27" t="s">
        <v>66</v>
      </c>
      <c r="G28" s="27">
        <v>9</v>
      </c>
      <c r="H28" s="27" t="s">
        <v>53</v>
      </c>
      <c r="I28" s="27" t="s">
        <v>54</v>
      </c>
      <c r="J28" s="27"/>
      <c r="K28" s="27"/>
      <c r="L28" s="27" t="s">
        <v>56</v>
      </c>
      <c r="M28" s="27" t="s">
        <v>66</v>
      </c>
      <c r="N28" s="27">
        <v>9</v>
      </c>
      <c r="O28" s="27" t="s">
        <v>53</v>
      </c>
      <c r="P28" s="27" t="s">
        <v>58</v>
      </c>
      <c r="Q28" s="27"/>
      <c r="R28" s="27"/>
      <c r="S28" s="27"/>
      <c r="T28" s="27"/>
      <c r="U28" s="27"/>
      <c r="V28" s="27" t="s">
        <v>95</v>
      </c>
      <c r="W28" s="27">
        <v>13.905480000000001</v>
      </c>
      <c r="X28" s="27">
        <v>-85.539779999999993</v>
      </c>
      <c r="Y28" s="27" t="s">
        <v>1983</v>
      </c>
      <c r="Z28" s="27" t="s">
        <v>1979</v>
      </c>
      <c r="AA28" s="27" t="s">
        <v>1929</v>
      </c>
      <c r="AB28" s="28">
        <f t="shared" si="2"/>
        <v>86.051000000000002</v>
      </c>
      <c r="AC28" s="28">
        <f ca="1">[3]!RandTruncNormal(AB28,VLOOKUP(Y28,$AZ$1:$BD$4,4,FALSE),0,VLOOKUP(Y28,$AZ$1:$BD$4,5,FALSE))</f>
        <v>94.859512096841328</v>
      </c>
      <c r="AD28" s="28">
        <f t="shared" si="3"/>
        <v>86.051000000000002</v>
      </c>
      <c r="AE28" s="28">
        <f ca="1">[3]!RandTruncNormal(AD28,VLOOKUP(Y28,$AZ$1:$BD$4,4,FALSE),0,VLOOKUP(Y28,$AZ$1:$BD$4,5,FALSE))</f>
        <v>114.74057233377698</v>
      </c>
      <c r="AF28" s="29">
        <f t="shared" si="0"/>
        <v>0</v>
      </c>
      <c r="AG28" s="29">
        <f t="shared" si="1"/>
        <v>0</v>
      </c>
      <c r="AH28" s="28">
        <f t="shared" si="7"/>
        <v>0</v>
      </c>
      <c r="AI28" s="28">
        <f t="shared" si="4"/>
        <v>0</v>
      </c>
      <c r="AJ28" s="13">
        <f t="shared" ca="1" si="5"/>
        <v>19.881060236935653</v>
      </c>
      <c r="AK28" s="68">
        <v>0</v>
      </c>
      <c r="AL28" s="68">
        <v>0</v>
      </c>
      <c r="AM28" s="68" t="str">
        <f t="shared" si="6"/>
        <v>Non-Anthropogenic</v>
      </c>
      <c r="AO28" s="68"/>
      <c r="AP28" s="68"/>
      <c r="AY28" s="68"/>
      <c r="AZ28" s="68"/>
    </row>
    <row r="29" spans="1:52">
      <c r="A29" s="27">
        <v>223</v>
      </c>
      <c r="B29" s="27" t="s">
        <v>96</v>
      </c>
      <c r="C29" s="27" t="s">
        <v>1978</v>
      </c>
      <c r="D29" s="27"/>
      <c r="E29" s="27"/>
      <c r="F29" s="27" t="s">
        <v>66</v>
      </c>
      <c r="G29" s="27">
        <v>9</v>
      </c>
      <c r="H29" s="27" t="s">
        <v>53</v>
      </c>
      <c r="I29" s="27" t="s">
        <v>54</v>
      </c>
      <c r="J29" s="27"/>
      <c r="K29" s="27"/>
      <c r="L29" s="27" t="s">
        <v>56</v>
      </c>
      <c r="M29" s="27" t="s">
        <v>66</v>
      </c>
      <c r="N29" s="27">
        <v>9</v>
      </c>
      <c r="O29" s="27" t="s">
        <v>53</v>
      </c>
      <c r="P29" s="27" t="s">
        <v>58</v>
      </c>
      <c r="Q29" s="27"/>
      <c r="R29" s="27"/>
      <c r="S29" s="27"/>
      <c r="T29" s="27"/>
      <c r="U29" s="27"/>
      <c r="V29" s="27" t="s">
        <v>96</v>
      </c>
      <c r="W29" s="27">
        <v>13.90573</v>
      </c>
      <c r="X29" s="27">
        <v>-85.497339999999994</v>
      </c>
      <c r="Y29" s="27" t="s">
        <v>1983</v>
      </c>
      <c r="Z29" s="27" t="s">
        <v>1979</v>
      </c>
      <c r="AA29" s="27" t="s">
        <v>1929</v>
      </c>
      <c r="AB29" s="28">
        <f t="shared" si="2"/>
        <v>86.051000000000002</v>
      </c>
      <c r="AC29" s="28">
        <f ca="1">[3]!RandTruncNormal(AB29,VLOOKUP(Y29,$AZ$1:$BD$4,4,FALSE),0,VLOOKUP(Y29,$AZ$1:$BD$4,5,FALSE))</f>
        <v>73.717031298188431</v>
      </c>
      <c r="AD29" s="28">
        <f t="shared" si="3"/>
        <v>86.051000000000002</v>
      </c>
      <c r="AE29" s="28">
        <f ca="1">[3]!RandTruncNormal(AD29,VLOOKUP(Y29,$AZ$1:$BD$4,4,FALSE),0,VLOOKUP(Y29,$AZ$1:$BD$4,5,FALSE))</f>
        <v>34.747801924393002</v>
      </c>
      <c r="AF29" s="29">
        <f t="shared" si="0"/>
        <v>0</v>
      </c>
      <c r="AG29" s="29">
        <f t="shared" si="1"/>
        <v>0</v>
      </c>
      <c r="AH29" s="28">
        <f t="shared" si="7"/>
        <v>0</v>
      </c>
      <c r="AI29" s="28">
        <f t="shared" si="4"/>
        <v>0</v>
      </c>
      <c r="AJ29" s="13">
        <f t="shared" ca="1" si="5"/>
        <v>-38.969229373795429</v>
      </c>
      <c r="AK29" s="68">
        <v>0</v>
      </c>
      <c r="AL29" s="68">
        <v>0</v>
      </c>
      <c r="AM29" s="68" t="str">
        <f t="shared" si="6"/>
        <v>Non-Anthropogenic</v>
      </c>
      <c r="AO29" s="68"/>
      <c r="AP29" s="68"/>
      <c r="AY29" s="68"/>
      <c r="AZ29" s="68"/>
    </row>
    <row r="30" spans="1:52">
      <c r="A30" s="27">
        <v>224</v>
      </c>
      <c r="B30" s="27" t="s">
        <v>97</v>
      </c>
      <c r="C30" s="27" t="s">
        <v>1978</v>
      </c>
      <c r="D30" s="27"/>
      <c r="E30" s="27"/>
      <c r="F30" s="27" t="s">
        <v>66</v>
      </c>
      <c r="G30" s="27">
        <v>9</v>
      </c>
      <c r="H30" s="27" t="s">
        <v>53</v>
      </c>
      <c r="I30" s="27" t="s">
        <v>54</v>
      </c>
      <c r="J30" s="27"/>
      <c r="K30" s="27"/>
      <c r="L30" s="27" t="s">
        <v>56</v>
      </c>
      <c r="M30" s="27" t="s">
        <v>66</v>
      </c>
      <c r="N30" s="27">
        <v>9</v>
      </c>
      <c r="O30" s="27" t="s">
        <v>53</v>
      </c>
      <c r="P30" s="27" t="s">
        <v>58</v>
      </c>
      <c r="Q30" s="27"/>
      <c r="R30" s="27"/>
      <c r="S30" s="27"/>
      <c r="T30" s="27"/>
      <c r="U30" s="27"/>
      <c r="V30" s="27" t="s">
        <v>97</v>
      </c>
      <c r="W30" s="27">
        <v>13.90546</v>
      </c>
      <c r="X30" s="27">
        <v>-84.052359999999993</v>
      </c>
      <c r="Y30" s="27" t="s">
        <v>1983</v>
      </c>
      <c r="Z30" s="27" t="s">
        <v>1979</v>
      </c>
      <c r="AA30" s="27" t="s">
        <v>1928</v>
      </c>
      <c r="AB30" s="28">
        <f t="shared" si="2"/>
        <v>86.051000000000002</v>
      </c>
      <c r="AC30" s="28">
        <f ca="1">[3]!RandTruncNormal(AB30,VLOOKUP(Y30,$AZ$1:$BD$4,4,FALSE),0,VLOOKUP(Y30,$AZ$1:$BD$4,5,FALSE))</f>
        <v>154.30959875739708</v>
      </c>
      <c r="AD30" s="28">
        <f t="shared" si="3"/>
        <v>86.051000000000002</v>
      </c>
      <c r="AE30" s="28">
        <f ca="1">[3]!RandTruncNormal(AD30,VLOOKUP(Y30,$AZ$1:$BD$4,4,FALSE),0,VLOOKUP(Y30,$AZ$1:$BD$4,5,FALSE))</f>
        <v>77.305289369017757</v>
      </c>
      <c r="AF30" s="29">
        <f t="shared" si="0"/>
        <v>0</v>
      </c>
      <c r="AG30" s="29">
        <f t="shared" si="1"/>
        <v>0</v>
      </c>
      <c r="AH30" s="28">
        <f t="shared" si="7"/>
        <v>0</v>
      </c>
      <c r="AI30" s="28">
        <f t="shared" si="4"/>
        <v>0</v>
      </c>
      <c r="AJ30" s="13">
        <f t="shared" ca="1" si="5"/>
        <v>-77.004309388379326</v>
      </c>
      <c r="AK30" s="68">
        <v>0</v>
      </c>
      <c r="AL30" s="68">
        <v>1</v>
      </c>
      <c r="AM30" s="68" t="str">
        <f t="shared" si="6"/>
        <v>Anthopogenic_roads</v>
      </c>
      <c r="AO30" s="68"/>
      <c r="AP30" s="68"/>
      <c r="AY30" s="68"/>
      <c r="AZ30" s="68"/>
    </row>
    <row r="31" spans="1:52">
      <c r="A31" s="27">
        <v>225</v>
      </c>
      <c r="B31" s="27" t="s">
        <v>98</v>
      </c>
      <c r="C31" s="27" t="s">
        <v>1978</v>
      </c>
      <c r="D31" s="27"/>
      <c r="E31" s="27"/>
      <c r="F31" s="27" t="s">
        <v>66</v>
      </c>
      <c r="G31" s="27">
        <v>9</v>
      </c>
      <c r="H31" s="27" t="s">
        <v>53</v>
      </c>
      <c r="I31" s="27" t="s">
        <v>54</v>
      </c>
      <c r="J31" s="27"/>
      <c r="K31" s="27"/>
      <c r="L31" s="27" t="s">
        <v>56</v>
      </c>
      <c r="M31" s="27" t="s">
        <v>66</v>
      </c>
      <c r="N31" s="27">
        <v>9</v>
      </c>
      <c r="O31" s="27" t="s">
        <v>53</v>
      </c>
      <c r="P31" s="27" t="s">
        <v>58</v>
      </c>
      <c r="Q31" s="27"/>
      <c r="R31" s="27"/>
      <c r="S31" s="27"/>
      <c r="T31" s="27"/>
      <c r="U31" s="27"/>
      <c r="V31" s="27" t="s">
        <v>98</v>
      </c>
      <c r="W31" s="27">
        <v>13.947609999999999</v>
      </c>
      <c r="X31" s="27">
        <v>-85.327039999999997</v>
      </c>
      <c r="Y31" s="27" t="s">
        <v>1983</v>
      </c>
      <c r="Z31" s="27" t="s">
        <v>1979</v>
      </c>
      <c r="AA31" s="27" t="s">
        <v>1929</v>
      </c>
      <c r="AB31" s="28">
        <f t="shared" si="2"/>
        <v>86.051000000000002</v>
      </c>
      <c r="AC31" s="28">
        <f ca="1">[3]!RandTruncNormal(AB31,VLOOKUP(Y31,$AZ$1:$BD$4,4,FALSE),0,VLOOKUP(Y31,$AZ$1:$BD$4,5,FALSE))</f>
        <v>53.108667894491589</v>
      </c>
      <c r="AD31" s="28">
        <f t="shared" si="3"/>
        <v>86.051000000000002</v>
      </c>
      <c r="AE31" s="28">
        <f ca="1">[3]!RandTruncNormal(AD31,VLOOKUP(Y31,$AZ$1:$BD$4,4,FALSE),0,VLOOKUP(Y31,$AZ$1:$BD$4,5,FALSE))</f>
        <v>50.94407323477288</v>
      </c>
      <c r="AF31" s="29">
        <f t="shared" si="0"/>
        <v>0</v>
      </c>
      <c r="AG31" s="29">
        <f t="shared" si="1"/>
        <v>0</v>
      </c>
      <c r="AH31" s="28">
        <f t="shared" si="7"/>
        <v>0</v>
      </c>
      <c r="AI31" s="28">
        <f t="shared" si="4"/>
        <v>0</v>
      </c>
      <c r="AJ31" s="13">
        <f t="shared" ca="1" si="5"/>
        <v>-2.1645946597187091</v>
      </c>
      <c r="AK31" s="68">
        <v>0</v>
      </c>
      <c r="AL31" s="68">
        <v>0</v>
      </c>
      <c r="AM31" s="68" t="str">
        <f t="shared" si="6"/>
        <v>Non-Anthropogenic</v>
      </c>
      <c r="AO31" s="68"/>
      <c r="AP31" s="68"/>
      <c r="AY31" s="68"/>
      <c r="AZ31" s="68"/>
    </row>
    <row r="32" spans="1:52">
      <c r="A32" s="27">
        <v>226</v>
      </c>
      <c r="B32" s="27" t="s">
        <v>99</v>
      </c>
      <c r="C32" s="27" t="s">
        <v>1978</v>
      </c>
      <c r="D32" s="27"/>
      <c r="E32" s="27"/>
      <c r="F32" s="27" t="s">
        <v>66</v>
      </c>
      <c r="G32" s="27">
        <v>9</v>
      </c>
      <c r="H32" s="27" t="s">
        <v>53</v>
      </c>
      <c r="I32" s="27" t="s">
        <v>54</v>
      </c>
      <c r="J32" s="27"/>
      <c r="K32" s="27"/>
      <c r="L32" s="27" t="s">
        <v>56</v>
      </c>
      <c r="M32" s="27" t="s">
        <v>66</v>
      </c>
      <c r="N32" s="27">
        <v>9</v>
      </c>
      <c r="O32" s="27" t="s">
        <v>53</v>
      </c>
      <c r="P32" s="27" t="s">
        <v>58</v>
      </c>
      <c r="Q32" s="27"/>
      <c r="R32" s="27"/>
      <c r="S32" s="27"/>
      <c r="T32" s="27"/>
      <c r="U32" s="27"/>
      <c r="V32" s="27" t="s">
        <v>99</v>
      </c>
      <c r="W32" s="27">
        <v>13.947839999999999</v>
      </c>
      <c r="X32" s="27">
        <v>-85.199520000000007</v>
      </c>
      <c r="Y32" s="27" t="s">
        <v>1983</v>
      </c>
      <c r="Z32" s="27" t="s">
        <v>1979</v>
      </c>
      <c r="AA32" s="27" t="s">
        <v>1929</v>
      </c>
      <c r="AB32" s="28">
        <f t="shared" si="2"/>
        <v>86.051000000000002</v>
      </c>
      <c r="AC32" s="28">
        <f ca="1">[3]!RandTruncNormal(AB32,VLOOKUP(Y32,$AZ$1:$BD$4,4,FALSE),0,VLOOKUP(Y32,$AZ$1:$BD$4,5,FALSE))</f>
        <v>12.775021722617531</v>
      </c>
      <c r="AD32" s="28">
        <f t="shared" si="3"/>
        <v>86.051000000000002</v>
      </c>
      <c r="AE32" s="28">
        <f ca="1">[3]!RandTruncNormal(AD32,VLOOKUP(Y32,$AZ$1:$BD$4,4,FALSE),0,VLOOKUP(Y32,$AZ$1:$BD$4,5,FALSE))</f>
        <v>103.78110484681085</v>
      </c>
      <c r="AF32" s="29">
        <f t="shared" si="0"/>
        <v>0</v>
      </c>
      <c r="AG32" s="29">
        <f t="shared" si="1"/>
        <v>0</v>
      </c>
      <c r="AH32" s="28">
        <f t="shared" si="7"/>
        <v>0</v>
      </c>
      <c r="AI32" s="28">
        <f t="shared" si="4"/>
        <v>0</v>
      </c>
      <c r="AJ32" s="13">
        <f t="shared" ca="1" si="5"/>
        <v>91.00608312419331</v>
      </c>
      <c r="AK32" s="68">
        <v>0</v>
      </c>
      <c r="AL32" s="68">
        <v>0</v>
      </c>
      <c r="AM32" s="68" t="str">
        <f t="shared" si="6"/>
        <v>Non-Anthropogenic</v>
      </c>
      <c r="AO32" s="68"/>
      <c r="AP32" s="68"/>
      <c r="AY32" s="68"/>
      <c r="AZ32" s="68"/>
    </row>
    <row r="33" spans="1:52">
      <c r="A33" s="27">
        <v>227</v>
      </c>
      <c r="B33" s="27" t="s">
        <v>100</v>
      </c>
      <c r="C33" s="27" t="s">
        <v>1978</v>
      </c>
      <c r="D33" s="27"/>
      <c r="E33" s="27"/>
      <c r="F33" s="27" t="s">
        <v>66</v>
      </c>
      <c r="G33" s="27">
        <v>9</v>
      </c>
      <c r="H33" s="27" t="s">
        <v>53</v>
      </c>
      <c r="I33" s="27" t="s">
        <v>54</v>
      </c>
      <c r="J33" s="27"/>
      <c r="K33" s="27"/>
      <c r="L33" s="27" t="s">
        <v>56</v>
      </c>
      <c r="M33" s="27" t="s">
        <v>66</v>
      </c>
      <c r="N33" s="27">
        <v>9</v>
      </c>
      <c r="O33" s="27" t="s">
        <v>53</v>
      </c>
      <c r="P33" s="27" t="s">
        <v>58</v>
      </c>
      <c r="Q33" s="27"/>
      <c r="R33" s="27"/>
      <c r="S33" s="27"/>
      <c r="T33" s="27"/>
      <c r="U33" s="27"/>
      <c r="V33" s="27" t="s">
        <v>100</v>
      </c>
      <c r="W33" s="27">
        <v>13.99094</v>
      </c>
      <c r="X33" s="27">
        <v>-85.624409999999997</v>
      </c>
      <c r="Y33" s="27" t="s">
        <v>1983</v>
      </c>
      <c r="Z33" s="27" t="s">
        <v>1979</v>
      </c>
      <c r="AA33" s="27" t="s">
        <v>1929</v>
      </c>
      <c r="AB33" s="28">
        <f t="shared" si="2"/>
        <v>86.051000000000002</v>
      </c>
      <c r="AC33" s="28">
        <f ca="1">[3]!RandTruncNormal(AB33,VLOOKUP(Y33,$AZ$1:$BD$4,4,FALSE),0,VLOOKUP(Y33,$AZ$1:$BD$4,5,FALSE))</f>
        <v>140.01077907376839</v>
      </c>
      <c r="AD33" s="28">
        <f t="shared" si="3"/>
        <v>86.051000000000002</v>
      </c>
      <c r="AE33" s="28">
        <f ca="1">[3]!RandTruncNormal(AD33,VLOOKUP(Y33,$AZ$1:$BD$4,4,FALSE),0,VLOOKUP(Y33,$AZ$1:$BD$4,5,FALSE))</f>
        <v>5.6752224807443428</v>
      </c>
      <c r="AF33" s="29">
        <f t="shared" si="0"/>
        <v>0</v>
      </c>
      <c r="AG33" s="29">
        <f t="shared" si="1"/>
        <v>0</v>
      </c>
      <c r="AH33" s="28">
        <f t="shared" si="7"/>
        <v>0</v>
      </c>
      <c r="AI33" s="28">
        <f t="shared" si="4"/>
        <v>0</v>
      </c>
      <c r="AJ33" s="13">
        <f t="shared" ca="1" si="5"/>
        <v>-134.33555659302405</v>
      </c>
      <c r="AK33" s="68">
        <v>0</v>
      </c>
      <c r="AL33" s="68">
        <v>0</v>
      </c>
      <c r="AM33" s="68" t="str">
        <f t="shared" si="6"/>
        <v>Non-Anthropogenic</v>
      </c>
      <c r="AO33" s="68"/>
      <c r="AP33" s="68"/>
      <c r="AY33" s="68"/>
      <c r="AZ33" s="68"/>
    </row>
    <row r="34" spans="1:52">
      <c r="A34" s="27">
        <v>228</v>
      </c>
      <c r="B34" s="27" t="s">
        <v>101</v>
      </c>
      <c r="C34" s="27" t="s">
        <v>1978</v>
      </c>
      <c r="D34" s="27"/>
      <c r="E34" s="27"/>
      <c r="F34" s="27" t="s">
        <v>66</v>
      </c>
      <c r="G34" s="27">
        <v>9</v>
      </c>
      <c r="H34" s="27" t="s">
        <v>53</v>
      </c>
      <c r="I34" s="27" t="s">
        <v>54</v>
      </c>
      <c r="J34" s="27"/>
      <c r="K34" s="27"/>
      <c r="L34" s="27" t="s">
        <v>56</v>
      </c>
      <c r="M34" s="27" t="s">
        <v>66</v>
      </c>
      <c r="N34" s="27">
        <v>9</v>
      </c>
      <c r="O34" s="27" t="s">
        <v>53</v>
      </c>
      <c r="P34" s="27" t="s">
        <v>58</v>
      </c>
      <c r="Q34" s="27"/>
      <c r="R34" s="27"/>
      <c r="S34" s="27"/>
      <c r="T34" s="27"/>
      <c r="U34" s="27"/>
      <c r="V34" s="27" t="s">
        <v>101</v>
      </c>
      <c r="W34" s="27">
        <v>14.032870000000001</v>
      </c>
      <c r="X34" s="27">
        <v>-85.283900000000003</v>
      </c>
      <c r="Y34" s="27" t="s">
        <v>1983</v>
      </c>
      <c r="Z34" s="27" t="s">
        <v>1979</v>
      </c>
      <c r="AA34" s="27" t="s">
        <v>1929</v>
      </c>
      <c r="AB34" s="28">
        <f t="shared" si="2"/>
        <v>86.051000000000002</v>
      </c>
      <c r="AC34" s="28">
        <f ca="1">[3]!RandTruncNormal(AB34,VLOOKUP(Y34,$AZ$1:$BD$4,4,FALSE),0,VLOOKUP(Y34,$AZ$1:$BD$4,5,FALSE))</f>
        <v>84.355470510574392</v>
      </c>
      <c r="AD34" s="28">
        <f t="shared" si="3"/>
        <v>86.051000000000002</v>
      </c>
      <c r="AE34" s="28">
        <f ca="1">[3]!RandTruncNormal(AD34,VLOOKUP(Y34,$AZ$1:$BD$4,4,FALSE),0,VLOOKUP(Y34,$AZ$1:$BD$4,5,FALSE))</f>
        <v>45.207308056314929</v>
      </c>
      <c r="AF34" s="29">
        <f t="shared" si="0"/>
        <v>0</v>
      </c>
      <c r="AG34" s="29">
        <f t="shared" si="1"/>
        <v>0</v>
      </c>
      <c r="AH34" s="28">
        <f t="shared" si="7"/>
        <v>0</v>
      </c>
      <c r="AI34" s="28">
        <f t="shared" si="4"/>
        <v>0</v>
      </c>
      <c r="AJ34" s="13">
        <f t="shared" ca="1" si="5"/>
        <v>-39.148162454259463</v>
      </c>
      <c r="AK34" s="68">
        <v>0</v>
      </c>
      <c r="AL34" s="68">
        <v>0</v>
      </c>
      <c r="AM34" s="68" t="str">
        <f t="shared" si="6"/>
        <v>Non-Anthropogenic</v>
      </c>
      <c r="AO34" s="68"/>
      <c r="AP34" s="68"/>
      <c r="AY34" s="68"/>
      <c r="AZ34" s="68"/>
    </row>
    <row r="35" spans="1:52">
      <c r="A35" s="27">
        <v>229</v>
      </c>
      <c r="B35" s="27" t="s">
        <v>102</v>
      </c>
      <c r="C35" s="27" t="s">
        <v>1978</v>
      </c>
      <c r="D35" s="27"/>
      <c r="E35" s="27"/>
      <c r="F35" s="27" t="s">
        <v>66</v>
      </c>
      <c r="G35" s="27">
        <v>9</v>
      </c>
      <c r="H35" s="27" t="s">
        <v>53</v>
      </c>
      <c r="I35" s="27" t="s">
        <v>54</v>
      </c>
      <c r="J35" s="27"/>
      <c r="K35" s="27"/>
      <c r="L35" s="27" t="s">
        <v>56</v>
      </c>
      <c r="M35" s="27" t="s">
        <v>66</v>
      </c>
      <c r="N35" s="27">
        <v>9</v>
      </c>
      <c r="O35" s="27" t="s">
        <v>53</v>
      </c>
      <c r="P35" s="27" t="s">
        <v>58</v>
      </c>
      <c r="Q35" s="27"/>
      <c r="R35" s="27"/>
      <c r="S35" s="27"/>
      <c r="T35" s="27"/>
      <c r="U35" s="27"/>
      <c r="V35" s="27" t="s">
        <v>102</v>
      </c>
      <c r="W35" s="27">
        <v>14.07551</v>
      </c>
      <c r="X35" s="27">
        <v>-84.307320000000004</v>
      </c>
      <c r="Y35" s="27" t="s">
        <v>1983</v>
      </c>
      <c r="Z35" s="27" t="s">
        <v>1979</v>
      </c>
      <c r="AA35" s="27" t="s">
        <v>1928</v>
      </c>
      <c r="AB35" s="28">
        <f t="shared" si="2"/>
        <v>86.051000000000002</v>
      </c>
      <c r="AC35" s="28">
        <f ca="1">[3]!RandTruncNormal(AB35,VLOOKUP(Y35,$AZ$1:$BD$4,4,FALSE),0,VLOOKUP(Y35,$AZ$1:$BD$4,5,FALSE))</f>
        <v>114.36226682596956</v>
      </c>
      <c r="AD35" s="28">
        <f t="shared" si="3"/>
        <v>86.051000000000002</v>
      </c>
      <c r="AE35" s="28">
        <f ca="1">[3]!RandTruncNormal(AD35,VLOOKUP(Y35,$AZ$1:$BD$4,4,FALSE),0,VLOOKUP(Y35,$AZ$1:$BD$4,5,FALSE))</f>
        <v>123.71846730012361</v>
      </c>
      <c r="AF35" s="29">
        <f t="shared" si="0"/>
        <v>0</v>
      </c>
      <c r="AG35" s="29">
        <f t="shared" si="1"/>
        <v>0</v>
      </c>
      <c r="AH35" s="28">
        <f t="shared" si="7"/>
        <v>0</v>
      </c>
      <c r="AI35" s="28">
        <f t="shared" si="4"/>
        <v>0</v>
      </c>
      <c r="AJ35" s="13">
        <f t="shared" ca="1" si="5"/>
        <v>9.3562004741540505</v>
      </c>
      <c r="AK35" s="68">
        <v>0</v>
      </c>
      <c r="AL35" s="68">
        <v>1</v>
      </c>
      <c r="AM35" s="68" t="str">
        <f t="shared" si="6"/>
        <v>Anthopogenic_roads</v>
      </c>
      <c r="AO35" s="68"/>
      <c r="AP35" s="68"/>
      <c r="AY35" s="68"/>
      <c r="AZ35" s="68"/>
    </row>
    <row r="36" spans="1:52">
      <c r="A36" s="27">
        <v>230</v>
      </c>
      <c r="B36" s="27" t="s">
        <v>103</v>
      </c>
      <c r="C36" s="27" t="s">
        <v>1978</v>
      </c>
      <c r="D36" s="27"/>
      <c r="E36" s="27"/>
      <c r="F36" s="27" t="s">
        <v>66</v>
      </c>
      <c r="G36" s="27">
        <v>9</v>
      </c>
      <c r="H36" s="27" t="s">
        <v>53</v>
      </c>
      <c r="I36" s="27" t="s">
        <v>54</v>
      </c>
      <c r="J36" s="27"/>
      <c r="K36" s="27"/>
      <c r="L36" s="27" t="s">
        <v>56</v>
      </c>
      <c r="M36" s="27" t="s">
        <v>66</v>
      </c>
      <c r="N36" s="27">
        <v>9</v>
      </c>
      <c r="O36" s="27" t="s">
        <v>53</v>
      </c>
      <c r="P36" s="27" t="s">
        <v>58</v>
      </c>
      <c r="Q36" s="27"/>
      <c r="R36" s="27"/>
      <c r="S36" s="27"/>
      <c r="T36" s="27"/>
      <c r="U36" s="27"/>
      <c r="V36" s="27" t="s">
        <v>103</v>
      </c>
      <c r="W36" s="27">
        <v>14.16085</v>
      </c>
      <c r="X36" s="27">
        <v>-84.093800000000002</v>
      </c>
      <c r="Y36" s="27" t="s">
        <v>1983</v>
      </c>
      <c r="Z36" s="27" t="s">
        <v>1979</v>
      </c>
      <c r="AA36" s="27" t="s">
        <v>1929</v>
      </c>
      <c r="AB36" s="28">
        <f t="shared" si="2"/>
        <v>86.051000000000002</v>
      </c>
      <c r="AC36" s="28">
        <f ca="1">[3]!RandTruncNormal(AB36,VLOOKUP(Y36,$AZ$1:$BD$4,4,FALSE),0,VLOOKUP(Y36,$AZ$1:$BD$4,5,FALSE))</f>
        <v>62.899217091388678</v>
      </c>
      <c r="AD36" s="28">
        <f t="shared" si="3"/>
        <v>86.051000000000002</v>
      </c>
      <c r="AE36" s="28">
        <f ca="1">[3]!RandTruncNormal(AD36,VLOOKUP(Y36,$AZ$1:$BD$4,4,FALSE),0,VLOOKUP(Y36,$AZ$1:$BD$4,5,FALSE))</f>
        <v>73.646148839622597</v>
      </c>
      <c r="AF36" s="29">
        <f t="shared" si="0"/>
        <v>0</v>
      </c>
      <c r="AG36" s="29">
        <f t="shared" si="1"/>
        <v>0</v>
      </c>
      <c r="AH36" s="28">
        <f t="shared" si="7"/>
        <v>0</v>
      </c>
      <c r="AI36" s="28">
        <f t="shared" si="4"/>
        <v>0</v>
      </c>
      <c r="AJ36" s="13">
        <f t="shared" ca="1" si="5"/>
        <v>10.746931748233919</v>
      </c>
      <c r="AK36" s="68">
        <v>0</v>
      </c>
      <c r="AL36" s="68">
        <v>0</v>
      </c>
      <c r="AM36" s="68" t="str">
        <f t="shared" si="6"/>
        <v>Non-Anthropogenic</v>
      </c>
      <c r="AO36" s="68"/>
      <c r="AP36" s="68"/>
      <c r="AY36" s="68"/>
      <c r="AZ36" s="68"/>
    </row>
    <row r="37" spans="1:52">
      <c r="A37" s="27">
        <v>231</v>
      </c>
      <c r="B37" s="27" t="s">
        <v>104</v>
      </c>
      <c r="C37" s="27" t="s">
        <v>1978</v>
      </c>
      <c r="D37" s="27"/>
      <c r="E37" s="27"/>
      <c r="F37" s="27" t="s">
        <v>66</v>
      </c>
      <c r="G37" s="27">
        <v>9</v>
      </c>
      <c r="H37" s="27" t="s">
        <v>53</v>
      </c>
      <c r="I37" s="27" t="s">
        <v>54</v>
      </c>
      <c r="J37" s="27"/>
      <c r="K37" s="27"/>
      <c r="L37" s="27" t="s">
        <v>56</v>
      </c>
      <c r="M37" s="27" t="s">
        <v>66</v>
      </c>
      <c r="N37" s="27">
        <v>9</v>
      </c>
      <c r="O37" s="27" t="s">
        <v>53</v>
      </c>
      <c r="P37" s="27" t="s">
        <v>58</v>
      </c>
      <c r="Q37" s="27"/>
      <c r="R37" s="27"/>
      <c r="S37" s="27"/>
      <c r="T37" s="27"/>
      <c r="U37" s="27"/>
      <c r="V37" s="27" t="s">
        <v>104</v>
      </c>
      <c r="W37" s="27">
        <v>14.15973</v>
      </c>
      <c r="X37" s="27">
        <v>-83.838610000000003</v>
      </c>
      <c r="Y37" s="27" t="s">
        <v>1983</v>
      </c>
      <c r="Z37" s="27" t="s">
        <v>1979</v>
      </c>
      <c r="AA37" s="27" t="s">
        <v>1928</v>
      </c>
      <c r="AB37" s="28">
        <f t="shared" si="2"/>
        <v>86.051000000000002</v>
      </c>
      <c r="AC37" s="28">
        <f ca="1">[3]!RandTruncNormal(AB37,VLOOKUP(Y37,$AZ$1:$BD$4,4,FALSE),0,VLOOKUP(Y37,$AZ$1:$BD$4,5,FALSE))</f>
        <v>32.419514213066975</v>
      </c>
      <c r="AD37" s="28">
        <f t="shared" si="3"/>
        <v>86.051000000000002</v>
      </c>
      <c r="AE37" s="28">
        <f ca="1">[3]!RandTruncNormal(AD37,VLOOKUP(Y37,$AZ$1:$BD$4,4,FALSE),0,VLOOKUP(Y37,$AZ$1:$BD$4,5,FALSE))</f>
        <v>84.162226751411566</v>
      </c>
      <c r="AF37" s="29">
        <f t="shared" si="0"/>
        <v>0</v>
      </c>
      <c r="AG37" s="29">
        <f t="shared" si="1"/>
        <v>0</v>
      </c>
      <c r="AH37" s="28">
        <f t="shared" si="7"/>
        <v>0</v>
      </c>
      <c r="AI37" s="28">
        <f t="shared" si="4"/>
        <v>0</v>
      </c>
      <c r="AJ37" s="13">
        <f t="shared" ca="1" si="5"/>
        <v>51.742712538344591</v>
      </c>
      <c r="AK37" s="68">
        <v>1</v>
      </c>
      <c r="AL37" s="68">
        <v>1</v>
      </c>
      <c r="AM37" s="68" t="str">
        <f t="shared" si="6"/>
        <v>Anthropogenic_roads_rivers</v>
      </c>
      <c r="AO37" s="68"/>
      <c r="AP37" s="68"/>
      <c r="AY37" s="68"/>
      <c r="AZ37" s="68"/>
    </row>
    <row r="38" spans="1:52">
      <c r="A38" s="27">
        <v>232</v>
      </c>
      <c r="B38" s="27" t="s">
        <v>105</v>
      </c>
      <c r="C38" s="27" t="s">
        <v>1978</v>
      </c>
      <c r="D38" s="27"/>
      <c r="E38" s="27"/>
      <c r="F38" s="27" t="s">
        <v>66</v>
      </c>
      <c r="G38" s="27">
        <v>9</v>
      </c>
      <c r="H38" s="27" t="s">
        <v>53</v>
      </c>
      <c r="I38" s="27" t="s">
        <v>54</v>
      </c>
      <c r="J38" s="27"/>
      <c r="K38" s="27"/>
      <c r="L38" s="27" t="s">
        <v>56</v>
      </c>
      <c r="M38" s="27" t="s">
        <v>66</v>
      </c>
      <c r="N38" s="27">
        <v>9</v>
      </c>
      <c r="O38" s="27" t="s">
        <v>53</v>
      </c>
      <c r="P38" s="27" t="s">
        <v>58</v>
      </c>
      <c r="Q38" s="27"/>
      <c r="R38" s="27"/>
      <c r="S38" s="27"/>
      <c r="T38" s="27"/>
      <c r="U38" s="27"/>
      <c r="V38" s="27" t="s">
        <v>105</v>
      </c>
      <c r="W38" s="27">
        <v>14.20234</v>
      </c>
      <c r="X38" s="27">
        <v>-84.008170000000007</v>
      </c>
      <c r="Y38" s="27" t="s">
        <v>1983</v>
      </c>
      <c r="Z38" s="27" t="s">
        <v>1979</v>
      </c>
      <c r="AA38" s="27" t="s">
        <v>1928</v>
      </c>
      <c r="AB38" s="28">
        <f t="shared" si="2"/>
        <v>86.051000000000002</v>
      </c>
      <c r="AC38" s="28">
        <f ca="1">[3]!RandTruncNormal(AB38,VLOOKUP(Y38,$AZ$1:$BD$4,4,FALSE),0,VLOOKUP(Y38,$AZ$1:$BD$4,5,FALSE))</f>
        <v>127.48743826059194</v>
      </c>
      <c r="AD38" s="28">
        <f t="shared" si="3"/>
        <v>86.051000000000002</v>
      </c>
      <c r="AE38" s="28">
        <f ca="1">[3]!RandTruncNormal(AD38,VLOOKUP(Y38,$AZ$1:$BD$4,4,FALSE),0,VLOOKUP(Y38,$AZ$1:$BD$4,5,FALSE))</f>
        <v>61.084004505668666</v>
      </c>
      <c r="AF38" s="29">
        <f t="shared" si="0"/>
        <v>0</v>
      </c>
      <c r="AG38" s="29">
        <f t="shared" si="1"/>
        <v>0</v>
      </c>
      <c r="AH38" s="28">
        <f t="shared" si="7"/>
        <v>0</v>
      </c>
      <c r="AI38" s="28">
        <f t="shared" si="4"/>
        <v>0</v>
      </c>
      <c r="AJ38" s="13">
        <f t="shared" ca="1" si="5"/>
        <v>-66.40343375492327</v>
      </c>
      <c r="AK38" s="68">
        <v>0</v>
      </c>
      <c r="AL38" s="68">
        <v>1</v>
      </c>
      <c r="AM38" s="68" t="str">
        <f t="shared" si="6"/>
        <v>Anthopogenic_roads</v>
      </c>
      <c r="AO38" s="68"/>
      <c r="AP38" s="68"/>
      <c r="AY38" s="68"/>
      <c r="AZ38" s="68"/>
    </row>
    <row r="39" spans="1:52">
      <c r="A39" s="27">
        <v>233</v>
      </c>
      <c r="B39" s="27" t="s">
        <v>106</v>
      </c>
      <c r="C39" s="27" t="s">
        <v>1978</v>
      </c>
      <c r="D39" s="27"/>
      <c r="E39" s="27"/>
      <c r="F39" s="27" t="s">
        <v>66</v>
      </c>
      <c r="G39" s="27">
        <v>9</v>
      </c>
      <c r="H39" s="27" t="s">
        <v>53</v>
      </c>
      <c r="I39" s="27" t="s">
        <v>54</v>
      </c>
      <c r="J39" s="27"/>
      <c r="K39" s="27"/>
      <c r="L39" s="27" t="s">
        <v>56</v>
      </c>
      <c r="M39" s="27" t="s">
        <v>66</v>
      </c>
      <c r="N39" s="27">
        <v>9</v>
      </c>
      <c r="O39" s="27" t="s">
        <v>53</v>
      </c>
      <c r="P39" s="27" t="s">
        <v>58</v>
      </c>
      <c r="Q39" s="27"/>
      <c r="R39" s="27"/>
      <c r="S39" s="27"/>
      <c r="T39" s="27"/>
      <c r="U39" s="27"/>
      <c r="V39" s="27" t="s">
        <v>106</v>
      </c>
      <c r="W39" s="27">
        <v>14.245950000000001</v>
      </c>
      <c r="X39" s="27">
        <v>-84.094880000000003</v>
      </c>
      <c r="Y39" s="27" t="s">
        <v>1983</v>
      </c>
      <c r="Z39" s="27" t="s">
        <v>1979</v>
      </c>
      <c r="AA39" s="27" t="s">
        <v>1929</v>
      </c>
      <c r="AB39" s="28">
        <f t="shared" si="2"/>
        <v>86.051000000000002</v>
      </c>
      <c r="AC39" s="28">
        <f ca="1">[3]!RandTruncNormal(AB39,VLOOKUP(Y39,$AZ$1:$BD$4,4,FALSE),0,VLOOKUP(Y39,$AZ$1:$BD$4,5,FALSE))</f>
        <v>109.77349275891285</v>
      </c>
      <c r="AD39" s="28">
        <f t="shared" si="3"/>
        <v>86.051000000000002</v>
      </c>
      <c r="AE39" s="28">
        <f ca="1">[3]!RandTruncNormal(AD39,VLOOKUP(Y39,$AZ$1:$BD$4,4,FALSE),0,VLOOKUP(Y39,$AZ$1:$BD$4,5,FALSE))</f>
        <v>62.883318860762024</v>
      </c>
      <c r="AF39" s="29">
        <f t="shared" si="0"/>
        <v>0</v>
      </c>
      <c r="AG39" s="29">
        <f t="shared" si="1"/>
        <v>0</v>
      </c>
      <c r="AH39" s="28">
        <f t="shared" si="7"/>
        <v>0</v>
      </c>
      <c r="AI39" s="28">
        <f t="shared" si="4"/>
        <v>0</v>
      </c>
      <c r="AJ39" s="13">
        <f t="shared" ca="1" si="5"/>
        <v>-46.890173898150827</v>
      </c>
      <c r="AK39" s="68">
        <v>0</v>
      </c>
      <c r="AL39" s="68">
        <v>0</v>
      </c>
      <c r="AM39" s="68" t="str">
        <f t="shared" si="6"/>
        <v>Non-Anthropogenic</v>
      </c>
      <c r="AO39" s="68"/>
      <c r="AP39" s="68"/>
      <c r="AY39" s="68"/>
      <c r="AZ39" s="68"/>
    </row>
    <row r="40" spans="1:52">
      <c r="A40" s="27">
        <v>234</v>
      </c>
      <c r="B40" s="27" t="s">
        <v>107</v>
      </c>
      <c r="C40" s="27" t="s">
        <v>1978</v>
      </c>
      <c r="D40" s="27"/>
      <c r="E40" s="27"/>
      <c r="F40" s="27" t="s">
        <v>66</v>
      </c>
      <c r="G40" s="27">
        <v>9</v>
      </c>
      <c r="H40" s="27" t="s">
        <v>53</v>
      </c>
      <c r="I40" s="27" t="s">
        <v>54</v>
      </c>
      <c r="J40" s="27"/>
      <c r="K40" s="27"/>
      <c r="L40" s="27" t="s">
        <v>56</v>
      </c>
      <c r="M40" s="27" t="s">
        <v>66</v>
      </c>
      <c r="N40" s="27">
        <v>9</v>
      </c>
      <c r="O40" s="27" t="s">
        <v>53</v>
      </c>
      <c r="P40" s="27" t="s">
        <v>58</v>
      </c>
      <c r="Q40" s="27"/>
      <c r="R40" s="27"/>
      <c r="S40" s="27"/>
      <c r="T40" s="27"/>
      <c r="U40" s="27"/>
      <c r="V40" s="27" t="s">
        <v>107</v>
      </c>
      <c r="W40" s="27">
        <v>14.245430000000001</v>
      </c>
      <c r="X40" s="27">
        <v>-84.052289999999999</v>
      </c>
      <c r="Y40" s="27" t="s">
        <v>1983</v>
      </c>
      <c r="Z40" s="27" t="s">
        <v>1979</v>
      </c>
      <c r="AA40" s="27" t="s">
        <v>1929</v>
      </c>
      <c r="AB40" s="28">
        <f t="shared" si="2"/>
        <v>86.051000000000002</v>
      </c>
      <c r="AC40" s="28">
        <f ca="1">[3]!RandTruncNormal(AB40,VLOOKUP(Y40,$AZ$1:$BD$4,4,FALSE),0,VLOOKUP(Y40,$AZ$1:$BD$4,5,FALSE))</f>
        <v>63.342272591735068</v>
      </c>
      <c r="AD40" s="28">
        <f t="shared" si="3"/>
        <v>86.051000000000002</v>
      </c>
      <c r="AE40" s="28">
        <f ca="1">[3]!RandTruncNormal(AD40,VLOOKUP(Y40,$AZ$1:$BD$4,4,FALSE),0,VLOOKUP(Y40,$AZ$1:$BD$4,5,FALSE))</f>
        <v>103.98072909996401</v>
      </c>
      <c r="AF40" s="29">
        <f t="shared" si="0"/>
        <v>0</v>
      </c>
      <c r="AG40" s="29">
        <f t="shared" si="1"/>
        <v>0</v>
      </c>
      <c r="AH40" s="28">
        <f t="shared" si="7"/>
        <v>0</v>
      </c>
      <c r="AI40" s="28">
        <f t="shared" si="4"/>
        <v>0</v>
      </c>
      <c r="AJ40" s="13">
        <f t="shared" ca="1" si="5"/>
        <v>40.638456508228941</v>
      </c>
      <c r="AK40" s="68">
        <v>0</v>
      </c>
      <c r="AL40" s="68">
        <v>0</v>
      </c>
      <c r="AM40" s="68" t="str">
        <f t="shared" si="6"/>
        <v>Non-Anthropogenic</v>
      </c>
      <c r="AO40" s="68"/>
      <c r="AP40" s="68"/>
      <c r="AY40" s="68"/>
      <c r="AZ40" s="68"/>
    </row>
    <row r="41" spans="1:52">
      <c r="A41" s="27">
        <v>235</v>
      </c>
      <c r="B41" s="27" t="s">
        <v>108</v>
      </c>
      <c r="C41" s="27" t="s">
        <v>1978</v>
      </c>
      <c r="D41" s="27"/>
      <c r="E41" s="27"/>
      <c r="F41" s="27" t="s">
        <v>66</v>
      </c>
      <c r="G41" s="27">
        <v>9</v>
      </c>
      <c r="H41" s="27" t="s">
        <v>53</v>
      </c>
      <c r="I41" s="27" t="s">
        <v>54</v>
      </c>
      <c r="J41" s="27"/>
      <c r="K41" s="27"/>
      <c r="L41" s="27" t="s">
        <v>56</v>
      </c>
      <c r="M41" s="27" t="s">
        <v>66</v>
      </c>
      <c r="N41" s="27">
        <v>9</v>
      </c>
      <c r="O41" s="27" t="s">
        <v>53</v>
      </c>
      <c r="P41" s="27" t="s">
        <v>58</v>
      </c>
      <c r="Q41" s="27"/>
      <c r="R41" s="27"/>
      <c r="S41" s="27"/>
      <c r="T41" s="27"/>
      <c r="U41" s="27"/>
      <c r="V41" s="27" t="s">
        <v>108</v>
      </c>
      <c r="W41" s="27">
        <v>14.54243</v>
      </c>
      <c r="X41" s="27">
        <v>-84.348249999999993</v>
      </c>
      <c r="Y41" s="27" t="s">
        <v>1983</v>
      </c>
      <c r="Z41" s="27" t="s">
        <v>1979</v>
      </c>
      <c r="AA41" s="27" t="s">
        <v>1929</v>
      </c>
      <c r="AB41" s="28">
        <f t="shared" si="2"/>
        <v>86.051000000000002</v>
      </c>
      <c r="AC41" s="28">
        <f ca="1">[3]!RandTruncNormal(AB41,VLOOKUP(Y41,$AZ$1:$BD$4,4,FALSE),0,VLOOKUP(Y41,$AZ$1:$BD$4,5,FALSE))</f>
        <v>33.681018379937235</v>
      </c>
      <c r="AD41" s="28">
        <f t="shared" si="3"/>
        <v>86.051000000000002</v>
      </c>
      <c r="AE41" s="28">
        <f ca="1">[3]!RandTruncNormal(AD41,VLOOKUP(Y41,$AZ$1:$BD$4,4,FALSE),0,VLOOKUP(Y41,$AZ$1:$BD$4,5,FALSE))</f>
        <v>96.330476530369182</v>
      </c>
      <c r="AF41" s="29">
        <f t="shared" si="0"/>
        <v>0</v>
      </c>
      <c r="AG41" s="29">
        <f t="shared" si="1"/>
        <v>0</v>
      </c>
      <c r="AH41" s="28">
        <f t="shared" si="7"/>
        <v>0</v>
      </c>
      <c r="AI41" s="28">
        <f t="shared" si="4"/>
        <v>0</v>
      </c>
      <c r="AJ41" s="13">
        <f t="shared" ca="1" si="5"/>
        <v>62.649458150431947</v>
      </c>
      <c r="AK41" s="68">
        <v>0</v>
      </c>
      <c r="AL41" s="68">
        <v>0</v>
      </c>
      <c r="AM41" s="68" t="str">
        <f t="shared" si="6"/>
        <v>Non-Anthropogenic</v>
      </c>
      <c r="AO41" s="68"/>
      <c r="AP41" s="68"/>
      <c r="AY41" s="68"/>
      <c r="AZ41" s="68"/>
    </row>
    <row r="42" spans="1:52">
      <c r="A42" s="27">
        <v>236</v>
      </c>
      <c r="B42" s="27" t="s">
        <v>109</v>
      </c>
      <c r="C42" s="27" t="s">
        <v>1978</v>
      </c>
      <c r="D42" s="27"/>
      <c r="E42" s="27"/>
      <c r="F42" s="27" t="s">
        <v>66</v>
      </c>
      <c r="G42" s="27">
        <v>9</v>
      </c>
      <c r="H42" s="27" t="s">
        <v>53</v>
      </c>
      <c r="I42" s="27" t="s">
        <v>54</v>
      </c>
      <c r="J42" s="27"/>
      <c r="K42" s="27"/>
      <c r="L42" s="27" t="s">
        <v>56</v>
      </c>
      <c r="M42" s="27" t="s">
        <v>66</v>
      </c>
      <c r="N42" s="27">
        <v>9</v>
      </c>
      <c r="O42" s="27" t="s">
        <v>53</v>
      </c>
      <c r="P42" s="27" t="s">
        <v>58</v>
      </c>
      <c r="Q42" s="27"/>
      <c r="R42" s="27"/>
      <c r="S42" s="27"/>
      <c r="T42" s="27"/>
      <c r="U42" s="27"/>
      <c r="V42" s="27" t="s">
        <v>109</v>
      </c>
      <c r="W42" s="27">
        <v>11.822710000000001</v>
      </c>
      <c r="X42" s="27">
        <v>-84.178929999999994</v>
      </c>
      <c r="Y42" s="27" t="s">
        <v>1983</v>
      </c>
      <c r="Z42" s="27" t="s">
        <v>1979</v>
      </c>
      <c r="AA42" s="27" t="s">
        <v>1928</v>
      </c>
      <c r="AB42" s="28">
        <f t="shared" si="2"/>
        <v>86.051000000000002</v>
      </c>
      <c r="AC42" s="28">
        <f ca="1">[3]!RandTruncNormal(AB42,VLOOKUP(Y42,$AZ$1:$BD$4,4,FALSE),0,VLOOKUP(Y42,$AZ$1:$BD$4,5,FALSE))</f>
        <v>68.417248980647059</v>
      </c>
      <c r="AD42" s="28">
        <f t="shared" si="3"/>
        <v>86.051000000000002</v>
      </c>
      <c r="AE42" s="28">
        <f ca="1">[3]!RandTruncNormal(AD42,VLOOKUP(Y42,$AZ$1:$BD$4,4,FALSE),0,VLOOKUP(Y42,$AZ$1:$BD$4,5,FALSE))</f>
        <v>88.644099026000163</v>
      </c>
      <c r="AF42" s="29">
        <f t="shared" si="0"/>
        <v>0</v>
      </c>
      <c r="AG42" s="29">
        <f t="shared" si="1"/>
        <v>0</v>
      </c>
      <c r="AH42" s="28">
        <f t="shared" si="7"/>
        <v>0</v>
      </c>
      <c r="AI42" s="28">
        <f t="shared" si="4"/>
        <v>0</v>
      </c>
      <c r="AJ42" s="13">
        <f t="shared" ca="1" si="5"/>
        <v>20.226850045353103</v>
      </c>
      <c r="AK42" s="68">
        <v>0</v>
      </c>
      <c r="AL42" s="68">
        <v>1</v>
      </c>
      <c r="AM42" s="68" t="str">
        <f t="shared" si="6"/>
        <v>Anthopogenic_roads</v>
      </c>
      <c r="AO42" s="68"/>
      <c r="AP42" s="68"/>
      <c r="AY42" s="68"/>
      <c r="AZ42" s="68"/>
    </row>
    <row r="43" spans="1:52">
      <c r="A43" s="27">
        <v>237</v>
      </c>
      <c r="B43" s="27" t="s">
        <v>110</v>
      </c>
      <c r="C43" s="27" t="s">
        <v>1978</v>
      </c>
      <c r="D43" s="27"/>
      <c r="E43" s="27"/>
      <c r="F43" s="27" t="s">
        <v>66</v>
      </c>
      <c r="G43" s="27">
        <v>9</v>
      </c>
      <c r="H43" s="27" t="s">
        <v>53</v>
      </c>
      <c r="I43" s="27" t="s">
        <v>54</v>
      </c>
      <c r="J43" s="27"/>
      <c r="K43" s="27"/>
      <c r="L43" s="27" t="s">
        <v>56</v>
      </c>
      <c r="M43" s="27" t="s">
        <v>66</v>
      </c>
      <c r="N43" s="27">
        <v>9</v>
      </c>
      <c r="O43" s="27" t="s">
        <v>53</v>
      </c>
      <c r="P43" s="27" t="s">
        <v>58</v>
      </c>
      <c r="Q43" s="27"/>
      <c r="R43" s="27"/>
      <c r="S43" s="27"/>
      <c r="T43" s="27"/>
      <c r="U43" s="27"/>
      <c r="V43" s="27" t="s">
        <v>110</v>
      </c>
      <c r="W43" s="27">
        <v>11.9505</v>
      </c>
      <c r="X43" s="27">
        <v>-83.796710000000004</v>
      </c>
      <c r="Y43" s="27" t="s">
        <v>1983</v>
      </c>
      <c r="Z43" s="27" t="s">
        <v>1979</v>
      </c>
      <c r="AA43" s="27" t="s">
        <v>1929</v>
      </c>
      <c r="AB43" s="28">
        <f t="shared" si="2"/>
        <v>86.051000000000002</v>
      </c>
      <c r="AC43" s="28">
        <f ca="1">[3]!RandTruncNormal(AB43,VLOOKUP(Y43,$AZ$1:$BD$4,4,FALSE),0,VLOOKUP(Y43,$AZ$1:$BD$4,5,FALSE))</f>
        <v>126.84979442474656</v>
      </c>
      <c r="AD43" s="28">
        <f t="shared" si="3"/>
        <v>86.051000000000002</v>
      </c>
      <c r="AE43" s="28">
        <f ca="1">[3]!RandTruncNormal(AD43,VLOOKUP(Y43,$AZ$1:$BD$4,4,FALSE),0,VLOOKUP(Y43,$AZ$1:$BD$4,5,FALSE))</f>
        <v>65.341977757816124</v>
      </c>
      <c r="AF43" s="29">
        <f t="shared" si="0"/>
        <v>0</v>
      </c>
      <c r="AG43" s="29">
        <f t="shared" si="1"/>
        <v>0</v>
      </c>
      <c r="AH43" s="28">
        <f t="shared" si="7"/>
        <v>0</v>
      </c>
      <c r="AI43" s="28">
        <f t="shared" si="4"/>
        <v>0</v>
      </c>
      <c r="AJ43" s="13">
        <f t="shared" ca="1" si="5"/>
        <v>-61.507816666930438</v>
      </c>
      <c r="AK43" s="68">
        <v>0</v>
      </c>
      <c r="AL43" s="68">
        <v>0</v>
      </c>
      <c r="AM43" s="68" t="str">
        <f t="shared" si="6"/>
        <v>Non-Anthropogenic</v>
      </c>
      <c r="AO43" s="68"/>
      <c r="AP43" s="68"/>
      <c r="AY43" s="68"/>
      <c r="AZ43" s="68"/>
    </row>
    <row r="44" spans="1:52">
      <c r="A44" s="27">
        <v>238</v>
      </c>
      <c r="B44" s="27" t="s">
        <v>111</v>
      </c>
      <c r="C44" s="27" t="s">
        <v>1978</v>
      </c>
      <c r="D44" s="27"/>
      <c r="E44" s="27"/>
      <c r="F44" s="27" t="s">
        <v>66</v>
      </c>
      <c r="G44" s="27">
        <v>9</v>
      </c>
      <c r="H44" s="27" t="s">
        <v>53</v>
      </c>
      <c r="I44" s="27" t="s">
        <v>54</v>
      </c>
      <c r="J44" s="27"/>
      <c r="K44" s="27"/>
      <c r="L44" s="27" t="s">
        <v>56</v>
      </c>
      <c r="M44" s="27" t="s">
        <v>66</v>
      </c>
      <c r="N44" s="27">
        <v>9</v>
      </c>
      <c r="O44" s="27" t="s">
        <v>53</v>
      </c>
      <c r="P44" s="27" t="s">
        <v>58</v>
      </c>
      <c r="Q44" s="27"/>
      <c r="R44" s="27"/>
      <c r="S44" s="27"/>
      <c r="T44" s="27"/>
      <c r="U44" s="27"/>
      <c r="V44" s="27" t="s">
        <v>111</v>
      </c>
      <c r="W44" s="27">
        <v>12.587339999999999</v>
      </c>
      <c r="X44" s="27">
        <v>-84.477180000000004</v>
      </c>
      <c r="Y44" s="27" t="s">
        <v>1983</v>
      </c>
      <c r="Z44" s="27" t="s">
        <v>1979</v>
      </c>
      <c r="AA44" s="27" t="s">
        <v>1929</v>
      </c>
      <c r="AB44" s="28">
        <f t="shared" si="2"/>
        <v>86.051000000000002</v>
      </c>
      <c r="AC44" s="28">
        <f ca="1">[3]!RandTruncNormal(AB44,VLOOKUP(Y44,$AZ$1:$BD$4,4,FALSE),0,VLOOKUP(Y44,$AZ$1:$BD$4,5,FALSE))</f>
        <v>48.982312825086453</v>
      </c>
      <c r="AD44" s="28">
        <f t="shared" si="3"/>
        <v>86.051000000000002</v>
      </c>
      <c r="AE44" s="28">
        <f ca="1">[3]!RandTruncNormal(AD44,VLOOKUP(Y44,$AZ$1:$BD$4,4,FALSE),0,VLOOKUP(Y44,$AZ$1:$BD$4,5,FALSE))</f>
        <v>123.46185687563879</v>
      </c>
      <c r="AF44" s="29">
        <f t="shared" si="0"/>
        <v>0</v>
      </c>
      <c r="AG44" s="29">
        <f t="shared" si="1"/>
        <v>0</v>
      </c>
      <c r="AH44" s="28">
        <f t="shared" si="7"/>
        <v>0</v>
      </c>
      <c r="AI44" s="28">
        <f t="shared" si="4"/>
        <v>0</v>
      </c>
      <c r="AJ44" s="13">
        <f t="shared" ca="1" si="5"/>
        <v>74.479544050552335</v>
      </c>
      <c r="AK44" s="68">
        <v>0</v>
      </c>
      <c r="AL44" s="68">
        <v>0</v>
      </c>
      <c r="AM44" s="68" t="str">
        <f t="shared" si="6"/>
        <v>Non-Anthropogenic</v>
      </c>
      <c r="AO44" s="68"/>
      <c r="AP44" s="68"/>
      <c r="AY44" s="68"/>
      <c r="AZ44" s="68"/>
    </row>
    <row r="45" spans="1:52">
      <c r="A45" s="27">
        <v>239</v>
      </c>
      <c r="B45" s="27" t="s">
        <v>112</v>
      </c>
      <c r="C45" s="27" t="s">
        <v>1978</v>
      </c>
      <c r="D45" s="27"/>
      <c r="E45" s="27"/>
      <c r="F45" s="27" t="s">
        <v>66</v>
      </c>
      <c r="G45" s="27">
        <v>9</v>
      </c>
      <c r="H45" s="27" t="s">
        <v>53</v>
      </c>
      <c r="I45" s="27" t="s">
        <v>54</v>
      </c>
      <c r="J45" s="27"/>
      <c r="K45" s="27"/>
      <c r="L45" s="27" t="s">
        <v>56</v>
      </c>
      <c r="M45" s="27" t="s">
        <v>66</v>
      </c>
      <c r="N45" s="27">
        <v>9</v>
      </c>
      <c r="O45" s="27" t="s">
        <v>53</v>
      </c>
      <c r="P45" s="27" t="s">
        <v>58</v>
      </c>
      <c r="Q45" s="27"/>
      <c r="R45" s="27"/>
      <c r="S45" s="27"/>
      <c r="T45" s="27"/>
      <c r="U45" s="27"/>
      <c r="V45" s="27" t="s">
        <v>112</v>
      </c>
      <c r="W45" s="27">
        <v>12.587540000000001</v>
      </c>
      <c r="X45" s="27">
        <v>-83.924589999999995</v>
      </c>
      <c r="Y45" s="27" t="s">
        <v>1983</v>
      </c>
      <c r="Z45" s="27" t="s">
        <v>1979</v>
      </c>
      <c r="AA45" s="27" t="s">
        <v>1929</v>
      </c>
      <c r="AB45" s="28">
        <f t="shared" si="2"/>
        <v>86.051000000000002</v>
      </c>
      <c r="AC45" s="28">
        <f ca="1">[3]!RandTruncNormal(AB45,VLOOKUP(Y45,$AZ$1:$BD$4,4,FALSE),0,VLOOKUP(Y45,$AZ$1:$BD$4,5,FALSE))</f>
        <v>68.188205002911488</v>
      </c>
      <c r="AD45" s="28">
        <f t="shared" si="3"/>
        <v>86.051000000000002</v>
      </c>
      <c r="AE45" s="28">
        <f ca="1">[3]!RandTruncNormal(AD45,VLOOKUP(Y45,$AZ$1:$BD$4,4,FALSE),0,VLOOKUP(Y45,$AZ$1:$BD$4,5,FALSE))</f>
        <v>50.130896847621301</v>
      </c>
      <c r="AF45" s="29">
        <f t="shared" si="0"/>
        <v>0</v>
      </c>
      <c r="AG45" s="29">
        <f t="shared" si="1"/>
        <v>0</v>
      </c>
      <c r="AH45" s="28">
        <f t="shared" si="7"/>
        <v>0</v>
      </c>
      <c r="AI45" s="28">
        <f t="shared" si="4"/>
        <v>0</v>
      </c>
      <c r="AJ45" s="13">
        <f t="shared" ca="1" si="5"/>
        <v>-18.057308155290187</v>
      </c>
      <c r="AK45" s="68">
        <v>0</v>
      </c>
      <c r="AL45" s="68">
        <v>0</v>
      </c>
      <c r="AM45" s="68" t="str">
        <f t="shared" si="6"/>
        <v>Non-Anthropogenic</v>
      </c>
      <c r="AO45" s="68"/>
      <c r="AP45" s="68"/>
      <c r="AY45" s="68"/>
      <c r="AZ45" s="68"/>
    </row>
    <row r="46" spans="1:52">
      <c r="A46" s="27">
        <v>240</v>
      </c>
      <c r="B46" s="27" t="s">
        <v>113</v>
      </c>
      <c r="C46" s="27" t="s">
        <v>1978</v>
      </c>
      <c r="D46" s="27"/>
      <c r="E46" s="27"/>
      <c r="F46" s="27" t="s">
        <v>66</v>
      </c>
      <c r="G46" s="27">
        <v>9</v>
      </c>
      <c r="H46" s="27" t="s">
        <v>53</v>
      </c>
      <c r="I46" s="27" t="s">
        <v>54</v>
      </c>
      <c r="J46" s="27"/>
      <c r="K46" s="27"/>
      <c r="L46" s="27" t="s">
        <v>56</v>
      </c>
      <c r="M46" s="27" t="s">
        <v>66</v>
      </c>
      <c r="N46" s="27">
        <v>9</v>
      </c>
      <c r="O46" s="27" t="s">
        <v>53</v>
      </c>
      <c r="P46" s="27" t="s">
        <v>58</v>
      </c>
      <c r="Q46" s="27"/>
      <c r="R46" s="27"/>
      <c r="S46" s="27"/>
      <c r="T46" s="27"/>
      <c r="U46" s="27"/>
      <c r="V46" s="27" t="s">
        <v>113</v>
      </c>
      <c r="W46" s="27">
        <v>12.67266</v>
      </c>
      <c r="X46" s="27">
        <v>-84.348780000000005</v>
      </c>
      <c r="Y46" s="27" t="s">
        <v>1983</v>
      </c>
      <c r="Z46" s="27" t="s">
        <v>1979</v>
      </c>
      <c r="AA46" s="27" t="s">
        <v>1928</v>
      </c>
      <c r="AB46" s="28">
        <f t="shared" si="2"/>
        <v>86.051000000000002</v>
      </c>
      <c r="AC46" s="28">
        <f ca="1">[3]!RandTruncNormal(AB46,VLOOKUP(Y46,$AZ$1:$BD$4,4,FALSE),0,VLOOKUP(Y46,$AZ$1:$BD$4,5,FALSE))</f>
        <v>84.290609132147367</v>
      </c>
      <c r="AD46" s="28">
        <f t="shared" si="3"/>
        <v>86.051000000000002</v>
      </c>
      <c r="AE46" s="28">
        <f ca="1">[3]!RandTruncNormal(AD46,VLOOKUP(Y46,$AZ$1:$BD$4,4,FALSE),0,VLOOKUP(Y46,$AZ$1:$BD$4,5,FALSE))</f>
        <v>75.502142323976244</v>
      </c>
      <c r="AF46" s="29">
        <f t="shared" si="0"/>
        <v>0</v>
      </c>
      <c r="AG46" s="29">
        <f t="shared" si="1"/>
        <v>0</v>
      </c>
      <c r="AH46" s="28">
        <f t="shared" si="7"/>
        <v>0</v>
      </c>
      <c r="AI46" s="28">
        <f t="shared" si="4"/>
        <v>0</v>
      </c>
      <c r="AJ46" s="13">
        <f t="shared" ca="1" si="5"/>
        <v>-8.7884668081711226</v>
      </c>
      <c r="AK46" s="68">
        <v>0</v>
      </c>
      <c r="AL46" s="68">
        <v>1</v>
      </c>
      <c r="AM46" s="68" t="str">
        <f t="shared" si="6"/>
        <v>Anthopogenic_roads</v>
      </c>
      <c r="AO46" s="68"/>
      <c r="AP46" s="68"/>
      <c r="AY46" s="68"/>
      <c r="AZ46" s="68"/>
    </row>
    <row r="47" spans="1:52">
      <c r="A47" s="27">
        <v>241</v>
      </c>
      <c r="B47" s="27" t="s">
        <v>114</v>
      </c>
      <c r="C47" s="27" t="s">
        <v>1978</v>
      </c>
      <c r="D47" s="27"/>
      <c r="E47" s="27"/>
      <c r="F47" s="27" t="s">
        <v>66</v>
      </c>
      <c r="G47" s="27">
        <v>9</v>
      </c>
      <c r="H47" s="27" t="s">
        <v>53</v>
      </c>
      <c r="I47" s="27" t="s">
        <v>54</v>
      </c>
      <c r="J47" s="27"/>
      <c r="K47" s="27"/>
      <c r="L47" s="27" t="s">
        <v>56</v>
      </c>
      <c r="M47" s="27" t="s">
        <v>66</v>
      </c>
      <c r="N47" s="27">
        <v>9</v>
      </c>
      <c r="O47" s="27" t="s">
        <v>53</v>
      </c>
      <c r="P47" s="27" t="s">
        <v>58</v>
      </c>
      <c r="Q47" s="27" t="s">
        <v>62</v>
      </c>
      <c r="R47" s="27"/>
      <c r="S47" s="27"/>
      <c r="T47" s="27"/>
      <c r="U47" s="27"/>
      <c r="V47" s="27" t="s">
        <v>114</v>
      </c>
      <c r="W47" s="27">
        <v>12.800459999999999</v>
      </c>
      <c r="X47" s="27">
        <v>-84.051580000000001</v>
      </c>
      <c r="Y47" s="27" t="s">
        <v>1983</v>
      </c>
      <c r="Z47" s="27" t="s">
        <v>1979</v>
      </c>
      <c r="AA47" s="27" t="s">
        <v>1929</v>
      </c>
      <c r="AB47" s="28">
        <f t="shared" si="2"/>
        <v>86.051000000000002</v>
      </c>
      <c r="AC47" s="28">
        <f ca="1">[3]!RandTruncNormal(AB47,VLOOKUP(Y47,$AZ$1:$BD$4,4,FALSE),0,VLOOKUP(Y47,$AZ$1:$BD$4,5,FALSE))</f>
        <v>55.20033607110868</v>
      </c>
      <c r="AD47" s="28">
        <f t="shared" si="3"/>
        <v>86.051000000000002</v>
      </c>
      <c r="AE47" s="28">
        <f ca="1">[3]!RandTruncNormal(AD47,VLOOKUP(Y47,$AZ$1:$BD$4,4,FALSE),0,VLOOKUP(Y47,$AZ$1:$BD$4,5,FALSE))</f>
        <v>97.611689941398666</v>
      </c>
      <c r="AF47" s="29">
        <f t="shared" si="0"/>
        <v>0</v>
      </c>
      <c r="AG47" s="29">
        <f t="shared" si="1"/>
        <v>0</v>
      </c>
      <c r="AH47" s="28">
        <f t="shared" si="7"/>
        <v>0</v>
      </c>
      <c r="AI47" s="28">
        <f t="shared" si="4"/>
        <v>0</v>
      </c>
      <c r="AJ47" s="13">
        <f t="shared" ca="1" si="5"/>
        <v>42.411353870289986</v>
      </c>
      <c r="AK47" s="68">
        <v>0</v>
      </c>
      <c r="AL47" s="68">
        <v>0</v>
      </c>
      <c r="AM47" s="68" t="str">
        <f t="shared" si="6"/>
        <v>Non-Anthropogenic</v>
      </c>
      <c r="AO47" s="68"/>
      <c r="AP47" s="68"/>
      <c r="AY47" s="68"/>
      <c r="AZ47" s="68"/>
    </row>
    <row r="48" spans="1:52">
      <c r="A48" s="27">
        <v>242</v>
      </c>
      <c r="B48" s="27" t="s">
        <v>115</v>
      </c>
      <c r="C48" s="27" t="s">
        <v>1978</v>
      </c>
      <c r="D48" s="27"/>
      <c r="E48" s="27"/>
      <c r="F48" s="27" t="s">
        <v>66</v>
      </c>
      <c r="G48" s="27">
        <v>9</v>
      </c>
      <c r="H48" s="27" t="s">
        <v>53</v>
      </c>
      <c r="I48" s="27" t="s">
        <v>54</v>
      </c>
      <c r="J48" s="27"/>
      <c r="K48" s="27"/>
      <c r="L48" s="27" t="s">
        <v>56</v>
      </c>
      <c r="M48" s="27" t="s">
        <v>66</v>
      </c>
      <c r="N48" s="27">
        <v>9</v>
      </c>
      <c r="O48" s="27" t="s">
        <v>53</v>
      </c>
      <c r="P48" s="27" t="s">
        <v>58</v>
      </c>
      <c r="Q48" s="27"/>
      <c r="R48" s="27"/>
      <c r="S48" s="27"/>
      <c r="T48" s="27"/>
      <c r="U48" s="27"/>
      <c r="V48" s="27" t="s">
        <v>115</v>
      </c>
      <c r="W48" s="27">
        <v>12.842560000000001</v>
      </c>
      <c r="X48" s="27">
        <v>-84.986549999999994</v>
      </c>
      <c r="Y48" s="27" t="s">
        <v>1983</v>
      </c>
      <c r="Z48" s="27" t="s">
        <v>1979</v>
      </c>
      <c r="AA48" s="27" t="s">
        <v>1929</v>
      </c>
      <c r="AB48" s="28">
        <f t="shared" si="2"/>
        <v>86.051000000000002</v>
      </c>
      <c r="AC48" s="28">
        <f ca="1">[3]!RandTruncNormal(AB48,VLOOKUP(Y48,$AZ$1:$BD$4,4,FALSE),0,VLOOKUP(Y48,$AZ$1:$BD$4,5,FALSE))</f>
        <v>7.7726230390586331</v>
      </c>
      <c r="AD48" s="28">
        <f t="shared" si="3"/>
        <v>86.051000000000002</v>
      </c>
      <c r="AE48" s="28">
        <f ca="1">[3]!RandTruncNormal(AD48,VLOOKUP(Y48,$AZ$1:$BD$4,4,FALSE),0,VLOOKUP(Y48,$AZ$1:$BD$4,5,FALSE))</f>
        <v>83.890737873237825</v>
      </c>
      <c r="AF48" s="29">
        <f t="shared" si="0"/>
        <v>0</v>
      </c>
      <c r="AG48" s="29">
        <f t="shared" si="1"/>
        <v>0</v>
      </c>
      <c r="AH48" s="28">
        <f t="shared" si="7"/>
        <v>0</v>
      </c>
      <c r="AI48" s="28">
        <f t="shared" si="4"/>
        <v>0</v>
      </c>
      <c r="AJ48" s="13">
        <f t="shared" ca="1" si="5"/>
        <v>76.118114834179195</v>
      </c>
      <c r="AK48" s="68">
        <v>0</v>
      </c>
      <c r="AL48" s="68">
        <v>0</v>
      </c>
      <c r="AM48" s="68" t="str">
        <f t="shared" si="6"/>
        <v>Non-Anthropogenic</v>
      </c>
      <c r="AO48" s="68"/>
      <c r="AP48" s="68"/>
      <c r="AY48" s="68"/>
      <c r="AZ48" s="68"/>
    </row>
    <row r="49" spans="1:52">
      <c r="A49" s="27">
        <v>243</v>
      </c>
      <c r="B49" s="27" t="s">
        <v>116</v>
      </c>
      <c r="C49" s="27" t="s">
        <v>1978</v>
      </c>
      <c r="D49" s="27"/>
      <c r="E49" s="27"/>
      <c r="F49" s="27" t="s">
        <v>66</v>
      </c>
      <c r="G49" s="27">
        <v>9</v>
      </c>
      <c r="H49" s="27" t="s">
        <v>53</v>
      </c>
      <c r="I49" s="27" t="s">
        <v>54</v>
      </c>
      <c r="J49" s="27"/>
      <c r="K49" s="27"/>
      <c r="L49" s="27" t="s">
        <v>56</v>
      </c>
      <c r="M49" s="27" t="s">
        <v>66</v>
      </c>
      <c r="N49" s="27">
        <v>9</v>
      </c>
      <c r="O49" s="27" t="s">
        <v>53</v>
      </c>
      <c r="P49" s="27" t="s">
        <v>58</v>
      </c>
      <c r="Q49" s="27"/>
      <c r="R49" s="27"/>
      <c r="S49" s="27"/>
      <c r="T49" s="27"/>
      <c r="U49" s="27"/>
      <c r="V49" s="27" t="s">
        <v>116</v>
      </c>
      <c r="W49" s="27">
        <v>12.928129999999999</v>
      </c>
      <c r="X49" s="27">
        <v>-84.732140000000001</v>
      </c>
      <c r="Y49" s="27" t="s">
        <v>1983</v>
      </c>
      <c r="Z49" s="27" t="s">
        <v>1979</v>
      </c>
      <c r="AA49" s="27" t="s">
        <v>1929</v>
      </c>
      <c r="AB49" s="28">
        <f t="shared" si="2"/>
        <v>86.051000000000002</v>
      </c>
      <c r="AC49" s="28">
        <f ca="1">[3]!RandTruncNormal(AB49,VLOOKUP(Y49,$AZ$1:$BD$4,4,FALSE),0,VLOOKUP(Y49,$AZ$1:$BD$4,5,FALSE))</f>
        <v>52.221489823956631</v>
      </c>
      <c r="AD49" s="28">
        <f t="shared" si="3"/>
        <v>86.051000000000002</v>
      </c>
      <c r="AE49" s="28">
        <f ca="1">[3]!RandTruncNormal(AD49,VLOOKUP(Y49,$AZ$1:$BD$4,4,FALSE),0,VLOOKUP(Y49,$AZ$1:$BD$4,5,FALSE))</f>
        <v>88.508168707428197</v>
      </c>
      <c r="AF49" s="29">
        <f t="shared" si="0"/>
        <v>0</v>
      </c>
      <c r="AG49" s="29">
        <f t="shared" si="1"/>
        <v>0</v>
      </c>
      <c r="AH49" s="28">
        <f t="shared" si="7"/>
        <v>0</v>
      </c>
      <c r="AI49" s="28">
        <f t="shared" si="4"/>
        <v>0</v>
      </c>
      <c r="AJ49" s="13">
        <f t="shared" ca="1" si="5"/>
        <v>36.286678883471566</v>
      </c>
      <c r="AK49" s="68">
        <v>0</v>
      </c>
      <c r="AL49" s="68">
        <v>0</v>
      </c>
      <c r="AM49" s="68" t="str">
        <f t="shared" si="6"/>
        <v>Non-Anthropogenic</v>
      </c>
      <c r="AO49" s="68"/>
      <c r="AP49" s="68"/>
      <c r="AY49" s="68"/>
      <c r="AZ49" s="68"/>
    </row>
    <row r="50" spans="1:52">
      <c r="A50" s="27">
        <v>244</v>
      </c>
      <c r="B50" s="27" t="s">
        <v>117</v>
      </c>
      <c r="C50" s="27" t="s">
        <v>1978</v>
      </c>
      <c r="D50" s="27"/>
      <c r="E50" s="27"/>
      <c r="F50" s="27" t="s">
        <v>66</v>
      </c>
      <c r="G50" s="27">
        <v>9</v>
      </c>
      <c r="H50" s="27" t="s">
        <v>53</v>
      </c>
      <c r="I50" s="27" t="s">
        <v>54</v>
      </c>
      <c r="J50" s="27"/>
      <c r="K50" s="27"/>
      <c r="L50" s="27" t="s">
        <v>56</v>
      </c>
      <c r="M50" s="27" t="s">
        <v>66</v>
      </c>
      <c r="N50" s="27">
        <v>9</v>
      </c>
      <c r="O50" s="27" t="s">
        <v>53</v>
      </c>
      <c r="P50" s="27" t="s">
        <v>58</v>
      </c>
      <c r="Q50" s="27"/>
      <c r="R50" s="27"/>
      <c r="S50" s="27"/>
      <c r="T50" s="27"/>
      <c r="U50" s="27"/>
      <c r="V50" s="27" t="s">
        <v>117</v>
      </c>
      <c r="W50" s="27">
        <v>12.9277</v>
      </c>
      <c r="X50" s="27">
        <v>-84.51961</v>
      </c>
      <c r="Y50" s="27" t="s">
        <v>1983</v>
      </c>
      <c r="Z50" s="27" t="s">
        <v>1979</v>
      </c>
      <c r="AA50" s="27" t="s">
        <v>1928</v>
      </c>
      <c r="AB50" s="28">
        <f t="shared" si="2"/>
        <v>86.051000000000002</v>
      </c>
      <c r="AC50" s="28">
        <f ca="1">[3]!RandTruncNormal(AB50,VLOOKUP(Y50,$AZ$1:$BD$4,4,FALSE),0,VLOOKUP(Y50,$AZ$1:$BD$4,5,FALSE))</f>
        <v>102.28358572041529</v>
      </c>
      <c r="AD50" s="28">
        <f t="shared" si="3"/>
        <v>86.051000000000002</v>
      </c>
      <c r="AE50" s="28">
        <f ca="1">[3]!RandTruncNormal(AD50,VLOOKUP(Y50,$AZ$1:$BD$4,4,FALSE),0,VLOOKUP(Y50,$AZ$1:$BD$4,5,FALSE))</f>
        <v>111.22178838273672</v>
      </c>
      <c r="AF50" s="29">
        <f t="shared" si="0"/>
        <v>0</v>
      </c>
      <c r="AG50" s="29">
        <f t="shared" si="1"/>
        <v>0</v>
      </c>
      <c r="AH50" s="28">
        <f t="shared" si="7"/>
        <v>0</v>
      </c>
      <c r="AI50" s="28">
        <f t="shared" si="4"/>
        <v>0</v>
      </c>
      <c r="AJ50" s="13">
        <f t="shared" ca="1" si="5"/>
        <v>8.9382026623214301</v>
      </c>
      <c r="AK50" s="68">
        <v>0</v>
      </c>
      <c r="AL50" s="68">
        <v>1</v>
      </c>
      <c r="AM50" s="68" t="str">
        <f t="shared" si="6"/>
        <v>Anthopogenic_roads</v>
      </c>
      <c r="AO50" s="68"/>
      <c r="AP50" s="68"/>
      <c r="AY50" s="68"/>
      <c r="AZ50" s="68"/>
    </row>
    <row r="51" spans="1:52">
      <c r="A51" s="27">
        <v>245</v>
      </c>
      <c r="B51" s="27" t="s">
        <v>118</v>
      </c>
      <c r="C51" s="27" t="s">
        <v>1978</v>
      </c>
      <c r="D51" s="27"/>
      <c r="E51" s="27"/>
      <c r="F51" s="27" t="s">
        <v>66</v>
      </c>
      <c r="G51" s="27">
        <v>9</v>
      </c>
      <c r="H51" s="27" t="s">
        <v>53</v>
      </c>
      <c r="I51" s="27" t="s">
        <v>54</v>
      </c>
      <c r="J51" s="27"/>
      <c r="K51" s="27"/>
      <c r="L51" s="27" t="s">
        <v>56</v>
      </c>
      <c r="M51" s="27" t="s">
        <v>66</v>
      </c>
      <c r="N51" s="27">
        <v>9</v>
      </c>
      <c r="O51" s="27" t="s">
        <v>53</v>
      </c>
      <c r="P51" s="27" t="s">
        <v>58</v>
      </c>
      <c r="Q51" s="27"/>
      <c r="R51" s="27"/>
      <c r="S51" s="27"/>
      <c r="T51" s="27"/>
      <c r="U51" s="27"/>
      <c r="V51" s="27" t="s">
        <v>118</v>
      </c>
      <c r="W51" s="27">
        <v>12.97096</v>
      </c>
      <c r="X51" s="27">
        <v>-84.604079999999996</v>
      </c>
      <c r="Y51" s="27" t="s">
        <v>1983</v>
      </c>
      <c r="Z51" s="27" t="s">
        <v>1979</v>
      </c>
      <c r="AA51" s="27" t="s">
        <v>1928</v>
      </c>
      <c r="AB51" s="28">
        <f t="shared" si="2"/>
        <v>86.051000000000002</v>
      </c>
      <c r="AC51" s="28">
        <f ca="1">[3]!RandTruncNormal(AB51,VLOOKUP(Y51,$AZ$1:$BD$4,4,FALSE),0,VLOOKUP(Y51,$AZ$1:$BD$4,5,FALSE))</f>
        <v>61.418734595281848</v>
      </c>
      <c r="AD51" s="28">
        <f t="shared" si="3"/>
        <v>86.051000000000002</v>
      </c>
      <c r="AE51" s="28">
        <f ca="1">[3]!RandTruncNormal(AD51,VLOOKUP(Y51,$AZ$1:$BD$4,4,FALSE),0,VLOOKUP(Y51,$AZ$1:$BD$4,5,FALSE))</f>
        <v>71.959857262626926</v>
      </c>
      <c r="AF51" s="29">
        <f t="shared" si="0"/>
        <v>0</v>
      </c>
      <c r="AG51" s="29">
        <f t="shared" si="1"/>
        <v>0</v>
      </c>
      <c r="AH51" s="28">
        <f t="shared" si="7"/>
        <v>0</v>
      </c>
      <c r="AI51" s="28">
        <f t="shared" si="4"/>
        <v>0</v>
      </c>
      <c r="AJ51" s="13">
        <f t="shared" ca="1" si="5"/>
        <v>10.541122667345078</v>
      </c>
      <c r="AK51" s="68">
        <v>0</v>
      </c>
      <c r="AL51" s="68">
        <v>1</v>
      </c>
      <c r="AM51" s="68" t="str">
        <f t="shared" si="6"/>
        <v>Anthopogenic_roads</v>
      </c>
      <c r="AO51" s="68"/>
      <c r="AP51" s="68"/>
      <c r="AY51" s="68"/>
      <c r="AZ51" s="68"/>
    </row>
    <row r="52" spans="1:52">
      <c r="A52" s="27">
        <v>246</v>
      </c>
      <c r="B52" s="27" t="s">
        <v>119</v>
      </c>
      <c r="C52" s="27" t="s">
        <v>1978</v>
      </c>
      <c r="D52" s="27"/>
      <c r="E52" s="27"/>
      <c r="F52" s="27" t="s">
        <v>66</v>
      </c>
      <c r="G52" s="27">
        <v>9</v>
      </c>
      <c r="H52" s="27" t="s">
        <v>53</v>
      </c>
      <c r="I52" s="27" t="s">
        <v>54</v>
      </c>
      <c r="J52" s="27"/>
      <c r="K52" s="27"/>
      <c r="L52" s="27" t="s">
        <v>56</v>
      </c>
      <c r="M52" s="27" t="s">
        <v>66</v>
      </c>
      <c r="N52" s="27">
        <v>9</v>
      </c>
      <c r="O52" s="27" t="s">
        <v>53</v>
      </c>
      <c r="P52" s="27" t="s">
        <v>58</v>
      </c>
      <c r="Q52" s="27"/>
      <c r="R52" s="27"/>
      <c r="S52" s="27"/>
      <c r="T52" s="27"/>
      <c r="U52" s="27"/>
      <c r="V52" s="27" t="s">
        <v>119</v>
      </c>
      <c r="W52" s="27">
        <v>13.055389999999999</v>
      </c>
      <c r="X52" s="27">
        <v>-85.030090000000001</v>
      </c>
      <c r="Y52" s="27" t="s">
        <v>1983</v>
      </c>
      <c r="Z52" s="27" t="s">
        <v>1979</v>
      </c>
      <c r="AA52" s="27" t="s">
        <v>1929</v>
      </c>
      <c r="AB52" s="28">
        <f t="shared" si="2"/>
        <v>86.051000000000002</v>
      </c>
      <c r="AC52" s="28">
        <f ca="1">[3]!RandTruncNormal(AB52,VLOOKUP(Y52,$AZ$1:$BD$4,4,FALSE),0,VLOOKUP(Y52,$AZ$1:$BD$4,5,FALSE))</f>
        <v>112.24025769693559</v>
      </c>
      <c r="AD52" s="28">
        <f t="shared" si="3"/>
        <v>86.051000000000002</v>
      </c>
      <c r="AE52" s="28">
        <f ca="1">[3]!RandTruncNormal(AD52,VLOOKUP(Y52,$AZ$1:$BD$4,4,FALSE),0,VLOOKUP(Y52,$AZ$1:$BD$4,5,FALSE))</f>
        <v>72.644202129185572</v>
      </c>
      <c r="AF52" s="29">
        <f t="shared" si="0"/>
        <v>0</v>
      </c>
      <c r="AG52" s="29">
        <f t="shared" si="1"/>
        <v>0</v>
      </c>
      <c r="AH52" s="28">
        <f t="shared" si="7"/>
        <v>0</v>
      </c>
      <c r="AI52" s="28">
        <f t="shared" si="4"/>
        <v>0</v>
      </c>
      <c r="AJ52" s="13">
        <f t="shared" ca="1" si="5"/>
        <v>-39.596055567750014</v>
      </c>
      <c r="AK52" s="68">
        <v>0</v>
      </c>
      <c r="AL52" s="68">
        <v>0</v>
      </c>
      <c r="AM52" s="68" t="str">
        <f t="shared" si="6"/>
        <v>Non-Anthropogenic</v>
      </c>
      <c r="AO52" s="68"/>
      <c r="AP52" s="68"/>
      <c r="AY52" s="68"/>
      <c r="AZ52" s="68"/>
    </row>
    <row r="53" spans="1:52">
      <c r="A53" s="27">
        <v>247</v>
      </c>
      <c r="B53" s="27" t="s">
        <v>120</v>
      </c>
      <c r="C53" s="27" t="s">
        <v>1978</v>
      </c>
      <c r="D53" s="27"/>
      <c r="E53" s="27"/>
      <c r="F53" s="27" t="s">
        <v>66</v>
      </c>
      <c r="G53" s="27">
        <v>9</v>
      </c>
      <c r="H53" s="27" t="s">
        <v>53</v>
      </c>
      <c r="I53" s="27" t="s">
        <v>54</v>
      </c>
      <c r="J53" s="27"/>
      <c r="K53" s="27"/>
      <c r="L53" s="27" t="s">
        <v>56</v>
      </c>
      <c r="M53" s="27" t="s">
        <v>66</v>
      </c>
      <c r="N53" s="27">
        <v>9</v>
      </c>
      <c r="O53" s="27" t="s">
        <v>53</v>
      </c>
      <c r="P53" s="27" t="s">
        <v>58</v>
      </c>
      <c r="Q53" s="27"/>
      <c r="R53" s="27"/>
      <c r="S53" s="27"/>
      <c r="T53" s="27"/>
      <c r="U53" s="27"/>
      <c r="V53" s="27" t="s">
        <v>120</v>
      </c>
      <c r="W53" s="27">
        <v>13.05528</v>
      </c>
      <c r="X53" s="27">
        <v>-84.690100000000001</v>
      </c>
      <c r="Y53" s="27" t="s">
        <v>1983</v>
      </c>
      <c r="Z53" s="27" t="s">
        <v>1979</v>
      </c>
      <c r="AA53" s="27" t="s">
        <v>1929</v>
      </c>
      <c r="AB53" s="28">
        <f t="shared" si="2"/>
        <v>86.051000000000002</v>
      </c>
      <c r="AC53" s="28">
        <f ca="1">[3]!RandTruncNormal(AB53,VLOOKUP(Y53,$AZ$1:$BD$4,4,FALSE),0,VLOOKUP(Y53,$AZ$1:$BD$4,5,FALSE))</f>
        <v>62.911205420720272</v>
      </c>
      <c r="AD53" s="28">
        <f t="shared" si="3"/>
        <v>86.051000000000002</v>
      </c>
      <c r="AE53" s="28">
        <f ca="1">[3]!RandTruncNormal(AD53,VLOOKUP(Y53,$AZ$1:$BD$4,4,FALSE),0,VLOOKUP(Y53,$AZ$1:$BD$4,5,FALSE))</f>
        <v>86.811032488828431</v>
      </c>
      <c r="AF53" s="29">
        <f t="shared" si="0"/>
        <v>0</v>
      </c>
      <c r="AG53" s="29">
        <f t="shared" si="1"/>
        <v>0</v>
      </c>
      <c r="AH53" s="28">
        <f t="shared" si="7"/>
        <v>0</v>
      </c>
      <c r="AI53" s="28">
        <f t="shared" si="4"/>
        <v>0</v>
      </c>
      <c r="AJ53" s="13">
        <f t="shared" ca="1" si="5"/>
        <v>23.899827068108159</v>
      </c>
      <c r="AK53" s="68">
        <v>0</v>
      </c>
      <c r="AL53" s="68">
        <v>1</v>
      </c>
      <c r="AM53" s="68" t="str">
        <f t="shared" si="6"/>
        <v>Anthopogenic_roads</v>
      </c>
      <c r="AO53" s="68"/>
      <c r="AP53" s="68"/>
      <c r="AY53" s="68"/>
      <c r="AZ53" s="68"/>
    </row>
    <row r="54" spans="1:52">
      <c r="A54" s="27">
        <v>248</v>
      </c>
      <c r="B54" s="27" t="s">
        <v>121</v>
      </c>
      <c r="C54" s="27" t="s">
        <v>1978</v>
      </c>
      <c r="D54" s="27"/>
      <c r="E54" s="27"/>
      <c r="F54" s="27" t="s">
        <v>66</v>
      </c>
      <c r="G54" s="27">
        <v>9</v>
      </c>
      <c r="H54" s="27" t="s">
        <v>53</v>
      </c>
      <c r="I54" s="27" t="s">
        <v>54</v>
      </c>
      <c r="J54" s="27"/>
      <c r="K54" s="27"/>
      <c r="L54" s="27" t="s">
        <v>56</v>
      </c>
      <c r="M54" s="27" t="s">
        <v>66</v>
      </c>
      <c r="N54" s="27">
        <v>9</v>
      </c>
      <c r="O54" s="27" t="s">
        <v>53</v>
      </c>
      <c r="P54" s="27" t="s">
        <v>58</v>
      </c>
      <c r="Q54" s="27"/>
      <c r="R54" s="27"/>
      <c r="S54" s="27"/>
      <c r="T54" s="27"/>
      <c r="U54" s="27"/>
      <c r="V54" s="27" t="s">
        <v>121</v>
      </c>
      <c r="W54" s="27">
        <v>13.09778</v>
      </c>
      <c r="X54" s="27">
        <v>-84.774619999999999</v>
      </c>
      <c r="Y54" s="27" t="s">
        <v>1983</v>
      </c>
      <c r="Z54" s="27" t="s">
        <v>1979</v>
      </c>
      <c r="AA54" s="27" t="s">
        <v>1929</v>
      </c>
      <c r="AB54" s="28">
        <f t="shared" si="2"/>
        <v>86.051000000000002</v>
      </c>
      <c r="AC54" s="28">
        <f ca="1">[3]!RandTruncNormal(AB54,VLOOKUP(Y54,$AZ$1:$BD$4,4,FALSE),0,VLOOKUP(Y54,$AZ$1:$BD$4,5,FALSE))</f>
        <v>49.571382432535849</v>
      </c>
      <c r="AD54" s="28">
        <f t="shared" si="3"/>
        <v>86.051000000000002</v>
      </c>
      <c r="AE54" s="28">
        <f ca="1">[3]!RandTruncNormal(AD54,VLOOKUP(Y54,$AZ$1:$BD$4,4,FALSE),0,VLOOKUP(Y54,$AZ$1:$BD$4,5,FALSE))</f>
        <v>113.84569567612991</v>
      </c>
      <c r="AF54" s="29">
        <f t="shared" si="0"/>
        <v>0</v>
      </c>
      <c r="AG54" s="29">
        <f t="shared" si="1"/>
        <v>0</v>
      </c>
      <c r="AH54" s="28">
        <f t="shared" si="7"/>
        <v>0</v>
      </c>
      <c r="AI54" s="28">
        <f t="shared" si="4"/>
        <v>0</v>
      </c>
      <c r="AJ54" s="13">
        <f t="shared" ca="1" si="5"/>
        <v>64.274313243594065</v>
      </c>
      <c r="AK54" s="68">
        <v>1</v>
      </c>
      <c r="AL54" s="68">
        <v>0</v>
      </c>
      <c r="AM54" s="68" t="str">
        <f t="shared" si="6"/>
        <v>Anthropogenic_rivers</v>
      </c>
      <c r="AO54" s="68"/>
      <c r="AP54" s="68"/>
      <c r="AY54" s="68"/>
      <c r="AZ54" s="68"/>
    </row>
    <row r="55" spans="1:52">
      <c r="A55" s="27">
        <v>249</v>
      </c>
      <c r="B55" s="27" t="s">
        <v>122</v>
      </c>
      <c r="C55" s="27" t="s">
        <v>1978</v>
      </c>
      <c r="D55" s="27"/>
      <c r="E55" s="27"/>
      <c r="F55" s="27" t="s">
        <v>66</v>
      </c>
      <c r="G55" s="27">
        <v>9</v>
      </c>
      <c r="H55" s="27" t="s">
        <v>53</v>
      </c>
      <c r="I55" s="27" t="s">
        <v>54</v>
      </c>
      <c r="J55" s="27"/>
      <c r="K55" s="27"/>
      <c r="L55" s="27" t="s">
        <v>56</v>
      </c>
      <c r="M55" s="27" t="s">
        <v>66</v>
      </c>
      <c r="N55" s="27">
        <v>9</v>
      </c>
      <c r="O55" s="27" t="s">
        <v>53</v>
      </c>
      <c r="P55" s="27" t="s">
        <v>58</v>
      </c>
      <c r="Q55" s="27"/>
      <c r="R55" s="27"/>
      <c r="S55" s="27"/>
      <c r="T55" s="27"/>
      <c r="U55" s="27"/>
      <c r="V55" s="27" t="s">
        <v>122</v>
      </c>
      <c r="W55" s="27">
        <v>13.14043</v>
      </c>
      <c r="X55" s="27">
        <v>-84.051500000000004</v>
      </c>
      <c r="Y55" s="27" t="s">
        <v>1983</v>
      </c>
      <c r="Z55" s="27" t="s">
        <v>1979</v>
      </c>
      <c r="AA55" s="27" t="s">
        <v>1928</v>
      </c>
      <c r="AB55" s="28">
        <f t="shared" si="2"/>
        <v>86.051000000000002</v>
      </c>
      <c r="AC55" s="28">
        <f ca="1">[3]!RandTruncNormal(AB55,VLOOKUP(Y55,$AZ$1:$BD$4,4,FALSE),0,VLOOKUP(Y55,$AZ$1:$BD$4,5,FALSE))</f>
        <v>81.823243512581001</v>
      </c>
      <c r="AD55" s="28">
        <f t="shared" si="3"/>
        <v>86.051000000000002</v>
      </c>
      <c r="AE55" s="28">
        <f ca="1">[3]!RandTruncNormal(AD55,VLOOKUP(Y55,$AZ$1:$BD$4,4,FALSE),0,VLOOKUP(Y55,$AZ$1:$BD$4,5,FALSE))</f>
        <v>94.077417098125949</v>
      </c>
      <c r="AF55" s="29">
        <f t="shared" si="0"/>
        <v>0</v>
      </c>
      <c r="AG55" s="29">
        <f t="shared" si="1"/>
        <v>0</v>
      </c>
      <c r="AH55" s="28">
        <f t="shared" si="7"/>
        <v>0</v>
      </c>
      <c r="AI55" s="28">
        <f t="shared" si="4"/>
        <v>0</v>
      </c>
      <c r="AJ55" s="13">
        <f t="shared" ca="1" si="5"/>
        <v>12.254173585544947</v>
      </c>
      <c r="AK55" s="68">
        <v>0</v>
      </c>
      <c r="AL55" s="68">
        <v>1</v>
      </c>
      <c r="AM55" s="68" t="str">
        <f t="shared" si="6"/>
        <v>Anthopogenic_roads</v>
      </c>
      <c r="AO55" s="68"/>
      <c r="AP55" s="68"/>
      <c r="AY55" s="68"/>
      <c r="AZ55" s="68"/>
    </row>
    <row r="56" spans="1:52">
      <c r="A56" s="27">
        <v>250</v>
      </c>
      <c r="B56" s="27" t="s">
        <v>123</v>
      </c>
      <c r="C56" s="27" t="s">
        <v>1978</v>
      </c>
      <c r="D56" s="27"/>
      <c r="E56" s="27"/>
      <c r="F56" s="27" t="s">
        <v>66</v>
      </c>
      <c r="G56" s="27">
        <v>9</v>
      </c>
      <c r="H56" s="27" t="s">
        <v>53</v>
      </c>
      <c r="I56" s="27" t="s">
        <v>54</v>
      </c>
      <c r="J56" s="27"/>
      <c r="K56" s="27"/>
      <c r="L56" s="27" t="s">
        <v>56</v>
      </c>
      <c r="M56" s="27" t="s">
        <v>66</v>
      </c>
      <c r="N56" s="27">
        <v>9</v>
      </c>
      <c r="O56" s="27" t="s">
        <v>53</v>
      </c>
      <c r="P56" s="27" t="s">
        <v>58</v>
      </c>
      <c r="Q56" s="27"/>
      <c r="R56" s="27"/>
      <c r="S56" s="27"/>
      <c r="T56" s="27"/>
      <c r="U56" s="27"/>
      <c r="V56" s="27" t="s">
        <v>123</v>
      </c>
      <c r="W56" s="27">
        <v>13.267329999999999</v>
      </c>
      <c r="X56" s="27">
        <v>-84.647069999999999</v>
      </c>
      <c r="Y56" s="27" t="s">
        <v>1983</v>
      </c>
      <c r="Z56" s="27" t="s">
        <v>1979</v>
      </c>
      <c r="AA56" s="27" t="s">
        <v>1929</v>
      </c>
      <c r="AB56" s="28">
        <f t="shared" si="2"/>
        <v>86.051000000000002</v>
      </c>
      <c r="AC56" s="28">
        <f ca="1">[3]!RandTruncNormal(AB56,VLOOKUP(Y56,$AZ$1:$BD$4,4,FALSE),0,VLOOKUP(Y56,$AZ$1:$BD$4,5,FALSE))</f>
        <v>96.580089395955639</v>
      </c>
      <c r="AD56" s="28">
        <f t="shared" si="3"/>
        <v>86.051000000000002</v>
      </c>
      <c r="AE56" s="28">
        <f ca="1">[3]!RandTruncNormal(AD56,VLOOKUP(Y56,$AZ$1:$BD$4,4,FALSE),0,VLOOKUP(Y56,$AZ$1:$BD$4,5,FALSE))</f>
        <v>50.958291982004219</v>
      </c>
      <c r="AF56" s="29">
        <f t="shared" si="0"/>
        <v>0</v>
      </c>
      <c r="AG56" s="29">
        <f t="shared" si="1"/>
        <v>0</v>
      </c>
      <c r="AH56" s="28">
        <f t="shared" si="7"/>
        <v>0</v>
      </c>
      <c r="AI56" s="28">
        <f t="shared" si="4"/>
        <v>0</v>
      </c>
      <c r="AJ56" s="13">
        <f t="shared" ca="1" si="5"/>
        <v>-45.62179741395142</v>
      </c>
      <c r="AK56" s="68">
        <v>1</v>
      </c>
      <c r="AL56" s="68">
        <v>0</v>
      </c>
      <c r="AM56" s="68" t="str">
        <f t="shared" si="6"/>
        <v>Anthropogenic_rivers</v>
      </c>
      <c r="AO56" s="68"/>
      <c r="AP56" s="68"/>
      <c r="AY56" s="68"/>
      <c r="AZ56" s="68"/>
    </row>
    <row r="57" spans="1:52">
      <c r="A57" s="27">
        <v>251</v>
      </c>
      <c r="B57" s="27" t="s">
        <v>124</v>
      </c>
      <c r="C57" s="27" t="s">
        <v>1978</v>
      </c>
      <c r="D57" s="27"/>
      <c r="E57" s="27"/>
      <c r="F57" s="27" t="s">
        <v>66</v>
      </c>
      <c r="G57" s="27">
        <v>9</v>
      </c>
      <c r="H57" s="27" t="s">
        <v>53</v>
      </c>
      <c r="I57" s="27" t="s">
        <v>54</v>
      </c>
      <c r="J57" s="27"/>
      <c r="K57" s="27"/>
      <c r="L57" s="27" t="s">
        <v>56</v>
      </c>
      <c r="M57" s="27" t="s">
        <v>65</v>
      </c>
      <c r="N57" s="27">
        <v>6</v>
      </c>
      <c r="O57" s="27" t="s">
        <v>53</v>
      </c>
      <c r="P57" s="27" t="s">
        <v>58</v>
      </c>
      <c r="Q57" s="27"/>
      <c r="R57" s="27"/>
      <c r="S57" s="27"/>
      <c r="T57" s="27"/>
      <c r="U57" s="27"/>
      <c r="V57" s="27" t="s">
        <v>124</v>
      </c>
      <c r="W57" s="27">
        <v>13.31012</v>
      </c>
      <c r="X57" s="27">
        <v>-84.519189999999995</v>
      </c>
      <c r="Y57" s="27" t="s">
        <v>1983</v>
      </c>
      <c r="Z57" s="27" t="s">
        <v>1977</v>
      </c>
      <c r="AA57" s="27" t="s">
        <v>1928</v>
      </c>
      <c r="AB57" s="28">
        <f t="shared" si="2"/>
        <v>86.051000000000002</v>
      </c>
      <c r="AC57" s="28">
        <f ca="1">[3]!RandTruncNormal(AB57,VLOOKUP(Y57,$AZ$1:$BD$4,4,FALSE),0,VLOOKUP(Y57,$AZ$1:$BD$4,5,FALSE))</f>
        <v>80.863513329787793</v>
      </c>
      <c r="AD57" s="28">
        <f t="shared" si="3"/>
        <v>64.87433333333334</v>
      </c>
      <c r="AE57" s="28">
        <f ca="1">[3]!RandTruncNormal(AD57,VLOOKUP(Y57,$AZ$1:$BD$4,4,FALSE),0,VLOOKUP(Y57,$AZ$1:$BD$4,5,FALSE))</f>
        <v>86.492445527121049</v>
      </c>
      <c r="AF57" s="29">
        <f t="shared" si="0"/>
        <v>-0.33333333333333331</v>
      </c>
      <c r="AG57" s="29">
        <f t="shared" si="1"/>
        <v>-0.33333333333333331</v>
      </c>
      <c r="AH57" s="28">
        <f t="shared" si="7"/>
        <v>-21.176666666666666</v>
      </c>
      <c r="AI57" s="28">
        <f t="shared" si="4"/>
        <v>-21.176666666666666</v>
      </c>
      <c r="AJ57" s="13">
        <f t="shared" ca="1" si="5"/>
        <v>5.6289321973332562</v>
      </c>
      <c r="AK57" s="68">
        <v>1</v>
      </c>
      <c r="AL57" s="68">
        <v>1</v>
      </c>
      <c r="AM57" s="68" t="str">
        <f t="shared" si="6"/>
        <v>Anthropogenic_roads_rivers</v>
      </c>
      <c r="AO57" s="68"/>
      <c r="AP57" s="68"/>
      <c r="AY57" s="68"/>
      <c r="AZ57" s="68"/>
    </row>
    <row r="58" spans="1:52">
      <c r="A58" s="27">
        <v>252</v>
      </c>
      <c r="B58" s="27" t="s">
        <v>125</v>
      </c>
      <c r="C58" s="27" t="s">
        <v>1978</v>
      </c>
      <c r="D58" s="27"/>
      <c r="E58" s="27"/>
      <c r="F58" s="27" t="s">
        <v>66</v>
      </c>
      <c r="G58" s="27">
        <v>9</v>
      </c>
      <c r="H58" s="27" t="s">
        <v>53</v>
      </c>
      <c r="I58" s="27" t="s">
        <v>54</v>
      </c>
      <c r="J58" s="27"/>
      <c r="K58" s="27"/>
      <c r="L58" s="27" t="s">
        <v>56</v>
      </c>
      <c r="M58" s="27" t="s">
        <v>66</v>
      </c>
      <c r="N58" s="27">
        <v>9</v>
      </c>
      <c r="O58" s="27" t="s">
        <v>53</v>
      </c>
      <c r="P58" s="27" t="s">
        <v>58</v>
      </c>
      <c r="Q58" s="27"/>
      <c r="R58" s="27"/>
      <c r="S58" s="27"/>
      <c r="T58" s="27"/>
      <c r="U58" s="27"/>
      <c r="V58" s="27" t="s">
        <v>125</v>
      </c>
      <c r="W58" s="27">
        <v>13.43816</v>
      </c>
      <c r="X58" s="27">
        <v>-85.072100000000006</v>
      </c>
      <c r="Y58" s="27" t="s">
        <v>1983</v>
      </c>
      <c r="Z58" s="27" t="s">
        <v>1979</v>
      </c>
      <c r="AA58" s="27" t="s">
        <v>1929</v>
      </c>
      <c r="AB58" s="28">
        <f t="shared" si="2"/>
        <v>86.051000000000002</v>
      </c>
      <c r="AC58" s="28">
        <f ca="1">[3]!RandTruncNormal(AB58,VLOOKUP(Y58,$AZ$1:$BD$4,4,FALSE),0,VLOOKUP(Y58,$AZ$1:$BD$4,5,FALSE))</f>
        <v>78.624675081502616</v>
      </c>
      <c r="AD58" s="28">
        <f t="shared" si="3"/>
        <v>86.051000000000002</v>
      </c>
      <c r="AE58" s="28">
        <f ca="1">[3]!RandTruncNormal(AD58,VLOOKUP(Y58,$AZ$1:$BD$4,4,FALSE),0,VLOOKUP(Y58,$AZ$1:$BD$4,5,FALSE))</f>
        <v>74.141689754487089</v>
      </c>
      <c r="AF58" s="29">
        <f t="shared" si="0"/>
        <v>0</v>
      </c>
      <c r="AG58" s="29">
        <f t="shared" si="1"/>
        <v>0</v>
      </c>
      <c r="AH58" s="28">
        <f t="shared" si="7"/>
        <v>0</v>
      </c>
      <c r="AI58" s="28">
        <f t="shared" si="4"/>
        <v>0</v>
      </c>
      <c r="AJ58" s="13">
        <f t="shared" ca="1" si="5"/>
        <v>-4.4829853270155269</v>
      </c>
      <c r="AK58" s="68">
        <v>1</v>
      </c>
      <c r="AL58" s="68">
        <v>1</v>
      </c>
      <c r="AM58" s="68" t="str">
        <f t="shared" si="6"/>
        <v>Anthropogenic_roads_rivers</v>
      </c>
      <c r="AO58" s="68"/>
      <c r="AP58" s="68"/>
      <c r="AY58" s="68"/>
      <c r="AZ58" s="68"/>
    </row>
    <row r="59" spans="1:52">
      <c r="A59" s="27">
        <v>253</v>
      </c>
      <c r="B59" s="27" t="s">
        <v>126</v>
      </c>
      <c r="C59" s="27" t="s">
        <v>1978</v>
      </c>
      <c r="D59" s="27"/>
      <c r="E59" s="27"/>
      <c r="F59" s="27" t="s">
        <v>66</v>
      </c>
      <c r="G59" s="27">
        <v>9</v>
      </c>
      <c r="H59" s="27" t="s">
        <v>53</v>
      </c>
      <c r="I59" s="27" t="s">
        <v>54</v>
      </c>
      <c r="J59" s="27"/>
      <c r="K59" s="27"/>
      <c r="L59" s="27" t="s">
        <v>56</v>
      </c>
      <c r="M59" s="27" t="s">
        <v>66</v>
      </c>
      <c r="N59" s="27">
        <v>9</v>
      </c>
      <c r="O59" s="27" t="s">
        <v>53</v>
      </c>
      <c r="P59" s="27" t="s">
        <v>58</v>
      </c>
      <c r="Q59" s="27" t="s">
        <v>62</v>
      </c>
      <c r="R59" s="27"/>
      <c r="S59" s="27"/>
      <c r="T59" s="27"/>
      <c r="U59" s="27"/>
      <c r="V59" s="27" t="s">
        <v>126</v>
      </c>
      <c r="W59" s="27">
        <v>13.52294</v>
      </c>
      <c r="X59" s="27">
        <v>-85.369069999999994</v>
      </c>
      <c r="Y59" s="27" t="s">
        <v>1983</v>
      </c>
      <c r="Z59" s="27" t="s">
        <v>1979</v>
      </c>
      <c r="AA59" s="27" t="s">
        <v>1928</v>
      </c>
      <c r="AB59" s="28">
        <f t="shared" si="2"/>
        <v>86.051000000000002</v>
      </c>
      <c r="AC59" s="28">
        <f ca="1">[3]!RandTruncNormal(AB59,VLOOKUP(Y59,$AZ$1:$BD$4,4,FALSE),0,VLOOKUP(Y59,$AZ$1:$BD$4,5,FALSE))</f>
        <v>39.983170965213553</v>
      </c>
      <c r="AD59" s="28">
        <f t="shared" si="3"/>
        <v>86.051000000000002</v>
      </c>
      <c r="AE59" s="28">
        <f ca="1">[3]!RandTruncNormal(AD59,VLOOKUP(Y59,$AZ$1:$BD$4,4,FALSE),0,VLOOKUP(Y59,$AZ$1:$BD$4,5,FALSE))</f>
        <v>84.203429285947976</v>
      </c>
      <c r="AF59" s="29">
        <f t="shared" si="0"/>
        <v>0</v>
      </c>
      <c r="AG59" s="29">
        <f t="shared" si="1"/>
        <v>0</v>
      </c>
      <c r="AH59" s="28">
        <f t="shared" si="7"/>
        <v>0</v>
      </c>
      <c r="AI59" s="28">
        <f t="shared" si="4"/>
        <v>0</v>
      </c>
      <c r="AJ59" s="13">
        <f t="shared" ca="1" si="5"/>
        <v>44.220258320734423</v>
      </c>
      <c r="AK59" s="68">
        <v>0</v>
      </c>
      <c r="AL59" s="68">
        <v>1</v>
      </c>
      <c r="AM59" s="68" t="str">
        <f t="shared" si="6"/>
        <v>Anthopogenic_roads</v>
      </c>
      <c r="AO59" s="68"/>
      <c r="AP59" s="68"/>
      <c r="AY59" s="68"/>
      <c r="AZ59" s="68"/>
    </row>
    <row r="60" spans="1:52">
      <c r="A60" s="27">
        <v>254</v>
      </c>
      <c r="B60" s="27" t="s">
        <v>127</v>
      </c>
      <c r="C60" s="27" t="s">
        <v>1978</v>
      </c>
      <c r="D60" s="27"/>
      <c r="E60" s="27"/>
      <c r="F60" s="27" t="s">
        <v>66</v>
      </c>
      <c r="G60" s="27">
        <v>9</v>
      </c>
      <c r="H60" s="27" t="s">
        <v>53</v>
      </c>
      <c r="I60" s="27" t="s">
        <v>54</v>
      </c>
      <c r="J60" s="27"/>
      <c r="K60" s="27"/>
      <c r="L60" s="27" t="s">
        <v>56</v>
      </c>
      <c r="M60" s="27" t="s">
        <v>66</v>
      </c>
      <c r="N60" s="27">
        <v>9</v>
      </c>
      <c r="O60" s="27" t="s">
        <v>53</v>
      </c>
      <c r="P60" s="27" t="s">
        <v>58</v>
      </c>
      <c r="Q60" s="27" t="s">
        <v>62</v>
      </c>
      <c r="R60" s="27"/>
      <c r="S60" s="27"/>
      <c r="T60" s="27"/>
      <c r="U60" s="27"/>
      <c r="V60" s="27" t="s">
        <v>127</v>
      </c>
      <c r="W60" s="27">
        <v>13.60792</v>
      </c>
      <c r="X60" s="27">
        <v>-85.284599999999998</v>
      </c>
      <c r="Y60" s="27" t="s">
        <v>1983</v>
      </c>
      <c r="Z60" s="27" t="s">
        <v>1979</v>
      </c>
      <c r="AA60" s="27" t="s">
        <v>1929</v>
      </c>
      <c r="AB60" s="28">
        <f t="shared" si="2"/>
        <v>86.051000000000002</v>
      </c>
      <c r="AC60" s="28">
        <f ca="1">[3]!RandTruncNormal(AB60,VLOOKUP(Y60,$AZ$1:$BD$4,4,FALSE),0,VLOOKUP(Y60,$AZ$1:$BD$4,5,FALSE))</f>
        <v>154.89986788567006</v>
      </c>
      <c r="AD60" s="28">
        <f t="shared" si="3"/>
        <v>86.051000000000002</v>
      </c>
      <c r="AE60" s="28">
        <f ca="1">[3]!RandTruncNormal(AD60,VLOOKUP(Y60,$AZ$1:$BD$4,4,FALSE),0,VLOOKUP(Y60,$AZ$1:$BD$4,5,FALSE))</f>
        <v>86.880837281521195</v>
      </c>
      <c r="AF60" s="29">
        <f t="shared" si="0"/>
        <v>0</v>
      </c>
      <c r="AG60" s="29">
        <f t="shared" si="1"/>
        <v>0</v>
      </c>
      <c r="AH60" s="28">
        <f t="shared" si="7"/>
        <v>0</v>
      </c>
      <c r="AI60" s="28">
        <f t="shared" si="4"/>
        <v>0</v>
      </c>
      <c r="AJ60" s="13">
        <f t="shared" ca="1" si="5"/>
        <v>-68.019030604148867</v>
      </c>
      <c r="AK60" s="68">
        <v>1</v>
      </c>
      <c r="AL60" s="68">
        <v>0</v>
      </c>
      <c r="AM60" s="68" t="str">
        <f t="shared" si="6"/>
        <v>Anthropogenic_rivers</v>
      </c>
      <c r="AO60" s="68"/>
      <c r="AP60" s="68"/>
      <c r="AY60" s="68"/>
      <c r="AZ60" s="68"/>
    </row>
    <row r="61" spans="1:52">
      <c r="A61" s="27">
        <v>255</v>
      </c>
      <c r="B61" s="27" t="s">
        <v>128</v>
      </c>
      <c r="C61" s="27" t="s">
        <v>1978</v>
      </c>
      <c r="D61" s="27"/>
      <c r="E61" s="27"/>
      <c r="F61" s="27" t="s">
        <v>66</v>
      </c>
      <c r="G61" s="27">
        <v>9</v>
      </c>
      <c r="H61" s="27" t="s">
        <v>53</v>
      </c>
      <c r="I61" s="27" t="s">
        <v>54</v>
      </c>
      <c r="J61" s="27"/>
      <c r="K61" s="27"/>
      <c r="L61" s="27" t="s">
        <v>56</v>
      </c>
      <c r="M61" s="27" t="s">
        <v>66</v>
      </c>
      <c r="N61" s="27">
        <v>9</v>
      </c>
      <c r="O61" s="27" t="s">
        <v>53</v>
      </c>
      <c r="P61" s="27" t="s">
        <v>58</v>
      </c>
      <c r="Q61" s="27"/>
      <c r="R61" s="27"/>
      <c r="S61" s="27"/>
      <c r="T61" s="27"/>
      <c r="U61" s="27"/>
      <c r="V61" s="27" t="s">
        <v>128</v>
      </c>
      <c r="W61" s="27">
        <v>13.65021</v>
      </c>
      <c r="X61" s="27">
        <v>-84.859160000000003</v>
      </c>
      <c r="Y61" s="27" t="s">
        <v>1983</v>
      </c>
      <c r="Z61" s="27" t="s">
        <v>1979</v>
      </c>
      <c r="AA61" s="27" t="s">
        <v>1928</v>
      </c>
      <c r="AB61" s="28">
        <f t="shared" si="2"/>
        <v>86.051000000000002</v>
      </c>
      <c r="AC61" s="28">
        <f ca="1">[3]!RandTruncNormal(AB61,VLOOKUP(Y61,$AZ$1:$BD$4,4,FALSE),0,VLOOKUP(Y61,$AZ$1:$BD$4,5,FALSE))</f>
        <v>101.74876970008422</v>
      </c>
      <c r="AD61" s="28">
        <f t="shared" si="3"/>
        <v>86.051000000000002</v>
      </c>
      <c r="AE61" s="28">
        <f ca="1">[3]!RandTruncNormal(AD61,VLOOKUP(Y61,$AZ$1:$BD$4,4,FALSE),0,VLOOKUP(Y61,$AZ$1:$BD$4,5,FALSE))</f>
        <v>58.80228972788224</v>
      </c>
      <c r="AF61" s="29">
        <f t="shared" si="0"/>
        <v>0</v>
      </c>
      <c r="AG61" s="29">
        <f t="shared" si="1"/>
        <v>0</v>
      </c>
      <c r="AH61" s="28">
        <f t="shared" si="7"/>
        <v>0</v>
      </c>
      <c r="AI61" s="28">
        <f t="shared" si="4"/>
        <v>0</v>
      </c>
      <c r="AJ61" s="13">
        <f t="shared" ca="1" si="5"/>
        <v>-42.946479972201985</v>
      </c>
      <c r="AK61" s="68">
        <v>0</v>
      </c>
      <c r="AL61" s="68">
        <v>1</v>
      </c>
      <c r="AM61" s="68" t="str">
        <f t="shared" si="6"/>
        <v>Anthopogenic_roads</v>
      </c>
      <c r="AO61" s="68"/>
      <c r="AP61" s="68"/>
      <c r="AY61" s="68"/>
      <c r="AZ61" s="68"/>
    </row>
    <row r="62" spans="1:52">
      <c r="A62" s="27">
        <v>256</v>
      </c>
      <c r="B62" s="27" t="s">
        <v>129</v>
      </c>
      <c r="C62" s="27" t="s">
        <v>1978</v>
      </c>
      <c r="D62" s="27"/>
      <c r="E62" s="27"/>
      <c r="F62" s="27" t="s">
        <v>66</v>
      </c>
      <c r="G62" s="27">
        <v>9</v>
      </c>
      <c r="H62" s="27" t="s">
        <v>53</v>
      </c>
      <c r="I62" s="27" t="s">
        <v>54</v>
      </c>
      <c r="J62" s="27"/>
      <c r="K62" s="27"/>
      <c r="L62" s="27" t="s">
        <v>56</v>
      </c>
      <c r="M62" s="27" t="s">
        <v>66</v>
      </c>
      <c r="N62" s="27">
        <v>9</v>
      </c>
      <c r="O62" s="27" t="s">
        <v>53</v>
      </c>
      <c r="P62" s="27" t="s">
        <v>58</v>
      </c>
      <c r="Q62" s="27"/>
      <c r="R62" s="27"/>
      <c r="S62" s="27"/>
      <c r="T62" s="27"/>
      <c r="U62" s="27"/>
      <c r="V62" s="27" t="s">
        <v>129</v>
      </c>
      <c r="W62" s="27">
        <v>13.693020000000001</v>
      </c>
      <c r="X62" s="27">
        <v>-84.561099999999996</v>
      </c>
      <c r="Y62" s="27" t="s">
        <v>1983</v>
      </c>
      <c r="Z62" s="27" t="s">
        <v>1979</v>
      </c>
      <c r="AA62" s="27" t="s">
        <v>1928</v>
      </c>
      <c r="AB62" s="28">
        <f t="shared" si="2"/>
        <v>86.051000000000002</v>
      </c>
      <c r="AC62" s="28">
        <f ca="1">[3]!RandTruncNormal(AB62,VLOOKUP(Y62,$AZ$1:$BD$4,4,FALSE),0,VLOOKUP(Y62,$AZ$1:$BD$4,5,FALSE))</f>
        <v>64.716383126771973</v>
      </c>
      <c r="AD62" s="28">
        <f t="shared" si="3"/>
        <v>86.051000000000002</v>
      </c>
      <c r="AE62" s="28">
        <f ca="1">[3]!RandTruncNormal(AD62,VLOOKUP(Y62,$AZ$1:$BD$4,4,FALSE),0,VLOOKUP(Y62,$AZ$1:$BD$4,5,FALSE))</f>
        <v>53.610532728264175</v>
      </c>
      <c r="AF62" s="29">
        <f t="shared" si="0"/>
        <v>0</v>
      </c>
      <c r="AG62" s="29">
        <f t="shared" si="1"/>
        <v>0</v>
      </c>
      <c r="AH62" s="28">
        <f t="shared" si="7"/>
        <v>0</v>
      </c>
      <c r="AI62" s="28">
        <f t="shared" si="4"/>
        <v>0</v>
      </c>
      <c r="AJ62" s="13">
        <f t="shared" ca="1" si="5"/>
        <v>-11.105850398507798</v>
      </c>
      <c r="AK62" s="68">
        <v>1</v>
      </c>
      <c r="AL62" s="68">
        <v>0</v>
      </c>
      <c r="AM62" s="68" t="str">
        <f t="shared" si="6"/>
        <v>Anthropogenic_rivers</v>
      </c>
      <c r="AO62" s="68"/>
      <c r="AP62" s="68"/>
      <c r="AY62" s="68"/>
      <c r="AZ62" s="68"/>
    </row>
    <row r="63" spans="1:52">
      <c r="A63" s="27">
        <v>257</v>
      </c>
      <c r="B63" s="27" t="s">
        <v>130</v>
      </c>
      <c r="C63" s="27" t="s">
        <v>1978</v>
      </c>
      <c r="D63" s="27"/>
      <c r="E63" s="27"/>
      <c r="F63" s="27" t="s">
        <v>66</v>
      </c>
      <c r="G63" s="27">
        <v>9</v>
      </c>
      <c r="H63" s="27" t="s">
        <v>53</v>
      </c>
      <c r="I63" s="27" t="s">
        <v>54</v>
      </c>
      <c r="J63" s="27"/>
      <c r="K63" s="27"/>
      <c r="L63" s="27" t="s">
        <v>56</v>
      </c>
      <c r="M63" s="27" t="s">
        <v>66</v>
      </c>
      <c r="N63" s="27">
        <v>9</v>
      </c>
      <c r="O63" s="27" t="s">
        <v>53</v>
      </c>
      <c r="P63" s="27" t="s">
        <v>58</v>
      </c>
      <c r="Q63" s="27"/>
      <c r="R63" s="27"/>
      <c r="S63" s="27"/>
      <c r="T63" s="27"/>
      <c r="U63" s="27"/>
      <c r="V63" s="27" t="s">
        <v>130</v>
      </c>
      <c r="W63" s="27">
        <v>13.82095</v>
      </c>
      <c r="X63" s="27">
        <v>-85.454350000000005</v>
      </c>
      <c r="Y63" s="27" t="s">
        <v>1983</v>
      </c>
      <c r="Z63" s="27" t="s">
        <v>1979</v>
      </c>
      <c r="AA63" s="27" t="s">
        <v>1929</v>
      </c>
      <c r="AB63" s="28">
        <f t="shared" si="2"/>
        <v>86.051000000000002</v>
      </c>
      <c r="AC63" s="28">
        <f ca="1">[3]!RandTruncNormal(AB63,VLOOKUP(Y63,$AZ$1:$BD$4,4,FALSE),0,VLOOKUP(Y63,$AZ$1:$BD$4,5,FALSE))</f>
        <v>79.443045579648157</v>
      </c>
      <c r="AD63" s="28">
        <f t="shared" si="3"/>
        <v>86.051000000000002</v>
      </c>
      <c r="AE63" s="28">
        <f ca="1">[3]!RandTruncNormal(AD63,VLOOKUP(Y63,$AZ$1:$BD$4,4,FALSE),0,VLOOKUP(Y63,$AZ$1:$BD$4,5,FALSE))</f>
        <v>62.797799068279133</v>
      </c>
      <c r="AF63" s="29">
        <f t="shared" si="0"/>
        <v>0</v>
      </c>
      <c r="AG63" s="29">
        <f t="shared" si="1"/>
        <v>0</v>
      </c>
      <c r="AH63" s="28">
        <f t="shared" si="7"/>
        <v>0</v>
      </c>
      <c r="AI63" s="28">
        <f t="shared" si="4"/>
        <v>0</v>
      </c>
      <c r="AJ63" s="13">
        <f t="shared" ca="1" si="5"/>
        <v>-16.645246511369024</v>
      </c>
      <c r="AK63" s="68">
        <v>0</v>
      </c>
      <c r="AL63" s="68">
        <v>1</v>
      </c>
      <c r="AM63" s="68" t="str">
        <f t="shared" si="6"/>
        <v>Anthopogenic_roads</v>
      </c>
      <c r="AO63" s="68"/>
      <c r="AP63" s="68"/>
      <c r="AY63" s="68"/>
      <c r="AZ63" s="68"/>
    </row>
    <row r="64" spans="1:52">
      <c r="A64" s="27">
        <v>258</v>
      </c>
      <c r="B64" s="27" t="s">
        <v>131</v>
      </c>
      <c r="C64" s="27" t="s">
        <v>1978</v>
      </c>
      <c r="D64" s="27"/>
      <c r="E64" s="27"/>
      <c r="F64" s="27" t="s">
        <v>66</v>
      </c>
      <c r="G64" s="27">
        <v>9</v>
      </c>
      <c r="H64" s="27" t="s">
        <v>53</v>
      </c>
      <c r="I64" s="27" t="s">
        <v>54</v>
      </c>
      <c r="J64" s="27"/>
      <c r="K64" s="27"/>
      <c r="L64" s="27" t="s">
        <v>56</v>
      </c>
      <c r="M64" s="27" t="s">
        <v>66</v>
      </c>
      <c r="N64" s="27">
        <v>9</v>
      </c>
      <c r="O64" s="27" t="s">
        <v>53</v>
      </c>
      <c r="P64" s="27" t="s">
        <v>58</v>
      </c>
      <c r="Q64" s="27" t="s">
        <v>62</v>
      </c>
      <c r="R64" s="27"/>
      <c r="S64" s="27"/>
      <c r="T64" s="27"/>
      <c r="U64" s="27"/>
      <c r="V64" s="27" t="s">
        <v>131</v>
      </c>
      <c r="W64" s="27">
        <v>14.07596</v>
      </c>
      <c r="X64" s="27">
        <v>-85.454909999999998</v>
      </c>
      <c r="Y64" s="27" t="s">
        <v>1983</v>
      </c>
      <c r="Z64" s="27" t="s">
        <v>1979</v>
      </c>
      <c r="AA64" s="27" t="s">
        <v>1929</v>
      </c>
      <c r="AB64" s="28">
        <f t="shared" si="2"/>
        <v>86.051000000000002</v>
      </c>
      <c r="AC64" s="28">
        <f ca="1">[3]!RandTruncNormal(AB64,VLOOKUP(Y64,$AZ$1:$BD$4,4,FALSE),0,VLOOKUP(Y64,$AZ$1:$BD$4,5,FALSE))</f>
        <v>46.573355691673143</v>
      </c>
      <c r="AD64" s="28">
        <f t="shared" si="3"/>
        <v>86.051000000000002</v>
      </c>
      <c r="AE64" s="28">
        <f ca="1">[3]!RandTruncNormal(AD64,VLOOKUP(Y64,$AZ$1:$BD$4,4,FALSE),0,VLOOKUP(Y64,$AZ$1:$BD$4,5,FALSE))</f>
        <v>6.7795515377372109</v>
      </c>
      <c r="AF64" s="29">
        <f t="shared" si="0"/>
        <v>0</v>
      </c>
      <c r="AG64" s="29">
        <f t="shared" si="1"/>
        <v>0</v>
      </c>
      <c r="AH64" s="28">
        <f t="shared" si="7"/>
        <v>0</v>
      </c>
      <c r="AI64" s="28">
        <f t="shared" si="4"/>
        <v>0</v>
      </c>
      <c r="AJ64" s="13">
        <f t="shared" ca="1" si="5"/>
        <v>-39.79380415393593</v>
      </c>
      <c r="AK64" s="68">
        <v>0</v>
      </c>
      <c r="AL64" s="68">
        <v>0</v>
      </c>
      <c r="AM64" s="68" t="str">
        <f t="shared" si="6"/>
        <v>Non-Anthropogenic</v>
      </c>
      <c r="AO64" s="68"/>
      <c r="AP64" s="68"/>
      <c r="AY64" s="68"/>
      <c r="AZ64" s="68"/>
    </row>
    <row r="65" spans="1:52">
      <c r="A65" s="27">
        <v>259</v>
      </c>
      <c r="B65" s="27" t="s">
        <v>132</v>
      </c>
      <c r="C65" s="27" t="s">
        <v>1978</v>
      </c>
      <c r="D65" s="27"/>
      <c r="E65" s="27"/>
      <c r="F65" s="27" t="s">
        <v>66</v>
      </c>
      <c r="G65" s="27">
        <v>9</v>
      </c>
      <c r="H65" s="27" t="s">
        <v>53</v>
      </c>
      <c r="I65" s="27" t="s">
        <v>54</v>
      </c>
      <c r="J65" s="27"/>
      <c r="K65" s="27"/>
      <c r="L65" s="27" t="s">
        <v>56</v>
      </c>
      <c r="M65" s="27" t="s">
        <v>66</v>
      </c>
      <c r="N65" s="27">
        <v>9</v>
      </c>
      <c r="O65" s="27" t="s">
        <v>53</v>
      </c>
      <c r="P65" s="27" t="s">
        <v>58</v>
      </c>
      <c r="Q65" s="27"/>
      <c r="R65" s="27"/>
      <c r="S65" s="27"/>
      <c r="T65" s="27"/>
      <c r="U65" s="27"/>
      <c r="V65" s="27" t="s">
        <v>132</v>
      </c>
      <c r="W65" s="27">
        <v>14.585940000000001</v>
      </c>
      <c r="X65" s="27">
        <v>-84.434889999999996</v>
      </c>
      <c r="Y65" s="27" t="s">
        <v>1983</v>
      </c>
      <c r="Z65" s="27" t="s">
        <v>1979</v>
      </c>
      <c r="AA65" s="27" t="s">
        <v>1929</v>
      </c>
      <c r="AB65" s="28">
        <f t="shared" si="2"/>
        <v>86.051000000000002</v>
      </c>
      <c r="AC65" s="28">
        <f ca="1">[3]!RandTruncNormal(AB65,VLOOKUP(Y65,$AZ$1:$BD$4,4,FALSE),0,VLOOKUP(Y65,$AZ$1:$BD$4,5,FALSE))</f>
        <v>69.749123630496427</v>
      </c>
      <c r="AD65" s="28">
        <f t="shared" si="3"/>
        <v>86.051000000000002</v>
      </c>
      <c r="AE65" s="28">
        <f ca="1">[3]!RandTruncNormal(AD65,VLOOKUP(Y65,$AZ$1:$BD$4,4,FALSE),0,VLOOKUP(Y65,$AZ$1:$BD$4,5,FALSE))</f>
        <v>128.75268575894276</v>
      </c>
      <c r="AF65" s="29">
        <f t="shared" si="0"/>
        <v>0</v>
      </c>
      <c r="AG65" s="29">
        <f t="shared" si="1"/>
        <v>0</v>
      </c>
      <c r="AH65" s="28">
        <f t="shared" si="7"/>
        <v>0</v>
      </c>
      <c r="AI65" s="28">
        <f t="shared" si="4"/>
        <v>0</v>
      </c>
      <c r="AJ65" s="13">
        <f t="shared" ca="1" si="5"/>
        <v>59.003562128446333</v>
      </c>
      <c r="AK65" s="68">
        <v>1</v>
      </c>
      <c r="AL65" s="68">
        <v>0</v>
      </c>
      <c r="AM65" s="68" t="str">
        <f t="shared" si="6"/>
        <v>Anthropogenic_rivers</v>
      </c>
      <c r="AO65" s="68"/>
      <c r="AP65" s="68"/>
      <c r="AY65" s="68"/>
      <c r="AZ65" s="68"/>
    </row>
    <row r="66" spans="1:52">
      <c r="A66" s="27">
        <v>260</v>
      </c>
      <c r="B66" s="27" t="s">
        <v>133</v>
      </c>
      <c r="C66" s="27" t="s">
        <v>1978</v>
      </c>
      <c r="D66" s="27"/>
      <c r="E66" s="27"/>
      <c r="F66" s="27" t="s">
        <v>66</v>
      </c>
      <c r="G66" s="27">
        <v>9</v>
      </c>
      <c r="H66" s="27" t="s">
        <v>53</v>
      </c>
      <c r="I66" s="27" t="s">
        <v>54</v>
      </c>
      <c r="J66" s="27"/>
      <c r="K66" s="27"/>
      <c r="L66" s="27" t="s">
        <v>56</v>
      </c>
      <c r="M66" s="27" t="s">
        <v>66</v>
      </c>
      <c r="N66" s="27">
        <v>9</v>
      </c>
      <c r="O66" s="27" t="s">
        <v>53</v>
      </c>
      <c r="P66" s="27" t="s">
        <v>58</v>
      </c>
      <c r="Q66" s="27"/>
      <c r="R66" s="27"/>
      <c r="S66" s="27"/>
      <c r="T66" s="27"/>
      <c r="U66" s="27"/>
      <c r="V66" s="27" t="s">
        <v>133</v>
      </c>
      <c r="W66" s="27">
        <v>12.077249999999999</v>
      </c>
      <c r="X66" s="27">
        <v>-84.137230000000002</v>
      </c>
      <c r="Y66" s="27" t="s">
        <v>1983</v>
      </c>
      <c r="Z66" s="27" t="s">
        <v>1979</v>
      </c>
      <c r="AA66" s="27" t="s">
        <v>1928</v>
      </c>
      <c r="AB66" s="28">
        <f t="shared" si="2"/>
        <v>86.051000000000002</v>
      </c>
      <c r="AC66" s="28">
        <f ca="1">[3]!RandTruncNormal(AB66,VLOOKUP(Y66,$AZ$1:$BD$4,4,FALSE),0,VLOOKUP(Y66,$AZ$1:$BD$4,5,FALSE))</f>
        <v>121.73023439736181</v>
      </c>
      <c r="AD66" s="28">
        <f t="shared" si="3"/>
        <v>86.051000000000002</v>
      </c>
      <c r="AE66" s="28">
        <f ca="1">[3]!RandTruncNormal(AD66,VLOOKUP(Y66,$AZ$1:$BD$4,4,FALSE),0,VLOOKUP(Y66,$AZ$1:$BD$4,5,FALSE))</f>
        <v>50.299453223315481</v>
      </c>
      <c r="AF66" s="29">
        <f t="shared" ref="AF66:AF129" si="8">(N66-G66)/9</f>
        <v>0</v>
      </c>
      <c r="AG66" s="29">
        <f t="shared" ref="AG66:AG129" si="9">+IF(OR(AF66=1/9,AF66=-1/9,AF66=0),0,AF66)</f>
        <v>0</v>
      </c>
      <c r="AH66" s="28">
        <f t="shared" si="7"/>
        <v>0</v>
      </c>
      <c r="AI66" s="28">
        <f t="shared" si="4"/>
        <v>0</v>
      </c>
      <c r="AJ66" s="13">
        <f t="shared" ca="1" si="5"/>
        <v>-71.430781174046331</v>
      </c>
      <c r="AK66" s="68">
        <v>0</v>
      </c>
      <c r="AL66" s="68">
        <v>1</v>
      </c>
      <c r="AM66" s="68" t="str">
        <f t="shared" si="6"/>
        <v>Anthopogenic_roads</v>
      </c>
      <c r="AO66" s="68"/>
      <c r="AP66" s="68"/>
      <c r="AY66" s="68"/>
      <c r="AZ66" s="68"/>
    </row>
    <row r="67" spans="1:52">
      <c r="A67" s="27">
        <v>261</v>
      </c>
      <c r="B67" s="27" t="s">
        <v>134</v>
      </c>
      <c r="C67" s="27" t="s">
        <v>1978</v>
      </c>
      <c r="D67" s="27"/>
      <c r="E67" s="27"/>
      <c r="F67" s="27" t="s">
        <v>66</v>
      </c>
      <c r="G67" s="27">
        <v>9</v>
      </c>
      <c r="H67" s="27" t="s">
        <v>53</v>
      </c>
      <c r="I67" s="27" t="s">
        <v>54</v>
      </c>
      <c r="J67" s="27"/>
      <c r="K67" s="27"/>
      <c r="L67" s="27" t="s">
        <v>56</v>
      </c>
      <c r="M67" s="27" t="s">
        <v>66</v>
      </c>
      <c r="N67" s="27">
        <v>9</v>
      </c>
      <c r="O67" s="27" t="s">
        <v>53</v>
      </c>
      <c r="P67" s="27" t="s">
        <v>58</v>
      </c>
      <c r="Q67" s="27"/>
      <c r="R67" s="27"/>
      <c r="S67" s="27"/>
      <c r="T67" s="27"/>
      <c r="U67" s="27"/>
      <c r="V67" s="27" t="s">
        <v>134</v>
      </c>
      <c r="W67" s="27">
        <v>12.290660000000001</v>
      </c>
      <c r="X67" s="27">
        <v>-84.646879999999996</v>
      </c>
      <c r="Y67" s="27" t="s">
        <v>1983</v>
      </c>
      <c r="Z67" s="27" t="s">
        <v>1979</v>
      </c>
      <c r="AA67" s="27" t="s">
        <v>1928</v>
      </c>
      <c r="AB67" s="28">
        <f t="shared" ref="AB67:AB130" si="10">VLOOKUP(Y67,$AZ$1:$BD$4,2,FALSE)*(G67/9)+VLOOKUP(Y67,$AZ$1:$BD$4,3,FALSE)</f>
        <v>86.051000000000002</v>
      </c>
      <c r="AC67" s="28">
        <f ca="1">[3]!RandTruncNormal(AB67,VLOOKUP(Y67,$AZ$1:$BD$4,4,FALSE),0,VLOOKUP(Y67,$AZ$1:$BD$4,5,FALSE))</f>
        <v>120.10088546476896</v>
      </c>
      <c r="AD67" s="28">
        <f t="shared" ref="AD67:AD130" si="11">VLOOKUP(Y67,$AZ$1:$BD$4,2,FALSE)*(N67/9)+VLOOKUP(Y67,$AZ$1:$BD$4,3,FALSE)</f>
        <v>86.051000000000002</v>
      </c>
      <c r="AE67" s="28">
        <f ca="1">[3]!RandTruncNormal(AD67,VLOOKUP(Y67,$AZ$1:$BD$4,4,FALSE),0,VLOOKUP(Y67,$AZ$1:$BD$4,5,FALSE))</f>
        <v>101.42631650910685</v>
      </c>
      <c r="AF67" s="29">
        <f t="shared" si="8"/>
        <v>0</v>
      </c>
      <c r="AG67" s="29">
        <f t="shared" si="9"/>
        <v>0</v>
      </c>
      <c r="AH67" s="28">
        <f t="shared" si="7"/>
        <v>0</v>
      </c>
      <c r="AI67" s="28">
        <f t="shared" ref="AI67:AI130" si="12">VLOOKUP(Y67,$AZ$1:$BD$4,2,FALSE)*AF67</f>
        <v>0</v>
      </c>
      <c r="AJ67" s="13">
        <f t="shared" ref="AJ67:AJ130" ca="1" si="13">AE67-AC67</f>
        <v>-18.67456895566211</v>
      </c>
      <c r="AK67" s="68">
        <v>0</v>
      </c>
      <c r="AL67" s="68">
        <v>1</v>
      </c>
      <c r="AM67" s="68" t="str">
        <f t="shared" ref="AM67:AM130" si="14">IF(AND(AK67=0,AL67=0),"Non-Anthropogenic",IF(AND(AK67=1,AL67=0),"Anthropogenic_rivers",IF(AND(AK67=0,AL67=1),"Anthopogenic_roads",IF(AND(AK67=1,AL67=1),"Anthropogenic_roads_rivers",0))))</f>
        <v>Anthopogenic_roads</v>
      </c>
      <c r="AO67" s="68"/>
      <c r="AP67" s="68"/>
      <c r="AY67" s="68"/>
      <c r="AZ67" s="68"/>
    </row>
    <row r="68" spans="1:52">
      <c r="A68" s="27">
        <v>262</v>
      </c>
      <c r="B68" s="27" t="s">
        <v>135</v>
      </c>
      <c r="C68" s="27" t="s">
        <v>1978</v>
      </c>
      <c r="D68" s="27"/>
      <c r="E68" s="27"/>
      <c r="F68" s="27" t="s">
        <v>66</v>
      </c>
      <c r="G68" s="27">
        <v>9</v>
      </c>
      <c r="H68" s="27" t="s">
        <v>53</v>
      </c>
      <c r="I68" s="27" t="s">
        <v>54</v>
      </c>
      <c r="J68" s="27"/>
      <c r="K68" s="27"/>
      <c r="L68" s="27" t="s">
        <v>56</v>
      </c>
      <c r="M68" s="27" t="s">
        <v>66</v>
      </c>
      <c r="N68" s="27">
        <v>9</v>
      </c>
      <c r="O68" s="27" t="s">
        <v>53</v>
      </c>
      <c r="P68" s="27" t="s">
        <v>58</v>
      </c>
      <c r="Q68" s="27" t="s">
        <v>62</v>
      </c>
      <c r="R68" s="27"/>
      <c r="S68" s="27"/>
      <c r="T68" s="27"/>
      <c r="U68" s="27"/>
      <c r="V68" s="27" t="s">
        <v>135</v>
      </c>
      <c r="W68" s="27">
        <v>13.268140000000001</v>
      </c>
      <c r="X68" s="27">
        <v>-84.902100000000004</v>
      </c>
      <c r="Y68" s="27" t="s">
        <v>1983</v>
      </c>
      <c r="Z68" s="27" t="s">
        <v>1979</v>
      </c>
      <c r="AA68" s="27" t="s">
        <v>1929</v>
      </c>
      <c r="AB68" s="28">
        <f t="shared" si="10"/>
        <v>86.051000000000002</v>
      </c>
      <c r="AC68" s="28">
        <f ca="1">[3]!RandTruncNormal(AB68,VLOOKUP(Y68,$AZ$1:$BD$4,4,FALSE),0,VLOOKUP(Y68,$AZ$1:$BD$4,5,FALSE))</f>
        <v>136.56785617473898</v>
      </c>
      <c r="AD68" s="28">
        <f t="shared" si="11"/>
        <v>86.051000000000002</v>
      </c>
      <c r="AE68" s="28">
        <f ca="1">[3]!RandTruncNormal(AD68,VLOOKUP(Y68,$AZ$1:$BD$4,4,FALSE),0,VLOOKUP(Y68,$AZ$1:$BD$4,5,FALSE))</f>
        <v>105.35098826653004</v>
      </c>
      <c r="AF68" s="29">
        <f t="shared" si="8"/>
        <v>0</v>
      </c>
      <c r="AG68" s="29">
        <f t="shared" si="9"/>
        <v>0</v>
      </c>
      <c r="AH68" s="28">
        <f t="shared" ref="AH68:AH131" si="15">VLOOKUP(Y68,$AZ$1:$BD$4,2,FALSE)*AG68</f>
        <v>0</v>
      </c>
      <c r="AI68" s="28">
        <f t="shared" si="12"/>
        <v>0</v>
      </c>
      <c r="AJ68" s="13">
        <f t="shared" ca="1" si="13"/>
        <v>-31.21686790820894</v>
      </c>
      <c r="AK68" s="68">
        <v>1</v>
      </c>
      <c r="AL68" s="68">
        <v>1</v>
      </c>
      <c r="AM68" s="68" t="str">
        <f t="shared" si="14"/>
        <v>Anthropogenic_roads_rivers</v>
      </c>
      <c r="AO68" s="68"/>
      <c r="AP68" s="68"/>
      <c r="AY68" s="68"/>
      <c r="AZ68" s="68"/>
    </row>
    <row r="69" spans="1:52">
      <c r="A69" s="27">
        <v>263</v>
      </c>
      <c r="B69" s="27" t="s">
        <v>136</v>
      </c>
      <c r="C69" s="27" t="s">
        <v>1978</v>
      </c>
      <c r="D69" s="27"/>
      <c r="E69" s="27"/>
      <c r="F69" s="27" t="s">
        <v>66</v>
      </c>
      <c r="G69" s="27">
        <v>9</v>
      </c>
      <c r="H69" s="27" t="s">
        <v>61</v>
      </c>
      <c r="I69" s="27" t="s">
        <v>54</v>
      </c>
      <c r="J69" s="27"/>
      <c r="K69" s="27"/>
      <c r="L69" s="27" t="s">
        <v>56</v>
      </c>
      <c r="M69" s="27" t="s">
        <v>65</v>
      </c>
      <c r="N69" s="27">
        <v>5</v>
      </c>
      <c r="O69" s="27" t="s">
        <v>53</v>
      </c>
      <c r="P69" s="27" t="s">
        <v>58</v>
      </c>
      <c r="Q69" s="27"/>
      <c r="R69" s="27"/>
      <c r="S69" s="27"/>
      <c r="T69" s="27"/>
      <c r="U69" s="27"/>
      <c r="V69" s="27" t="s">
        <v>136</v>
      </c>
      <c r="W69" s="27">
        <v>13.353120000000001</v>
      </c>
      <c r="X69" s="27">
        <v>-84.90137</v>
      </c>
      <c r="Y69" s="27" t="s">
        <v>1983</v>
      </c>
      <c r="Z69" s="27" t="s">
        <v>1977</v>
      </c>
      <c r="AA69" s="27" t="s">
        <v>1929</v>
      </c>
      <c r="AB69" s="28">
        <f t="shared" si="10"/>
        <v>86.051000000000002</v>
      </c>
      <c r="AC69" s="28">
        <f ca="1">[3]!RandTruncNormal(AB69,VLOOKUP(Y69,$AZ$1:$BD$4,4,FALSE),0,VLOOKUP(Y69,$AZ$1:$BD$4,5,FALSE))</f>
        <v>73.908498462906238</v>
      </c>
      <c r="AD69" s="28">
        <f t="shared" si="11"/>
        <v>57.815444444444445</v>
      </c>
      <c r="AE69" s="28">
        <f ca="1">[3]!RandTruncNormal(AD69,VLOOKUP(Y69,$AZ$1:$BD$4,4,FALSE),0,VLOOKUP(Y69,$AZ$1:$BD$4,5,FALSE))</f>
        <v>91.525346764538895</v>
      </c>
      <c r="AF69" s="29">
        <f t="shared" si="8"/>
        <v>-0.44444444444444442</v>
      </c>
      <c r="AG69" s="29">
        <f t="shared" si="9"/>
        <v>-0.44444444444444442</v>
      </c>
      <c r="AH69" s="28">
        <f t="shared" si="15"/>
        <v>-28.235555555555553</v>
      </c>
      <c r="AI69" s="28">
        <f t="shared" si="12"/>
        <v>-28.235555555555553</v>
      </c>
      <c r="AJ69" s="13">
        <f t="shared" ca="1" si="13"/>
        <v>17.616848301632658</v>
      </c>
      <c r="AK69" s="68">
        <v>1</v>
      </c>
      <c r="AL69" s="68">
        <v>0</v>
      </c>
      <c r="AM69" s="68" t="str">
        <f t="shared" si="14"/>
        <v>Anthropogenic_rivers</v>
      </c>
      <c r="AO69" s="68"/>
      <c r="AP69" s="68"/>
      <c r="AY69" s="68"/>
      <c r="AZ69" s="68"/>
    </row>
    <row r="70" spans="1:52">
      <c r="A70" s="27">
        <v>264</v>
      </c>
      <c r="B70" s="27" t="s">
        <v>137</v>
      </c>
      <c r="C70" s="27" t="s">
        <v>1978</v>
      </c>
      <c r="D70" s="27"/>
      <c r="E70" s="27"/>
      <c r="F70" s="27" t="s">
        <v>66</v>
      </c>
      <c r="G70" s="27">
        <v>9</v>
      </c>
      <c r="H70" s="27" t="s">
        <v>53</v>
      </c>
      <c r="I70" s="27" t="s">
        <v>54</v>
      </c>
      <c r="J70" s="27"/>
      <c r="K70" s="27"/>
      <c r="L70" s="27" t="s">
        <v>56</v>
      </c>
      <c r="M70" s="27" t="s">
        <v>66</v>
      </c>
      <c r="N70" s="27">
        <v>9</v>
      </c>
      <c r="O70" s="27" t="s">
        <v>53</v>
      </c>
      <c r="P70" s="27" t="s">
        <v>58</v>
      </c>
      <c r="Q70" s="27"/>
      <c r="R70" s="27"/>
      <c r="S70" s="27"/>
      <c r="T70" s="27"/>
      <c r="U70" s="27"/>
      <c r="V70" s="27" t="s">
        <v>137</v>
      </c>
      <c r="W70" s="27">
        <v>13.65091</v>
      </c>
      <c r="X70" s="27">
        <v>-84.604039999999998</v>
      </c>
      <c r="Y70" s="27" t="s">
        <v>1983</v>
      </c>
      <c r="Z70" s="27" t="s">
        <v>1979</v>
      </c>
      <c r="AA70" s="27" t="s">
        <v>1929</v>
      </c>
      <c r="AB70" s="28">
        <f t="shared" si="10"/>
        <v>86.051000000000002</v>
      </c>
      <c r="AC70" s="28">
        <f ca="1">[3]!RandTruncNormal(AB70,VLOOKUP(Y70,$AZ$1:$BD$4,4,FALSE),0,VLOOKUP(Y70,$AZ$1:$BD$4,5,FALSE))</f>
        <v>39.507818268698081</v>
      </c>
      <c r="AD70" s="28">
        <f t="shared" si="11"/>
        <v>86.051000000000002</v>
      </c>
      <c r="AE70" s="28">
        <f ca="1">[3]!RandTruncNormal(AD70,VLOOKUP(Y70,$AZ$1:$BD$4,4,FALSE),0,VLOOKUP(Y70,$AZ$1:$BD$4,5,FALSE))</f>
        <v>42.132275065468519</v>
      </c>
      <c r="AF70" s="29">
        <f t="shared" si="8"/>
        <v>0</v>
      </c>
      <c r="AG70" s="29">
        <f t="shared" si="9"/>
        <v>0</v>
      </c>
      <c r="AH70" s="28">
        <f t="shared" si="15"/>
        <v>0</v>
      </c>
      <c r="AI70" s="28">
        <f t="shared" si="12"/>
        <v>0</v>
      </c>
      <c r="AJ70" s="13">
        <f t="shared" ca="1" si="13"/>
        <v>2.6244567967704384</v>
      </c>
      <c r="AK70" s="68">
        <v>0</v>
      </c>
      <c r="AL70" s="68">
        <v>0</v>
      </c>
      <c r="AM70" s="68" t="str">
        <f t="shared" si="14"/>
        <v>Non-Anthropogenic</v>
      </c>
      <c r="AO70" s="68"/>
      <c r="AP70" s="68"/>
      <c r="AY70" s="68"/>
      <c r="AZ70" s="68"/>
    </row>
    <row r="71" spans="1:52">
      <c r="A71" s="27">
        <v>265</v>
      </c>
      <c r="B71" s="27" t="s">
        <v>138</v>
      </c>
      <c r="C71" s="27" t="s">
        <v>1978</v>
      </c>
      <c r="D71" s="27"/>
      <c r="E71" s="27"/>
      <c r="F71" s="27" t="s">
        <v>66</v>
      </c>
      <c r="G71" s="27">
        <v>8</v>
      </c>
      <c r="H71" s="27" t="s">
        <v>53</v>
      </c>
      <c r="I71" s="27" t="s">
        <v>54</v>
      </c>
      <c r="J71" s="27"/>
      <c r="K71" s="27"/>
      <c r="L71" s="27" t="s">
        <v>56</v>
      </c>
      <c r="M71" s="27" t="s">
        <v>66</v>
      </c>
      <c r="N71" s="27">
        <v>8</v>
      </c>
      <c r="O71" s="27" t="s">
        <v>53</v>
      </c>
      <c r="P71" s="27" t="s">
        <v>60</v>
      </c>
      <c r="Q71" s="27"/>
      <c r="R71" s="27"/>
      <c r="S71" s="27"/>
      <c r="T71" s="27"/>
      <c r="U71" s="27"/>
      <c r="V71" s="27" t="s">
        <v>138</v>
      </c>
      <c r="W71" s="27">
        <v>13.65049</v>
      </c>
      <c r="X71" s="27">
        <v>-84.476510000000005</v>
      </c>
      <c r="Y71" s="27" t="s">
        <v>1983</v>
      </c>
      <c r="Z71" s="27" t="s">
        <v>1979</v>
      </c>
      <c r="AA71" s="27" t="s">
        <v>1929</v>
      </c>
      <c r="AB71" s="28">
        <f t="shared" si="10"/>
        <v>78.992111111111114</v>
      </c>
      <c r="AC71" s="28">
        <f ca="1">[3]!RandTruncNormal(AB71,VLOOKUP(Y71,$AZ$1:$BD$4,4,FALSE),0,VLOOKUP(Y71,$AZ$1:$BD$4,5,FALSE))</f>
        <v>38.145266423216427</v>
      </c>
      <c r="AD71" s="28">
        <f t="shared" si="11"/>
        <v>78.992111111111114</v>
      </c>
      <c r="AE71" s="28">
        <f ca="1">[3]!RandTruncNormal(AD71,VLOOKUP(Y71,$AZ$1:$BD$4,4,FALSE),0,VLOOKUP(Y71,$AZ$1:$BD$4,5,FALSE))</f>
        <v>72.757678440295919</v>
      </c>
      <c r="AF71" s="29">
        <f t="shared" si="8"/>
        <v>0</v>
      </c>
      <c r="AG71" s="29">
        <f t="shared" si="9"/>
        <v>0</v>
      </c>
      <c r="AH71" s="28">
        <f t="shared" si="15"/>
        <v>0</v>
      </c>
      <c r="AI71" s="28">
        <f t="shared" si="12"/>
        <v>0</v>
      </c>
      <c r="AJ71" s="13">
        <f t="shared" ca="1" si="13"/>
        <v>34.612412017079492</v>
      </c>
      <c r="AK71" s="68">
        <v>1</v>
      </c>
      <c r="AL71" s="68">
        <v>0</v>
      </c>
      <c r="AM71" s="68" t="str">
        <f t="shared" si="14"/>
        <v>Anthropogenic_rivers</v>
      </c>
      <c r="AO71" s="68"/>
      <c r="AP71" s="68"/>
      <c r="AY71" s="68"/>
      <c r="AZ71" s="68"/>
    </row>
    <row r="72" spans="1:52">
      <c r="A72" s="27">
        <v>266</v>
      </c>
      <c r="B72" s="27" t="s">
        <v>139</v>
      </c>
      <c r="C72" s="27" t="s">
        <v>1978</v>
      </c>
      <c r="D72" s="27"/>
      <c r="E72" s="27"/>
      <c r="F72" s="27" t="s">
        <v>66</v>
      </c>
      <c r="G72" s="27">
        <v>9</v>
      </c>
      <c r="H72" s="27" t="s">
        <v>53</v>
      </c>
      <c r="I72" s="27" t="s">
        <v>54</v>
      </c>
      <c r="J72" s="27"/>
      <c r="K72" s="27"/>
      <c r="L72" s="27" t="s">
        <v>56</v>
      </c>
      <c r="M72" s="27" t="s">
        <v>65</v>
      </c>
      <c r="N72" s="27">
        <v>3</v>
      </c>
      <c r="O72" s="27" t="s">
        <v>53</v>
      </c>
      <c r="P72" s="27" t="s">
        <v>58</v>
      </c>
      <c r="Q72" s="27"/>
      <c r="R72" s="27"/>
      <c r="S72" s="27"/>
      <c r="T72" s="27"/>
      <c r="U72" s="27"/>
      <c r="V72" s="27" t="s">
        <v>139</v>
      </c>
      <c r="W72" s="27">
        <v>13.862690000000001</v>
      </c>
      <c r="X72" s="27">
        <v>-84.773669999999996</v>
      </c>
      <c r="Y72" s="27" t="s">
        <v>1983</v>
      </c>
      <c r="Z72" s="27" t="s">
        <v>1977</v>
      </c>
      <c r="AA72" s="27" t="s">
        <v>1929</v>
      </c>
      <c r="AB72" s="28">
        <f t="shared" si="10"/>
        <v>86.051000000000002</v>
      </c>
      <c r="AC72" s="28">
        <f ca="1">[3]!RandTruncNormal(AB72,VLOOKUP(Y72,$AZ$1:$BD$4,4,FALSE),0,VLOOKUP(Y72,$AZ$1:$BD$4,5,FALSE))</f>
        <v>2.2632229829783963</v>
      </c>
      <c r="AD72" s="28">
        <f t="shared" si="11"/>
        <v>43.697666666666663</v>
      </c>
      <c r="AE72" s="28">
        <f ca="1">[3]!RandTruncNormal(AD72,VLOOKUP(Y72,$AZ$1:$BD$4,4,FALSE),0,VLOOKUP(Y72,$AZ$1:$BD$4,5,FALSE))</f>
        <v>46.397736954737113</v>
      </c>
      <c r="AF72" s="29">
        <f t="shared" si="8"/>
        <v>-0.66666666666666663</v>
      </c>
      <c r="AG72" s="29">
        <f t="shared" si="9"/>
        <v>-0.66666666666666663</v>
      </c>
      <c r="AH72" s="28">
        <f t="shared" si="15"/>
        <v>-42.353333333333332</v>
      </c>
      <c r="AI72" s="28">
        <f t="shared" si="12"/>
        <v>-42.353333333333332</v>
      </c>
      <c r="AJ72" s="13">
        <f t="shared" ca="1" si="13"/>
        <v>44.134513971758714</v>
      </c>
      <c r="AK72" s="68">
        <v>1</v>
      </c>
      <c r="AL72" s="68">
        <v>0</v>
      </c>
      <c r="AM72" s="68" t="str">
        <f t="shared" si="14"/>
        <v>Anthropogenic_rivers</v>
      </c>
      <c r="AO72" s="68"/>
      <c r="AP72" s="68"/>
      <c r="AY72" s="68"/>
      <c r="AZ72" s="68"/>
    </row>
    <row r="73" spans="1:52">
      <c r="A73" s="27">
        <v>267</v>
      </c>
      <c r="B73" s="27" t="s">
        <v>140</v>
      </c>
      <c r="C73" s="27" t="s">
        <v>1978</v>
      </c>
      <c r="D73" s="27"/>
      <c r="E73" s="27"/>
      <c r="F73" s="27" t="s">
        <v>66</v>
      </c>
      <c r="G73" s="27">
        <v>9</v>
      </c>
      <c r="H73" s="27" t="s">
        <v>53</v>
      </c>
      <c r="I73" s="27" t="s">
        <v>54</v>
      </c>
      <c r="J73" s="27"/>
      <c r="K73" s="27"/>
      <c r="L73" s="27" t="s">
        <v>56</v>
      </c>
      <c r="M73" s="27" t="s">
        <v>65</v>
      </c>
      <c r="N73" s="27">
        <v>6</v>
      </c>
      <c r="O73" s="27" t="s">
        <v>53</v>
      </c>
      <c r="P73" s="27" t="s">
        <v>60</v>
      </c>
      <c r="Q73" s="27"/>
      <c r="R73" s="27"/>
      <c r="S73" s="27"/>
      <c r="T73" s="27"/>
      <c r="U73" s="27"/>
      <c r="V73" s="27" t="s">
        <v>140</v>
      </c>
      <c r="W73" s="27">
        <v>13.90597</v>
      </c>
      <c r="X73" s="27">
        <v>-84.774889999999999</v>
      </c>
      <c r="Y73" s="27" t="s">
        <v>1983</v>
      </c>
      <c r="Z73" s="27" t="s">
        <v>1977</v>
      </c>
      <c r="AA73" s="27" t="s">
        <v>1929</v>
      </c>
      <c r="AB73" s="28">
        <f t="shared" si="10"/>
        <v>86.051000000000002</v>
      </c>
      <c r="AC73" s="28">
        <f ca="1">[3]!RandTruncNormal(AB73,VLOOKUP(Y73,$AZ$1:$BD$4,4,FALSE),0,VLOOKUP(Y73,$AZ$1:$BD$4,5,FALSE))</f>
        <v>72.197308167412487</v>
      </c>
      <c r="AD73" s="28">
        <f t="shared" si="11"/>
        <v>64.87433333333334</v>
      </c>
      <c r="AE73" s="28">
        <f ca="1">[3]!RandTruncNormal(AD73,VLOOKUP(Y73,$AZ$1:$BD$4,4,FALSE),0,VLOOKUP(Y73,$AZ$1:$BD$4,5,FALSE))</f>
        <v>3.1188435413055915</v>
      </c>
      <c r="AF73" s="29">
        <f t="shared" si="8"/>
        <v>-0.33333333333333331</v>
      </c>
      <c r="AG73" s="29">
        <f t="shared" si="9"/>
        <v>-0.33333333333333331</v>
      </c>
      <c r="AH73" s="28">
        <f t="shared" si="15"/>
        <v>-21.176666666666666</v>
      </c>
      <c r="AI73" s="28">
        <f t="shared" si="12"/>
        <v>-21.176666666666666</v>
      </c>
      <c r="AJ73" s="13">
        <f t="shared" ca="1" si="13"/>
        <v>-69.078464626106893</v>
      </c>
      <c r="AK73" s="68">
        <v>1</v>
      </c>
      <c r="AL73" s="68">
        <v>0</v>
      </c>
      <c r="AM73" s="68" t="str">
        <f t="shared" si="14"/>
        <v>Anthropogenic_rivers</v>
      </c>
      <c r="AO73" s="68"/>
      <c r="AP73" s="68"/>
      <c r="AY73" s="68"/>
      <c r="AZ73" s="68"/>
    </row>
    <row r="74" spans="1:52">
      <c r="A74" s="27">
        <v>268</v>
      </c>
      <c r="B74" s="27" t="s">
        <v>141</v>
      </c>
      <c r="C74" s="27" t="s">
        <v>1978</v>
      </c>
      <c r="D74" s="27"/>
      <c r="E74" s="27"/>
      <c r="F74" s="27" t="s">
        <v>66</v>
      </c>
      <c r="G74" s="27">
        <v>9</v>
      </c>
      <c r="H74" s="27" t="s">
        <v>53</v>
      </c>
      <c r="I74" s="27" t="s">
        <v>54</v>
      </c>
      <c r="J74" s="27"/>
      <c r="K74" s="27"/>
      <c r="L74" s="27" t="s">
        <v>56</v>
      </c>
      <c r="M74" s="27" t="s">
        <v>65</v>
      </c>
      <c r="N74" s="27">
        <v>6</v>
      </c>
      <c r="O74" s="27" t="s">
        <v>53</v>
      </c>
      <c r="P74" s="27" t="s">
        <v>58</v>
      </c>
      <c r="Q74" s="27"/>
      <c r="R74" s="27"/>
      <c r="S74" s="27"/>
      <c r="T74" s="27"/>
      <c r="U74" s="27"/>
      <c r="V74" s="27" t="s">
        <v>141</v>
      </c>
      <c r="W74" s="27">
        <v>13.947520000000001</v>
      </c>
      <c r="X74" s="27">
        <v>-84.349369999999993</v>
      </c>
      <c r="Y74" s="27" t="s">
        <v>1983</v>
      </c>
      <c r="Z74" s="27" t="s">
        <v>1977</v>
      </c>
      <c r="AA74" s="27" t="s">
        <v>1929</v>
      </c>
      <c r="AB74" s="28">
        <f t="shared" si="10"/>
        <v>86.051000000000002</v>
      </c>
      <c r="AC74" s="28">
        <f ca="1">[3]!RandTruncNormal(AB74,VLOOKUP(Y74,$AZ$1:$BD$4,4,FALSE),0,VLOOKUP(Y74,$AZ$1:$BD$4,5,FALSE))</f>
        <v>91.988215541440354</v>
      </c>
      <c r="AD74" s="28">
        <f t="shared" si="11"/>
        <v>64.87433333333334</v>
      </c>
      <c r="AE74" s="28">
        <f ca="1">[3]!RandTruncNormal(AD74,VLOOKUP(Y74,$AZ$1:$BD$4,4,FALSE),0,VLOOKUP(Y74,$AZ$1:$BD$4,5,FALSE))</f>
        <v>54.91418168504967</v>
      </c>
      <c r="AF74" s="29">
        <f t="shared" si="8"/>
        <v>-0.33333333333333331</v>
      </c>
      <c r="AG74" s="29">
        <f t="shared" si="9"/>
        <v>-0.33333333333333331</v>
      </c>
      <c r="AH74" s="28">
        <f t="shared" si="15"/>
        <v>-21.176666666666666</v>
      </c>
      <c r="AI74" s="28">
        <f t="shared" si="12"/>
        <v>-21.176666666666666</v>
      </c>
      <c r="AJ74" s="13">
        <f t="shared" ca="1" si="13"/>
        <v>-37.074033856390685</v>
      </c>
      <c r="AK74" s="68">
        <v>1</v>
      </c>
      <c r="AL74" s="68">
        <v>0</v>
      </c>
      <c r="AM74" s="68" t="str">
        <f t="shared" si="14"/>
        <v>Anthropogenic_rivers</v>
      </c>
      <c r="AO74" s="68"/>
      <c r="AP74" s="68"/>
      <c r="AY74" s="68"/>
      <c r="AZ74" s="68"/>
    </row>
    <row r="75" spans="1:52">
      <c r="A75" s="27">
        <v>269</v>
      </c>
      <c r="B75" s="27" t="s">
        <v>142</v>
      </c>
      <c r="C75" s="27" t="s">
        <v>1978</v>
      </c>
      <c r="D75" s="27"/>
      <c r="E75" s="27"/>
      <c r="F75" s="27" t="s">
        <v>66</v>
      </c>
      <c r="G75" s="27">
        <v>9</v>
      </c>
      <c r="H75" s="27" t="s">
        <v>53</v>
      </c>
      <c r="I75" s="27" t="s">
        <v>54</v>
      </c>
      <c r="J75" s="27"/>
      <c r="K75" s="27"/>
      <c r="L75" s="27" t="s">
        <v>56</v>
      </c>
      <c r="M75" s="27" t="s">
        <v>66</v>
      </c>
      <c r="N75" s="27">
        <v>9</v>
      </c>
      <c r="O75" s="27" t="s">
        <v>53</v>
      </c>
      <c r="P75" s="27" t="s">
        <v>58</v>
      </c>
      <c r="Q75" s="27"/>
      <c r="R75" s="27"/>
      <c r="S75" s="27"/>
      <c r="T75" s="27"/>
      <c r="U75" s="27"/>
      <c r="V75" s="27" t="s">
        <v>142</v>
      </c>
      <c r="W75" s="27">
        <v>13.98997</v>
      </c>
      <c r="X75" s="27">
        <v>-84.348849999999999</v>
      </c>
      <c r="Y75" s="27" t="s">
        <v>1983</v>
      </c>
      <c r="Z75" s="27" t="s">
        <v>1979</v>
      </c>
      <c r="AA75" s="27" t="s">
        <v>1929</v>
      </c>
      <c r="AB75" s="28">
        <f t="shared" si="10"/>
        <v>86.051000000000002</v>
      </c>
      <c r="AC75" s="28">
        <f ca="1">[3]!RandTruncNormal(AB75,VLOOKUP(Y75,$AZ$1:$BD$4,4,FALSE),0,VLOOKUP(Y75,$AZ$1:$BD$4,5,FALSE))</f>
        <v>85.666486547293545</v>
      </c>
      <c r="AD75" s="28">
        <f t="shared" si="11"/>
        <v>86.051000000000002</v>
      </c>
      <c r="AE75" s="28">
        <f ca="1">[3]!RandTruncNormal(AD75,VLOOKUP(Y75,$AZ$1:$BD$4,4,FALSE),0,VLOOKUP(Y75,$AZ$1:$BD$4,5,FALSE))</f>
        <v>110.99964857818453</v>
      </c>
      <c r="AF75" s="29">
        <f t="shared" si="8"/>
        <v>0</v>
      </c>
      <c r="AG75" s="29">
        <f t="shared" si="9"/>
        <v>0</v>
      </c>
      <c r="AH75" s="28">
        <f t="shared" si="15"/>
        <v>0</v>
      </c>
      <c r="AI75" s="28">
        <f t="shared" si="12"/>
        <v>0</v>
      </c>
      <c r="AJ75" s="13">
        <f t="shared" ca="1" si="13"/>
        <v>25.333162030890989</v>
      </c>
      <c r="AK75" s="68">
        <v>0</v>
      </c>
      <c r="AL75" s="68">
        <v>0</v>
      </c>
      <c r="AM75" s="68" t="str">
        <f t="shared" si="14"/>
        <v>Non-Anthropogenic</v>
      </c>
      <c r="AO75" s="68"/>
      <c r="AP75" s="68"/>
      <c r="AY75" s="68"/>
      <c r="AZ75" s="68"/>
    </row>
    <row r="76" spans="1:52">
      <c r="A76" s="27">
        <v>270</v>
      </c>
      <c r="B76" s="27" t="s">
        <v>143</v>
      </c>
      <c r="C76" s="27" t="s">
        <v>1978</v>
      </c>
      <c r="D76" s="27"/>
      <c r="E76" s="27"/>
      <c r="F76" s="27" t="s">
        <v>66</v>
      </c>
      <c r="G76" s="27">
        <v>9</v>
      </c>
      <c r="H76" s="27" t="s">
        <v>53</v>
      </c>
      <c r="I76" s="27" t="s">
        <v>54</v>
      </c>
      <c r="J76" s="27"/>
      <c r="K76" s="27"/>
      <c r="L76" s="27" t="s">
        <v>56</v>
      </c>
      <c r="M76" s="27" t="s">
        <v>66</v>
      </c>
      <c r="N76" s="27">
        <v>9</v>
      </c>
      <c r="O76" s="27" t="s">
        <v>53</v>
      </c>
      <c r="P76" s="27" t="s">
        <v>58</v>
      </c>
      <c r="Q76" s="27"/>
      <c r="R76" s="27"/>
      <c r="S76" s="27"/>
      <c r="T76" s="27"/>
      <c r="U76" s="27"/>
      <c r="V76" s="27" t="s">
        <v>143</v>
      </c>
      <c r="W76" s="27">
        <v>14.11754</v>
      </c>
      <c r="X76" s="27">
        <v>-84.434349999999995</v>
      </c>
      <c r="Y76" s="27" t="s">
        <v>1983</v>
      </c>
      <c r="Z76" s="27" t="s">
        <v>1979</v>
      </c>
      <c r="AA76" s="27" t="s">
        <v>1928</v>
      </c>
      <c r="AB76" s="28">
        <f t="shared" si="10"/>
        <v>86.051000000000002</v>
      </c>
      <c r="AC76" s="28">
        <f ca="1">[3]!RandTruncNormal(AB76,VLOOKUP(Y76,$AZ$1:$BD$4,4,FALSE),0,VLOOKUP(Y76,$AZ$1:$BD$4,5,FALSE))</f>
        <v>124.09316787245479</v>
      </c>
      <c r="AD76" s="28">
        <f t="shared" si="11"/>
        <v>86.051000000000002</v>
      </c>
      <c r="AE76" s="28">
        <f ca="1">[3]!RandTruncNormal(AD76,VLOOKUP(Y76,$AZ$1:$BD$4,4,FALSE),0,VLOOKUP(Y76,$AZ$1:$BD$4,5,FALSE))</f>
        <v>76.988231987353132</v>
      </c>
      <c r="AF76" s="29">
        <f t="shared" si="8"/>
        <v>0</v>
      </c>
      <c r="AG76" s="29">
        <f t="shared" si="9"/>
        <v>0</v>
      </c>
      <c r="AH76" s="28">
        <f t="shared" si="15"/>
        <v>0</v>
      </c>
      <c r="AI76" s="28">
        <f t="shared" si="12"/>
        <v>0</v>
      </c>
      <c r="AJ76" s="13">
        <f t="shared" ca="1" si="13"/>
        <v>-47.104935885101654</v>
      </c>
      <c r="AK76" s="68">
        <v>0</v>
      </c>
      <c r="AL76" s="68">
        <v>1</v>
      </c>
      <c r="AM76" s="68" t="str">
        <f t="shared" si="14"/>
        <v>Anthopogenic_roads</v>
      </c>
      <c r="AO76" s="68"/>
      <c r="AP76" s="68"/>
      <c r="AY76" s="68"/>
      <c r="AZ76" s="68"/>
    </row>
    <row r="77" spans="1:52">
      <c r="A77" s="27">
        <v>271</v>
      </c>
      <c r="B77" s="27" t="s">
        <v>144</v>
      </c>
      <c r="C77" s="27" t="s">
        <v>1978</v>
      </c>
      <c r="D77" s="27"/>
      <c r="E77" s="27"/>
      <c r="F77" s="27" t="s">
        <v>66</v>
      </c>
      <c r="G77" s="27">
        <v>9</v>
      </c>
      <c r="H77" s="27" t="s">
        <v>53</v>
      </c>
      <c r="I77" s="27" t="s">
        <v>54</v>
      </c>
      <c r="J77" s="27"/>
      <c r="K77" s="27"/>
      <c r="L77" s="27" t="s">
        <v>56</v>
      </c>
      <c r="M77" s="27" t="s">
        <v>66</v>
      </c>
      <c r="N77" s="27">
        <v>9</v>
      </c>
      <c r="O77" s="27" t="s">
        <v>53</v>
      </c>
      <c r="P77" s="27" t="s">
        <v>58</v>
      </c>
      <c r="Q77" s="27"/>
      <c r="R77" s="27"/>
      <c r="S77" s="27"/>
      <c r="T77" s="27"/>
      <c r="U77" s="27"/>
      <c r="V77" s="27" t="s">
        <v>144</v>
      </c>
      <c r="W77" s="27">
        <v>14.287940000000001</v>
      </c>
      <c r="X77" s="27">
        <v>-84.391800000000003</v>
      </c>
      <c r="Y77" s="27" t="s">
        <v>1983</v>
      </c>
      <c r="Z77" s="27" t="s">
        <v>1979</v>
      </c>
      <c r="AA77" s="27" t="s">
        <v>1929</v>
      </c>
      <c r="AB77" s="28">
        <f t="shared" si="10"/>
        <v>86.051000000000002</v>
      </c>
      <c r="AC77" s="28">
        <f ca="1">[3]!RandTruncNormal(AB77,VLOOKUP(Y77,$AZ$1:$BD$4,4,FALSE),0,VLOOKUP(Y77,$AZ$1:$BD$4,5,FALSE))</f>
        <v>115.46940385740017</v>
      </c>
      <c r="AD77" s="28">
        <f t="shared" si="11"/>
        <v>86.051000000000002</v>
      </c>
      <c r="AE77" s="28">
        <f ca="1">[3]!RandTruncNormal(AD77,VLOOKUP(Y77,$AZ$1:$BD$4,4,FALSE),0,VLOOKUP(Y77,$AZ$1:$BD$4,5,FALSE))</f>
        <v>110.24342440647149</v>
      </c>
      <c r="AF77" s="29">
        <f t="shared" si="8"/>
        <v>0</v>
      </c>
      <c r="AG77" s="29">
        <f t="shared" si="9"/>
        <v>0</v>
      </c>
      <c r="AH77" s="28">
        <f t="shared" si="15"/>
        <v>0</v>
      </c>
      <c r="AI77" s="28">
        <f t="shared" si="12"/>
        <v>0</v>
      </c>
      <c r="AJ77" s="13">
        <f t="shared" ca="1" si="13"/>
        <v>-5.2259794509286763</v>
      </c>
      <c r="AK77" s="68">
        <v>0</v>
      </c>
      <c r="AL77" s="68">
        <v>0</v>
      </c>
      <c r="AM77" s="68" t="str">
        <f t="shared" si="14"/>
        <v>Non-Anthropogenic</v>
      </c>
      <c r="AO77" s="68"/>
      <c r="AP77" s="68"/>
      <c r="AY77" s="68"/>
      <c r="AZ77" s="68"/>
    </row>
    <row r="78" spans="1:52">
      <c r="A78" s="27">
        <v>272</v>
      </c>
      <c r="B78" s="27" t="s">
        <v>145</v>
      </c>
      <c r="C78" s="27" t="s">
        <v>1978</v>
      </c>
      <c r="D78" s="27"/>
      <c r="E78" s="27"/>
      <c r="F78" s="27" t="s">
        <v>66</v>
      </c>
      <c r="G78" s="27">
        <v>9</v>
      </c>
      <c r="H78" s="27" t="s">
        <v>53</v>
      </c>
      <c r="I78" s="27" t="s">
        <v>54</v>
      </c>
      <c r="J78" s="27"/>
      <c r="K78" s="27"/>
      <c r="L78" s="27" t="s">
        <v>56</v>
      </c>
      <c r="M78" s="27" t="s">
        <v>66</v>
      </c>
      <c r="N78" s="27">
        <v>9</v>
      </c>
      <c r="O78" s="27" t="s">
        <v>53</v>
      </c>
      <c r="P78" s="27" t="s">
        <v>58</v>
      </c>
      <c r="Q78" s="27"/>
      <c r="R78" s="27"/>
      <c r="S78" s="27"/>
      <c r="T78" s="27"/>
      <c r="U78" s="27"/>
      <c r="V78" s="27" t="s">
        <v>145</v>
      </c>
      <c r="W78" s="27">
        <v>13.90512</v>
      </c>
      <c r="X78" s="27">
        <v>-84.519810000000007</v>
      </c>
      <c r="Y78" s="27" t="s">
        <v>1983</v>
      </c>
      <c r="Z78" s="27" t="s">
        <v>1979</v>
      </c>
      <c r="AA78" s="27" t="s">
        <v>1929</v>
      </c>
      <c r="AB78" s="28">
        <f t="shared" si="10"/>
        <v>86.051000000000002</v>
      </c>
      <c r="AC78" s="28">
        <f ca="1">[3]!RandTruncNormal(AB78,VLOOKUP(Y78,$AZ$1:$BD$4,4,FALSE),0,VLOOKUP(Y78,$AZ$1:$BD$4,5,FALSE))</f>
        <v>118.0627844761097</v>
      </c>
      <c r="AD78" s="28">
        <f t="shared" si="11"/>
        <v>86.051000000000002</v>
      </c>
      <c r="AE78" s="28">
        <f ca="1">[3]!RandTruncNormal(AD78,VLOOKUP(Y78,$AZ$1:$BD$4,4,FALSE),0,VLOOKUP(Y78,$AZ$1:$BD$4,5,FALSE))</f>
        <v>112.31585453436064</v>
      </c>
      <c r="AF78" s="29">
        <f t="shared" si="8"/>
        <v>0</v>
      </c>
      <c r="AG78" s="29">
        <f t="shared" si="9"/>
        <v>0</v>
      </c>
      <c r="AH78" s="28">
        <f t="shared" si="15"/>
        <v>0</v>
      </c>
      <c r="AI78" s="28">
        <f t="shared" si="12"/>
        <v>0</v>
      </c>
      <c r="AJ78" s="13">
        <f t="shared" ca="1" si="13"/>
        <v>-5.7469299417490589</v>
      </c>
      <c r="AK78" s="68">
        <v>0</v>
      </c>
      <c r="AL78" s="68">
        <v>0</v>
      </c>
      <c r="AM78" s="68" t="str">
        <f t="shared" si="14"/>
        <v>Non-Anthropogenic</v>
      </c>
      <c r="AO78" s="68"/>
      <c r="AP78" s="68"/>
      <c r="AY78" s="68"/>
      <c r="AZ78" s="68"/>
    </row>
    <row r="79" spans="1:52">
      <c r="A79" s="27">
        <v>273</v>
      </c>
      <c r="B79" s="27" t="s">
        <v>146</v>
      </c>
      <c r="C79" s="27" t="s">
        <v>1978</v>
      </c>
      <c r="D79" s="27"/>
      <c r="E79" s="27"/>
      <c r="F79" s="27" t="s">
        <v>66</v>
      </c>
      <c r="G79" s="27">
        <v>9</v>
      </c>
      <c r="H79" s="27" t="s">
        <v>56</v>
      </c>
      <c r="I79" s="27" t="s">
        <v>54</v>
      </c>
      <c r="J79" s="27"/>
      <c r="K79" s="27"/>
      <c r="L79" s="27" t="s">
        <v>56</v>
      </c>
      <c r="M79" s="27" t="s">
        <v>65</v>
      </c>
      <c r="N79" s="27">
        <v>4</v>
      </c>
      <c r="O79" s="27" t="s">
        <v>53</v>
      </c>
      <c r="P79" s="27" t="s">
        <v>58</v>
      </c>
      <c r="Q79" s="27"/>
      <c r="R79" s="27"/>
      <c r="S79" s="27"/>
      <c r="T79" s="27"/>
      <c r="U79" s="27"/>
      <c r="V79" s="27" t="s">
        <v>146</v>
      </c>
      <c r="W79" s="27">
        <v>13.94764</v>
      </c>
      <c r="X79" s="27">
        <v>-84.689430000000002</v>
      </c>
      <c r="Y79" s="27" t="s">
        <v>1983</v>
      </c>
      <c r="Z79" s="27" t="s">
        <v>1977</v>
      </c>
      <c r="AA79" s="27" t="s">
        <v>1928</v>
      </c>
      <c r="AB79" s="28">
        <f t="shared" si="10"/>
        <v>86.051000000000002</v>
      </c>
      <c r="AC79" s="28">
        <f ca="1">[3]!RandTruncNormal(AB79,VLOOKUP(Y79,$AZ$1:$BD$4,4,FALSE),0,VLOOKUP(Y79,$AZ$1:$BD$4,5,FALSE))</f>
        <v>72.858124510293436</v>
      </c>
      <c r="AD79" s="28">
        <f t="shared" si="11"/>
        <v>50.756555555555551</v>
      </c>
      <c r="AE79" s="28">
        <f ca="1">[3]!RandTruncNormal(AD79,VLOOKUP(Y79,$AZ$1:$BD$4,4,FALSE),0,VLOOKUP(Y79,$AZ$1:$BD$4,5,FALSE))</f>
        <v>31.147214797660567</v>
      </c>
      <c r="AF79" s="29">
        <f t="shared" si="8"/>
        <v>-0.55555555555555558</v>
      </c>
      <c r="AG79" s="29">
        <f t="shared" si="9"/>
        <v>-0.55555555555555558</v>
      </c>
      <c r="AH79" s="28">
        <f t="shared" si="15"/>
        <v>-35.294444444444444</v>
      </c>
      <c r="AI79" s="28">
        <f t="shared" si="12"/>
        <v>-35.294444444444444</v>
      </c>
      <c r="AJ79" s="13">
        <f t="shared" ca="1" si="13"/>
        <v>-41.710909712632869</v>
      </c>
      <c r="AK79" s="68">
        <v>1</v>
      </c>
      <c r="AL79" s="68">
        <v>1</v>
      </c>
      <c r="AM79" s="68" t="str">
        <f t="shared" si="14"/>
        <v>Anthropogenic_roads_rivers</v>
      </c>
      <c r="AO79" s="68"/>
      <c r="AP79" s="68"/>
      <c r="AY79" s="68"/>
      <c r="AZ79" s="68"/>
    </row>
    <row r="80" spans="1:52">
      <c r="A80" s="27">
        <v>274</v>
      </c>
      <c r="B80" s="27" t="s">
        <v>147</v>
      </c>
      <c r="C80" s="27" t="s">
        <v>1978</v>
      </c>
      <c r="D80" s="27"/>
      <c r="E80" s="27"/>
      <c r="F80" s="27" t="s">
        <v>65</v>
      </c>
      <c r="G80" s="27">
        <v>3</v>
      </c>
      <c r="H80" s="27" t="s">
        <v>61</v>
      </c>
      <c r="I80" s="27" t="s">
        <v>54</v>
      </c>
      <c r="J80" s="27"/>
      <c r="K80" s="27"/>
      <c r="L80" s="27" t="s">
        <v>56</v>
      </c>
      <c r="M80" s="27" t="s">
        <v>65</v>
      </c>
      <c r="N80" s="27">
        <v>4</v>
      </c>
      <c r="O80" s="27" t="s">
        <v>53</v>
      </c>
      <c r="P80" s="27" t="s">
        <v>58</v>
      </c>
      <c r="Q80" s="27"/>
      <c r="R80" s="27"/>
      <c r="S80" s="27"/>
      <c r="T80" s="27"/>
      <c r="U80" s="27"/>
      <c r="V80" s="27" t="s">
        <v>147</v>
      </c>
      <c r="W80" s="27">
        <v>13.94801</v>
      </c>
      <c r="X80" s="27">
        <v>-84.561899999999994</v>
      </c>
      <c r="Y80" s="27" t="s">
        <v>1983</v>
      </c>
      <c r="Z80" s="27" t="s">
        <v>1982</v>
      </c>
      <c r="AA80" s="27" t="s">
        <v>1928</v>
      </c>
      <c r="AB80" s="28">
        <f t="shared" si="10"/>
        <v>43.697666666666663</v>
      </c>
      <c r="AC80" s="28">
        <f ca="1">[3]!RandTruncNormal(AB80,VLOOKUP(Y80,$AZ$1:$BD$4,4,FALSE),0,VLOOKUP(Y80,$AZ$1:$BD$4,5,FALSE))</f>
        <v>69.15184836475882</v>
      </c>
      <c r="AD80" s="28">
        <f t="shared" si="11"/>
        <v>50.756555555555551</v>
      </c>
      <c r="AE80" s="28">
        <f ca="1">[3]!RandTruncNormal(AD80,VLOOKUP(Y80,$AZ$1:$BD$4,4,FALSE),0,VLOOKUP(Y80,$AZ$1:$BD$4,5,FALSE))</f>
        <v>41.41435875998009</v>
      </c>
      <c r="AF80" s="29">
        <f t="shared" si="8"/>
        <v>0.1111111111111111</v>
      </c>
      <c r="AG80" s="29">
        <f t="shared" si="9"/>
        <v>0</v>
      </c>
      <c r="AH80" s="28">
        <f t="shared" si="15"/>
        <v>0</v>
      </c>
      <c r="AI80" s="28">
        <f t="shared" si="12"/>
        <v>7.0588888888888883</v>
      </c>
      <c r="AJ80" s="13">
        <f t="shared" ca="1" si="13"/>
        <v>-27.73748960477873</v>
      </c>
      <c r="AK80" s="68">
        <v>1</v>
      </c>
      <c r="AL80" s="68">
        <v>1</v>
      </c>
      <c r="AM80" s="68" t="str">
        <f t="shared" si="14"/>
        <v>Anthropogenic_roads_rivers</v>
      </c>
      <c r="AO80" s="68"/>
      <c r="AP80" s="68"/>
      <c r="AY80" s="68"/>
      <c r="AZ80" s="68"/>
    </row>
    <row r="81" spans="1:52">
      <c r="A81" s="27">
        <v>275</v>
      </c>
      <c r="B81" s="27" t="s">
        <v>148</v>
      </c>
      <c r="C81" s="27" t="s">
        <v>1978</v>
      </c>
      <c r="D81" s="27"/>
      <c r="E81" s="27"/>
      <c r="F81" s="27" t="s">
        <v>65</v>
      </c>
      <c r="G81" s="27">
        <v>3</v>
      </c>
      <c r="H81" s="27" t="s">
        <v>56</v>
      </c>
      <c r="I81" s="27" t="s">
        <v>54</v>
      </c>
      <c r="J81" s="27"/>
      <c r="K81" s="27"/>
      <c r="L81" s="27" t="s">
        <v>56</v>
      </c>
      <c r="M81" s="27" t="s">
        <v>65</v>
      </c>
      <c r="N81" s="27">
        <v>3</v>
      </c>
      <c r="O81" s="27" t="s">
        <v>53</v>
      </c>
      <c r="P81" s="27" t="s">
        <v>58</v>
      </c>
      <c r="Q81" s="27"/>
      <c r="R81" s="27"/>
      <c r="S81" s="27"/>
      <c r="T81" s="27"/>
      <c r="U81" s="27"/>
      <c r="V81" s="27" t="s">
        <v>148</v>
      </c>
      <c r="W81" s="27">
        <v>14.032220000000001</v>
      </c>
      <c r="X81" s="27">
        <v>-84.646060000000006</v>
      </c>
      <c r="Y81" s="27" t="s">
        <v>1983</v>
      </c>
      <c r="Z81" s="27" t="s">
        <v>1979</v>
      </c>
      <c r="AA81" s="27" t="s">
        <v>1929</v>
      </c>
      <c r="AB81" s="28">
        <f t="shared" si="10"/>
        <v>43.697666666666663</v>
      </c>
      <c r="AC81" s="28">
        <f ca="1">[3]!RandTruncNormal(AB81,VLOOKUP(Y81,$AZ$1:$BD$4,4,FALSE),0,VLOOKUP(Y81,$AZ$1:$BD$4,5,FALSE))</f>
        <v>40.784555247116174</v>
      </c>
      <c r="AD81" s="28">
        <f t="shared" si="11"/>
        <v>43.697666666666663</v>
      </c>
      <c r="AE81" s="28">
        <f ca="1">[3]!RandTruncNormal(AD81,VLOOKUP(Y81,$AZ$1:$BD$4,4,FALSE),0,VLOOKUP(Y81,$AZ$1:$BD$4,5,FALSE))</f>
        <v>28.662515576030902</v>
      </c>
      <c r="AF81" s="29">
        <f t="shared" si="8"/>
        <v>0</v>
      </c>
      <c r="AG81" s="29">
        <f t="shared" si="9"/>
        <v>0</v>
      </c>
      <c r="AH81" s="28">
        <f t="shared" si="15"/>
        <v>0</v>
      </c>
      <c r="AI81" s="28">
        <f t="shared" si="12"/>
        <v>0</v>
      </c>
      <c r="AJ81" s="13">
        <f t="shared" ca="1" si="13"/>
        <v>-12.122039671085272</v>
      </c>
      <c r="AK81" s="68">
        <v>1</v>
      </c>
      <c r="AL81" s="68">
        <v>0</v>
      </c>
      <c r="AM81" s="68" t="str">
        <f t="shared" si="14"/>
        <v>Anthropogenic_rivers</v>
      </c>
      <c r="AO81" s="68"/>
      <c r="AP81" s="68"/>
      <c r="AY81" s="68"/>
      <c r="AZ81" s="68"/>
    </row>
    <row r="82" spans="1:52">
      <c r="A82" s="27">
        <v>276</v>
      </c>
      <c r="B82" s="27" t="s">
        <v>149</v>
      </c>
      <c r="C82" s="27" t="s">
        <v>1978</v>
      </c>
      <c r="D82" s="27"/>
      <c r="E82" s="27"/>
      <c r="F82" s="27" t="s">
        <v>66</v>
      </c>
      <c r="G82" s="27">
        <v>9</v>
      </c>
      <c r="H82" s="27" t="s">
        <v>53</v>
      </c>
      <c r="I82" s="27" t="s">
        <v>54</v>
      </c>
      <c r="J82" s="27"/>
      <c r="K82" s="27"/>
      <c r="L82" s="27" t="s">
        <v>56</v>
      </c>
      <c r="M82" s="27" t="s">
        <v>66</v>
      </c>
      <c r="N82" s="27">
        <v>9</v>
      </c>
      <c r="O82" s="27" t="s">
        <v>53</v>
      </c>
      <c r="P82" s="27" t="s">
        <v>60</v>
      </c>
      <c r="Q82" s="27"/>
      <c r="R82" s="27"/>
      <c r="S82" s="27"/>
      <c r="T82" s="27"/>
      <c r="U82" s="27"/>
      <c r="V82" s="27" t="s">
        <v>149</v>
      </c>
      <c r="W82" s="27">
        <v>14.11796</v>
      </c>
      <c r="X82" s="27">
        <v>-84.391840000000002</v>
      </c>
      <c r="Y82" s="27" t="s">
        <v>1983</v>
      </c>
      <c r="Z82" s="27" t="s">
        <v>1979</v>
      </c>
      <c r="AA82" s="27" t="s">
        <v>1929</v>
      </c>
      <c r="AB82" s="28">
        <f t="shared" si="10"/>
        <v>86.051000000000002</v>
      </c>
      <c r="AC82" s="28">
        <f ca="1">[3]!RandTruncNormal(AB82,VLOOKUP(Y82,$AZ$1:$BD$4,4,FALSE),0,VLOOKUP(Y82,$AZ$1:$BD$4,5,FALSE))</f>
        <v>74.630771397763226</v>
      </c>
      <c r="AD82" s="28">
        <f t="shared" si="11"/>
        <v>86.051000000000002</v>
      </c>
      <c r="AE82" s="28">
        <f ca="1">[3]!RandTruncNormal(AD82,VLOOKUP(Y82,$AZ$1:$BD$4,4,FALSE),0,VLOOKUP(Y82,$AZ$1:$BD$4,5,FALSE))</f>
        <v>68.414037213717549</v>
      </c>
      <c r="AF82" s="29">
        <f t="shared" si="8"/>
        <v>0</v>
      </c>
      <c r="AG82" s="29">
        <f t="shared" si="9"/>
        <v>0</v>
      </c>
      <c r="AH82" s="28">
        <f t="shared" si="15"/>
        <v>0</v>
      </c>
      <c r="AI82" s="28">
        <f t="shared" si="12"/>
        <v>0</v>
      </c>
      <c r="AJ82" s="13">
        <f t="shared" ca="1" si="13"/>
        <v>-6.2167341840456771</v>
      </c>
      <c r="AK82" s="68">
        <v>1</v>
      </c>
      <c r="AL82" s="68">
        <v>0</v>
      </c>
      <c r="AM82" s="68" t="str">
        <f t="shared" si="14"/>
        <v>Anthropogenic_rivers</v>
      </c>
      <c r="AO82" s="68"/>
      <c r="AP82" s="68"/>
      <c r="AY82" s="68"/>
      <c r="AZ82" s="68"/>
    </row>
    <row r="83" spans="1:52">
      <c r="A83" s="27">
        <v>277</v>
      </c>
      <c r="B83" s="27" t="s">
        <v>150</v>
      </c>
      <c r="C83" s="27" t="s">
        <v>1978</v>
      </c>
      <c r="D83" s="27"/>
      <c r="E83" s="27"/>
      <c r="F83" s="27" t="s">
        <v>66</v>
      </c>
      <c r="G83" s="27">
        <v>9</v>
      </c>
      <c r="H83" s="27" t="s">
        <v>53</v>
      </c>
      <c r="I83" s="27" t="s">
        <v>54</v>
      </c>
      <c r="J83" s="27"/>
      <c r="K83" s="27"/>
      <c r="L83" s="27" t="s">
        <v>56</v>
      </c>
      <c r="M83" s="27" t="s">
        <v>65</v>
      </c>
      <c r="N83" s="27">
        <v>3</v>
      </c>
      <c r="O83" s="27" t="s">
        <v>53</v>
      </c>
      <c r="P83" s="27" t="s">
        <v>58</v>
      </c>
      <c r="Q83" s="27"/>
      <c r="R83" s="27"/>
      <c r="S83" s="27"/>
      <c r="T83" s="27"/>
      <c r="U83" s="27"/>
      <c r="V83" s="27" t="s">
        <v>150</v>
      </c>
      <c r="W83" s="27">
        <v>14.16009</v>
      </c>
      <c r="X83" s="27">
        <v>-84.688879999999997</v>
      </c>
      <c r="Y83" s="27" t="s">
        <v>1983</v>
      </c>
      <c r="Z83" s="27" t="s">
        <v>1977</v>
      </c>
      <c r="AA83" s="27" t="s">
        <v>1929</v>
      </c>
      <c r="AB83" s="28">
        <f t="shared" si="10"/>
        <v>86.051000000000002</v>
      </c>
      <c r="AC83" s="28">
        <f ca="1">[3]!RandTruncNormal(AB83,VLOOKUP(Y83,$AZ$1:$BD$4,4,FALSE),0,VLOOKUP(Y83,$AZ$1:$BD$4,5,FALSE))</f>
        <v>113.80127756896661</v>
      </c>
      <c r="AD83" s="28">
        <f t="shared" si="11"/>
        <v>43.697666666666663</v>
      </c>
      <c r="AE83" s="28">
        <f ca="1">[3]!RandTruncNormal(AD83,VLOOKUP(Y83,$AZ$1:$BD$4,4,FALSE),0,VLOOKUP(Y83,$AZ$1:$BD$4,5,FALSE))</f>
        <v>39.363014111708189</v>
      </c>
      <c r="AF83" s="29">
        <f t="shared" si="8"/>
        <v>-0.66666666666666663</v>
      </c>
      <c r="AG83" s="29">
        <f t="shared" si="9"/>
        <v>-0.66666666666666663</v>
      </c>
      <c r="AH83" s="28">
        <f t="shared" si="15"/>
        <v>-42.353333333333332</v>
      </c>
      <c r="AI83" s="28">
        <f t="shared" si="12"/>
        <v>-42.353333333333332</v>
      </c>
      <c r="AJ83" s="13">
        <f t="shared" ca="1" si="13"/>
        <v>-74.438263457258415</v>
      </c>
      <c r="AK83" s="68">
        <v>1</v>
      </c>
      <c r="AL83" s="68">
        <v>0</v>
      </c>
      <c r="AM83" s="68" t="str">
        <f t="shared" si="14"/>
        <v>Anthropogenic_rivers</v>
      </c>
      <c r="AO83" s="68"/>
      <c r="AP83" s="68"/>
      <c r="AY83" s="68"/>
      <c r="AZ83" s="68"/>
    </row>
    <row r="84" spans="1:52">
      <c r="A84" s="27">
        <v>278</v>
      </c>
      <c r="B84" s="27" t="s">
        <v>151</v>
      </c>
      <c r="C84" s="27" t="s">
        <v>1978</v>
      </c>
      <c r="D84" s="27"/>
      <c r="E84" s="27"/>
      <c r="F84" s="27" t="s">
        <v>66</v>
      </c>
      <c r="G84" s="27">
        <v>9</v>
      </c>
      <c r="H84" s="27" t="s">
        <v>53</v>
      </c>
      <c r="I84" s="27" t="s">
        <v>54</v>
      </c>
      <c r="J84" s="27"/>
      <c r="K84" s="27"/>
      <c r="L84" s="27" t="s">
        <v>56</v>
      </c>
      <c r="M84" s="27" t="s">
        <v>66</v>
      </c>
      <c r="N84" s="27">
        <v>9</v>
      </c>
      <c r="O84" s="27" t="s">
        <v>61</v>
      </c>
      <c r="P84" s="27" t="s">
        <v>58</v>
      </c>
      <c r="Q84" s="27"/>
      <c r="R84" s="27"/>
      <c r="S84" s="27"/>
      <c r="T84" s="27"/>
      <c r="U84" s="27"/>
      <c r="V84" s="27" t="s">
        <v>151</v>
      </c>
      <c r="W84" s="27">
        <v>14.160410000000001</v>
      </c>
      <c r="X84" s="27">
        <v>-84.391350000000003</v>
      </c>
      <c r="Y84" s="27" t="s">
        <v>1983</v>
      </c>
      <c r="Z84" s="27" t="s">
        <v>1979</v>
      </c>
      <c r="AA84" s="27" t="s">
        <v>1929</v>
      </c>
      <c r="AB84" s="28">
        <f t="shared" si="10"/>
        <v>86.051000000000002</v>
      </c>
      <c r="AC84" s="28">
        <f ca="1">[3]!RandTruncNormal(AB84,VLOOKUP(Y84,$AZ$1:$BD$4,4,FALSE),0,VLOOKUP(Y84,$AZ$1:$BD$4,5,FALSE))</f>
        <v>110.81657896429869</v>
      </c>
      <c r="AD84" s="28">
        <f t="shared" si="11"/>
        <v>86.051000000000002</v>
      </c>
      <c r="AE84" s="28">
        <f ca="1">[3]!RandTruncNormal(AD84,VLOOKUP(Y84,$AZ$1:$BD$4,4,FALSE),0,VLOOKUP(Y84,$AZ$1:$BD$4,5,FALSE))</f>
        <v>101.42861449633848</v>
      </c>
      <c r="AF84" s="29">
        <f t="shared" si="8"/>
        <v>0</v>
      </c>
      <c r="AG84" s="29">
        <f t="shared" si="9"/>
        <v>0</v>
      </c>
      <c r="AH84" s="28">
        <f t="shared" si="15"/>
        <v>0</v>
      </c>
      <c r="AI84" s="28">
        <f t="shared" si="12"/>
        <v>0</v>
      </c>
      <c r="AJ84" s="13">
        <f t="shared" ca="1" si="13"/>
        <v>-9.3879644679602023</v>
      </c>
      <c r="AK84" s="68">
        <v>1</v>
      </c>
      <c r="AL84" s="68">
        <v>0</v>
      </c>
      <c r="AM84" s="68" t="str">
        <f t="shared" si="14"/>
        <v>Anthropogenic_rivers</v>
      </c>
      <c r="AO84" s="68"/>
      <c r="AP84" s="68"/>
      <c r="AY84" s="68"/>
      <c r="AZ84" s="68"/>
    </row>
    <row r="85" spans="1:52">
      <c r="A85" s="27">
        <v>279</v>
      </c>
      <c r="B85" s="27" t="s">
        <v>152</v>
      </c>
      <c r="C85" s="27" t="s">
        <v>1978</v>
      </c>
      <c r="D85" s="27"/>
      <c r="E85" s="27"/>
      <c r="F85" s="27" t="s">
        <v>66</v>
      </c>
      <c r="G85" s="27">
        <v>9</v>
      </c>
      <c r="H85" s="27" t="s">
        <v>53</v>
      </c>
      <c r="I85" s="27" t="s">
        <v>54</v>
      </c>
      <c r="J85" s="27"/>
      <c r="K85" s="27"/>
      <c r="L85" s="27" t="s">
        <v>56</v>
      </c>
      <c r="M85" s="27" t="s">
        <v>65</v>
      </c>
      <c r="N85" s="27">
        <v>6</v>
      </c>
      <c r="O85" s="27" t="s">
        <v>53</v>
      </c>
      <c r="P85" s="27" t="s">
        <v>58</v>
      </c>
      <c r="Q85" s="27"/>
      <c r="R85" s="27"/>
      <c r="S85" s="27"/>
      <c r="T85" s="27"/>
      <c r="U85" s="27"/>
      <c r="V85" s="27" t="s">
        <v>152</v>
      </c>
      <c r="W85" s="27">
        <v>14.20294</v>
      </c>
      <c r="X85" s="27">
        <v>-84.390870000000007</v>
      </c>
      <c r="Y85" s="27" t="s">
        <v>1983</v>
      </c>
      <c r="Z85" s="27" t="s">
        <v>1977</v>
      </c>
      <c r="AA85" s="27" t="s">
        <v>1929</v>
      </c>
      <c r="AB85" s="28">
        <f t="shared" si="10"/>
        <v>86.051000000000002</v>
      </c>
      <c r="AC85" s="28">
        <f ca="1">[3]!RandTruncNormal(AB85,VLOOKUP(Y85,$AZ$1:$BD$4,4,FALSE),0,VLOOKUP(Y85,$AZ$1:$BD$4,5,FALSE))</f>
        <v>99.444794463097026</v>
      </c>
      <c r="AD85" s="28">
        <f t="shared" si="11"/>
        <v>64.87433333333334</v>
      </c>
      <c r="AE85" s="28">
        <f ca="1">[3]!RandTruncNormal(AD85,VLOOKUP(Y85,$AZ$1:$BD$4,4,FALSE),0,VLOOKUP(Y85,$AZ$1:$BD$4,5,FALSE))</f>
        <v>60.64523541666513</v>
      </c>
      <c r="AF85" s="29">
        <f t="shared" si="8"/>
        <v>-0.33333333333333331</v>
      </c>
      <c r="AG85" s="29">
        <f t="shared" si="9"/>
        <v>-0.33333333333333331</v>
      </c>
      <c r="AH85" s="28">
        <f t="shared" si="15"/>
        <v>-21.176666666666666</v>
      </c>
      <c r="AI85" s="28">
        <f t="shared" si="12"/>
        <v>-21.176666666666666</v>
      </c>
      <c r="AJ85" s="13">
        <f t="shared" ca="1" si="13"/>
        <v>-38.799559046431895</v>
      </c>
      <c r="AK85" s="68">
        <v>0</v>
      </c>
      <c r="AL85" s="68">
        <v>0</v>
      </c>
      <c r="AM85" s="68" t="str">
        <f t="shared" si="14"/>
        <v>Non-Anthropogenic</v>
      </c>
      <c r="AO85" s="68"/>
      <c r="AP85" s="68"/>
      <c r="AY85" s="68"/>
      <c r="AZ85" s="68"/>
    </row>
    <row r="86" spans="1:52">
      <c r="A86" s="27">
        <v>280</v>
      </c>
      <c r="B86" s="27" t="s">
        <v>153</v>
      </c>
      <c r="C86" s="27" t="s">
        <v>1978</v>
      </c>
      <c r="D86" s="27"/>
      <c r="E86" s="27"/>
      <c r="F86" s="27" t="s">
        <v>65</v>
      </c>
      <c r="G86" s="27">
        <v>5</v>
      </c>
      <c r="H86" s="27" t="s">
        <v>61</v>
      </c>
      <c r="I86" s="27" t="s">
        <v>54</v>
      </c>
      <c r="J86" s="27"/>
      <c r="K86" s="27"/>
      <c r="L86" s="27" t="s">
        <v>56</v>
      </c>
      <c r="M86" s="27" t="s">
        <v>65</v>
      </c>
      <c r="N86" s="27">
        <v>5</v>
      </c>
      <c r="O86" s="27" t="s">
        <v>53</v>
      </c>
      <c r="P86" s="27" t="s">
        <v>58</v>
      </c>
      <c r="Q86" s="27"/>
      <c r="R86" s="27"/>
      <c r="S86" s="27"/>
      <c r="T86" s="27"/>
      <c r="U86" s="27"/>
      <c r="V86" s="27" t="s">
        <v>153</v>
      </c>
      <c r="W86" s="27">
        <v>14.03256</v>
      </c>
      <c r="X86" s="27">
        <v>-84.51849</v>
      </c>
      <c r="Y86" s="27" t="s">
        <v>1983</v>
      </c>
      <c r="Z86" s="27" t="s">
        <v>1979</v>
      </c>
      <c r="AA86" s="27" t="s">
        <v>1928</v>
      </c>
      <c r="AB86" s="28">
        <f t="shared" si="10"/>
        <v>57.815444444444445</v>
      </c>
      <c r="AC86" s="28">
        <f ca="1">[3]!RandTruncNormal(AB86,VLOOKUP(Y86,$AZ$1:$BD$4,4,FALSE),0,VLOOKUP(Y86,$AZ$1:$BD$4,5,FALSE))</f>
        <v>11.862507148201576</v>
      </c>
      <c r="AD86" s="28">
        <f t="shared" si="11"/>
        <v>57.815444444444445</v>
      </c>
      <c r="AE86" s="28">
        <f ca="1">[3]!RandTruncNormal(AD86,VLOOKUP(Y86,$AZ$1:$BD$4,4,FALSE),0,VLOOKUP(Y86,$AZ$1:$BD$4,5,FALSE))</f>
        <v>60.525065153654126</v>
      </c>
      <c r="AF86" s="29">
        <f t="shared" si="8"/>
        <v>0</v>
      </c>
      <c r="AG86" s="29">
        <f t="shared" si="9"/>
        <v>0</v>
      </c>
      <c r="AH86" s="28">
        <f t="shared" si="15"/>
        <v>0</v>
      </c>
      <c r="AI86" s="28">
        <f t="shared" si="12"/>
        <v>0</v>
      </c>
      <c r="AJ86" s="13">
        <f t="shared" ca="1" si="13"/>
        <v>48.662558005452553</v>
      </c>
      <c r="AK86" s="68">
        <v>0</v>
      </c>
      <c r="AL86" s="68">
        <v>1</v>
      </c>
      <c r="AM86" s="68" t="str">
        <f t="shared" si="14"/>
        <v>Anthopogenic_roads</v>
      </c>
      <c r="AO86" s="68"/>
      <c r="AP86" s="68"/>
      <c r="AY86" s="68"/>
      <c r="AZ86" s="68"/>
    </row>
    <row r="87" spans="1:52">
      <c r="A87" s="27">
        <v>281</v>
      </c>
      <c r="B87" s="27" t="s">
        <v>154</v>
      </c>
      <c r="C87" s="27" t="s">
        <v>1978</v>
      </c>
      <c r="D87" s="27"/>
      <c r="E87" s="27"/>
      <c r="F87" s="27" t="s">
        <v>65</v>
      </c>
      <c r="G87" s="27">
        <v>5</v>
      </c>
      <c r="H87" s="27" t="s">
        <v>53</v>
      </c>
      <c r="I87" s="27" t="s">
        <v>54</v>
      </c>
      <c r="J87" s="27"/>
      <c r="K87" s="27"/>
      <c r="L87" s="27" t="s">
        <v>56</v>
      </c>
      <c r="M87" s="27" t="s">
        <v>66</v>
      </c>
      <c r="N87" s="27">
        <v>7</v>
      </c>
      <c r="O87" s="27" t="s">
        <v>53</v>
      </c>
      <c r="P87" s="27" t="s">
        <v>58</v>
      </c>
      <c r="Q87" s="27"/>
      <c r="R87" s="27"/>
      <c r="S87" s="27"/>
      <c r="T87" s="27"/>
      <c r="U87" s="27"/>
      <c r="V87" s="27" t="s">
        <v>154</v>
      </c>
      <c r="W87" s="27">
        <v>12.545529999999999</v>
      </c>
      <c r="X87" s="27">
        <v>-83.627600000000001</v>
      </c>
      <c r="Y87" s="27" t="s">
        <v>1983</v>
      </c>
      <c r="Z87" s="27" t="s">
        <v>1982</v>
      </c>
      <c r="AA87" s="27" t="s">
        <v>1929</v>
      </c>
      <c r="AB87" s="28">
        <f t="shared" si="10"/>
        <v>57.815444444444445</v>
      </c>
      <c r="AC87" s="28">
        <f ca="1">[3]!RandTruncNormal(AB87,VLOOKUP(Y87,$AZ$1:$BD$4,4,FALSE),0,VLOOKUP(Y87,$AZ$1:$BD$4,5,FALSE))</f>
        <v>120.82364850646715</v>
      </c>
      <c r="AD87" s="28">
        <f t="shared" si="11"/>
        <v>71.933222222222227</v>
      </c>
      <c r="AE87" s="28">
        <f ca="1">[3]!RandTruncNormal(AD87,VLOOKUP(Y87,$AZ$1:$BD$4,4,FALSE),0,VLOOKUP(Y87,$AZ$1:$BD$4,5,FALSE))</f>
        <v>113.66893569813938</v>
      </c>
      <c r="AF87" s="29">
        <f t="shared" si="8"/>
        <v>0.22222222222222221</v>
      </c>
      <c r="AG87" s="29">
        <f t="shared" si="9"/>
        <v>0.22222222222222221</v>
      </c>
      <c r="AH87" s="28">
        <f t="shared" si="15"/>
        <v>14.117777777777777</v>
      </c>
      <c r="AI87" s="28">
        <f t="shared" si="12"/>
        <v>14.117777777777777</v>
      </c>
      <c r="AJ87" s="13">
        <f t="shared" ca="1" si="13"/>
        <v>-7.1547128083277727</v>
      </c>
      <c r="AK87" s="68">
        <v>0</v>
      </c>
      <c r="AL87" s="68">
        <v>0</v>
      </c>
      <c r="AM87" s="68" t="str">
        <f t="shared" si="14"/>
        <v>Non-Anthropogenic</v>
      </c>
      <c r="AO87" s="68"/>
      <c r="AP87" s="68"/>
      <c r="AY87" s="68"/>
      <c r="AZ87" s="68"/>
    </row>
    <row r="88" spans="1:52">
      <c r="A88" s="27">
        <v>282</v>
      </c>
      <c r="B88" s="27" t="s">
        <v>155</v>
      </c>
      <c r="C88" s="27" t="s">
        <v>1978</v>
      </c>
      <c r="D88" s="27"/>
      <c r="E88" s="27"/>
      <c r="F88" s="27" t="s">
        <v>65</v>
      </c>
      <c r="G88" s="27">
        <v>5</v>
      </c>
      <c r="H88" s="27" t="s">
        <v>53</v>
      </c>
      <c r="I88" s="27" t="s">
        <v>54</v>
      </c>
      <c r="J88" s="27"/>
      <c r="K88" s="27"/>
      <c r="L88" s="27" t="s">
        <v>56</v>
      </c>
      <c r="M88" s="27" t="s">
        <v>65</v>
      </c>
      <c r="N88" s="27">
        <v>6</v>
      </c>
      <c r="O88" s="27" t="s">
        <v>53</v>
      </c>
      <c r="P88" s="27" t="s">
        <v>58</v>
      </c>
      <c r="Q88" s="27"/>
      <c r="R88" s="27"/>
      <c r="S88" s="27"/>
      <c r="T88" s="27"/>
      <c r="U88" s="27"/>
      <c r="V88" s="27" t="s">
        <v>155</v>
      </c>
      <c r="W88" s="27">
        <v>12.92693</v>
      </c>
      <c r="X88" s="27">
        <v>-83.79701</v>
      </c>
      <c r="Y88" s="27" t="s">
        <v>1983</v>
      </c>
      <c r="Z88" s="27" t="s">
        <v>1982</v>
      </c>
      <c r="AA88" s="27" t="s">
        <v>1929</v>
      </c>
      <c r="AB88" s="28">
        <f t="shared" si="10"/>
        <v>57.815444444444445</v>
      </c>
      <c r="AC88" s="28">
        <f ca="1">[3]!RandTruncNormal(AB88,VLOOKUP(Y88,$AZ$1:$BD$4,4,FALSE),0,VLOOKUP(Y88,$AZ$1:$BD$4,5,FALSE))</f>
        <v>43.110694623646907</v>
      </c>
      <c r="AD88" s="28">
        <f t="shared" si="11"/>
        <v>64.87433333333334</v>
      </c>
      <c r="AE88" s="28">
        <f ca="1">[3]!RandTruncNormal(AD88,VLOOKUP(Y88,$AZ$1:$BD$4,4,FALSE),0,VLOOKUP(Y88,$AZ$1:$BD$4,5,FALSE))</f>
        <v>108.24890303836557</v>
      </c>
      <c r="AF88" s="29">
        <f t="shared" si="8"/>
        <v>0.1111111111111111</v>
      </c>
      <c r="AG88" s="29">
        <f t="shared" si="9"/>
        <v>0</v>
      </c>
      <c r="AH88" s="28">
        <f t="shared" si="15"/>
        <v>0</v>
      </c>
      <c r="AI88" s="28">
        <f t="shared" si="12"/>
        <v>7.0588888888888883</v>
      </c>
      <c r="AJ88" s="13">
        <f t="shared" ca="1" si="13"/>
        <v>65.138208414718662</v>
      </c>
      <c r="AK88" s="68">
        <v>0</v>
      </c>
      <c r="AL88" s="68">
        <v>0</v>
      </c>
      <c r="AM88" s="68" t="str">
        <f t="shared" si="14"/>
        <v>Non-Anthropogenic</v>
      </c>
      <c r="AO88" s="68"/>
      <c r="AP88" s="68"/>
      <c r="AY88" s="68"/>
      <c r="AZ88" s="68"/>
    </row>
    <row r="89" spans="1:52">
      <c r="A89" s="27">
        <v>283</v>
      </c>
      <c r="B89" s="27" t="s">
        <v>156</v>
      </c>
      <c r="C89" s="27" t="s">
        <v>1978</v>
      </c>
      <c r="D89" s="27"/>
      <c r="E89" s="27"/>
      <c r="F89" s="27" t="s">
        <v>66</v>
      </c>
      <c r="G89" s="27">
        <v>9</v>
      </c>
      <c r="H89" s="27" t="s">
        <v>53</v>
      </c>
      <c r="I89" s="27" t="s">
        <v>54</v>
      </c>
      <c r="J89" s="27" t="s">
        <v>55</v>
      </c>
      <c r="K89" s="27"/>
      <c r="L89" s="27" t="s">
        <v>56</v>
      </c>
      <c r="M89" s="27" t="s">
        <v>66</v>
      </c>
      <c r="N89" s="27">
        <v>9</v>
      </c>
      <c r="O89" s="27" t="s">
        <v>53</v>
      </c>
      <c r="P89" s="27" t="s">
        <v>57</v>
      </c>
      <c r="Q89" s="27"/>
      <c r="R89" s="27"/>
      <c r="S89" s="27"/>
      <c r="T89" s="27"/>
      <c r="U89" s="27"/>
      <c r="V89" s="27" t="s">
        <v>156</v>
      </c>
      <c r="W89" s="27">
        <v>13.26793</v>
      </c>
      <c r="X89" s="27">
        <v>-83.88194</v>
      </c>
      <c r="Y89" s="27" t="s">
        <v>1983</v>
      </c>
      <c r="Z89" s="27" t="s">
        <v>1979</v>
      </c>
      <c r="AA89" s="27" t="s">
        <v>1929</v>
      </c>
      <c r="AB89" s="28">
        <f t="shared" si="10"/>
        <v>86.051000000000002</v>
      </c>
      <c r="AC89" s="28">
        <f ca="1">[3]!RandTruncNormal(AB89,VLOOKUP(Y89,$AZ$1:$BD$4,4,FALSE),0,VLOOKUP(Y89,$AZ$1:$BD$4,5,FALSE))</f>
        <v>71.997383493511379</v>
      </c>
      <c r="AD89" s="28">
        <f t="shared" si="11"/>
        <v>86.051000000000002</v>
      </c>
      <c r="AE89" s="28">
        <f ca="1">[3]!RandTruncNormal(AD89,VLOOKUP(Y89,$AZ$1:$BD$4,4,FALSE),0,VLOOKUP(Y89,$AZ$1:$BD$4,5,FALSE))</f>
        <v>90.9999655042417</v>
      </c>
      <c r="AF89" s="29">
        <f t="shared" si="8"/>
        <v>0</v>
      </c>
      <c r="AG89" s="29">
        <f t="shared" si="9"/>
        <v>0</v>
      </c>
      <c r="AH89" s="28">
        <f t="shared" si="15"/>
        <v>0</v>
      </c>
      <c r="AI89" s="28">
        <f t="shared" si="12"/>
        <v>0</v>
      </c>
      <c r="AJ89" s="13">
        <f t="shared" ca="1" si="13"/>
        <v>19.002582010730322</v>
      </c>
      <c r="AK89" s="68">
        <v>0</v>
      </c>
      <c r="AL89" s="68">
        <v>0</v>
      </c>
      <c r="AM89" s="68" t="str">
        <f t="shared" si="14"/>
        <v>Non-Anthropogenic</v>
      </c>
      <c r="AO89" s="68"/>
      <c r="AP89" s="68"/>
      <c r="AY89" s="68"/>
      <c r="AZ89" s="68"/>
    </row>
    <row r="90" spans="1:52">
      <c r="A90" s="27">
        <v>284</v>
      </c>
      <c r="B90" s="27" t="s">
        <v>157</v>
      </c>
      <c r="C90" s="27" t="s">
        <v>1978</v>
      </c>
      <c r="D90" s="27"/>
      <c r="E90" s="27"/>
      <c r="F90" s="27" t="s">
        <v>66</v>
      </c>
      <c r="G90" s="27">
        <v>9</v>
      </c>
      <c r="H90" s="27" t="s">
        <v>53</v>
      </c>
      <c r="I90" s="27" t="s">
        <v>54</v>
      </c>
      <c r="J90" s="27"/>
      <c r="K90" s="27"/>
      <c r="L90" s="27" t="s">
        <v>56</v>
      </c>
      <c r="M90" s="27" t="s">
        <v>66</v>
      </c>
      <c r="N90" s="27">
        <v>7</v>
      </c>
      <c r="O90" s="27" t="s">
        <v>53</v>
      </c>
      <c r="P90" s="27" t="s">
        <v>58</v>
      </c>
      <c r="Q90" s="27"/>
      <c r="R90" s="27"/>
      <c r="S90" s="27"/>
      <c r="T90" s="27"/>
      <c r="U90" s="27"/>
      <c r="V90" s="27" t="s">
        <v>157</v>
      </c>
      <c r="W90" s="27">
        <v>13.35291</v>
      </c>
      <c r="X90" s="27">
        <v>-83.880849999999995</v>
      </c>
      <c r="Y90" s="27" t="s">
        <v>1983</v>
      </c>
      <c r="Z90" s="27" t="s">
        <v>1977</v>
      </c>
      <c r="AA90" s="27" t="s">
        <v>1929</v>
      </c>
      <c r="AB90" s="28">
        <f t="shared" si="10"/>
        <v>86.051000000000002</v>
      </c>
      <c r="AC90" s="28">
        <f ca="1">[3]!RandTruncNormal(AB90,VLOOKUP(Y90,$AZ$1:$BD$4,4,FALSE),0,VLOOKUP(Y90,$AZ$1:$BD$4,5,FALSE))</f>
        <v>100.00250242547676</v>
      </c>
      <c r="AD90" s="28">
        <f t="shared" si="11"/>
        <v>71.933222222222227</v>
      </c>
      <c r="AE90" s="28">
        <f ca="1">[3]!RandTruncNormal(AD90,VLOOKUP(Y90,$AZ$1:$BD$4,4,FALSE),0,VLOOKUP(Y90,$AZ$1:$BD$4,5,FALSE))</f>
        <v>80.663481108094544</v>
      </c>
      <c r="AF90" s="29">
        <f t="shared" si="8"/>
        <v>-0.22222222222222221</v>
      </c>
      <c r="AG90" s="29">
        <f t="shared" si="9"/>
        <v>-0.22222222222222221</v>
      </c>
      <c r="AH90" s="28">
        <f t="shared" si="15"/>
        <v>-14.117777777777777</v>
      </c>
      <c r="AI90" s="28">
        <f t="shared" si="12"/>
        <v>-14.117777777777777</v>
      </c>
      <c r="AJ90" s="13">
        <f t="shared" ca="1" si="13"/>
        <v>-19.339021317382219</v>
      </c>
      <c r="AK90" s="68">
        <v>0</v>
      </c>
      <c r="AL90" s="68">
        <v>0</v>
      </c>
      <c r="AM90" s="68" t="str">
        <f t="shared" si="14"/>
        <v>Non-Anthropogenic</v>
      </c>
      <c r="AO90" s="68"/>
      <c r="AP90" s="68"/>
      <c r="AY90" s="68"/>
      <c r="AZ90" s="68"/>
    </row>
    <row r="91" spans="1:52">
      <c r="A91" s="27">
        <v>285</v>
      </c>
      <c r="B91" s="27" t="s">
        <v>158</v>
      </c>
      <c r="C91" s="27" t="s">
        <v>1978</v>
      </c>
      <c r="D91" s="27"/>
      <c r="E91" s="27"/>
      <c r="F91" s="27" t="s">
        <v>66</v>
      </c>
      <c r="G91" s="27">
        <v>9</v>
      </c>
      <c r="H91" s="27" t="s">
        <v>53</v>
      </c>
      <c r="I91" s="27" t="s">
        <v>54</v>
      </c>
      <c r="J91" s="27"/>
      <c r="K91" s="27"/>
      <c r="L91" s="27" t="s">
        <v>56</v>
      </c>
      <c r="M91" s="27" t="s">
        <v>66</v>
      </c>
      <c r="N91" s="27">
        <v>9</v>
      </c>
      <c r="O91" s="27" t="s">
        <v>53</v>
      </c>
      <c r="P91" s="27" t="s">
        <v>58</v>
      </c>
      <c r="Q91" s="27"/>
      <c r="R91" s="27"/>
      <c r="S91" s="27"/>
      <c r="T91" s="27"/>
      <c r="U91" s="27"/>
      <c r="V91" s="27" t="s">
        <v>158</v>
      </c>
      <c r="W91" s="27">
        <v>13.39554</v>
      </c>
      <c r="X91" s="27">
        <v>-84.222449999999995</v>
      </c>
      <c r="Y91" s="27" t="s">
        <v>1983</v>
      </c>
      <c r="Z91" s="27" t="s">
        <v>1979</v>
      </c>
      <c r="AA91" s="27" t="s">
        <v>1928</v>
      </c>
      <c r="AB91" s="28">
        <f t="shared" si="10"/>
        <v>86.051000000000002</v>
      </c>
      <c r="AC91" s="28">
        <f ca="1">[3]!RandTruncNormal(AB91,VLOOKUP(Y91,$AZ$1:$BD$4,4,FALSE),0,VLOOKUP(Y91,$AZ$1:$BD$4,5,FALSE))</f>
        <v>71.548060732520653</v>
      </c>
      <c r="AD91" s="28">
        <f t="shared" si="11"/>
        <v>86.051000000000002</v>
      </c>
      <c r="AE91" s="28">
        <f ca="1">[3]!RandTruncNormal(AD91,VLOOKUP(Y91,$AZ$1:$BD$4,4,FALSE),0,VLOOKUP(Y91,$AZ$1:$BD$4,5,FALSE))</f>
        <v>161.37152491029778</v>
      </c>
      <c r="AF91" s="29">
        <f t="shared" si="8"/>
        <v>0</v>
      </c>
      <c r="AG91" s="29">
        <f t="shared" si="9"/>
        <v>0</v>
      </c>
      <c r="AH91" s="28">
        <f t="shared" si="15"/>
        <v>0</v>
      </c>
      <c r="AI91" s="28">
        <f t="shared" si="12"/>
        <v>0</v>
      </c>
      <c r="AJ91" s="13">
        <f t="shared" ca="1" si="13"/>
        <v>89.823464177777126</v>
      </c>
      <c r="AK91" s="68">
        <v>0</v>
      </c>
      <c r="AL91" s="68">
        <v>1</v>
      </c>
      <c r="AM91" s="68" t="str">
        <f t="shared" si="14"/>
        <v>Anthopogenic_roads</v>
      </c>
      <c r="AO91" s="68"/>
      <c r="AP91" s="68"/>
      <c r="AY91" s="68"/>
      <c r="AZ91" s="68"/>
    </row>
    <row r="92" spans="1:52">
      <c r="A92" s="27">
        <v>286</v>
      </c>
      <c r="B92" s="27" t="s">
        <v>159</v>
      </c>
      <c r="C92" s="27" t="s">
        <v>1978</v>
      </c>
      <c r="D92" s="27"/>
      <c r="E92" s="27"/>
      <c r="F92" s="27" t="s">
        <v>66</v>
      </c>
      <c r="G92" s="27">
        <v>8</v>
      </c>
      <c r="H92" s="27" t="s">
        <v>53</v>
      </c>
      <c r="I92" s="27" t="s">
        <v>54</v>
      </c>
      <c r="J92" s="27"/>
      <c r="K92" s="27"/>
      <c r="L92" s="27" t="s">
        <v>56</v>
      </c>
      <c r="M92" s="27" t="s">
        <v>65</v>
      </c>
      <c r="N92" s="27">
        <v>6</v>
      </c>
      <c r="O92" s="27" t="s">
        <v>61</v>
      </c>
      <c r="P92" s="27" t="s">
        <v>58</v>
      </c>
      <c r="Q92" s="27"/>
      <c r="R92" s="27"/>
      <c r="S92" s="27"/>
      <c r="T92" s="27"/>
      <c r="U92" s="27"/>
      <c r="V92" s="27" t="s">
        <v>159</v>
      </c>
      <c r="W92" s="27">
        <v>13.39507</v>
      </c>
      <c r="X92" s="27">
        <v>-84.180009999999996</v>
      </c>
      <c r="Y92" s="27" t="s">
        <v>1983</v>
      </c>
      <c r="Z92" s="27" t="s">
        <v>1977</v>
      </c>
      <c r="AA92" s="27" t="s">
        <v>1929</v>
      </c>
      <c r="AB92" s="28">
        <f t="shared" si="10"/>
        <v>78.992111111111114</v>
      </c>
      <c r="AC92" s="28">
        <f ca="1">[3]!RandTruncNormal(AB92,VLOOKUP(Y92,$AZ$1:$BD$4,4,FALSE),0,VLOOKUP(Y92,$AZ$1:$BD$4,5,FALSE))</f>
        <v>92.499402294250928</v>
      </c>
      <c r="AD92" s="28">
        <f t="shared" si="11"/>
        <v>64.87433333333334</v>
      </c>
      <c r="AE92" s="28">
        <f ca="1">[3]!RandTruncNormal(AD92,VLOOKUP(Y92,$AZ$1:$BD$4,4,FALSE),0,VLOOKUP(Y92,$AZ$1:$BD$4,5,FALSE))</f>
        <v>117.56272032731506</v>
      </c>
      <c r="AF92" s="29">
        <f t="shared" si="8"/>
        <v>-0.22222222222222221</v>
      </c>
      <c r="AG92" s="29">
        <f t="shared" si="9"/>
        <v>-0.22222222222222221</v>
      </c>
      <c r="AH92" s="28">
        <f t="shared" si="15"/>
        <v>-14.117777777777777</v>
      </c>
      <c r="AI92" s="28">
        <f t="shared" si="12"/>
        <v>-14.117777777777777</v>
      </c>
      <c r="AJ92" s="13">
        <f t="shared" ca="1" si="13"/>
        <v>25.063318033064135</v>
      </c>
      <c r="AK92" s="68">
        <v>0</v>
      </c>
      <c r="AL92" s="68">
        <v>0</v>
      </c>
      <c r="AM92" s="68" t="str">
        <f t="shared" si="14"/>
        <v>Non-Anthropogenic</v>
      </c>
      <c r="AO92" s="68"/>
      <c r="AP92" s="68"/>
      <c r="AY92" s="68"/>
      <c r="AZ92" s="68"/>
    </row>
    <row r="93" spans="1:52">
      <c r="A93" s="27">
        <v>287</v>
      </c>
      <c r="B93" s="27" t="s">
        <v>160</v>
      </c>
      <c r="C93" s="27" t="s">
        <v>1978</v>
      </c>
      <c r="D93" s="27"/>
      <c r="E93" s="27"/>
      <c r="F93" s="27" t="s">
        <v>66</v>
      </c>
      <c r="G93" s="27">
        <v>8</v>
      </c>
      <c r="H93" s="27" t="s">
        <v>53</v>
      </c>
      <c r="I93" s="27" t="s">
        <v>54</v>
      </c>
      <c r="J93" s="27"/>
      <c r="K93" s="27"/>
      <c r="L93" s="27" t="s">
        <v>56</v>
      </c>
      <c r="M93" s="27" t="s">
        <v>66</v>
      </c>
      <c r="N93" s="27">
        <v>8</v>
      </c>
      <c r="O93" s="27" t="s">
        <v>53</v>
      </c>
      <c r="P93" s="27" t="s">
        <v>58</v>
      </c>
      <c r="Q93" s="27"/>
      <c r="R93" s="27"/>
      <c r="S93" s="27"/>
      <c r="T93" s="27"/>
      <c r="U93" s="27"/>
      <c r="V93" s="27" t="s">
        <v>160</v>
      </c>
      <c r="W93" s="27">
        <v>13.39495</v>
      </c>
      <c r="X93" s="27">
        <v>-83.840029999999999</v>
      </c>
      <c r="Y93" s="27" t="s">
        <v>1983</v>
      </c>
      <c r="Z93" s="27" t="s">
        <v>1979</v>
      </c>
      <c r="AA93" s="27" t="s">
        <v>1929</v>
      </c>
      <c r="AB93" s="28">
        <f t="shared" si="10"/>
        <v>78.992111111111114</v>
      </c>
      <c r="AC93" s="28">
        <f ca="1">[3]!RandTruncNormal(AB93,VLOOKUP(Y93,$AZ$1:$BD$4,4,FALSE),0,VLOOKUP(Y93,$AZ$1:$BD$4,5,FALSE))</f>
        <v>29.220367749686609</v>
      </c>
      <c r="AD93" s="28">
        <f t="shared" si="11"/>
        <v>78.992111111111114</v>
      </c>
      <c r="AE93" s="28">
        <f ca="1">[3]!RandTruncNormal(AD93,VLOOKUP(Y93,$AZ$1:$BD$4,4,FALSE),0,VLOOKUP(Y93,$AZ$1:$BD$4,5,FALSE))</f>
        <v>105.96130657877727</v>
      </c>
      <c r="AF93" s="29">
        <f t="shared" si="8"/>
        <v>0</v>
      </c>
      <c r="AG93" s="29">
        <f t="shared" si="9"/>
        <v>0</v>
      </c>
      <c r="AH93" s="28">
        <f t="shared" si="15"/>
        <v>0</v>
      </c>
      <c r="AI93" s="28">
        <f t="shared" si="12"/>
        <v>0</v>
      </c>
      <c r="AJ93" s="13">
        <f t="shared" ca="1" si="13"/>
        <v>76.740938829090652</v>
      </c>
      <c r="AK93" s="68">
        <v>0</v>
      </c>
      <c r="AL93" s="68">
        <v>0</v>
      </c>
      <c r="AM93" s="68" t="str">
        <f t="shared" si="14"/>
        <v>Non-Anthropogenic</v>
      </c>
      <c r="AO93" s="68"/>
      <c r="AP93" s="68"/>
      <c r="AY93" s="68"/>
      <c r="AZ93" s="68"/>
    </row>
    <row r="94" spans="1:52">
      <c r="A94" s="27">
        <v>288</v>
      </c>
      <c r="B94" s="27" t="s">
        <v>161</v>
      </c>
      <c r="C94" s="27" t="s">
        <v>1978</v>
      </c>
      <c r="D94" s="27"/>
      <c r="E94" s="27"/>
      <c r="F94" s="27" t="s">
        <v>65</v>
      </c>
      <c r="G94" s="27">
        <v>4</v>
      </c>
      <c r="H94" s="27" t="s">
        <v>56</v>
      </c>
      <c r="I94" s="27" t="s">
        <v>54</v>
      </c>
      <c r="J94" s="27" t="s">
        <v>55</v>
      </c>
      <c r="K94" s="27"/>
      <c r="L94" s="27" t="s">
        <v>56</v>
      </c>
      <c r="M94" s="27" t="s">
        <v>65</v>
      </c>
      <c r="N94" s="27">
        <v>5</v>
      </c>
      <c r="O94" s="27" t="s">
        <v>56</v>
      </c>
      <c r="P94" s="27" t="s">
        <v>57</v>
      </c>
      <c r="Q94" s="27"/>
      <c r="R94" s="27"/>
      <c r="S94" s="27"/>
      <c r="T94" s="27"/>
      <c r="U94" s="27"/>
      <c r="V94" s="27" t="s">
        <v>161</v>
      </c>
      <c r="W94" s="27">
        <v>13.396000000000001</v>
      </c>
      <c r="X94" s="27">
        <v>-83.584869999999995</v>
      </c>
      <c r="Y94" s="27" t="s">
        <v>1983</v>
      </c>
      <c r="Z94" s="27" t="s">
        <v>1982</v>
      </c>
      <c r="AA94" s="27" t="s">
        <v>1929</v>
      </c>
      <c r="AB94" s="28">
        <f t="shared" si="10"/>
        <v>50.756555555555551</v>
      </c>
      <c r="AC94" s="28">
        <f ca="1">[3]!RandTruncNormal(AB94,VLOOKUP(Y94,$AZ$1:$BD$4,4,FALSE),0,VLOOKUP(Y94,$AZ$1:$BD$4,5,FALSE))</f>
        <v>70.408340309064215</v>
      </c>
      <c r="AD94" s="28">
        <f t="shared" si="11"/>
        <v>57.815444444444445</v>
      </c>
      <c r="AE94" s="28">
        <f ca="1">[3]!RandTruncNormal(AD94,VLOOKUP(Y94,$AZ$1:$BD$4,4,FALSE),0,VLOOKUP(Y94,$AZ$1:$BD$4,5,FALSE))</f>
        <v>87.859511329983007</v>
      </c>
      <c r="AF94" s="29">
        <f t="shared" si="8"/>
        <v>0.1111111111111111</v>
      </c>
      <c r="AG94" s="29">
        <f t="shared" si="9"/>
        <v>0</v>
      </c>
      <c r="AH94" s="28">
        <f t="shared" si="15"/>
        <v>0</v>
      </c>
      <c r="AI94" s="28">
        <f t="shared" si="12"/>
        <v>7.0588888888888883</v>
      </c>
      <c r="AJ94" s="13">
        <f t="shared" ca="1" si="13"/>
        <v>17.451171020918792</v>
      </c>
      <c r="AK94" s="68">
        <v>0</v>
      </c>
      <c r="AL94" s="68">
        <v>0</v>
      </c>
      <c r="AM94" s="68" t="str">
        <f t="shared" si="14"/>
        <v>Non-Anthropogenic</v>
      </c>
      <c r="AO94" s="68"/>
      <c r="AP94" s="68"/>
      <c r="AY94" s="68"/>
      <c r="AZ94" s="68"/>
    </row>
    <row r="95" spans="1:52">
      <c r="A95" s="27">
        <v>289</v>
      </c>
      <c r="B95" s="27" t="s">
        <v>162</v>
      </c>
      <c r="C95" s="27" t="s">
        <v>1978</v>
      </c>
      <c r="D95" s="27"/>
      <c r="E95" s="27"/>
      <c r="F95" s="27" t="s">
        <v>66</v>
      </c>
      <c r="G95" s="27">
        <v>9</v>
      </c>
      <c r="H95" s="27" t="s">
        <v>53</v>
      </c>
      <c r="I95" s="27" t="s">
        <v>54</v>
      </c>
      <c r="J95" s="27"/>
      <c r="K95" s="27"/>
      <c r="L95" s="27" t="s">
        <v>56</v>
      </c>
      <c r="M95" s="27" t="s">
        <v>66</v>
      </c>
      <c r="N95" s="27">
        <v>9</v>
      </c>
      <c r="O95" s="27" t="s">
        <v>53</v>
      </c>
      <c r="P95" s="27" t="s">
        <v>58</v>
      </c>
      <c r="Q95" s="27"/>
      <c r="R95" s="27"/>
      <c r="S95" s="27"/>
      <c r="T95" s="27"/>
      <c r="U95" s="27"/>
      <c r="V95" s="27" t="s">
        <v>162</v>
      </c>
      <c r="W95" s="27">
        <v>13.43751</v>
      </c>
      <c r="X95" s="27">
        <v>-84.179450000000003</v>
      </c>
      <c r="Y95" s="27" t="s">
        <v>1983</v>
      </c>
      <c r="Z95" s="27" t="s">
        <v>1979</v>
      </c>
      <c r="AA95" s="27" t="s">
        <v>1928</v>
      </c>
      <c r="AB95" s="28">
        <f t="shared" si="10"/>
        <v>86.051000000000002</v>
      </c>
      <c r="AC95" s="28">
        <f ca="1">[3]!RandTruncNormal(AB95,VLOOKUP(Y95,$AZ$1:$BD$4,4,FALSE),0,VLOOKUP(Y95,$AZ$1:$BD$4,5,FALSE))</f>
        <v>93.496050093432842</v>
      </c>
      <c r="AD95" s="28">
        <f t="shared" si="11"/>
        <v>86.051000000000002</v>
      </c>
      <c r="AE95" s="28">
        <f ca="1">[3]!RandTruncNormal(AD95,VLOOKUP(Y95,$AZ$1:$BD$4,4,FALSE),0,VLOOKUP(Y95,$AZ$1:$BD$4,5,FALSE))</f>
        <v>113.42755857312552</v>
      </c>
      <c r="AF95" s="29">
        <f t="shared" si="8"/>
        <v>0</v>
      </c>
      <c r="AG95" s="29">
        <f t="shared" si="9"/>
        <v>0</v>
      </c>
      <c r="AH95" s="28">
        <f t="shared" si="15"/>
        <v>0</v>
      </c>
      <c r="AI95" s="28">
        <f t="shared" si="12"/>
        <v>0</v>
      </c>
      <c r="AJ95" s="13">
        <f t="shared" ca="1" si="13"/>
        <v>19.931508479692681</v>
      </c>
      <c r="AK95" s="68">
        <v>0</v>
      </c>
      <c r="AL95" s="68">
        <v>1</v>
      </c>
      <c r="AM95" s="68" t="str">
        <f t="shared" si="14"/>
        <v>Anthopogenic_roads</v>
      </c>
      <c r="AO95" s="68"/>
      <c r="AP95" s="68"/>
      <c r="AY95" s="68"/>
      <c r="AZ95" s="68"/>
    </row>
    <row r="96" spans="1:52">
      <c r="A96" s="27">
        <v>290</v>
      </c>
      <c r="B96" s="27" t="s">
        <v>163</v>
      </c>
      <c r="C96" s="27" t="s">
        <v>1978</v>
      </c>
      <c r="D96" s="27"/>
      <c r="E96" s="27"/>
      <c r="F96" s="27" t="s">
        <v>66</v>
      </c>
      <c r="G96" s="27">
        <v>8</v>
      </c>
      <c r="H96" s="27" t="s">
        <v>53</v>
      </c>
      <c r="I96" s="27" t="s">
        <v>54</v>
      </c>
      <c r="J96" s="27"/>
      <c r="K96" s="27"/>
      <c r="L96" s="27" t="s">
        <v>56</v>
      </c>
      <c r="M96" s="27" t="s">
        <v>66</v>
      </c>
      <c r="N96" s="27">
        <v>8</v>
      </c>
      <c r="O96" s="27" t="s">
        <v>53</v>
      </c>
      <c r="P96" s="27" t="s">
        <v>60</v>
      </c>
      <c r="Q96" s="27"/>
      <c r="R96" s="27"/>
      <c r="S96" s="27"/>
      <c r="T96" s="27"/>
      <c r="U96" s="27"/>
      <c r="V96" s="27" t="s">
        <v>163</v>
      </c>
      <c r="W96" s="27">
        <v>13.437950000000001</v>
      </c>
      <c r="X96" s="27">
        <v>-84.051929999999999</v>
      </c>
      <c r="Y96" s="27" t="s">
        <v>1983</v>
      </c>
      <c r="Z96" s="27" t="s">
        <v>1979</v>
      </c>
      <c r="AA96" s="27" t="s">
        <v>1929</v>
      </c>
      <c r="AB96" s="28">
        <f t="shared" si="10"/>
        <v>78.992111111111114</v>
      </c>
      <c r="AC96" s="28">
        <f ca="1">[3]!RandTruncNormal(AB96,VLOOKUP(Y96,$AZ$1:$BD$4,4,FALSE),0,VLOOKUP(Y96,$AZ$1:$BD$4,5,FALSE))</f>
        <v>40.6221482032688</v>
      </c>
      <c r="AD96" s="28">
        <f t="shared" si="11"/>
        <v>78.992111111111114</v>
      </c>
      <c r="AE96" s="28">
        <f ca="1">[3]!RandTruncNormal(AD96,VLOOKUP(Y96,$AZ$1:$BD$4,4,FALSE),0,VLOOKUP(Y96,$AZ$1:$BD$4,5,FALSE))</f>
        <v>91.508382372942236</v>
      </c>
      <c r="AF96" s="29">
        <f t="shared" si="8"/>
        <v>0</v>
      </c>
      <c r="AG96" s="29">
        <f t="shared" si="9"/>
        <v>0</v>
      </c>
      <c r="AH96" s="28">
        <f t="shared" si="15"/>
        <v>0</v>
      </c>
      <c r="AI96" s="28">
        <f t="shared" si="12"/>
        <v>0</v>
      </c>
      <c r="AJ96" s="13">
        <f t="shared" ca="1" si="13"/>
        <v>50.886234169673436</v>
      </c>
      <c r="AK96" s="68">
        <v>0</v>
      </c>
      <c r="AL96" s="68">
        <v>0</v>
      </c>
      <c r="AM96" s="68" t="str">
        <f t="shared" si="14"/>
        <v>Non-Anthropogenic</v>
      </c>
      <c r="AO96" s="68"/>
      <c r="AP96" s="68"/>
      <c r="AY96" s="68"/>
      <c r="AZ96" s="68"/>
    </row>
    <row r="97" spans="1:52">
      <c r="A97" s="27">
        <v>291</v>
      </c>
      <c r="B97" s="27" t="s">
        <v>164</v>
      </c>
      <c r="C97" s="27" t="s">
        <v>1978</v>
      </c>
      <c r="D97" s="27"/>
      <c r="E97" s="27"/>
      <c r="F97" s="27" t="s">
        <v>65</v>
      </c>
      <c r="G97" s="27">
        <v>6</v>
      </c>
      <c r="H97" s="27" t="s">
        <v>56</v>
      </c>
      <c r="I97" s="27" t="s">
        <v>54</v>
      </c>
      <c r="J97" s="27"/>
      <c r="K97" s="27"/>
      <c r="L97" s="27" t="s">
        <v>56</v>
      </c>
      <c r="M97" s="27" t="s">
        <v>65</v>
      </c>
      <c r="N97" s="27">
        <v>6</v>
      </c>
      <c r="O97" s="27" t="s">
        <v>56</v>
      </c>
      <c r="P97" s="27" t="s">
        <v>58</v>
      </c>
      <c r="Q97" s="27"/>
      <c r="R97" s="27"/>
      <c r="S97" s="27"/>
      <c r="T97" s="27"/>
      <c r="U97" s="27"/>
      <c r="V97" s="27" t="s">
        <v>164</v>
      </c>
      <c r="W97" s="27">
        <v>13.43732</v>
      </c>
      <c r="X97" s="27">
        <v>-83.669380000000004</v>
      </c>
      <c r="Y97" s="27" t="s">
        <v>1983</v>
      </c>
      <c r="Z97" s="27" t="s">
        <v>1979</v>
      </c>
      <c r="AA97" s="27" t="s">
        <v>1929</v>
      </c>
      <c r="AB97" s="28">
        <f t="shared" si="10"/>
        <v>64.87433333333334</v>
      </c>
      <c r="AC97" s="28">
        <f ca="1">[3]!RandTruncNormal(AB97,VLOOKUP(Y97,$AZ$1:$BD$4,4,FALSE),0,VLOOKUP(Y97,$AZ$1:$BD$4,5,FALSE))</f>
        <v>68.651644792376217</v>
      </c>
      <c r="AD97" s="28">
        <f t="shared" si="11"/>
        <v>64.87433333333334</v>
      </c>
      <c r="AE97" s="28">
        <f ca="1">[3]!RandTruncNormal(AD97,VLOOKUP(Y97,$AZ$1:$BD$4,4,FALSE),0,VLOOKUP(Y97,$AZ$1:$BD$4,5,FALSE))</f>
        <v>62.640914684311042</v>
      </c>
      <c r="AF97" s="29">
        <f t="shared" si="8"/>
        <v>0</v>
      </c>
      <c r="AG97" s="29">
        <f t="shared" si="9"/>
        <v>0</v>
      </c>
      <c r="AH97" s="28">
        <f t="shared" si="15"/>
        <v>0</v>
      </c>
      <c r="AI97" s="28">
        <f t="shared" si="12"/>
        <v>0</v>
      </c>
      <c r="AJ97" s="13">
        <f t="shared" ca="1" si="13"/>
        <v>-6.0107301080651752</v>
      </c>
      <c r="AK97" s="68">
        <v>0</v>
      </c>
      <c r="AL97" s="68">
        <v>0</v>
      </c>
      <c r="AM97" s="68" t="str">
        <f t="shared" si="14"/>
        <v>Non-Anthropogenic</v>
      </c>
      <c r="AO97" s="68"/>
      <c r="AP97" s="68"/>
      <c r="AY97" s="68"/>
      <c r="AZ97" s="68"/>
    </row>
    <row r="98" spans="1:52">
      <c r="A98" s="27">
        <v>292</v>
      </c>
      <c r="B98" s="27" t="s">
        <v>165</v>
      </c>
      <c r="C98" s="27" t="s">
        <v>1978</v>
      </c>
      <c r="D98" s="27"/>
      <c r="E98" s="27"/>
      <c r="F98" s="27" t="s">
        <v>65</v>
      </c>
      <c r="G98" s="27">
        <v>5</v>
      </c>
      <c r="H98" s="27" t="s">
        <v>53</v>
      </c>
      <c r="I98" s="27" t="s">
        <v>54</v>
      </c>
      <c r="J98" s="27"/>
      <c r="K98" s="27"/>
      <c r="L98" s="27" t="s">
        <v>56</v>
      </c>
      <c r="M98" s="27" t="s">
        <v>65</v>
      </c>
      <c r="N98" s="27">
        <v>4</v>
      </c>
      <c r="O98" s="27" t="s">
        <v>53</v>
      </c>
      <c r="P98" s="27" t="s">
        <v>58</v>
      </c>
      <c r="Q98" s="27"/>
      <c r="R98" s="27"/>
      <c r="S98" s="27"/>
      <c r="T98" s="27"/>
      <c r="U98" s="27"/>
      <c r="V98" s="27" t="s">
        <v>165</v>
      </c>
      <c r="W98" s="27">
        <v>13.48086</v>
      </c>
      <c r="X98" s="27">
        <v>-83.753730000000004</v>
      </c>
      <c r="Y98" s="27" t="s">
        <v>1983</v>
      </c>
      <c r="Z98" s="27" t="s">
        <v>1977</v>
      </c>
      <c r="AA98" s="27" t="s">
        <v>1929</v>
      </c>
      <c r="AB98" s="28">
        <f t="shared" si="10"/>
        <v>57.815444444444445</v>
      </c>
      <c r="AC98" s="28">
        <f ca="1">[3]!RandTruncNormal(AB98,VLOOKUP(Y98,$AZ$1:$BD$4,4,FALSE),0,VLOOKUP(Y98,$AZ$1:$BD$4,5,FALSE))</f>
        <v>58.739580290684444</v>
      </c>
      <c r="AD98" s="28">
        <f t="shared" si="11"/>
        <v>50.756555555555551</v>
      </c>
      <c r="AE98" s="28">
        <f ca="1">[3]!RandTruncNormal(AD98,VLOOKUP(Y98,$AZ$1:$BD$4,4,FALSE),0,VLOOKUP(Y98,$AZ$1:$BD$4,5,FALSE))</f>
        <v>45.372384541798787</v>
      </c>
      <c r="AF98" s="29">
        <f t="shared" si="8"/>
        <v>-0.1111111111111111</v>
      </c>
      <c r="AG98" s="29">
        <f t="shared" si="9"/>
        <v>0</v>
      </c>
      <c r="AH98" s="28">
        <f t="shared" si="15"/>
        <v>0</v>
      </c>
      <c r="AI98" s="28">
        <f t="shared" si="12"/>
        <v>-7.0588888888888883</v>
      </c>
      <c r="AJ98" s="13">
        <f t="shared" ca="1" si="13"/>
        <v>-13.367195748885656</v>
      </c>
      <c r="AK98" s="68">
        <v>0</v>
      </c>
      <c r="AL98" s="68">
        <v>0</v>
      </c>
      <c r="AM98" s="68" t="str">
        <f t="shared" si="14"/>
        <v>Non-Anthropogenic</v>
      </c>
      <c r="AO98" s="68"/>
      <c r="AP98" s="68"/>
      <c r="AY98" s="68"/>
      <c r="AZ98" s="68"/>
    </row>
    <row r="99" spans="1:52">
      <c r="A99" s="27">
        <v>293</v>
      </c>
      <c r="B99" s="27" t="s">
        <v>166</v>
      </c>
      <c r="C99" s="27" t="s">
        <v>1978</v>
      </c>
      <c r="D99" s="27"/>
      <c r="E99" s="27"/>
      <c r="F99" s="27" t="s">
        <v>65</v>
      </c>
      <c r="G99" s="27">
        <v>4</v>
      </c>
      <c r="H99" s="27" t="s">
        <v>56</v>
      </c>
      <c r="I99" s="27" t="s">
        <v>54</v>
      </c>
      <c r="J99" s="27"/>
      <c r="K99" s="27"/>
      <c r="L99" s="27" t="s">
        <v>56</v>
      </c>
      <c r="M99" s="27" t="s">
        <v>65</v>
      </c>
      <c r="N99" s="27">
        <v>3</v>
      </c>
      <c r="O99" s="27" t="s">
        <v>53</v>
      </c>
      <c r="P99" s="27" t="s">
        <v>58</v>
      </c>
      <c r="Q99" s="27"/>
      <c r="R99" s="27"/>
      <c r="S99" s="27"/>
      <c r="T99" s="27"/>
      <c r="U99" s="27"/>
      <c r="V99" s="27" t="s">
        <v>166</v>
      </c>
      <c r="W99" s="27">
        <v>13.52247</v>
      </c>
      <c r="X99" s="27">
        <v>-84.093410000000006</v>
      </c>
      <c r="Y99" s="27" t="s">
        <v>1983</v>
      </c>
      <c r="Z99" s="27" t="s">
        <v>1977</v>
      </c>
      <c r="AA99" s="27" t="s">
        <v>1929</v>
      </c>
      <c r="AB99" s="28">
        <f t="shared" si="10"/>
        <v>50.756555555555551</v>
      </c>
      <c r="AC99" s="28">
        <f ca="1">[3]!RandTruncNormal(AB99,VLOOKUP(Y99,$AZ$1:$BD$4,4,FALSE),0,VLOOKUP(Y99,$AZ$1:$BD$4,5,FALSE))</f>
        <v>63.172092432149924</v>
      </c>
      <c r="AD99" s="28">
        <f t="shared" si="11"/>
        <v>43.697666666666663</v>
      </c>
      <c r="AE99" s="28">
        <f ca="1">[3]!RandTruncNormal(AD99,VLOOKUP(Y99,$AZ$1:$BD$4,4,FALSE),0,VLOOKUP(Y99,$AZ$1:$BD$4,5,FALSE))</f>
        <v>31.930650822110692</v>
      </c>
      <c r="AF99" s="29">
        <f t="shared" si="8"/>
        <v>-0.1111111111111111</v>
      </c>
      <c r="AG99" s="29">
        <f t="shared" si="9"/>
        <v>0</v>
      </c>
      <c r="AH99" s="28">
        <f t="shared" si="15"/>
        <v>0</v>
      </c>
      <c r="AI99" s="28">
        <f t="shared" si="12"/>
        <v>-7.0588888888888883</v>
      </c>
      <c r="AJ99" s="13">
        <f t="shared" ca="1" si="13"/>
        <v>-31.241441610039232</v>
      </c>
      <c r="AK99" s="68">
        <v>0</v>
      </c>
      <c r="AL99" s="68">
        <v>0</v>
      </c>
      <c r="AM99" s="68" t="str">
        <f t="shared" si="14"/>
        <v>Non-Anthropogenic</v>
      </c>
      <c r="AO99" s="68"/>
      <c r="AP99" s="68"/>
      <c r="AY99" s="68"/>
      <c r="AZ99" s="68"/>
    </row>
    <row r="100" spans="1:52">
      <c r="A100" s="27">
        <v>294</v>
      </c>
      <c r="B100" s="27" t="s">
        <v>167</v>
      </c>
      <c r="C100" s="27" t="s">
        <v>1978</v>
      </c>
      <c r="D100" s="27"/>
      <c r="E100" s="27"/>
      <c r="F100" s="27" t="s">
        <v>66</v>
      </c>
      <c r="G100" s="27">
        <v>9</v>
      </c>
      <c r="H100" s="27" t="s">
        <v>53</v>
      </c>
      <c r="I100" s="27" t="s">
        <v>54</v>
      </c>
      <c r="J100" s="27"/>
      <c r="K100" s="27"/>
      <c r="L100" s="27" t="s">
        <v>56</v>
      </c>
      <c r="M100" s="27" t="s">
        <v>65</v>
      </c>
      <c r="N100" s="27">
        <v>5</v>
      </c>
      <c r="O100" s="27" t="s">
        <v>53</v>
      </c>
      <c r="P100" s="27" t="s">
        <v>58</v>
      </c>
      <c r="Q100" s="27"/>
      <c r="R100" s="27"/>
      <c r="S100" s="27"/>
      <c r="T100" s="27"/>
      <c r="U100" s="27"/>
      <c r="V100" s="27" t="s">
        <v>167</v>
      </c>
      <c r="W100" s="27">
        <v>13.56555</v>
      </c>
      <c r="X100" s="27">
        <v>-84.392409999999998</v>
      </c>
      <c r="Y100" s="27" t="s">
        <v>1983</v>
      </c>
      <c r="Z100" s="27" t="s">
        <v>1977</v>
      </c>
      <c r="AA100" s="27" t="s">
        <v>1929</v>
      </c>
      <c r="AB100" s="28">
        <f t="shared" si="10"/>
        <v>86.051000000000002</v>
      </c>
      <c r="AC100" s="28">
        <f ca="1">[3]!RandTruncNormal(AB100,VLOOKUP(Y100,$AZ$1:$BD$4,4,FALSE),0,VLOOKUP(Y100,$AZ$1:$BD$4,5,FALSE))</f>
        <v>70.82825543783602</v>
      </c>
      <c r="AD100" s="28">
        <f t="shared" si="11"/>
        <v>57.815444444444445</v>
      </c>
      <c r="AE100" s="28">
        <f ca="1">[3]!RandTruncNormal(AD100,VLOOKUP(Y100,$AZ$1:$BD$4,4,FALSE),0,VLOOKUP(Y100,$AZ$1:$BD$4,5,FALSE))</f>
        <v>115.36453349825352</v>
      </c>
      <c r="AF100" s="29">
        <f t="shared" si="8"/>
        <v>-0.44444444444444442</v>
      </c>
      <c r="AG100" s="29">
        <f t="shared" si="9"/>
        <v>-0.44444444444444442</v>
      </c>
      <c r="AH100" s="28">
        <f t="shared" si="15"/>
        <v>-28.235555555555553</v>
      </c>
      <c r="AI100" s="28">
        <f t="shared" si="12"/>
        <v>-28.235555555555553</v>
      </c>
      <c r="AJ100" s="13">
        <f t="shared" ca="1" si="13"/>
        <v>44.536278060417501</v>
      </c>
      <c r="AK100" s="68">
        <v>0</v>
      </c>
      <c r="AL100" s="68">
        <v>0</v>
      </c>
      <c r="AM100" s="68" t="str">
        <f t="shared" si="14"/>
        <v>Non-Anthropogenic</v>
      </c>
      <c r="AO100" s="68"/>
      <c r="AP100" s="68"/>
      <c r="AY100" s="68"/>
      <c r="AZ100" s="68"/>
    </row>
    <row r="101" spans="1:52">
      <c r="A101" s="27">
        <v>295</v>
      </c>
      <c r="B101" s="27" t="s">
        <v>168</v>
      </c>
      <c r="C101" s="27" t="s">
        <v>1978</v>
      </c>
      <c r="D101" s="27"/>
      <c r="E101" s="27"/>
      <c r="F101" s="27" t="s">
        <v>66</v>
      </c>
      <c r="G101" s="27">
        <v>8</v>
      </c>
      <c r="H101" s="27" t="s">
        <v>53</v>
      </c>
      <c r="I101" s="27" t="s">
        <v>54</v>
      </c>
      <c r="J101" s="27"/>
      <c r="K101" s="27"/>
      <c r="L101" s="27" t="s">
        <v>56</v>
      </c>
      <c r="M101" s="27" t="s">
        <v>66</v>
      </c>
      <c r="N101" s="27">
        <v>8</v>
      </c>
      <c r="O101" s="27" t="s">
        <v>53</v>
      </c>
      <c r="P101" s="27" t="s">
        <v>58</v>
      </c>
      <c r="Q101" s="27"/>
      <c r="R101" s="27"/>
      <c r="S101" s="27"/>
      <c r="T101" s="27"/>
      <c r="U101" s="27"/>
      <c r="V101" s="27" t="s">
        <v>168</v>
      </c>
      <c r="W101" s="27">
        <v>13.565519999999999</v>
      </c>
      <c r="X101" s="27">
        <v>-84.137410000000003</v>
      </c>
      <c r="Y101" s="27" t="s">
        <v>1983</v>
      </c>
      <c r="Z101" s="27" t="s">
        <v>1979</v>
      </c>
      <c r="AA101" s="27" t="s">
        <v>1928</v>
      </c>
      <c r="AB101" s="28">
        <f t="shared" si="10"/>
        <v>78.992111111111114</v>
      </c>
      <c r="AC101" s="28">
        <f ca="1">[3]!RandTruncNormal(AB101,VLOOKUP(Y101,$AZ$1:$BD$4,4,FALSE),0,VLOOKUP(Y101,$AZ$1:$BD$4,5,FALSE))</f>
        <v>41.35077537165256</v>
      </c>
      <c r="AD101" s="28">
        <f t="shared" si="11"/>
        <v>78.992111111111114</v>
      </c>
      <c r="AE101" s="28">
        <f ca="1">[3]!RandTruncNormal(AD101,VLOOKUP(Y101,$AZ$1:$BD$4,4,FALSE),0,VLOOKUP(Y101,$AZ$1:$BD$4,5,FALSE))</f>
        <v>156.42348746250531</v>
      </c>
      <c r="AF101" s="29">
        <f t="shared" si="8"/>
        <v>0</v>
      </c>
      <c r="AG101" s="29">
        <f t="shared" si="9"/>
        <v>0</v>
      </c>
      <c r="AH101" s="28">
        <f t="shared" si="15"/>
        <v>0</v>
      </c>
      <c r="AI101" s="28">
        <f t="shared" si="12"/>
        <v>0</v>
      </c>
      <c r="AJ101" s="13">
        <f t="shared" ca="1" si="13"/>
        <v>115.07271209085275</v>
      </c>
      <c r="AK101" s="68">
        <v>0</v>
      </c>
      <c r="AL101" s="68">
        <v>1</v>
      </c>
      <c r="AM101" s="68" t="str">
        <f t="shared" si="14"/>
        <v>Anthopogenic_roads</v>
      </c>
      <c r="AO101" s="68"/>
      <c r="AP101" s="68"/>
      <c r="AY101" s="68"/>
      <c r="AZ101" s="68"/>
    </row>
    <row r="102" spans="1:52">
      <c r="A102" s="27">
        <v>296</v>
      </c>
      <c r="B102" s="27" t="s">
        <v>169</v>
      </c>
      <c r="C102" s="27" t="s">
        <v>1978</v>
      </c>
      <c r="D102" s="27"/>
      <c r="E102" s="27"/>
      <c r="F102" s="27" t="s">
        <v>65</v>
      </c>
      <c r="G102" s="27">
        <v>5</v>
      </c>
      <c r="H102" s="27" t="s">
        <v>53</v>
      </c>
      <c r="I102" s="27" t="s">
        <v>54</v>
      </c>
      <c r="J102" s="27"/>
      <c r="K102" s="27"/>
      <c r="L102" s="27" t="s">
        <v>56</v>
      </c>
      <c r="M102" s="27" t="s">
        <v>65</v>
      </c>
      <c r="N102" s="27">
        <v>5</v>
      </c>
      <c r="O102" s="27" t="s">
        <v>53</v>
      </c>
      <c r="P102" s="27" t="s">
        <v>58</v>
      </c>
      <c r="Q102" s="27"/>
      <c r="R102" s="27"/>
      <c r="S102" s="27"/>
      <c r="T102" s="27"/>
      <c r="U102" s="27"/>
      <c r="V102" s="27" t="s">
        <v>169</v>
      </c>
      <c r="W102" s="27">
        <v>13.565989999999999</v>
      </c>
      <c r="X102" s="27">
        <v>-84.094880000000003</v>
      </c>
      <c r="Y102" s="27" t="s">
        <v>1983</v>
      </c>
      <c r="Z102" s="27" t="s">
        <v>1979</v>
      </c>
      <c r="AA102" s="27" t="s">
        <v>1929</v>
      </c>
      <c r="AB102" s="28">
        <f t="shared" si="10"/>
        <v>57.815444444444445</v>
      </c>
      <c r="AC102" s="28">
        <f ca="1">[3]!RandTruncNormal(AB102,VLOOKUP(Y102,$AZ$1:$BD$4,4,FALSE),0,VLOOKUP(Y102,$AZ$1:$BD$4,5,FALSE))</f>
        <v>63.045118986215343</v>
      </c>
      <c r="AD102" s="28">
        <f t="shared" si="11"/>
        <v>57.815444444444445</v>
      </c>
      <c r="AE102" s="28">
        <f ca="1">[3]!RandTruncNormal(AD102,VLOOKUP(Y102,$AZ$1:$BD$4,4,FALSE),0,VLOOKUP(Y102,$AZ$1:$BD$4,5,FALSE))</f>
        <v>80.677109341921465</v>
      </c>
      <c r="AF102" s="29">
        <f t="shared" si="8"/>
        <v>0</v>
      </c>
      <c r="AG102" s="29">
        <f t="shared" si="9"/>
        <v>0</v>
      </c>
      <c r="AH102" s="28">
        <f t="shared" si="15"/>
        <v>0</v>
      </c>
      <c r="AI102" s="28">
        <f t="shared" si="12"/>
        <v>0</v>
      </c>
      <c r="AJ102" s="13">
        <f t="shared" ca="1" si="13"/>
        <v>17.631990355706122</v>
      </c>
      <c r="AK102" s="68">
        <v>0</v>
      </c>
      <c r="AL102" s="68">
        <v>0</v>
      </c>
      <c r="AM102" s="68" t="str">
        <f t="shared" si="14"/>
        <v>Non-Anthropogenic</v>
      </c>
      <c r="AO102" s="68"/>
      <c r="AP102" s="68"/>
      <c r="AY102" s="68"/>
      <c r="AZ102" s="68"/>
    </row>
    <row r="103" spans="1:52">
      <c r="A103" s="27">
        <v>297</v>
      </c>
      <c r="B103" s="27" t="s">
        <v>170</v>
      </c>
      <c r="C103" s="27" t="s">
        <v>1978</v>
      </c>
      <c r="D103" s="27"/>
      <c r="E103" s="27"/>
      <c r="F103" s="27" t="s">
        <v>65</v>
      </c>
      <c r="G103" s="27">
        <v>4</v>
      </c>
      <c r="H103" s="27" t="s">
        <v>53</v>
      </c>
      <c r="I103" s="27" t="s">
        <v>54</v>
      </c>
      <c r="J103" s="27"/>
      <c r="K103" s="27"/>
      <c r="L103" s="27" t="s">
        <v>56</v>
      </c>
      <c r="M103" s="27" t="s">
        <v>65</v>
      </c>
      <c r="N103" s="27">
        <v>3</v>
      </c>
      <c r="O103" s="27" t="s">
        <v>53</v>
      </c>
      <c r="P103" s="27" t="s">
        <v>58</v>
      </c>
      <c r="Q103" s="27"/>
      <c r="R103" s="27"/>
      <c r="S103" s="27"/>
      <c r="T103" s="27"/>
      <c r="U103" s="27"/>
      <c r="V103" s="27" t="s">
        <v>170</v>
      </c>
      <c r="W103" s="27">
        <v>13.60793</v>
      </c>
      <c r="X103" s="27">
        <v>-84.05189</v>
      </c>
      <c r="Y103" s="27" t="s">
        <v>1983</v>
      </c>
      <c r="Z103" s="27" t="s">
        <v>1977</v>
      </c>
      <c r="AA103" s="27" t="s">
        <v>1929</v>
      </c>
      <c r="AB103" s="28">
        <f t="shared" si="10"/>
        <v>50.756555555555551</v>
      </c>
      <c r="AC103" s="28">
        <f ca="1">[3]!RandTruncNormal(AB103,VLOOKUP(Y103,$AZ$1:$BD$4,4,FALSE),0,VLOOKUP(Y103,$AZ$1:$BD$4,5,FALSE))</f>
        <v>88.106747923326012</v>
      </c>
      <c r="AD103" s="28">
        <f t="shared" si="11"/>
        <v>43.697666666666663</v>
      </c>
      <c r="AE103" s="28">
        <f ca="1">[3]!RandTruncNormal(AD103,VLOOKUP(Y103,$AZ$1:$BD$4,4,FALSE),0,VLOOKUP(Y103,$AZ$1:$BD$4,5,FALSE))</f>
        <v>46.25819978173616</v>
      </c>
      <c r="AF103" s="29">
        <f t="shared" si="8"/>
        <v>-0.1111111111111111</v>
      </c>
      <c r="AG103" s="29">
        <f t="shared" si="9"/>
        <v>0</v>
      </c>
      <c r="AH103" s="28">
        <f t="shared" si="15"/>
        <v>0</v>
      </c>
      <c r="AI103" s="28">
        <f t="shared" si="12"/>
        <v>-7.0588888888888883</v>
      </c>
      <c r="AJ103" s="13">
        <f t="shared" ca="1" si="13"/>
        <v>-41.848548141589852</v>
      </c>
      <c r="AK103" s="68">
        <v>0</v>
      </c>
      <c r="AL103" s="68">
        <v>0</v>
      </c>
      <c r="AM103" s="68" t="str">
        <f t="shared" si="14"/>
        <v>Non-Anthropogenic</v>
      </c>
      <c r="AO103" s="68"/>
      <c r="AP103" s="68"/>
      <c r="AY103" s="68"/>
      <c r="AZ103" s="68"/>
    </row>
    <row r="104" spans="1:52">
      <c r="A104" s="27">
        <v>298</v>
      </c>
      <c r="B104" s="27" t="s">
        <v>171</v>
      </c>
      <c r="C104" s="27" t="s">
        <v>1978</v>
      </c>
      <c r="D104" s="27"/>
      <c r="E104" s="27"/>
      <c r="F104" s="27" t="s">
        <v>66</v>
      </c>
      <c r="G104" s="27">
        <v>9</v>
      </c>
      <c r="H104" s="27" t="s">
        <v>53</v>
      </c>
      <c r="I104" s="27" t="s">
        <v>54</v>
      </c>
      <c r="J104" s="27"/>
      <c r="K104" s="27"/>
      <c r="L104" s="27" t="s">
        <v>56</v>
      </c>
      <c r="M104" s="27" t="s">
        <v>66</v>
      </c>
      <c r="N104" s="27">
        <v>9</v>
      </c>
      <c r="O104" s="27" t="s">
        <v>53</v>
      </c>
      <c r="P104" s="27" t="s">
        <v>58</v>
      </c>
      <c r="Q104" s="27"/>
      <c r="R104" s="27"/>
      <c r="S104" s="27"/>
      <c r="T104" s="27"/>
      <c r="U104" s="27"/>
      <c r="V104" s="27" t="s">
        <v>171</v>
      </c>
      <c r="W104" s="27">
        <v>13.607430000000001</v>
      </c>
      <c r="X104" s="27">
        <v>-84.009389999999996</v>
      </c>
      <c r="Y104" s="27" t="s">
        <v>1983</v>
      </c>
      <c r="Z104" s="27" t="s">
        <v>1979</v>
      </c>
      <c r="AA104" s="27" t="s">
        <v>1929</v>
      </c>
      <c r="AB104" s="28">
        <f t="shared" si="10"/>
        <v>86.051000000000002</v>
      </c>
      <c r="AC104" s="28">
        <f ca="1">[3]!RandTruncNormal(AB104,VLOOKUP(Y104,$AZ$1:$BD$4,4,FALSE),0,VLOOKUP(Y104,$AZ$1:$BD$4,5,FALSE))</f>
        <v>8.9428061408781172</v>
      </c>
      <c r="AD104" s="28">
        <f t="shared" si="11"/>
        <v>86.051000000000002</v>
      </c>
      <c r="AE104" s="28">
        <f ca="1">[3]!RandTruncNormal(AD104,VLOOKUP(Y104,$AZ$1:$BD$4,4,FALSE),0,VLOOKUP(Y104,$AZ$1:$BD$4,5,FALSE))</f>
        <v>83.792909349323608</v>
      </c>
      <c r="AF104" s="29">
        <f t="shared" si="8"/>
        <v>0</v>
      </c>
      <c r="AG104" s="29">
        <f t="shared" si="9"/>
        <v>0</v>
      </c>
      <c r="AH104" s="28">
        <f t="shared" si="15"/>
        <v>0</v>
      </c>
      <c r="AI104" s="28">
        <f t="shared" si="12"/>
        <v>0</v>
      </c>
      <c r="AJ104" s="13">
        <f t="shared" ca="1" si="13"/>
        <v>74.850103208445489</v>
      </c>
      <c r="AK104" s="68">
        <v>1</v>
      </c>
      <c r="AL104" s="68">
        <v>0</v>
      </c>
      <c r="AM104" s="68" t="str">
        <f t="shared" si="14"/>
        <v>Anthropogenic_rivers</v>
      </c>
      <c r="AO104" s="68"/>
      <c r="AP104" s="68"/>
      <c r="AY104" s="68"/>
      <c r="AZ104" s="68"/>
    </row>
    <row r="105" spans="1:52">
      <c r="A105" s="27">
        <v>299</v>
      </c>
      <c r="B105" s="27" t="s">
        <v>172</v>
      </c>
      <c r="C105" s="27" t="s">
        <v>1978</v>
      </c>
      <c r="D105" s="27"/>
      <c r="E105" s="27"/>
      <c r="F105" s="27" t="s">
        <v>65</v>
      </c>
      <c r="G105" s="27">
        <v>5</v>
      </c>
      <c r="H105" s="27" t="s">
        <v>56</v>
      </c>
      <c r="I105" s="27" t="s">
        <v>54</v>
      </c>
      <c r="J105" s="27"/>
      <c r="K105" s="27"/>
      <c r="L105" s="27" t="s">
        <v>56</v>
      </c>
      <c r="M105" s="27" t="s">
        <v>65</v>
      </c>
      <c r="N105" s="27">
        <v>6</v>
      </c>
      <c r="O105" s="27" t="s">
        <v>53</v>
      </c>
      <c r="P105" s="27" t="s">
        <v>58</v>
      </c>
      <c r="Q105" s="27"/>
      <c r="R105" s="27"/>
      <c r="S105" s="27"/>
      <c r="T105" s="27"/>
      <c r="U105" s="27"/>
      <c r="V105" s="27" t="s">
        <v>172</v>
      </c>
      <c r="W105" s="27">
        <v>13.607340000000001</v>
      </c>
      <c r="X105" s="27">
        <v>-83.754350000000002</v>
      </c>
      <c r="Y105" s="27" t="s">
        <v>1983</v>
      </c>
      <c r="Z105" s="27" t="s">
        <v>1982</v>
      </c>
      <c r="AA105" s="27" t="s">
        <v>1929</v>
      </c>
      <c r="AB105" s="28">
        <f t="shared" si="10"/>
        <v>57.815444444444445</v>
      </c>
      <c r="AC105" s="28">
        <f ca="1">[3]!RandTruncNormal(AB105,VLOOKUP(Y105,$AZ$1:$BD$4,4,FALSE),0,VLOOKUP(Y105,$AZ$1:$BD$4,5,FALSE))</f>
        <v>2.1724674892486506</v>
      </c>
      <c r="AD105" s="28">
        <f t="shared" si="11"/>
        <v>64.87433333333334</v>
      </c>
      <c r="AE105" s="28">
        <f ca="1">[3]!RandTruncNormal(AD105,VLOOKUP(Y105,$AZ$1:$BD$4,4,FALSE),0,VLOOKUP(Y105,$AZ$1:$BD$4,5,FALSE))</f>
        <v>11.573028392376997</v>
      </c>
      <c r="AF105" s="29">
        <f t="shared" si="8"/>
        <v>0.1111111111111111</v>
      </c>
      <c r="AG105" s="29">
        <f t="shared" si="9"/>
        <v>0</v>
      </c>
      <c r="AH105" s="28">
        <f t="shared" si="15"/>
        <v>0</v>
      </c>
      <c r="AI105" s="28">
        <f t="shared" si="12"/>
        <v>7.0588888888888883</v>
      </c>
      <c r="AJ105" s="13">
        <f t="shared" ca="1" si="13"/>
        <v>9.4005609031283477</v>
      </c>
      <c r="AK105" s="68">
        <v>0</v>
      </c>
      <c r="AL105" s="68">
        <v>0</v>
      </c>
      <c r="AM105" s="68" t="str">
        <f t="shared" si="14"/>
        <v>Non-Anthropogenic</v>
      </c>
      <c r="AO105" s="68"/>
      <c r="AP105" s="68"/>
      <c r="AY105" s="68"/>
      <c r="AZ105" s="68"/>
    </row>
    <row r="106" spans="1:52">
      <c r="A106" s="27">
        <v>300</v>
      </c>
      <c r="B106" s="27" t="s">
        <v>173</v>
      </c>
      <c r="C106" s="27" t="s">
        <v>1978</v>
      </c>
      <c r="D106" s="27"/>
      <c r="E106" s="27"/>
      <c r="F106" s="27" t="s">
        <v>66</v>
      </c>
      <c r="G106" s="27">
        <v>9</v>
      </c>
      <c r="H106" s="27" t="s">
        <v>53</v>
      </c>
      <c r="I106" s="27" t="s">
        <v>54</v>
      </c>
      <c r="J106" s="27"/>
      <c r="K106" s="27"/>
      <c r="L106" s="27" t="s">
        <v>56</v>
      </c>
      <c r="M106" s="27" t="s">
        <v>66</v>
      </c>
      <c r="N106" s="27">
        <v>9</v>
      </c>
      <c r="O106" s="27" t="s">
        <v>53</v>
      </c>
      <c r="P106" s="27" t="s">
        <v>58</v>
      </c>
      <c r="Q106" s="27"/>
      <c r="R106" s="27"/>
      <c r="S106" s="27"/>
      <c r="T106" s="27"/>
      <c r="U106" s="27"/>
      <c r="V106" s="27" t="s">
        <v>173</v>
      </c>
      <c r="W106" s="27">
        <v>13.650370000000001</v>
      </c>
      <c r="X106" s="27">
        <v>-83.966340000000002</v>
      </c>
      <c r="Y106" s="27" t="s">
        <v>1983</v>
      </c>
      <c r="Z106" s="27" t="s">
        <v>1979</v>
      </c>
      <c r="AA106" s="27" t="s">
        <v>1929</v>
      </c>
      <c r="AB106" s="28">
        <f t="shared" si="10"/>
        <v>86.051000000000002</v>
      </c>
      <c r="AC106" s="28">
        <f ca="1">[3]!RandTruncNormal(AB106,VLOOKUP(Y106,$AZ$1:$BD$4,4,FALSE),0,VLOOKUP(Y106,$AZ$1:$BD$4,5,FALSE))</f>
        <v>57.14897245240536</v>
      </c>
      <c r="AD106" s="28">
        <f t="shared" si="11"/>
        <v>86.051000000000002</v>
      </c>
      <c r="AE106" s="28">
        <f ca="1">[3]!RandTruncNormal(AD106,VLOOKUP(Y106,$AZ$1:$BD$4,4,FALSE),0,VLOOKUP(Y106,$AZ$1:$BD$4,5,FALSE))</f>
        <v>85.545324645508927</v>
      </c>
      <c r="AF106" s="29">
        <f t="shared" si="8"/>
        <v>0</v>
      </c>
      <c r="AG106" s="29">
        <f t="shared" si="9"/>
        <v>0</v>
      </c>
      <c r="AH106" s="28">
        <f t="shared" si="15"/>
        <v>0</v>
      </c>
      <c r="AI106" s="28">
        <f t="shared" si="12"/>
        <v>0</v>
      </c>
      <c r="AJ106" s="13">
        <f t="shared" ca="1" si="13"/>
        <v>28.396352193103567</v>
      </c>
      <c r="AK106" s="68">
        <v>1</v>
      </c>
      <c r="AL106" s="68">
        <v>0</v>
      </c>
      <c r="AM106" s="68" t="str">
        <f t="shared" si="14"/>
        <v>Anthropogenic_rivers</v>
      </c>
      <c r="AO106" s="68"/>
      <c r="AP106" s="68"/>
      <c r="AY106" s="68"/>
      <c r="AZ106" s="68"/>
    </row>
    <row r="107" spans="1:52">
      <c r="A107" s="27">
        <v>301</v>
      </c>
      <c r="B107" s="27" t="s">
        <v>174</v>
      </c>
      <c r="C107" s="27" t="s">
        <v>1978</v>
      </c>
      <c r="D107" s="27"/>
      <c r="E107" s="27"/>
      <c r="F107" s="27" t="s">
        <v>65</v>
      </c>
      <c r="G107" s="27">
        <v>3</v>
      </c>
      <c r="H107" s="27" t="s">
        <v>56</v>
      </c>
      <c r="I107" s="27" t="s">
        <v>54</v>
      </c>
      <c r="J107" s="27"/>
      <c r="K107" s="27"/>
      <c r="L107" s="27" t="s">
        <v>56</v>
      </c>
      <c r="M107" s="27" t="s">
        <v>65</v>
      </c>
      <c r="N107" s="27">
        <v>4</v>
      </c>
      <c r="O107" s="27" t="s">
        <v>53</v>
      </c>
      <c r="P107" s="27" t="s">
        <v>58</v>
      </c>
      <c r="Q107" s="27"/>
      <c r="R107" s="27"/>
      <c r="S107" s="27"/>
      <c r="T107" s="27"/>
      <c r="U107" s="27"/>
      <c r="V107" s="27" t="s">
        <v>174</v>
      </c>
      <c r="W107" s="27">
        <v>13.649800000000001</v>
      </c>
      <c r="X107" s="27">
        <v>-83.838840000000005</v>
      </c>
      <c r="Y107" s="27" t="s">
        <v>1983</v>
      </c>
      <c r="Z107" s="27" t="s">
        <v>1982</v>
      </c>
      <c r="AA107" s="27" t="s">
        <v>1929</v>
      </c>
      <c r="AB107" s="28">
        <f t="shared" si="10"/>
        <v>43.697666666666663</v>
      </c>
      <c r="AC107" s="28">
        <f ca="1">[3]!RandTruncNormal(AB107,VLOOKUP(Y107,$AZ$1:$BD$4,4,FALSE),0,VLOOKUP(Y107,$AZ$1:$BD$4,5,FALSE))</f>
        <v>48.235861177144258</v>
      </c>
      <c r="AD107" s="28">
        <f t="shared" si="11"/>
        <v>50.756555555555551</v>
      </c>
      <c r="AE107" s="28">
        <f ca="1">[3]!RandTruncNormal(AD107,VLOOKUP(Y107,$AZ$1:$BD$4,4,FALSE),0,VLOOKUP(Y107,$AZ$1:$BD$4,5,FALSE))</f>
        <v>73.110493817631138</v>
      </c>
      <c r="AF107" s="29">
        <f t="shared" si="8"/>
        <v>0.1111111111111111</v>
      </c>
      <c r="AG107" s="29">
        <f t="shared" si="9"/>
        <v>0</v>
      </c>
      <c r="AH107" s="28">
        <f t="shared" si="15"/>
        <v>0</v>
      </c>
      <c r="AI107" s="28">
        <f t="shared" si="12"/>
        <v>7.0588888888888883</v>
      </c>
      <c r="AJ107" s="13">
        <f t="shared" ca="1" si="13"/>
        <v>24.87463264048688</v>
      </c>
      <c r="AK107" s="68">
        <v>0</v>
      </c>
      <c r="AL107" s="68">
        <v>0</v>
      </c>
      <c r="AM107" s="68" t="str">
        <f t="shared" si="14"/>
        <v>Non-Anthropogenic</v>
      </c>
      <c r="AO107" s="68"/>
      <c r="AP107" s="68"/>
      <c r="AY107" s="68"/>
      <c r="AZ107" s="68"/>
    </row>
    <row r="108" spans="1:52">
      <c r="A108" s="27">
        <v>302</v>
      </c>
      <c r="B108" s="27" t="s">
        <v>175</v>
      </c>
      <c r="C108" s="27" t="s">
        <v>1978</v>
      </c>
      <c r="D108" s="27"/>
      <c r="E108" s="27"/>
      <c r="F108" s="27" t="s">
        <v>65</v>
      </c>
      <c r="G108" s="27">
        <v>5</v>
      </c>
      <c r="H108" s="27" t="s">
        <v>56</v>
      </c>
      <c r="I108" s="27" t="s">
        <v>54</v>
      </c>
      <c r="J108" s="27"/>
      <c r="K108" s="27"/>
      <c r="L108" s="27" t="s">
        <v>56</v>
      </c>
      <c r="M108" s="27" t="s">
        <v>66</v>
      </c>
      <c r="N108" s="27">
        <v>9</v>
      </c>
      <c r="O108" s="27" t="s">
        <v>53</v>
      </c>
      <c r="P108" s="27" t="s">
        <v>60</v>
      </c>
      <c r="Q108" s="27"/>
      <c r="R108" s="27"/>
      <c r="S108" s="27"/>
      <c r="T108" s="27"/>
      <c r="U108" s="27"/>
      <c r="V108" s="27" t="s">
        <v>175</v>
      </c>
      <c r="W108" s="27">
        <v>13.692399999999999</v>
      </c>
      <c r="X108" s="27">
        <v>-84.008319999999998</v>
      </c>
      <c r="Y108" s="27" t="s">
        <v>1983</v>
      </c>
      <c r="Z108" s="27" t="s">
        <v>1982</v>
      </c>
      <c r="AA108" s="27" t="s">
        <v>1929</v>
      </c>
      <c r="AB108" s="28">
        <f t="shared" si="10"/>
        <v>57.815444444444445</v>
      </c>
      <c r="AC108" s="28">
        <f ca="1">[3]!RandTruncNormal(AB108,VLOOKUP(Y108,$AZ$1:$BD$4,4,FALSE),0,VLOOKUP(Y108,$AZ$1:$BD$4,5,FALSE))</f>
        <v>83.338101404926434</v>
      </c>
      <c r="AD108" s="28">
        <f t="shared" si="11"/>
        <v>86.051000000000002</v>
      </c>
      <c r="AE108" s="28">
        <f ca="1">[3]!RandTruncNormal(AD108,VLOOKUP(Y108,$AZ$1:$BD$4,4,FALSE),0,VLOOKUP(Y108,$AZ$1:$BD$4,5,FALSE))</f>
        <v>114.75262997404393</v>
      </c>
      <c r="AF108" s="29">
        <f t="shared" si="8"/>
        <v>0.44444444444444442</v>
      </c>
      <c r="AG108" s="29">
        <f t="shared" si="9"/>
        <v>0.44444444444444442</v>
      </c>
      <c r="AH108" s="28">
        <f t="shared" si="15"/>
        <v>28.235555555555553</v>
      </c>
      <c r="AI108" s="28">
        <f t="shared" si="12"/>
        <v>28.235555555555553</v>
      </c>
      <c r="AJ108" s="13">
        <f t="shared" ca="1" si="13"/>
        <v>31.414528569117493</v>
      </c>
      <c r="AK108" s="68">
        <v>0</v>
      </c>
      <c r="AL108" s="68">
        <v>0</v>
      </c>
      <c r="AM108" s="68" t="str">
        <f t="shared" si="14"/>
        <v>Non-Anthropogenic</v>
      </c>
      <c r="AO108" s="68"/>
      <c r="AP108" s="68"/>
      <c r="AY108" s="68"/>
      <c r="AZ108" s="68"/>
    </row>
    <row r="109" spans="1:52">
      <c r="A109" s="27">
        <v>303</v>
      </c>
      <c r="B109" s="27" t="s">
        <v>176</v>
      </c>
      <c r="C109" s="27" t="s">
        <v>1978</v>
      </c>
      <c r="D109" s="27"/>
      <c r="E109" s="27"/>
      <c r="F109" s="27" t="s">
        <v>65</v>
      </c>
      <c r="G109" s="27">
        <v>6</v>
      </c>
      <c r="H109" s="27" t="s">
        <v>53</v>
      </c>
      <c r="I109" s="27" t="s">
        <v>54</v>
      </c>
      <c r="J109" s="27"/>
      <c r="K109" s="27"/>
      <c r="L109" s="27" t="s">
        <v>56</v>
      </c>
      <c r="M109" s="27" t="s">
        <v>65</v>
      </c>
      <c r="N109" s="27">
        <v>6</v>
      </c>
      <c r="O109" s="27" t="s">
        <v>53</v>
      </c>
      <c r="P109" s="27" t="s">
        <v>58</v>
      </c>
      <c r="Q109" s="27"/>
      <c r="R109" s="27"/>
      <c r="S109" s="27"/>
      <c r="T109" s="27"/>
      <c r="U109" s="27"/>
      <c r="V109" s="27" t="s">
        <v>176</v>
      </c>
      <c r="W109" s="27">
        <v>13.691890000000001</v>
      </c>
      <c r="X109" s="27">
        <v>-83.965800000000002</v>
      </c>
      <c r="Y109" s="27" t="s">
        <v>1983</v>
      </c>
      <c r="Z109" s="27" t="s">
        <v>1979</v>
      </c>
      <c r="AA109" s="27" t="s">
        <v>1929</v>
      </c>
      <c r="AB109" s="28">
        <f t="shared" si="10"/>
        <v>64.87433333333334</v>
      </c>
      <c r="AC109" s="28">
        <f ca="1">[3]!RandTruncNormal(AB109,VLOOKUP(Y109,$AZ$1:$BD$4,4,FALSE),0,VLOOKUP(Y109,$AZ$1:$BD$4,5,FALSE))</f>
        <v>112.89677407179038</v>
      </c>
      <c r="AD109" s="28">
        <f t="shared" si="11"/>
        <v>64.87433333333334</v>
      </c>
      <c r="AE109" s="28">
        <f ca="1">[3]!RandTruncNormal(AD109,VLOOKUP(Y109,$AZ$1:$BD$4,4,FALSE),0,VLOOKUP(Y109,$AZ$1:$BD$4,5,FALSE))</f>
        <v>57.802139687607905</v>
      </c>
      <c r="AF109" s="29">
        <f t="shared" si="8"/>
        <v>0</v>
      </c>
      <c r="AG109" s="29">
        <f t="shared" si="9"/>
        <v>0</v>
      </c>
      <c r="AH109" s="28">
        <f t="shared" si="15"/>
        <v>0</v>
      </c>
      <c r="AI109" s="28">
        <f t="shared" si="12"/>
        <v>0</v>
      </c>
      <c r="AJ109" s="13">
        <f t="shared" ca="1" si="13"/>
        <v>-55.09463438418247</v>
      </c>
      <c r="AK109" s="68">
        <v>0</v>
      </c>
      <c r="AL109" s="68">
        <v>0</v>
      </c>
      <c r="AM109" s="68" t="str">
        <f t="shared" si="14"/>
        <v>Non-Anthropogenic</v>
      </c>
      <c r="AO109" s="68"/>
      <c r="AP109" s="68"/>
      <c r="AY109" s="68"/>
      <c r="AZ109" s="68"/>
    </row>
    <row r="110" spans="1:52">
      <c r="A110" s="27">
        <v>304</v>
      </c>
      <c r="B110" s="27" t="s">
        <v>177</v>
      </c>
      <c r="C110" s="27" t="s">
        <v>1978</v>
      </c>
      <c r="D110" s="27"/>
      <c r="E110" s="27"/>
      <c r="F110" s="27" t="s">
        <v>66</v>
      </c>
      <c r="G110" s="27">
        <v>9</v>
      </c>
      <c r="H110" s="27" t="s">
        <v>53</v>
      </c>
      <c r="I110" s="27" t="s">
        <v>54</v>
      </c>
      <c r="J110" s="27"/>
      <c r="K110" s="27"/>
      <c r="L110" s="27" t="s">
        <v>56</v>
      </c>
      <c r="M110" s="27" t="s">
        <v>65</v>
      </c>
      <c r="N110" s="27">
        <v>5</v>
      </c>
      <c r="O110" s="27" t="s">
        <v>61</v>
      </c>
      <c r="P110" s="27" t="s">
        <v>58</v>
      </c>
      <c r="Q110" s="27"/>
      <c r="R110" s="27"/>
      <c r="S110" s="27"/>
      <c r="T110" s="27"/>
      <c r="U110" s="27"/>
      <c r="V110" s="27" t="s">
        <v>177</v>
      </c>
      <c r="W110" s="27">
        <v>13.69232</v>
      </c>
      <c r="X110" s="27">
        <v>-83.753190000000004</v>
      </c>
      <c r="Y110" s="27" t="s">
        <v>1983</v>
      </c>
      <c r="Z110" s="27" t="s">
        <v>1977</v>
      </c>
      <c r="AA110" s="27" t="s">
        <v>1929</v>
      </c>
      <c r="AB110" s="28">
        <f t="shared" si="10"/>
        <v>86.051000000000002</v>
      </c>
      <c r="AC110" s="28">
        <f ca="1">[3]!RandTruncNormal(AB110,VLOOKUP(Y110,$AZ$1:$BD$4,4,FALSE),0,VLOOKUP(Y110,$AZ$1:$BD$4,5,FALSE))</f>
        <v>122.61806251461623</v>
      </c>
      <c r="AD110" s="28">
        <f t="shared" si="11"/>
        <v>57.815444444444445</v>
      </c>
      <c r="AE110" s="28">
        <f ca="1">[3]!RandTruncNormal(AD110,VLOOKUP(Y110,$AZ$1:$BD$4,4,FALSE),0,VLOOKUP(Y110,$AZ$1:$BD$4,5,FALSE))</f>
        <v>74.374799891833007</v>
      </c>
      <c r="AF110" s="29">
        <f t="shared" si="8"/>
        <v>-0.44444444444444442</v>
      </c>
      <c r="AG110" s="29">
        <f t="shared" si="9"/>
        <v>-0.44444444444444442</v>
      </c>
      <c r="AH110" s="28">
        <f t="shared" si="15"/>
        <v>-28.235555555555553</v>
      </c>
      <c r="AI110" s="28">
        <f t="shared" si="12"/>
        <v>-28.235555555555553</v>
      </c>
      <c r="AJ110" s="13">
        <f t="shared" ca="1" si="13"/>
        <v>-48.24326262278322</v>
      </c>
      <c r="AK110" s="68">
        <v>0</v>
      </c>
      <c r="AL110" s="68">
        <v>0</v>
      </c>
      <c r="AM110" s="68" t="str">
        <f t="shared" si="14"/>
        <v>Non-Anthropogenic</v>
      </c>
      <c r="AO110" s="68"/>
      <c r="AP110" s="68"/>
      <c r="AY110" s="68"/>
      <c r="AZ110" s="68"/>
    </row>
    <row r="111" spans="1:52">
      <c r="A111" s="27">
        <v>305</v>
      </c>
      <c r="B111" s="27" t="s">
        <v>178</v>
      </c>
      <c r="C111" s="27" t="s">
        <v>1978</v>
      </c>
      <c r="D111" s="27"/>
      <c r="E111" s="27"/>
      <c r="F111" s="27" t="s">
        <v>66</v>
      </c>
      <c r="G111" s="27">
        <v>7</v>
      </c>
      <c r="H111" s="27" t="s">
        <v>53</v>
      </c>
      <c r="I111" s="27" t="s">
        <v>54</v>
      </c>
      <c r="J111" s="27"/>
      <c r="K111" s="27"/>
      <c r="L111" s="27" t="s">
        <v>56</v>
      </c>
      <c r="M111" s="27" t="s">
        <v>66</v>
      </c>
      <c r="N111" s="27">
        <v>7</v>
      </c>
      <c r="O111" s="27" t="s">
        <v>53</v>
      </c>
      <c r="P111" s="27" t="s">
        <v>58</v>
      </c>
      <c r="Q111" s="27" t="s">
        <v>63</v>
      </c>
      <c r="R111" s="27"/>
      <c r="S111" s="27"/>
      <c r="T111" s="27"/>
      <c r="U111" s="27"/>
      <c r="V111" s="27" t="s">
        <v>178</v>
      </c>
      <c r="W111" s="27">
        <v>13.69284</v>
      </c>
      <c r="X111" s="27">
        <v>-83.710660000000004</v>
      </c>
      <c r="Y111" s="27" t="s">
        <v>1983</v>
      </c>
      <c r="Z111" s="27" t="s">
        <v>1979</v>
      </c>
      <c r="AA111" s="27" t="s">
        <v>1928</v>
      </c>
      <c r="AB111" s="28">
        <f t="shared" si="10"/>
        <v>71.933222222222227</v>
      </c>
      <c r="AC111" s="28">
        <f ca="1">[3]!RandTruncNormal(AB111,VLOOKUP(Y111,$AZ$1:$BD$4,4,FALSE),0,VLOOKUP(Y111,$AZ$1:$BD$4,5,FALSE))</f>
        <v>106.8056907028967</v>
      </c>
      <c r="AD111" s="28">
        <f t="shared" si="11"/>
        <v>71.933222222222227</v>
      </c>
      <c r="AE111" s="28">
        <f ca="1">[3]!RandTruncNormal(AD111,VLOOKUP(Y111,$AZ$1:$BD$4,4,FALSE),0,VLOOKUP(Y111,$AZ$1:$BD$4,5,FALSE))</f>
        <v>115.04760065333321</v>
      </c>
      <c r="AF111" s="29">
        <f t="shared" si="8"/>
        <v>0</v>
      </c>
      <c r="AG111" s="29">
        <f t="shared" si="9"/>
        <v>0</v>
      </c>
      <c r="AH111" s="28">
        <f t="shared" si="15"/>
        <v>0</v>
      </c>
      <c r="AI111" s="28">
        <f t="shared" si="12"/>
        <v>0</v>
      </c>
      <c r="AJ111" s="13">
        <f t="shared" ca="1" si="13"/>
        <v>8.2419099504365079</v>
      </c>
      <c r="AK111" s="68">
        <v>0</v>
      </c>
      <c r="AL111" s="68">
        <v>1</v>
      </c>
      <c r="AM111" s="68" t="str">
        <f t="shared" si="14"/>
        <v>Anthopogenic_roads</v>
      </c>
      <c r="AO111" s="68"/>
      <c r="AP111" s="68"/>
      <c r="AY111" s="68"/>
      <c r="AZ111" s="68"/>
    </row>
    <row r="112" spans="1:52">
      <c r="A112" s="27">
        <v>306</v>
      </c>
      <c r="B112" s="27" t="s">
        <v>179</v>
      </c>
      <c r="C112" s="27" t="s">
        <v>1978</v>
      </c>
      <c r="D112" s="27"/>
      <c r="E112" s="27"/>
      <c r="F112" s="27" t="s">
        <v>65</v>
      </c>
      <c r="G112" s="27">
        <v>6</v>
      </c>
      <c r="H112" s="27" t="s">
        <v>53</v>
      </c>
      <c r="I112" s="27" t="s">
        <v>54</v>
      </c>
      <c r="J112" s="27"/>
      <c r="K112" s="27"/>
      <c r="L112" s="27" t="s">
        <v>56</v>
      </c>
      <c r="M112" s="27" t="s">
        <v>65</v>
      </c>
      <c r="N112" s="27">
        <v>6</v>
      </c>
      <c r="O112" s="27" t="s">
        <v>53</v>
      </c>
      <c r="P112" s="27" t="s">
        <v>58</v>
      </c>
      <c r="Q112" s="27" t="s">
        <v>63</v>
      </c>
      <c r="R112" s="27"/>
      <c r="S112" s="27"/>
      <c r="T112" s="27"/>
      <c r="U112" s="27"/>
      <c r="V112" s="27" t="s">
        <v>179</v>
      </c>
      <c r="W112" s="27">
        <v>13.734909999999999</v>
      </c>
      <c r="X112" s="27">
        <v>-83.839910000000003</v>
      </c>
      <c r="Y112" s="27" t="s">
        <v>1983</v>
      </c>
      <c r="Z112" s="27" t="s">
        <v>1979</v>
      </c>
      <c r="AA112" s="27" t="s">
        <v>1929</v>
      </c>
      <c r="AB112" s="28">
        <f t="shared" si="10"/>
        <v>64.87433333333334</v>
      </c>
      <c r="AC112" s="28">
        <f ca="1">[3]!RandTruncNormal(AB112,VLOOKUP(Y112,$AZ$1:$BD$4,4,FALSE),0,VLOOKUP(Y112,$AZ$1:$BD$4,5,FALSE))</f>
        <v>47.779284525212951</v>
      </c>
      <c r="AD112" s="28">
        <f t="shared" si="11"/>
        <v>64.87433333333334</v>
      </c>
      <c r="AE112" s="28">
        <f ca="1">[3]!RandTruncNormal(AD112,VLOOKUP(Y112,$AZ$1:$BD$4,4,FALSE),0,VLOOKUP(Y112,$AZ$1:$BD$4,5,FALSE))</f>
        <v>74.770423590790955</v>
      </c>
      <c r="AF112" s="29">
        <f t="shared" si="8"/>
        <v>0</v>
      </c>
      <c r="AG112" s="29">
        <f t="shared" si="9"/>
        <v>0</v>
      </c>
      <c r="AH112" s="28">
        <f t="shared" si="15"/>
        <v>0</v>
      </c>
      <c r="AI112" s="28">
        <f t="shared" si="12"/>
        <v>0</v>
      </c>
      <c r="AJ112" s="13">
        <f t="shared" ca="1" si="13"/>
        <v>26.991139065578004</v>
      </c>
      <c r="AK112" s="68">
        <v>0</v>
      </c>
      <c r="AL112" s="68">
        <v>0</v>
      </c>
      <c r="AM112" s="68" t="str">
        <f t="shared" si="14"/>
        <v>Non-Anthropogenic</v>
      </c>
      <c r="AO112" s="68"/>
      <c r="AP112" s="68"/>
      <c r="AY112" s="68"/>
      <c r="AZ112" s="68"/>
    </row>
    <row r="113" spans="1:52">
      <c r="A113" s="27">
        <v>307</v>
      </c>
      <c r="B113" s="27" t="s">
        <v>180</v>
      </c>
      <c r="C113" s="27" t="s">
        <v>1978</v>
      </c>
      <c r="D113" s="27"/>
      <c r="E113" s="27"/>
      <c r="F113" s="27" t="s">
        <v>65</v>
      </c>
      <c r="G113" s="27">
        <v>6</v>
      </c>
      <c r="H113" s="27" t="s">
        <v>56</v>
      </c>
      <c r="I113" s="27" t="s">
        <v>54</v>
      </c>
      <c r="J113" s="27"/>
      <c r="K113" s="27"/>
      <c r="L113" s="27" t="s">
        <v>56</v>
      </c>
      <c r="M113" s="27" t="s">
        <v>65</v>
      </c>
      <c r="N113" s="27">
        <v>6</v>
      </c>
      <c r="O113" s="27" t="s">
        <v>53</v>
      </c>
      <c r="P113" s="27" t="s">
        <v>58</v>
      </c>
      <c r="Q113" s="27"/>
      <c r="R113" s="27"/>
      <c r="S113" s="27"/>
      <c r="T113" s="27"/>
      <c r="U113" s="27"/>
      <c r="V113" s="27" t="s">
        <v>180</v>
      </c>
      <c r="W113" s="27">
        <v>13.73545</v>
      </c>
      <c r="X113" s="27">
        <v>-83.797389999999993</v>
      </c>
      <c r="Y113" s="27" t="s">
        <v>1983</v>
      </c>
      <c r="Z113" s="27" t="s">
        <v>1979</v>
      </c>
      <c r="AA113" s="27" t="s">
        <v>1929</v>
      </c>
      <c r="AB113" s="28">
        <f t="shared" si="10"/>
        <v>64.87433333333334</v>
      </c>
      <c r="AC113" s="28">
        <f ca="1">[3]!RandTruncNormal(AB113,VLOOKUP(Y113,$AZ$1:$BD$4,4,FALSE),0,VLOOKUP(Y113,$AZ$1:$BD$4,5,FALSE))</f>
        <v>60.490652922096743</v>
      </c>
      <c r="AD113" s="28">
        <f t="shared" si="11"/>
        <v>64.87433333333334</v>
      </c>
      <c r="AE113" s="28">
        <f ca="1">[3]!RandTruncNormal(AD113,VLOOKUP(Y113,$AZ$1:$BD$4,4,FALSE),0,VLOOKUP(Y113,$AZ$1:$BD$4,5,FALSE))</f>
        <v>89.401944585743934</v>
      </c>
      <c r="AF113" s="29">
        <f t="shared" si="8"/>
        <v>0</v>
      </c>
      <c r="AG113" s="29">
        <f t="shared" si="9"/>
        <v>0</v>
      </c>
      <c r="AH113" s="28">
        <f t="shared" si="15"/>
        <v>0</v>
      </c>
      <c r="AI113" s="28">
        <f t="shared" si="12"/>
        <v>0</v>
      </c>
      <c r="AJ113" s="13">
        <f t="shared" ca="1" si="13"/>
        <v>28.911291663647191</v>
      </c>
      <c r="AK113" s="68">
        <v>0</v>
      </c>
      <c r="AL113" s="68">
        <v>0</v>
      </c>
      <c r="AM113" s="68" t="str">
        <f t="shared" si="14"/>
        <v>Non-Anthropogenic</v>
      </c>
      <c r="AO113" s="68"/>
      <c r="AP113" s="68"/>
      <c r="AY113" s="68"/>
      <c r="AZ113" s="68"/>
    </row>
    <row r="114" spans="1:52">
      <c r="A114" s="27">
        <v>308</v>
      </c>
      <c r="B114" s="27" t="s">
        <v>181</v>
      </c>
      <c r="C114" s="27" t="s">
        <v>1978</v>
      </c>
      <c r="D114" s="27"/>
      <c r="E114" s="27"/>
      <c r="F114" s="27" t="s">
        <v>65</v>
      </c>
      <c r="G114" s="27">
        <v>5</v>
      </c>
      <c r="H114" s="27" t="s">
        <v>56</v>
      </c>
      <c r="I114" s="27" t="s">
        <v>54</v>
      </c>
      <c r="J114" s="27"/>
      <c r="K114" s="27"/>
      <c r="L114" s="27" t="s">
        <v>56</v>
      </c>
      <c r="M114" s="27" t="s">
        <v>65</v>
      </c>
      <c r="N114" s="27">
        <v>5</v>
      </c>
      <c r="O114" s="27" t="s">
        <v>53</v>
      </c>
      <c r="P114" s="27" t="s">
        <v>58</v>
      </c>
      <c r="Q114" s="27"/>
      <c r="R114" s="27"/>
      <c r="S114" s="27"/>
      <c r="T114" s="27"/>
      <c r="U114" s="27"/>
      <c r="V114" s="27" t="s">
        <v>181</v>
      </c>
      <c r="W114" s="27">
        <v>13.73542</v>
      </c>
      <c r="X114" s="27">
        <v>-83.627390000000005</v>
      </c>
      <c r="Y114" s="27" t="s">
        <v>1983</v>
      </c>
      <c r="Z114" s="27" t="s">
        <v>1979</v>
      </c>
      <c r="AA114" s="27" t="s">
        <v>1929</v>
      </c>
      <c r="AB114" s="28">
        <f t="shared" si="10"/>
        <v>57.815444444444445</v>
      </c>
      <c r="AC114" s="28">
        <f ca="1">[3]!RandTruncNormal(AB114,VLOOKUP(Y114,$AZ$1:$BD$4,4,FALSE),0,VLOOKUP(Y114,$AZ$1:$BD$4,5,FALSE))</f>
        <v>78.233410051289596</v>
      </c>
      <c r="AD114" s="28">
        <f t="shared" si="11"/>
        <v>57.815444444444445</v>
      </c>
      <c r="AE114" s="28">
        <f ca="1">[3]!RandTruncNormal(AD114,VLOOKUP(Y114,$AZ$1:$BD$4,4,FALSE),0,VLOOKUP(Y114,$AZ$1:$BD$4,5,FALSE))</f>
        <v>44.126225075276402</v>
      </c>
      <c r="AF114" s="29">
        <f t="shared" si="8"/>
        <v>0</v>
      </c>
      <c r="AG114" s="29">
        <f t="shared" si="9"/>
        <v>0</v>
      </c>
      <c r="AH114" s="28">
        <f t="shared" si="15"/>
        <v>0</v>
      </c>
      <c r="AI114" s="28">
        <f t="shared" si="12"/>
        <v>0</v>
      </c>
      <c r="AJ114" s="13">
        <f t="shared" ca="1" si="13"/>
        <v>-34.107184976013194</v>
      </c>
      <c r="AK114" s="68">
        <v>0</v>
      </c>
      <c r="AL114" s="68">
        <v>0</v>
      </c>
      <c r="AM114" s="68" t="str">
        <f t="shared" si="14"/>
        <v>Non-Anthropogenic</v>
      </c>
      <c r="AO114" s="68"/>
      <c r="AP114" s="68"/>
      <c r="AY114" s="68"/>
      <c r="AZ114" s="68"/>
    </row>
    <row r="115" spans="1:52">
      <c r="A115" s="27">
        <v>309</v>
      </c>
      <c r="B115" s="27" t="s">
        <v>182</v>
      </c>
      <c r="C115" s="27" t="s">
        <v>1978</v>
      </c>
      <c r="D115" s="27"/>
      <c r="E115" s="27"/>
      <c r="F115" s="27" t="s">
        <v>66</v>
      </c>
      <c r="G115" s="27">
        <v>7</v>
      </c>
      <c r="H115" s="27" t="s">
        <v>53</v>
      </c>
      <c r="I115" s="27" t="s">
        <v>54</v>
      </c>
      <c r="J115" s="27"/>
      <c r="K115" s="27"/>
      <c r="L115" s="27" t="s">
        <v>56</v>
      </c>
      <c r="M115" s="27" t="s">
        <v>65</v>
      </c>
      <c r="N115" s="27">
        <v>5</v>
      </c>
      <c r="O115" s="27" t="s">
        <v>53</v>
      </c>
      <c r="P115" s="27" t="s">
        <v>58</v>
      </c>
      <c r="Q115" s="27"/>
      <c r="R115" s="27"/>
      <c r="S115" s="27"/>
      <c r="T115" s="27"/>
      <c r="U115" s="27"/>
      <c r="V115" s="27" t="s">
        <v>182</v>
      </c>
      <c r="W115" s="27">
        <v>13.77792</v>
      </c>
      <c r="X115" s="27">
        <v>-84.051860000000005</v>
      </c>
      <c r="Y115" s="27" t="s">
        <v>1983</v>
      </c>
      <c r="Z115" s="27" t="s">
        <v>1977</v>
      </c>
      <c r="AA115" s="27" t="s">
        <v>1929</v>
      </c>
      <c r="AB115" s="28">
        <f t="shared" si="10"/>
        <v>71.933222222222227</v>
      </c>
      <c r="AC115" s="28">
        <f ca="1">[3]!RandTruncNormal(AB115,VLOOKUP(Y115,$AZ$1:$BD$4,4,FALSE),0,VLOOKUP(Y115,$AZ$1:$BD$4,5,FALSE))</f>
        <v>8.2256722816610406</v>
      </c>
      <c r="AD115" s="28">
        <f t="shared" si="11"/>
        <v>57.815444444444445</v>
      </c>
      <c r="AE115" s="28">
        <f ca="1">[3]!RandTruncNormal(AD115,VLOOKUP(Y115,$AZ$1:$BD$4,4,FALSE),0,VLOOKUP(Y115,$AZ$1:$BD$4,5,FALSE))</f>
        <v>55.139224690558962</v>
      </c>
      <c r="AF115" s="29">
        <f t="shared" si="8"/>
        <v>-0.22222222222222221</v>
      </c>
      <c r="AG115" s="29">
        <f t="shared" si="9"/>
        <v>-0.22222222222222221</v>
      </c>
      <c r="AH115" s="28">
        <f t="shared" si="15"/>
        <v>-14.117777777777777</v>
      </c>
      <c r="AI115" s="28">
        <f t="shared" si="12"/>
        <v>-14.117777777777777</v>
      </c>
      <c r="AJ115" s="13">
        <f t="shared" ca="1" si="13"/>
        <v>46.913552408897921</v>
      </c>
      <c r="AK115" s="68">
        <v>0</v>
      </c>
      <c r="AL115" s="68">
        <v>0</v>
      </c>
      <c r="AM115" s="68" t="str">
        <f t="shared" si="14"/>
        <v>Non-Anthropogenic</v>
      </c>
      <c r="AO115" s="68"/>
      <c r="AP115" s="68"/>
      <c r="AY115" s="68"/>
      <c r="AZ115" s="68"/>
    </row>
    <row r="116" spans="1:52">
      <c r="A116" s="27">
        <v>310</v>
      </c>
      <c r="B116" s="27" t="s">
        <v>183</v>
      </c>
      <c r="C116" s="27" t="s">
        <v>1978</v>
      </c>
      <c r="D116" s="27"/>
      <c r="E116" s="27"/>
      <c r="F116" s="27" t="s">
        <v>66</v>
      </c>
      <c r="G116" s="27">
        <v>9</v>
      </c>
      <c r="H116" s="27" t="s">
        <v>53</v>
      </c>
      <c r="I116" s="27" t="s">
        <v>54</v>
      </c>
      <c r="J116" s="27" t="s">
        <v>59</v>
      </c>
      <c r="K116" s="27"/>
      <c r="L116" s="27" t="s">
        <v>56</v>
      </c>
      <c r="M116" s="27" t="s">
        <v>66</v>
      </c>
      <c r="N116" s="27">
        <v>9</v>
      </c>
      <c r="O116" s="27" t="s">
        <v>53</v>
      </c>
      <c r="P116" s="27" t="s">
        <v>57</v>
      </c>
      <c r="Q116" s="27"/>
      <c r="R116" s="27"/>
      <c r="S116" s="27"/>
      <c r="T116" s="27"/>
      <c r="U116" s="27"/>
      <c r="V116" s="27" t="s">
        <v>183</v>
      </c>
      <c r="W116" s="27">
        <v>13.77679</v>
      </c>
      <c r="X116" s="27">
        <v>-83.79683</v>
      </c>
      <c r="Y116" s="27" t="s">
        <v>1983</v>
      </c>
      <c r="Z116" s="27" t="s">
        <v>1979</v>
      </c>
      <c r="AA116" s="27" t="s">
        <v>1929</v>
      </c>
      <c r="AB116" s="28">
        <f t="shared" si="10"/>
        <v>86.051000000000002</v>
      </c>
      <c r="AC116" s="28">
        <f ca="1">[3]!RandTruncNormal(AB116,VLOOKUP(Y116,$AZ$1:$BD$4,4,FALSE),0,VLOOKUP(Y116,$AZ$1:$BD$4,5,FALSE))</f>
        <v>104.54498979808196</v>
      </c>
      <c r="AD116" s="28">
        <f t="shared" si="11"/>
        <v>86.051000000000002</v>
      </c>
      <c r="AE116" s="28">
        <f ca="1">[3]!RandTruncNormal(AD116,VLOOKUP(Y116,$AZ$1:$BD$4,4,FALSE),0,VLOOKUP(Y116,$AZ$1:$BD$4,5,FALSE))</f>
        <v>53.291234247920798</v>
      </c>
      <c r="AF116" s="29">
        <f t="shared" si="8"/>
        <v>0</v>
      </c>
      <c r="AG116" s="29">
        <f t="shared" si="9"/>
        <v>0</v>
      </c>
      <c r="AH116" s="28">
        <f t="shared" si="15"/>
        <v>0</v>
      </c>
      <c r="AI116" s="28">
        <f t="shared" si="12"/>
        <v>0</v>
      </c>
      <c r="AJ116" s="13">
        <f t="shared" ca="1" si="13"/>
        <v>-51.253755550161159</v>
      </c>
      <c r="AK116" s="68">
        <v>0</v>
      </c>
      <c r="AL116" s="68">
        <v>0</v>
      </c>
      <c r="AM116" s="68" t="str">
        <f t="shared" si="14"/>
        <v>Non-Anthropogenic</v>
      </c>
      <c r="AO116" s="68"/>
      <c r="AP116" s="68"/>
      <c r="AY116" s="68"/>
      <c r="AZ116" s="68"/>
    </row>
    <row r="117" spans="1:52">
      <c r="A117" s="27">
        <v>311</v>
      </c>
      <c r="B117" s="27" t="s">
        <v>184</v>
      </c>
      <c r="C117" s="27" t="s">
        <v>1978</v>
      </c>
      <c r="D117" s="27"/>
      <c r="E117" s="27"/>
      <c r="F117" s="27" t="s">
        <v>66</v>
      </c>
      <c r="G117" s="27">
        <v>7</v>
      </c>
      <c r="H117" s="27" t="s">
        <v>53</v>
      </c>
      <c r="I117" s="27" t="s">
        <v>54</v>
      </c>
      <c r="J117" s="27"/>
      <c r="K117" s="27"/>
      <c r="L117" s="27" t="s">
        <v>56</v>
      </c>
      <c r="M117" s="27" t="s">
        <v>65</v>
      </c>
      <c r="N117" s="27">
        <v>6</v>
      </c>
      <c r="O117" s="27" t="s">
        <v>53</v>
      </c>
      <c r="P117" s="27" t="s">
        <v>58</v>
      </c>
      <c r="Q117" s="27" t="s">
        <v>63</v>
      </c>
      <c r="R117" s="27"/>
      <c r="S117" s="27"/>
      <c r="T117" s="27"/>
      <c r="U117" s="27"/>
      <c r="V117" s="27" t="s">
        <v>184</v>
      </c>
      <c r="W117" s="27">
        <v>13.820830000000001</v>
      </c>
      <c r="X117" s="27">
        <v>-83.583640000000003</v>
      </c>
      <c r="Y117" s="27" t="s">
        <v>1983</v>
      </c>
      <c r="Z117" s="27" t="s">
        <v>1977</v>
      </c>
      <c r="AA117" s="27" t="s">
        <v>1929</v>
      </c>
      <c r="AB117" s="28">
        <f t="shared" si="10"/>
        <v>71.933222222222227</v>
      </c>
      <c r="AC117" s="28">
        <f ca="1">[3]!RandTruncNormal(AB117,VLOOKUP(Y117,$AZ$1:$BD$4,4,FALSE),0,VLOOKUP(Y117,$AZ$1:$BD$4,5,FALSE))</f>
        <v>163.17274580229537</v>
      </c>
      <c r="AD117" s="28">
        <f t="shared" si="11"/>
        <v>64.87433333333334</v>
      </c>
      <c r="AE117" s="28">
        <f ca="1">[3]!RandTruncNormal(AD117,VLOOKUP(Y117,$AZ$1:$BD$4,4,FALSE),0,VLOOKUP(Y117,$AZ$1:$BD$4,5,FALSE))</f>
        <v>129.4027805734477</v>
      </c>
      <c r="AF117" s="29">
        <f t="shared" si="8"/>
        <v>-0.1111111111111111</v>
      </c>
      <c r="AG117" s="29">
        <f t="shared" si="9"/>
        <v>0</v>
      </c>
      <c r="AH117" s="28">
        <f t="shared" si="15"/>
        <v>0</v>
      </c>
      <c r="AI117" s="28">
        <f t="shared" si="12"/>
        <v>-7.0588888888888883</v>
      </c>
      <c r="AJ117" s="13">
        <f t="shared" ca="1" si="13"/>
        <v>-33.769965228847667</v>
      </c>
      <c r="AK117" s="68">
        <v>0</v>
      </c>
      <c r="AL117" s="68">
        <v>0</v>
      </c>
      <c r="AM117" s="68" t="str">
        <f t="shared" si="14"/>
        <v>Non-Anthropogenic</v>
      </c>
      <c r="AO117" s="68"/>
      <c r="AP117" s="68"/>
      <c r="AY117" s="68"/>
      <c r="AZ117" s="68"/>
    </row>
    <row r="118" spans="1:52">
      <c r="A118" s="27">
        <v>312</v>
      </c>
      <c r="B118" s="27" t="s">
        <v>185</v>
      </c>
      <c r="C118" s="27" t="s">
        <v>1978</v>
      </c>
      <c r="D118" s="27"/>
      <c r="E118" s="27"/>
      <c r="F118" s="27" t="s">
        <v>65</v>
      </c>
      <c r="G118" s="27">
        <v>4</v>
      </c>
      <c r="H118" s="27" t="s">
        <v>56</v>
      </c>
      <c r="I118" s="27" t="s">
        <v>54</v>
      </c>
      <c r="J118" s="27"/>
      <c r="K118" s="27"/>
      <c r="L118" s="27" t="s">
        <v>56</v>
      </c>
      <c r="M118" s="27" t="s">
        <v>65</v>
      </c>
      <c r="N118" s="27">
        <v>3</v>
      </c>
      <c r="O118" s="27" t="s">
        <v>53</v>
      </c>
      <c r="P118" s="27" t="s">
        <v>186</v>
      </c>
      <c r="Q118" s="27" t="s">
        <v>63</v>
      </c>
      <c r="R118" s="27"/>
      <c r="S118" s="27"/>
      <c r="T118" s="27"/>
      <c r="U118" s="27"/>
      <c r="V118" s="27" t="s">
        <v>185</v>
      </c>
      <c r="W118" s="27">
        <v>13.862299999999999</v>
      </c>
      <c r="X118" s="27">
        <v>-83.753140000000002</v>
      </c>
      <c r="Y118" s="27" t="s">
        <v>1983</v>
      </c>
      <c r="Z118" s="27" t="s">
        <v>1977</v>
      </c>
      <c r="AA118" s="27" t="s">
        <v>1929</v>
      </c>
      <c r="AB118" s="28">
        <f t="shared" si="10"/>
        <v>50.756555555555551</v>
      </c>
      <c r="AC118" s="28">
        <f ca="1">[3]!RandTruncNormal(AB118,VLOOKUP(Y118,$AZ$1:$BD$4,4,FALSE),0,VLOOKUP(Y118,$AZ$1:$BD$4,5,FALSE))</f>
        <v>59.738003106475844</v>
      </c>
      <c r="AD118" s="28">
        <f t="shared" si="11"/>
        <v>43.697666666666663</v>
      </c>
      <c r="AE118" s="28">
        <f ca="1">[3]!RandTruncNormal(AD118,VLOOKUP(Y118,$AZ$1:$BD$4,4,FALSE),0,VLOOKUP(Y118,$AZ$1:$BD$4,5,FALSE))</f>
        <v>47.582596159784096</v>
      </c>
      <c r="AF118" s="29">
        <f t="shared" si="8"/>
        <v>-0.1111111111111111</v>
      </c>
      <c r="AG118" s="29">
        <f t="shared" si="9"/>
        <v>0</v>
      </c>
      <c r="AH118" s="28">
        <f t="shared" si="15"/>
        <v>0</v>
      </c>
      <c r="AI118" s="28">
        <f t="shared" si="12"/>
        <v>-7.0588888888888883</v>
      </c>
      <c r="AJ118" s="13">
        <f t="shared" ca="1" si="13"/>
        <v>-12.155406946691748</v>
      </c>
      <c r="AK118" s="68">
        <v>0</v>
      </c>
      <c r="AL118" s="68">
        <v>0</v>
      </c>
      <c r="AM118" s="68" t="str">
        <f t="shared" si="14"/>
        <v>Non-Anthropogenic</v>
      </c>
      <c r="AO118" s="68"/>
      <c r="AP118" s="68"/>
      <c r="AY118" s="68"/>
      <c r="AZ118" s="68"/>
    </row>
    <row r="119" spans="1:52">
      <c r="A119" s="27">
        <v>313</v>
      </c>
      <c r="B119" s="27" t="s">
        <v>187</v>
      </c>
      <c r="C119" s="27" t="s">
        <v>1978</v>
      </c>
      <c r="D119" s="27"/>
      <c r="E119" s="27"/>
      <c r="F119" s="27" t="s">
        <v>65</v>
      </c>
      <c r="G119" s="27">
        <v>6</v>
      </c>
      <c r="H119" s="27" t="s">
        <v>53</v>
      </c>
      <c r="I119" s="27" t="s">
        <v>54</v>
      </c>
      <c r="J119" s="27"/>
      <c r="K119" s="27"/>
      <c r="L119" s="27" t="s">
        <v>56</v>
      </c>
      <c r="M119" s="27" t="s">
        <v>65</v>
      </c>
      <c r="N119" s="27">
        <v>4</v>
      </c>
      <c r="O119" s="27" t="s">
        <v>53</v>
      </c>
      <c r="P119" s="27" t="s">
        <v>58</v>
      </c>
      <c r="Q119" s="27"/>
      <c r="R119" s="27"/>
      <c r="S119" s="27"/>
      <c r="T119" s="27"/>
      <c r="U119" s="27"/>
      <c r="V119" s="27" t="s">
        <v>187</v>
      </c>
      <c r="W119" s="27">
        <v>13.861660000000001</v>
      </c>
      <c r="X119" s="27">
        <v>-83.625579999999999</v>
      </c>
      <c r="Y119" s="27" t="s">
        <v>1983</v>
      </c>
      <c r="Z119" s="27" t="s">
        <v>1977</v>
      </c>
      <c r="AA119" s="27" t="s">
        <v>1929</v>
      </c>
      <c r="AB119" s="28">
        <f t="shared" si="10"/>
        <v>64.87433333333334</v>
      </c>
      <c r="AC119" s="28">
        <f ca="1">[3]!RandTruncNormal(AB119,VLOOKUP(Y119,$AZ$1:$BD$4,4,FALSE),0,VLOOKUP(Y119,$AZ$1:$BD$4,5,FALSE))</f>
        <v>51.268176182795244</v>
      </c>
      <c r="AD119" s="28">
        <f t="shared" si="11"/>
        <v>50.756555555555551</v>
      </c>
      <c r="AE119" s="28">
        <f ca="1">[3]!RandTruncNormal(AD119,VLOOKUP(Y119,$AZ$1:$BD$4,4,FALSE),0,VLOOKUP(Y119,$AZ$1:$BD$4,5,FALSE))</f>
        <v>43.814091257250773</v>
      </c>
      <c r="AF119" s="29">
        <f t="shared" si="8"/>
        <v>-0.22222222222222221</v>
      </c>
      <c r="AG119" s="29">
        <f t="shared" si="9"/>
        <v>-0.22222222222222221</v>
      </c>
      <c r="AH119" s="28">
        <f t="shared" si="15"/>
        <v>-14.117777777777777</v>
      </c>
      <c r="AI119" s="28">
        <f t="shared" si="12"/>
        <v>-14.117777777777777</v>
      </c>
      <c r="AJ119" s="13">
        <f t="shared" ca="1" si="13"/>
        <v>-7.4540849255444712</v>
      </c>
      <c r="AK119" s="68">
        <v>0</v>
      </c>
      <c r="AL119" s="68">
        <v>0</v>
      </c>
      <c r="AM119" s="68" t="str">
        <f t="shared" si="14"/>
        <v>Non-Anthropogenic</v>
      </c>
      <c r="AO119" s="68"/>
      <c r="AP119" s="68"/>
      <c r="AY119" s="68"/>
      <c r="AZ119" s="68"/>
    </row>
    <row r="120" spans="1:52">
      <c r="A120" s="27">
        <v>314</v>
      </c>
      <c r="B120" s="27" t="s">
        <v>188</v>
      </c>
      <c r="C120" s="27" t="s">
        <v>1978</v>
      </c>
      <c r="D120" s="27"/>
      <c r="E120" s="27"/>
      <c r="F120" s="27" t="s">
        <v>66</v>
      </c>
      <c r="G120" s="27">
        <v>9</v>
      </c>
      <c r="H120" s="27" t="s">
        <v>53</v>
      </c>
      <c r="I120" s="27" t="s">
        <v>54</v>
      </c>
      <c r="J120" s="27"/>
      <c r="K120" s="27"/>
      <c r="L120" s="27" t="s">
        <v>56</v>
      </c>
      <c r="M120" s="27" t="s">
        <v>66</v>
      </c>
      <c r="N120" s="27">
        <v>9</v>
      </c>
      <c r="O120" s="27" t="s">
        <v>53</v>
      </c>
      <c r="P120" s="27" t="s">
        <v>58</v>
      </c>
      <c r="Q120" s="27"/>
      <c r="R120" s="27"/>
      <c r="S120" s="27"/>
      <c r="T120" s="27"/>
      <c r="U120" s="27"/>
      <c r="V120" s="27" t="s">
        <v>188</v>
      </c>
      <c r="W120" s="27">
        <v>13.8622</v>
      </c>
      <c r="X120" s="27">
        <v>-83.499269999999996</v>
      </c>
      <c r="Y120" s="27" t="s">
        <v>1983</v>
      </c>
      <c r="Z120" s="27" t="s">
        <v>1979</v>
      </c>
      <c r="AA120" s="27" t="s">
        <v>1929</v>
      </c>
      <c r="AB120" s="28">
        <f t="shared" si="10"/>
        <v>86.051000000000002</v>
      </c>
      <c r="AC120" s="28">
        <f ca="1">[3]!RandTruncNormal(AB120,VLOOKUP(Y120,$AZ$1:$BD$4,4,FALSE),0,VLOOKUP(Y120,$AZ$1:$BD$4,5,FALSE))</f>
        <v>62.262097805159968</v>
      </c>
      <c r="AD120" s="28">
        <f t="shared" si="11"/>
        <v>86.051000000000002</v>
      </c>
      <c r="AE120" s="28">
        <f ca="1">[3]!RandTruncNormal(AD120,VLOOKUP(Y120,$AZ$1:$BD$4,4,FALSE),0,VLOOKUP(Y120,$AZ$1:$BD$4,5,FALSE))</f>
        <v>57.434681322130487</v>
      </c>
      <c r="AF120" s="29">
        <f t="shared" si="8"/>
        <v>0</v>
      </c>
      <c r="AG120" s="29">
        <f t="shared" si="9"/>
        <v>0</v>
      </c>
      <c r="AH120" s="28">
        <f t="shared" si="15"/>
        <v>0</v>
      </c>
      <c r="AI120" s="28">
        <f t="shared" si="12"/>
        <v>0</v>
      </c>
      <c r="AJ120" s="13">
        <f t="shared" ca="1" si="13"/>
        <v>-4.8274164830294808</v>
      </c>
      <c r="AK120" s="68">
        <v>0</v>
      </c>
      <c r="AL120" s="68">
        <v>0</v>
      </c>
      <c r="AM120" s="68" t="str">
        <f t="shared" si="14"/>
        <v>Non-Anthropogenic</v>
      </c>
      <c r="AO120" s="68"/>
      <c r="AP120" s="68"/>
      <c r="AY120" s="68"/>
      <c r="AZ120" s="68"/>
    </row>
    <row r="121" spans="1:52">
      <c r="A121" s="27">
        <v>315</v>
      </c>
      <c r="B121" s="27" t="s">
        <v>189</v>
      </c>
      <c r="C121" s="27" t="s">
        <v>1978</v>
      </c>
      <c r="D121" s="27"/>
      <c r="E121" s="27"/>
      <c r="F121" s="27" t="s">
        <v>66</v>
      </c>
      <c r="G121" s="27">
        <v>9</v>
      </c>
      <c r="H121" s="27" t="s">
        <v>53</v>
      </c>
      <c r="I121" s="27" t="s">
        <v>54</v>
      </c>
      <c r="J121" s="27"/>
      <c r="K121" s="27"/>
      <c r="L121" s="27" t="s">
        <v>56</v>
      </c>
      <c r="M121" s="27" t="s">
        <v>65</v>
      </c>
      <c r="N121" s="27">
        <v>4</v>
      </c>
      <c r="O121" s="27" t="s">
        <v>56</v>
      </c>
      <c r="P121" s="27" t="s">
        <v>58</v>
      </c>
      <c r="Q121" s="27"/>
      <c r="R121" s="27"/>
      <c r="S121" s="27"/>
      <c r="T121" s="27"/>
      <c r="U121" s="27"/>
      <c r="V121" s="27" t="s">
        <v>189</v>
      </c>
      <c r="W121" s="27">
        <v>13.904769999999999</v>
      </c>
      <c r="X121" s="27">
        <v>-83.499870000000001</v>
      </c>
      <c r="Y121" s="27" t="s">
        <v>1983</v>
      </c>
      <c r="Z121" s="27" t="s">
        <v>1977</v>
      </c>
      <c r="AA121" s="27" t="s">
        <v>1929</v>
      </c>
      <c r="AB121" s="28">
        <f t="shared" si="10"/>
        <v>86.051000000000002</v>
      </c>
      <c r="AC121" s="28">
        <f ca="1">[3]!RandTruncNormal(AB121,VLOOKUP(Y121,$AZ$1:$BD$4,4,FALSE),0,VLOOKUP(Y121,$AZ$1:$BD$4,5,FALSE))</f>
        <v>85.603979098017831</v>
      </c>
      <c r="AD121" s="28">
        <f t="shared" si="11"/>
        <v>50.756555555555551</v>
      </c>
      <c r="AE121" s="28">
        <f ca="1">[3]!RandTruncNormal(AD121,VLOOKUP(Y121,$AZ$1:$BD$4,4,FALSE),0,VLOOKUP(Y121,$AZ$1:$BD$4,5,FALSE))</f>
        <v>108.75646552303037</v>
      </c>
      <c r="AF121" s="29">
        <f t="shared" si="8"/>
        <v>-0.55555555555555558</v>
      </c>
      <c r="AG121" s="29">
        <f t="shared" si="9"/>
        <v>-0.55555555555555558</v>
      </c>
      <c r="AH121" s="28">
        <f t="shared" si="15"/>
        <v>-35.294444444444444</v>
      </c>
      <c r="AI121" s="28">
        <f t="shared" si="12"/>
        <v>-35.294444444444444</v>
      </c>
      <c r="AJ121" s="13">
        <f t="shared" ca="1" si="13"/>
        <v>23.15248642501254</v>
      </c>
      <c r="AK121" s="68">
        <v>0</v>
      </c>
      <c r="AL121" s="68">
        <v>0</v>
      </c>
      <c r="AM121" s="68" t="str">
        <f t="shared" si="14"/>
        <v>Non-Anthropogenic</v>
      </c>
      <c r="AO121" s="68"/>
      <c r="AP121" s="68"/>
      <c r="AY121" s="68"/>
      <c r="AZ121" s="68"/>
    </row>
    <row r="122" spans="1:52">
      <c r="A122" s="27">
        <v>316</v>
      </c>
      <c r="B122" s="27" t="s">
        <v>190</v>
      </c>
      <c r="C122" s="27" t="s">
        <v>1978</v>
      </c>
      <c r="D122" s="27"/>
      <c r="E122" s="27"/>
      <c r="F122" s="27" t="s">
        <v>66</v>
      </c>
      <c r="G122" s="27">
        <v>8</v>
      </c>
      <c r="H122" s="27" t="s">
        <v>53</v>
      </c>
      <c r="I122" s="27" t="s">
        <v>54</v>
      </c>
      <c r="J122" s="27" t="s">
        <v>59</v>
      </c>
      <c r="K122" s="27"/>
      <c r="L122" s="27" t="s">
        <v>56</v>
      </c>
      <c r="M122" s="27" t="s">
        <v>66</v>
      </c>
      <c r="N122" s="27">
        <v>8</v>
      </c>
      <c r="O122" s="27" t="s">
        <v>53</v>
      </c>
      <c r="P122" s="27" t="s">
        <v>57</v>
      </c>
      <c r="Q122" s="27"/>
      <c r="R122" s="27"/>
      <c r="S122" s="27"/>
      <c r="T122" s="27"/>
      <c r="U122" s="27"/>
      <c r="V122" s="27" t="s">
        <v>190</v>
      </c>
      <c r="W122" s="27">
        <v>13.946669999999999</v>
      </c>
      <c r="X122" s="27">
        <v>-83.626760000000004</v>
      </c>
      <c r="Y122" s="27" t="s">
        <v>1983</v>
      </c>
      <c r="Z122" s="27" t="s">
        <v>1979</v>
      </c>
      <c r="AA122" s="27" t="s">
        <v>1929</v>
      </c>
      <c r="AB122" s="28">
        <f t="shared" si="10"/>
        <v>78.992111111111114</v>
      </c>
      <c r="AC122" s="28">
        <f ca="1">[3]!RandTruncNormal(AB122,VLOOKUP(Y122,$AZ$1:$BD$4,4,FALSE),0,VLOOKUP(Y122,$AZ$1:$BD$4,5,FALSE))</f>
        <v>49.930059889350083</v>
      </c>
      <c r="AD122" s="28">
        <f t="shared" si="11"/>
        <v>78.992111111111114</v>
      </c>
      <c r="AE122" s="28">
        <f ca="1">[3]!RandTruncNormal(AD122,VLOOKUP(Y122,$AZ$1:$BD$4,4,FALSE),0,VLOOKUP(Y122,$AZ$1:$BD$4,5,FALSE))</f>
        <v>19.482151245003095</v>
      </c>
      <c r="AF122" s="29">
        <f t="shared" si="8"/>
        <v>0</v>
      </c>
      <c r="AG122" s="29">
        <f t="shared" si="9"/>
        <v>0</v>
      </c>
      <c r="AH122" s="28">
        <f t="shared" si="15"/>
        <v>0</v>
      </c>
      <c r="AI122" s="28">
        <f t="shared" si="12"/>
        <v>0</v>
      </c>
      <c r="AJ122" s="13">
        <f t="shared" ca="1" si="13"/>
        <v>-30.447908644346988</v>
      </c>
      <c r="AK122" s="68">
        <v>0</v>
      </c>
      <c r="AL122" s="68">
        <v>0</v>
      </c>
      <c r="AM122" s="68" t="str">
        <f t="shared" si="14"/>
        <v>Non-Anthropogenic</v>
      </c>
      <c r="AO122" s="68"/>
      <c r="AP122" s="68"/>
      <c r="AY122" s="68"/>
      <c r="AZ122" s="68"/>
    </row>
    <row r="123" spans="1:52">
      <c r="A123" s="27">
        <v>317</v>
      </c>
      <c r="B123" s="27" t="s">
        <v>191</v>
      </c>
      <c r="C123" s="27" t="s">
        <v>1978</v>
      </c>
      <c r="D123" s="27"/>
      <c r="E123" s="27"/>
      <c r="F123" s="27" t="s">
        <v>65</v>
      </c>
      <c r="G123" s="27">
        <v>3</v>
      </c>
      <c r="H123" s="27" t="s">
        <v>61</v>
      </c>
      <c r="I123" s="27" t="s">
        <v>54</v>
      </c>
      <c r="J123" s="27"/>
      <c r="K123" s="27"/>
      <c r="L123" s="27" t="s">
        <v>56</v>
      </c>
      <c r="M123" s="27" t="s">
        <v>65</v>
      </c>
      <c r="N123" s="27">
        <v>3</v>
      </c>
      <c r="O123" s="27" t="s">
        <v>61</v>
      </c>
      <c r="P123" s="27" t="s">
        <v>58</v>
      </c>
      <c r="Q123" s="27"/>
      <c r="R123" s="27"/>
      <c r="S123" s="27"/>
      <c r="T123" s="27"/>
      <c r="U123" s="27"/>
      <c r="V123" s="27" t="s">
        <v>191</v>
      </c>
      <c r="W123" s="27">
        <v>13.947229999999999</v>
      </c>
      <c r="X123" s="27">
        <v>-83.584249999999997</v>
      </c>
      <c r="Y123" s="27" t="s">
        <v>1983</v>
      </c>
      <c r="Z123" s="27" t="s">
        <v>1979</v>
      </c>
      <c r="AA123" s="27" t="s">
        <v>1929</v>
      </c>
      <c r="AB123" s="28">
        <f t="shared" si="10"/>
        <v>43.697666666666663</v>
      </c>
      <c r="AC123" s="28">
        <f ca="1">[3]!RandTruncNormal(AB123,VLOOKUP(Y123,$AZ$1:$BD$4,4,FALSE),0,VLOOKUP(Y123,$AZ$1:$BD$4,5,FALSE))</f>
        <v>23.886563326536116</v>
      </c>
      <c r="AD123" s="28">
        <f t="shared" si="11"/>
        <v>43.697666666666663</v>
      </c>
      <c r="AE123" s="28">
        <f ca="1">[3]!RandTruncNormal(AD123,VLOOKUP(Y123,$AZ$1:$BD$4,4,FALSE),0,VLOOKUP(Y123,$AZ$1:$BD$4,5,FALSE))</f>
        <v>133.66083795559516</v>
      </c>
      <c r="AF123" s="29">
        <f t="shared" si="8"/>
        <v>0</v>
      </c>
      <c r="AG123" s="29">
        <f t="shared" si="9"/>
        <v>0</v>
      </c>
      <c r="AH123" s="28">
        <f t="shared" si="15"/>
        <v>0</v>
      </c>
      <c r="AI123" s="28">
        <f t="shared" si="12"/>
        <v>0</v>
      </c>
      <c r="AJ123" s="13">
        <f t="shared" ca="1" si="13"/>
        <v>109.77427462905904</v>
      </c>
      <c r="AK123" s="68">
        <v>0</v>
      </c>
      <c r="AL123" s="68">
        <v>0</v>
      </c>
      <c r="AM123" s="68" t="str">
        <f t="shared" si="14"/>
        <v>Non-Anthropogenic</v>
      </c>
      <c r="AO123" s="68"/>
      <c r="AP123" s="68"/>
      <c r="AY123" s="68"/>
      <c r="AZ123" s="68"/>
    </row>
    <row r="124" spans="1:52">
      <c r="A124" s="27">
        <v>318</v>
      </c>
      <c r="B124" s="27" t="s">
        <v>192</v>
      </c>
      <c r="C124" s="27" t="s">
        <v>1978</v>
      </c>
      <c r="D124" s="27"/>
      <c r="E124" s="27"/>
      <c r="F124" s="27" t="s">
        <v>66</v>
      </c>
      <c r="G124" s="27">
        <v>9</v>
      </c>
      <c r="H124" s="27" t="s">
        <v>53</v>
      </c>
      <c r="I124" s="27" t="s">
        <v>54</v>
      </c>
      <c r="J124" s="27" t="s">
        <v>59</v>
      </c>
      <c r="K124" s="27"/>
      <c r="L124" s="27" t="s">
        <v>56</v>
      </c>
      <c r="M124" s="27" t="s">
        <v>66</v>
      </c>
      <c r="N124" s="27">
        <v>9</v>
      </c>
      <c r="O124" s="27" t="s">
        <v>53</v>
      </c>
      <c r="P124" s="27" t="s">
        <v>57</v>
      </c>
      <c r="Q124" s="27"/>
      <c r="R124" s="27"/>
      <c r="S124" s="27"/>
      <c r="T124" s="27"/>
      <c r="U124" s="27"/>
      <c r="V124" s="27" t="s">
        <v>192</v>
      </c>
      <c r="W124" s="27">
        <v>14.03163</v>
      </c>
      <c r="X124" s="27">
        <v>-83.625519999999995</v>
      </c>
      <c r="Y124" s="27" t="s">
        <v>1983</v>
      </c>
      <c r="Z124" s="27" t="s">
        <v>1979</v>
      </c>
      <c r="AA124" s="27" t="s">
        <v>1929</v>
      </c>
      <c r="AB124" s="28">
        <f t="shared" si="10"/>
        <v>86.051000000000002</v>
      </c>
      <c r="AC124" s="28">
        <f ca="1">[3]!RandTruncNormal(AB124,VLOOKUP(Y124,$AZ$1:$BD$4,4,FALSE),0,VLOOKUP(Y124,$AZ$1:$BD$4,5,FALSE))</f>
        <v>86.124506145101776</v>
      </c>
      <c r="AD124" s="28">
        <f t="shared" si="11"/>
        <v>86.051000000000002</v>
      </c>
      <c r="AE124" s="28">
        <f ca="1">[3]!RandTruncNormal(AD124,VLOOKUP(Y124,$AZ$1:$BD$4,4,FALSE),0,VLOOKUP(Y124,$AZ$1:$BD$4,5,FALSE))</f>
        <v>142.6441058041228</v>
      </c>
      <c r="AF124" s="29">
        <f t="shared" si="8"/>
        <v>0</v>
      </c>
      <c r="AG124" s="29">
        <f t="shared" si="9"/>
        <v>0</v>
      </c>
      <c r="AH124" s="28">
        <f t="shared" si="15"/>
        <v>0</v>
      </c>
      <c r="AI124" s="28">
        <f t="shared" si="12"/>
        <v>0</v>
      </c>
      <c r="AJ124" s="13">
        <f t="shared" ca="1" si="13"/>
        <v>56.519599659021026</v>
      </c>
      <c r="AK124" s="68">
        <v>0</v>
      </c>
      <c r="AL124" s="68">
        <v>0</v>
      </c>
      <c r="AM124" s="68" t="str">
        <f t="shared" si="14"/>
        <v>Non-Anthropogenic</v>
      </c>
      <c r="AO124" s="68"/>
      <c r="AP124" s="68"/>
      <c r="AY124" s="68"/>
      <c r="AZ124" s="68"/>
    </row>
    <row r="125" spans="1:52">
      <c r="A125" s="27">
        <v>319</v>
      </c>
      <c r="B125" s="27" t="s">
        <v>193</v>
      </c>
      <c r="C125" s="27" t="s">
        <v>1978</v>
      </c>
      <c r="D125" s="27"/>
      <c r="E125" s="27"/>
      <c r="F125" s="27" t="s">
        <v>66</v>
      </c>
      <c r="G125" s="27">
        <v>9</v>
      </c>
      <c r="H125" s="27" t="s">
        <v>53</v>
      </c>
      <c r="I125" s="27" t="s">
        <v>54</v>
      </c>
      <c r="J125" s="27"/>
      <c r="K125" s="27"/>
      <c r="L125" s="27" t="s">
        <v>56</v>
      </c>
      <c r="M125" s="27" t="s">
        <v>66</v>
      </c>
      <c r="N125" s="27">
        <v>9</v>
      </c>
      <c r="O125" s="27" t="s">
        <v>53</v>
      </c>
      <c r="P125" s="27" t="s">
        <v>58</v>
      </c>
      <c r="Q125" s="27" t="s">
        <v>63</v>
      </c>
      <c r="R125" s="27"/>
      <c r="S125" s="27"/>
      <c r="T125" s="27"/>
      <c r="U125" s="27"/>
      <c r="V125" s="27" t="s">
        <v>193</v>
      </c>
      <c r="W125" s="27">
        <v>14.07596</v>
      </c>
      <c r="X125" s="27">
        <v>-83.584869999999995</v>
      </c>
      <c r="Y125" s="27" t="s">
        <v>1983</v>
      </c>
      <c r="Z125" s="27" t="s">
        <v>1979</v>
      </c>
      <c r="AA125" s="27" t="s">
        <v>1929</v>
      </c>
      <c r="AB125" s="28">
        <f t="shared" si="10"/>
        <v>86.051000000000002</v>
      </c>
      <c r="AC125" s="28">
        <f ca="1">[3]!RandTruncNormal(AB125,VLOOKUP(Y125,$AZ$1:$BD$4,4,FALSE),0,VLOOKUP(Y125,$AZ$1:$BD$4,5,FALSE))</f>
        <v>78.689008555217214</v>
      </c>
      <c r="AD125" s="28">
        <f t="shared" si="11"/>
        <v>86.051000000000002</v>
      </c>
      <c r="AE125" s="28">
        <f ca="1">[3]!RandTruncNormal(AD125,VLOOKUP(Y125,$AZ$1:$BD$4,4,FALSE),0,VLOOKUP(Y125,$AZ$1:$BD$4,5,FALSE))</f>
        <v>78.350699522214512</v>
      </c>
      <c r="AF125" s="29">
        <f t="shared" si="8"/>
        <v>0</v>
      </c>
      <c r="AG125" s="29">
        <f t="shared" si="9"/>
        <v>0</v>
      </c>
      <c r="AH125" s="28">
        <f t="shared" si="15"/>
        <v>0</v>
      </c>
      <c r="AI125" s="28">
        <f t="shared" si="12"/>
        <v>0</v>
      </c>
      <c r="AJ125" s="13">
        <f t="shared" ca="1" si="13"/>
        <v>-0.33830903300270165</v>
      </c>
      <c r="AK125" s="68">
        <v>0</v>
      </c>
      <c r="AL125" s="68">
        <v>0</v>
      </c>
      <c r="AM125" s="68" t="str">
        <f t="shared" si="14"/>
        <v>Non-Anthropogenic</v>
      </c>
      <c r="AO125" s="68"/>
      <c r="AP125" s="68"/>
      <c r="AY125" s="68"/>
      <c r="AZ125" s="68"/>
    </row>
    <row r="126" spans="1:52">
      <c r="A126" s="27">
        <v>320</v>
      </c>
      <c r="B126" s="27" t="s">
        <v>194</v>
      </c>
      <c r="C126" s="27" t="s">
        <v>1978</v>
      </c>
      <c r="D126" s="27"/>
      <c r="E126" s="27"/>
      <c r="F126" s="27" t="s">
        <v>66</v>
      </c>
      <c r="G126" s="27">
        <v>9</v>
      </c>
      <c r="H126" s="27" t="s">
        <v>53</v>
      </c>
      <c r="I126" s="27" t="s">
        <v>54</v>
      </c>
      <c r="J126" s="27"/>
      <c r="K126" s="27"/>
      <c r="L126" s="27" t="s">
        <v>56</v>
      </c>
      <c r="M126" s="27" t="s">
        <v>66</v>
      </c>
      <c r="N126" s="27">
        <v>9</v>
      </c>
      <c r="O126" s="27" t="s">
        <v>53</v>
      </c>
      <c r="P126" s="27" t="s">
        <v>58</v>
      </c>
      <c r="Q126" s="27"/>
      <c r="R126" s="27"/>
      <c r="S126" s="27"/>
      <c r="T126" s="27"/>
      <c r="U126" s="27"/>
      <c r="V126" s="27" t="s">
        <v>194</v>
      </c>
      <c r="W126" s="27">
        <v>14.07536</v>
      </c>
      <c r="X126" s="27">
        <v>-83.542339999999996</v>
      </c>
      <c r="Y126" s="27" t="s">
        <v>1983</v>
      </c>
      <c r="Z126" s="27" t="s">
        <v>1979</v>
      </c>
      <c r="AA126" s="27" t="s">
        <v>1929</v>
      </c>
      <c r="AB126" s="28">
        <f t="shared" si="10"/>
        <v>86.051000000000002</v>
      </c>
      <c r="AC126" s="28">
        <f ca="1">[3]!RandTruncNormal(AB126,VLOOKUP(Y126,$AZ$1:$BD$4,4,FALSE),0,VLOOKUP(Y126,$AZ$1:$BD$4,5,FALSE))</f>
        <v>103.19594202267363</v>
      </c>
      <c r="AD126" s="28">
        <f t="shared" si="11"/>
        <v>86.051000000000002</v>
      </c>
      <c r="AE126" s="28">
        <f ca="1">[3]!RandTruncNormal(AD126,VLOOKUP(Y126,$AZ$1:$BD$4,4,FALSE),0,VLOOKUP(Y126,$AZ$1:$BD$4,5,FALSE))</f>
        <v>53.201644612712002</v>
      </c>
      <c r="AF126" s="29">
        <f t="shared" si="8"/>
        <v>0</v>
      </c>
      <c r="AG126" s="29">
        <f t="shared" si="9"/>
        <v>0</v>
      </c>
      <c r="AH126" s="28">
        <f t="shared" si="15"/>
        <v>0</v>
      </c>
      <c r="AI126" s="28">
        <f t="shared" si="12"/>
        <v>0</v>
      </c>
      <c r="AJ126" s="13">
        <f t="shared" ca="1" si="13"/>
        <v>-49.994297409961632</v>
      </c>
      <c r="AK126" s="68">
        <v>0</v>
      </c>
      <c r="AL126" s="68">
        <v>0</v>
      </c>
      <c r="AM126" s="68" t="str">
        <f t="shared" si="14"/>
        <v>Non-Anthropogenic</v>
      </c>
      <c r="AO126" s="68"/>
      <c r="AP126" s="68"/>
      <c r="AY126" s="68"/>
      <c r="AZ126" s="68"/>
    </row>
    <row r="127" spans="1:52">
      <c r="A127" s="27">
        <v>321</v>
      </c>
      <c r="B127" s="27" t="s">
        <v>195</v>
      </c>
      <c r="C127" s="27" t="s">
        <v>1978</v>
      </c>
      <c r="D127" s="27"/>
      <c r="E127" s="27"/>
      <c r="F127" s="27" t="s">
        <v>66</v>
      </c>
      <c r="G127" s="27">
        <v>9</v>
      </c>
      <c r="H127" s="27" t="s">
        <v>53</v>
      </c>
      <c r="I127" s="27" t="s">
        <v>54</v>
      </c>
      <c r="J127" s="27" t="s">
        <v>59</v>
      </c>
      <c r="K127" s="27"/>
      <c r="L127" s="27" t="s">
        <v>56</v>
      </c>
      <c r="M127" s="27" t="s">
        <v>66</v>
      </c>
      <c r="N127" s="27">
        <v>9</v>
      </c>
      <c r="O127" s="27" t="s">
        <v>53</v>
      </c>
      <c r="P127" s="27" t="s">
        <v>60</v>
      </c>
      <c r="Q127" s="27"/>
      <c r="R127" s="27"/>
      <c r="S127" s="27"/>
      <c r="T127" s="27"/>
      <c r="U127" s="27"/>
      <c r="V127" s="27" t="s">
        <v>195</v>
      </c>
      <c r="W127" s="27">
        <v>14.11664</v>
      </c>
      <c r="X127" s="27">
        <v>-83.626729999999995</v>
      </c>
      <c r="Y127" s="27" t="s">
        <v>1983</v>
      </c>
      <c r="Z127" s="27" t="s">
        <v>1979</v>
      </c>
      <c r="AA127" s="27" t="s">
        <v>1929</v>
      </c>
      <c r="AB127" s="28">
        <f t="shared" si="10"/>
        <v>86.051000000000002</v>
      </c>
      <c r="AC127" s="28">
        <f ca="1">[3]!RandTruncNormal(AB127,VLOOKUP(Y127,$AZ$1:$BD$4,4,FALSE),0,VLOOKUP(Y127,$AZ$1:$BD$4,5,FALSE))</f>
        <v>41.43652225124432</v>
      </c>
      <c r="AD127" s="28">
        <f t="shared" si="11"/>
        <v>86.051000000000002</v>
      </c>
      <c r="AE127" s="28">
        <f ca="1">[3]!RandTruncNormal(AD127,VLOOKUP(Y127,$AZ$1:$BD$4,4,FALSE),0,VLOOKUP(Y127,$AZ$1:$BD$4,5,FALSE))</f>
        <v>80.985929921710706</v>
      </c>
      <c r="AF127" s="29">
        <f t="shared" si="8"/>
        <v>0</v>
      </c>
      <c r="AG127" s="29">
        <f t="shared" si="9"/>
        <v>0</v>
      </c>
      <c r="AH127" s="28">
        <f t="shared" si="15"/>
        <v>0</v>
      </c>
      <c r="AI127" s="28">
        <f t="shared" si="12"/>
        <v>0</v>
      </c>
      <c r="AJ127" s="13">
        <f t="shared" ca="1" si="13"/>
        <v>39.549407670466387</v>
      </c>
      <c r="AK127" s="68">
        <v>1</v>
      </c>
      <c r="AL127" s="68">
        <v>0</v>
      </c>
      <c r="AM127" s="68" t="str">
        <f t="shared" si="14"/>
        <v>Anthropogenic_rivers</v>
      </c>
      <c r="AO127" s="68"/>
      <c r="AP127" s="68"/>
      <c r="AY127" s="68"/>
      <c r="AZ127" s="68"/>
    </row>
    <row r="128" spans="1:52">
      <c r="A128" s="27">
        <v>322</v>
      </c>
      <c r="B128" s="27" t="s">
        <v>196</v>
      </c>
      <c r="C128" s="27" t="s">
        <v>1978</v>
      </c>
      <c r="D128" s="27"/>
      <c r="E128" s="27"/>
      <c r="F128" s="27" t="s">
        <v>66</v>
      </c>
      <c r="G128" s="27">
        <v>9</v>
      </c>
      <c r="H128" s="27" t="s">
        <v>53</v>
      </c>
      <c r="I128" s="27" t="s">
        <v>54</v>
      </c>
      <c r="J128" s="27" t="s">
        <v>59</v>
      </c>
      <c r="K128" s="27"/>
      <c r="L128" s="27" t="s">
        <v>56</v>
      </c>
      <c r="M128" s="27" t="s">
        <v>66</v>
      </c>
      <c r="N128" s="27">
        <v>9</v>
      </c>
      <c r="O128" s="27" t="s">
        <v>53</v>
      </c>
      <c r="P128" s="27" t="s">
        <v>57</v>
      </c>
      <c r="Q128" s="27"/>
      <c r="R128" s="27"/>
      <c r="S128" s="27"/>
      <c r="T128" s="27"/>
      <c r="U128" s="27"/>
      <c r="V128" s="27" t="s">
        <v>196</v>
      </c>
      <c r="W128" s="27">
        <v>14.1595</v>
      </c>
      <c r="X128" s="27">
        <v>-83.328460000000007</v>
      </c>
      <c r="Y128" s="27" t="s">
        <v>1983</v>
      </c>
      <c r="Z128" s="27" t="s">
        <v>1979</v>
      </c>
      <c r="AA128" s="27" t="s">
        <v>1929</v>
      </c>
      <c r="AB128" s="28">
        <f t="shared" si="10"/>
        <v>86.051000000000002</v>
      </c>
      <c r="AC128" s="28">
        <f ca="1">[3]!RandTruncNormal(AB128,VLOOKUP(Y128,$AZ$1:$BD$4,4,FALSE),0,VLOOKUP(Y128,$AZ$1:$BD$4,5,FALSE))</f>
        <v>78.950384736993328</v>
      </c>
      <c r="AD128" s="28">
        <f t="shared" si="11"/>
        <v>86.051000000000002</v>
      </c>
      <c r="AE128" s="28">
        <f ca="1">[3]!RandTruncNormal(AD128,VLOOKUP(Y128,$AZ$1:$BD$4,4,FALSE),0,VLOOKUP(Y128,$AZ$1:$BD$4,5,FALSE))</f>
        <v>118.95986004234156</v>
      </c>
      <c r="AF128" s="29">
        <f t="shared" si="8"/>
        <v>0</v>
      </c>
      <c r="AG128" s="29">
        <f t="shared" si="9"/>
        <v>0</v>
      </c>
      <c r="AH128" s="28">
        <f t="shared" si="15"/>
        <v>0</v>
      </c>
      <c r="AI128" s="28">
        <f t="shared" si="12"/>
        <v>0</v>
      </c>
      <c r="AJ128" s="13">
        <f t="shared" ca="1" si="13"/>
        <v>40.009475305348232</v>
      </c>
      <c r="AK128" s="68">
        <v>0</v>
      </c>
      <c r="AL128" s="68">
        <v>0</v>
      </c>
      <c r="AM128" s="68" t="str">
        <f t="shared" si="14"/>
        <v>Non-Anthropogenic</v>
      </c>
      <c r="AO128" s="68"/>
      <c r="AP128" s="68"/>
      <c r="AY128" s="68"/>
      <c r="AZ128" s="68"/>
    </row>
    <row r="129" spans="1:52">
      <c r="A129" s="27">
        <v>323</v>
      </c>
      <c r="B129" s="27" t="s">
        <v>197</v>
      </c>
      <c r="C129" s="27" t="s">
        <v>1978</v>
      </c>
      <c r="D129" s="27"/>
      <c r="E129" s="27"/>
      <c r="F129" s="27" t="s">
        <v>66</v>
      </c>
      <c r="G129" s="27">
        <v>9</v>
      </c>
      <c r="H129" s="27" t="s">
        <v>53</v>
      </c>
      <c r="I129" s="27" t="s">
        <v>54</v>
      </c>
      <c r="J129" s="27"/>
      <c r="K129" s="27"/>
      <c r="L129" s="27" t="s">
        <v>56</v>
      </c>
      <c r="M129" s="27" t="s">
        <v>66</v>
      </c>
      <c r="N129" s="27">
        <v>9</v>
      </c>
      <c r="O129" s="27" t="s">
        <v>61</v>
      </c>
      <c r="P129" s="27" t="s">
        <v>58</v>
      </c>
      <c r="Q129" s="27"/>
      <c r="R129" s="27"/>
      <c r="S129" s="27"/>
      <c r="T129" s="27"/>
      <c r="U129" s="27"/>
      <c r="V129" s="27" t="s">
        <v>197</v>
      </c>
      <c r="W129" s="27">
        <v>14.37147</v>
      </c>
      <c r="X129" s="27">
        <v>-83.45532</v>
      </c>
      <c r="Y129" s="27" t="s">
        <v>1983</v>
      </c>
      <c r="Z129" s="27" t="s">
        <v>1979</v>
      </c>
      <c r="AA129" s="27" t="s">
        <v>1929</v>
      </c>
      <c r="AB129" s="28">
        <f t="shared" si="10"/>
        <v>86.051000000000002</v>
      </c>
      <c r="AC129" s="28">
        <f ca="1">[3]!RandTruncNormal(AB129,VLOOKUP(Y129,$AZ$1:$BD$4,4,FALSE),0,VLOOKUP(Y129,$AZ$1:$BD$4,5,FALSE))</f>
        <v>68.79340662159251</v>
      </c>
      <c r="AD129" s="28">
        <f t="shared" si="11"/>
        <v>86.051000000000002</v>
      </c>
      <c r="AE129" s="28">
        <f ca="1">[3]!RandTruncNormal(AD129,VLOOKUP(Y129,$AZ$1:$BD$4,4,FALSE),0,VLOOKUP(Y129,$AZ$1:$BD$4,5,FALSE))</f>
        <v>72.849433668871811</v>
      </c>
      <c r="AF129" s="29">
        <f t="shared" si="8"/>
        <v>0</v>
      </c>
      <c r="AG129" s="29">
        <f t="shared" si="9"/>
        <v>0</v>
      </c>
      <c r="AH129" s="28">
        <f t="shared" si="15"/>
        <v>0</v>
      </c>
      <c r="AI129" s="28">
        <f t="shared" si="12"/>
        <v>0</v>
      </c>
      <c r="AJ129" s="13">
        <f t="shared" ca="1" si="13"/>
        <v>4.0560270472793007</v>
      </c>
      <c r="AK129" s="68">
        <v>0</v>
      </c>
      <c r="AL129" s="68">
        <v>0</v>
      </c>
      <c r="AM129" s="68" t="str">
        <f t="shared" si="14"/>
        <v>Non-Anthropogenic</v>
      </c>
      <c r="AO129" s="68"/>
      <c r="AP129" s="68"/>
      <c r="AY129" s="68"/>
      <c r="AZ129" s="68"/>
    </row>
    <row r="130" spans="1:52">
      <c r="A130" s="27">
        <v>324</v>
      </c>
      <c r="B130" s="27" t="s">
        <v>198</v>
      </c>
      <c r="C130" s="27" t="s">
        <v>1978</v>
      </c>
      <c r="D130" s="27"/>
      <c r="E130" s="27"/>
      <c r="F130" s="27" t="s">
        <v>66</v>
      </c>
      <c r="G130" s="27">
        <v>9</v>
      </c>
      <c r="H130" s="27" t="s">
        <v>53</v>
      </c>
      <c r="I130" s="27" t="s">
        <v>54</v>
      </c>
      <c r="J130" s="27"/>
      <c r="K130" s="27"/>
      <c r="L130" s="27" t="s">
        <v>56</v>
      </c>
      <c r="M130" s="27" t="s">
        <v>66</v>
      </c>
      <c r="N130" s="27">
        <v>9</v>
      </c>
      <c r="O130" s="27" t="s">
        <v>53</v>
      </c>
      <c r="P130" s="27" t="s">
        <v>58</v>
      </c>
      <c r="Q130" s="27"/>
      <c r="R130" s="27"/>
      <c r="S130" s="27"/>
      <c r="T130" s="27"/>
      <c r="U130" s="27"/>
      <c r="V130" s="27" t="s">
        <v>198</v>
      </c>
      <c r="W130" s="27">
        <v>14.37209</v>
      </c>
      <c r="X130" s="27">
        <v>-83.412790000000001</v>
      </c>
      <c r="Y130" s="27" t="s">
        <v>1983</v>
      </c>
      <c r="Z130" s="27" t="s">
        <v>1979</v>
      </c>
      <c r="AA130" s="27" t="s">
        <v>1929</v>
      </c>
      <c r="AB130" s="28">
        <f t="shared" si="10"/>
        <v>86.051000000000002</v>
      </c>
      <c r="AC130" s="28">
        <f ca="1">[3]!RandTruncNormal(AB130,VLOOKUP(Y130,$AZ$1:$BD$4,4,FALSE),0,VLOOKUP(Y130,$AZ$1:$BD$4,5,FALSE))</f>
        <v>118.37224685716745</v>
      </c>
      <c r="AD130" s="28">
        <f t="shared" si="11"/>
        <v>86.051000000000002</v>
      </c>
      <c r="AE130" s="28">
        <f ca="1">[3]!RandTruncNormal(AD130,VLOOKUP(Y130,$AZ$1:$BD$4,4,FALSE),0,VLOOKUP(Y130,$AZ$1:$BD$4,5,FALSE))</f>
        <v>139.23631202726267</v>
      </c>
      <c r="AF130" s="29">
        <f t="shared" ref="AF130:AF193" si="16">(N130-G130)/9</f>
        <v>0</v>
      </c>
      <c r="AG130" s="29">
        <f t="shared" ref="AG130:AG193" si="17">+IF(OR(AF130=1/9,AF130=-1/9,AF130=0),0,AF130)</f>
        <v>0</v>
      </c>
      <c r="AH130" s="28">
        <f t="shared" si="15"/>
        <v>0</v>
      </c>
      <c r="AI130" s="28">
        <f t="shared" si="12"/>
        <v>0</v>
      </c>
      <c r="AJ130" s="13">
        <f t="shared" ca="1" si="13"/>
        <v>20.864065170095216</v>
      </c>
      <c r="AK130" s="68">
        <v>0</v>
      </c>
      <c r="AL130" s="68">
        <v>0</v>
      </c>
      <c r="AM130" s="68" t="str">
        <f t="shared" si="14"/>
        <v>Non-Anthropogenic</v>
      </c>
      <c r="AO130" s="68"/>
      <c r="AP130" s="68"/>
      <c r="AY130" s="68"/>
      <c r="AZ130" s="68"/>
    </row>
    <row r="131" spans="1:52">
      <c r="A131" s="27">
        <v>325</v>
      </c>
      <c r="B131" s="27" t="s">
        <v>199</v>
      </c>
      <c r="C131" s="27" t="s">
        <v>1978</v>
      </c>
      <c r="D131" s="27"/>
      <c r="E131" s="27"/>
      <c r="F131" s="27" t="s">
        <v>66</v>
      </c>
      <c r="G131" s="27">
        <v>9</v>
      </c>
      <c r="H131" s="27" t="s">
        <v>53</v>
      </c>
      <c r="I131" s="27" t="s">
        <v>54</v>
      </c>
      <c r="J131" s="27"/>
      <c r="K131" s="27"/>
      <c r="L131" s="27" t="s">
        <v>56</v>
      </c>
      <c r="M131" s="27" t="s">
        <v>66</v>
      </c>
      <c r="N131" s="27">
        <v>9</v>
      </c>
      <c r="O131" s="27" t="s">
        <v>53</v>
      </c>
      <c r="P131" s="27" t="s">
        <v>58</v>
      </c>
      <c r="Q131" s="27"/>
      <c r="R131" s="27"/>
      <c r="S131" s="27"/>
      <c r="T131" s="27"/>
      <c r="U131" s="27"/>
      <c r="V131" s="27" t="s">
        <v>199</v>
      </c>
      <c r="W131" s="27">
        <v>14.415940000000001</v>
      </c>
      <c r="X131" s="27">
        <v>-83.414869999999993</v>
      </c>
      <c r="Y131" s="27" t="s">
        <v>1983</v>
      </c>
      <c r="Z131" s="27" t="s">
        <v>1979</v>
      </c>
      <c r="AA131" s="27" t="s">
        <v>1929</v>
      </c>
      <c r="AB131" s="28">
        <f t="shared" ref="AB131:AB194" si="18">VLOOKUP(Y131,$AZ$1:$BD$4,2,FALSE)*(G131/9)+VLOOKUP(Y131,$AZ$1:$BD$4,3,FALSE)</f>
        <v>86.051000000000002</v>
      </c>
      <c r="AC131" s="28">
        <f ca="1">[3]!RandTruncNormal(AB131,VLOOKUP(Y131,$AZ$1:$BD$4,4,FALSE),0,VLOOKUP(Y131,$AZ$1:$BD$4,5,FALSE))</f>
        <v>71.31402609238404</v>
      </c>
      <c r="AD131" s="28">
        <f t="shared" ref="AD131:AD194" si="19">VLOOKUP(Y131,$AZ$1:$BD$4,2,FALSE)*(N131/9)+VLOOKUP(Y131,$AZ$1:$BD$4,3,FALSE)</f>
        <v>86.051000000000002</v>
      </c>
      <c r="AE131" s="28">
        <f ca="1">[3]!RandTruncNormal(AD131,VLOOKUP(Y131,$AZ$1:$BD$4,4,FALSE),0,VLOOKUP(Y131,$AZ$1:$BD$4,5,FALSE))</f>
        <v>52.263907848482766</v>
      </c>
      <c r="AF131" s="29">
        <f t="shared" si="16"/>
        <v>0</v>
      </c>
      <c r="AG131" s="29">
        <f t="shared" si="17"/>
        <v>0</v>
      </c>
      <c r="AH131" s="28">
        <f t="shared" si="15"/>
        <v>0</v>
      </c>
      <c r="AI131" s="28">
        <f t="shared" ref="AI131:AI194" si="20">VLOOKUP(Y131,$AZ$1:$BD$4,2,FALSE)*AF131</f>
        <v>0</v>
      </c>
      <c r="AJ131" s="13">
        <f t="shared" ref="AJ131:AJ194" ca="1" si="21">AE131-AC131</f>
        <v>-19.050118243901274</v>
      </c>
      <c r="AK131" s="68">
        <v>0</v>
      </c>
      <c r="AL131" s="68">
        <v>0</v>
      </c>
      <c r="AM131" s="68" t="str">
        <f t="shared" ref="AM131:AM194" si="22">IF(AND(AK131=0,AL131=0),"Non-Anthropogenic",IF(AND(AK131=1,AL131=0),"Anthropogenic_rivers",IF(AND(AK131=0,AL131=1),"Anthopogenic_roads",IF(AND(AK131=1,AL131=1),"Anthropogenic_roads_rivers",0))))</f>
        <v>Non-Anthropogenic</v>
      </c>
      <c r="AO131" s="68"/>
      <c r="AP131" s="68"/>
      <c r="AY131" s="68"/>
      <c r="AZ131" s="68"/>
    </row>
    <row r="132" spans="1:52">
      <c r="A132" s="27">
        <v>326</v>
      </c>
      <c r="B132" s="27" t="s">
        <v>200</v>
      </c>
      <c r="C132" s="27" t="s">
        <v>1978</v>
      </c>
      <c r="D132" s="27"/>
      <c r="E132" s="27"/>
      <c r="F132" s="27" t="s">
        <v>66</v>
      </c>
      <c r="G132" s="27">
        <v>9</v>
      </c>
      <c r="H132" s="27" t="s">
        <v>53</v>
      </c>
      <c r="I132" s="27" t="s">
        <v>54</v>
      </c>
      <c r="J132" s="27"/>
      <c r="K132" s="27"/>
      <c r="L132" s="27" t="s">
        <v>56</v>
      </c>
      <c r="M132" s="27" t="s">
        <v>66</v>
      </c>
      <c r="N132" s="27">
        <v>9</v>
      </c>
      <c r="O132" s="27" t="s">
        <v>53</v>
      </c>
      <c r="P132" s="27" t="s">
        <v>58</v>
      </c>
      <c r="Q132" s="27"/>
      <c r="R132" s="27"/>
      <c r="S132" s="27"/>
      <c r="T132" s="27"/>
      <c r="U132" s="27" t="s">
        <v>201</v>
      </c>
      <c r="V132" s="27" t="s">
        <v>200</v>
      </c>
      <c r="W132" s="27">
        <v>14.500109999999999</v>
      </c>
      <c r="X132" s="27">
        <v>-83.370900000000006</v>
      </c>
      <c r="Y132" s="27" t="s">
        <v>1983</v>
      </c>
      <c r="Z132" s="27" t="s">
        <v>1979</v>
      </c>
      <c r="AA132" s="27" t="s">
        <v>1929</v>
      </c>
      <c r="AB132" s="28">
        <f t="shared" si="18"/>
        <v>86.051000000000002</v>
      </c>
      <c r="AC132" s="28">
        <f ca="1">[3]!RandTruncNormal(AB132,VLOOKUP(Y132,$AZ$1:$BD$4,4,FALSE),0,VLOOKUP(Y132,$AZ$1:$BD$4,5,FALSE))</f>
        <v>97.731256173378554</v>
      </c>
      <c r="AD132" s="28">
        <f t="shared" si="19"/>
        <v>86.051000000000002</v>
      </c>
      <c r="AE132" s="28">
        <f ca="1">[3]!RandTruncNormal(AD132,VLOOKUP(Y132,$AZ$1:$BD$4,4,FALSE),0,VLOOKUP(Y132,$AZ$1:$BD$4,5,FALSE))</f>
        <v>108.05087432420095</v>
      </c>
      <c r="AF132" s="29">
        <f t="shared" si="16"/>
        <v>0</v>
      </c>
      <c r="AG132" s="29">
        <f t="shared" si="17"/>
        <v>0</v>
      </c>
      <c r="AH132" s="28">
        <f t="shared" ref="AH132:AH195" si="23">VLOOKUP(Y132,$AZ$1:$BD$4,2,FALSE)*AG132</f>
        <v>0</v>
      </c>
      <c r="AI132" s="28">
        <f t="shared" si="20"/>
        <v>0</v>
      </c>
      <c r="AJ132" s="13">
        <f t="shared" ca="1" si="21"/>
        <v>10.319618150822393</v>
      </c>
      <c r="AK132" s="68">
        <v>1</v>
      </c>
      <c r="AL132" s="68">
        <v>0</v>
      </c>
      <c r="AM132" s="68" t="str">
        <f t="shared" si="22"/>
        <v>Anthropogenic_rivers</v>
      </c>
      <c r="AO132" s="68"/>
      <c r="AP132" s="68"/>
      <c r="AY132" s="68"/>
      <c r="AZ132" s="68"/>
    </row>
    <row r="133" spans="1:52">
      <c r="A133" s="27">
        <v>327</v>
      </c>
      <c r="B133" s="27" t="s">
        <v>202</v>
      </c>
      <c r="C133" s="27" t="s">
        <v>1978</v>
      </c>
      <c r="D133" s="27"/>
      <c r="E133" s="27"/>
      <c r="F133" s="27" t="s">
        <v>66</v>
      </c>
      <c r="G133" s="27">
        <v>9</v>
      </c>
      <c r="H133" s="27" t="s">
        <v>53</v>
      </c>
      <c r="I133" s="27" t="s">
        <v>54</v>
      </c>
      <c r="J133" s="27"/>
      <c r="K133" s="27"/>
      <c r="L133" s="27" t="s">
        <v>56</v>
      </c>
      <c r="M133" s="27" t="s">
        <v>66</v>
      </c>
      <c r="N133" s="27">
        <v>9</v>
      </c>
      <c r="O133" s="27" t="s">
        <v>53</v>
      </c>
      <c r="P133" s="27" t="s">
        <v>58</v>
      </c>
      <c r="Q133" s="27"/>
      <c r="R133" s="27"/>
      <c r="S133" s="27"/>
      <c r="T133" s="27"/>
      <c r="U133" s="27"/>
      <c r="V133" s="27" t="s">
        <v>202</v>
      </c>
      <c r="W133" s="27">
        <v>14.542009999999999</v>
      </c>
      <c r="X133" s="27">
        <v>-83.327690000000004</v>
      </c>
      <c r="Y133" s="27" t="s">
        <v>1983</v>
      </c>
      <c r="Z133" s="27" t="s">
        <v>1979</v>
      </c>
      <c r="AA133" s="27" t="s">
        <v>1929</v>
      </c>
      <c r="AB133" s="28">
        <f t="shared" si="18"/>
        <v>86.051000000000002</v>
      </c>
      <c r="AC133" s="28">
        <f ca="1">[3]!RandTruncNormal(AB133,VLOOKUP(Y133,$AZ$1:$BD$4,4,FALSE),0,VLOOKUP(Y133,$AZ$1:$BD$4,5,FALSE))</f>
        <v>44.355222718667825</v>
      </c>
      <c r="AD133" s="28">
        <f t="shared" si="19"/>
        <v>86.051000000000002</v>
      </c>
      <c r="AE133" s="28">
        <f ca="1">[3]!RandTruncNormal(AD133,VLOOKUP(Y133,$AZ$1:$BD$4,4,FALSE),0,VLOOKUP(Y133,$AZ$1:$BD$4,5,FALSE))</f>
        <v>136.94517831045826</v>
      </c>
      <c r="AF133" s="29">
        <f t="shared" si="16"/>
        <v>0</v>
      </c>
      <c r="AG133" s="29">
        <f t="shared" si="17"/>
        <v>0</v>
      </c>
      <c r="AH133" s="28">
        <f t="shared" si="23"/>
        <v>0</v>
      </c>
      <c r="AI133" s="28">
        <f t="shared" si="20"/>
        <v>0</v>
      </c>
      <c r="AJ133" s="13">
        <f t="shared" ca="1" si="21"/>
        <v>92.589955591790442</v>
      </c>
      <c r="AK133" s="68">
        <v>0</v>
      </c>
      <c r="AL133" s="68">
        <v>0</v>
      </c>
      <c r="AM133" s="68" t="str">
        <f t="shared" si="22"/>
        <v>Non-Anthropogenic</v>
      </c>
      <c r="AO133" s="68"/>
      <c r="AP133" s="68"/>
      <c r="AY133" s="68"/>
      <c r="AZ133" s="68"/>
    </row>
    <row r="134" spans="1:52">
      <c r="A134" s="27">
        <v>328</v>
      </c>
      <c r="B134" s="27" t="s">
        <v>203</v>
      </c>
      <c r="C134" s="27" t="s">
        <v>1978</v>
      </c>
      <c r="D134" s="27"/>
      <c r="E134" s="27"/>
      <c r="F134" s="27" t="s">
        <v>66</v>
      </c>
      <c r="G134" s="27">
        <v>9</v>
      </c>
      <c r="H134" s="27" t="s">
        <v>53</v>
      </c>
      <c r="I134" s="27" t="s">
        <v>54</v>
      </c>
      <c r="J134" s="27"/>
      <c r="K134" s="27"/>
      <c r="L134" s="27" t="s">
        <v>56</v>
      </c>
      <c r="M134" s="27" t="s">
        <v>66</v>
      </c>
      <c r="N134" s="27">
        <v>7</v>
      </c>
      <c r="O134" s="27" t="s">
        <v>56</v>
      </c>
      <c r="P134" s="27" t="s">
        <v>58</v>
      </c>
      <c r="Q134" s="27"/>
      <c r="R134" s="27"/>
      <c r="S134" s="27"/>
      <c r="T134" s="27"/>
      <c r="U134" s="27"/>
      <c r="V134" s="27" t="s">
        <v>203</v>
      </c>
      <c r="W134" s="27">
        <v>14.58461</v>
      </c>
      <c r="X134" s="27">
        <v>-83.329629999999995</v>
      </c>
      <c r="Y134" s="27" t="s">
        <v>1983</v>
      </c>
      <c r="Z134" s="27" t="s">
        <v>1977</v>
      </c>
      <c r="AA134" s="27" t="s">
        <v>1929</v>
      </c>
      <c r="AB134" s="28">
        <f t="shared" si="18"/>
        <v>86.051000000000002</v>
      </c>
      <c r="AC134" s="28">
        <f ca="1">[3]!RandTruncNormal(AB134,VLOOKUP(Y134,$AZ$1:$BD$4,4,FALSE),0,VLOOKUP(Y134,$AZ$1:$BD$4,5,FALSE))</f>
        <v>108.1561921448523</v>
      </c>
      <c r="AD134" s="28">
        <f t="shared" si="19"/>
        <v>71.933222222222227</v>
      </c>
      <c r="AE134" s="28">
        <f ca="1">[3]!RandTruncNormal(AD134,VLOOKUP(Y134,$AZ$1:$BD$4,4,FALSE),0,VLOOKUP(Y134,$AZ$1:$BD$4,5,FALSE))</f>
        <v>142.87026856328288</v>
      </c>
      <c r="AF134" s="29">
        <f t="shared" si="16"/>
        <v>-0.22222222222222221</v>
      </c>
      <c r="AG134" s="29">
        <f t="shared" si="17"/>
        <v>-0.22222222222222221</v>
      </c>
      <c r="AH134" s="28">
        <f t="shared" si="23"/>
        <v>-14.117777777777777</v>
      </c>
      <c r="AI134" s="28">
        <f t="shared" si="20"/>
        <v>-14.117777777777777</v>
      </c>
      <c r="AJ134" s="13">
        <f t="shared" ca="1" si="21"/>
        <v>34.714076418430579</v>
      </c>
      <c r="AK134" s="68">
        <v>0</v>
      </c>
      <c r="AL134" s="68">
        <v>0</v>
      </c>
      <c r="AM134" s="68" t="str">
        <f t="shared" si="22"/>
        <v>Non-Anthropogenic</v>
      </c>
      <c r="AO134" s="68"/>
      <c r="AP134" s="68"/>
      <c r="AY134" s="68"/>
      <c r="AZ134" s="68"/>
    </row>
    <row r="135" spans="1:52">
      <c r="A135" s="27">
        <v>329</v>
      </c>
      <c r="B135" s="27" t="s">
        <v>204</v>
      </c>
      <c r="C135" s="27" t="s">
        <v>1978</v>
      </c>
      <c r="D135" s="27"/>
      <c r="E135" s="27"/>
      <c r="F135" s="27" t="s">
        <v>65</v>
      </c>
      <c r="G135" s="27">
        <v>6</v>
      </c>
      <c r="H135" s="27" t="s">
        <v>53</v>
      </c>
      <c r="I135" s="27" t="s">
        <v>54</v>
      </c>
      <c r="J135" s="27"/>
      <c r="K135" s="27"/>
      <c r="L135" s="27" t="s">
        <v>56</v>
      </c>
      <c r="M135" s="27" t="s">
        <v>65</v>
      </c>
      <c r="N135" s="27">
        <v>5</v>
      </c>
      <c r="O135" s="27" t="s">
        <v>53</v>
      </c>
      <c r="P135" s="27" t="s">
        <v>58</v>
      </c>
      <c r="Q135" s="27"/>
      <c r="R135" s="27"/>
      <c r="S135" s="27"/>
      <c r="T135" s="27"/>
      <c r="U135" s="27"/>
      <c r="V135" s="27" t="s">
        <v>204</v>
      </c>
      <c r="W135" s="27">
        <v>14.71204</v>
      </c>
      <c r="X135" s="27">
        <v>-83.412679999999995</v>
      </c>
      <c r="Y135" s="27" t="s">
        <v>1983</v>
      </c>
      <c r="Z135" s="27" t="s">
        <v>1977</v>
      </c>
      <c r="AA135" s="27" t="s">
        <v>1929</v>
      </c>
      <c r="AB135" s="28">
        <f t="shared" si="18"/>
        <v>64.87433333333334</v>
      </c>
      <c r="AC135" s="28">
        <f ca="1">[3]!RandTruncNormal(AB135,VLOOKUP(Y135,$AZ$1:$BD$4,4,FALSE),0,VLOOKUP(Y135,$AZ$1:$BD$4,5,FALSE))</f>
        <v>96.814922682151774</v>
      </c>
      <c r="AD135" s="28">
        <f t="shared" si="19"/>
        <v>57.815444444444445</v>
      </c>
      <c r="AE135" s="28">
        <f ca="1">[3]!RandTruncNormal(AD135,VLOOKUP(Y135,$AZ$1:$BD$4,4,FALSE),0,VLOOKUP(Y135,$AZ$1:$BD$4,5,FALSE))</f>
        <v>13.729237556823902</v>
      </c>
      <c r="AF135" s="29">
        <f t="shared" si="16"/>
        <v>-0.1111111111111111</v>
      </c>
      <c r="AG135" s="29">
        <f t="shared" si="17"/>
        <v>0</v>
      </c>
      <c r="AH135" s="28">
        <f t="shared" si="23"/>
        <v>0</v>
      </c>
      <c r="AI135" s="28">
        <f t="shared" si="20"/>
        <v>-7.0588888888888883</v>
      </c>
      <c r="AJ135" s="13">
        <f t="shared" ca="1" si="21"/>
        <v>-83.085685125327871</v>
      </c>
      <c r="AK135" s="68">
        <v>0</v>
      </c>
      <c r="AL135" s="68">
        <v>0</v>
      </c>
      <c r="AM135" s="68" t="str">
        <f t="shared" si="22"/>
        <v>Non-Anthropogenic</v>
      </c>
      <c r="AO135" s="68"/>
      <c r="AP135" s="68"/>
      <c r="AY135" s="68"/>
      <c r="AZ135" s="68"/>
    </row>
    <row r="136" spans="1:52">
      <c r="A136" s="27">
        <v>330</v>
      </c>
      <c r="B136" s="27" t="s">
        <v>205</v>
      </c>
      <c r="C136" s="27" t="s">
        <v>1978</v>
      </c>
      <c r="D136" s="27"/>
      <c r="E136" s="27"/>
      <c r="F136" s="27" t="s">
        <v>66</v>
      </c>
      <c r="G136" s="27">
        <v>9</v>
      </c>
      <c r="H136" s="27" t="s">
        <v>53</v>
      </c>
      <c r="I136" s="27" t="s">
        <v>54</v>
      </c>
      <c r="J136" s="27"/>
      <c r="K136" s="27"/>
      <c r="L136" s="27" t="s">
        <v>56</v>
      </c>
      <c r="M136" s="27" t="s">
        <v>66</v>
      </c>
      <c r="N136" s="27">
        <v>7</v>
      </c>
      <c r="O136" s="27" t="s">
        <v>53</v>
      </c>
      <c r="P136" s="27" t="s">
        <v>60</v>
      </c>
      <c r="Q136" s="27"/>
      <c r="R136" s="27"/>
      <c r="S136" s="27"/>
      <c r="T136" s="27"/>
      <c r="U136" s="27"/>
      <c r="V136" s="27" t="s">
        <v>205</v>
      </c>
      <c r="W136" s="27">
        <v>14.71266</v>
      </c>
      <c r="X136" s="27">
        <v>-83.370149999999995</v>
      </c>
      <c r="Y136" s="27" t="s">
        <v>1983</v>
      </c>
      <c r="Z136" s="27" t="s">
        <v>1977</v>
      </c>
      <c r="AA136" s="27" t="s">
        <v>1929</v>
      </c>
      <c r="AB136" s="28">
        <f t="shared" si="18"/>
        <v>86.051000000000002</v>
      </c>
      <c r="AC136" s="28">
        <f ca="1">[3]!RandTruncNormal(AB136,VLOOKUP(Y136,$AZ$1:$BD$4,4,FALSE),0,VLOOKUP(Y136,$AZ$1:$BD$4,5,FALSE))</f>
        <v>89.638158153282376</v>
      </c>
      <c r="AD136" s="28">
        <f t="shared" si="19"/>
        <v>71.933222222222227</v>
      </c>
      <c r="AE136" s="28">
        <f ca="1">[3]!RandTruncNormal(AD136,VLOOKUP(Y136,$AZ$1:$BD$4,4,FALSE),0,VLOOKUP(Y136,$AZ$1:$BD$4,5,FALSE))</f>
        <v>75.757291025237151</v>
      </c>
      <c r="AF136" s="29">
        <f t="shared" si="16"/>
        <v>-0.22222222222222221</v>
      </c>
      <c r="AG136" s="29">
        <f t="shared" si="17"/>
        <v>-0.22222222222222221</v>
      </c>
      <c r="AH136" s="28">
        <f t="shared" si="23"/>
        <v>-14.117777777777777</v>
      </c>
      <c r="AI136" s="28">
        <f t="shared" si="20"/>
        <v>-14.117777777777777</v>
      </c>
      <c r="AJ136" s="13">
        <f t="shared" ca="1" si="21"/>
        <v>-13.880867128045224</v>
      </c>
      <c r="AK136" s="68">
        <v>0</v>
      </c>
      <c r="AL136" s="68">
        <v>0</v>
      </c>
      <c r="AM136" s="68" t="str">
        <f t="shared" si="22"/>
        <v>Non-Anthropogenic</v>
      </c>
      <c r="AO136" s="68"/>
      <c r="AP136" s="68"/>
      <c r="AY136" s="68"/>
      <c r="AZ136" s="68"/>
    </row>
    <row r="137" spans="1:52">
      <c r="A137" s="27">
        <v>331</v>
      </c>
      <c r="B137" s="27" t="s">
        <v>206</v>
      </c>
      <c r="C137" s="27" t="s">
        <v>1978</v>
      </c>
      <c r="D137" s="27"/>
      <c r="E137" s="27"/>
      <c r="F137" s="27" t="s">
        <v>65</v>
      </c>
      <c r="G137" s="27">
        <v>5</v>
      </c>
      <c r="H137" s="27" t="s">
        <v>56</v>
      </c>
      <c r="I137" s="27" t="s">
        <v>54</v>
      </c>
      <c r="J137" s="27"/>
      <c r="K137" s="27"/>
      <c r="L137" s="27" t="s">
        <v>56</v>
      </c>
      <c r="M137" s="27" t="s">
        <v>65</v>
      </c>
      <c r="N137" s="27">
        <v>6</v>
      </c>
      <c r="O137" s="27" t="s">
        <v>56</v>
      </c>
      <c r="P137" s="27" t="s">
        <v>58</v>
      </c>
      <c r="Q137" s="27"/>
      <c r="R137" s="27"/>
      <c r="S137" s="27"/>
      <c r="T137" s="27"/>
      <c r="U137" s="27"/>
      <c r="V137" s="27" t="s">
        <v>206</v>
      </c>
      <c r="W137" s="27">
        <v>14.839560000000001</v>
      </c>
      <c r="X137" s="27">
        <v>-83.668239999999997</v>
      </c>
      <c r="Y137" s="27" t="s">
        <v>1983</v>
      </c>
      <c r="Z137" s="27" t="s">
        <v>1982</v>
      </c>
      <c r="AA137" s="27" t="s">
        <v>1929</v>
      </c>
      <c r="AB137" s="28">
        <f t="shared" si="18"/>
        <v>57.815444444444445</v>
      </c>
      <c r="AC137" s="28">
        <f ca="1">[3]!RandTruncNormal(AB137,VLOOKUP(Y137,$AZ$1:$BD$4,4,FALSE),0,VLOOKUP(Y137,$AZ$1:$BD$4,5,FALSE))</f>
        <v>72.731108656431644</v>
      </c>
      <c r="AD137" s="28">
        <f t="shared" si="19"/>
        <v>64.87433333333334</v>
      </c>
      <c r="AE137" s="28">
        <f ca="1">[3]!RandTruncNormal(AD137,VLOOKUP(Y137,$AZ$1:$BD$4,4,FALSE),0,VLOOKUP(Y137,$AZ$1:$BD$4,5,FALSE))</f>
        <v>78.12433675733439</v>
      </c>
      <c r="AF137" s="29">
        <f t="shared" si="16"/>
        <v>0.1111111111111111</v>
      </c>
      <c r="AG137" s="29">
        <f t="shared" si="17"/>
        <v>0</v>
      </c>
      <c r="AH137" s="28">
        <f t="shared" si="23"/>
        <v>0</v>
      </c>
      <c r="AI137" s="28">
        <f t="shared" si="20"/>
        <v>7.0588888888888883</v>
      </c>
      <c r="AJ137" s="13">
        <f t="shared" ca="1" si="21"/>
        <v>5.3932281009027463</v>
      </c>
      <c r="AK137" s="68">
        <v>0</v>
      </c>
      <c r="AL137" s="68">
        <v>0</v>
      </c>
      <c r="AM137" s="68" t="str">
        <f t="shared" si="22"/>
        <v>Non-Anthropogenic</v>
      </c>
      <c r="AO137" s="68"/>
      <c r="AP137" s="68"/>
      <c r="AY137" s="68"/>
      <c r="AZ137" s="68"/>
    </row>
    <row r="138" spans="1:52">
      <c r="A138" s="27">
        <v>332</v>
      </c>
      <c r="B138" s="27" t="s">
        <v>207</v>
      </c>
      <c r="C138" s="27" t="s">
        <v>1978</v>
      </c>
      <c r="D138" s="27"/>
      <c r="E138" s="27"/>
      <c r="F138" s="27" t="s">
        <v>66</v>
      </c>
      <c r="G138" s="27">
        <v>9</v>
      </c>
      <c r="H138" s="27" t="s">
        <v>53</v>
      </c>
      <c r="I138" s="27" t="s">
        <v>54</v>
      </c>
      <c r="J138" s="27"/>
      <c r="K138" s="27"/>
      <c r="L138" s="27" t="s">
        <v>56</v>
      </c>
      <c r="M138" s="27" t="s">
        <v>66</v>
      </c>
      <c r="N138" s="27">
        <v>9</v>
      </c>
      <c r="O138" s="27" t="s">
        <v>53</v>
      </c>
      <c r="P138" s="27" t="s">
        <v>58</v>
      </c>
      <c r="Q138" s="27"/>
      <c r="R138" s="27"/>
      <c r="S138" s="27"/>
      <c r="T138" s="27"/>
      <c r="U138" s="27"/>
      <c r="V138" s="27" t="s">
        <v>207</v>
      </c>
      <c r="W138" s="27">
        <v>14.840120000000001</v>
      </c>
      <c r="X138" s="27">
        <v>-83.540859999999995</v>
      </c>
      <c r="Y138" s="27" t="s">
        <v>1983</v>
      </c>
      <c r="Z138" s="27" t="s">
        <v>1979</v>
      </c>
      <c r="AA138" s="27" t="s">
        <v>1929</v>
      </c>
      <c r="AB138" s="28">
        <f t="shared" si="18"/>
        <v>86.051000000000002</v>
      </c>
      <c r="AC138" s="28">
        <f ca="1">[3]!RandTruncNormal(AB138,VLOOKUP(Y138,$AZ$1:$BD$4,4,FALSE),0,VLOOKUP(Y138,$AZ$1:$BD$4,5,FALSE))</f>
        <v>118.93299800644894</v>
      </c>
      <c r="AD138" s="28">
        <f t="shared" si="19"/>
        <v>86.051000000000002</v>
      </c>
      <c r="AE138" s="28">
        <f ca="1">[3]!RandTruncNormal(AD138,VLOOKUP(Y138,$AZ$1:$BD$4,4,FALSE),0,VLOOKUP(Y138,$AZ$1:$BD$4,5,FALSE))</f>
        <v>71.895256675836507</v>
      </c>
      <c r="AF138" s="29">
        <f t="shared" si="16"/>
        <v>0</v>
      </c>
      <c r="AG138" s="29">
        <f t="shared" si="17"/>
        <v>0</v>
      </c>
      <c r="AH138" s="28">
        <f t="shared" si="23"/>
        <v>0</v>
      </c>
      <c r="AI138" s="28">
        <f t="shared" si="20"/>
        <v>0</v>
      </c>
      <c r="AJ138" s="13">
        <f t="shared" ca="1" si="21"/>
        <v>-47.037741330612434</v>
      </c>
      <c r="AK138" s="68">
        <v>0</v>
      </c>
      <c r="AL138" s="68">
        <v>0</v>
      </c>
      <c r="AM138" s="68" t="str">
        <f t="shared" si="22"/>
        <v>Non-Anthropogenic</v>
      </c>
      <c r="AO138" s="68"/>
      <c r="AP138" s="68"/>
      <c r="AY138" s="68"/>
      <c r="AZ138" s="68"/>
    </row>
    <row r="139" spans="1:52">
      <c r="A139" s="27">
        <v>333</v>
      </c>
      <c r="B139" s="27" t="s">
        <v>208</v>
      </c>
      <c r="C139" s="27" t="s">
        <v>1978</v>
      </c>
      <c r="D139" s="27"/>
      <c r="E139" s="27"/>
      <c r="F139" s="27" t="s">
        <v>66</v>
      </c>
      <c r="G139" s="27">
        <v>7</v>
      </c>
      <c r="H139" s="27" t="s">
        <v>53</v>
      </c>
      <c r="I139" s="27" t="s">
        <v>54</v>
      </c>
      <c r="J139" s="27"/>
      <c r="K139" s="27"/>
      <c r="L139" s="27" t="s">
        <v>56</v>
      </c>
      <c r="M139" s="27" t="s">
        <v>65</v>
      </c>
      <c r="N139" s="27">
        <v>6</v>
      </c>
      <c r="O139" s="27" t="s">
        <v>56</v>
      </c>
      <c r="P139" s="27" t="s">
        <v>58</v>
      </c>
      <c r="Q139" s="27"/>
      <c r="R139" s="27"/>
      <c r="S139" s="27"/>
      <c r="T139" s="27"/>
      <c r="U139" s="27"/>
      <c r="V139" s="27" t="s">
        <v>208</v>
      </c>
      <c r="W139" s="27">
        <v>14.88336</v>
      </c>
      <c r="X139" s="27">
        <v>-83.499219999999994</v>
      </c>
      <c r="Y139" s="27" t="s">
        <v>1983</v>
      </c>
      <c r="Z139" s="27" t="s">
        <v>1977</v>
      </c>
      <c r="AA139" s="27" t="s">
        <v>1929</v>
      </c>
      <c r="AB139" s="28">
        <f t="shared" si="18"/>
        <v>71.933222222222227</v>
      </c>
      <c r="AC139" s="28">
        <f ca="1">[3]!RandTruncNormal(AB139,VLOOKUP(Y139,$AZ$1:$BD$4,4,FALSE),0,VLOOKUP(Y139,$AZ$1:$BD$4,5,FALSE))</f>
        <v>65.634822438290769</v>
      </c>
      <c r="AD139" s="28">
        <f t="shared" si="19"/>
        <v>64.87433333333334</v>
      </c>
      <c r="AE139" s="28">
        <f ca="1">[3]!RandTruncNormal(AD139,VLOOKUP(Y139,$AZ$1:$BD$4,4,FALSE),0,VLOOKUP(Y139,$AZ$1:$BD$4,5,FALSE))</f>
        <v>62.503231824413099</v>
      </c>
      <c r="AF139" s="29">
        <f t="shared" si="16"/>
        <v>-0.1111111111111111</v>
      </c>
      <c r="AG139" s="29">
        <f t="shared" si="17"/>
        <v>0</v>
      </c>
      <c r="AH139" s="28">
        <f t="shared" si="23"/>
        <v>0</v>
      </c>
      <c r="AI139" s="28">
        <f t="shared" si="20"/>
        <v>-7.0588888888888883</v>
      </c>
      <c r="AJ139" s="13">
        <f t="shared" ca="1" si="21"/>
        <v>-3.1315906138776697</v>
      </c>
      <c r="AK139" s="68">
        <v>0</v>
      </c>
      <c r="AL139" s="68">
        <v>0</v>
      </c>
      <c r="AM139" s="68" t="str">
        <f t="shared" si="22"/>
        <v>Non-Anthropogenic</v>
      </c>
      <c r="AO139" s="68"/>
      <c r="AP139" s="68"/>
      <c r="AY139" s="68"/>
      <c r="AZ139" s="68"/>
    </row>
    <row r="140" spans="1:52">
      <c r="A140" s="27">
        <v>334</v>
      </c>
      <c r="B140" s="27" t="s">
        <v>209</v>
      </c>
      <c r="C140" s="27" t="s">
        <v>1978</v>
      </c>
      <c r="D140" s="27"/>
      <c r="E140" s="27"/>
      <c r="F140" s="27" t="s">
        <v>66</v>
      </c>
      <c r="G140" s="27">
        <v>9</v>
      </c>
      <c r="H140" s="27" t="s">
        <v>53</v>
      </c>
      <c r="I140" s="27" t="s">
        <v>54</v>
      </c>
      <c r="J140" s="27"/>
      <c r="K140" s="27"/>
      <c r="L140" s="27" t="s">
        <v>56</v>
      </c>
      <c r="M140" s="27" t="s">
        <v>66</v>
      </c>
      <c r="N140" s="27">
        <v>9</v>
      </c>
      <c r="O140" s="27" t="s">
        <v>53</v>
      </c>
      <c r="P140" s="27" t="s">
        <v>58</v>
      </c>
      <c r="Q140" s="27"/>
      <c r="R140" s="27"/>
      <c r="S140" s="27"/>
      <c r="T140" s="27"/>
      <c r="U140" s="27"/>
      <c r="V140" s="27" t="s">
        <v>209</v>
      </c>
      <c r="W140" s="27">
        <v>14.92658</v>
      </c>
      <c r="X140" s="27">
        <v>-83.457560000000001</v>
      </c>
      <c r="Y140" s="27" t="s">
        <v>1983</v>
      </c>
      <c r="Z140" s="27" t="s">
        <v>1979</v>
      </c>
      <c r="AA140" s="27" t="s">
        <v>1929</v>
      </c>
      <c r="AB140" s="28">
        <f t="shared" si="18"/>
        <v>86.051000000000002</v>
      </c>
      <c r="AC140" s="28">
        <f ca="1">[3]!RandTruncNormal(AB140,VLOOKUP(Y140,$AZ$1:$BD$4,4,FALSE),0,VLOOKUP(Y140,$AZ$1:$BD$4,5,FALSE))</f>
        <v>194.2896514053829</v>
      </c>
      <c r="AD140" s="28">
        <f t="shared" si="19"/>
        <v>86.051000000000002</v>
      </c>
      <c r="AE140" s="28">
        <f ca="1">[3]!RandTruncNormal(AD140,VLOOKUP(Y140,$AZ$1:$BD$4,4,FALSE),0,VLOOKUP(Y140,$AZ$1:$BD$4,5,FALSE))</f>
        <v>100.40703688128231</v>
      </c>
      <c r="AF140" s="29">
        <f t="shared" si="16"/>
        <v>0</v>
      </c>
      <c r="AG140" s="29">
        <f t="shared" si="17"/>
        <v>0</v>
      </c>
      <c r="AH140" s="28">
        <f t="shared" si="23"/>
        <v>0</v>
      </c>
      <c r="AI140" s="28">
        <f t="shared" si="20"/>
        <v>0</v>
      </c>
      <c r="AJ140" s="13">
        <f t="shared" ca="1" si="21"/>
        <v>-93.882614524100589</v>
      </c>
      <c r="AK140" s="68">
        <v>0</v>
      </c>
      <c r="AL140" s="68">
        <v>0</v>
      </c>
      <c r="AM140" s="68" t="str">
        <f t="shared" si="22"/>
        <v>Non-Anthropogenic</v>
      </c>
      <c r="AO140" s="68"/>
      <c r="AP140" s="68"/>
      <c r="AY140" s="68"/>
      <c r="AZ140" s="68"/>
    </row>
    <row r="141" spans="1:52">
      <c r="A141" s="27">
        <v>335</v>
      </c>
      <c r="B141" s="27" t="s">
        <v>210</v>
      </c>
      <c r="C141" s="27" t="s">
        <v>1978</v>
      </c>
      <c r="D141" s="27"/>
      <c r="E141" s="27"/>
      <c r="F141" s="27" t="s">
        <v>66</v>
      </c>
      <c r="G141" s="27">
        <v>9</v>
      </c>
      <c r="H141" s="27" t="s">
        <v>53</v>
      </c>
      <c r="I141" s="27" t="s">
        <v>54</v>
      </c>
      <c r="J141" s="27"/>
      <c r="K141" s="27"/>
      <c r="L141" s="27" t="s">
        <v>56</v>
      </c>
      <c r="M141" s="27" t="s">
        <v>66</v>
      </c>
      <c r="N141" s="27">
        <v>9</v>
      </c>
      <c r="O141" s="27" t="s">
        <v>53</v>
      </c>
      <c r="P141" s="27" t="s">
        <v>58</v>
      </c>
      <c r="Q141" s="27"/>
      <c r="R141" s="27"/>
      <c r="S141" s="27"/>
      <c r="T141" s="27"/>
      <c r="U141" s="27"/>
      <c r="V141" s="27" t="s">
        <v>210</v>
      </c>
      <c r="W141" s="27">
        <v>12.205640000000001</v>
      </c>
      <c r="X141" s="27">
        <v>-84.222650000000002</v>
      </c>
      <c r="Y141" s="27" t="s">
        <v>1983</v>
      </c>
      <c r="Z141" s="27" t="s">
        <v>1979</v>
      </c>
      <c r="AA141" s="27" t="s">
        <v>1928</v>
      </c>
      <c r="AB141" s="28">
        <f t="shared" si="18"/>
        <v>86.051000000000002</v>
      </c>
      <c r="AC141" s="28">
        <f ca="1">[3]!RandTruncNormal(AB141,VLOOKUP(Y141,$AZ$1:$BD$4,4,FALSE),0,VLOOKUP(Y141,$AZ$1:$BD$4,5,FALSE))</f>
        <v>79.661466218096109</v>
      </c>
      <c r="AD141" s="28">
        <f t="shared" si="19"/>
        <v>86.051000000000002</v>
      </c>
      <c r="AE141" s="28">
        <f ca="1">[3]!RandTruncNormal(AD141,VLOOKUP(Y141,$AZ$1:$BD$4,4,FALSE),0,VLOOKUP(Y141,$AZ$1:$BD$4,5,FALSE))</f>
        <v>143.45708111011444</v>
      </c>
      <c r="AF141" s="29">
        <f t="shared" si="16"/>
        <v>0</v>
      </c>
      <c r="AG141" s="29">
        <f t="shared" si="17"/>
        <v>0</v>
      </c>
      <c r="AH141" s="28">
        <f t="shared" si="23"/>
        <v>0</v>
      </c>
      <c r="AI141" s="28">
        <f t="shared" si="20"/>
        <v>0</v>
      </c>
      <c r="AJ141" s="13">
        <f t="shared" ca="1" si="21"/>
        <v>63.795614892018335</v>
      </c>
      <c r="AK141" s="68">
        <v>0</v>
      </c>
      <c r="AL141" s="68">
        <v>1</v>
      </c>
      <c r="AM141" s="68" t="str">
        <f t="shared" si="22"/>
        <v>Anthopogenic_roads</v>
      </c>
      <c r="AO141" s="68"/>
      <c r="AP141" s="68"/>
      <c r="AY141" s="68"/>
      <c r="AZ141" s="68"/>
    </row>
    <row r="142" spans="1:52">
      <c r="A142" s="27">
        <v>336</v>
      </c>
      <c r="B142" s="27" t="s">
        <v>211</v>
      </c>
      <c r="C142" s="27" t="s">
        <v>1978</v>
      </c>
      <c r="D142" s="27"/>
      <c r="E142" s="27"/>
      <c r="F142" s="27" t="s">
        <v>66</v>
      </c>
      <c r="G142" s="27">
        <v>9</v>
      </c>
      <c r="H142" s="27" t="s">
        <v>53</v>
      </c>
      <c r="I142" s="27" t="s">
        <v>54</v>
      </c>
      <c r="J142" s="27"/>
      <c r="K142" s="27"/>
      <c r="L142" s="27" t="s">
        <v>56</v>
      </c>
      <c r="M142" s="27" t="s">
        <v>66</v>
      </c>
      <c r="N142" s="27">
        <v>9</v>
      </c>
      <c r="O142" s="27" t="s">
        <v>53</v>
      </c>
      <c r="P142" s="27" t="s">
        <v>58</v>
      </c>
      <c r="Q142" s="27"/>
      <c r="R142" s="27"/>
      <c r="S142" s="27"/>
      <c r="T142" s="27"/>
      <c r="U142" s="27"/>
      <c r="V142" s="27" t="s">
        <v>211</v>
      </c>
      <c r="W142" s="27">
        <v>12.290459999999999</v>
      </c>
      <c r="X142" s="27">
        <v>-83.796629999999993</v>
      </c>
      <c r="Y142" s="27" t="s">
        <v>1983</v>
      </c>
      <c r="Z142" s="27" t="s">
        <v>1979</v>
      </c>
      <c r="AA142" s="27" t="s">
        <v>1928</v>
      </c>
      <c r="AB142" s="28">
        <f t="shared" si="18"/>
        <v>86.051000000000002</v>
      </c>
      <c r="AC142" s="28">
        <f ca="1">[3]!RandTruncNormal(AB142,VLOOKUP(Y142,$AZ$1:$BD$4,4,FALSE),0,VLOOKUP(Y142,$AZ$1:$BD$4,5,FALSE))</f>
        <v>143.98271500420503</v>
      </c>
      <c r="AD142" s="28">
        <f t="shared" si="19"/>
        <v>86.051000000000002</v>
      </c>
      <c r="AE142" s="28">
        <f ca="1">[3]!RandTruncNormal(AD142,VLOOKUP(Y142,$AZ$1:$BD$4,4,FALSE),0,VLOOKUP(Y142,$AZ$1:$BD$4,5,FALSE))</f>
        <v>81.418485936632223</v>
      </c>
      <c r="AF142" s="29">
        <f t="shared" si="16"/>
        <v>0</v>
      </c>
      <c r="AG142" s="29">
        <f t="shared" si="17"/>
        <v>0</v>
      </c>
      <c r="AH142" s="28">
        <f t="shared" si="23"/>
        <v>0</v>
      </c>
      <c r="AI142" s="28">
        <f t="shared" si="20"/>
        <v>0</v>
      </c>
      <c r="AJ142" s="13">
        <f t="shared" ca="1" si="21"/>
        <v>-62.564229067572811</v>
      </c>
      <c r="AK142" s="68">
        <v>0</v>
      </c>
      <c r="AL142" s="68">
        <v>0</v>
      </c>
      <c r="AM142" s="68" t="str">
        <f t="shared" si="22"/>
        <v>Non-Anthropogenic</v>
      </c>
      <c r="AO142" s="68"/>
      <c r="AP142" s="68"/>
      <c r="AY142" s="68"/>
      <c r="AZ142" s="68"/>
    </row>
    <row r="143" spans="1:52">
      <c r="A143" s="27">
        <v>337</v>
      </c>
      <c r="B143" s="27" t="s">
        <v>212</v>
      </c>
      <c r="C143" s="27" t="s">
        <v>1978</v>
      </c>
      <c r="D143" s="27"/>
      <c r="E143" s="27"/>
      <c r="F143" s="27" t="s">
        <v>66</v>
      </c>
      <c r="G143" s="27">
        <v>9</v>
      </c>
      <c r="H143" s="27" t="s">
        <v>53</v>
      </c>
      <c r="I143" s="27" t="s">
        <v>54</v>
      </c>
      <c r="J143" s="27"/>
      <c r="K143" s="27"/>
      <c r="L143" s="27" t="s">
        <v>56</v>
      </c>
      <c r="M143" s="27" t="s">
        <v>66</v>
      </c>
      <c r="N143" s="27">
        <v>9</v>
      </c>
      <c r="O143" s="27" t="s">
        <v>53</v>
      </c>
      <c r="P143" s="27" t="s">
        <v>60</v>
      </c>
      <c r="Q143" s="27"/>
      <c r="R143" s="27"/>
      <c r="S143" s="27"/>
      <c r="T143" s="27"/>
      <c r="U143" s="27"/>
      <c r="V143" s="27" t="s">
        <v>212</v>
      </c>
      <c r="W143" s="27">
        <v>12.332520000000001</v>
      </c>
      <c r="X143" s="27">
        <v>-83.838639999999998</v>
      </c>
      <c r="Y143" s="27" t="s">
        <v>1983</v>
      </c>
      <c r="Z143" s="27" t="s">
        <v>1979</v>
      </c>
      <c r="AA143" s="27" t="s">
        <v>1928</v>
      </c>
      <c r="AB143" s="28">
        <f t="shared" si="18"/>
        <v>86.051000000000002</v>
      </c>
      <c r="AC143" s="28">
        <f ca="1">[3]!RandTruncNormal(AB143,VLOOKUP(Y143,$AZ$1:$BD$4,4,FALSE),0,VLOOKUP(Y143,$AZ$1:$BD$4,5,FALSE))</f>
        <v>70.29316668873075</v>
      </c>
      <c r="AD143" s="28">
        <f t="shared" si="19"/>
        <v>86.051000000000002</v>
      </c>
      <c r="AE143" s="28">
        <f ca="1">[3]!RandTruncNormal(AD143,VLOOKUP(Y143,$AZ$1:$BD$4,4,FALSE),0,VLOOKUP(Y143,$AZ$1:$BD$4,5,FALSE))</f>
        <v>106.73121846550052</v>
      </c>
      <c r="AF143" s="29">
        <f t="shared" si="16"/>
        <v>0</v>
      </c>
      <c r="AG143" s="29">
        <f t="shared" si="17"/>
        <v>0</v>
      </c>
      <c r="AH143" s="28">
        <f t="shared" si="23"/>
        <v>0</v>
      </c>
      <c r="AI143" s="28">
        <f t="shared" si="20"/>
        <v>0</v>
      </c>
      <c r="AJ143" s="13">
        <f t="shared" ca="1" si="21"/>
        <v>36.438051776769768</v>
      </c>
      <c r="AK143" s="68">
        <v>0</v>
      </c>
      <c r="AL143" s="68">
        <v>1</v>
      </c>
      <c r="AM143" s="68" t="str">
        <f t="shared" si="22"/>
        <v>Anthopogenic_roads</v>
      </c>
      <c r="AO143" s="68"/>
      <c r="AP143" s="68"/>
      <c r="AY143" s="68"/>
      <c r="AZ143" s="68"/>
    </row>
    <row r="144" spans="1:52">
      <c r="A144" s="27">
        <v>338</v>
      </c>
      <c r="B144" s="27" t="s">
        <v>213</v>
      </c>
      <c r="C144" s="27" t="s">
        <v>1978</v>
      </c>
      <c r="D144" s="27"/>
      <c r="E144" s="27"/>
      <c r="F144" s="27" t="s">
        <v>66</v>
      </c>
      <c r="G144" s="27">
        <v>9</v>
      </c>
      <c r="H144" s="27" t="s">
        <v>53</v>
      </c>
      <c r="I144" s="27" t="s">
        <v>54</v>
      </c>
      <c r="J144" s="27"/>
      <c r="K144" s="27"/>
      <c r="L144" s="27" t="s">
        <v>56</v>
      </c>
      <c r="M144" s="27" t="s">
        <v>66</v>
      </c>
      <c r="N144" s="27">
        <v>9</v>
      </c>
      <c r="O144" s="27" t="s">
        <v>53</v>
      </c>
      <c r="P144" s="27" t="s">
        <v>58</v>
      </c>
      <c r="Q144" s="27"/>
      <c r="R144" s="27"/>
      <c r="S144" s="27"/>
      <c r="T144" s="27"/>
      <c r="U144" s="27"/>
      <c r="V144" s="27" t="s">
        <v>213</v>
      </c>
      <c r="W144" s="27">
        <v>12.2476</v>
      </c>
      <c r="X144" s="27">
        <v>-84.00967</v>
      </c>
      <c r="Y144" s="27" t="s">
        <v>1983</v>
      </c>
      <c r="Z144" s="27" t="s">
        <v>1979</v>
      </c>
      <c r="AA144" s="27" t="s">
        <v>1928</v>
      </c>
      <c r="AB144" s="28">
        <f t="shared" si="18"/>
        <v>86.051000000000002</v>
      </c>
      <c r="AC144" s="28">
        <f ca="1">[3]!RandTruncNormal(AB144,VLOOKUP(Y144,$AZ$1:$BD$4,4,FALSE),0,VLOOKUP(Y144,$AZ$1:$BD$4,5,FALSE))</f>
        <v>87.679382093177409</v>
      </c>
      <c r="AD144" s="28">
        <f t="shared" si="19"/>
        <v>86.051000000000002</v>
      </c>
      <c r="AE144" s="28">
        <f ca="1">[3]!RandTruncNormal(AD144,VLOOKUP(Y144,$AZ$1:$BD$4,4,FALSE),0,VLOOKUP(Y144,$AZ$1:$BD$4,5,FALSE))</f>
        <v>50.313482747752118</v>
      </c>
      <c r="AF144" s="29">
        <f t="shared" si="16"/>
        <v>0</v>
      </c>
      <c r="AG144" s="29">
        <f t="shared" si="17"/>
        <v>0</v>
      </c>
      <c r="AH144" s="28">
        <f t="shared" si="23"/>
        <v>0</v>
      </c>
      <c r="AI144" s="28">
        <f t="shared" si="20"/>
        <v>0</v>
      </c>
      <c r="AJ144" s="13">
        <f t="shared" ca="1" si="21"/>
        <v>-37.365899345425291</v>
      </c>
      <c r="AK144" s="68">
        <v>0</v>
      </c>
      <c r="AL144" s="68">
        <v>1</v>
      </c>
      <c r="AM144" s="68" t="str">
        <f t="shared" si="22"/>
        <v>Anthopogenic_roads</v>
      </c>
      <c r="AO144" s="68"/>
      <c r="AP144" s="68"/>
      <c r="AY144" s="68"/>
      <c r="AZ144" s="68"/>
    </row>
    <row r="145" spans="1:52">
      <c r="A145" s="27">
        <v>339</v>
      </c>
      <c r="B145" s="27" t="s">
        <v>214</v>
      </c>
      <c r="C145" s="27" t="s">
        <v>1978</v>
      </c>
      <c r="D145" s="27"/>
      <c r="E145" s="27"/>
      <c r="F145" s="27" t="s">
        <v>66</v>
      </c>
      <c r="G145" s="27">
        <v>9</v>
      </c>
      <c r="H145" s="27" t="s">
        <v>53</v>
      </c>
      <c r="I145" s="27" t="s">
        <v>54</v>
      </c>
      <c r="J145" s="27"/>
      <c r="K145" s="27"/>
      <c r="L145" s="27" t="s">
        <v>56</v>
      </c>
      <c r="M145" s="27" t="s">
        <v>66</v>
      </c>
      <c r="N145" s="27">
        <v>9</v>
      </c>
      <c r="O145" s="27" t="s">
        <v>53</v>
      </c>
      <c r="P145" s="27" t="s">
        <v>58</v>
      </c>
      <c r="Q145" s="27"/>
      <c r="R145" s="27"/>
      <c r="S145" s="27"/>
      <c r="T145" s="27"/>
      <c r="U145" s="27"/>
      <c r="V145" s="27" t="s">
        <v>214</v>
      </c>
      <c r="W145" s="27">
        <v>12.24714</v>
      </c>
      <c r="X145" s="27">
        <v>-83.967169999999996</v>
      </c>
      <c r="Y145" s="27" t="s">
        <v>1983</v>
      </c>
      <c r="Z145" s="27" t="s">
        <v>1979</v>
      </c>
      <c r="AA145" s="27" t="s">
        <v>1928</v>
      </c>
      <c r="AB145" s="28">
        <f t="shared" si="18"/>
        <v>86.051000000000002</v>
      </c>
      <c r="AC145" s="28">
        <f ca="1">[3]!RandTruncNormal(AB145,VLOOKUP(Y145,$AZ$1:$BD$4,4,FALSE),0,VLOOKUP(Y145,$AZ$1:$BD$4,5,FALSE))</f>
        <v>29.895078172535371</v>
      </c>
      <c r="AD145" s="28">
        <f t="shared" si="19"/>
        <v>86.051000000000002</v>
      </c>
      <c r="AE145" s="28">
        <f ca="1">[3]!RandTruncNormal(AD145,VLOOKUP(Y145,$AZ$1:$BD$4,4,FALSE),0,VLOOKUP(Y145,$AZ$1:$BD$4,5,FALSE))</f>
        <v>99.676532348732437</v>
      </c>
      <c r="AF145" s="29">
        <f t="shared" si="16"/>
        <v>0</v>
      </c>
      <c r="AG145" s="29">
        <f t="shared" si="17"/>
        <v>0</v>
      </c>
      <c r="AH145" s="28">
        <f t="shared" si="23"/>
        <v>0</v>
      </c>
      <c r="AI145" s="28">
        <f t="shared" si="20"/>
        <v>0</v>
      </c>
      <c r="AJ145" s="13">
        <f t="shared" ca="1" si="21"/>
        <v>69.781454176197059</v>
      </c>
      <c r="AK145" s="68">
        <v>0</v>
      </c>
      <c r="AL145" s="68">
        <v>0</v>
      </c>
      <c r="AM145" s="68" t="str">
        <f t="shared" si="22"/>
        <v>Non-Anthropogenic</v>
      </c>
      <c r="AO145" s="68"/>
      <c r="AP145" s="68"/>
      <c r="AY145" s="68"/>
      <c r="AZ145" s="68"/>
    </row>
    <row r="146" spans="1:52">
      <c r="A146" s="27">
        <v>340</v>
      </c>
      <c r="B146" s="27" t="s">
        <v>215</v>
      </c>
      <c r="C146" s="27" t="s">
        <v>1978</v>
      </c>
      <c r="D146" s="27"/>
      <c r="E146" s="27"/>
      <c r="F146" s="27" t="s">
        <v>66</v>
      </c>
      <c r="G146" s="27">
        <v>9</v>
      </c>
      <c r="H146" s="27" t="s">
        <v>53</v>
      </c>
      <c r="I146" s="27" t="s">
        <v>54</v>
      </c>
      <c r="J146" s="27"/>
      <c r="K146" s="27"/>
      <c r="L146" s="27" t="s">
        <v>56</v>
      </c>
      <c r="M146" s="27" t="s">
        <v>66</v>
      </c>
      <c r="N146" s="27">
        <v>9</v>
      </c>
      <c r="O146" s="27" t="s">
        <v>53</v>
      </c>
      <c r="P146" s="27" t="s">
        <v>58</v>
      </c>
      <c r="Q146" s="27"/>
      <c r="R146" s="27"/>
      <c r="S146" s="27"/>
      <c r="T146" s="27"/>
      <c r="U146" s="27"/>
      <c r="V146" s="27" t="s">
        <v>215</v>
      </c>
      <c r="W146" s="27">
        <v>12.67248</v>
      </c>
      <c r="X146" s="27">
        <v>-83.838539999999995</v>
      </c>
      <c r="Y146" s="27" t="s">
        <v>1983</v>
      </c>
      <c r="Z146" s="27" t="s">
        <v>1979</v>
      </c>
      <c r="AA146" s="27" t="s">
        <v>1929</v>
      </c>
      <c r="AB146" s="28">
        <f t="shared" si="18"/>
        <v>86.051000000000002</v>
      </c>
      <c r="AC146" s="28">
        <f ca="1">[3]!RandTruncNormal(AB146,VLOOKUP(Y146,$AZ$1:$BD$4,4,FALSE),0,VLOOKUP(Y146,$AZ$1:$BD$4,5,FALSE))</f>
        <v>68.111477305171547</v>
      </c>
      <c r="AD146" s="28">
        <f t="shared" si="19"/>
        <v>86.051000000000002</v>
      </c>
      <c r="AE146" s="28">
        <f ca="1">[3]!RandTruncNormal(AD146,VLOOKUP(Y146,$AZ$1:$BD$4,4,FALSE),0,VLOOKUP(Y146,$AZ$1:$BD$4,5,FALSE))</f>
        <v>150.25046078381038</v>
      </c>
      <c r="AF146" s="29">
        <f t="shared" si="16"/>
        <v>0</v>
      </c>
      <c r="AG146" s="29">
        <f t="shared" si="17"/>
        <v>0</v>
      </c>
      <c r="AH146" s="28">
        <f t="shared" si="23"/>
        <v>0</v>
      </c>
      <c r="AI146" s="28">
        <f t="shared" si="20"/>
        <v>0</v>
      </c>
      <c r="AJ146" s="13">
        <f t="shared" ca="1" si="21"/>
        <v>82.138983478638835</v>
      </c>
      <c r="AK146" s="68">
        <v>0</v>
      </c>
      <c r="AL146" s="68">
        <v>0</v>
      </c>
      <c r="AM146" s="68" t="str">
        <f t="shared" si="22"/>
        <v>Non-Anthropogenic</v>
      </c>
      <c r="AO146" s="68"/>
      <c r="AP146" s="68"/>
      <c r="AY146" s="68"/>
      <c r="AZ146" s="68"/>
    </row>
    <row r="147" spans="1:52">
      <c r="A147" s="27">
        <v>341</v>
      </c>
      <c r="B147" s="27" t="s">
        <v>216</v>
      </c>
      <c r="C147" s="27" t="s">
        <v>1978</v>
      </c>
      <c r="D147" s="27"/>
      <c r="E147" s="27"/>
      <c r="F147" s="27" t="s">
        <v>65</v>
      </c>
      <c r="G147" s="27">
        <v>5</v>
      </c>
      <c r="H147" s="27" t="s">
        <v>53</v>
      </c>
      <c r="I147" s="27" t="s">
        <v>54</v>
      </c>
      <c r="J147" s="27"/>
      <c r="K147" s="27"/>
      <c r="L147" s="27" t="s">
        <v>56</v>
      </c>
      <c r="M147" s="27" t="s">
        <v>65</v>
      </c>
      <c r="N147" s="27">
        <v>4</v>
      </c>
      <c r="O147" s="27" t="s">
        <v>53</v>
      </c>
      <c r="P147" s="27" t="s">
        <v>58</v>
      </c>
      <c r="Q147" s="27"/>
      <c r="R147" s="27"/>
      <c r="S147" s="27"/>
      <c r="T147" s="27"/>
      <c r="U147" s="27"/>
      <c r="V147" s="27" t="s">
        <v>216</v>
      </c>
      <c r="W147" s="27">
        <v>14.11774</v>
      </c>
      <c r="X147" s="27">
        <v>-84.94444</v>
      </c>
      <c r="Y147" s="27" t="s">
        <v>1983</v>
      </c>
      <c r="Z147" s="27" t="s">
        <v>1977</v>
      </c>
      <c r="AA147" s="27" t="s">
        <v>1929</v>
      </c>
      <c r="AB147" s="28">
        <f t="shared" si="18"/>
        <v>57.815444444444445</v>
      </c>
      <c r="AC147" s="28">
        <f ca="1">[3]!RandTruncNormal(AB147,VLOOKUP(Y147,$AZ$1:$BD$4,4,FALSE),0,VLOOKUP(Y147,$AZ$1:$BD$4,5,FALSE))</f>
        <v>145.60318509492359</v>
      </c>
      <c r="AD147" s="28">
        <f t="shared" si="19"/>
        <v>50.756555555555551</v>
      </c>
      <c r="AE147" s="28">
        <f ca="1">[3]!RandTruncNormal(AD147,VLOOKUP(Y147,$AZ$1:$BD$4,4,FALSE),0,VLOOKUP(Y147,$AZ$1:$BD$4,5,FALSE))</f>
        <v>55.216786116925782</v>
      </c>
      <c r="AF147" s="29">
        <f t="shared" si="16"/>
        <v>-0.1111111111111111</v>
      </c>
      <c r="AG147" s="29">
        <f t="shared" si="17"/>
        <v>0</v>
      </c>
      <c r="AH147" s="28">
        <f t="shared" si="23"/>
        <v>0</v>
      </c>
      <c r="AI147" s="28">
        <f t="shared" si="20"/>
        <v>-7.0588888888888883</v>
      </c>
      <c r="AJ147" s="13">
        <f t="shared" ca="1" si="21"/>
        <v>-90.3863989779978</v>
      </c>
      <c r="AK147" s="68">
        <v>0</v>
      </c>
      <c r="AL147" s="68">
        <v>0</v>
      </c>
      <c r="AM147" s="68" t="str">
        <f t="shared" si="22"/>
        <v>Non-Anthropogenic</v>
      </c>
      <c r="AO147" s="68"/>
      <c r="AP147" s="68"/>
      <c r="AY147" s="68"/>
      <c r="AZ147" s="68"/>
    </row>
    <row r="148" spans="1:52">
      <c r="A148" s="27">
        <v>342</v>
      </c>
      <c r="B148" s="27" t="s">
        <v>217</v>
      </c>
      <c r="C148" s="27" t="s">
        <v>1978</v>
      </c>
      <c r="D148" s="27"/>
      <c r="E148" s="27"/>
      <c r="F148" s="27" t="s">
        <v>66</v>
      </c>
      <c r="G148" s="27">
        <v>7</v>
      </c>
      <c r="H148" s="27" t="s">
        <v>53</v>
      </c>
      <c r="I148" s="27" t="s">
        <v>54</v>
      </c>
      <c r="J148" s="27"/>
      <c r="K148" s="27"/>
      <c r="L148" s="27" t="s">
        <v>56</v>
      </c>
      <c r="M148" s="27" t="s">
        <v>65</v>
      </c>
      <c r="N148" s="27">
        <v>5</v>
      </c>
      <c r="O148" s="27" t="s">
        <v>53</v>
      </c>
      <c r="P148" s="27" t="s">
        <v>58</v>
      </c>
      <c r="Q148" s="27"/>
      <c r="R148" s="27"/>
      <c r="S148" s="27"/>
      <c r="T148" s="27"/>
      <c r="U148" s="27"/>
      <c r="V148" s="27" t="s">
        <v>217</v>
      </c>
      <c r="W148" s="27">
        <v>14.16028</v>
      </c>
      <c r="X148" s="27">
        <v>-83.881169999999997</v>
      </c>
      <c r="Y148" s="27" t="s">
        <v>1983</v>
      </c>
      <c r="Z148" s="27" t="s">
        <v>1977</v>
      </c>
      <c r="AA148" s="27" t="s">
        <v>1928</v>
      </c>
      <c r="AB148" s="28">
        <f t="shared" si="18"/>
        <v>71.933222222222227</v>
      </c>
      <c r="AC148" s="28">
        <f ca="1">[3]!RandTruncNormal(AB148,VLOOKUP(Y148,$AZ$1:$BD$4,4,FALSE),0,VLOOKUP(Y148,$AZ$1:$BD$4,5,FALSE))</f>
        <v>92.417850782446777</v>
      </c>
      <c r="AD148" s="28">
        <f t="shared" si="19"/>
        <v>57.815444444444445</v>
      </c>
      <c r="AE148" s="28">
        <f ca="1">[3]!RandTruncNormal(AD148,VLOOKUP(Y148,$AZ$1:$BD$4,4,FALSE),0,VLOOKUP(Y148,$AZ$1:$BD$4,5,FALSE))</f>
        <v>56.503476532959034</v>
      </c>
      <c r="AF148" s="29">
        <f t="shared" si="16"/>
        <v>-0.22222222222222221</v>
      </c>
      <c r="AG148" s="29">
        <f t="shared" si="17"/>
        <v>-0.22222222222222221</v>
      </c>
      <c r="AH148" s="28">
        <f t="shared" si="23"/>
        <v>-14.117777777777777</v>
      </c>
      <c r="AI148" s="28">
        <f t="shared" si="20"/>
        <v>-14.117777777777777</v>
      </c>
      <c r="AJ148" s="13">
        <f t="shared" ca="1" si="21"/>
        <v>-35.914374249487743</v>
      </c>
      <c r="AK148" s="68">
        <v>0</v>
      </c>
      <c r="AL148" s="68">
        <v>0</v>
      </c>
      <c r="AM148" s="68" t="str">
        <f t="shared" si="22"/>
        <v>Non-Anthropogenic</v>
      </c>
      <c r="AO148" s="68"/>
      <c r="AP148" s="68"/>
      <c r="AY148" s="68"/>
      <c r="AZ148" s="68"/>
    </row>
    <row r="149" spans="1:52">
      <c r="A149" s="27">
        <v>343</v>
      </c>
      <c r="B149" s="27" t="s">
        <v>218</v>
      </c>
      <c r="C149" s="27" t="s">
        <v>1978</v>
      </c>
      <c r="D149" s="27"/>
      <c r="E149" s="27"/>
      <c r="F149" s="27" t="s">
        <v>66</v>
      </c>
      <c r="G149" s="27">
        <v>9</v>
      </c>
      <c r="H149" s="27" t="s">
        <v>53</v>
      </c>
      <c r="I149" s="27" t="s">
        <v>54</v>
      </c>
      <c r="J149" s="27"/>
      <c r="K149" s="27"/>
      <c r="L149" s="27" t="s">
        <v>56</v>
      </c>
      <c r="M149" s="27" t="s">
        <v>66</v>
      </c>
      <c r="N149" s="27">
        <v>9</v>
      </c>
      <c r="O149" s="27" t="s">
        <v>53</v>
      </c>
      <c r="P149" s="27" t="s">
        <v>58</v>
      </c>
      <c r="Q149" s="27"/>
      <c r="R149" s="27"/>
      <c r="S149" s="27"/>
      <c r="T149" s="27"/>
      <c r="U149" s="27"/>
      <c r="V149" s="27" t="s">
        <v>218</v>
      </c>
      <c r="W149" s="27">
        <v>14.28661</v>
      </c>
      <c r="X149" s="27">
        <v>-83.626689999999996</v>
      </c>
      <c r="Y149" s="27" t="s">
        <v>1983</v>
      </c>
      <c r="Z149" s="27" t="s">
        <v>1979</v>
      </c>
      <c r="AA149" s="27" t="s">
        <v>1929</v>
      </c>
      <c r="AB149" s="28">
        <f t="shared" si="18"/>
        <v>86.051000000000002</v>
      </c>
      <c r="AC149" s="28">
        <f ca="1">[3]!RandTruncNormal(AB149,VLOOKUP(Y149,$AZ$1:$BD$4,4,FALSE),0,VLOOKUP(Y149,$AZ$1:$BD$4,5,FALSE))</f>
        <v>147.9384346852155</v>
      </c>
      <c r="AD149" s="28">
        <f t="shared" si="19"/>
        <v>86.051000000000002</v>
      </c>
      <c r="AE149" s="28">
        <f ca="1">[3]!RandTruncNormal(AD149,VLOOKUP(Y149,$AZ$1:$BD$4,4,FALSE),0,VLOOKUP(Y149,$AZ$1:$BD$4,5,FALSE))</f>
        <v>98.844412145442959</v>
      </c>
      <c r="AF149" s="29">
        <f t="shared" si="16"/>
        <v>0</v>
      </c>
      <c r="AG149" s="29">
        <f t="shared" si="17"/>
        <v>0</v>
      </c>
      <c r="AH149" s="28">
        <f t="shared" si="23"/>
        <v>0</v>
      </c>
      <c r="AI149" s="28">
        <f t="shared" si="20"/>
        <v>0</v>
      </c>
      <c r="AJ149" s="13">
        <f t="shared" ca="1" si="21"/>
        <v>-49.094022539772538</v>
      </c>
      <c r="AK149" s="68">
        <v>1</v>
      </c>
      <c r="AL149" s="68">
        <v>0</v>
      </c>
      <c r="AM149" s="68" t="str">
        <f t="shared" si="22"/>
        <v>Anthropogenic_rivers</v>
      </c>
      <c r="AO149" s="68"/>
      <c r="AP149" s="68"/>
      <c r="AY149" s="68"/>
      <c r="AZ149" s="68"/>
    </row>
    <row r="150" spans="1:52">
      <c r="A150" s="27">
        <v>344</v>
      </c>
      <c r="B150" s="27" t="s">
        <v>219</v>
      </c>
      <c r="C150" s="27" t="s">
        <v>1978</v>
      </c>
      <c r="D150" s="27"/>
      <c r="E150" s="27"/>
      <c r="F150" s="27" t="s">
        <v>65</v>
      </c>
      <c r="G150" s="27">
        <v>5</v>
      </c>
      <c r="H150" s="27" t="s">
        <v>56</v>
      </c>
      <c r="I150" s="27" t="s">
        <v>54</v>
      </c>
      <c r="J150" s="27"/>
      <c r="K150" s="27"/>
      <c r="L150" s="27" t="s">
        <v>56</v>
      </c>
      <c r="M150" s="27" t="s">
        <v>65</v>
      </c>
      <c r="N150" s="27">
        <v>5</v>
      </c>
      <c r="O150" s="27" t="s">
        <v>53</v>
      </c>
      <c r="P150" s="27" t="s">
        <v>58</v>
      </c>
      <c r="Q150" s="27"/>
      <c r="R150" s="27"/>
      <c r="S150" s="27"/>
      <c r="T150" s="27"/>
      <c r="U150" s="27"/>
      <c r="V150" s="27" t="s">
        <v>219</v>
      </c>
      <c r="W150" s="27">
        <v>13.18296</v>
      </c>
      <c r="X150" s="27">
        <v>-84.050989999999999</v>
      </c>
      <c r="Y150" s="27" t="s">
        <v>1983</v>
      </c>
      <c r="Z150" s="27" t="s">
        <v>1979</v>
      </c>
      <c r="AA150" s="27" t="s">
        <v>1929</v>
      </c>
      <c r="AB150" s="28">
        <f t="shared" si="18"/>
        <v>57.815444444444445</v>
      </c>
      <c r="AC150" s="28">
        <f ca="1">[3]!RandTruncNormal(AB150,VLOOKUP(Y150,$AZ$1:$BD$4,4,FALSE),0,VLOOKUP(Y150,$AZ$1:$BD$4,5,FALSE))</f>
        <v>35.16230349736324</v>
      </c>
      <c r="AD150" s="28">
        <f t="shared" si="19"/>
        <v>57.815444444444445</v>
      </c>
      <c r="AE150" s="28">
        <f ca="1">[3]!RandTruncNormal(AD150,VLOOKUP(Y150,$AZ$1:$BD$4,4,FALSE),0,VLOOKUP(Y150,$AZ$1:$BD$4,5,FALSE))</f>
        <v>1.2042372445210798</v>
      </c>
      <c r="AF150" s="29">
        <f t="shared" si="16"/>
        <v>0</v>
      </c>
      <c r="AG150" s="29">
        <f t="shared" si="17"/>
        <v>0</v>
      </c>
      <c r="AH150" s="28">
        <f t="shared" si="23"/>
        <v>0</v>
      </c>
      <c r="AI150" s="28">
        <f t="shared" si="20"/>
        <v>0</v>
      </c>
      <c r="AJ150" s="13">
        <f t="shared" ca="1" si="21"/>
        <v>-33.958066252842158</v>
      </c>
      <c r="AK150" s="68">
        <v>0</v>
      </c>
      <c r="AL150" s="68">
        <v>0</v>
      </c>
      <c r="AM150" s="68" t="str">
        <f t="shared" si="22"/>
        <v>Non-Anthropogenic</v>
      </c>
      <c r="AO150" s="68"/>
      <c r="AP150" s="68"/>
      <c r="AY150" s="68"/>
      <c r="AZ150" s="68"/>
    </row>
    <row r="151" spans="1:52">
      <c r="A151" s="27">
        <v>345</v>
      </c>
      <c r="B151" s="27" t="s">
        <v>220</v>
      </c>
      <c r="C151" s="27" t="s">
        <v>1978</v>
      </c>
      <c r="D151" s="27"/>
      <c r="E151" s="27"/>
      <c r="F151" s="27" t="s">
        <v>65</v>
      </c>
      <c r="G151" s="27">
        <v>4</v>
      </c>
      <c r="H151" s="27" t="s">
        <v>53</v>
      </c>
      <c r="I151" s="27" t="s">
        <v>54</v>
      </c>
      <c r="J151" s="27"/>
      <c r="K151" s="27"/>
      <c r="L151" s="27" t="s">
        <v>56</v>
      </c>
      <c r="M151" s="27" t="s">
        <v>65</v>
      </c>
      <c r="N151" s="27">
        <v>4</v>
      </c>
      <c r="O151" s="27" t="s">
        <v>53</v>
      </c>
      <c r="P151" s="27" t="s">
        <v>58</v>
      </c>
      <c r="Q151" s="27"/>
      <c r="R151" s="27"/>
      <c r="S151" s="27"/>
      <c r="T151" s="27"/>
      <c r="U151" s="27"/>
      <c r="V151" s="27" t="s">
        <v>220</v>
      </c>
      <c r="W151" s="27">
        <v>10.76083</v>
      </c>
      <c r="X151" s="27">
        <v>-83.88373</v>
      </c>
      <c r="Y151" s="27" t="s">
        <v>1983</v>
      </c>
      <c r="Z151" s="27" t="s">
        <v>1979</v>
      </c>
      <c r="AA151" s="27" t="s">
        <v>1929</v>
      </c>
      <c r="AB151" s="28">
        <f t="shared" si="18"/>
        <v>50.756555555555551</v>
      </c>
      <c r="AC151" s="28">
        <f ca="1">[3]!RandTruncNormal(AB151,VLOOKUP(Y151,$AZ$1:$BD$4,4,FALSE),0,VLOOKUP(Y151,$AZ$1:$BD$4,5,FALSE))</f>
        <v>6.343603224820562</v>
      </c>
      <c r="AD151" s="28">
        <f t="shared" si="19"/>
        <v>50.756555555555551</v>
      </c>
      <c r="AE151" s="28">
        <f ca="1">[3]!RandTruncNormal(AD151,VLOOKUP(Y151,$AZ$1:$BD$4,4,FALSE),0,VLOOKUP(Y151,$AZ$1:$BD$4,5,FALSE))</f>
        <v>30.054440330680467</v>
      </c>
      <c r="AF151" s="29">
        <f t="shared" si="16"/>
        <v>0</v>
      </c>
      <c r="AG151" s="29">
        <f t="shared" si="17"/>
        <v>0</v>
      </c>
      <c r="AH151" s="28">
        <f t="shared" si="23"/>
        <v>0</v>
      </c>
      <c r="AI151" s="28">
        <f t="shared" si="20"/>
        <v>0</v>
      </c>
      <c r="AJ151" s="13">
        <f t="shared" ca="1" si="21"/>
        <v>23.710837105859905</v>
      </c>
      <c r="AK151" s="68">
        <v>0</v>
      </c>
      <c r="AL151" s="68">
        <v>0</v>
      </c>
      <c r="AM151" s="68" t="str">
        <f t="shared" si="22"/>
        <v>Non-Anthropogenic</v>
      </c>
      <c r="AO151" s="68"/>
      <c r="AP151" s="68"/>
      <c r="AY151" s="68"/>
      <c r="AZ151" s="68"/>
    </row>
    <row r="152" spans="1:52">
      <c r="A152" s="27">
        <v>346</v>
      </c>
      <c r="B152" s="27" t="s">
        <v>221</v>
      </c>
      <c r="C152" s="27" t="s">
        <v>1978</v>
      </c>
      <c r="D152" s="27"/>
      <c r="E152" s="27"/>
      <c r="F152" s="27" t="s">
        <v>66</v>
      </c>
      <c r="G152" s="27">
        <v>8</v>
      </c>
      <c r="H152" s="27" t="s">
        <v>53</v>
      </c>
      <c r="I152" s="27" t="s">
        <v>54</v>
      </c>
      <c r="J152" s="27" t="s">
        <v>59</v>
      </c>
      <c r="K152" s="27"/>
      <c r="L152" s="27" t="s">
        <v>56</v>
      </c>
      <c r="M152" s="27" t="s">
        <v>66</v>
      </c>
      <c r="N152" s="27">
        <v>7</v>
      </c>
      <c r="O152" s="27" t="s">
        <v>53</v>
      </c>
      <c r="P152" s="27" t="s">
        <v>57</v>
      </c>
      <c r="Q152" s="27"/>
      <c r="R152" s="27"/>
      <c r="S152" s="27"/>
      <c r="T152" s="27"/>
      <c r="U152" s="27"/>
      <c r="V152" s="27" t="s">
        <v>221</v>
      </c>
      <c r="W152" s="27">
        <v>10.803269999999999</v>
      </c>
      <c r="X152" s="27">
        <v>-83.883290000000002</v>
      </c>
      <c r="Y152" s="27" t="s">
        <v>1983</v>
      </c>
      <c r="Z152" s="27" t="s">
        <v>1977</v>
      </c>
      <c r="AA152" s="27" t="s">
        <v>1929</v>
      </c>
      <c r="AB152" s="28">
        <f t="shared" si="18"/>
        <v>78.992111111111114</v>
      </c>
      <c r="AC152" s="28">
        <f ca="1">[3]!RandTruncNormal(AB152,VLOOKUP(Y152,$AZ$1:$BD$4,4,FALSE),0,VLOOKUP(Y152,$AZ$1:$BD$4,5,FALSE))</f>
        <v>54.723895010197957</v>
      </c>
      <c r="AD152" s="28">
        <f t="shared" si="19"/>
        <v>71.933222222222227</v>
      </c>
      <c r="AE152" s="28">
        <f ca="1">[3]!RandTruncNormal(AD152,VLOOKUP(Y152,$AZ$1:$BD$4,4,FALSE),0,VLOOKUP(Y152,$AZ$1:$BD$4,5,FALSE))</f>
        <v>128.32946026051911</v>
      </c>
      <c r="AF152" s="29">
        <f t="shared" si="16"/>
        <v>-0.1111111111111111</v>
      </c>
      <c r="AG152" s="29">
        <f t="shared" si="17"/>
        <v>0</v>
      </c>
      <c r="AH152" s="28">
        <f t="shared" si="23"/>
        <v>0</v>
      </c>
      <c r="AI152" s="28">
        <f t="shared" si="20"/>
        <v>-7.0588888888888883</v>
      </c>
      <c r="AJ152" s="13">
        <f t="shared" ca="1" si="21"/>
        <v>73.605565250321149</v>
      </c>
      <c r="AK152" s="68">
        <v>1</v>
      </c>
      <c r="AL152" s="68">
        <v>0</v>
      </c>
      <c r="AM152" s="68" t="str">
        <f t="shared" si="22"/>
        <v>Anthropogenic_rivers</v>
      </c>
      <c r="AO152" s="68"/>
      <c r="AP152" s="68"/>
      <c r="AY152" s="68"/>
      <c r="AZ152" s="68"/>
    </row>
    <row r="153" spans="1:52">
      <c r="A153" s="27">
        <v>347</v>
      </c>
      <c r="B153" s="27" t="s">
        <v>222</v>
      </c>
      <c r="C153" s="27" t="s">
        <v>1978</v>
      </c>
      <c r="D153" s="27"/>
      <c r="E153" s="27"/>
      <c r="F153" s="27" t="s">
        <v>66</v>
      </c>
      <c r="G153" s="27">
        <v>9</v>
      </c>
      <c r="H153" s="27" t="s">
        <v>53</v>
      </c>
      <c r="I153" s="27" t="s">
        <v>54</v>
      </c>
      <c r="J153" s="27" t="s">
        <v>59</v>
      </c>
      <c r="K153" s="27"/>
      <c r="L153" s="27" t="s">
        <v>56</v>
      </c>
      <c r="M153" s="27" t="s">
        <v>66</v>
      </c>
      <c r="N153" s="27">
        <v>8</v>
      </c>
      <c r="O153" s="27" t="s">
        <v>53</v>
      </c>
      <c r="P153" s="27" t="s">
        <v>57</v>
      </c>
      <c r="Q153" s="27"/>
      <c r="R153" s="27"/>
      <c r="S153" s="27"/>
      <c r="T153" s="27"/>
      <c r="U153" s="27"/>
      <c r="V153" s="27" t="s">
        <v>222</v>
      </c>
      <c r="W153" s="27">
        <v>10.846920000000001</v>
      </c>
      <c r="X153" s="27">
        <v>-84.17895</v>
      </c>
      <c r="Y153" s="27" t="s">
        <v>1983</v>
      </c>
      <c r="Z153" s="27" t="s">
        <v>1977</v>
      </c>
      <c r="AA153" s="27" t="s">
        <v>1929</v>
      </c>
      <c r="AB153" s="28">
        <f t="shared" si="18"/>
        <v>86.051000000000002</v>
      </c>
      <c r="AC153" s="28">
        <f ca="1">[3]!RandTruncNormal(AB153,VLOOKUP(Y153,$AZ$1:$BD$4,4,FALSE),0,VLOOKUP(Y153,$AZ$1:$BD$4,5,FALSE))</f>
        <v>110.36370058879149</v>
      </c>
      <c r="AD153" s="28">
        <f t="shared" si="19"/>
        <v>78.992111111111114</v>
      </c>
      <c r="AE153" s="28">
        <f ca="1">[3]!RandTruncNormal(AD153,VLOOKUP(Y153,$AZ$1:$BD$4,4,FALSE),0,VLOOKUP(Y153,$AZ$1:$BD$4,5,FALSE))</f>
        <v>117.50587082280792</v>
      </c>
      <c r="AF153" s="29">
        <f t="shared" si="16"/>
        <v>-0.1111111111111111</v>
      </c>
      <c r="AG153" s="29">
        <f t="shared" si="17"/>
        <v>0</v>
      </c>
      <c r="AH153" s="28">
        <f t="shared" si="23"/>
        <v>0</v>
      </c>
      <c r="AI153" s="28">
        <f t="shared" si="20"/>
        <v>-7.0588888888888883</v>
      </c>
      <c r="AJ153" s="13">
        <f t="shared" ca="1" si="21"/>
        <v>7.142170234016433</v>
      </c>
      <c r="AK153" s="68">
        <v>0</v>
      </c>
      <c r="AL153" s="68">
        <v>0</v>
      </c>
      <c r="AM153" s="68" t="str">
        <f t="shared" si="22"/>
        <v>Non-Anthropogenic</v>
      </c>
      <c r="AO153" s="68"/>
      <c r="AP153" s="68"/>
      <c r="AY153" s="68"/>
      <c r="AZ153" s="68"/>
    </row>
    <row r="154" spans="1:52">
      <c r="A154" s="27">
        <v>348</v>
      </c>
      <c r="B154" s="27" t="s">
        <v>223</v>
      </c>
      <c r="C154" s="27" t="s">
        <v>1978</v>
      </c>
      <c r="D154" s="27"/>
      <c r="E154" s="27"/>
      <c r="F154" s="27" t="s">
        <v>66</v>
      </c>
      <c r="G154" s="27">
        <v>8</v>
      </c>
      <c r="H154" s="27" t="s">
        <v>53</v>
      </c>
      <c r="I154" s="27" t="s">
        <v>54</v>
      </c>
      <c r="J154" s="27"/>
      <c r="K154" s="27"/>
      <c r="L154" s="27" t="s">
        <v>56</v>
      </c>
      <c r="M154" s="27" t="s">
        <v>66</v>
      </c>
      <c r="N154" s="27">
        <v>9</v>
      </c>
      <c r="O154" s="27" t="s">
        <v>61</v>
      </c>
      <c r="P154" s="27" t="s">
        <v>58</v>
      </c>
      <c r="Q154" s="27"/>
      <c r="R154" s="27"/>
      <c r="S154" s="27"/>
      <c r="T154" s="27"/>
      <c r="U154" s="27"/>
      <c r="V154" s="27" t="s">
        <v>223</v>
      </c>
      <c r="W154" s="27">
        <v>10.845739999999999</v>
      </c>
      <c r="X154" s="27">
        <v>-83.967849999999999</v>
      </c>
      <c r="Y154" s="27" t="s">
        <v>1983</v>
      </c>
      <c r="Z154" s="27" t="s">
        <v>1982</v>
      </c>
      <c r="AA154" s="27" t="s">
        <v>1929</v>
      </c>
      <c r="AB154" s="28">
        <f t="shared" si="18"/>
        <v>78.992111111111114</v>
      </c>
      <c r="AC154" s="28">
        <f ca="1">[3]!RandTruncNormal(AB154,VLOOKUP(Y154,$AZ$1:$BD$4,4,FALSE),0,VLOOKUP(Y154,$AZ$1:$BD$4,5,FALSE))</f>
        <v>82.602463385194525</v>
      </c>
      <c r="AD154" s="28">
        <f t="shared" si="19"/>
        <v>86.051000000000002</v>
      </c>
      <c r="AE154" s="28">
        <f ca="1">[3]!RandTruncNormal(AD154,VLOOKUP(Y154,$AZ$1:$BD$4,4,FALSE),0,VLOOKUP(Y154,$AZ$1:$BD$4,5,FALSE))</f>
        <v>87.932950930651344</v>
      </c>
      <c r="AF154" s="29">
        <f t="shared" si="16"/>
        <v>0.1111111111111111</v>
      </c>
      <c r="AG154" s="29">
        <f t="shared" si="17"/>
        <v>0</v>
      </c>
      <c r="AH154" s="28">
        <f t="shared" si="23"/>
        <v>0</v>
      </c>
      <c r="AI154" s="28">
        <f t="shared" si="20"/>
        <v>7.0588888888888883</v>
      </c>
      <c r="AJ154" s="13">
        <f t="shared" ca="1" si="21"/>
        <v>5.330487545456819</v>
      </c>
      <c r="AK154" s="68">
        <v>0</v>
      </c>
      <c r="AL154" s="68">
        <v>0</v>
      </c>
      <c r="AM154" s="68" t="str">
        <f t="shared" si="22"/>
        <v>Non-Anthropogenic</v>
      </c>
      <c r="AO154" s="68"/>
      <c r="AP154" s="68"/>
      <c r="AY154" s="68"/>
      <c r="AZ154" s="68"/>
    </row>
    <row r="155" spans="1:52">
      <c r="A155" s="27">
        <v>349</v>
      </c>
      <c r="B155" s="27" t="s">
        <v>224</v>
      </c>
      <c r="C155" s="27" t="s">
        <v>1978</v>
      </c>
      <c r="D155" s="27"/>
      <c r="E155" s="27"/>
      <c r="F155" s="27" t="s">
        <v>66</v>
      </c>
      <c r="G155" s="27">
        <v>9</v>
      </c>
      <c r="H155" s="27" t="s">
        <v>53</v>
      </c>
      <c r="I155" s="27" t="s">
        <v>54</v>
      </c>
      <c r="J155" s="27"/>
      <c r="K155" s="27"/>
      <c r="L155" s="27" t="s">
        <v>56</v>
      </c>
      <c r="M155" s="27" t="s">
        <v>66</v>
      </c>
      <c r="N155" s="27">
        <v>9</v>
      </c>
      <c r="O155" s="27" t="s">
        <v>53</v>
      </c>
      <c r="P155" s="27" t="s">
        <v>58</v>
      </c>
      <c r="Q155" s="27"/>
      <c r="R155" s="27"/>
      <c r="S155" s="27"/>
      <c r="T155" s="27"/>
      <c r="U155" s="27"/>
      <c r="V155" s="27" t="s">
        <v>224</v>
      </c>
      <c r="W155" s="27">
        <v>10.84614</v>
      </c>
      <c r="X155" s="27">
        <v>-83.924880000000002</v>
      </c>
      <c r="Y155" s="27" t="s">
        <v>1983</v>
      </c>
      <c r="Z155" s="27" t="s">
        <v>1979</v>
      </c>
      <c r="AA155" s="27" t="s">
        <v>1929</v>
      </c>
      <c r="AB155" s="28">
        <f t="shared" si="18"/>
        <v>86.051000000000002</v>
      </c>
      <c r="AC155" s="28">
        <f ca="1">[3]!RandTruncNormal(AB155,VLOOKUP(Y155,$AZ$1:$BD$4,4,FALSE),0,VLOOKUP(Y155,$AZ$1:$BD$4,5,FALSE))</f>
        <v>74.223521889834004</v>
      </c>
      <c r="AD155" s="28">
        <f t="shared" si="19"/>
        <v>86.051000000000002</v>
      </c>
      <c r="AE155" s="28">
        <f ca="1">[3]!RandTruncNormal(AD155,VLOOKUP(Y155,$AZ$1:$BD$4,4,FALSE),0,VLOOKUP(Y155,$AZ$1:$BD$4,5,FALSE))</f>
        <v>111.97879132863491</v>
      </c>
      <c r="AF155" s="29">
        <f t="shared" si="16"/>
        <v>0</v>
      </c>
      <c r="AG155" s="29">
        <f t="shared" si="17"/>
        <v>0</v>
      </c>
      <c r="AH155" s="28">
        <f t="shared" si="23"/>
        <v>0</v>
      </c>
      <c r="AI155" s="28">
        <f t="shared" si="20"/>
        <v>0</v>
      </c>
      <c r="AJ155" s="13">
        <f t="shared" ca="1" si="21"/>
        <v>37.755269438800909</v>
      </c>
      <c r="AK155" s="68">
        <v>1</v>
      </c>
      <c r="AL155" s="68">
        <v>0</v>
      </c>
      <c r="AM155" s="68" t="str">
        <f t="shared" si="22"/>
        <v>Anthropogenic_rivers</v>
      </c>
      <c r="AO155" s="68"/>
      <c r="AP155" s="68"/>
      <c r="AY155" s="68"/>
      <c r="AZ155" s="68"/>
    </row>
    <row r="156" spans="1:52">
      <c r="A156" s="27">
        <v>350</v>
      </c>
      <c r="B156" s="27" t="s">
        <v>225</v>
      </c>
      <c r="C156" s="27" t="s">
        <v>1978</v>
      </c>
      <c r="D156" s="27"/>
      <c r="E156" s="27"/>
      <c r="F156" s="27" t="s">
        <v>66</v>
      </c>
      <c r="G156" s="27">
        <v>9</v>
      </c>
      <c r="H156" s="27" t="s">
        <v>53</v>
      </c>
      <c r="I156" s="27" t="s">
        <v>54</v>
      </c>
      <c r="J156" s="27"/>
      <c r="K156" s="27"/>
      <c r="L156" s="27" t="s">
        <v>56</v>
      </c>
      <c r="M156" s="27" t="s">
        <v>66</v>
      </c>
      <c r="N156" s="27">
        <v>9</v>
      </c>
      <c r="O156" s="27" t="s">
        <v>53</v>
      </c>
      <c r="P156" s="27" t="s">
        <v>58</v>
      </c>
      <c r="Q156" s="27"/>
      <c r="R156" s="27"/>
      <c r="S156" s="27"/>
      <c r="T156" s="27"/>
      <c r="U156" s="27"/>
      <c r="V156" s="27" t="s">
        <v>225</v>
      </c>
      <c r="W156" s="27">
        <v>10.88819</v>
      </c>
      <c r="X156" s="27">
        <v>-84.052430000000001</v>
      </c>
      <c r="Y156" s="27" t="s">
        <v>1983</v>
      </c>
      <c r="Z156" s="27" t="s">
        <v>1979</v>
      </c>
      <c r="AA156" s="27" t="s">
        <v>1929</v>
      </c>
      <c r="AB156" s="28">
        <f t="shared" si="18"/>
        <v>86.051000000000002</v>
      </c>
      <c r="AC156" s="28">
        <f ca="1">[3]!RandTruncNormal(AB156,VLOOKUP(Y156,$AZ$1:$BD$4,4,FALSE),0,VLOOKUP(Y156,$AZ$1:$BD$4,5,FALSE))</f>
        <v>124.12648938343139</v>
      </c>
      <c r="AD156" s="28">
        <f t="shared" si="19"/>
        <v>86.051000000000002</v>
      </c>
      <c r="AE156" s="28">
        <f ca="1">[3]!RandTruncNormal(AD156,VLOOKUP(Y156,$AZ$1:$BD$4,4,FALSE),0,VLOOKUP(Y156,$AZ$1:$BD$4,5,FALSE))</f>
        <v>42.831038827776517</v>
      </c>
      <c r="AF156" s="29">
        <f t="shared" si="16"/>
        <v>0</v>
      </c>
      <c r="AG156" s="29">
        <f t="shared" si="17"/>
        <v>0</v>
      </c>
      <c r="AH156" s="28">
        <f t="shared" si="23"/>
        <v>0</v>
      </c>
      <c r="AI156" s="28">
        <f t="shared" si="20"/>
        <v>0</v>
      </c>
      <c r="AJ156" s="13">
        <f t="shared" ca="1" si="21"/>
        <v>-81.295450555654867</v>
      </c>
      <c r="AK156" s="68">
        <v>0</v>
      </c>
      <c r="AL156" s="68">
        <v>0</v>
      </c>
      <c r="AM156" s="68" t="str">
        <f t="shared" si="22"/>
        <v>Non-Anthropogenic</v>
      </c>
      <c r="AO156" s="68"/>
      <c r="AP156" s="68"/>
      <c r="AY156" s="68"/>
      <c r="AZ156" s="68"/>
    </row>
    <row r="157" spans="1:52">
      <c r="A157" s="27">
        <v>351</v>
      </c>
      <c r="B157" s="27" t="s">
        <v>226</v>
      </c>
      <c r="C157" s="27" t="s">
        <v>1978</v>
      </c>
      <c r="D157" s="27"/>
      <c r="E157" s="27"/>
      <c r="F157" s="27" t="s">
        <v>66</v>
      </c>
      <c r="G157" s="27">
        <v>7</v>
      </c>
      <c r="H157" s="27" t="s">
        <v>53</v>
      </c>
      <c r="I157" s="27" t="s">
        <v>54</v>
      </c>
      <c r="J157" s="27"/>
      <c r="K157" s="27"/>
      <c r="L157" s="27" t="s">
        <v>56</v>
      </c>
      <c r="M157" s="27" t="s">
        <v>65</v>
      </c>
      <c r="N157" s="27">
        <v>6</v>
      </c>
      <c r="O157" s="27" t="s">
        <v>53</v>
      </c>
      <c r="P157" s="27" t="s">
        <v>60</v>
      </c>
      <c r="Q157" s="27"/>
      <c r="R157" s="27"/>
      <c r="S157" s="27"/>
      <c r="T157" s="27"/>
      <c r="U157" s="27"/>
      <c r="V157" s="27" t="s">
        <v>226</v>
      </c>
      <c r="W157" s="27">
        <v>10.88777</v>
      </c>
      <c r="X157" s="27">
        <v>-83.92492</v>
      </c>
      <c r="Y157" s="27" t="s">
        <v>1983</v>
      </c>
      <c r="Z157" s="27" t="s">
        <v>1977</v>
      </c>
      <c r="AA157" s="27" t="s">
        <v>1929</v>
      </c>
      <c r="AB157" s="28">
        <f t="shared" si="18"/>
        <v>71.933222222222227</v>
      </c>
      <c r="AC157" s="28">
        <f ca="1">[3]!RandTruncNormal(AB157,VLOOKUP(Y157,$AZ$1:$BD$4,4,FALSE),0,VLOOKUP(Y157,$AZ$1:$BD$4,5,FALSE))</f>
        <v>156.63999902188797</v>
      </c>
      <c r="AD157" s="28">
        <f t="shared" si="19"/>
        <v>64.87433333333334</v>
      </c>
      <c r="AE157" s="28">
        <f ca="1">[3]!RandTruncNormal(AD157,VLOOKUP(Y157,$AZ$1:$BD$4,4,FALSE),0,VLOOKUP(Y157,$AZ$1:$BD$4,5,FALSE))</f>
        <v>74.987449589432643</v>
      </c>
      <c r="AF157" s="29">
        <f t="shared" si="16"/>
        <v>-0.1111111111111111</v>
      </c>
      <c r="AG157" s="29">
        <f t="shared" si="17"/>
        <v>0</v>
      </c>
      <c r="AH157" s="28">
        <f t="shared" si="23"/>
        <v>0</v>
      </c>
      <c r="AI157" s="28">
        <f t="shared" si="20"/>
        <v>-7.0588888888888883</v>
      </c>
      <c r="AJ157" s="13">
        <f t="shared" ca="1" si="21"/>
        <v>-81.652549432455331</v>
      </c>
      <c r="AK157" s="68">
        <v>0</v>
      </c>
      <c r="AL157" s="68">
        <v>0</v>
      </c>
      <c r="AM157" s="68" t="str">
        <f t="shared" si="22"/>
        <v>Non-Anthropogenic</v>
      </c>
      <c r="AO157" s="68"/>
      <c r="AP157" s="68"/>
      <c r="AY157" s="68"/>
      <c r="AZ157" s="68"/>
    </row>
    <row r="158" spans="1:52">
      <c r="A158" s="27">
        <v>352</v>
      </c>
      <c r="B158" s="27" t="s">
        <v>227</v>
      </c>
      <c r="C158" s="27" t="s">
        <v>1978</v>
      </c>
      <c r="D158" s="27"/>
      <c r="E158" s="27"/>
      <c r="F158" s="27" t="s">
        <v>66</v>
      </c>
      <c r="G158" s="27">
        <v>9</v>
      </c>
      <c r="H158" s="27" t="s">
        <v>53</v>
      </c>
      <c r="I158" s="27" t="s">
        <v>54</v>
      </c>
      <c r="J158" s="27" t="s">
        <v>59</v>
      </c>
      <c r="K158" s="27"/>
      <c r="L158" s="27" t="s">
        <v>56</v>
      </c>
      <c r="M158" s="27" t="s">
        <v>66</v>
      </c>
      <c r="N158" s="27">
        <v>9</v>
      </c>
      <c r="O158" s="27" t="s">
        <v>53</v>
      </c>
      <c r="P158" s="27" t="s">
        <v>57</v>
      </c>
      <c r="Q158" s="27"/>
      <c r="R158" s="27"/>
      <c r="S158" s="27"/>
      <c r="T158" s="27"/>
      <c r="U158" s="27"/>
      <c r="V158" s="27" t="s">
        <v>227</v>
      </c>
      <c r="W158" s="27">
        <v>10.88729</v>
      </c>
      <c r="X158" s="27">
        <v>-83.797409999999999</v>
      </c>
      <c r="Y158" s="27" t="s">
        <v>1983</v>
      </c>
      <c r="Z158" s="27" t="s">
        <v>1979</v>
      </c>
      <c r="AA158" s="27" t="s">
        <v>1929</v>
      </c>
      <c r="AB158" s="28">
        <f t="shared" si="18"/>
        <v>86.051000000000002</v>
      </c>
      <c r="AC158" s="28">
        <f ca="1">[3]!RandTruncNormal(AB158,VLOOKUP(Y158,$AZ$1:$BD$4,4,FALSE),0,VLOOKUP(Y158,$AZ$1:$BD$4,5,FALSE))</f>
        <v>72.719352020417148</v>
      </c>
      <c r="AD158" s="28">
        <f t="shared" si="19"/>
        <v>86.051000000000002</v>
      </c>
      <c r="AE158" s="28">
        <f ca="1">[3]!RandTruncNormal(AD158,VLOOKUP(Y158,$AZ$1:$BD$4,4,FALSE),0,VLOOKUP(Y158,$AZ$1:$BD$4,5,FALSE))</f>
        <v>110.75763105963169</v>
      </c>
      <c r="AF158" s="29">
        <f t="shared" si="16"/>
        <v>0</v>
      </c>
      <c r="AG158" s="29">
        <f t="shared" si="17"/>
        <v>0</v>
      </c>
      <c r="AH158" s="28">
        <f t="shared" si="23"/>
        <v>0</v>
      </c>
      <c r="AI158" s="28">
        <f t="shared" si="20"/>
        <v>0</v>
      </c>
      <c r="AJ158" s="13">
        <f t="shared" ca="1" si="21"/>
        <v>38.038279039214544</v>
      </c>
      <c r="AK158" s="68">
        <v>0</v>
      </c>
      <c r="AL158" s="68">
        <v>0</v>
      </c>
      <c r="AM158" s="68" t="str">
        <f t="shared" si="22"/>
        <v>Non-Anthropogenic</v>
      </c>
      <c r="AO158" s="68"/>
      <c r="AP158" s="68"/>
      <c r="AY158" s="68"/>
      <c r="AZ158" s="68"/>
    </row>
    <row r="159" spans="1:52">
      <c r="A159" s="27">
        <v>353</v>
      </c>
      <c r="B159" s="27" t="s">
        <v>228</v>
      </c>
      <c r="C159" s="27" t="s">
        <v>1978</v>
      </c>
      <c r="D159" s="27"/>
      <c r="E159" s="27"/>
      <c r="F159" s="27" t="s">
        <v>66</v>
      </c>
      <c r="G159" s="27">
        <v>9</v>
      </c>
      <c r="H159" s="27" t="s">
        <v>53</v>
      </c>
      <c r="I159" s="27" t="s">
        <v>54</v>
      </c>
      <c r="J159" s="27" t="s">
        <v>59</v>
      </c>
      <c r="K159" s="27"/>
      <c r="L159" s="27" t="s">
        <v>56</v>
      </c>
      <c r="M159" s="27" t="s">
        <v>66</v>
      </c>
      <c r="N159" s="27">
        <v>9</v>
      </c>
      <c r="O159" s="27" t="s">
        <v>53</v>
      </c>
      <c r="P159" s="27" t="s">
        <v>57</v>
      </c>
      <c r="Q159" s="27"/>
      <c r="R159" s="27"/>
      <c r="S159" s="27"/>
      <c r="T159" s="27"/>
      <c r="U159" s="27"/>
      <c r="V159" s="27" t="s">
        <v>228</v>
      </c>
      <c r="W159" s="27">
        <v>10.888579999999999</v>
      </c>
      <c r="X159" s="27">
        <v>-83.754419999999996</v>
      </c>
      <c r="Y159" s="27" t="s">
        <v>1983</v>
      </c>
      <c r="Z159" s="27" t="s">
        <v>1979</v>
      </c>
      <c r="AA159" s="27" t="s">
        <v>1929</v>
      </c>
      <c r="AB159" s="28">
        <f t="shared" si="18"/>
        <v>86.051000000000002</v>
      </c>
      <c r="AC159" s="28">
        <f ca="1">[3]!RandTruncNormal(AB159,VLOOKUP(Y159,$AZ$1:$BD$4,4,FALSE),0,VLOOKUP(Y159,$AZ$1:$BD$4,5,FALSE))</f>
        <v>22.622971790861442</v>
      </c>
      <c r="AD159" s="28">
        <f t="shared" si="19"/>
        <v>86.051000000000002</v>
      </c>
      <c r="AE159" s="28">
        <f ca="1">[3]!RandTruncNormal(AD159,VLOOKUP(Y159,$AZ$1:$BD$4,4,FALSE),0,VLOOKUP(Y159,$AZ$1:$BD$4,5,FALSE))</f>
        <v>113.75104240618933</v>
      </c>
      <c r="AF159" s="29">
        <f t="shared" si="16"/>
        <v>0</v>
      </c>
      <c r="AG159" s="29">
        <f t="shared" si="17"/>
        <v>0</v>
      </c>
      <c r="AH159" s="28">
        <f t="shared" si="23"/>
        <v>0</v>
      </c>
      <c r="AI159" s="28">
        <f t="shared" si="20"/>
        <v>0</v>
      </c>
      <c r="AJ159" s="13">
        <f t="shared" ca="1" si="21"/>
        <v>91.128070615327886</v>
      </c>
      <c r="AK159" s="68">
        <v>0</v>
      </c>
      <c r="AL159" s="68">
        <v>0</v>
      </c>
      <c r="AM159" s="68" t="str">
        <f t="shared" si="22"/>
        <v>Non-Anthropogenic</v>
      </c>
      <c r="AO159" s="68"/>
      <c r="AP159" s="68"/>
      <c r="AY159" s="68"/>
      <c r="AZ159" s="68"/>
    </row>
    <row r="160" spans="1:52">
      <c r="A160" s="27">
        <v>354</v>
      </c>
      <c r="B160" s="27" t="s">
        <v>229</v>
      </c>
      <c r="C160" s="27" t="s">
        <v>1978</v>
      </c>
      <c r="D160" s="27"/>
      <c r="E160" s="27"/>
      <c r="F160" s="27" t="s">
        <v>65</v>
      </c>
      <c r="G160" s="27">
        <v>6</v>
      </c>
      <c r="H160" s="27" t="s">
        <v>53</v>
      </c>
      <c r="I160" s="27" t="s">
        <v>54</v>
      </c>
      <c r="J160" s="27"/>
      <c r="K160" s="27"/>
      <c r="L160" s="27" t="s">
        <v>56</v>
      </c>
      <c r="M160" s="27" t="s">
        <v>65</v>
      </c>
      <c r="N160" s="27">
        <v>6</v>
      </c>
      <c r="O160" s="27" t="s">
        <v>53</v>
      </c>
      <c r="P160" s="27" t="s">
        <v>58</v>
      </c>
      <c r="Q160" s="27"/>
      <c r="R160" s="27"/>
      <c r="S160" s="27"/>
      <c r="T160" s="27"/>
      <c r="U160" s="27"/>
      <c r="V160" s="27" t="s">
        <v>229</v>
      </c>
      <c r="W160" s="27">
        <v>10.93064</v>
      </c>
      <c r="X160" s="27">
        <v>-84.052019999999999</v>
      </c>
      <c r="Y160" s="27" t="s">
        <v>1983</v>
      </c>
      <c r="Z160" s="27" t="s">
        <v>1979</v>
      </c>
      <c r="AA160" s="27" t="s">
        <v>1929</v>
      </c>
      <c r="AB160" s="28">
        <f t="shared" si="18"/>
        <v>64.87433333333334</v>
      </c>
      <c r="AC160" s="28">
        <f ca="1">[3]!RandTruncNormal(AB160,VLOOKUP(Y160,$AZ$1:$BD$4,4,FALSE),0,VLOOKUP(Y160,$AZ$1:$BD$4,5,FALSE))</f>
        <v>103.47657051684503</v>
      </c>
      <c r="AD160" s="28">
        <f t="shared" si="19"/>
        <v>64.87433333333334</v>
      </c>
      <c r="AE160" s="28">
        <f ca="1">[3]!RandTruncNormal(AD160,VLOOKUP(Y160,$AZ$1:$BD$4,4,FALSE),0,VLOOKUP(Y160,$AZ$1:$BD$4,5,FALSE))</f>
        <v>88.339929981395954</v>
      </c>
      <c r="AF160" s="29">
        <f t="shared" si="16"/>
        <v>0</v>
      </c>
      <c r="AG160" s="29">
        <f t="shared" si="17"/>
        <v>0</v>
      </c>
      <c r="AH160" s="28">
        <f t="shared" si="23"/>
        <v>0</v>
      </c>
      <c r="AI160" s="28">
        <f t="shared" si="20"/>
        <v>0</v>
      </c>
      <c r="AJ160" s="13">
        <f t="shared" ca="1" si="21"/>
        <v>-15.136640535449075</v>
      </c>
      <c r="AK160" s="68">
        <v>0</v>
      </c>
      <c r="AL160" s="68">
        <v>0</v>
      </c>
      <c r="AM160" s="68" t="str">
        <f t="shared" si="22"/>
        <v>Non-Anthropogenic</v>
      </c>
      <c r="AO160" s="68"/>
      <c r="AP160" s="68"/>
      <c r="AY160" s="68"/>
      <c r="AZ160" s="68"/>
    </row>
    <row r="161" spans="1:52">
      <c r="A161" s="27">
        <v>355</v>
      </c>
      <c r="B161" s="27" t="s">
        <v>230</v>
      </c>
      <c r="C161" s="27" t="s">
        <v>1978</v>
      </c>
      <c r="D161" s="27"/>
      <c r="E161" s="27"/>
      <c r="F161" s="27" t="s">
        <v>66</v>
      </c>
      <c r="G161" s="27">
        <v>9</v>
      </c>
      <c r="H161" s="27" t="s">
        <v>53</v>
      </c>
      <c r="I161" s="27" t="s">
        <v>54</v>
      </c>
      <c r="J161" s="27"/>
      <c r="K161" s="27"/>
      <c r="L161" s="27" t="s">
        <v>56</v>
      </c>
      <c r="M161" s="27" t="s">
        <v>66</v>
      </c>
      <c r="N161" s="27">
        <v>9</v>
      </c>
      <c r="O161" s="27" t="s">
        <v>53</v>
      </c>
      <c r="P161" s="27" t="s">
        <v>58</v>
      </c>
      <c r="Q161" s="27"/>
      <c r="R161" s="27"/>
      <c r="S161" s="27"/>
      <c r="T161" s="27"/>
      <c r="U161" s="27"/>
      <c r="V161" s="27" t="s">
        <v>230</v>
      </c>
      <c r="W161" s="27">
        <v>10.931050000000001</v>
      </c>
      <c r="X161" s="27">
        <v>-84.094059999999999</v>
      </c>
      <c r="Y161" s="27" t="s">
        <v>1983</v>
      </c>
      <c r="Z161" s="27" t="s">
        <v>1979</v>
      </c>
      <c r="AA161" s="27" t="s">
        <v>1929</v>
      </c>
      <c r="AB161" s="28">
        <f t="shared" si="18"/>
        <v>86.051000000000002</v>
      </c>
      <c r="AC161" s="28">
        <f ca="1">[3]!RandTruncNormal(AB161,VLOOKUP(Y161,$AZ$1:$BD$4,4,FALSE),0,VLOOKUP(Y161,$AZ$1:$BD$4,5,FALSE))</f>
        <v>95.996367178867899</v>
      </c>
      <c r="AD161" s="28">
        <f t="shared" si="19"/>
        <v>86.051000000000002</v>
      </c>
      <c r="AE161" s="28">
        <f ca="1">[3]!RandTruncNormal(AD161,VLOOKUP(Y161,$AZ$1:$BD$4,4,FALSE),0,VLOOKUP(Y161,$AZ$1:$BD$4,5,FALSE))</f>
        <v>125.14353993045061</v>
      </c>
      <c r="AF161" s="29">
        <f t="shared" si="16"/>
        <v>0</v>
      </c>
      <c r="AG161" s="29">
        <f t="shared" si="17"/>
        <v>0</v>
      </c>
      <c r="AH161" s="28">
        <f t="shared" si="23"/>
        <v>0</v>
      </c>
      <c r="AI161" s="28">
        <f t="shared" si="20"/>
        <v>0</v>
      </c>
      <c r="AJ161" s="13">
        <f t="shared" ca="1" si="21"/>
        <v>29.147172751582715</v>
      </c>
      <c r="AK161" s="68">
        <v>0</v>
      </c>
      <c r="AL161" s="68">
        <v>0</v>
      </c>
      <c r="AM161" s="68" t="str">
        <f t="shared" si="22"/>
        <v>Non-Anthropogenic</v>
      </c>
      <c r="AO161" s="68"/>
      <c r="AP161" s="68"/>
      <c r="AY161" s="68"/>
      <c r="AZ161" s="68"/>
    </row>
    <row r="162" spans="1:52">
      <c r="A162" s="27">
        <v>356</v>
      </c>
      <c r="B162" s="27" t="s">
        <v>231</v>
      </c>
      <c r="C162" s="27" t="s">
        <v>1978</v>
      </c>
      <c r="D162" s="27"/>
      <c r="E162" s="27"/>
      <c r="F162" s="27" t="s">
        <v>66</v>
      </c>
      <c r="G162" s="27">
        <v>9</v>
      </c>
      <c r="H162" s="27" t="s">
        <v>53</v>
      </c>
      <c r="I162" s="27" t="s">
        <v>54</v>
      </c>
      <c r="J162" s="27"/>
      <c r="K162" s="27"/>
      <c r="L162" s="27" t="s">
        <v>56</v>
      </c>
      <c r="M162" s="27" t="s">
        <v>66</v>
      </c>
      <c r="N162" s="27">
        <v>9</v>
      </c>
      <c r="O162" s="27" t="s">
        <v>53</v>
      </c>
      <c r="P162" s="27" t="s">
        <v>58</v>
      </c>
      <c r="Q162" s="27"/>
      <c r="R162" s="27"/>
      <c r="S162" s="27"/>
      <c r="T162" s="27"/>
      <c r="U162" s="27"/>
      <c r="V162" s="27" t="s">
        <v>231</v>
      </c>
      <c r="W162" s="27">
        <v>10.9306</v>
      </c>
      <c r="X162" s="27">
        <v>-83.796949999999995</v>
      </c>
      <c r="Y162" s="27" t="s">
        <v>1983</v>
      </c>
      <c r="Z162" s="27" t="s">
        <v>1979</v>
      </c>
      <c r="AA162" s="27" t="s">
        <v>1929</v>
      </c>
      <c r="AB162" s="28">
        <f t="shared" si="18"/>
        <v>86.051000000000002</v>
      </c>
      <c r="AC162" s="28">
        <f ca="1">[3]!RandTruncNormal(AB162,VLOOKUP(Y162,$AZ$1:$BD$4,4,FALSE),0,VLOOKUP(Y162,$AZ$1:$BD$4,5,FALSE))</f>
        <v>74.898489819552253</v>
      </c>
      <c r="AD162" s="28">
        <f t="shared" si="19"/>
        <v>86.051000000000002</v>
      </c>
      <c r="AE162" s="28">
        <f ca="1">[3]!RandTruncNormal(AD162,VLOOKUP(Y162,$AZ$1:$BD$4,4,FALSE),0,VLOOKUP(Y162,$AZ$1:$BD$4,5,FALSE))</f>
        <v>81.084489272479047</v>
      </c>
      <c r="AF162" s="29">
        <f t="shared" si="16"/>
        <v>0</v>
      </c>
      <c r="AG162" s="29">
        <f t="shared" si="17"/>
        <v>0</v>
      </c>
      <c r="AH162" s="28">
        <f t="shared" si="23"/>
        <v>0</v>
      </c>
      <c r="AI162" s="28">
        <f t="shared" si="20"/>
        <v>0</v>
      </c>
      <c r="AJ162" s="13">
        <f t="shared" ca="1" si="21"/>
        <v>6.1859994529267937</v>
      </c>
      <c r="AK162" s="68">
        <v>0</v>
      </c>
      <c r="AL162" s="68">
        <v>0</v>
      </c>
      <c r="AM162" s="68" t="str">
        <f t="shared" si="22"/>
        <v>Non-Anthropogenic</v>
      </c>
      <c r="AO162" s="68"/>
      <c r="AP162" s="68"/>
      <c r="AY162" s="68"/>
      <c r="AZ162" s="68"/>
    </row>
    <row r="163" spans="1:52">
      <c r="A163" s="27">
        <v>357</v>
      </c>
      <c r="B163" s="27" t="s">
        <v>232</v>
      </c>
      <c r="C163" s="27" t="s">
        <v>1978</v>
      </c>
      <c r="D163" s="27"/>
      <c r="E163" s="27"/>
      <c r="F163" s="27" t="s">
        <v>66</v>
      </c>
      <c r="G163" s="27">
        <v>7</v>
      </c>
      <c r="H163" s="27" t="s">
        <v>56</v>
      </c>
      <c r="I163" s="27" t="s">
        <v>54</v>
      </c>
      <c r="J163" s="27"/>
      <c r="K163" s="27"/>
      <c r="L163" s="27" t="s">
        <v>56</v>
      </c>
      <c r="M163" s="27" t="s">
        <v>65</v>
      </c>
      <c r="N163" s="27">
        <v>4</v>
      </c>
      <c r="O163" s="27" t="s">
        <v>53</v>
      </c>
      <c r="P163" s="27" t="s">
        <v>58</v>
      </c>
      <c r="Q163" s="27"/>
      <c r="R163" s="27"/>
      <c r="S163" s="27"/>
      <c r="T163" s="27"/>
      <c r="U163" s="27"/>
      <c r="V163" s="27" t="s">
        <v>232</v>
      </c>
      <c r="W163" s="27">
        <v>10.93102</v>
      </c>
      <c r="X163" s="27">
        <v>-83.753960000000006</v>
      </c>
      <c r="Y163" s="27" t="s">
        <v>1983</v>
      </c>
      <c r="Z163" s="27" t="s">
        <v>1977</v>
      </c>
      <c r="AA163" s="27" t="s">
        <v>1929</v>
      </c>
      <c r="AB163" s="28">
        <f t="shared" si="18"/>
        <v>71.933222222222227</v>
      </c>
      <c r="AC163" s="28">
        <f ca="1">[3]!RandTruncNormal(AB163,VLOOKUP(Y163,$AZ$1:$BD$4,4,FALSE),0,VLOOKUP(Y163,$AZ$1:$BD$4,5,FALSE))</f>
        <v>41.89694616823725</v>
      </c>
      <c r="AD163" s="28">
        <f t="shared" si="19"/>
        <v>50.756555555555551</v>
      </c>
      <c r="AE163" s="28">
        <f ca="1">[3]!RandTruncNormal(AD163,VLOOKUP(Y163,$AZ$1:$BD$4,4,FALSE),0,VLOOKUP(Y163,$AZ$1:$BD$4,5,FALSE))</f>
        <v>116.82557232530596</v>
      </c>
      <c r="AF163" s="29">
        <f t="shared" si="16"/>
        <v>-0.33333333333333331</v>
      </c>
      <c r="AG163" s="29">
        <f t="shared" si="17"/>
        <v>-0.33333333333333331</v>
      </c>
      <c r="AH163" s="28">
        <f t="shared" si="23"/>
        <v>-21.176666666666666</v>
      </c>
      <c r="AI163" s="28">
        <f t="shared" si="20"/>
        <v>-21.176666666666666</v>
      </c>
      <c r="AJ163" s="13">
        <f t="shared" ca="1" si="21"/>
        <v>74.928626157068706</v>
      </c>
      <c r="AK163" s="68">
        <v>0</v>
      </c>
      <c r="AL163" s="68">
        <v>0</v>
      </c>
      <c r="AM163" s="68" t="str">
        <f t="shared" si="22"/>
        <v>Non-Anthropogenic</v>
      </c>
      <c r="AO163" s="68"/>
      <c r="AP163" s="68"/>
      <c r="AY163" s="68"/>
      <c r="AZ163" s="68"/>
    </row>
    <row r="164" spans="1:52">
      <c r="A164" s="27">
        <v>358</v>
      </c>
      <c r="B164" s="27" t="s">
        <v>233</v>
      </c>
      <c r="C164" s="27" t="s">
        <v>1978</v>
      </c>
      <c r="D164" s="27"/>
      <c r="E164" s="27"/>
      <c r="F164" s="27" t="s">
        <v>66</v>
      </c>
      <c r="G164" s="27">
        <v>9</v>
      </c>
      <c r="H164" s="27" t="s">
        <v>53</v>
      </c>
      <c r="I164" s="27" t="s">
        <v>54</v>
      </c>
      <c r="J164" s="27"/>
      <c r="K164" s="27"/>
      <c r="L164" s="27" t="s">
        <v>56</v>
      </c>
      <c r="M164" s="27" t="s">
        <v>66</v>
      </c>
      <c r="N164" s="27">
        <v>9</v>
      </c>
      <c r="O164" s="27" t="s">
        <v>53</v>
      </c>
      <c r="P164" s="27" t="s">
        <v>58</v>
      </c>
      <c r="Q164" s="27"/>
      <c r="R164" s="27"/>
      <c r="S164" s="27"/>
      <c r="T164" s="27"/>
      <c r="U164" s="27"/>
      <c r="V164" s="27" t="s">
        <v>233</v>
      </c>
      <c r="W164" s="27">
        <v>10.97367</v>
      </c>
      <c r="X164" s="27">
        <v>-84.265280000000004</v>
      </c>
      <c r="Y164" s="27" t="s">
        <v>1983</v>
      </c>
      <c r="Z164" s="27" t="s">
        <v>1979</v>
      </c>
      <c r="AA164" s="27" t="s">
        <v>1929</v>
      </c>
      <c r="AB164" s="28">
        <f t="shared" si="18"/>
        <v>86.051000000000002</v>
      </c>
      <c r="AC164" s="28">
        <f ca="1">[3]!RandTruncNormal(AB164,VLOOKUP(Y164,$AZ$1:$BD$4,4,FALSE),0,VLOOKUP(Y164,$AZ$1:$BD$4,5,FALSE))</f>
        <v>102.19461860778077</v>
      </c>
      <c r="AD164" s="28">
        <f t="shared" si="19"/>
        <v>86.051000000000002</v>
      </c>
      <c r="AE164" s="28">
        <f ca="1">[3]!RandTruncNormal(AD164,VLOOKUP(Y164,$AZ$1:$BD$4,4,FALSE),0,VLOOKUP(Y164,$AZ$1:$BD$4,5,FALSE))</f>
        <v>80.437969825673278</v>
      </c>
      <c r="AF164" s="29">
        <f t="shared" si="16"/>
        <v>0</v>
      </c>
      <c r="AG164" s="29">
        <f t="shared" si="17"/>
        <v>0</v>
      </c>
      <c r="AH164" s="28">
        <f t="shared" si="23"/>
        <v>0</v>
      </c>
      <c r="AI164" s="28">
        <f t="shared" si="20"/>
        <v>0</v>
      </c>
      <c r="AJ164" s="13">
        <f t="shared" ca="1" si="21"/>
        <v>-21.75664878210749</v>
      </c>
      <c r="AK164" s="68">
        <v>0</v>
      </c>
      <c r="AL164" s="68">
        <v>0</v>
      </c>
      <c r="AM164" s="68" t="str">
        <f t="shared" si="22"/>
        <v>Non-Anthropogenic</v>
      </c>
      <c r="AO164" s="68"/>
      <c r="AP164" s="68"/>
      <c r="AY164" s="68"/>
      <c r="AZ164" s="68"/>
    </row>
    <row r="165" spans="1:52">
      <c r="A165" s="27">
        <v>359</v>
      </c>
      <c r="B165" s="27" t="s">
        <v>234</v>
      </c>
      <c r="C165" s="27" t="s">
        <v>1978</v>
      </c>
      <c r="D165" s="27"/>
      <c r="E165" s="27"/>
      <c r="F165" s="27" t="s">
        <v>66</v>
      </c>
      <c r="G165" s="27">
        <v>9</v>
      </c>
      <c r="H165" s="27" t="s">
        <v>53</v>
      </c>
      <c r="I165" s="27" t="s">
        <v>54</v>
      </c>
      <c r="J165" s="27"/>
      <c r="K165" s="27"/>
      <c r="L165" s="27" t="s">
        <v>56</v>
      </c>
      <c r="M165" s="27" t="s">
        <v>66</v>
      </c>
      <c r="N165" s="27">
        <v>9</v>
      </c>
      <c r="O165" s="27" t="s">
        <v>53</v>
      </c>
      <c r="P165" s="27" t="s">
        <v>58</v>
      </c>
      <c r="Q165" s="27"/>
      <c r="R165" s="27"/>
      <c r="S165" s="27"/>
      <c r="T165" s="27"/>
      <c r="U165" s="27"/>
      <c r="V165" s="27" t="s">
        <v>234</v>
      </c>
      <c r="W165" s="27">
        <v>10.972759999999999</v>
      </c>
      <c r="X165" s="27">
        <v>-84.009079999999997</v>
      </c>
      <c r="Y165" s="27" t="s">
        <v>1983</v>
      </c>
      <c r="Z165" s="27" t="s">
        <v>1979</v>
      </c>
      <c r="AA165" s="27" t="s">
        <v>1929</v>
      </c>
      <c r="AB165" s="28">
        <f t="shared" si="18"/>
        <v>86.051000000000002</v>
      </c>
      <c r="AC165" s="28">
        <f ca="1">[3]!RandTruncNormal(AB165,VLOOKUP(Y165,$AZ$1:$BD$4,4,FALSE),0,VLOOKUP(Y165,$AZ$1:$BD$4,5,FALSE))</f>
        <v>101.97024208554539</v>
      </c>
      <c r="AD165" s="28">
        <f t="shared" si="19"/>
        <v>86.051000000000002</v>
      </c>
      <c r="AE165" s="28">
        <f ca="1">[3]!RandTruncNormal(AD165,VLOOKUP(Y165,$AZ$1:$BD$4,4,FALSE),0,VLOOKUP(Y165,$AZ$1:$BD$4,5,FALSE))</f>
        <v>81.226424372106294</v>
      </c>
      <c r="AF165" s="29">
        <f t="shared" si="16"/>
        <v>0</v>
      </c>
      <c r="AG165" s="29">
        <f t="shared" si="17"/>
        <v>0</v>
      </c>
      <c r="AH165" s="28">
        <f t="shared" si="23"/>
        <v>0</v>
      </c>
      <c r="AI165" s="28">
        <f t="shared" si="20"/>
        <v>0</v>
      </c>
      <c r="AJ165" s="13">
        <f t="shared" ca="1" si="21"/>
        <v>-20.7438177134391</v>
      </c>
      <c r="AK165" s="68">
        <v>0</v>
      </c>
      <c r="AL165" s="68">
        <v>0</v>
      </c>
      <c r="AM165" s="68" t="str">
        <f t="shared" si="22"/>
        <v>Non-Anthropogenic</v>
      </c>
      <c r="AO165" s="68"/>
      <c r="AP165" s="68"/>
      <c r="AY165" s="68"/>
      <c r="AZ165" s="68"/>
    </row>
    <row r="166" spans="1:52">
      <c r="A166" s="27">
        <v>360</v>
      </c>
      <c r="B166" s="27" t="s">
        <v>235</v>
      </c>
      <c r="C166" s="27" t="s">
        <v>1978</v>
      </c>
      <c r="D166" s="27"/>
      <c r="E166" s="27"/>
      <c r="F166" s="27" t="s">
        <v>65</v>
      </c>
      <c r="G166" s="27">
        <v>4</v>
      </c>
      <c r="H166" s="27" t="s">
        <v>56</v>
      </c>
      <c r="I166" s="27" t="s">
        <v>54</v>
      </c>
      <c r="J166" s="27"/>
      <c r="K166" s="27"/>
      <c r="L166" s="27" t="s">
        <v>56</v>
      </c>
      <c r="M166" s="27" t="s">
        <v>65</v>
      </c>
      <c r="N166" s="27">
        <v>4</v>
      </c>
      <c r="O166" s="27" t="s">
        <v>56</v>
      </c>
      <c r="P166" s="27" t="s">
        <v>58</v>
      </c>
      <c r="Q166" s="27"/>
      <c r="R166" s="27"/>
      <c r="S166" s="27"/>
      <c r="T166" s="27"/>
      <c r="U166" s="27"/>
      <c r="V166" s="27" t="s">
        <v>235</v>
      </c>
      <c r="W166" s="27">
        <v>10.973179999999999</v>
      </c>
      <c r="X166" s="27">
        <v>-84.051590000000004</v>
      </c>
      <c r="Y166" s="27" t="s">
        <v>1983</v>
      </c>
      <c r="Z166" s="27" t="s">
        <v>1979</v>
      </c>
      <c r="AA166" s="27" t="s">
        <v>1929</v>
      </c>
      <c r="AB166" s="28">
        <f t="shared" si="18"/>
        <v>50.756555555555551</v>
      </c>
      <c r="AC166" s="28">
        <f ca="1">[3]!RandTruncNormal(AB166,VLOOKUP(Y166,$AZ$1:$BD$4,4,FALSE),0,VLOOKUP(Y166,$AZ$1:$BD$4,5,FALSE))</f>
        <v>62.198781799318986</v>
      </c>
      <c r="AD166" s="28">
        <f t="shared" si="19"/>
        <v>50.756555555555551</v>
      </c>
      <c r="AE166" s="28">
        <f ca="1">[3]!RandTruncNormal(AD166,VLOOKUP(Y166,$AZ$1:$BD$4,4,FALSE),0,VLOOKUP(Y166,$AZ$1:$BD$4,5,FALSE))</f>
        <v>66.748280373404853</v>
      </c>
      <c r="AF166" s="29">
        <f t="shared" si="16"/>
        <v>0</v>
      </c>
      <c r="AG166" s="29">
        <f t="shared" si="17"/>
        <v>0</v>
      </c>
      <c r="AH166" s="28">
        <f t="shared" si="23"/>
        <v>0</v>
      </c>
      <c r="AI166" s="28">
        <f t="shared" si="20"/>
        <v>0</v>
      </c>
      <c r="AJ166" s="13">
        <f t="shared" ca="1" si="21"/>
        <v>4.5494985740858667</v>
      </c>
      <c r="AK166" s="68">
        <v>0</v>
      </c>
      <c r="AL166" s="68">
        <v>0</v>
      </c>
      <c r="AM166" s="68" t="str">
        <f t="shared" si="22"/>
        <v>Non-Anthropogenic</v>
      </c>
      <c r="AO166" s="68"/>
      <c r="AP166" s="68"/>
      <c r="AY166" s="68"/>
      <c r="AZ166" s="68"/>
    </row>
    <row r="167" spans="1:52">
      <c r="A167" s="27">
        <v>361</v>
      </c>
      <c r="B167" s="27" t="s">
        <v>236</v>
      </c>
      <c r="C167" s="27" t="s">
        <v>1978</v>
      </c>
      <c r="D167" s="27"/>
      <c r="E167" s="27"/>
      <c r="F167" s="27" t="s">
        <v>66</v>
      </c>
      <c r="G167" s="27">
        <v>9</v>
      </c>
      <c r="H167" s="27" t="s">
        <v>53</v>
      </c>
      <c r="I167" s="27" t="s">
        <v>54</v>
      </c>
      <c r="J167" s="27"/>
      <c r="K167" s="27"/>
      <c r="L167" s="27" t="s">
        <v>56</v>
      </c>
      <c r="M167" s="27" t="s">
        <v>66</v>
      </c>
      <c r="N167" s="27">
        <v>9</v>
      </c>
      <c r="O167" s="27" t="s">
        <v>53</v>
      </c>
      <c r="P167" s="27" t="s">
        <v>58</v>
      </c>
      <c r="Q167" s="27"/>
      <c r="R167" s="27"/>
      <c r="S167" s="27"/>
      <c r="T167" s="27"/>
      <c r="U167" s="27"/>
      <c r="V167" s="27" t="s">
        <v>236</v>
      </c>
      <c r="W167" s="27">
        <v>10.97226</v>
      </c>
      <c r="X167" s="27">
        <v>-83.796499999999995</v>
      </c>
      <c r="Y167" s="27" t="s">
        <v>1983</v>
      </c>
      <c r="Z167" s="27" t="s">
        <v>1979</v>
      </c>
      <c r="AA167" s="27" t="s">
        <v>1929</v>
      </c>
      <c r="AB167" s="28">
        <f t="shared" si="18"/>
        <v>86.051000000000002</v>
      </c>
      <c r="AC167" s="28">
        <f ca="1">[3]!RandTruncNormal(AB167,VLOOKUP(Y167,$AZ$1:$BD$4,4,FALSE),0,VLOOKUP(Y167,$AZ$1:$BD$4,5,FALSE))</f>
        <v>114.6658127769163</v>
      </c>
      <c r="AD167" s="28">
        <f t="shared" si="19"/>
        <v>86.051000000000002</v>
      </c>
      <c r="AE167" s="28">
        <f ca="1">[3]!RandTruncNormal(AD167,VLOOKUP(Y167,$AZ$1:$BD$4,4,FALSE),0,VLOOKUP(Y167,$AZ$1:$BD$4,5,FALSE))</f>
        <v>95.031202729986944</v>
      </c>
      <c r="AF167" s="29">
        <f t="shared" si="16"/>
        <v>0</v>
      </c>
      <c r="AG167" s="29">
        <f t="shared" si="17"/>
        <v>0</v>
      </c>
      <c r="AH167" s="28">
        <f t="shared" si="23"/>
        <v>0</v>
      </c>
      <c r="AI167" s="28">
        <f t="shared" si="20"/>
        <v>0</v>
      </c>
      <c r="AJ167" s="13">
        <f t="shared" ca="1" si="21"/>
        <v>-19.634610046929353</v>
      </c>
      <c r="AK167" s="68">
        <v>1</v>
      </c>
      <c r="AL167" s="68">
        <v>0</v>
      </c>
      <c r="AM167" s="68" t="str">
        <f t="shared" si="22"/>
        <v>Anthropogenic_rivers</v>
      </c>
      <c r="AO167" s="68"/>
      <c r="AP167" s="68"/>
      <c r="AY167" s="68"/>
      <c r="AZ167" s="68"/>
    </row>
    <row r="168" spans="1:52">
      <c r="A168" s="27">
        <v>362</v>
      </c>
      <c r="B168" s="27" t="s">
        <v>237</v>
      </c>
      <c r="C168" s="27" t="s">
        <v>1978</v>
      </c>
      <c r="D168" s="27"/>
      <c r="E168" s="27"/>
      <c r="F168" s="27" t="s">
        <v>66</v>
      </c>
      <c r="G168" s="27">
        <v>9</v>
      </c>
      <c r="H168" s="27" t="s">
        <v>53</v>
      </c>
      <c r="I168" s="27" t="s">
        <v>54</v>
      </c>
      <c r="J168" s="27" t="s">
        <v>59</v>
      </c>
      <c r="K168" s="27"/>
      <c r="L168" s="27" t="s">
        <v>56</v>
      </c>
      <c r="M168" s="27" t="s">
        <v>66</v>
      </c>
      <c r="N168" s="27">
        <v>9</v>
      </c>
      <c r="O168" s="27" t="s">
        <v>53</v>
      </c>
      <c r="P168" s="27" t="s">
        <v>60</v>
      </c>
      <c r="Q168" s="27"/>
      <c r="R168" s="27"/>
      <c r="S168" s="27"/>
      <c r="T168" s="27"/>
      <c r="U168" s="27"/>
      <c r="V168" s="27" t="s">
        <v>237</v>
      </c>
      <c r="W168" s="27">
        <v>11.015750000000001</v>
      </c>
      <c r="X168" s="27">
        <v>-84.222819999999999</v>
      </c>
      <c r="Y168" s="27" t="s">
        <v>1983</v>
      </c>
      <c r="Z168" s="27" t="s">
        <v>1979</v>
      </c>
      <c r="AA168" s="27" t="s">
        <v>1929</v>
      </c>
      <c r="AB168" s="28">
        <f t="shared" si="18"/>
        <v>86.051000000000002</v>
      </c>
      <c r="AC168" s="28">
        <f ca="1">[3]!RandTruncNormal(AB168,VLOOKUP(Y168,$AZ$1:$BD$4,4,FALSE),0,VLOOKUP(Y168,$AZ$1:$BD$4,5,FALSE))</f>
        <v>153.73225297884088</v>
      </c>
      <c r="AD168" s="28">
        <f t="shared" si="19"/>
        <v>86.051000000000002</v>
      </c>
      <c r="AE168" s="28">
        <f ca="1">[3]!RandTruncNormal(AD168,VLOOKUP(Y168,$AZ$1:$BD$4,4,FALSE),0,VLOOKUP(Y168,$AZ$1:$BD$4,5,FALSE))</f>
        <v>49.023253204448025</v>
      </c>
      <c r="AF168" s="29">
        <f t="shared" si="16"/>
        <v>0</v>
      </c>
      <c r="AG168" s="29">
        <f t="shared" si="17"/>
        <v>0</v>
      </c>
      <c r="AH168" s="28">
        <f t="shared" si="23"/>
        <v>0</v>
      </c>
      <c r="AI168" s="28">
        <f t="shared" si="20"/>
        <v>0</v>
      </c>
      <c r="AJ168" s="13">
        <f t="shared" ca="1" si="21"/>
        <v>-104.70899977439285</v>
      </c>
      <c r="AK168" s="68">
        <v>1</v>
      </c>
      <c r="AL168" s="68">
        <v>0</v>
      </c>
      <c r="AM168" s="68" t="str">
        <f t="shared" si="22"/>
        <v>Anthropogenic_rivers</v>
      </c>
      <c r="AO168" s="68"/>
      <c r="AP168" s="68"/>
      <c r="AY168" s="68"/>
      <c r="AZ168" s="68"/>
    </row>
    <row r="169" spans="1:52">
      <c r="A169" s="27">
        <v>363</v>
      </c>
      <c r="B169" s="27" t="s">
        <v>238</v>
      </c>
      <c r="C169" s="27" t="s">
        <v>1978</v>
      </c>
      <c r="D169" s="27"/>
      <c r="E169" s="27"/>
      <c r="F169" s="27" t="s">
        <v>66</v>
      </c>
      <c r="G169" s="27">
        <v>7</v>
      </c>
      <c r="H169" s="27" t="s">
        <v>53</v>
      </c>
      <c r="I169" s="27" t="s">
        <v>54</v>
      </c>
      <c r="J169" s="27"/>
      <c r="K169" s="27"/>
      <c r="L169" s="27" t="s">
        <v>56</v>
      </c>
      <c r="M169" s="27" t="s">
        <v>66</v>
      </c>
      <c r="N169" s="27">
        <v>7</v>
      </c>
      <c r="O169" s="27" t="s">
        <v>53</v>
      </c>
      <c r="P169" s="27" t="s">
        <v>58</v>
      </c>
      <c r="Q169" s="27"/>
      <c r="R169" s="27"/>
      <c r="S169" s="27"/>
      <c r="T169" s="27"/>
      <c r="U169" s="27"/>
      <c r="V169" s="27" t="s">
        <v>238</v>
      </c>
      <c r="W169" s="27">
        <v>11.01613</v>
      </c>
      <c r="X169" s="27">
        <v>-84.094880000000003</v>
      </c>
      <c r="Y169" s="27" t="s">
        <v>1983</v>
      </c>
      <c r="Z169" s="27" t="s">
        <v>1979</v>
      </c>
      <c r="AA169" s="27" t="s">
        <v>1929</v>
      </c>
      <c r="AB169" s="28">
        <f t="shared" si="18"/>
        <v>71.933222222222227</v>
      </c>
      <c r="AC169" s="28">
        <f ca="1">[3]!RandTruncNormal(AB169,VLOOKUP(Y169,$AZ$1:$BD$4,4,FALSE),0,VLOOKUP(Y169,$AZ$1:$BD$4,5,FALSE))</f>
        <v>84.728749490092682</v>
      </c>
      <c r="AD169" s="28">
        <f t="shared" si="19"/>
        <v>71.933222222222227</v>
      </c>
      <c r="AE169" s="28">
        <f ca="1">[3]!RandTruncNormal(AD169,VLOOKUP(Y169,$AZ$1:$BD$4,4,FALSE),0,VLOOKUP(Y169,$AZ$1:$BD$4,5,FALSE))</f>
        <v>98.541954060686052</v>
      </c>
      <c r="AF169" s="29">
        <f t="shared" si="16"/>
        <v>0</v>
      </c>
      <c r="AG169" s="29">
        <f t="shared" si="17"/>
        <v>0</v>
      </c>
      <c r="AH169" s="28">
        <f t="shared" si="23"/>
        <v>0</v>
      </c>
      <c r="AI169" s="28">
        <f t="shared" si="20"/>
        <v>0</v>
      </c>
      <c r="AJ169" s="13">
        <f t="shared" ca="1" si="21"/>
        <v>13.813204570593371</v>
      </c>
      <c r="AK169" s="68">
        <v>1</v>
      </c>
      <c r="AL169" s="68">
        <v>0</v>
      </c>
      <c r="AM169" s="68" t="str">
        <f t="shared" si="22"/>
        <v>Anthropogenic_rivers</v>
      </c>
      <c r="AO169" s="68"/>
      <c r="AP169" s="68"/>
      <c r="AY169" s="68"/>
      <c r="AZ169" s="68"/>
    </row>
    <row r="170" spans="1:52">
      <c r="A170" s="27">
        <v>364</v>
      </c>
      <c r="B170" s="27" t="s">
        <v>239</v>
      </c>
      <c r="C170" s="27" t="s">
        <v>1978</v>
      </c>
      <c r="D170" s="27"/>
      <c r="E170" s="27"/>
      <c r="F170" s="27" t="s">
        <v>66</v>
      </c>
      <c r="G170" s="27">
        <v>9</v>
      </c>
      <c r="H170" s="27" t="s">
        <v>53</v>
      </c>
      <c r="I170" s="27" t="s">
        <v>54</v>
      </c>
      <c r="J170" s="27"/>
      <c r="K170" s="27"/>
      <c r="L170" s="27" t="s">
        <v>56</v>
      </c>
      <c r="M170" s="27" t="s">
        <v>66</v>
      </c>
      <c r="N170" s="27">
        <v>9</v>
      </c>
      <c r="O170" s="27" t="s">
        <v>53</v>
      </c>
      <c r="P170" s="27" t="s">
        <v>58</v>
      </c>
      <c r="Q170" s="27"/>
      <c r="R170" s="27"/>
      <c r="S170" s="27"/>
      <c r="T170" s="27"/>
      <c r="U170" s="27"/>
      <c r="V170" s="27" t="s">
        <v>239</v>
      </c>
      <c r="W170" s="27">
        <v>11.01573</v>
      </c>
      <c r="X170" s="27">
        <v>-83.967830000000006</v>
      </c>
      <c r="Y170" s="27" t="s">
        <v>1983</v>
      </c>
      <c r="Z170" s="27" t="s">
        <v>1979</v>
      </c>
      <c r="AA170" s="27" t="s">
        <v>1929</v>
      </c>
      <c r="AB170" s="28">
        <f t="shared" si="18"/>
        <v>86.051000000000002</v>
      </c>
      <c r="AC170" s="28">
        <f ca="1">[3]!RandTruncNormal(AB170,VLOOKUP(Y170,$AZ$1:$BD$4,4,FALSE),0,VLOOKUP(Y170,$AZ$1:$BD$4,5,FALSE))</f>
        <v>120.0219441390669</v>
      </c>
      <c r="AD170" s="28">
        <f t="shared" si="19"/>
        <v>86.051000000000002</v>
      </c>
      <c r="AE170" s="28">
        <f ca="1">[3]!RandTruncNormal(AD170,VLOOKUP(Y170,$AZ$1:$BD$4,4,FALSE),0,VLOOKUP(Y170,$AZ$1:$BD$4,5,FALSE))</f>
        <v>47.719261594834926</v>
      </c>
      <c r="AF170" s="29">
        <f t="shared" si="16"/>
        <v>0</v>
      </c>
      <c r="AG170" s="29">
        <f t="shared" si="17"/>
        <v>0</v>
      </c>
      <c r="AH170" s="28">
        <f t="shared" si="23"/>
        <v>0</v>
      </c>
      <c r="AI170" s="28">
        <f t="shared" si="20"/>
        <v>0</v>
      </c>
      <c r="AJ170" s="13">
        <f t="shared" ca="1" si="21"/>
        <v>-72.30268254423197</v>
      </c>
      <c r="AK170" s="68">
        <v>0</v>
      </c>
      <c r="AL170" s="68">
        <v>0</v>
      </c>
      <c r="AM170" s="68" t="str">
        <f t="shared" si="22"/>
        <v>Non-Anthropogenic</v>
      </c>
      <c r="AO170" s="68"/>
      <c r="AP170" s="68"/>
      <c r="AY170" s="68"/>
      <c r="AZ170" s="68"/>
    </row>
    <row r="171" spans="1:52">
      <c r="A171" s="27">
        <v>365</v>
      </c>
      <c r="B171" s="27" t="s">
        <v>240</v>
      </c>
      <c r="C171" s="27" t="s">
        <v>1978</v>
      </c>
      <c r="D171" s="27"/>
      <c r="E171" s="27"/>
      <c r="F171" s="27" t="s">
        <v>65</v>
      </c>
      <c r="G171" s="27">
        <v>3</v>
      </c>
      <c r="H171" s="27" t="s">
        <v>56</v>
      </c>
      <c r="I171" s="27" t="s">
        <v>54</v>
      </c>
      <c r="J171" s="27"/>
      <c r="K171" s="27"/>
      <c r="L171" s="27" t="s">
        <v>56</v>
      </c>
      <c r="M171" s="27" t="s">
        <v>65</v>
      </c>
      <c r="N171" s="27">
        <v>3</v>
      </c>
      <c r="O171" s="27" t="s">
        <v>53</v>
      </c>
      <c r="P171" s="27" t="s">
        <v>58</v>
      </c>
      <c r="Q171" s="27"/>
      <c r="R171" s="27"/>
      <c r="S171" s="27"/>
      <c r="T171" s="27"/>
      <c r="U171" s="27"/>
      <c r="V171" s="27" t="s">
        <v>240</v>
      </c>
      <c r="W171" s="27">
        <v>11.015269999999999</v>
      </c>
      <c r="X171" s="27">
        <v>-83.840779999999995</v>
      </c>
      <c r="Y171" s="27" t="s">
        <v>1983</v>
      </c>
      <c r="Z171" s="27" t="s">
        <v>1979</v>
      </c>
      <c r="AA171" s="27" t="s">
        <v>1929</v>
      </c>
      <c r="AB171" s="28">
        <f t="shared" si="18"/>
        <v>43.697666666666663</v>
      </c>
      <c r="AC171" s="28">
        <f ca="1">[3]!RandTruncNormal(AB171,VLOOKUP(Y171,$AZ$1:$BD$4,4,FALSE),0,VLOOKUP(Y171,$AZ$1:$BD$4,5,FALSE))</f>
        <v>57.772929700811282</v>
      </c>
      <c r="AD171" s="28">
        <f t="shared" si="19"/>
        <v>43.697666666666663</v>
      </c>
      <c r="AE171" s="28">
        <f ca="1">[3]!RandTruncNormal(AD171,VLOOKUP(Y171,$AZ$1:$BD$4,4,FALSE),0,VLOOKUP(Y171,$AZ$1:$BD$4,5,FALSE))</f>
        <v>52.543848042562388</v>
      </c>
      <c r="AF171" s="29">
        <f t="shared" si="16"/>
        <v>0</v>
      </c>
      <c r="AG171" s="29">
        <f t="shared" si="17"/>
        <v>0</v>
      </c>
      <c r="AH171" s="28">
        <f t="shared" si="23"/>
        <v>0</v>
      </c>
      <c r="AI171" s="28">
        <f t="shared" si="20"/>
        <v>0</v>
      </c>
      <c r="AJ171" s="13">
        <f t="shared" ca="1" si="21"/>
        <v>-5.2290816582488944</v>
      </c>
      <c r="AK171" s="68">
        <v>0</v>
      </c>
      <c r="AL171" s="68">
        <v>0</v>
      </c>
      <c r="AM171" s="68" t="str">
        <f t="shared" si="22"/>
        <v>Non-Anthropogenic</v>
      </c>
      <c r="AO171" s="68"/>
      <c r="AP171" s="68"/>
      <c r="AY171" s="68"/>
      <c r="AZ171" s="68"/>
    </row>
    <row r="172" spans="1:52">
      <c r="A172" s="27">
        <v>366</v>
      </c>
      <c r="B172" s="27" t="s">
        <v>241</v>
      </c>
      <c r="C172" s="27" t="s">
        <v>1978</v>
      </c>
      <c r="D172" s="27"/>
      <c r="E172" s="27"/>
      <c r="F172" s="27" t="s">
        <v>65</v>
      </c>
      <c r="G172" s="27">
        <v>4</v>
      </c>
      <c r="H172" s="27" t="s">
        <v>61</v>
      </c>
      <c r="I172" s="27" t="s">
        <v>54</v>
      </c>
      <c r="J172" s="27"/>
      <c r="K172" s="27"/>
      <c r="L172" s="27" t="s">
        <v>56</v>
      </c>
      <c r="M172" s="27" t="s">
        <v>65</v>
      </c>
      <c r="N172" s="27">
        <v>4</v>
      </c>
      <c r="O172" s="27" t="s">
        <v>53</v>
      </c>
      <c r="P172" s="27" t="s">
        <v>58</v>
      </c>
      <c r="Q172" s="27"/>
      <c r="R172" s="27"/>
      <c r="S172" s="27"/>
      <c r="T172" s="27"/>
      <c r="U172" s="27"/>
      <c r="V172" s="27" t="s">
        <v>241</v>
      </c>
      <c r="W172" s="27">
        <v>11.05785</v>
      </c>
      <c r="X172" s="27">
        <v>-84.264930000000007</v>
      </c>
      <c r="Y172" s="27" t="s">
        <v>1983</v>
      </c>
      <c r="Z172" s="27" t="s">
        <v>1979</v>
      </c>
      <c r="AA172" s="27" t="s">
        <v>1929</v>
      </c>
      <c r="AB172" s="28">
        <f t="shared" si="18"/>
        <v>50.756555555555551</v>
      </c>
      <c r="AC172" s="28">
        <f ca="1">[3]!RandTruncNormal(AB172,VLOOKUP(Y172,$AZ$1:$BD$4,4,FALSE),0,VLOOKUP(Y172,$AZ$1:$BD$4,5,FALSE))</f>
        <v>77.872028792197966</v>
      </c>
      <c r="AD172" s="28">
        <f t="shared" si="19"/>
        <v>50.756555555555551</v>
      </c>
      <c r="AE172" s="28">
        <f ca="1">[3]!RandTruncNormal(AD172,VLOOKUP(Y172,$AZ$1:$BD$4,4,FALSE),0,VLOOKUP(Y172,$AZ$1:$BD$4,5,FALSE))</f>
        <v>37.421480595973264</v>
      </c>
      <c r="AF172" s="29">
        <f t="shared" si="16"/>
        <v>0</v>
      </c>
      <c r="AG172" s="29">
        <f t="shared" si="17"/>
        <v>0</v>
      </c>
      <c r="AH172" s="28">
        <f t="shared" si="23"/>
        <v>0</v>
      </c>
      <c r="AI172" s="28">
        <f t="shared" si="20"/>
        <v>0</v>
      </c>
      <c r="AJ172" s="13">
        <f t="shared" ca="1" si="21"/>
        <v>-40.450548196224702</v>
      </c>
      <c r="AK172" s="68">
        <v>0</v>
      </c>
      <c r="AL172" s="68">
        <v>0</v>
      </c>
      <c r="AM172" s="68" t="str">
        <f t="shared" si="22"/>
        <v>Non-Anthropogenic</v>
      </c>
      <c r="AO172" s="68"/>
      <c r="AP172" s="68"/>
      <c r="AY172" s="68"/>
      <c r="AZ172" s="68"/>
    </row>
    <row r="173" spans="1:52">
      <c r="A173" s="27">
        <v>367</v>
      </c>
      <c r="B173" s="27" t="s">
        <v>242</v>
      </c>
      <c r="C173" s="27" t="s">
        <v>1978</v>
      </c>
      <c r="D173" s="27"/>
      <c r="E173" s="27"/>
      <c r="F173" s="27" t="s">
        <v>66</v>
      </c>
      <c r="G173" s="27">
        <v>9</v>
      </c>
      <c r="H173" s="27" t="s">
        <v>53</v>
      </c>
      <c r="I173" s="27" t="s">
        <v>54</v>
      </c>
      <c r="J173" s="27"/>
      <c r="K173" s="27"/>
      <c r="L173" s="27" t="s">
        <v>56</v>
      </c>
      <c r="M173" s="27" t="s">
        <v>66</v>
      </c>
      <c r="N173" s="27">
        <v>9</v>
      </c>
      <c r="O173" s="27" t="s">
        <v>53</v>
      </c>
      <c r="P173" s="27" t="s">
        <v>58</v>
      </c>
      <c r="Q173" s="27"/>
      <c r="R173" s="27"/>
      <c r="S173" s="27"/>
      <c r="T173" s="27"/>
      <c r="U173" s="27"/>
      <c r="V173" s="27" t="s">
        <v>242</v>
      </c>
      <c r="W173" s="27">
        <v>11.058210000000001</v>
      </c>
      <c r="X173" s="27">
        <v>-84.222430000000003</v>
      </c>
      <c r="Y173" s="27" t="s">
        <v>1983</v>
      </c>
      <c r="Z173" s="27" t="s">
        <v>1979</v>
      </c>
      <c r="AA173" s="27" t="s">
        <v>1929</v>
      </c>
      <c r="AB173" s="28">
        <f t="shared" si="18"/>
        <v>86.051000000000002</v>
      </c>
      <c r="AC173" s="28">
        <f ca="1">[3]!RandTruncNormal(AB173,VLOOKUP(Y173,$AZ$1:$BD$4,4,FALSE),0,VLOOKUP(Y173,$AZ$1:$BD$4,5,FALSE))</f>
        <v>108.48239839790182</v>
      </c>
      <c r="AD173" s="28">
        <f t="shared" si="19"/>
        <v>86.051000000000002</v>
      </c>
      <c r="AE173" s="28">
        <f ca="1">[3]!RandTruncNormal(AD173,VLOOKUP(Y173,$AZ$1:$BD$4,4,FALSE),0,VLOOKUP(Y173,$AZ$1:$BD$4,5,FALSE))</f>
        <v>118.535182677865</v>
      </c>
      <c r="AF173" s="29">
        <f t="shared" si="16"/>
        <v>0</v>
      </c>
      <c r="AG173" s="29">
        <f t="shared" si="17"/>
        <v>0</v>
      </c>
      <c r="AH173" s="28">
        <f t="shared" si="23"/>
        <v>0</v>
      </c>
      <c r="AI173" s="28">
        <f t="shared" si="20"/>
        <v>0</v>
      </c>
      <c r="AJ173" s="13">
        <f t="shared" ca="1" si="21"/>
        <v>10.052784279963177</v>
      </c>
      <c r="AK173" s="68">
        <v>0</v>
      </c>
      <c r="AL173" s="68">
        <v>0</v>
      </c>
      <c r="AM173" s="68" t="str">
        <f t="shared" si="22"/>
        <v>Non-Anthropogenic</v>
      </c>
      <c r="AO173" s="68"/>
      <c r="AP173" s="68"/>
      <c r="AY173" s="68"/>
      <c r="AZ173" s="68"/>
    </row>
    <row r="174" spans="1:52">
      <c r="A174" s="27">
        <v>368</v>
      </c>
      <c r="B174" s="27" t="s">
        <v>243</v>
      </c>
      <c r="C174" s="27" t="s">
        <v>1978</v>
      </c>
      <c r="D174" s="27"/>
      <c r="E174" s="27"/>
      <c r="F174" s="27" t="s">
        <v>66</v>
      </c>
      <c r="G174" s="27">
        <v>9</v>
      </c>
      <c r="H174" s="27" t="s">
        <v>53</v>
      </c>
      <c r="I174" s="27" t="s">
        <v>54</v>
      </c>
      <c r="J174" s="27"/>
      <c r="K174" s="27"/>
      <c r="L174" s="27" t="s">
        <v>56</v>
      </c>
      <c r="M174" s="27" t="s">
        <v>66</v>
      </c>
      <c r="N174" s="27">
        <v>9</v>
      </c>
      <c r="O174" s="27" t="s">
        <v>53</v>
      </c>
      <c r="P174" s="27" t="s">
        <v>58</v>
      </c>
      <c r="Q174" s="27"/>
      <c r="R174" s="27"/>
      <c r="S174" s="27"/>
      <c r="T174" s="27"/>
      <c r="U174" s="27"/>
      <c r="V174" s="27" t="s">
        <v>243</v>
      </c>
      <c r="W174" s="27">
        <v>11.05776</v>
      </c>
      <c r="X174" s="27">
        <v>-84.009900000000002</v>
      </c>
      <c r="Y174" s="27" t="s">
        <v>1983</v>
      </c>
      <c r="Z174" s="27" t="s">
        <v>1979</v>
      </c>
      <c r="AA174" s="27" t="s">
        <v>1929</v>
      </c>
      <c r="AB174" s="28">
        <f t="shared" si="18"/>
        <v>86.051000000000002</v>
      </c>
      <c r="AC174" s="28">
        <f ca="1">[3]!RandTruncNormal(AB174,VLOOKUP(Y174,$AZ$1:$BD$4,4,FALSE),0,VLOOKUP(Y174,$AZ$1:$BD$4,5,FALSE))</f>
        <v>68.684608458585487</v>
      </c>
      <c r="AD174" s="28">
        <f t="shared" si="19"/>
        <v>86.051000000000002</v>
      </c>
      <c r="AE174" s="28">
        <f ca="1">[3]!RandTruncNormal(AD174,VLOOKUP(Y174,$AZ$1:$BD$4,4,FALSE),0,VLOOKUP(Y174,$AZ$1:$BD$4,5,FALSE))</f>
        <v>135.84517877039843</v>
      </c>
      <c r="AF174" s="29">
        <f t="shared" si="16"/>
        <v>0</v>
      </c>
      <c r="AG174" s="29">
        <f t="shared" si="17"/>
        <v>0</v>
      </c>
      <c r="AH174" s="28">
        <f t="shared" si="23"/>
        <v>0</v>
      </c>
      <c r="AI174" s="28">
        <f t="shared" si="20"/>
        <v>0</v>
      </c>
      <c r="AJ174" s="13">
        <f t="shared" ca="1" si="21"/>
        <v>67.160570311812947</v>
      </c>
      <c r="AK174" s="68">
        <v>0</v>
      </c>
      <c r="AL174" s="68">
        <v>0</v>
      </c>
      <c r="AM174" s="68" t="str">
        <f t="shared" si="22"/>
        <v>Non-Anthropogenic</v>
      </c>
      <c r="AO174" s="68"/>
      <c r="AP174" s="68"/>
      <c r="AY174" s="68"/>
      <c r="AZ174" s="68"/>
    </row>
    <row r="175" spans="1:52">
      <c r="A175" s="27">
        <v>369</v>
      </c>
      <c r="B175" s="27" t="s">
        <v>244</v>
      </c>
      <c r="C175" s="27" t="s">
        <v>1978</v>
      </c>
      <c r="D175" s="27"/>
      <c r="E175" s="27"/>
      <c r="F175" s="27" t="s">
        <v>66</v>
      </c>
      <c r="G175" s="27">
        <v>9</v>
      </c>
      <c r="H175" s="27" t="s">
        <v>53</v>
      </c>
      <c r="I175" s="27" t="s">
        <v>54</v>
      </c>
      <c r="J175" s="27"/>
      <c r="K175" s="27"/>
      <c r="L175" s="27" t="s">
        <v>56</v>
      </c>
      <c r="M175" s="27" t="s">
        <v>66</v>
      </c>
      <c r="N175" s="27">
        <v>9</v>
      </c>
      <c r="O175" s="27" t="s">
        <v>53</v>
      </c>
      <c r="P175" s="27" t="s">
        <v>58</v>
      </c>
      <c r="Q175" s="27"/>
      <c r="R175" s="27"/>
      <c r="S175" s="27"/>
      <c r="T175" s="27"/>
      <c r="U175" s="27"/>
      <c r="V175" s="27" t="s">
        <v>244</v>
      </c>
      <c r="W175" s="27">
        <v>11.05734</v>
      </c>
      <c r="X175" s="27">
        <v>-83.967399999999998</v>
      </c>
      <c r="Y175" s="27" t="s">
        <v>1983</v>
      </c>
      <c r="Z175" s="27" t="s">
        <v>1979</v>
      </c>
      <c r="AA175" s="27" t="s">
        <v>1929</v>
      </c>
      <c r="AB175" s="28">
        <f t="shared" si="18"/>
        <v>86.051000000000002</v>
      </c>
      <c r="AC175" s="28">
        <f ca="1">[3]!RandTruncNormal(AB175,VLOOKUP(Y175,$AZ$1:$BD$4,4,FALSE),0,VLOOKUP(Y175,$AZ$1:$BD$4,5,FALSE))</f>
        <v>88.845756455335689</v>
      </c>
      <c r="AD175" s="28">
        <f t="shared" si="19"/>
        <v>86.051000000000002</v>
      </c>
      <c r="AE175" s="28">
        <f ca="1">[3]!RandTruncNormal(AD175,VLOOKUP(Y175,$AZ$1:$BD$4,4,FALSE),0,VLOOKUP(Y175,$AZ$1:$BD$4,5,FALSE))</f>
        <v>77.627426355162868</v>
      </c>
      <c r="AF175" s="29">
        <f t="shared" si="16"/>
        <v>0</v>
      </c>
      <c r="AG175" s="29">
        <f t="shared" si="17"/>
        <v>0</v>
      </c>
      <c r="AH175" s="28">
        <f t="shared" si="23"/>
        <v>0</v>
      </c>
      <c r="AI175" s="28">
        <f t="shared" si="20"/>
        <v>0</v>
      </c>
      <c r="AJ175" s="13">
        <f t="shared" ca="1" si="21"/>
        <v>-11.218330100172821</v>
      </c>
      <c r="AK175" s="68">
        <v>0</v>
      </c>
      <c r="AL175" s="68">
        <v>0</v>
      </c>
      <c r="AM175" s="68" t="str">
        <f t="shared" si="22"/>
        <v>Non-Anthropogenic</v>
      </c>
      <c r="AO175" s="68"/>
      <c r="AP175" s="68"/>
      <c r="AY175" s="68"/>
      <c r="AZ175" s="68"/>
    </row>
    <row r="176" spans="1:52">
      <c r="A176" s="27">
        <v>370</v>
      </c>
      <c r="B176" s="27" t="s">
        <v>245</v>
      </c>
      <c r="C176" s="27" t="s">
        <v>1978</v>
      </c>
      <c r="D176" s="27"/>
      <c r="E176" s="27"/>
      <c r="F176" s="27" t="s">
        <v>66</v>
      </c>
      <c r="G176" s="27">
        <v>9</v>
      </c>
      <c r="H176" s="27" t="s">
        <v>53</v>
      </c>
      <c r="I176" s="27" t="s">
        <v>54</v>
      </c>
      <c r="J176" s="27"/>
      <c r="K176" s="27"/>
      <c r="L176" s="27" t="s">
        <v>56</v>
      </c>
      <c r="M176" s="27" t="s">
        <v>65</v>
      </c>
      <c r="N176" s="27">
        <v>6</v>
      </c>
      <c r="O176" s="27" t="s">
        <v>61</v>
      </c>
      <c r="P176" s="27" t="s">
        <v>58</v>
      </c>
      <c r="Q176" s="27"/>
      <c r="R176" s="27"/>
      <c r="S176" s="27"/>
      <c r="T176" s="27"/>
      <c r="U176" s="27"/>
      <c r="V176" s="27" t="s">
        <v>245</v>
      </c>
      <c r="W176" s="27">
        <v>11.05771</v>
      </c>
      <c r="X176" s="27">
        <v>-83.840329999999994</v>
      </c>
      <c r="Y176" s="27" t="s">
        <v>1983</v>
      </c>
      <c r="Z176" s="27" t="s">
        <v>1977</v>
      </c>
      <c r="AA176" s="27" t="s">
        <v>1929</v>
      </c>
      <c r="AB176" s="28">
        <f t="shared" si="18"/>
        <v>86.051000000000002</v>
      </c>
      <c r="AC176" s="28">
        <f ca="1">[3]!RandTruncNormal(AB176,VLOOKUP(Y176,$AZ$1:$BD$4,4,FALSE),0,VLOOKUP(Y176,$AZ$1:$BD$4,5,FALSE))</f>
        <v>101.00652191244968</v>
      </c>
      <c r="AD176" s="28">
        <f t="shared" si="19"/>
        <v>64.87433333333334</v>
      </c>
      <c r="AE176" s="28">
        <f ca="1">[3]!RandTruncNormal(AD176,VLOOKUP(Y176,$AZ$1:$BD$4,4,FALSE),0,VLOOKUP(Y176,$AZ$1:$BD$4,5,FALSE))</f>
        <v>31.441167104459804</v>
      </c>
      <c r="AF176" s="29">
        <f t="shared" si="16"/>
        <v>-0.33333333333333331</v>
      </c>
      <c r="AG176" s="29">
        <f t="shared" si="17"/>
        <v>-0.33333333333333331</v>
      </c>
      <c r="AH176" s="28">
        <f t="shared" si="23"/>
        <v>-21.176666666666666</v>
      </c>
      <c r="AI176" s="28">
        <f t="shared" si="20"/>
        <v>-21.176666666666666</v>
      </c>
      <c r="AJ176" s="13">
        <f t="shared" ca="1" si="21"/>
        <v>-69.565354807989877</v>
      </c>
      <c r="AK176" s="68">
        <v>0</v>
      </c>
      <c r="AL176" s="68">
        <v>0</v>
      </c>
      <c r="AM176" s="68" t="str">
        <f t="shared" si="22"/>
        <v>Non-Anthropogenic</v>
      </c>
      <c r="AO176" s="68"/>
      <c r="AP176" s="68"/>
      <c r="AY176" s="68"/>
      <c r="AZ176" s="68"/>
    </row>
    <row r="177" spans="1:52">
      <c r="A177" s="27">
        <v>371</v>
      </c>
      <c r="B177" s="27" t="s">
        <v>246</v>
      </c>
      <c r="C177" s="27" t="s">
        <v>1978</v>
      </c>
      <c r="D177" s="27"/>
      <c r="E177" s="27"/>
      <c r="F177" s="27" t="s">
        <v>66</v>
      </c>
      <c r="G177" s="27">
        <v>9</v>
      </c>
      <c r="H177" s="27" t="s">
        <v>53</v>
      </c>
      <c r="I177" s="27" t="s">
        <v>54</v>
      </c>
      <c r="J177" s="27"/>
      <c r="K177" s="27"/>
      <c r="L177" s="27" t="s">
        <v>56</v>
      </c>
      <c r="M177" s="27" t="s">
        <v>65</v>
      </c>
      <c r="N177" s="27">
        <v>6</v>
      </c>
      <c r="O177" s="27" t="s">
        <v>53</v>
      </c>
      <c r="P177" s="27" t="s">
        <v>58</v>
      </c>
      <c r="Q177" s="27"/>
      <c r="R177" s="27"/>
      <c r="S177" s="27"/>
      <c r="T177" s="27"/>
      <c r="U177" s="27"/>
      <c r="V177" s="27" t="s">
        <v>246</v>
      </c>
      <c r="W177" s="27">
        <v>11.10066</v>
      </c>
      <c r="X177" s="27">
        <v>-84.222020000000001</v>
      </c>
      <c r="Y177" s="27" t="s">
        <v>1983</v>
      </c>
      <c r="Z177" s="27" t="s">
        <v>1977</v>
      </c>
      <c r="AA177" s="27" t="s">
        <v>1929</v>
      </c>
      <c r="AB177" s="28">
        <f t="shared" si="18"/>
        <v>86.051000000000002</v>
      </c>
      <c r="AC177" s="28">
        <f ca="1">[3]!RandTruncNormal(AB177,VLOOKUP(Y177,$AZ$1:$BD$4,4,FALSE),0,VLOOKUP(Y177,$AZ$1:$BD$4,5,FALSE))</f>
        <v>100.50409676504927</v>
      </c>
      <c r="AD177" s="28">
        <f t="shared" si="19"/>
        <v>64.87433333333334</v>
      </c>
      <c r="AE177" s="28">
        <f ca="1">[3]!RandTruncNormal(AD177,VLOOKUP(Y177,$AZ$1:$BD$4,4,FALSE),0,VLOOKUP(Y177,$AZ$1:$BD$4,5,FALSE))</f>
        <v>55.849141961530755</v>
      </c>
      <c r="AF177" s="29">
        <f t="shared" si="16"/>
        <v>-0.33333333333333331</v>
      </c>
      <c r="AG177" s="29">
        <f t="shared" si="17"/>
        <v>-0.33333333333333331</v>
      </c>
      <c r="AH177" s="28">
        <f t="shared" si="23"/>
        <v>-21.176666666666666</v>
      </c>
      <c r="AI177" s="28">
        <f t="shared" si="20"/>
        <v>-21.176666666666666</v>
      </c>
      <c r="AJ177" s="13">
        <f t="shared" ca="1" si="21"/>
        <v>-44.654954803518514</v>
      </c>
      <c r="AK177" s="68">
        <v>0</v>
      </c>
      <c r="AL177" s="68">
        <v>0</v>
      </c>
      <c r="AM177" s="68" t="str">
        <f t="shared" si="22"/>
        <v>Non-Anthropogenic</v>
      </c>
      <c r="AO177" s="68"/>
      <c r="AP177" s="68"/>
      <c r="AY177" s="68"/>
      <c r="AZ177" s="68"/>
    </row>
    <row r="178" spans="1:52">
      <c r="A178" s="27">
        <v>372</v>
      </c>
      <c r="B178" s="27" t="s">
        <v>247</v>
      </c>
      <c r="C178" s="27" t="s">
        <v>1978</v>
      </c>
      <c r="D178" s="27"/>
      <c r="E178" s="27"/>
      <c r="F178" s="27" t="s">
        <v>66</v>
      </c>
      <c r="G178" s="27">
        <v>9</v>
      </c>
      <c r="H178" s="27" t="s">
        <v>53</v>
      </c>
      <c r="I178" s="27" t="s">
        <v>54</v>
      </c>
      <c r="J178" s="27"/>
      <c r="K178" s="27"/>
      <c r="L178" s="27" t="s">
        <v>56</v>
      </c>
      <c r="M178" s="27" t="s">
        <v>66</v>
      </c>
      <c r="N178" s="27">
        <v>9</v>
      </c>
      <c r="O178" s="27" t="s">
        <v>53</v>
      </c>
      <c r="P178" s="27" t="s">
        <v>58</v>
      </c>
      <c r="Q178" s="27"/>
      <c r="R178" s="27"/>
      <c r="S178" s="27"/>
      <c r="T178" s="27"/>
      <c r="U178" s="27"/>
      <c r="V178" s="27" t="s">
        <v>247</v>
      </c>
      <c r="W178" s="27">
        <v>11.101039999999999</v>
      </c>
      <c r="X178" s="27">
        <v>-84.094049999999996</v>
      </c>
      <c r="Y178" s="27" t="s">
        <v>1983</v>
      </c>
      <c r="Z178" s="27" t="s">
        <v>1979</v>
      </c>
      <c r="AA178" s="27" t="s">
        <v>1929</v>
      </c>
      <c r="AB178" s="28">
        <f t="shared" si="18"/>
        <v>86.051000000000002</v>
      </c>
      <c r="AC178" s="28">
        <f ca="1">[3]!RandTruncNormal(AB178,VLOOKUP(Y178,$AZ$1:$BD$4,4,FALSE),0,VLOOKUP(Y178,$AZ$1:$BD$4,5,FALSE))</f>
        <v>30.586895117766044</v>
      </c>
      <c r="AD178" s="28">
        <f t="shared" si="19"/>
        <v>86.051000000000002</v>
      </c>
      <c r="AE178" s="28">
        <f ca="1">[3]!RandTruncNormal(AD178,VLOOKUP(Y178,$AZ$1:$BD$4,4,FALSE),0,VLOOKUP(Y178,$AZ$1:$BD$4,5,FALSE))</f>
        <v>94.39353417539256</v>
      </c>
      <c r="AF178" s="29">
        <f t="shared" si="16"/>
        <v>0</v>
      </c>
      <c r="AG178" s="29">
        <f t="shared" si="17"/>
        <v>0</v>
      </c>
      <c r="AH178" s="28">
        <f t="shared" si="23"/>
        <v>0</v>
      </c>
      <c r="AI178" s="28">
        <f t="shared" si="20"/>
        <v>0</v>
      </c>
      <c r="AJ178" s="13">
        <f t="shared" ca="1" si="21"/>
        <v>63.806639057626512</v>
      </c>
      <c r="AK178" s="68">
        <v>0</v>
      </c>
      <c r="AL178" s="68">
        <v>0</v>
      </c>
      <c r="AM178" s="68" t="str">
        <f t="shared" si="22"/>
        <v>Non-Anthropogenic</v>
      </c>
      <c r="AO178" s="68"/>
      <c r="AP178" s="68"/>
      <c r="AY178" s="68"/>
      <c r="AZ178" s="68"/>
    </row>
    <row r="179" spans="1:52">
      <c r="A179" s="27">
        <v>373</v>
      </c>
      <c r="B179" s="27" t="s">
        <v>248</v>
      </c>
      <c r="C179" s="27" t="s">
        <v>1978</v>
      </c>
      <c r="D179" s="27"/>
      <c r="E179" s="27"/>
      <c r="F179" s="27" t="s">
        <v>66</v>
      </c>
      <c r="G179" s="27">
        <v>9</v>
      </c>
      <c r="H179" s="27" t="s">
        <v>53</v>
      </c>
      <c r="I179" s="27" t="s">
        <v>54</v>
      </c>
      <c r="J179" s="27"/>
      <c r="K179" s="27"/>
      <c r="L179" s="27" t="s">
        <v>56</v>
      </c>
      <c r="M179" s="27" t="s">
        <v>66</v>
      </c>
      <c r="N179" s="27">
        <v>9</v>
      </c>
      <c r="O179" s="27" t="s">
        <v>53</v>
      </c>
      <c r="P179" s="27" t="s">
        <v>58</v>
      </c>
      <c r="Q179" s="27"/>
      <c r="R179" s="27"/>
      <c r="S179" s="27"/>
      <c r="T179" s="27"/>
      <c r="U179" s="27"/>
      <c r="V179" s="27" t="s">
        <v>248</v>
      </c>
      <c r="W179" s="27">
        <v>11.100619999999999</v>
      </c>
      <c r="X179" s="27">
        <v>-83.966949999999997</v>
      </c>
      <c r="Y179" s="27" t="s">
        <v>1983</v>
      </c>
      <c r="Z179" s="27" t="s">
        <v>1979</v>
      </c>
      <c r="AA179" s="27" t="s">
        <v>1929</v>
      </c>
      <c r="AB179" s="28">
        <f t="shared" si="18"/>
        <v>86.051000000000002</v>
      </c>
      <c r="AC179" s="28">
        <f ca="1">[3]!RandTruncNormal(AB179,VLOOKUP(Y179,$AZ$1:$BD$4,4,FALSE),0,VLOOKUP(Y179,$AZ$1:$BD$4,5,FALSE))</f>
        <v>165.51997966649446</v>
      </c>
      <c r="AD179" s="28">
        <f t="shared" si="19"/>
        <v>86.051000000000002</v>
      </c>
      <c r="AE179" s="28">
        <f ca="1">[3]!RandTruncNormal(AD179,VLOOKUP(Y179,$AZ$1:$BD$4,4,FALSE),0,VLOOKUP(Y179,$AZ$1:$BD$4,5,FALSE))</f>
        <v>144.35831032844789</v>
      </c>
      <c r="AF179" s="29">
        <f t="shared" si="16"/>
        <v>0</v>
      </c>
      <c r="AG179" s="29">
        <f t="shared" si="17"/>
        <v>0</v>
      </c>
      <c r="AH179" s="28">
        <f t="shared" si="23"/>
        <v>0</v>
      </c>
      <c r="AI179" s="28">
        <f t="shared" si="20"/>
        <v>0</v>
      </c>
      <c r="AJ179" s="13">
        <f t="shared" ca="1" si="21"/>
        <v>-21.161669338046579</v>
      </c>
      <c r="AK179" s="68">
        <v>1</v>
      </c>
      <c r="AL179" s="68">
        <v>0</v>
      </c>
      <c r="AM179" s="68" t="str">
        <f t="shared" si="22"/>
        <v>Anthropogenic_rivers</v>
      </c>
      <c r="AO179" s="68"/>
      <c r="AP179" s="68"/>
      <c r="AY179" s="68"/>
      <c r="AZ179" s="68"/>
    </row>
    <row r="180" spans="1:52">
      <c r="A180" s="27">
        <v>374</v>
      </c>
      <c r="B180" s="27" t="s">
        <v>249</v>
      </c>
      <c r="C180" s="27" t="s">
        <v>1978</v>
      </c>
      <c r="D180" s="27"/>
      <c r="E180" s="27"/>
      <c r="F180" s="27" t="s">
        <v>66</v>
      </c>
      <c r="G180" s="27">
        <v>9</v>
      </c>
      <c r="H180" s="27" t="s">
        <v>53</v>
      </c>
      <c r="I180" s="27" t="s">
        <v>54</v>
      </c>
      <c r="J180" s="27"/>
      <c r="K180" s="27"/>
      <c r="L180" s="27" t="s">
        <v>56</v>
      </c>
      <c r="M180" s="27" t="s">
        <v>66</v>
      </c>
      <c r="N180" s="27">
        <v>7</v>
      </c>
      <c r="O180" s="27" t="s">
        <v>53</v>
      </c>
      <c r="P180" s="27" t="s">
        <v>58</v>
      </c>
      <c r="Q180" s="27"/>
      <c r="R180" s="27"/>
      <c r="S180" s="27"/>
      <c r="T180" s="27"/>
      <c r="U180" s="27"/>
      <c r="V180" s="27" t="s">
        <v>249</v>
      </c>
      <c r="W180" s="27">
        <v>11.100149999999999</v>
      </c>
      <c r="X180" s="27">
        <v>-83.839870000000005</v>
      </c>
      <c r="Y180" s="27" t="s">
        <v>1983</v>
      </c>
      <c r="Z180" s="27" t="s">
        <v>1977</v>
      </c>
      <c r="AA180" s="27" t="s">
        <v>1928</v>
      </c>
      <c r="AB180" s="28">
        <f t="shared" si="18"/>
        <v>86.051000000000002</v>
      </c>
      <c r="AC180" s="28">
        <f ca="1">[3]!RandTruncNormal(AB180,VLOOKUP(Y180,$AZ$1:$BD$4,4,FALSE),0,VLOOKUP(Y180,$AZ$1:$BD$4,5,FALSE))</f>
        <v>135.35228877146307</v>
      </c>
      <c r="AD180" s="28">
        <f t="shared" si="19"/>
        <v>71.933222222222227</v>
      </c>
      <c r="AE180" s="28">
        <f ca="1">[3]!RandTruncNormal(AD180,VLOOKUP(Y180,$AZ$1:$BD$4,4,FALSE),0,VLOOKUP(Y180,$AZ$1:$BD$4,5,FALSE))</f>
        <v>94.510329726933293</v>
      </c>
      <c r="AF180" s="29">
        <f t="shared" si="16"/>
        <v>-0.22222222222222221</v>
      </c>
      <c r="AG180" s="29">
        <f t="shared" si="17"/>
        <v>-0.22222222222222221</v>
      </c>
      <c r="AH180" s="28">
        <f t="shared" si="23"/>
        <v>-14.117777777777777</v>
      </c>
      <c r="AI180" s="28">
        <f t="shared" si="20"/>
        <v>-14.117777777777777</v>
      </c>
      <c r="AJ180" s="13">
        <f t="shared" ca="1" si="21"/>
        <v>-40.841959044529773</v>
      </c>
      <c r="AK180" s="68">
        <v>1</v>
      </c>
      <c r="AL180" s="68">
        <v>1</v>
      </c>
      <c r="AM180" s="68" t="str">
        <f t="shared" si="22"/>
        <v>Anthropogenic_roads_rivers</v>
      </c>
      <c r="AO180" s="68"/>
      <c r="AP180" s="68"/>
      <c r="AY180" s="68"/>
      <c r="AZ180" s="68"/>
    </row>
    <row r="181" spans="1:52">
      <c r="A181" s="27">
        <v>375</v>
      </c>
      <c r="B181" s="27" t="s">
        <v>250</v>
      </c>
      <c r="C181" s="27" t="s">
        <v>1978</v>
      </c>
      <c r="D181" s="27"/>
      <c r="E181" s="27"/>
      <c r="F181" s="27" t="s">
        <v>65</v>
      </c>
      <c r="G181" s="27">
        <v>4</v>
      </c>
      <c r="H181" s="27" t="s">
        <v>56</v>
      </c>
      <c r="I181" s="27" t="s">
        <v>54</v>
      </c>
      <c r="J181" s="27"/>
      <c r="K181" s="27"/>
      <c r="L181" s="27" t="s">
        <v>56</v>
      </c>
      <c r="M181" s="27" t="s">
        <v>65</v>
      </c>
      <c r="N181" s="27">
        <v>3</v>
      </c>
      <c r="O181" s="27" t="s">
        <v>53</v>
      </c>
      <c r="P181" s="27" t="s">
        <v>58</v>
      </c>
      <c r="Q181" s="27"/>
      <c r="R181" s="27"/>
      <c r="S181" s="27"/>
      <c r="T181" s="27"/>
      <c r="U181" s="27"/>
      <c r="V181" s="27" t="s">
        <v>250</v>
      </c>
      <c r="W181" s="27">
        <v>11.14278</v>
      </c>
      <c r="X181" s="27">
        <v>-84.094070000000002</v>
      </c>
      <c r="Y181" s="27" t="s">
        <v>1983</v>
      </c>
      <c r="Z181" s="27" t="s">
        <v>1977</v>
      </c>
      <c r="AA181" s="27" t="s">
        <v>1929</v>
      </c>
      <c r="AB181" s="28">
        <f t="shared" si="18"/>
        <v>50.756555555555551</v>
      </c>
      <c r="AC181" s="28">
        <f ca="1">[3]!RandTruncNormal(AB181,VLOOKUP(Y181,$AZ$1:$BD$4,4,FALSE),0,VLOOKUP(Y181,$AZ$1:$BD$4,5,FALSE))</f>
        <v>1.9857565140300897</v>
      </c>
      <c r="AD181" s="28">
        <f t="shared" si="19"/>
        <v>43.697666666666663</v>
      </c>
      <c r="AE181" s="28">
        <f ca="1">[3]!RandTruncNormal(AD181,VLOOKUP(Y181,$AZ$1:$BD$4,4,FALSE),0,VLOOKUP(Y181,$AZ$1:$BD$4,5,FALSE))</f>
        <v>54.990042286895147</v>
      </c>
      <c r="AF181" s="29">
        <f t="shared" si="16"/>
        <v>-0.1111111111111111</v>
      </c>
      <c r="AG181" s="29">
        <f t="shared" si="17"/>
        <v>0</v>
      </c>
      <c r="AH181" s="28">
        <f t="shared" si="23"/>
        <v>0</v>
      </c>
      <c r="AI181" s="28">
        <f t="shared" si="20"/>
        <v>-7.0588888888888883</v>
      </c>
      <c r="AJ181" s="13">
        <f t="shared" ca="1" si="21"/>
        <v>53.00428577286506</v>
      </c>
      <c r="AK181" s="68">
        <v>1</v>
      </c>
      <c r="AL181" s="68">
        <v>0</v>
      </c>
      <c r="AM181" s="68" t="str">
        <f t="shared" si="22"/>
        <v>Anthropogenic_rivers</v>
      </c>
      <c r="AO181" s="68"/>
      <c r="AP181" s="68"/>
      <c r="AY181" s="68"/>
      <c r="AZ181" s="68"/>
    </row>
    <row r="182" spans="1:52">
      <c r="A182" s="27">
        <v>376</v>
      </c>
      <c r="B182" s="27" t="s">
        <v>251</v>
      </c>
      <c r="C182" s="27" t="s">
        <v>1978</v>
      </c>
      <c r="D182" s="27"/>
      <c r="E182" s="27"/>
      <c r="F182" s="27" t="s">
        <v>66</v>
      </c>
      <c r="G182" s="27">
        <v>7</v>
      </c>
      <c r="H182" s="27" t="s">
        <v>53</v>
      </c>
      <c r="I182" s="27" t="s">
        <v>54</v>
      </c>
      <c r="J182" s="27"/>
      <c r="K182" s="27"/>
      <c r="L182" s="27" t="s">
        <v>56</v>
      </c>
      <c r="M182" s="27" t="s">
        <v>65</v>
      </c>
      <c r="N182" s="27">
        <v>6</v>
      </c>
      <c r="O182" s="27" t="s">
        <v>53</v>
      </c>
      <c r="P182" s="27" t="s">
        <v>58</v>
      </c>
      <c r="Q182" s="27"/>
      <c r="R182" s="27"/>
      <c r="S182" s="27"/>
      <c r="T182" s="27"/>
      <c r="U182" s="27"/>
      <c r="V182" s="27" t="s">
        <v>251</v>
      </c>
      <c r="W182" s="27">
        <v>11.14316</v>
      </c>
      <c r="X182" s="27">
        <v>-84.051550000000006</v>
      </c>
      <c r="Y182" s="27" t="s">
        <v>1983</v>
      </c>
      <c r="Z182" s="27" t="s">
        <v>1977</v>
      </c>
      <c r="AA182" s="27" t="s">
        <v>1929</v>
      </c>
      <c r="AB182" s="28">
        <f t="shared" si="18"/>
        <v>71.933222222222227</v>
      </c>
      <c r="AC182" s="28">
        <f ca="1">[3]!RandTruncNormal(AB182,VLOOKUP(Y182,$AZ$1:$BD$4,4,FALSE),0,VLOOKUP(Y182,$AZ$1:$BD$4,5,FALSE))</f>
        <v>126.72790893321007</v>
      </c>
      <c r="AD182" s="28">
        <f t="shared" si="19"/>
        <v>64.87433333333334</v>
      </c>
      <c r="AE182" s="28">
        <f ca="1">[3]!RandTruncNormal(AD182,VLOOKUP(Y182,$AZ$1:$BD$4,4,FALSE),0,VLOOKUP(Y182,$AZ$1:$BD$4,5,FALSE))</f>
        <v>109.36044813457704</v>
      </c>
      <c r="AF182" s="29">
        <f t="shared" si="16"/>
        <v>-0.1111111111111111</v>
      </c>
      <c r="AG182" s="29">
        <f t="shared" si="17"/>
        <v>0</v>
      </c>
      <c r="AH182" s="28">
        <f t="shared" si="23"/>
        <v>0</v>
      </c>
      <c r="AI182" s="28">
        <f t="shared" si="20"/>
        <v>-7.0588888888888883</v>
      </c>
      <c r="AJ182" s="13">
        <f t="shared" ca="1" si="21"/>
        <v>-17.367460798633033</v>
      </c>
      <c r="AK182" s="68">
        <v>1</v>
      </c>
      <c r="AL182" s="68">
        <v>0</v>
      </c>
      <c r="AM182" s="68" t="str">
        <f t="shared" si="22"/>
        <v>Anthropogenic_rivers</v>
      </c>
      <c r="AO182" s="68"/>
      <c r="AP182" s="68"/>
      <c r="AY182" s="68"/>
      <c r="AZ182" s="68"/>
    </row>
    <row r="183" spans="1:52">
      <c r="A183" s="27">
        <v>377</v>
      </c>
      <c r="B183" s="27" t="s">
        <v>252</v>
      </c>
      <c r="C183" s="27" t="s">
        <v>1978</v>
      </c>
      <c r="D183" s="27"/>
      <c r="E183" s="27"/>
      <c r="F183" s="27" t="s">
        <v>66</v>
      </c>
      <c r="G183" s="27">
        <v>9</v>
      </c>
      <c r="H183" s="27" t="s">
        <v>53</v>
      </c>
      <c r="I183" s="27" t="s">
        <v>54</v>
      </c>
      <c r="J183" s="27"/>
      <c r="K183" s="27"/>
      <c r="L183" s="27" t="s">
        <v>56</v>
      </c>
      <c r="M183" s="27" t="s">
        <v>66</v>
      </c>
      <c r="N183" s="27">
        <v>9</v>
      </c>
      <c r="O183" s="27" t="s">
        <v>53</v>
      </c>
      <c r="P183" s="27" t="s">
        <v>58</v>
      </c>
      <c r="Q183" s="27"/>
      <c r="R183" s="27"/>
      <c r="S183" s="27"/>
      <c r="T183" s="27"/>
      <c r="U183" s="27"/>
      <c r="V183" s="27" t="s">
        <v>252</v>
      </c>
      <c r="W183" s="27">
        <v>11.18573</v>
      </c>
      <c r="X183" s="27">
        <v>-84.222800000000007</v>
      </c>
      <c r="Y183" s="27" t="s">
        <v>1983</v>
      </c>
      <c r="Z183" s="27" t="s">
        <v>1979</v>
      </c>
      <c r="AA183" s="27" t="s">
        <v>1929</v>
      </c>
      <c r="AB183" s="28">
        <f t="shared" si="18"/>
        <v>86.051000000000002</v>
      </c>
      <c r="AC183" s="28">
        <f ca="1">[3]!RandTruncNormal(AB183,VLOOKUP(Y183,$AZ$1:$BD$4,4,FALSE),0,VLOOKUP(Y183,$AZ$1:$BD$4,5,FALSE))</f>
        <v>87.599020588786559</v>
      </c>
      <c r="AD183" s="28">
        <f t="shared" si="19"/>
        <v>86.051000000000002</v>
      </c>
      <c r="AE183" s="28">
        <f ca="1">[3]!RandTruncNormal(AD183,VLOOKUP(Y183,$AZ$1:$BD$4,4,FALSE),0,VLOOKUP(Y183,$AZ$1:$BD$4,5,FALSE))</f>
        <v>111.79559926809311</v>
      </c>
      <c r="AF183" s="29">
        <f t="shared" si="16"/>
        <v>0</v>
      </c>
      <c r="AG183" s="29">
        <f t="shared" si="17"/>
        <v>0</v>
      </c>
      <c r="AH183" s="28">
        <f t="shared" si="23"/>
        <v>0</v>
      </c>
      <c r="AI183" s="28">
        <f t="shared" si="20"/>
        <v>0</v>
      </c>
      <c r="AJ183" s="13">
        <f t="shared" ca="1" si="21"/>
        <v>24.196578679306555</v>
      </c>
      <c r="AK183" s="68">
        <v>1</v>
      </c>
      <c r="AL183" s="68">
        <v>0</v>
      </c>
      <c r="AM183" s="68" t="str">
        <f t="shared" si="22"/>
        <v>Anthropogenic_rivers</v>
      </c>
      <c r="AO183" s="68"/>
      <c r="AP183" s="68"/>
      <c r="AY183" s="68"/>
      <c r="AZ183" s="68"/>
    </row>
    <row r="184" spans="1:52">
      <c r="A184" s="27">
        <v>378</v>
      </c>
      <c r="B184" s="27" t="s">
        <v>253</v>
      </c>
      <c r="C184" s="27" t="s">
        <v>1978</v>
      </c>
      <c r="D184" s="27"/>
      <c r="E184" s="27"/>
      <c r="F184" s="27" t="s">
        <v>66</v>
      </c>
      <c r="G184" s="27">
        <v>9</v>
      </c>
      <c r="H184" s="27" t="s">
        <v>53</v>
      </c>
      <c r="I184" s="27" t="s">
        <v>54</v>
      </c>
      <c r="J184" s="27"/>
      <c r="K184" s="27"/>
      <c r="L184" s="27" t="s">
        <v>56</v>
      </c>
      <c r="M184" s="27" t="s">
        <v>66</v>
      </c>
      <c r="N184" s="27">
        <v>9</v>
      </c>
      <c r="O184" s="27" t="s">
        <v>53</v>
      </c>
      <c r="P184" s="27" t="s">
        <v>58</v>
      </c>
      <c r="Q184" s="27"/>
      <c r="R184" s="27"/>
      <c r="S184" s="27"/>
      <c r="T184" s="27"/>
      <c r="U184" s="27"/>
      <c r="V184" s="27" t="s">
        <v>253</v>
      </c>
      <c r="W184" s="27">
        <v>11.18529</v>
      </c>
      <c r="X184" s="27">
        <v>-84.010729999999995</v>
      </c>
      <c r="Y184" s="27" t="s">
        <v>1983</v>
      </c>
      <c r="Z184" s="27" t="s">
        <v>1979</v>
      </c>
      <c r="AA184" s="27" t="s">
        <v>1929</v>
      </c>
      <c r="AB184" s="28">
        <f t="shared" si="18"/>
        <v>86.051000000000002</v>
      </c>
      <c r="AC184" s="28">
        <f ca="1">[3]!RandTruncNormal(AB184,VLOOKUP(Y184,$AZ$1:$BD$4,4,FALSE),0,VLOOKUP(Y184,$AZ$1:$BD$4,5,FALSE))</f>
        <v>81.36973510908642</v>
      </c>
      <c r="AD184" s="28">
        <f t="shared" si="19"/>
        <v>86.051000000000002</v>
      </c>
      <c r="AE184" s="28">
        <f ca="1">[3]!RandTruncNormal(AD184,VLOOKUP(Y184,$AZ$1:$BD$4,4,FALSE),0,VLOOKUP(Y184,$AZ$1:$BD$4,5,FALSE))</f>
        <v>117.47497363901027</v>
      </c>
      <c r="AF184" s="29">
        <f t="shared" si="16"/>
        <v>0</v>
      </c>
      <c r="AG184" s="29">
        <f t="shared" si="17"/>
        <v>0</v>
      </c>
      <c r="AH184" s="28">
        <f t="shared" si="23"/>
        <v>0</v>
      </c>
      <c r="AI184" s="28">
        <f t="shared" si="20"/>
        <v>0</v>
      </c>
      <c r="AJ184" s="13">
        <f t="shared" ca="1" si="21"/>
        <v>36.105238529923852</v>
      </c>
      <c r="AK184" s="68">
        <v>1</v>
      </c>
      <c r="AL184" s="68">
        <v>0</v>
      </c>
      <c r="AM184" s="68" t="str">
        <f t="shared" si="22"/>
        <v>Anthropogenic_rivers</v>
      </c>
      <c r="AO184" s="68"/>
      <c r="AP184" s="68"/>
      <c r="AY184" s="68"/>
      <c r="AZ184" s="68"/>
    </row>
    <row r="185" spans="1:52">
      <c r="A185" s="27">
        <v>379</v>
      </c>
      <c r="B185" s="27" t="s">
        <v>254</v>
      </c>
      <c r="C185" s="27" t="s">
        <v>1978</v>
      </c>
      <c r="D185" s="27"/>
      <c r="E185" s="27"/>
      <c r="F185" s="27" t="s">
        <v>66</v>
      </c>
      <c r="G185" s="27">
        <v>9</v>
      </c>
      <c r="H185" s="27" t="s">
        <v>53</v>
      </c>
      <c r="I185" s="27" t="s">
        <v>54</v>
      </c>
      <c r="J185" s="27"/>
      <c r="K185" s="27"/>
      <c r="L185" s="27" t="s">
        <v>56</v>
      </c>
      <c r="M185" s="27" t="s">
        <v>66</v>
      </c>
      <c r="N185" s="27">
        <v>9</v>
      </c>
      <c r="O185" s="27" t="s">
        <v>53</v>
      </c>
      <c r="P185" s="27" t="s">
        <v>58</v>
      </c>
      <c r="Q185" s="27"/>
      <c r="R185" s="27"/>
      <c r="S185" s="27"/>
      <c r="T185" s="27"/>
      <c r="U185" s="27"/>
      <c r="V185" s="27" t="s">
        <v>254</v>
      </c>
      <c r="W185" s="27">
        <v>11.18571</v>
      </c>
      <c r="X185" s="27">
        <v>-83.967799999999997</v>
      </c>
      <c r="Y185" s="27" t="s">
        <v>1983</v>
      </c>
      <c r="Z185" s="27" t="s">
        <v>1979</v>
      </c>
      <c r="AA185" s="27" t="s">
        <v>1929</v>
      </c>
      <c r="AB185" s="28">
        <f t="shared" si="18"/>
        <v>86.051000000000002</v>
      </c>
      <c r="AC185" s="28">
        <f ca="1">[3]!RandTruncNormal(AB185,VLOOKUP(Y185,$AZ$1:$BD$4,4,FALSE),0,VLOOKUP(Y185,$AZ$1:$BD$4,5,FALSE))</f>
        <v>94.740314913241647</v>
      </c>
      <c r="AD185" s="28">
        <f t="shared" si="19"/>
        <v>86.051000000000002</v>
      </c>
      <c r="AE185" s="28">
        <f ca="1">[3]!RandTruncNormal(AD185,VLOOKUP(Y185,$AZ$1:$BD$4,4,FALSE),0,VLOOKUP(Y185,$AZ$1:$BD$4,5,FALSE))</f>
        <v>101.76753638470805</v>
      </c>
      <c r="AF185" s="29">
        <f t="shared" si="16"/>
        <v>0</v>
      </c>
      <c r="AG185" s="29">
        <f t="shared" si="17"/>
        <v>0</v>
      </c>
      <c r="AH185" s="28">
        <f t="shared" si="23"/>
        <v>0</v>
      </c>
      <c r="AI185" s="28">
        <f t="shared" si="20"/>
        <v>0</v>
      </c>
      <c r="AJ185" s="13">
        <f t="shared" ca="1" si="21"/>
        <v>7.0272214714664045</v>
      </c>
      <c r="AK185" s="68">
        <v>0</v>
      </c>
      <c r="AL185" s="68">
        <v>0</v>
      </c>
      <c r="AM185" s="68" t="str">
        <f t="shared" si="22"/>
        <v>Non-Anthropogenic</v>
      </c>
      <c r="AO185" s="68"/>
      <c r="AP185" s="68"/>
      <c r="AY185" s="68"/>
      <c r="AZ185" s="68"/>
    </row>
    <row r="186" spans="1:52">
      <c r="A186" s="27">
        <v>380</v>
      </c>
      <c r="B186" s="27" t="s">
        <v>255</v>
      </c>
      <c r="C186" s="27" t="s">
        <v>1978</v>
      </c>
      <c r="D186" s="27"/>
      <c r="E186" s="27"/>
      <c r="F186" s="27" t="s">
        <v>66</v>
      </c>
      <c r="G186" s="27">
        <v>9</v>
      </c>
      <c r="H186" s="27" t="s">
        <v>53</v>
      </c>
      <c r="I186" s="27" t="s">
        <v>54</v>
      </c>
      <c r="J186" s="27"/>
      <c r="K186" s="27"/>
      <c r="L186" s="27" t="s">
        <v>56</v>
      </c>
      <c r="M186" s="27" t="s">
        <v>66</v>
      </c>
      <c r="N186" s="27">
        <v>9</v>
      </c>
      <c r="O186" s="27" t="s">
        <v>53</v>
      </c>
      <c r="P186" s="27" t="s">
        <v>58</v>
      </c>
      <c r="Q186" s="27"/>
      <c r="R186" s="27"/>
      <c r="S186" s="27"/>
      <c r="T186" s="27"/>
      <c r="U186" s="27"/>
      <c r="V186" s="27" t="s">
        <v>255</v>
      </c>
      <c r="W186" s="27">
        <v>11.227460000000001</v>
      </c>
      <c r="X186" s="27">
        <v>-84.307410000000004</v>
      </c>
      <c r="Y186" s="27" t="s">
        <v>1983</v>
      </c>
      <c r="Z186" s="27" t="s">
        <v>1979</v>
      </c>
      <c r="AA186" s="27" t="s">
        <v>1928</v>
      </c>
      <c r="AB186" s="28">
        <f t="shared" si="18"/>
        <v>86.051000000000002</v>
      </c>
      <c r="AC186" s="28">
        <f ca="1">[3]!RandTruncNormal(AB186,VLOOKUP(Y186,$AZ$1:$BD$4,4,FALSE),0,VLOOKUP(Y186,$AZ$1:$BD$4,5,FALSE))</f>
        <v>95.381993210014201</v>
      </c>
      <c r="AD186" s="28">
        <f t="shared" si="19"/>
        <v>86.051000000000002</v>
      </c>
      <c r="AE186" s="28">
        <f ca="1">[3]!RandTruncNormal(AD186,VLOOKUP(Y186,$AZ$1:$BD$4,4,FALSE),0,VLOOKUP(Y186,$AZ$1:$BD$4,5,FALSE))</f>
        <v>45.746370825115058</v>
      </c>
      <c r="AF186" s="29">
        <f t="shared" si="16"/>
        <v>0</v>
      </c>
      <c r="AG186" s="29">
        <f t="shared" si="17"/>
        <v>0</v>
      </c>
      <c r="AH186" s="28">
        <f t="shared" si="23"/>
        <v>0</v>
      </c>
      <c r="AI186" s="28">
        <f t="shared" si="20"/>
        <v>0</v>
      </c>
      <c r="AJ186" s="13">
        <f t="shared" ca="1" si="21"/>
        <v>-49.635622384899143</v>
      </c>
      <c r="AK186" s="68">
        <v>1</v>
      </c>
      <c r="AL186" s="68">
        <v>1</v>
      </c>
      <c r="AM186" s="68" t="str">
        <f t="shared" si="22"/>
        <v>Anthropogenic_roads_rivers</v>
      </c>
      <c r="AO186" s="68"/>
      <c r="AP186" s="68"/>
      <c r="AY186" s="68"/>
      <c r="AZ186" s="68"/>
    </row>
    <row r="187" spans="1:52">
      <c r="A187" s="27">
        <v>381</v>
      </c>
      <c r="B187" s="27" t="s">
        <v>256</v>
      </c>
      <c r="C187" s="27" t="s">
        <v>1978</v>
      </c>
      <c r="D187" s="27"/>
      <c r="E187" s="27"/>
      <c r="F187" s="27" t="s">
        <v>65</v>
      </c>
      <c r="G187" s="27">
        <v>5</v>
      </c>
      <c r="H187" s="27" t="s">
        <v>53</v>
      </c>
      <c r="I187" s="27" t="s">
        <v>54</v>
      </c>
      <c r="J187" s="27"/>
      <c r="K187" s="27"/>
      <c r="L187" s="27" t="s">
        <v>56</v>
      </c>
      <c r="M187" s="27" t="s">
        <v>65</v>
      </c>
      <c r="N187" s="27">
        <v>6</v>
      </c>
      <c r="O187" s="27" t="s">
        <v>53</v>
      </c>
      <c r="P187" s="27" t="s">
        <v>58</v>
      </c>
      <c r="Q187" s="27"/>
      <c r="R187" s="27"/>
      <c r="S187" s="27"/>
      <c r="T187" s="27"/>
      <c r="U187" s="27"/>
      <c r="V187" s="27" t="s">
        <v>256</v>
      </c>
      <c r="W187" s="27">
        <v>11.228590000000001</v>
      </c>
      <c r="X187" s="27">
        <v>-84.434510000000003</v>
      </c>
      <c r="Y187" s="27" t="s">
        <v>1983</v>
      </c>
      <c r="Z187" s="27" t="s">
        <v>1982</v>
      </c>
      <c r="AA187" s="27" t="s">
        <v>1929</v>
      </c>
      <c r="AB187" s="28">
        <f t="shared" si="18"/>
        <v>57.815444444444445</v>
      </c>
      <c r="AC187" s="28">
        <f ca="1">[3]!RandTruncNormal(AB187,VLOOKUP(Y187,$AZ$1:$BD$4,4,FALSE),0,VLOOKUP(Y187,$AZ$1:$BD$4,5,FALSE))</f>
        <v>42.278140306191467</v>
      </c>
      <c r="AD187" s="28">
        <f t="shared" si="19"/>
        <v>64.87433333333334</v>
      </c>
      <c r="AE187" s="28">
        <f ca="1">[3]!RandTruncNormal(AD187,VLOOKUP(Y187,$AZ$1:$BD$4,4,FALSE),0,VLOOKUP(Y187,$AZ$1:$BD$4,5,FALSE))</f>
        <v>66.700699965875941</v>
      </c>
      <c r="AF187" s="29">
        <f t="shared" si="16"/>
        <v>0.1111111111111111</v>
      </c>
      <c r="AG187" s="29">
        <f t="shared" si="17"/>
        <v>0</v>
      </c>
      <c r="AH187" s="28">
        <f t="shared" si="23"/>
        <v>0</v>
      </c>
      <c r="AI187" s="28">
        <f t="shared" si="20"/>
        <v>7.0588888888888883</v>
      </c>
      <c r="AJ187" s="13">
        <f t="shared" ca="1" si="21"/>
        <v>24.422559659684474</v>
      </c>
      <c r="AK187" s="68">
        <v>1</v>
      </c>
      <c r="AL187" s="68">
        <v>0</v>
      </c>
      <c r="AM187" s="68" t="str">
        <f t="shared" si="22"/>
        <v>Anthropogenic_rivers</v>
      </c>
      <c r="AO187" s="68"/>
      <c r="AP187" s="68"/>
      <c r="AY187" s="68"/>
      <c r="AZ187" s="68"/>
    </row>
    <row r="188" spans="1:52">
      <c r="A188" s="27">
        <v>382</v>
      </c>
      <c r="B188" s="27" t="s">
        <v>257</v>
      </c>
      <c r="C188" s="27" t="s">
        <v>1978</v>
      </c>
      <c r="D188" s="27"/>
      <c r="E188" s="27"/>
      <c r="F188" s="27" t="s">
        <v>66</v>
      </c>
      <c r="G188" s="27">
        <v>9</v>
      </c>
      <c r="H188" s="27" t="s">
        <v>53</v>
      </c>
      <c r="I188" s="27" t="s">
        <v>54</v>
      </c>
      <c r="J188" s="27"/>
      <c r="K188" s="27"/>
      <c r="L188" s="27" t="s">
        <v>56</v>
      </c>
      <c r="M188" s="27" t="s">
        <v>65</v>
      </c>
      <c r="N188" s="27">
        <v>6</v>
      </c>
      <c r="O188" s="27" t="s">
        <v>53</v>
      </c>
      <c r="P188" s="27" t="s">
        <v>58</v>
      </c>
      <c r="Q188" s="27"/>
      <c r="R188" s="27"/>
      <c r="S188" s="27"/>
      <c r="T188" s="27"/>
      <c r="U188" s="27"/>
      <c r="V188" s="27" t="s">
        <v>257</v>
      </c>
      <c r="W188" s="27">
        <v>11.22819</v>
      </c>
      <c r="X188" s="27">
        <v>-84.222390000000004</v>
      </c>
      <c r="Y188" s="27" t="s">
        <v>1983</v>
      </c>
      <c r="Z188" s="27" t="s">
        <v>1977</v>
      </c>
      <c r="AA188" s="27" t="s">
        <v>1929</v>
      </c>
      <c r="AB188" s="28">
        <f t="shared" si="18"/>
        <v>86.051000000000002</v>
      </c>
      <c r="AC188" s="28">
        <f ca="1">[3]!RandTruncNormal(AB188,VLOOKUP(Y188,$AZ$1:$BD$4,4,FALSE),0,VLOOKUP(Y188,$AZ$1:$BD$4,5,FALSE))</f>
        <v>79.914071059961145</v>
      </c>
      <c r="AD188" s="28">
        <f t="shared" si="19"/>
        <v>64.87433333333334</v>
      </c>
      <c r="AE188" s="28">
        <f ca="1">[3]!RandTruncNormal(AD188,VLOOKUP(Y188,$AZ$1:$BD$4,4,FALSE),0,VLOOKUP(Y188,$AZ$1:$BD$4,5,FALSE))</f>
        <v>75.667190732880712</v>
      </c>
      <c r="AF188" s="29">
        <f t="shared" si="16"/>
        <v>-0.33333333333333331</v>
      </c>
      <c r="AG188" s="29">
        <f t="shared" si="17"/>
        <v>-0.33333333333333331</v>
      </c>
      <c r="AH188" s="28">
        <f t="shared" si="23"/>
        <v>-21.176666666666666</v>
      </c>
      <c r="AI188" s="28">
        <f t="shared" si="20"/>
        <v>-21.176666666666666</v>
      </c>
      <c r="AJ188" s="13">
        <f t="shared" ca="1" si="21"/>
        <v>-4.2468803270804329</v>
      </c>
      <c r="AK188" s="68">
        <v>0</v>
      </c>
      <c r="AL188" s="68">
        <v>0</v>
      </c>
      <c r="AM188" s="68" t="str">
        <f t="shared" si="22"/>
        <v>Non-Anthropogenic</v>
      </c>
      <c r="AO188" s="68"/>
      <c r="AP188" s="68"/>
      <c r="AY188" s="68"/>
      <c r="AZ188" s="68"/>
    </row>
    <row r="189" spans="1:52">
      <c r="A189" s="27">
        <v>383</v>
      </c>
      <c r="B189" s="27" t="s">
        <v>258</v>
      </c>
      <c r="C189" s="27" t="s">
        <v>1978</v>
      </c>
      <c r="D189" s="27"/>
      <c r="E189" s="27"/>
      <c r="F189" s="27" t="s">
        <v>66</v>
      </c>
      <c r="G189" s="27">
        <v>9</v>
      </c>
      <c r="H189" s="27" t="s">
        <v>53</v>
      </c>
      <c r="I189" s="27" t="s">
        <v>54</v>
      </c>
      <c r="J189" s="27"/>
      <c r="K189" s="27"/>
      <c r="L189" s="27" t="s">
        <v>56</v>
      </c>
      <c r="M189" s="27" t="s">
        <v>66</v>
      </c>
      <c r="N189" s="27">
        <v>9</v>
      </c>
      <c r="O189" s="27" t="s">
        <v>53</v>
      </c>
      <c r="P189" s="27" t="s">
        <v>58</v>
      </c>
      <c r="Q189" s="27"/>
      <c r="R189" s="27"/>
      <c r="S189" s="27"/>
      <c r="T189" s="27"/>
      <c r="U189" s="27"/>
      <c r="V189" s="27" t="s">
        <v>258</v>
      </c>
      <c r="W189" s="27">
        <v>11.227309999999999</v>
      </c>
      <c r="X189" s="27">
        <v>-83.967370000000003</v>
      </c>
      <c r="Y189" s="27" t="s">
        <v>1983</v>
      </c>
      <c r="Z189" s="27" t="s">
        <v>1979</v>
      </c>
      <c r="AA189" s="27" t="s">
        <v>1929</v>
      </c>
      <c r="AB189" s="28">
        <f t="shared" si="18"/>
        <v>86.051000000000002</v>
      </c>
      <c r="AC189" s="28">
        <f ca="1">[3]!RandTruncNormal(AB189,VLOOKUP(Y189,$AZ$1:$BD$4,4,FALSE),0,VLOOKUP(Y189,$AZ$1:$BD$4,5,FALSE))</f>
        <v>86.239706185729872</v>
      </c>
      <c r="AD189" s="28">
        <f t="shared" si="19"/>
        <v>86.051000000000002</v>
      </c>
      <c r="AE189" s="28">
        <f ca="1">[3]!RandTruncNormal(AD189,VLOOKUP(Y189,$AZ$1:$BD$4,4,FALSE),0,VLOOKUP(Y189,$AZ$1:$BD$4,5,FALSE))</f>
        <v>59.88760364721746</v>
      </c>
      <c r="AF189" s="29">
        <f t="shared" si="16"/>
        <v>0</v>
      </c>
      <c r="AG189" s="29">
        <f t="shared" si="17"/>
        <v>0</v>
      </c>
      <c r="AH189" s="28">
        <f t="shared" si="23"/>
        <v>0</v>
      </c>
      <c r="AI189" s="28">
        <f t="shared" si="20"/>
        <v>0</v>
      </c>
      <c r="AJ189" s="13">
        <f t="shared" ca="1" si="21"/>
        <v>-26.352102538512412</v>
      </c>
      <c r="AK189" s="68">
        <v>0</v>
      </c>
      <c r="AL189" s="68">
        <v>0</v>
      </c>
      <c r="AM189" s="68" t="str">
        <f t="shared" si="22"/>
        <v>Non-Anthropogenic</v>
      </c>
      <c r="AO189" s="68"/>
      <c r="AP189" s="68"/>
      <c r="AY189" s="68"/>
      <c r="AZ189" s="68"/>
    </row>
    <row r="190" spans="1:52">
      <c r="A190" s="27">
        <v>384</v>
      </c>
      <c r="B190" s="27" t="s">
        <v>259</v>
      </c>
      <c r="C190" s="27" t="s">
        <v>1978</v>
      </c>
      <c r="D190" s="27"/>
      <c r="E190" s="27"/>
      <c r="F190" s="27" t="s">
        <v>65</v>
      </c>
      <c r="G190" s="27">
        <v>6</v>
      </c>
      <c r="H190" s="27" t="s">
        <v>53</v>
      </c>
      <c r="I190" s="27" t="s">
        <v>54</v>
      </c>
      <c r="J190" s="27"/>
      <c r="K190" s="27"/>
      <c r="L190" s="27" t="s">
        <v>56</v>
      </c>
      <c r="M190" s="27" t="s">
        <v>65</v>
      </c>
      <c r="N190" s="27">
        <v>6</v>
      </c>
      <c r="O190" s="27" t="s">
        <v>53</v>
      </c>
      <c r="P190" s="27" t="s">
        <v>58</v>
      </c>
      <c r="Q190" s="27"/>
      <c r="R190" s="27"/>
      <c r="S190" s="27"/>
      <c r="T190" s="27"/>
      <c r="U190" s="27"/>
      <c r="V190" s="27" t="s">
        <v>259</v>
      </c>
      <c r="W190" s="27">
        <v>11.227740000000001</v>
      </c>
      <c r="X190" s="27">
        <v>-84.009870000000006</v>
      </c>
      <c r="Y190" s="27" t="s">
        <v>1983</v>
      </c>
      <c r="Z190" s="27" t="s">
        <v>1979</v>
      </c>
      <c r="AA190" s="27" t="s">
        <v>1929</v>
      </c>
      <c r="AB190" s="28">
        <f t="shared" si="18"/>
        <v>64.87433333333334</v>
      </c>
      <c r="AC190" s="28">
        <f ca="1">[3]!RandTruncNormal(AB190,VLOOKUP(Y190,$AZ$1:$BD$4,4,FALSE),0,VLOOKUP(Y190,$AZ$1:$BD$4,5,FALSE))</f>
        <v>86.183271066617536</v>
      </c>
      <c r="AD190" s="28">
        <f t="shared" si="19"/>
        <v>64.87433333333334</v>
      </c>
      <c r="AE190" s="28">
        <f ca="1">[3]!RandTruncNormal(AD190,VLOOKUP(Y190,$AZ$1:$BD$4,4,FALSE),0,VLOOKUP(Y190,$AZ$1:$BD$4,5,FALSE))</f>
        <v>50.350698021098822</v>
      </c>
      <c r="AF190" s="29">
        <f t="shared" si="16"/>
        <v>0</v>
      </c>
      <c r="AG190" s="29">
        <f t="shared" si="17"/>
        <v>0</v>
      </c>
      <c r="AH190" s="28">
        <f t="shared" si="23"/>
        <v>0</v>
      </c>
      <c r="AI190" s="28">
        <f t="shared" si="20"/>
        <v>0</v>
      </c>
      <c r="AJ190" s="13">
        <f t="shared" ca="1" si="21"/>
        <v>-35.832573045518714</v>
      </c>
      <c r="AK190" s="68">
        <v>1</v>
      </c>
      <c r="AL190" s="68">
        <v>0</v>
      </c>
      <c r="AM190" s="68" t="str">
        <f t="shared" si="22"/>
        <v>Anthropogenic_rivers</v>
      </c>
      <c r="AO190" s="68"/>
      <c r="AP190" s="68"/>
      <c r="AY190" s="68"/>
      <c r="AZ190" s="68"/>
    </row>
    <row r="191" spans="1:52">
      <c r="A191" s="27">
        <v>385</v>
      </c>
      <c r="B191" s="27" t="s">
        <v>260</v>
      </c>
      <c r="C191" s="27" t="s">
        <v>1978</v>
      </c>
      <c r="D191" s="27"/>
      <c r="E191" s="27"/>
      <c r="F191" s="27" t="s">
        <v>66</v>
      </c>
      <c r="G191" s="27">
        <v>9</v>
      </c>
      <c r="H191" s="27" t="s">
        <v>53</v>
      </c>
      <c r="I191" s="27" t="s">
        <v>54</v>
      </c>
      <c r="J191" s="27"/>
      <c r="K191" s="27"/>
      <c r="L191" s="27" t="s">
        <v>56</v>
      </c>
      <c r="M191" s="27" t="s">
        <v>66</v>
      </c>
      <c r="N191" s="27">
        <v>9</v>
      </c>
      <c r="O191" s="27" t="s">
        <v>53</v>
      </c>
      <c r="P191" s="27" t="s">
        <v>58</v>
      </c>
      <c r="Q191" s="27"/>
      <c r="R191" s="27"/>
      <c r="S191" s="27"/>
      <c r="T191" s="27"/>
      <c r="U191" s="27"/>
      <c r="V191" s="27" t="s">
        <v>260</v>
      </c>
      <c r="W191" s="27">
        <v>11.27061</v>
      </c>
      <c r="X191" s="27">
        <v>-84.051940000000002</v>
      </c>
      <c r="Y191" s="27" t="s">
        <v>1983</v>
      </c>
      <c r="Z191" s="27" t="s">
        <v>1979</v>
      </c>
      <c r="AA191" s="27" t="s">
        <v>1929</v>
      </c>
      <c r="AB191" s="28">
        <f t="shared" si="18"/>
        <v>86.051000000000002</v>
      </c>
      <c r="AC191" s="28">
        <f ca="1">[3]!RandTruncNormal(AB191,VLOOKUP(Y191,$AZ$1:$BD$4,4,FALSE),0,VLOOKUP(Y191,$AZ$1:$BD$4,5,FALSE))</f>
        <v>84.535964617923511</v>
      </c>
      <c r="AD191" s="28">
        <f t="shared" si="19"/>
        <v>86.051000000000002</v>
      </c>
      <c r="AE191" s="28">
        <f ca="1">[3]!RandTruncNormal(AD191,VLOOKUP(Y191,$AZ$1:$BD$4,4,FALSE),0,VLOOKUP(Y191,$AZ$1:$BD$4,5,FALSE))</f>
        <v>68.633863273926451</v>
      </c>
      <c r="AF191" s="29">
        <f t="shared" si="16"/>
        <v>0</v>
      </c>
      <c r="AG191" s="29">
        <f t="shared" si="17"/>
        <v>0</v>
      </c>
      <c r="AH191" s="28">
        <f t="shared" si="23"/>
        <v>0</v>
      </c>
      <c r="AI191" s="28">
        <f t="shared" si="20"/>
        <v>0</v>
      </c>
      <c r="AJ191" s="13">
        <f t="shared" ca="1" si="21"/>
        <v>-15.90210134399706</v>
      </c>
      <c r="AK191" s="68">
        <v>0</v>
      </c>
      <c r="AL191" s="68">
        <v>0</v>
      </c>
      <c r="AM191" s="68" t="str">
        <f t="shared" si="22"/>
        <v>Non-Anthropogenic</v>
      </c>
      <c r="AO191" s="68"/>
      <c r="AP191" s="68"/>
      <c r="AY191" s="68"/>
      <c r="AZ191" s="68"/>
    </row>
    <row r="192" spans="1:52">
      <c r="A192" s="27">
        <v>386</v>
      </c>
      <c r="B192" s="27" t="s">
        <v>261</v>
      </c>
      <c r="C192" s="27" t="s">
        <v>1978</v>
      </c>
      <c r="D192" s="27"/>
      <c r="E192" s="27"/>
      <c r="F192" s="27" t="s">
        <v>66</v>
      </c>
      <c r="G192" s="27">
        <v>9</v>
      </c>
      <c r="H192" s="27" t="s">
        <v>53</v>
      </c>
      <c r="I192" s="27" t="s">
        <v>54</v>
      </c>
      <c r="J192" s="27"/>
      <c r="K192" s="27"/>
      <c r="L192" s="27" t="s">
        <v>56</v>
      </c>
      <c r="M192" s="27" t="s">
        <v>66</v>
      </c>
      <c r="N192" s="27">
        <v>9</v>
      </c>
      <c r="O192" s="27" t="s">
        <v>53</v>
      </c>
      <c r="P192" s="27" t="s">
        <v>58</v>
      </c>
      <c r="Q192" s="27"/>
      <c r="R192" s="27"/>
      <c r="S192" s="27"/>
      <c r="T192" s="27"/>
      <c r="U192" s="27"/>
      <c r="V192" s="27" t="s">
        <v>261</v>
      </c>
      <c r="W192" s="27">
        <v>11.27103</v>
      </c>
      <c r="X192" s="27">
        <v>-84.094030000000004</v>
      </c>
      <c r="Y192" s="27" t="s">
        <v>1983</v>
      </c>
      <c r="Z192" s="27" t="s">
        <v>1979</v>
      </c>
      <c r="AA192" s="27" t="s">
        <v>1929</v>
      </c>
      <c r="AB192" s="28">
        <f t="shared" si="18"/>
        <v>86.051000000000002</v>
      </c>
      <c r="AC192" s="28">
        <f ca="1">[3]!RandTruncNormal(AB192,VLOOKUP(Y192,$AZ$1:$BD$4,4,FALSE),0,VLOOKUP(Y192,$AZ$1:$BD$4,5,FALSE))</f>
        <v>69.905750464578318</v>
      </c>
      <c r="AD192" s="28">
        <f t="shared" si="19"/>
        <v>86.051000000000002</v>
      </c>
      <c r="AE192" s="28">
        <f ca="1">[3]!RandTruncNormal(AD192,VLOOKUP(Y192,$AZ$1:$BD$4,4,FALSE),0,VLOOKUP(Y192,$AZ$1:$BD$4,5,FALSE))</f>
        <v>47.37638792825198</v>
      </c>
      <c r="AF192" s="29">
        <f t="shared" si="16"/>
        <v>0</v>
      </c>
      <c r="AG192" s="29">
        <f t="shared" si="17"/>
        <v>0</v>
      </c>
      <c r="AH192" s="28">
        <f t="shared" si="23"/>
        <v>0</v>
      </c>
      <c r="AI192" s="28">
        <f t="shared" si="20"/>
        <v>0</v>
      </c>
      <c r="AJ192" s="13">
        <f t="shared" ca="1" si="21"/>
        <v>-22.529362536326339</v>
      </c>
      <c r="AK192" s="68">
        <v>1</v>
      </c>
      <c r="AL192" s="68">
        <v>0</v>
      </c>
      <c r="AM192" s="68" t="str">
        <f t="shared" si="22"/>
        <v>Anthropogenic_rivers</v>
      </c>
      <c r="AO192" s="68"/>
      <c r="AP192" s="68"/>
      <c r="AY192" s="68"/>
      <c r="AZ192" s="68"/>
    </row>
    <row r="193" spans="1:52">
      <c r="A193" s="27">
        <v>387</v>
      </c>
      <c r="B193" s="27" t="s">
        <v>262</v>
      </c>
      <c r="C193" s="27" t="s">
        <v>1978</v>
      </c>
      <c r="D193" s="27"/>
      <c r="E193" s="27"/>
      <c r="F193" s="27" t="s">
        <v>66</v>
      </c>
      <c r="G193" s="27">
        <v>9</v>
      </c>
      <c r="H193" s="27" t="s">
        <v>53</v>
      </c>
      <c r="I193" s="27" t="s">
        <v>54</v>
      </c>
      <c r="J193" s="27"/>
      <c r="K193" s="27"/>
      <c r="L193" s="27" t="s">
        <v>56</v>
      </c>
      <c r="M193" s="27" t="s">
        <v>66</v>
      </c>
      <c r="N193" s="27">
        <v>9</v>
      </c>
      <c r="O193" s="27" t="s">
        <v>53</v>
      </c>
      <c r="P193" s="27" t="s">
        <v>58</v>
      </c>
      <c r="Q193" s="27"/>
      <c r="R193" s="27"/>
      <c r="S193" s="27"/>
      <c r="T193" s="27"/>
      <c r="U193" s="27"/>
      <c r="V193" s="27" t="s">
        <v>262</v>
      </c>
      <c r="W193" s="27">
        <v>11.312760000000001</v>
      </c>
      <c r="X193" s="27">
        <v>-84.094030000000004</v>
      </c>
      <c r="Y193" s="27" t="s">
        <v>1983</v>
      </c>
      <c r="Z193" s="27" t="s">
        <v>1979</v>
      </c>
      <c r="AA193" s="27" t="s">
        <v>1929</v>
      </c>
      <c r="AB193" s="28">
        <f t="shared" si="18"/>
        <v>86.051000000000002</v>
      </c>
      <c r="AC193" s="28">
        <f ca="1">[3]!RandTruncNormal(AB193,VLOOKUP(Y193,$AZ$1:$BD$4,4,FALSE),0,VLOOKUP(Y193,$AZ$1:$BD$4,5,FALSE))</f>
        <v>143.51350924201626</v>
      </c>
      <c r="AD193" s="28">
        <f t="shared" si="19"/>
        <v>86.051000000000002</v>
      </c>
      <c r="AE193" s="28">
        <f ca="1">[3]!RandTruncNormal(AD193,VLOOKUP(Y193,$AZ$1:$BD$4,4,FALSE),0,VLOOKUP(Y193,$AZ$1:$BD$4,5,FALSE))</f>
        <v>75.030811391353453</v>
      </c>
      <c r="AF193" s="29">
        <f t="shared" si="16"/>
        <v>0</v>
      </c>
      <c r="AG193" s="29">
        <f t="shared" si="17"/>
        <v>0</v>
      </c>
      <c r="AH193" s="28">
        <f t="shared" si="23"/>
        <v>0</v>
      </c>
      <c r="AI193" s="28">
        <f t="shared" si="20"/>
        <v>0</v>
      </c>
      <c r="AJ193" s="13">
        <f t="shared" ca="1" si="21"/>
        <v>-68.482697850662802</v>
      </c>
      <c r="AK193" s="68">
        <v>0</v>
      </c>
      <c r="AL193" s="68">
        <v>0</v>
      </c>
      <c r="AM193" s="68" t="str">
        <f t="shared" si="22"/>
        <v>Non-Anthropogenic</v>
      </c>
      <c r="AO193" s="68"/>
      <c r="AP193" s="68"/>
      <c r="AY193" s="68"/>
      <c r="AZ193" s="68"/>
    </row>
    <row r="194" spans="1:52">
      <c r="A194" s="27">
        <v>388</v>
      </c>
      <c r="B194" s="27" t="s">
        <v>263</v>
      </c>
      <c r="C194" s="27" t="s">
        <v>1978</v>
      </c>
      <c r="D194" s="27"/>
      <c r="E194" s="27"/>
      <c r="F194" s="27" t="s">
        <v>66</v>
      </c>
      <c r="G194" s="27">
        <v>9</v>
      </c>
      <c r="H194" s="27" t="s">
        <v>53</v>
      </c>
      <c r="I194" s="27" t="s">
        <v>54</v>
      </c>
      <c r="J194" s="27"/>
      <c r="K194" s="27"/>
      <c r="L194" s="27" t="s">
        <v>56</v>
      </c>
      <c r="M194" s="27" t="s">
        <v>66</v>
      </c>
      <c r="N194" s="27">
        <v>9</v>
      </c>
      <c r="O194" s="27" t="s">
        <v>53</v>
      </c>
      <c r="P194" s="27" t="s">
        <v>58</v>
      </c>
      <c r="Q194" s="27"/>
      <c r="R194" s="27"/>
      <c r="S194" s="27"/>
      <c r="T194" s="27"/>
      <c r="U194" s="27"/>
      <c r="V194" s="27" t="s">
        <v>263</v>
      </c>
      <c r="W194" s="27">
        <v>11.312720000000001</v>
      </c>
      <c r="X194" s="27">
        <v>-84.008989999999997</v>
      </c>
      <c r="Y194" s="27" t="s">
        <v>1983</v>
      </c>
      <c r="Z194" s="27" t="s">
        <v>1979</v>
      </c>
      <c r="AA194" s="27" t="s">
        <v>1929</v>
      </c>
      <c r="AB194" s="28">
        <f t="shared" si="18"/>
        <v>86.051000000000002</v>
      </c>
      <c r="AC194" s="28">
        <f ca="1">[3]!RandTruncNormal(AB194,VLOOKUP(Y194,$AZ$1:$BD$4,4,FALSE),0,VLOOKUP(Y194,$AZ$1:$BD$4,5,FALSE))</f>
        <v>68.529908189193037</v>
      </c>
      <c r="AD194" s="28">
        <f t="shared" si="19"/>
        <v>86.051000000000002</v>
      </c>
      <c r="AE194" s="28">
        <f ca="1">[3]!RandTruncNormal(AD194,VLOOKUP(Y194,$AZ$1:$BD$4,4,FALSE),0,VLOOKUP(Y194,$AZ$1:$BD$4,5,FALSE))</f>
        <v>120.5941902723619</v>
      </c>
      <c r="AF194" s="29">
        <f t="shared" ref="AF194:AF257" si="24">(N194-G194)/9</f>
        <v>0</v>
      </c>
      <c r="AG194" s="29">
        <f t="shared" ref="AG194:AG257" si="25">+IF(OR(AF194=1/9,AF194=-1/9,AF194=0),0,AF194)</f>
        <v>0</v>
      </c>
      <c r="AH194" s="28">
        <f t="shared" si="23"/>
        <v>0</v>
      </c>
      <c r="AI194" s="28">
        <f t="shared" si="20"/>
        <v>0</v>
      </c>
      <c r="AJ194" s="13">
        <f t="shared" ca="1" si="21"/>
        <v>52.064282083168862</v>
      </c>
      <c r="AK194" s="68">
        <v>1</v>
      </c>
      <c r="AL194" s="68">
        <v>0</v>
      </c>
      <c r="AM194" s="68" t="str">
        <f t="shared" si="22"/>
        <v>Anthropogenic_rivers</v>
      </c>
      <c r="AO194" s="68"/>
      <c r="AP194" s="68"/>
      <c r="AY194" s="68"/>
      <c r="AZ194" s="68"/>
    </row>
    <row r="195" spans="1:52">
      <c r="A195" s="27">
        <v>389</v>
      </c>
      <c r="B195" s="27" t="s">
        <v>264</v>
      </c>
      <c r="C195" s="27" t="s">
        <v>1978</v>
      </c>
      <c r="D195" s="27"/>
      <c r="E195" s="27"/>
      <c r="F195" s="27" t="s">
        <v>65</v>
      </c>
      <c r="G195" s="27">
        <v>6</v>
      </c>
      <c r="H195" s="27" t="s">
        <v>56</v>
      </c>
      <c r="I195" s="27" t="s">
        <v>54</v>
      </c>
      <c r="J195" s="27"/>
      <c r="K195" s="27"/>
      <c r="L195" s="27" t="s">
        <v>56</v>
      </c>
      <c r="M195" s="27" t="s">
        <v>65</v>
      </c>
      <c r="N195" s="27">
        <v>4</v>
      </c>
      <c r="O195" s="27" t="s">
        <v>53</v>
      </c>
      <c r="P195" s="27" t="s">
        <v>58</v>
      </c>
      <c r="Q195" s="27"/>
      <c r="R195" s="27"/>
      <c r="S195" s="27"/>
      <c r="T195" s="27"/>
      <c r="U195" s="27"/>
      <c r="V195" s="27" t="s">
        <v>264</v>
      </c>
      <c r="W195" s="27">
        <v>11.35572</v>
      </c>
      <c r="X195" s="27">
        <v>-84.137770000000003</v>
      </c>
      <c r="Y195" s="27" t="s">
        <v>1983</v>
      </c>
      <c r="Z195" s="27" t="s">
        <v>1977</v>
      </c>
      <c r="AA195" s="27" t="s">
        <v>1929</v>
      </c>
      <c r="AB195" s="28">
        <f t="shared" ref="AB195:AB258" si="26">VLOOKUP(Y195,$AZ$1:$BD$4,2,FALSE)*(G195/9)+VLOOKUP(Y195,$AZ$1:$BD$4,3,FALSE)</f>
        <v>64.87433333333334</v>
      </c>
      <c r="AC195" s="28">
        <f ca="1">[3]!RandTruncNormal(AB195,VLOOKUP(Y195,$AZ$1:$BD$4,4,FALSE),0,VLOOKUP(Y195,$AZ$1:$BD$4,5,FALSE))</f>
        <v>36.778942189707713</v>
      </c>
      <c r="AD195" s="28">
        <f t="shared" ref="AD195:AD258" si="27">VLOOKUP(Y195,$AZ$1:$BD$4,2,FALSE)*(N195/9)+VLOOKUP(Y195,$AZ$1:$BD$4,3,FALSE)</f>
        <v>50.756555555555551</v>
      </c>
      <c r="AE195" s="28">
        <f ca="1">[3]!RandTruncNormal(AD195,VLOOKUP(Y195,$AZ$1:$BD$4,4,FALSE),0,VLOOKUP(Y195,$AZ$1:$BD$4,5,FALSE))</f>
        <v>98.459602192446837</v>
      </c>
      <c r="AF195" s="29">
        <f t="shared" si="24"/>
        <v>-0.22222222222222221</v>
      </c>
      <c r="AG195" s="29">
        <f t="shared" si="25"/>
        <v>-0.22222222222222221</v>
      </c>
      <c r="AH195" s="28">
        <f t="shared" si="23"/>
        <v>-14.117777777777777</v>
      </c>
      <c r="AI195" s="28">
        <f t="shared" ref="AI195:AI258" si="28">VLOOKUP(Y195,$AZ$1:$BD$4,2,FALSE)*AF195</f>
        <v>-14.117777777777777</v>
      </c>
      <c r="AJ195" s="13">
        <f t="shared" ref="AJ195:AJ258" ca="1" si="29">AE195-AC195</f>
        <v>61.680660002739124</v>
      </c>
      <c r="AK195" s="68">
        <v>1</v>
      </c>
      <c r="AL195" s="68">
        <v>0</v>
      </c>
      <c r="AM195" s="68" t="str">
        <f t="shared" ref="AM195:AM258" si="30">IF(AND(AK195=0,AL195=0),"Non-Anthropogenic",IF(AND(AK195=1,AL195=0),"Anthropogenic_rivers",IF(AND(AK195=0,AL195=1),"Anthopogenic_roads",IF(AND(AK195=1,AL195=1),"Anthropogenic_roads_rivers",0))))</f>
        <v>Anthropogenic_rivers</v>
      </c>
      <c r="AO195" s="68"/>
      <c r="AP195" s="68"/>
      <c r="AY195" s="68"/>
      <c r="AZ195" s="68"/>
    </row>
    <row r="196" spans="1:52">
      <c r="A196" s="27">
        <v>390</v>
      </c>
      <c r="B196" s="27" t="s">
        <v>265</v>
      </c>
      <c r="C196" s="27" t="s">
        <v>1978</v>
      </c>
      <c r="D196" s="27"/>
      <c r="E196" s="27"/>
      <c r="F196" s="27" t="s">
        <v>66</v>
      </c>
      <c r="G196" s="27">
        <v>9</v>
      </c>
      <c r="H196" s="27" t="s">
        <v>53</v>
      </c>
      <c r="I196" s="27" t="s">
        <v>54</v>
      </c>
      <c r="J196" s="27"/>
      <c r="K196" s="27"/>
      <c r="L196" s="27" t="s">
        <v>56</v>
      </c>
      <c r="M196" s="27" t="s">
        <v>65</v>
      </c>
      <c r="N196" s="27">
        <v>3</v>
      </c>
      <c r="O196" s="27" t="s">
        <v>53</v>
      </c>
      <c r="P196" s="27" t="s">
        <v>58</v>
      </c>
      <c r="Q196" s="27"/>
      <c r="R196" s="27"/>
      <c r="S196" s="27"/>
      <c r="T196" s="27"/>
      <c r="U196" s="27"/>
      <c r="V196" s="27" t="s">
        <v>265</v>
      </c>
      <c r="W196" s="27">
        <v>11.356109999999999</v>
      </c>
      <c r="X196" s="27">
        <v>-83.924880000000002</v>
      </c>
      <c r="Y196" s="27" t="s">
        <v>1983</v>
      </c>
      <c r="Z196" s="27" t="s">
        <v>1977</v>
      </c>
      <c r="AA196" s="27" t="s">
        <v>1929</v>
      </c>
      <c r="AB196" s="28">
        <f t="shared" si="26"/>
        <v>86.051000000000002</v>
      </c>
      <c r="AC196" s="28">
        <f ca="1">[3]!RandTruncNormal(AB196,VLOOKUP(Y196,$AZ$1:$BD$4,4,FALSE),0,VLOOKUP(Y196,$AZ$1:$BD$4,5,FALSE))</f>
        <v>73.378771306981392</v>
      </c>
      <c r="AD196" s="28">
        <f t="shared" si="27"/>
        <v>43.697666666666663</v>
      </c>
      <c r="AE196" s="28">
        <f ca="1">[3]!RandTruncNormal(AD196,VLOOKUP(Y196,$AZ$1:$BD$4,4,FALSE),0,VLOOKUP(Y196,$AZ$1:$BD$4,5,FALSE))</f>
        <v>8.5703043171443714</v>
      </c>
      <c r="AF196" s="29">
        <f t="shared" si="24"/>
        <v>-0.66666666666666663</v>
      </c>
      <c r="AG196" s="29">
        <f t="shared" si="25"/>
        <v>-0.66666666666666663</v>
      </c>
      <c r="AH196" s="28">
        <f t="shared" ref="AH196:AH259" si="31">VLOOKUP(Y196,$AZ$1:$BD$4,2,FALSE)*AG196</f>
        <v>-42.353333333333332</v>
      </c>
      <c r="AI196" s="28">
        <f t="shared" si="28"/>
        <v>-42.353333333333332</v>
      </c>
      <c r="AJ196" s="13">
        <f t="shared" ca="1" si="29"/>
        <v>-64.808466989837015</v>
      </c>
      <c r="AK196" s="68">
        <v>0</v>
      </c>
      <c r="AL196" s="68">
        <v>0</v>
      </c>
      <c r="AM196" s="68" t="str">
        <f t="shared" si="30"/>
        <v>Non-Anthropogenic</v>
      </c>
      <c r="AO196" s="68"/>
      <c r="AP196" s="68"/>
      <c r="AY196" s="68"/>
      <c r="AZ196" s="68"/>
    </row>
    <row r="197" spans="1:52">
      <c r="A197" s="27">
        <v>391</v>
      </c>
      <c r="B197" s="27" t="s">
        <v>266</v>
      </c>
      <c r="C197" s="27" t="s">
        <v>1978</v>
      </c>
      <c r="D197" s="27"/>
      <c r="E197" s="27"/>
      <c r="F197" s="27" t="s">
        <v>66</v>
      </c>
      <c r="G197" s="27">
        <v>7</v>
      </c>
      <c r="H197" s="27" t="s">
        <v>56</v>
      </c>
      <c r="I197" s="27" t="s">
        <v>54</v>
      </c>
      <c r="J197" s="27"/>
      <c r="K197" s="27"/>
      <c r="L197" s="27" t="s">
        <v>56</v>
      </c>
      <c r="M197" s="27" t="s">
        <v>66</v>
      </c>
      <c r="N197" s="27">
        <v>7</v>
      </c>
      <c r="O197" s="27" t="s">
        <v>53</v>
      </c>
      <c r="P197" s="27" t="s">
        <v>58</v>
      </c>
      <c r="Q197" s="27"/>
      <c r="R197" s="27"/>
      <c r="S197" s="27"/>
      <c r="T197" s="27"/>
      <c r="U197" s="27"/>
      <c r="V197" s="27" t="s">
        <v>266</v>
      </c>
      <c r="W197" s="27">
        <v>11.397360000000001</v>
      </c>
      <c r="X197" s="27">
        <v>-84.137360000000001</v>
      </c>
      <c r="Y197" s="27" t="s">
        <v>1983</v>
      </c>
      <c r="Z197" s="27" t="s">
        <v>1979</v>
      </c>
      <c r="AA197" s="27" t="s">
        <v>1929</v>
      </c>
      <c r="AB197" s="28">
        <f t="shared" si="26"/>
        <v>71.933222222222227</v>
      </c>
      <c r="AC197" s="28">
        <f ca="1">[3]!RandTruncNormal(AB197,VLOOKUP(Y197,$AZ$1:$BD$4,4,FALSE),0,VLOOKUP(Y197,$AZ$1:$BD$4,5,FALSE))</f>
        <v>61.505885611969681</v>
      </c>
      <c r="AD197" s="28">
        <f t="shared" si="27"/>
        <v>71.933222222222227</v>
      </c>
      <c r="AE197" s="28">
        <f ca="1">[3]!RandTruncNormal(AD197,VLOOKUP(Y197,$AZ$1:$BD$4,4,FALSE),0,VLOOKUP(Y197,$AZ$1:$BD$4,5,FALSE))</f>
        <v>153.1570543281214</v>
      </c>
      <c r="AF197" s="29">
        <f t="shared" si="24"/>
        <v>0</v>
      </c>
      <c r="AG197" s="29">
        <f t="shared" si="25"/>
        <v>0</v>
      </c>
      <c r="AH197" s="28">
        <f t="shared" si="31"/>
        <v>0</v>
      </c>
      <c r="AI197" s="28">
        <f t="shared" si="28"/>
        <v>0</v>
      </c>
      <c r="AJ197" s="13">
        <f t="shared" ca="1" si="29"/>
        <v>91.651168716151716</v>
      </c>
      <c r="AK197" s="68">
        <v>1</v>
      </c>
      <c r="AL197" s="68">
        <v>0</v>
      </c>
      <c r="AM197" s="68" t="str">
        <f t="shared" si="30"/>
        <v>Anthropogenic_rivers</v>
      </c>
      <c r="AO197" s="68"/>
      <c r="AP197" s="68"/>
      <c r="AY197" s="68"/>
      <c r="AZ197" s="68"/>
    </row>
    <row r="198" spans="1:52">
      <c r="A198" s="27">
        <v>392</v>
      </c>
      <c r="B198" s="27" t="s">
        <v>267</v>
      </c>
      <c r="C198" s="27" t="s">
        <v>1978</v>
      </c>
      <c r="D198" s="27"/>
      <c r="E198" s="27"/>
      <c r="F198" s="27" t="s">
        <v>66</v>
      </c>
      <c r="G198" s="27">
        <v>9</v>
      </c>
      <c r="H198" s="27" t="s">
        <v>53</v>
      </c>
      <c r="I198" s="27" t="s">
        <v>54</v>
      </c>
      <c r="J198" s="27"/>
      <c r="K198" s="27"/>
      <c r="L198" s="27" t="s">
        <v>56</v>
      </c>
      <c r="M198" s="27" t="s">
        <v>66</v>
      </c>
      <c r="N198" s="27">
        <v>9</v>
      </c>
      <c r="O198" s="27" t="s">
        <v>53</v>
      </c>
      <c r="P198" s="27" t="s">
        <v>58</v>
      </c>
      <c r="Q198" s="27"/>
      <c r="R198" s="27"/>
      <c r="S198" s="27"/>
      <c r="T198" s="27"/>
      <c r="U198" s="27"/>
      <c r="V198" s="27" t="s">
        <v>267</v>
      </c>
      <c r="W198" s="27">
        <v>11.39775</v>
      </c>
      <c r="X198" s="27">
        <v>-84.094849999999994</v>
      </c>
      <c r="Y198" s="27" t="s">
        <v>1983</v>
      </c>
      <c r="Z198" s="27" t="s">
        <v>1979</v>
      </c>
      <c r="AA198" s="27" t="s">
        <v>1929</v>
      </c>
      <c r="AB198" s="28">
        <f t="shared" si="26"/>
        <v>86.051000000000002</v>
      </c>
      <c r="AC198" s="28">
        <f ca="1">[3]!RandTruncNormal(AB198,VLOOKUP(Y198,$AZ$1:$BD$4,4,FALSE),0,VLOOKUP(Y198,$AZ$1:$BD$4,5,FALSE))</f>
        <v>74.876375512780641</v>
      </c>
      <c r="AD198" s="28">
        <f t="shared" si="27"/>
        <v>86.051000000000002</v>
      </c>
      <c r="AE198" s="28">
        <f ca="1">[3]!RandTruncNormal(AD198,VLOOKUP(Y198,$AZ$1:$BD$4,4,FALSE),0,VLOOKUP(Y198,$AZ$1:$BD$4,5,FALSE))</f>
        <v>80.284400991457758</v>
      </c>
      <c r="AF198" s="29">
        <f t="shared" si="24"/>
        <v>0</v>
      </c>
      <c r="AG198" s="29">
        <f t="shared" si="25"/>
        <v>0</v>
      </c>
      <c r="AH198" s="28">
        <f t="shared" si="31"/>
        <v>0</v>
      </c>
      <c r="AI198" s="28">
        <f t="shared" si="28"/>
        <v>0</v>
      </c>
      <c r="AJ198" s="13">
        <f t="shared" ca="1" si="29"/>
        <v>5.4080254786771178</v>
      </c>
      <c r="AK198" s="68">
        <v>0</v>
      </c>
      <c r="AL198" s="68">
        <v>0</v>
      </c>
      <c r="AM198" s="68" t="str">
        <f t="shared" si="30"/>
        <v>Non-Anthropogenic</v>
      </c>
      <c r="AO198" s="68"/>
      <c r="AP198" s="68"/>
      <c r="AY198" s="68"/>
      <c r="AZ198" s="68"/>
    </row>
    <row r="199" spans="1:52">
      <c r="A199" s="27">
        <v>393</v>
      </c>
      <c r="B199" s="27" t="s">
        <v>268</v>
      </c>
      <c r="C199" s="27" t="s">
        <v>1978</v>
      </c>
      <c r="D199" s="27"/>
      <c r="E199" s="27"/>
      <c r="F199" s="27" t="s">
        <v>66</v>
      </c>
      <c r="G199" s="27">
        <v>9</v>
      </c>
      <c r="H199" s="27" t="s">
        <v>53</v>
      </c>
      <c r="I199" s="27" t="s">
        <v>54</v>
      </c>
      <c r="J199" s="27"/>
      <c r="K199" s="27"/>
      <c r="L199" s="27" t="s">
        <v>56</v>
      </c>
      <c r="M199" s="27" t="s">
        <v>66</v>
      </c>
      <c r="N199" s="27">
        <v>9</v>
      </c>
      <c r="O199" s="27" t="s">
        <v>53</v>
      </c>
      <c r="P199" s="27" t="s">
        <v>58</v>
      </c>
      <c r="Q199" s="27"/>
      <c r="R199" s="27"/>
      <c r="S199" s="27"/>
      <c r="T199" s="27"/>
      <c r="U199" s="27"/>
      <c r="V199" s="27" t="s">
        <v>268</v>
      </c>
      <c r="W199" s="27">
        <v>11.441000000000001</v>
      </c>
      <c r="X199" s="27">
        <v>-83.923969999999997</v>
      </c>
      <c r="Y199" s="27" t="s">
        <v>1983</v>
      </c>
      <c r="Z199" s="27" t="s">
        <v>1979</v>
      </c>
      <c r="AA199" s="27" t="s">
        <v>1929</v>
      </c>
      <c r="AB199" s="28">
        <f t="shared" si="26"/>
        <v>86.051000000000002</v>
      </c>
      <c r="AC199" s="28">
        <f ca="1">[3]!RandTruncNormal(AB199,VLOOKUP(Y199,$AZ$1:$BD$4,4,FALSE),0,VLOOKUP(Y199,$AZ$1:$BD$4,5,FALSE))</f>
        <v>73.095848634863302</v>
      </c>
      <c r="AD199" s="28">
        <f t="shared" si="27"/>
        <v>86.051000000000002</v>
      </c>
      <c r="AE199" s="28">
        <f ca="1">[3]!RandTruncNormal(AD199,VLOOKUP(Y199,$AZ$1:$BD$4,4,FALSE),0,VLOOKUP(Y199,$AZ$1:$BD$4,5,FALSE))</f>
        <v>49.510910732272038</v>
      </c>
      <c r="AF199" s="29">
        <f t="shared" si="24"/>
        <v>0</v>
      </c>
      <c r="AG199" s="29">
        <f t="shared" si="25"/>
        <v>0</v>
      </c>
      <c r="AH199" s="28">
        <f t="shared" si="31"/>
        <v>0</v>
      </c>
      <c r="AI199" s="28">
        <f t="shared" si="28"/>
        <v>0</v>
      </c>
      <c r="AJ199" s="13">
        <f t="shared" ca="1" si="29"/>
        <v>-23.584937902591264</v>
      </c>
      <c r="AK199" s="68">
        <v>0</v>
      </c>
      <c r="AL199" s="68">
        <v>0</v>
      </c>
      <c r="AM199" s="68" t="str">
        <f t="shared" si="30"/>
        <v>Non-Anthropogenic</v>
      </c>
      <c r="AO199" s="68"/>
      <c r="AP199" s="68"/>
      <c r="AY199" s="68"/>
      <c r="AZ199" s="68"/>
    </row>
    <row r="200" spans="1:52">
      <c r="A200" s="27">
        <v>394</v>
      </c>
      <c r="B200" s="27" t="s">
        <v>269</v>
      </c>
      <c r="C200" s="27" t="s">
        <v>1978</v>
      </c>
      <c r="D200" s="27"/>
      <c r="E200" s="27"/>
      <c r="F200" s="27" t="s">
        <v>66</v>
      </c>
      <c r="G200" s="27">
        <v>9</v>
      </c>
      <c r="H200" s="27" t="s">
        <v>53</v>
      </c>
      <c r="I200" s="27" t="s">
        <v>54</v>
      </c>
      <c r="J200" s="27"/>
      <c r="K200" s="27"/>
      <c r="L200" s="27" t="s">
        <v>56</v>
      </c>
      <c r="M200" s="27" t="s">
        <v>66</v>
      </c>
      <c r="N200" s="27">
        <v>9</v>
      </c>
      <c r="O200" s="27" t="s">
        <v>53</v>
      </c>
      <c r="P200" s="27" t="s">
        <v>58</v>
      </c>
      <c r="Q200" s="27"/>
      <c r="R200" s="27"/>
      <c r="S200" s="27"/>
      <c r="T200" s="27"/>
      <c r="U200" s="27"/>
      <c r="V200" s="27" t="s">
        <v>269</v>
      </c>
      <c r="W200" s="27">
        <v>11.482419999999999</v>
      </c>
      <c r="X200" s="27">
        <v>-84.306579999999997</v>
      </c>
      <c r="Y200" s="27" t="s">
        <v>1983</v>
      </c>
      <c r="Z200" s="27" t="s">
        <v>1979</v>
      </c>
      <c r="AA200" s="27" t="s">
        <v>1929</v>
      </c>
      <c r="AB200" s="28">
        <f t="shared" si="26"/>
        <v>86.051000000000002</v>
      </c>
      <c r="AC200" s="28">
        <f ca="1">[3]!RandTruncNormal(AB200,VLOOKUP(Y200,$AZ$1:$BD$4,4,FALSE),0,VLOOKUP(Y200,$AZ$1:$BD$4,5,FALSE))</f>
        <v>109.70917887964325</v>
      </c>
      <c r="AD200" s="28">
        <f t="shared" si="27"/>
        <v>86.051000000000002</v>
      </c>
      <c r="AE200" s="28">
        <f ca="1">[3]!RandTruncNormal(AD200,VLOOKUP(Y200,$AZ$1:$BD$4,4,FALSE),0,VLOOKUP(Y200,$AZ$1:$BD$4,5,FALSE))</f>
        <v>72.634697211110705</v>
      </c>
      <c r="AF200" s="29">
        <f t="shared" si="24"/>
        <v>0</v>
      </c>
      <c r="AG200" s="29">
        <f t="shared" si="25"/>
        <v>0</v>
      </c>
      <c r="AH200" s="28">
        <f t="shared" si="31"/>
        <v>0</v>
      </c>
      <c r="AI200" s="28">
        <f t="shared" si="28"/>
        <v>0</v>
      </c>
      <c r="AJ200" s="13">
        <f t="shared" ca="1" si="29"/>
        <v>-37.074481668532542</v>
      </c>
      <c r="AK200" s="68">
        <v>0</v>
      </c>
      <c r="AL200" s="68">
        <v>0</v>
      </c>
      <c r="AM200" s="68" t="str">
        <f t="shared" si="30"/>
        <v>Non-Anthropogenic</v>
      </c>
      <c r="AO200" s="68"/>
      <c r="AP200" s="68"/>
      <c r="AY200" s="68"/>
      <c r="AZ200" s="68"/>
    </row>
    <row r="201" spans="1:52">
      <c r="A201" s="27">
        <v>395</v>
      </c>
      <c r="B201" s="27" t="s">
        <v>270</v>
      </c>
      <c r="C201" s="27" t="s">
        <v>1978</v>
      </c>
      <c r="D201" s="27"/>
      <c r="E201" s="27"/>
      <c r="F201" s="27" t="s">
        <v>66</v>
      </c>
      <c r="G201" s="27">
        <v>9</v>
      </c>
      <c r="H201" s="27" t="s">
        <v>53</v>
      </c>
      <c r="I201" s="27" t="s">
        <v>54</v>
      </c>
      <c r="J201" s="27"/>
      <c r="K201" s="27"/>
      <c r="L201" s="27" t="s">
        <v>56</v>
      </c>
      <c r="M201" s="27" t="s">
        <v>66</v>
      </c>
      <c r="N201" s="27">
        <v>9</v>
      </c>
      <c r="O201" s="27" t="s">
        <v>53</v>
      </c>
      <c r="P201" s="27" t="s">
        <v>58</v>
      </c>
      <c r="Q201" s="27"/>
      <c r="R201" s="27"/>
      <c r="S201" s="27"/>
      <c r="T201" s="27"/>
      <c r="U201" s="27"/>
      <c r="V201" s="27" t="s">
        <v>270</v>
      </c>
      <c r="W201" s="27">
        <v>11.5261</v>
      </c>
      <c r="X201" s="27">
        <v>-83.924880000000002</v>
      </c>
      <c r="Y201" s="27" t="s">
        <v>1983</v>
      </c>
      <c r="Z201" s="27" t="s">
        <v>1979</v>
      </c>
      <c r="AA201" s="27" t="s">
        <v>1929</v>
      </c>
      <c r="AB201" s="28">
        <f t="shared" si="26"/>
        <v>86.051000000000002</v>
      </c>
      <c r="AC201" s="28">
        <f ca="1">[3]!RandTruncNormal(AB201,VLOOKUP(Y201,$AZ$1:$BD$4,4,FALSE),0,VLOOKUP(Y201,$AZ$1:$BD$4,5,FALSE))</f>
        <v>82.995304851255767</v>
      </c>
      <c r="AD201" s="28">
        <f t="shared" si="27"/>
        <v>86.051000000000002</v>
      </c>
      <c r="AE201" s="28">
        <f ca="1">[3]!RandTruncNormal(AD201,VLOOKUP(Y201,$AZ$1:$BD$4,4,FALSE),0,VLOOKUP(Y201,$AZ$1:$BD$4,5,FALSE))</f>
        <v>46.544316053531269</v>
      </c>
      <c r="AF201" s="29">
        <f t="shared" si="24"/>
        <v>0</v>
      </c>
      <c r="AG201" s="29">
        <f t="shared" si="25"/>
        <v>0</v>
      </c>
      <c r="AH201" s="28">
        <f t="shared" si="31"/>
        <v>0</v>
      </c>
      <c r="AI201" s="28">
        <f t="shared" si="28"/>
        <v>0</v>
      </c>
      <c r="AJ201" s="13">
        <f t="shared" ca="1" si="29"/>
        <v>-36.450988797724499</v>
      </c>
      <c r="AK201" s="68">
        <v>1</v>
      </c>
      <c r="AL201" s="68">
        <v>0</v>
      </c>
      <c r="AM201" s="68" t="str">
        <f t="shared" si="30"/>
        <v>Anthropogenic_rivers</v>
      </c>
      <c r="AO201" s="68"/>
      <c r="AP201" s="68"/>
      <c r="AY201" s="68"/>
      <c r="AZ201" s="68"/>
    </row>
    <row r="202" spans="1:52">
      <c r="A202" s="27">
        <v>396</v>
      </c>
      <c r="B202" s="27" t="s">
        <v>271</v>
      </c>
      <c r="C202" s="27" t="s">
        <v>1978</v>
      </c>
      <c r="D202" s="27"/>
      <c r="E202" s="27"/>
      <c r="F202" s="27" t="s">
        <v>66</v>
      </c>
      <c r="G202" s="27">
        <v>9</v>
      </c>
      <c r="H202" s="27" t="s">
        <v>53</v>
      </c>
      <c r="I202" s="27" t="s">
        <v>54</v>
      </c>
      <c r="J202" s="27"/>
      <c r="K202" s="27"/>
      <c r="L202" s="27" t="s">
        <v>56</v>
      </c>
      <c r="M202" s="27" t="s">
        <v>66</v>
      </c>
      <c r="N202" s="27">
        <v>9</v>
      </c>
      <c r="O202" s="27" t="s">
        <v>53</v>
      </c>
      <c r="P202" s="27" t="s">
        <v>58</v>
      </c>
      <c r="Q202" s="27"/>
      <c r="R202" s="27"/>
      <c r="S202" s="27"/>
      <c r="T202" s="27"/>
      <c r="U202" s="27"/>
      <c r="V202" s="27" t="s">
        <v>271</v>
      </c>
      <c r="W202" s="27">
        <v>11.56784</v>
      </c>
      <c r="X202" s="27">
        <v>-84.43486</v>
      </c>
      <c r="Y202" s="27" t="s">
        <v>1983</v>
      </c>
      <c r="Z202" s="27" t="s">
        <v>1979</v>
      </c>
      <c r="AA202" s="27" t="s">
        <v>1928</v>
      </c>
      <c r="AB202" s="28">
        <f t="shared" si="26"/>
        <v>86.051000000000002</v>
      </c>
      <c r="AC202" s="28">
        <f ca="1">[3]!RandTruncNormal(AB202,VLOOKUP(Y202,$AZ$1:$BD$4,4,FALSE),0,VLOOKUP(Y202,$AZ$1:$BD$4,5,FALSE))</f>
        <v>91.514066324811282</v>
      </c>
      <c r="AD202" s="28">
        <f t="shared" si="27"/>
        <v>86.051000000000002</v>
      </c>
      <c r="AE202" s="28">
        <f ca="1">[3]!RandTruncNormal(AD202,VLOOKUP(Y202,$AZ$1:$BD$4,4,FALSE),0,VLOOKUP(Y202,$AZ$1:$BD$4,5,FALSE))</f>
        <v>40.848929352164085</v>
      </c>
      <c r="AF202" s="29">
        <f t="shared" si="24"/>
        <v>0</v>
      </c>
      <c r="AG202" s="29">
        <f t="shared" si="25"/>
        <v>0</v>
      </c>
      <c r="AH202" s="28">
        <f t="shared" si="31"/>
        <v>0</v>
      </c>
      <c r="AI202" s="28">
        <f t="shared" si="28"/>
        <v>0</v>
      </c>
      <c r="AJ202" s="13">
        <f t="shared" ca="1" si="29"/>
        <v>-50.665136972647197</v>
      </c>
      <c r="AK202" s="68">
        <v>0</v>
      </c>
      <c r="AL202" s="68">
        <v>1</v>
      </c>
      <c r="AM202" s="68" t="str">
        <f t="shared" si="30"/>
        <v>Anthopogenic_roads</v>
      </c>
      <c r="AO202" s="68"/>
      <c r="AP202" s="68"/>
      <c r="AY202" s="68"/>
      <c r="AZ202" s="68"/>
    </row>
    <row r="203" spans="1:52">
      <c r="A203" s="27">
        <v>397</v>
      </c>
      <c r="B203" s="27" t="s">
        <v>272</v>
      </c>
      <c r="C203" s="27" t="s">
        <v>1978</v>
      </c>
      <c r="D203" s="27"/>
      <c r="E203" s="27"/>
      <c r="F203" s="27" t="s">
        <v>65</v>
      </c>
      <c r="G203" s="27">
        <v>3</v>
      </c>
      <c r="H203" s="27" t="s">
        <v>53</v>
      </c>
      <c r="I203" s="27" t="s">
        <v>54</v>
      </c>
      <c r="J203" s="27"/>
      <c r="K203" s="27"/>
      <c r="L203" s="27" t="s">
        <v>56</v>
      </c>
      <c r="M203" s="27" t="s">
        <v>65</v>
      </c>
      <c r="N203" s="27">
        <v>3</v>
      </c>
      <c r="O203" s="27" t="s">
        <v>53</v>
      </c>
      <c r="P203" s="27" t="s">
        <v>60</v>
      </c>
      <c r="Q203" s="27"/>
      <c r="R203" s="27"/>
      <c r="S203" s="27"/>
      <c r="T203" s="27"/>
      <c r="U203" s="27"/>
      <c r="V203" s="27" t="s">
        <v>272</v>
      </c>
      <c r="W203" s="27">
        <v>11.567679999999999</v>
      </c>
      <c r="X203" s="27">
        <v>-83.924800000000005</v>
      </c>
      <c r="Y203" s="27" t="s">
        <v>1983</v>
      </c>
      <c r="Z203" s="27" t="s">
        <v>1979</v>
      </c>
      <c r="AA203" s="27" t="s">
        <v>1929</v>
      </c>
      <c r="AB203" s="28">
        <f t="shared" si="26"/>
        <v>43.697666666666663</v>
      </c>
      <c r="AC203" s="28">
        <f ca="1">[3]!RandTruncNormal(AB203,VLOOKUP(Y203,$AZ$1:$BD$4,4,FALSE),0,VLOOKUP(Y203,$AZ$1:$BD$4,5,FALSE))</f>
        <v>8.6211294307738466</v>
      </c>
      <c r="AD203" s="28">
        <f t="shared" si="27"/>
        <v>43.697666666666663</v>
      </c>
      <c r="AE203" s="28">
        <f ca="1">[3]!RandTruncNormal(AD203,VLOOKUP(Y203,$AZ$1:$BD$4,4,FALSE),0,VLOOKUP(Y203,$AZ$1:$BD$4,5,FALSE))</f>
        <v>80.023996404902221</v>
      </c>
      <c r="AF203" s="29">
        <f t="shared" si="24"/>
        <v>0</v>
      </c>
      <c r="AG203" s="29">
        <f t="shared" si="25"/>
        <v>0</v>
      </c>
      <c r="AH203" s="28">
        <f t="shared" si="31"/>
        <v>0</v>
      </c>
      <c r="AI203" s="28">
        <f t="shared" si="28"/>
        <v>0</v>
      </c>
      <c r="AJ203" s="13">
        <f t="shared" ca="1" si="29"/>
        <v>71.402866974128372</v>
      </c>
      <c r="AK203" s="68">
        <v>1</v>
      </c>
      <c r="AL203" s="68">
        <v>0</v>
      </c>
      <c r="AM203" s="68" t="str">
        <f t="shared" si="30"/>
        <v>Anthropogenic_rivers</v>
      </c>
      <c r="AO203" s="68"/>
      <c r="AP203" s="68"/>
      <c r="AY203" s="68"/>
      <c r="AZ203" s="68"/>
    </row>
    <row r="204" spans="1:52">
      <c r="A204" s="27">
        <v>398</v>
      </c>
      <c r="B204" s="27" t="s">
        <v>273</v>
      </c>
      <c r="C204" s="27" t="s">
        <v>1978</v>
      </c>
      <c r="D204" s="27"/>
      <c r="E204" s="27"/>
      <c r="F204" s="27" t="s">
        <v>66</v>
      </c>
      <c r="G204" s="27">
        <v>9</v>
      </c>
      <c r="H204" s="27" t="s">
        <v>53</v>
      </c>
      <c r="I204" s="27" t="s">
        <v>54</v>
      </c>
      <c r="J204" s="27"/>
      <c r="K204" s="27"/>
      <c r="L204" s="27" t="s">
        <v>56</v>
      </c>
      <c r="M204" s="27" t="s">
        <v>66</v>
      </c>
      <c r="N204" s="27">
        <v>9</v>
      </c>
      <c r="O204" s="27" t="s">
        <v>53</v>
      </c>
      <c r="P204" s="27" t="s">
        <v>58</v>
      </c>
      <c r="Q204" s="27"/>
      <c r="R204" s="27"/>
      <c r="S204" s="27"/>
      <c r="T204" s="27"/>
      <c r="U204" s="27"/>
      <c r="V204" s="27" t="s">
        <v>273</v>
      </c>
      <c r="W204" s="27">
        <v>11.610139999999999</v>
      </c>
      <c r="X204" s="27">
        <v>-84.009720000000002</v>
      </c>
      <c r="Y204" s="27" t="s">
        <v>1983</v>
      </c>
      <c r="Z204" s="27" t="s">
        <v>1979</v>
      </c>
      <c r="AA204" s="27" t="s">
        <v>1929</v>
      </c>
      <c r="AB204" s="28">
        <f t="shared" si="26"/>
        <v>86.051000000000002</v>
      </c>
      <c r="AC204" s="28">
        <f ca="1">[3]!RandTruncNormal(AB204,VLOOKUP(Y204,$AZ$1:$BD$4,4,FALSE),0,VLOOKUP(Y204,$AZ$1:$BD$4,5,FALSE))</f>
        <v>155.17278524972181</v>
      </c>
      <c r="AD204" s="28">
        <f t="shared" si="27"/>
        <v>86.051000000000002</v>
      </c>
      <c r="AE204" s="28">
        <f ca="1">[3]!RandTruncNormal(AD204,VLOOKUP(Y204,$AZ$1:$BD$4,4,FALSE),0,VLOOKUP(Y204,$AZ$1:$BD$4,5,FALSE))</f>
        <v>43.718696053871078</v>
      </c>
      <c r="AF204" s="29">
        <f t="shared" si="24"/>
        <v>0</v>
      </c>
      <c r="AG204" s="29">
        <f t="shared" si="25"/>
        <v>0</v>
      </c>
      <c r="AH204" s="28">
        <f t="shared" si="31"/>
        <v>0</v>
      </c>
      <c r="AI204" s="28">
        <f t="shared" si="28"/>
        <v>0</v>
      </c>
      <c r="AJ204" s="13">
        <f t="shared" ca="1" si="29"/>
        <v>-111.45408919585074</v>
      </c>
      <c r="AK204" s="68">
        <v>1</v>
      </c>
      <c r="AL204" s="68">
        <v>0</v>
      </c>
      <c r="AM204" s="68" t="str">
        <f t="shared" si="30"/>
        <v>Anthropogenic_rivers</v>
      </c>
      <c r="AO204" s="68"/>
      <c r="AP204" s="68"/>
      <c r="AY204" s="68"/>
      <c r="AZ204" s="68"/>
    </row>
    <row r="205" spans="1:52">
      <c r="A205" s="27">
        <v>399</v>
      </c>
      <c r="B205" s="27" t="s">
        <v>274</v>
      </c>
      <c r="C205" s="27" t="s">
        <v>1978</v>
      </c>
      <c r="D205" s="27"/>
      <c r="E205" s="27"/>
      <c r="F205" s="27" t="s">
        <v>65</v>
      </c>
      <c r="G205" s="27">
        <v>5</v>
      </c>
      <c r="H205" s="27" t="s">
        <v>53</v>
      </c>
      <c r="I205" s="27" t="s">
        <v>54</v>
      </c>
      <c r="J205" s="27"/>
      <c r="K205" s="27"/>
      <c r="L205" s="27" t="s">
        <v>56</v>
      </c>
      <c r="M205" s="27" t="s">
        <v>65</v>
      </c>
      <c r="N205" s="27">
        <v>3</v>
      </c>
      <c r="O205" s="27" t="s">
        <v>53</v>
      </c>
      <c r="P205" s="27" t="s">
        <v>58</v>
      </c>
      <c r="Q205" s="27"/>
      <c r="R205" s="27"/>
      <c r="S205" s="27"/>
      <c r="T205" s="27"/>
      <c r="U205" s="27"/>
      <c r="V205" s="27" t="s">
        <v>274</v>
      </c>
      <c r="W205" s="27">
        <v>11.61054</v>
      </c>
      <c r="X205" s="27">
        <v>-83.881820000000005</v>
      </c>
      <c r="Y205" s="27" t="s">
        <v>1983</v>
      </c>
      <c r="Z205" s="27" t="s">
        <v>1977</v>
      </c>
      <c r="AA205" s="27" t="s">
        <v>1929</v>
      </c>
      <c r="AB205" s="28">
        <f t="shared" si="26"/>
        <v>57.815444444444445</v>
      </c>
      <c r="AC205" s="28">
        <f ca="1">[3]!RandTruncNormal(AB205,VLOOKUP(Y205,$AZ$1:$BD$4,4,FALSE),0,VLOOKUP(Y205,$AZ$1:$BD$4,5,FALSE))</f>
        <v>103.55544036727585</v>
      </c>
      <c r="AD205" s="28">
        <f t="shared" si="27"/>
        <v>43.697666666666663</v>
      </c>
      <c r="AE205" s="28">
        <f ca="1">[3]!RandTruncNormal(AD205,VLOOKUP(Y205,$AZ$1:$BD$4,4,FALSE),0,VLOOKUP(Y205,$AZ$1:$BD$4,5,FALSE))</f>
        <v>53.610301957178493</v>
      </c>
      <c r="AF205" s="29">
        <f t="shared" si="24"/>
        <v>-0.22222222222222221</v>
      </c>
      <c r="AG205" s="29">
        <f t="shared" si="25"/>
        <v>-0.22222222222222221</v>
      </c>
      <c r="AH205" s="28">
        <f t="shared" si="31"/>
        <v>-14.117777777777777</v>
      </c>
      <c r="AI205" s="28">
        <f t="shared" si="28"/>
        <v>-14.117777777777777</v>
      </c>
      <c r="AJ205" s="13">
        <f t="shared" ca="1" si="29"/>
        <v>-49.945138410097357</v>
      </c>
      <c r="AK205" s="68">
        <v>1</v>
      </c>
      <c r="AL205" s="68">
        <v>0</v>
      </c>
      <c r="AM205" s="68" t="str">
        <f t="shared" si="30"/>
        <v>Anthropogenic_rivers</v>
      </c>
      <c r="AO205" s="68"/>
      <c r="AP205" s="68"/>
      <c r="AY205" s="68"/>
      <c r="AZ205" s="68"/>
    </row>
    <row r="206" spans="1:52">
      <c r="A206" s="27">
        <v>400</v>
      </c>
      <c r="B206" s="27" t="s">
        <v>275</v>
      </c>
      <c r="C206" s="27" t="s">
        <v>1978</v>
      </c>
      <c r="D206" s="27"/>
      <c r="E206" s="27"/>
      <c r="F206" s="27" t="s">
        <v>66</v>
      </c>
      <c r="G206" s="27">
        <v>9</v>
      </c>
      <c r="H206" s="27" t="s">
        <v>53</v>
      </c>
      <c r="I206" s="27" t="s">
        <v>54</v>
      </c>
      <c r="J206" s="27"/>
      <c r="K206" s="27"/>
      <c r="L206" s="27" t="s">
        <v>56</v>
      </c>
      <c r="M206" s="27" t="s">
        <v>66</v>
      </c>
      <c r="N206" s="27">
        <v>9</v>
      </c>
      <c r="O206" s="27" t="s">
        <v>53</v>
      </c>
      <c r="P206" s="27" t="s">
        <v>58</v>
      </c>
      <c r="Q206" s="27"/>
      <c r="R206" s="27"/>
      <c r="S206" s="27"/>
      <c r="T206" s="27"/>
      <c r="U206" s="27"/>
      <c r="V206" s="27" t="s">
        <v>275</v>
      </c>
      <c r="W206" s="27">
        <v>11.652150000000001</v>
      </c>
      <c r="X206" s="27">
        <v>-83.797300000000007</v>
      </c>
      <c r="Y206" s="27" t="s">
        <v>1983</v>
      </c>
      <c r="Z206" s="27" t="s">
        <v>1979</v>
      </c>
      <c r="AA206" s="27" t="s">
        <v>1929</v>
      </c>
      <c r="AB206" s="28">
        <f t="shared" si="26"/>
        <v>86.051000000000002</v>
      </c>
      <c r="AC206" s="28">
        <f ca="1">[3]!RandTruncNormal(AB206,VLOOKUP(Y206,$AZ$1:$BD$4,4,FALSE),0,VLOOKUP(Y206,$AZ$1:$BD$4,5,FALSE))</f>
        <v>62.10907770868468</v>
      </c>
      <c r="AD206" s="28">
        <f t="shared" si="27"/>
        <v>86.051000000000002</v>
      </c>
      <c r="AE206" s="28">
        <f ca="1">[3]!RandTruncNormal(AD206,VLOOKUP(Y206,$AZ$1:$BD$4,4,FALSE),0,VLOOKUP(Y206,$AZ$1:$BD$4,5,FALSE))</f>
        <v>68.392224695395498</v>
      </c>
      <c r="AF206" s="29">
        <f t="shared" si="24"/>
        <v>0</v>
      </c>
      <c r="AG206" s="29">
        <f t="shared" si="25"/>
        <v>0</v>
      </c>
      <c r="AH206" s="28">
        <f t="shared" si="31"/>
        <v>0</v>
      </c>
      <c r="AI206" s="28">
        <f t="shared" si="28"/>
        <v>0</v>
      </c>
      <c r="AJ206" s="13">
        <f t="shared" ca="1" si="29"/>
        <v>6.2831469867108183</v>
      </c>
      <c r="AK206" s="68">
        <v>1</v>
      </c>
      <c r="AL206" s="68">
        <v>0</v>
      </c>
      <c r="AM206" s="68" t="str">
        <f t="shared" si="30"/>
        <v>Anthropogenic_rivers</v>
      </c>
      <c r="AO206" s="68"/>
      <c r="AP206" s="68"/>
      <c r="AY206" s="68"/>
      <c r="AZ206" s="68"/>
    </row>
    <row r="207" spans="1:52">
      <c r="A207" s="27">
        <v>401</v>
      </c>
      <c r="B207" s="27" t="s">
        <v>276</v>
      </c>
      <c r="C207" s="27" t="s">
        <v>1978</v>
      </c>
      <c r="D207" s="27"/>
      <c r="E207" s="27"/>
      <c r="F207" s="27" t="s">
        <v>66</v>
      </c>
      <c r="G207" s="27">
        <v>9</v>
      </c>
      <c r="H207" s="27" t="s">
        <v>53</v>
      </c>
      <c r="I207" s="27" t="s">
        <v>54</v>
      </c>
      <c r="J207" s="27"/>
      <c r="K207" s="27"/>
      <c r="L207" s="27" t="s">
        <v>56</v>
      </c>
      <c r="M207" s="27" t="s">
        <v>66</v>
      </c>
      <c r="N207" s="27">
        <v>9</v>
      </c>
      <c r="O207" s="27" t="s">
        <v>53</v>
      </c>
      <c r="P207" s="27" t="s">
        <v>58</v>
      </c>
      <c r="Q207" s="27"/>
      <c r="R207" s="27"/>
      <c r="S207" s="27"/>
      <c r="T207" s="27"/>
      <c r="U207" s="27"/>
      <c r="V207" s="27" t="s">
        <v>276</v>
      </c>
      <c r="W207" s="27">
        <v>11.65269</v>
      </c>
      <c r="X207" s="27">
        <v>-83.671099999999996</v>
      </c>
      <c r="Y207" s="27" t="s">
        <v>1983</v>
      </c>
      <c r="Z207" s="27" t="s">
        <v>1979</v>
      </c>
      <c r="AA207" s="27" t="s">
        <v>1929</v>
      </c>
      <c r="AB207" s="28">
        <f t="shared" si="26"/>
        <v>86.051000000000002</v>
      </c>
      <c r="AC207" s="28">
        <f ca="1">[3]!RandTruncNormal(AB207,VLOOKUP(Y207,$AZ$1:$BD$4,4,FALSE),0,VLOOKUP(Y207,$AZ$1:$BD$4,5,FALSE))</f>
        <v>69.839966678723229</v>
      </c>
      <c r="AD207" s="28">
        <f t="shared" si="27"/>
        <v>86.051000000000002</v>
      </c>
      <c r="AE207" s="28">
        <f ca="1">[3]!RandTruncNormal(AD207,VLOOKUP(Y207,$AZ$1:$BD$4,4,FALSE),0,VLOOKUP(Y207,$AZ$1:$BD$4,5,FALSE))</f>
        <v>87.085991066379933</v>
      </c>
      <c r="AF207" s="29">
        <f t="shared" si="24"/>
        <v>0</v>
      </c>
      <c r="AG207" s="29">
        <f t="shared" si="25"/>
        <v>0</v>
      </c>
      <c r="AH207" s="28">
        <f t="shared" si="31"/>
        <v>0</v>
      </c>
      <c r="AI207" s="28">
        <f t="shared" si="28"/>
        <v>0</v>
      </c>
      <c r="AJ207" s="13">
        <f t="shared" ca="1" si="29"/>
        <v>17.246024387656703</v>
      </c>
      <c r="AK207" s="68">
        <v>1</v>
      </c>
      <c r="AL207" s="68">
        <v>0</v>
      </c>
      <c r="AM207" s="68" t="str">
        <f t="shared" si="30"/>
        <v>Anthropogenic_rivers</v>
      </c>
      <c r="AO207" s="68"/>
      <c r="AP207" s="68"/>
      <c r="AY207" s="68"/>
      <c r="AZ207" s="68"/>
    </row>
    <row r="208" spans="1:52">
      <c r="A208" s="27">
        <v>402</v>
      </c>
      <c r="B208" s="27" t="s">
        <v>277</v>
      </c>
      <c r="C208" s="27" t="s">
        <v>1978</v>
      </c>
      <c r="D208" s="27"/>
      <c r="E208" s="27"/>
      <c r="F208" s="27" t="s">
        <v>66</v>
      </c>
      <c r="G208" s="27">
        <v>9</v>
      </c>
      <c r="H208" s="27" t="s">
        <v>53</v>
      </c>
      <c r="I208" s="27" t="s">
        <v>54</v>
      </c>
      <c r="J208" s="27"/>
      <c r="K208" s="27"/>
      <c r="L208" s="27" t="s">
        <v>56</v>
      </c>
      <c r="M208" s="27" t="s">
        <v>66</v>
      </c>
      <c r="N208" s="27">
        <v>9</v>
      </c>
      <c r="O208" s="27" t="s">
        <v>53</v>
      </c>
      <c r="P208" s="27" t="s">
        <v>58</v>
      </c>
      <c r="Q208" s="27"/>
      <c r="R208" s="27"/>
      <c r="S208" s="27"/>
      <c r="T208" s="27"/>
      <c r="U208" s="27"/>
      <c r="V208" s="27" t="s">
        <v>277</v>
      </c>
      <c r="W208" s="27">
        <v>11.69566</v>
      </c>
      <c r="X208" s="27">
        <v>-83.967730000000003</v>
      </c>
      <c r="Y208" s="27" t="s">
        <v>1983</v>
      </c>
      <c r="Z208" s="27" t="s">
        <v>1979</v>
      </c>
      <c r="AA208" s="27" t="s">
        <v>1929</v>
      </c>
      <c r="AB208" s="28">
        <f t="shared" si="26"/>
        <v>86.051000000000002</v>
      </c>
      <c r="AC208" s="28">
        <f ca="1">[3]!RandTruncNormal(AB208,VLOOKUP(Y208,$AZ$1:$BD$4,4,FALSE),0,VLOOKUP(Y208,$AZ$1:$BD$4,5,FALSE))</f>
        <v>84.636083082055876</v>
      </c>
      <c r="AD208" s="28">
        <f t="shared" si="27"/>
        <v>86.051000000000002</v>
      </c>
      <c r="AE208" s="28">
        <f ca="1">[3]!RandTruncNormal(AD208,VLOOKUP(Y208,$AZ$1:$BD$4,4,FALSE),0,VLOOKUP(Y208,$AZ$1:$BD$4,5,FALSE))</f>
        <v>129.49817580067585</v>
      </c>
      <c r="AF208" s="29">
        <f t="shared" si="24"/>
        <v>0</v>
      </c>
      <c r="AG208" s="29">
        <f t="shared" si="25"/>
        <v>0</v>
      </c>
      <c r="AH208" s="28">
        <f t="shared" si="31"/>
        <v>0</v>
      </c>
      <c r="AI208" s="28">
        <f t="shared" si="28"/>
        <v>0</v>
      </c>
      <c r="AJ208" s="13">
        <f t="shared" ca="1" si="29"/>
        <v>44.862092718619976</v>
      </c>
      <c r="AK208" s="68">
        <v>1</v>
      </c>
      <c r="AL208" s="68">
        <v>0</v>
      </c>
      <c r="AM208" s="68" t="str">
        <f t="shared" si="30"/>
        <v>Anthropogenic_rivers</v>
      </c>
      <c r="AO208" s="68"/>
      <c r="AP208" s="68"/>
      <c r="AY208" s="68"/>
      <c r="AZ208" s="68"/>
    </row>
    <row r="209" spans="1:52">
      <c r="A209" s="27">
        <v>403</v>
      </c>
      <c r="B209" s="27" t="s">
        <v>278</v>
      </c>
      <c r="C209" s="27" t="s">
        <v>1978</v>
      </c>
      <c r="D209" s="27"/>
      <c r="E209" s="27"/>
      <c r="F209" s="27" t="s">
        <v>66</v>
      </c>
      <c r="G209" s="27">
        <v>8</v>
      </c>
      <c r="H209" s="27" t="s">
        <v>53</v>
      </c>
      <c r="I209" s="27" t="s">
        <v>54</v>
      </c>
      <c r="J209" s="27"/>
      <c r="K209" s="27"/>
      <c r="L209" s="27" t="s">
        <v>56</v>
      </c>
      <c r="M209" s="27" t="s">
        <v>66</v>
      </c>
      <c r="N209" s="27">
        <v>8</v>
      </c>
      <c r="O209" s="27" t="s">
        <v>53</v>
      </c>
      <c r="P209" s="27" t="s">
        <v>58</v>
      </c>
      <c r="Q209" s="27"/>
      <c r="R209" s="27"/>
      <c r="S209" s="27"/>
      <c r="T209" s="27"/>
      <c r="U209" s="27"/>
      <c r="V209" s="27" t="s">
        <v>278</v>
      </c>
      <c r="W209" s="27">
        <v>11.69561</v>
      </c>
      <c r="X209" s="27">
        <v>-83.712729999999993</v>
      </c>
      <c r="Y209" s="27" t="s">
        <v>1983</v>
      </c>
      <c r="Z209" s="27" t="s">
        <v>1979</v>
      </c>
      <c r="AA209" s="27" t="s">
        <v>1929</v>
      </c>
      <c r="AB209" s="28">
        <f t="shared" si="26"/>
        <v>78.992111111111114</v>
      </c>
      <c r="AC209" s="28">
        <f ca="1">[3]!RandTruncNormal(AB209,VLOOKUP(Y209,$AZ$1:$BD$4,4,FALSE),0,VLOOKUP(Y209,$AZ$1:$BD$4,5,FALSE))</f>
        <v>21.510109788103566</v>
      </c>
      <c r="AD209" s="28">
        <f t="shared" si="27"/>
        <v>78.992111111111114</v>
      </c>
      <c r="AE209" s="28">
        <f ca="1">[3]!RandTruncNormal(AD209,VLOOKUP(Y209,$AZ$1:$BD$4,4,FALSE),0,VLOOKUP(Y209,$AZ$1:$BD$4,5,FALSE))</f>
        <v>51.873955086690422</v>
      </c>
      <c r="AF209" s="29">
        <f t="shared" si="24"/>
        <v>0</v>
      </c>
      <c r="AG209" s="29">
        <f t="shared" si="25"/>
        <v>0</v>
      </c>
      <c r="AH209" s="28">
        <f t="shared" si="31"/>
        <v>0</v>
      </c>
      <c r="AI209" s="28">
        <f t="shared" si="28"/>
        <v>0</v>
      </c>
      <c r="AJ209" s="13">
        <f t="shared" ca="1" si="29"/>
        <v>30.363845298586856</v>
      </c>
      <c r="AK209" s="68">
        <v>1</v>
      </c>
      <c r="AL209" s="68">
        <v>0</v>
      </c>
      <c r="AM209" s="68" t="str">
        <f t="shared" si="30"/>
        <v>Anthropogenic_rivers</v>
      </c>
      <c r="AO209" s="68"/>
      <c r="AP209" s="68"/>
      <c r="AY209" s="68"/>
      <c r="AZ209" s="68"/>
    </row>
    <row r="210" spans="1:52">
      <c r="A210" s="27">
        <v>404</v>
      </c>
      <c r="B210" s="27" t="s">
        <v>279</v>
      </c>
      <c r="C210" s="27" t="s">
        <v>1978</v>
      </c>
      <c r="D210" s="27"/>
      <c r="E210" s="27"/>
      <c r="F210" s="27" t="s">
        <v>66</v>
      </c>
      <c r="G210" s="27">
        <v>9</v>
      </c>
      <c r="H210" s="27" t="s">
        <v>53</v>
      </c>
      <c r="I210" s="27" t="s">
        <v>54</v>
      </c>
      <c r="J210" s="27"/>
      <c r="K210" s="27"/>
      <c r="L210" s="27" t="s">
        <v>56</v>
      </c>
      <c r="M210" s="27" t="s">
        <v>66</v>
      </c>
      <c r="N210" s="27">
        <v>9</v>
      </c>
      <c r="O210" s="27" t="s">
        <v>53</v>
      </c>
      <c r="P210" s="27" t="s">
        <v>58</v>
      </c>
      <c r="Q210" s="27"/>
      <c r="R210" s="27"/>
      <c r="S210" s="27"/>
      <c r="T210" s="27"/>
      <c r="U210" s="27"/>
      <c r="V210" s="27" t="s">
        <v>279</v>
      </c>
      <c r="W210" s="27">
        <v>11.695130000000001</v>
      </c>
      <c r="X210" s="27">
        <v>-83.670599999999993</v>
      </c>
      <c r="Y210" s="27" t="s">
        <v>1983</v>
      </c>
      <c r="Z210" s="27" t="s">
        <v>1979</v>
      </c>
      <c r="AA210" s="27" t="s">
        <v>1929</v>
      </c>
      <c r="AB210" s="28">
        <f t="shared" si="26"/>
        <v>86.051000000000002</v>
      </c>
      <c r="AC210" s="28">
        <f ca="1">[3]!RandTruncNormal(AB210,VLOOKUP(Y210,$AZ$1:$BD$4,4,FALSE),0,VLOOKUP(Y210,$AZ$1:$BD$4,5,FALSE))</f>
        <v>76.457737969901274</v>
      </c>
      <c r="AD210" s="28">
        <f t="shared" si="27"/>
        <v>86.051000000000002</v>
      </c>
      <c r="AE210" s="28">
        <f ca="1">[3]!RandTruncNormal(AD210,VLOOKUP(Y210,$AZ$1:$BD$4,4,FALSE),0,VLOOKUP(Y210,$AZ$1:$BD$4,5,FALSE))</f>
        <v>96.873664211079046</v>
      </c>
      <c r="AF210" s="29">
        <f t="shared" si="24"/>
        <v>0</v>
      </c>
      <c r="AG210" s="29">
        <f t="shared" si="25"/>
        <v>0</v>
      </c>
      <c r="AH210" s="28">
        <f t="shared" si="31"/>
        <v>0</v>
      </c>
      <c r="AI210" s="28">
        <f t="shared" si="28"/>
        <v>0</v>
      </c>
      <c r="AJ210" s="13">
        <f t="shared" ca="1" si="29"/>
        <v>20.415926241177772</v>
      </c>
      <c r="AK210" s="68">
        <v>0</v>
      </c>
      <c r="AL210" s="68">
        <v>0</v>
      </c>
      <c r="AM210" s="68" t="str">
        <f t="shared" si="30"/>
        <v>Non-Anthropogenic</v>
      </c>
      <c r="AO210" s="68"/>
      <c r="AP210" s="68"/>
      <c r="AY210" s="68"/>
      <c r="AZ210" s="68"/>
    </row>
    <row r="211" spans="1:52">
      <c r="A211" s="27">
        <v>405</v>
      </c>
      <c r="B211" s="27" t="s">
        <v>280</v>
      </c>
      <c r="C211" s="27" t="s">
        <v>1978</v>
      </c>
      <c r="D211" s="27"/>
      <c r="E211" s="27"/>
      <c r="F211" s="27" t="s">
        <v>66</v>
      </c>
      <c r="G211" s="27">
        <v>9</v>
      </c>
      <c r="H211" s="27" t="s">
        <v>53</v>
      </c>
      <c r="I211" s="27" t="s">
        <v>54</v>
      </c>
      <c r="J211" s="27"/>
      <c r="K211" s="27"/>
      <c r="L211" s="27" t="s">
        <v>56</v>
      </c>
      <c r="M211" s="27" t="s">
        <v>66</v>
      </c>
      <c r="N211" s="27">
        <v>9</v>
      </c>
      <c r="O211" s="27" t="s">
        <v>53</v>
      </c>
      <c r="P211" s="27" t="s">
        <v>58</v>
      </c>
      <c r="Q211" s="27"/>
      <c r="R211" s="27"/>
      <c r="S211" s="27"/>
      <c r="T211" s="27"/>
      <c r="U211" s="27"/>
      <c r="V211" s="27" t="s">
        <v>280</v>
      </c>
      <c r="W211" s="27">
        <v>11.73765</v>
      </c>
      <c r="X211" s="27">
        <v>-83.924760000000006</v>
      </c>
      <c r="Y211" s="27" t="s">
        <v>1983</v>
      </c>
      <c r="Z211" s="27" t="s">
        <v>1979</v>
      </c>
      <c r="AA211" s="27" t="s">
        <v>1929</v>
      </c>
      <c r="AB211" s="28">
        <f t="shared" si="26"/>
        <v>86.051000000000002</v>
      </c>
      <c r="AC211" s="28">
        <f ca="1">[3]!RandTruncNormal(AB211,VLOOKUP(Y211,$AZ$1:$BD$4,4,FALSE),0,VLOOKUP(Y211,$AZ$1:$BD$4,5,FALSE))</f>
        <v>157.21560119446335</v>
      </c>
      <c r="AD211" s="28">
        <f t="shared" si="27"/>
        <v>86.051000000000002</v>
      </c>
      <c r="AE211" s="28">
        <f ca="1">[3]!RandTruncNormal(AD211,VLOOKUP(Y211,$AZ$1:$BD$4,4,FALSE),0,VLOOKUP(Y211,$AZ$1:$BD$4,5,FALSE))</f>
        <v>143.16249743766801</v>
      </c>
      <c r="AF211" s="29">
        <f t="shared" si="24"/>
        <v>0</v>
      </c>
      <c r="AG211" s="29">
        <f t="shared" si="25"/>
        <v>0</v>
      </c>
      <c r="AH211" s="28">
        <f t="shared" si="31"/>
        <v>0</v>
      </c>
      <c r="AI211" s="28">
        <f t="shared" si="28"/>
        <v>0</v>
      </c>
      <c r="AJ211" s="13">
        <f t="shared" ca="1" si="29"/>
        <v>-14.053103756795338</v>
      </c>
      <c r="AK211" s="68">
        <v>0</v>
      </c>
      <c r="AL211" s="68">
        <v>0</v>
      </c>
      <c r="AM211" s="68" t="str">
        <f t="shared" si="30"/>
        <v>Non-Anthropogenic</v>
      </c>
      <c r="AO211" s="68"/>
      <c r="AP211" s="68"/>
      <c r="AY211" s="68"/>
      <c r="AZ211" s="68"/>
    </row>
    <row r="212" spans="1:52">
      <c r="A212" s="27">
        <v>406</v>
      </c>
      <c r="B212" s="27" t="s">
        <v>281</v>
      </c>
      <c r="C212" s="27" t="s">
        <v>1978</v>
      </c>
      <c r="D212" s="27"/>
      <c r="E212" s="27"/>
      <c r="F212" s="27" t="s">
        <v>66</v>
      </c>
      <c r="G212" s="27">
        <v>9</v>
      </c>
      <c r="H212" s="27" t="s">
        <v>53</v>
      </c>
      <c r="I212" s="27" t="s">
        <v>54</v>
      </c>
      <c r="J212" s="27"/>
      <c r="K212" s="27"/>
      <c r="L212" s="27" t="s">
        <v>56</v>
      </c>
      <c r="M212" s="27" t="s">
        <v>66</v>
      </c>
      <c r="N212" s="27">
        <v>9</v>
      </c>
      <c r="O212" s="27" t="s">
        <v>53</v>
      </c>
      <c r="P212" s="27" t="s">
        <v>58</v>
      </c>
      <c r="Q212" s="27"/>
      <c r="R212" s="27"/>
      <c r="S212" s="27"/>
      <c r="T212" s="27"/>
      <c r="U212" s="27"/>
      <c r="V212" s="27" t="s">
        <v>281</v>
      </c>
      <c r="W212" s="27">
        <v>11.73808</v>
      </c>
      <c r="X212" s="27">
        <v>-83.882249999999999</v>
      </c>
      <c r="Y212" s="27" t="s">
        <v>1983</v>
      </c>
      <c r="Z212" s="27" t="s">
        <v>1979</v>
      </c>
      <c r="AA212" s="27" t="s">
        <v>1929</v>
      </c>
      <c r="AB212" s="28">
        <f t="shared" si="26"/>
        <v>86.051000000000002</v>
      </c>
      <c r="AC212" s="28">
        <f ca="1">[3]!RandTruncNormal(AB212,VLOOKUP(Y212,$AZ$1:$BD$4,4,FALSE),0,VLOOKUP(Y212,$AZ$1:$BD$4,5,FALSE))</f>
        <v>78.945870479803318</v>
      </c>
      <c r="AD212" s="28">
        <f t="shared" si="27"/>
        <v>86.051000000000002</v>
      </c>
      <c r="AE212" s="28">
        <f ca="1">[3]!RandTruncNormal(AD212,VLOOKUP(Y212,$AZ$1:$BD$4,4,FALSE),0,VLOOKUP(Y212,$AZ$1:$BD$4,5,FALSE))</f>
        <v>100.57862008135454</v>
      </c>
      <c r="AF212" s="29">
        <f t="shared" si="24"/>
        <v>0</v>
      </c>
      <c r="AG212" s="29">
        <f t="shared" si="25"/>
        <v>0</v>
      </c>
      <c r="AH212" s="28">
        <f t="shared" si="31"/>
        <v>0</v>
      </c>
      <c r="AI212" s="28">
        <f t="shared" si="28"/>
        <v>0</v>
      </c>
      <c r="AJ212" s="13">
        <f t="shared" ca="1" si="29"/>
        <v>21.632749601551225</v>
      </c>
      <c r="AK212" s="68">
        <v>0</v>
      </c>
      <c r="AL212" s="68">
        <v>0</v>
      </c>
      <c r="AM212" s="68" t="str">
        <f t="shared" si="30"/>
        <v>Non-Anthropogenic</v>
      </c>
      <c r="AO212" s="68"/>
      <c r="AP212" s="68"/>
      <c r="AY212" s="68"/>
      <c r="AZ212" s="68"/>
    </row>
    <row r="213" spans="1:52">
      <c r="A213" s="27">
        <v>407</v>
      </c>
      <c r="B213" s="27" t="s">
        <v>282</v>
      </c>
      <c r="C213" s="27" t="s">
        <v>1978</v>
      </c>
      <c r="D213" s="27"/>
      <c r="E213" s="27"/>
      <c r="F213" s="27" t="s">
        <v>66</v>
      </c>
      <c r="G213" s="27">
        <v>9</v>
      </c>
      <c r="H213" s="27" t="s">
        <v>53</v>
      </c>
      <c r="I213" s="27" t="s">
        <v>54</v>
      </c>
      <c r="J213" s="27"/>
      <c r="K213" s="27"/>
      <c r="L213" s="27" t="s">
        <v>56</v>
      </c>
      <c r="M213" s="27" t="s">
        <v>66</v>
      </c>
      <c r="N213" s="27">
        <v>9</v>
      </c>
      <c r="O213" s="27" t="s">
        <v>53</v>
      </c>
      <c r="P213" s="27" t="s">
        <v>58</v>
      </c>
      <c r="Q213" s="27"/>
      <c r="R213" s="27"/>
      <c r="S213" s="27"/>
      <c r="T213" s="27"/>
      <c r="U213" s="27"/>
      <c r="V213" s="27" t="s">
        <v>282</v>
      </c>
      <c r="W213" s="27">
        <v>11.78051</v>
      </c>
      <c r="X213" s="27">
        <v>-83.796750000000003</v>
      </c>
      <c r="Y213" s="27" t="s">
        <v>1983</v>
      </c>
      <c r="Z213" s="27" t="s">
        <v>1979</v>
      </c>
      <c r="AA213" s="27" t="s">
        <v>1929</v>
      </c>
      <c r="AB213" s="28">
        <f t="shared" si="26"/>
        <v>86.051000000000002</v>
      </c>
      <c r="AC213" s="28">
        <f ca="1">[3]!RandTruncNormal(AB213,VLOOKUP(Y213,$AZ$1:$BD$4,4,FALSE),0,VLOOKUP(Y213,$AZ$1:$BD$4,5,FALSE))</f>
        <v>131.4418264464617</v>
      </c>
      <c r="AD213" s="28">
        <f t="shared" si="27"/>
        <v>86.051000000000002</v>
      </c>
      <c r="AE213" s="28">
        <f ca="1">[3]!RandTruncNormal(AD213,VLOOKUP(Y213,$AZ$1:$BD$4,4,FALSE),0,VLOOKUP(Y213,$AZ$1:$BD$4,5,FALSE))</f>
        <v>25.141537362808144</v>
      </c>
      <c r="AF213" s="29">
        <f t="shared" si="24"/>
        <v>0</v>
      </c>
      <c r="AG213" s="29">
        <f t="shared" si="25"/>
        <v>0</v>
      </c>
      <c r="AH213" s="28">
        <f t="shared" si="31"/>
        <v>0</v>
      </c>
      <c r="AI213" s="28">
        <f t="shared" si="28"/>
        <v>0</v>
      </c>
      <c r="AJ213" s="13">
        <f t="shared" ca="1" si="29"/>
        <v>-106.30028908365355</v>
      </c>
      <c r="AK213" s="68">
        <v>0</v>
      </c>
      <c r="AL213" s="68">
        <v>0</v>
      </c>
      <c r="AM213" s="68" t="str">
        <f t="shared" si="30"/>
        <v>Non-Anthropogenic</v>
      </c>
      <c r="AO213" s="68"/>
      <c r="AP213" s="68"/>
      <c r="AY213" s="68"/>
      <c r="AZ213" s="68"/>
    </row>
    <row r="214" spans="1:52">
      <c r="A214" s="27">
        <v>408</v>
      </c>
      <c r="B214" s="27" t="s">
        <v>283</v>
      </c>
      <c r="C214" s="27" t="s">
        <v>1978</v>
      </c>
      <c r="D214" s="27"/>
      <c r="E214" s="27"/>
      <c r="F214" s="27" t="s">
        <v>66</v>
      </c>
      <c r="G214" s="27">
        <v>9</v>
      </c>
      <c r="H214" s="27" t="s">
        <v>53</v>
      </c>
      <c r="I214" s="27" t="s">
        <v>54</v>
      </c>
      <c r="J214" s="27"/>
      <c r="K214" s="27"/>
      <c r="L214" s="27" t="s">
        <v>56</v>
      </c>
      <c r="M214" s="27" t="s">
        <v>66</v>
      </c>
      <c r="N214" s="27">
        <v>9</v>
      </c>
      <c r="O214" s="27" t="s">
        <v>53</v>
      </c>
      <c r="P214" s="27" t="s">
        <v>58</v>
      </c>
      <c r="Q214" s="27"/>
      <c r="R214" s="27"/>
      <c r="S214" s="27"/>
      <c r="T214" s="27"/>
      <c r="U214" s="27"/>
      <c r="V214" s="27" t="s">
        <v>283</v>
      </c>
      <c r="W214" s="27">
        <v>11.78097</v>
      </c>
      <c r="X214" s="27">
        <v>-83.753879999999995</v>
      </c>
      <c r="Y214" s="27" t="s">
        <v>1983</v>
      </c>
      <c r="Z214" s="27" t="s">
        <v>1979</v>
      </c>
      <c r="AA214" s="27" t="s">
        <v>1929</v>
      </c>
      <c r="AB214" s="28">
        <f t="shared" si="26"/>
        <v>86.051000000000002</v>
      </c>
      <c r="AC214" s="28">
        <f ca="1">[3]!RandTruncNormal(AB214,VLOOKUP(Y214,$AZ$1:$BD$4,4,FALSE),0,VLOOKUP(Y214,$AZ$1:$BD$4,5,FALSE))</f>
        <v>59.555726733754796</v>
      </c>
      <c r="AD214" s="28">
        <f t="shared" si="27"/>
        <v>86.051000000000002</v>
      </c>
      <c r="AE214" s="28">
        <f ca="1">[3]!RandTruncNormal(AD214,VLOOKUP(Y214,$AZ$1:$BD$4,4,FALSE),0,VLOOKUP(Y214,$AZ$1:$BD$4,5,FALSE))</f>
        <v>132.9859684712863</v>
      </c>
      <c r="AF214" s="29">
        <f t="shared" si="24"/>
        <v>0</v>
      </c>
      <c r="AG214" s="29">
        <f t="shared" si="25"/>
        <v>0</v>
      </c>
      <c r="AH214" s="28">
        <f t="shared" si="31"/>
        <v>0</v>
      </c>
      <c r="AI214" s="28">
        <f t="shared" si="28"/>
        <v>0</v>
      </c>
      <c r="AJ214" s="13">
        <f t="shared" ca="1" si="29"/>
        <v>73.430241737531503</v>
      </c>
      <c r="AK214" s="68">
        <v>0</v>
      </c>
      <c r="AL214" s="68">
        <v>0</v>
      </c>
      <c r="AM214" s="68" t="str">
        <f t="shared" si="30"/>
        <v>Non-Anthropogenic</v>
      </c>
      <c r="AO214" s="68"/>
      <c r="AP214" s="68"/>
      <c r="AY214" s="68"/>
      <c r="AZ214" s="68"/>
    </row>
    <row r="215" spans="1:52">
      <c r="A215" s="27">
        <v>409</v>
      </c>
      <c r="B215" s="27" t="s">
        <v>284</v>
      </c>
      <c r="C215" s="27" t="s">
        <v>1978</v>
      </c>
      <c r="D215" s="27"/>
      <c r="E215" s="27"/>
      <c r="F215" s="27" t="s">
        <v>66</v>
      </c>
      <c r="G215" s="27">
        <v>9</v>
      </c>
      <c r="H215" s="27" t="s">
        <v>53</v>
      </c>
      <c r="I215" s="27" t="s">
        <v>54</v>
      </c>
      <c r="J215" s="27"/>
      <c r="K215" s="27"/>
      <c r="L215" s="27" t="s">
        <v>56</v>
      </c>
      <c r="M215" s="27" t="s">
        <v>66</v>
      </c>
      <c r="N215" s="27">
        <v>9</v>
      </c>
      <c r="O215" s="27" t="s">
        <v>53</v>
      </c>
      <c r="P215" s="27" t="s">
        <v>58</v>
      </c>
      <c r="Q215" s="27"/>
      <c r="R215" s="27"/>
      <c r="S215" s="27"/>
      <c r="T215" s="27"/>
      <c r="U215" s="27"/>
      <c r="V215" s="27" t="s">
        <v>284</v>
      </c>
      <c r="W215" s="27">
        <v>11.950609999999999</v>
      </c>
      <c r="X215" s="27">
        <v>-84.30686</v>
      </c>
      <c r="Y215" s="27" t="s">
        <v>1983</v>
      </c>
      <c r="Z215" s="27" t="s">
        <v>1979</v>
      </c>
      <c r="AA215" s="27" t="s">
        <v>1928</v>
      </c>
      <c r="AB215" s="28">
        <f t="shared" si="26"/>
        <v>86.051000000000002</v>
      </c>
      <c r="AC215" s="28">
        <f ca="1">[3]!RandTruncNormal(AB215,VLOOKUP(Y215,$AZ$1:$BD$4,4,FALSE),0,VLOOKUP(Y215,$AZ$1:$BD$4,5,FALSE))</f>
        <v>70.851437641296215</v>
      </c>
      <c r="AD215" s="28">
        <f t="shared" si="27"/>
        <v>86.051000000000002</v>
      </c>
      <c r="AE215" s="28">
        <f ca="1">[3]!RandTruncNormal(AD215,VLOOKUP(Y215,$AZ$1:$BD$4,4,FALSE),0,VLOOKUP(Y215,$AZ$1:$BD$4,5,FALSE))</f>
        <v>86.610527639723827</v>
      </c>
      <c r="AF215" s="29">
        <f t="shared" si="24"/>
        <v>0</v>
      </c>
      <c r="AG215" s="29">
        <f t="shared" si="25"/>
        <v>0</v>
      </c>
      <c r="AH215" s="28">
        <f t="shared" si="31"/>
        <v>0</v>
      </c>
      <c r="AI215" s="28">
        <f t="shared" si="28"/>
        <v>0</v>
      </c>
      <c r="AJ215" s="13">
        <f t="shared" ca="1" si="29"/>
        <v>15.759089998427612</v>
      </c>
      <c r="AK215" s="68">
        <v>1</v>
      </c>
      <c r="AL215" s="68">
        <v>0</v>
      </c>
      <c r="AM215" s="68" t="str">
        <f t="shared" si="30"/>
        <v>Anthropogenic_rivers</v>
      </c>
      <c r="AO215" s="68"/>
      <c r="AP215" s="68"/>
      <c r="AY215" s="68"/>
      <c r="AZ215" s="68"/>
    </row>
    <row r="216" spans="1:52">
      <c r="A216" s="27">
        <v>410</v>
      </c>
      <c r="B216" s="27" t="s">
        <v>285</v>
      </c>
      <c r="C216" s="27" t="s">
        <v>1978</v>
      </c>
      <c r="D216" s="27"/>
      <c r="E216" s="27"/>
      <c r="F216" s="27" t="s">
        <v>66</v>
      </c>
      <c r="G216" s="27">
        <v>9</v>
      </c>
      <c r="H216" s="27" t="s">
        <v>53</v>
      </c>
      <c r="I216" s="27" t="s">
        <v>54</v>
      </c>
      <c r="J216" s="27"/>
      <c r="K216" s="27"/>
      <c r="L216" s="27" t="s">
        <v>56</v>
      </c>
      <c r="M216" s="27" t="s">
        <v>66</v>
      </c>
      <c r="N216" s="27">
        <v>9</v>
      </c>
      <c r="O216" s="27" t="s">
        <v>53</v>
      </c>
      <c r="P216" s="27" t="s">
        <v>58</v>
      </c>
      <c r="Q216" s="27"/>
      <c r="R216" s="27"/>
      <c r="S216" s="27"/>
      <c r="T216" s="27"/>
      <c r="U216" s="27"/>
      <c r="V216" s="27" t="s">
        <v>285</v>
      </c>
      <c r="W216" s="27">
        <v>12.03608</v>
      </c>
      <c r="X216" s="27">
        <v>-84.434889999999996</v>
      </c>
      <c r="Y216" s="27" t="s">
        <v>1983</v>
      </c>
      <c r="Z216" s="27" t="s">
        <v>1979</v>
      </c>
      <c r="AA216" s="27" t="s">
        <v>1928</v>
      </c>
      <c r="AB216" s="28">
        <f t="shared" si="26"/>
        <v>86.051000000000002</v>
      </c>
      <c r="AC216" s="28">
        <f ca="1">[3]!RandTruncNormal(AB216,VLOOKUP(Y216,$AZ$1:$BD$4,4,FALSE),0,VLOOKUP(Y216,$AZ$1:$BD$4,5,FALSE))</f>
        <v>100.06334974224369</v>
      </c>
      <c r="AD216" s="28">
        <f t="shared" si="27"/>
        <v>86.051000000000002</v>
      </c>
      <c r="AE216" s="28">
        <f ca="1">[3]!RandTruncNormal(AD216,VLOOKUP(Y216,$AZ$1:$BD$4,4,FALSE),0,VLOOKUP(Y216,$AZ$1:$BD$4,5,FALSE))</f>
        <v>101.24025976428359</v>
      </c>
      <c r="AF216" s="29">
        <f t="shared" si="24"/>
        <v>0</v>
      </c>
      <c r="AG216" s="29">
        <f t="shared" si="25"/>
        <v>0</v>
      </c>
      <c r="AH216" s="28">
        <f t="shared" si="31"/>
        <v>0</v>
      </c>
      <c r="AI216" s="28">
        <f t="shared" si="28"/>
        <v>0</v>
      </c>
      <c r="AJ216" s="13">
        <f t="shared" ca="1" si="29"/>
        <v>1.1769100220399054</v>
      </c>
      <c r="AK216" s="68">
        <v>0</v>
      </c>
      <c r="AL216" s="68">
        <v>1</v>
      </c>
      <c r="AM216" s="68" t="str">
        <f t="shared" si="30"/>
        <v>Anthopogenic_roads</v>
      </c>
      <c r="AO216" s="68"/>
      <c r="AP216" s="68"/>
      <c r="AY216" s="68"/>
      <c r="AZ216" s="68"/>
    </row>
    <row r="217" spans="1:52">
      <c r="A217" s="27">
        <v>411</v>
      </c>
      <c r="B217" s="27" t="s">
        <v>286</v>
      </c>
      <c r="C217" s="27" t="s">
        <v>1978</v>
      </c>
      <c r="D217" s="27"/>
      <c r="E217" s="27"/>
      <c r="F217" s="27" t="s">
        <v>66</v>
      </c>
      <c r="G217" s="27">
        <v>9</v>
      </c>
      <c r="H217" s="27" t="s">
        <v>53</v>
      </c>
      <c r="I217" s="27" t="s">
        <v>54</v>
      </c>
      <c r="J217" s="27"/>
      <c r="K217" s="27"/>
      <c r="L217" s="27" t="s">
        <v>56</v>
      </c>
      <c r="M217" s="27" t="s">
        <v>66</v>
      </c>
      <c r="N217" s="27">
        <v>9</v>
      </c>
      <c r="O217" s="27" t="s">
        <v>53</v>
      </c>
      <c r="P217" s="27" t="s">
        <v>58</v>
      </c>
      <c r="Q217" s="27"/>
      <c r="R217" s="27"/>
      <c r="S217" s="27"/>
      <c r="T217" s="27"/>
      <c r="U217" s="27"/>
      <c r="V217" s="27" t="s">
        <v>286</v>
      </c>
      <c r="W217" s="27">
        <v>12.03523</v>
      </c>
      <c r="X217" s="27">
        <v>-84.180459999999997</v>
      </c>
      <c r="Y217" s="27" t="s">
        <v>1983</v>
      </c>
      <c r="Z217" s="27" t="s">
        <v>1979</v>
      </c>
      <c r="AA217" s="27" t="s">
        <v>1929</v>
      </c>
      <c r="AB217" s="28">
        <f t="shared" si="26"/>
        <v>86.051000000000002</v>
      </c>
      <c r="AC217" s="28">
        <f ca="1">[3]!RandTruncNormal(AB217,VLOOKUP(Y217,$AZ$1:$BD$4,4,FALSE),0,VLOOKUP(Y217,$AZ$1:$BD$4,5,FALSE))</f>
        <v>62.984376589875488</v>
      </c>
      <c r="AD217" s="28">
        <f t="shared" si="27"/>
        <v>86.051000000000002</v>
      </c>
      <c r="AE217" s="28">
        <f ca="1">[3]!RandTruncNormal(AD217,VLOOKUP(Y217,$AZ$1:$BD$4,4,FALSE),0,VLOOKUP(Y217,$AZ$1:$BD$4,5,FALSE))</f>
        <v>131.65975309695619</v>
      </c>
      <c r="AF217" s="29">
        <f t="shared" si="24"/>
        <v>0</v>
      </c>
      <c r="AG217" s="29">
        <f t="shared" si="25"/>
        <v>0</v>
      </c>
      <c r="AH217" s="28">
        <f t="shared" si="31"/>
        <v>0</v>
      </c>
      <c r="AI217" s="28">
        <f t="shared" si="28"/>
        <v>0</v>
      </c>
      <c r="AJ217" s="13">
        <f t="shared" ca="1" si="29"/>
        <v>68.675376507080699</v>
      </c>
      <c r="AK217" s="68">
        <v>0</v>
      </c>
      <c r="AL217" s="68">
        <v>0</v>
      </c>
      <c r="AM217" s="68" t="str">
        <f t="shared" si="30"/>
        <v>Non-Anthropogenic</v>
      </c>
      <c r="AO217" s="68"/>
      <c r="AP217" s="68"/>
      <c r="AY217" s="68"/>
      <c r="AZ217" s="68"/>
    </row>
    <row r="218" spans="1:52">
      <c r="A218" s="27">
        <v>412</v>
      </c>
      <c r="B218" s="27" t="s">
        <v>287</v>
      </c>
      <c r="C218" s="27" t="s">
        <v>1978</v>
      </c>
      <c r="D218" s="27"/>
      <c r="E218" s="27"/>
      <c r="F218" s="27" t="s">
        <v>65</v>
      </c>
      <c r="G218" s="27">
        <v>4</v>
      </c>
      <c r="H218" s="27" t="s">
        <v>56</v>
      </c>
      <c r="I218" s="27" t="s">
        <v>54</v>
      </c>
      <c r="J218" s="27"/>
      <c r="K218" s="27"/>
      <c r="L218" s="27" t="s">
        <v>56</v>
      </c>
      <c r="M218" s="27" t="s">
        <v>65</v>
      </c>
      <c r="N218" s="27">
        <v>3</v>
      </c>
      <c r="O218" s="27" t="s">
        <v>53</v>
      </c>
      <c r="P218" s="27" t="s">
        <v>58</v>
      </c>
      <c r="Q218" s="27"/>
      <c r="R218" s="27"/>
      <c r="S218" s="27"/>
      <c r="T218" s="27"/>
      <c r="U218" s="27"/>
      <c r="V218" s="27" t="s">
        <v>287</v>
      </c>
      <c r="W218" s="27">
        <v>12.03607</v>
      </c>
      <c r="X218" s="27">
        <v>-83.924880000000002</v>
      </c>
      <c r="Y218" s="27" t="s">
        <v>1983</v>
      </c>
      <c r="Z218" s="27" t="s">
        <v>1977</v>
      </c>
      <c r="AA218" s="27" t="s">
        <v>1929</v>
      </c>
      <c r="AB218" s="28">
        <f t="shared" si="26"/>
        <v>50.756555555555551</v>
      </c>
      <c r="AC218" s="28">
        <f ca="1">[3]!RandTruncNormal(AB218,VLOOKUP(Y218,$AZ$1:$BD$4,4,FALSE),0,VLOOKUP(Y218,$AZ$1:$BD$4,5,FALSE))</f>
        <v>33.072693967697923</v>
      </c>
      <c r="AD218" s="28">
        <f t="shared" si="27"/>
        <v>43.697666666666663</v>
      </c>
      <c r="AE218" s="28">
        <f ca="1">[3]!RandTruncNormal(AD218,VLOOKUP(Y218,$AZ$1:$BD$4,4,FALSE),0,VLOOKUP(Y218,$AZ$1:$BD$4,5,FALSE))</f>
        <v>65.011740398304212</v>
      </c>
      <c r="AF218" s="29">
        <f t="shared" si="24"/>
        <v>-0.1111111111111111</v>
      </c>
      <c r="AG218" s="29">
        <f t="shared" si="25"/>
        <v>0</v>
      </c>
      <c r="AH218" s="28">
        <f t="shared" si="31"/>
        <v>0</v>
      </c>
      <c r="AI218" s="28">
        <f t="shared" si="28"/>
        <v>-7.0588888888888883</v>
      </c>
      <c r="AJ218" s="13">
        <f t="shared" ca="1" si="29"/>
        <v>31.93904643060629</v>
      </c>
      <c r="AK218" s="68">
        <v>0</v>
      </c>
      <c r="AL218" s="68">
        <v>0</v>
      </c>
      <c r="AM218" s="68" t="str">
        <f t="shared" si="30"/>
        <v>Non-Anthropogenic</v>
      </c>
      <c r="AO218" s="68"/>
      <c r="AP218" s="68"/>
      <c r="AY218" s="68"/>
      <c r="AZ218" s="68"/>
    </row>
    <row r="219" spans="1:52">
      <c r="A219" s="27">
        <v>413</v>
      </c>
      <c r="B219" s="27" t="s">
        <v>288</v>
      </c>
      <c r="C219" s="27" t="s">
        <v>1978</v>
      </c>
      <c r="D219" s="27"/>
      <c r="E219" s="27"/>
      <c r="F219" s="27" t="s">
        <v>66</v>
      </c>
      <c r="G219" s="27">
        <v>9</v>
      </c>
      <c r="H219" s="27" t="s">
        <v>53</v>
      </c>
      <c r="I219" s="27" t="s">
        <v>54</v>
      </c>
      <c r="J219" s="27"/>
      <c r="K219" s="27"/>
      <c r="L219" s="27" t="s">
        <v>56</v>
      </c>
      <c r="M219" s="27" t="s">
        <v>66</v>
      </c>
      <c r="N219" s="27">
        <v>9</v>
      </c>
      <c r="O219" s="27" t="s">
        <v>53</v>
      </c>
      <c r="P219" s="27" t="s">
        <v>58</v>
      </c>
      <c r="Q219" s="27"/>
      <c r="R219" s="27"/>
      <c r="S219" s="27"/>
      <c r="T219" s="27"/>
      <c r="U219" s="27"/>
      <c r="V219" s="27" t="s">
        <v>288</v>
      </c>
      <c r="W219" s="27">
        <v>12.07733</v>
      </c>
      <c r="X219" s="27">
        <v>-84.307249999999996</v>
      </c>
      <c r="Y219" s="27" t="s">
        <v>1983</v>
      </c>
      <c r="Z219" s="27" t="s">
        <v>1979</v>
      </c>
      <c r="AA219" s="27" t="s">
        <v>1928</v>
      </c>
      <c r="AB219" s="28">
        <f t="shared" si="26"/>
        <v>86.051000000000002</v>
      </c>
      <c r="AC219" s="28">
        <f ca="1">[3]!RandTruncNormal(AB219,VLOOKUP(Y219,$AZ$1:$BD$4,4,FALSE),0,VLOOKUP(Y219,$AZ$1:$BD$4,5,FALSE))</f>
        <v>100.13085934756639</v>
      </c>
      <c r="AD219" s="28">
        <f t="shared" si="27"/>
        <v>86.051000000000002</v>
      </c>
      <c r="AE219" s="28">
        <f ca="1">[3]!RandTruncNormal(AD219,VLOOKUP(Y219,$AZ$1:$BD$4,4,FALSE),0,VLOOKUP(Y219,$AZ$1:$BD$4,5,FALSE))</f>
        <v>64.170284197662099</v>
      </c>
      <c r="AF219" s="29">
        <f t="shared" si="24"/>
        <v>0</v>
      </c>
      <c r="AG219" s="29">
        <f t="shared" si="25"/>
        <v>0</v>
      </c>
      <c r="AH219" s="28">
        <f t="shared" si="31"/>
        <v>0</v>
      </c>
      <c r="AI219" s="28">
        <f t="shared" si="28"/>
        <v>0</v>
      </c>
      <c r="AJ219" s="13">
        <f t="shared" ca="1" si="29"/>
        <v>-35.960575149904287</v>
      </c>
      <c r="AK219" s="68">
        <v>0</v>
      </c>
      <c r="AL219" s="68">
        <v>1</v>
      </c>
      <c r="AM219" s="68" t="str">
        <f t="shared" si="30"/>
        <v>Anthopogenic_roads</v>
      </c>
      <c r="AO219" s="68"/>
      <c r="AP219" s="68"/>
      <c r="AY219" s="68"/>
      <c r="AZ219" s="68"/>
    </row>
    <row r="220" spans="1:52">
      <c r="A220" s="27">
        <v>414</v>
      </c>
      <c r="B220" s="27" t="s">
        <v>289</v>
      </c>
      <c r="C220" s="27" t="s">
        <v>1978</v>
      </c>
      <c r="D220" s="27"/>
      <c r="E220" s="27"/>
      <c r="F220" s="27" t="s">
        <v>65</v>
      </c>
      <c r="G220" s="27">
        <v>5</v>
      </c>
      <c r="H220" s="27" t="s">
        <v>53</v>
      </c>
      <c r="I220" s="27" t="s">
        <v>54</v>
      </c>
      <c r="J220" s="27"/>
      <c r="K220" s="27"/>
      <c r="L220" s="27" t="s">
        <v>56</v>
      </c>
      <c r="M220" s="27" t="s">
        <v>65</v>
      </c>
      <c r="N220" s="27">
        <v>6</v>
      </c>
      <c r="O220" s="27" t="s">
        <v>53</v>
      </c>
      <c r="P220" s="27" t="s">
        <v>58</v>
      </c>
      <c r="Q220" s="27"/>
      <c r="R220" s="27"/>
      <c r="S220" s="27"/>
      <c r="T220" s="27"/>
      <c r="U220" s="27"/>
      <c r="V220" s="27" t="s">
        <v>289</v>
      </c>
      <c r="W220" s="27">
        <v>12.07757</v>
      </c>
      <c r="X220" s="27">
        <v>-83.839690000000004</v>
      </c>
      <c r="Y220" s="27" t="s">
        <v>1983</v>
      </c>
      <c r="Z220" s="27" t="s">
        <v>1982</v>
      </c>
      <c r="AA220" s="27" t="s">
        <v>1929</v>
      </c>
      <c r="AB220" s="28">
        <f t="shared" si="26"/>
        <v>57.815444444444445</v>
      </c>
      <c r="AC220" s="28">
        <f ca="1">[3]!RandTruncNormal(AB220,VLOOKUP(Y220,$AZ$1:$BD$4,4,FALSE),0,VLOOKUP(Y220,$AZ$1:$BD$4,5,FALSE))</f>
        <v>157.3191098007423</v>
      </c>
      <c r="AD220" s="28">
        <f t="shared" si="27"/>
        <v>64.87433333333334</v>
      </c>
      <c r="AE220" s="28">
        <f ca="1">[3]!RandTruncNormal(AD220,VLOOKUP(Y220,$AZ$1:$BD$4,4,FALSE),0,VLOOKUP(Y220,$AZ$1:$BD$4,5,FALSE))</f>
        <v>83.507582599198514</v>
      </c>
      <c r="AF220" s="29">
        <f t="shared" si="24"/>
        <v>0.1111111111111111</v>
      </c>
      <c r="AG220" s="29">
        <f t="shared" si="25"/>
        <v>0</v>
      </c>
      <c r="AH220" s="28">
        <f t="shared" si="31"/>
        <v>0</v>
      </c>
      <c r="AI220" s="28">
        <f t="shared" si="28"/>
        <v>7.0588888888888883</v>
      </c>
      <c r="AJ220" s="13">
        <f t="shared" ca="1" si="29"/>
        <v>-73.811527201543782</v>
      </c>
      <c r="AK220" s="68">
        <v>0</v>
      </c>
      <c r="AL220" s="68">
        <v>0</v>
      </c>
      <c r="AM220" s="68" t="str">
        <f t="shared" si="30"/>
        <v>Non-Anthropogenic</v>
      </c>
      <c r="AO220" s="68"/>
      <c r="AP220" s="68"/>
      <c r="AY220" s="68"/>
      <c r="AZ220" s="68"/>
    </row>
    <row r="221" spans="1:52">
      <c r="A221" s="27">
        <v>415</v>
      </c>
      <c r="B221" s="27" t="s">
        <v>290</v>
      </c>
      <c r="C221" s="27" t="s">
        <v>1978</v>
      </c>
      <c r="D221" s="27"/>
      <c r="E221" s="27"/>
      <c r="F221" s="27" t="s">
        <v>66</v>
      </c>
      <c r="G221" s="27">
        <v>9</v>
      </c>
      <c r="H221" s="27" t="s">
        <v>53</v>
      </c>
      <c r="I221" s="27" t="s">
        <v>54</v>
      </c>
      <c r="J221" s="27"/>
      <c r="K221" s="27"/>
      <c r="L221" s="27" t="s">
        <v>56</v>
      </c>
      <c r="M221" s="27" t="s">
        <v>66</v>
      </c>
      <c r="N221" s="27">
        <v>9</v>
      </c>
      <c r="O221" s="27" t="s">
        <v>53</v>
      </c>
      <c r="P221" s="27" t="s">
        <v>58</v>
      </c>
      <c r="Q221" s="27"/>
      <c r="R221" s="27"/>
      <c r="S221" s="27"/>
      <c r="T221" s="27"/>
      <c r="U221" s="27"/>
      <c r="V221" s="27" t="s">
        <v>290</v>
      </c>
      <c r="W221" s="27">
        <v>12.12067</v>
      </c>
      <c r="X221" s="27">
        <v>-84.646919999999994</v>
      </c>
      <c r="Y221" s="27" t="s">
        <v>1983</v>
      </c>
      <c r="Z221" s="27" t="s">
        <v>1979</v>
      </c>
      <c r="AA221" s="27" t="s">
        <v>1928</v>
      </c>
      <c r="AB221" s="28">
        <f t="shared" si="26"/>
        <v>86.051000000000002</v>
      </c>
      <c r="AC221" s="28">
        <f ca="1">[3]!RandTruncNormal(AB221,VLOOKUP(Y221,$AZ$1:$BD$4,4,FALSE),0,VLOOKUP(Y221,$AZ$1:$BD$4,5,FALSE))</f>
        <v>137.10864894375464</v>
      </c>
      <c r="AD221" s="28">
        <f t="shared" si="27"/>
        <v>86.051000000000002</v>
      </c>
      <c r="AE221" s="28">
        <f ca="1">[3]!RandTruncNormal(AD221,VLOOKUP(Y221,$AZ$1:$BD$4,4,FALSE),0,VLOOKUP(Y221,$AZ$1:$BD$4,5,FALSE))</f>
        <v>100.19271078037541</v>
      </c>
      <c r="AF221" s="29">
        <f t="shared" si="24"/>
        <v>0</v>
      </c>
      <c r="AG221" s="29">
        <f t="shared" si="25"/>
        <v>0</v>
      </c>
      <c r="AH221" s="28">
        <f t="shared" si="31"/>
        <v>0</v>
      </c>
      <c r="AI221" s="28">
        <f t="shared" si="28"/>
        <v>0</v>
      </c>
      <c r="AJ221" s="13">
        <f t="shared" ca="1" si="29"/>
        <v>-36.915938163379238</v>
      </c>
      <c r="AK221" s="68">
        <v>0</v>
      </c>
      <c r="AL221" s="68">
        <v>1</v>
      </c>
      <c r="AM221" s="68" t="str">
        <f t="shared" si="30"/>
        <v>Anthopogenic_roads</v>
      </c>
      <c r="AO221" s="68"/>
      <c r="AP221" s="68"/>
      <c r="AY221" s="68"/>
      <c r="AZ221" s="68"/>
    </row>
    <row r="222" spans="1:52">
      <c r="A222" s="27">
        <v>416</v>
      </c>
      <c r="B222" s="27" t="s">
        <v>291</v>
      </c>
      <c r="C222" s="27" t="s">
        <v>1978</v>
      </c>
      <c r="D222" s="27"/>
      <c r="E222" s="27"/>
      <c r="F222" s="27" t="s">
        <v>66</v>
      </c>
      <c r="G222" s="27">
        <v>7</v>
      </c>
      <c r="H222" s="27" t="s">
        <v>53</v>
      </c>
      <c r="I222" s="27" t="s">
        <v>54</v>
      </c>
      <c r="J222" s="27"/>
      <c r="K222" s="27"/>
      <c r="L222" s="27" t="s">
        <v>56</v>
      </c>
      <c r="M222" s="27" t="s">
        <v>65</v>
      </c>
      <c r="N222" s="27">
        <v>6</v>
      </c>
      <c r="O222" s="27" t="s">
        <v>53</v>
      </c>
      <c r="P222" s="27" t="s">
        <v>58</v>
      </c>
      <c r="Q222" s="27"/>
      <c r="R222" s="27"/>
      <c r="S222" s="27"/>
      <c r="T222" s="27"/>
      <c r="U222" s="27"/>
      <c r="V222" s="27" t="s">
        <v>291</v>
      </c>
      <c r="W222" s="27">
        <v>12.120200000000001</v>
      </c>
      <c r="X222" s="27">
        <v>-84.349620000000002</v>
      </c>
      <c r="Y222" s="27" t="s">
        <v>1983</v>
      </c>
      <c r="Z222" s="27" t="s">
        <v>1977</v>
      </c>
      <c r="AA222" s="27" t="s">
        <v>1928</v>
      </c>
      <c r="AB222" s="28">
        <f t="shared" si="26"/>
        <v>71.933222222222227</v>
      </c>
      <c r="AC222" s="28">
        <f ca="1">[3]!RandTruncNormal(AB222,VLOOKUP(Y222,$AZ$1:$BD$4,4,FALSE),0,VLOOKUP(Y222,$AZ$1:$BD$4,5,FALSE))</f>
        <v>120.45133984661587</v>
      </c>
      <c r="AD222" s="28">
        <f t="shared" si="27"/>
        <v>64.87433333333334</v>
      </c>
      <c r="AE222" s="28">
        <f ca="1">[3]!RandTruncNormal(AD222,VLOOKUP(Y222,$AZ$1:$BD$4,4,FALSE),0,VLOOKUP(Y222,$AZ$1:$BD$4,5,FALSE))</f>
        <v>32.966709997582015</v>
      </c>
      <c r="AF222" s="29">
        <f t="shared" si="24"/>
        <v>-0.1111111111111111</v>
      </c>
      <c r="AG222" s="29">
        <f t="shared" si="25"/>
        <v>0</v>
      </c>
      <c r="AH222" s="28">
        <f t="shared" si="31"/>
        <v>0</v>
      </c>
      <c r="AI222" s="28">
        <f t="shared" si="28"/>
        <v>-7.0588888888888883</v>
      </c>
      <c r="AJ222" s="13">
        <f t="shared" ca="1" si="29"/>
        <v>-87.484629849033851</v>
      </c>
      <c r="AK222" s="68">
        <v>0</v>
      </c>
      <c r="AL222" s="68">
        <v>0</v>
      </c>
      <c r="AM222" s="68" t="str">
        <f t="shared" si="30"/>
        <v>Non-Anthropogenic</v>
      </c>
      <c r="AO222" s="68"/>
      <c r="AP222" s="68"/>
      <c r="AY222" s="68"/>
      <c r="AZ222" s="68"/>
    </row>
    <row r="223" spans="1:52">
      <c r="A223" s="27">
        <v>417</v>
      </c>
      <c r="B223" s="27" t="s">
        <v>292</v>
      </c>
      <c r="C223" s="27" t="s">
        <v>1978</v>
      </c>
      <c r="D223" s="27"/>
      <c r="E223" s="27"/>
      <c r="F223" s="27" t="s">
        <v>66</v>
      </c>
      <c r="G223" s="27">
        <v>9</v>
      </c>
      <c r="H223" s="27" t="s">
        <v>53</v>
      </c>
      <c r="I223" s="27" t="s">
        <v>54</v>
      </c>
      <c r="J223" s="27"/>
      <c r="K223" s="27"/>
      <c r="L223" s="27" t="s">
        <v>56</v>
      </c>
      <c r="M223" s="27" t="s">
        <v>66</v>
      </c>
      <c r="N223" s="27">
        <v>9</v>
      </c>
      <c r="O223" s="27" t="s">
        <v>53</v>
      </c>
      <c r="P223" s="27" t="s">
        <v>58</v>
      </c>
      <c r="Q223" s="27"/>
      <c r="R223" s="27"/>
      <c r="S223" s="27"/>
      <c r="T223" s="27"/>
      <c r="U223" s="27"/>
      <c r="V223" s="27" t="s">
        <v>292</v>
      </c>
      <c r="W223" s="27">
        <v>12.120559999999999</v>
      </c>
      <c r="X223" s="27">
        <v>-84.136769999999999</v>
      </c>
      <c r="Y223" s="27" t="s">
        <v>1983</v>
      </c>
      <c r="Z223" s="27" t="s">
        <v>1979</v>
      </c>
      <c r="AA223" s="27" t="s">
        <v>1928</v>
      </c>
      <c r="AB223" s="28">
        <f t="shared" si="26"/>
        <v>86.051000000000002</v>
      </c>
      <c r="AC223" s="28">
        <f ca="1">[3]!RandTruncNormal(AB223,VLOOKUP(Y223,$AZ$1:$BD$4,4,FALSE),0,VLOOKUP(Y223,$AZ$1:$BD$4,5,FALSE))</f>
        <v>55.320350704196422</v>
      </c>
      <c r="AD223" s="28">
        <f t="shared" si="27"/>
        <v>86.051000000000002</v>
      </c>
      <c r="AE223" s="28">
        <f ca="1">[3]!RandTruncNormal(AD223,VLOOKUP(Y223,$AZ$1:$BD$4,4,FALSE),0,VLOOKUP(Y223,$AZ$1:$BD$4,5,FALSE))</f>
        <v>77.547077333420233</v>
      </c>
      <c r="AF223" s="29">
        <f t="shared" si="24"/>
        <v>0</v>
      </c>
      <c r="AG223" s="29">
        <f t="shared" si="25"/>
        <v>0</v>
      </c>
      <c r="AH223" s="28">
        <f t="shared" si="31"/>
        <v>0</v>
      </c>
      <c r="AI223" s="28">
        <f t="shared" si="28"/>
        <v>0</v>
      </c>
      <c r="AJ223" s="13">
        <f t="shared" ca="1" si="29"/>
        <v>22.226726629223812</v>
      </c>
      <c r="AK223" s="68">
        <v>1</v>
      </c>
      <c r="AL223" s="68">
        <v>1</v>
      </c>
      <c r="AM223" s="68" t="str">
        <f t="shared" si="30"/>
        <v>Anthropogenic_roads_rivers</v>
      </c>
      <c r="AO223" s="68"/>
      <c r="AP223" s="68"/>
      <c r="AY223" s="68"/>
      <c r="AZ223" s="68"/>
    </row>
    <row r="224" spans="1:52">
      <c r="A224" s="27">
        <v>418</v>
      </c>
      <c r="B224" s="27" t="s">
        <v>293</v>
      </c>
      <c r="C224" s="27" t="s">
        <v>1978</v>
      </c>
      <c r="D224" s="27"/>
      <c r="E224" s="27"/>
      <c r="F224" s="27" t="s">
        <v>66</v>
      </c>
      <c r="G224" s="27">
        <v>9</v>
      </c>
      <c r="H224" s="27" t="s">
        <v>53</v>
      </c>
      <c r="I224" s="27" t="s">
        <v>54</v>
      </c>
      <c r="J224" s="27"/>
      <c r="K224" s="27"/>
      <c r="L224" s="27" t="s">
        <v>56</v>
      </c>
      <c r="M224" s="27" t="s">
        <v>66</v>
      </c>
      <c r="N224" s="27">
        <v>9</v>
      </c>
      <c r="O224" s="27" t="s">
        <v>53</v>
      </c>
      <c r="P224" s="27" t="s">
        <v>58</v>
      </c>
      <c r="Q224" s="27"/>
      <c r="R224" s="27"/>
      <c r="S224" s="27"/>
      <c r="T224" s="27"/>
      <c r="U224" s="27"/>
      <c r="V224" s="27" t="s">
        <v>293</v>
      </c>
      <c r="W224" s="27">
        <v>12.12049</v>
      </c>
      <c r="X224" s="27">
        <v>-83.881699999999995</v>
      </c>
      <c r="Y224" s="27" t="s">
        <v>1983</v>
      </c>
      <c r="Z224" s="27" t="s">
        <v>1979</v>
      </c>
      <c r="AA224" s="27" t="s">
        <v>1929</v>
      </c>
      <c r="AB224" s="28">
        <f t="shared" si="26"/>
        <v>86.051000000000002</v>
      </c>
      <c r="AC224" s="28">
        <f ca="1">[3]!RandTruncNormal(AB224,VLOOKUP(Y224,$AZ$1:$BD$4,4,FALSE),0,VLOOKUP(Y224,$AZ$1:$BD$4,5,FALSE))</f>
        <v>112.01506293473443</v>
      </c>
      <c r="AD224" s="28">
        <f t="shared" si="27"/>
        <v>86.051000000000002</v>
      </c>
      <c r="AE224" s="28">
        <f ca="1">[3]!RandTruncNormal(AD224,VLOOKUP(Y224,$AZ$1:$BD$4,4,FALSE),0,VLOOKUP(Y224,$AZ$1:$BD$4,5,FALSE))</f>
        <v>127.42175771234733</v>
      </c>
      <c r="AF224" s="29">
        <f t="shared" si="24"/>
        <v>0</v>
      </c>
      <c r="AG224" s="29">
        <f t="shared" si="25"/>
        <v>0</v>
      </c>
      <c r="AH224" s="28">
        <f t="shared" si="31"/>
        <v>0</v>
      </c>
      <c r="AI224" s="28">
        <f t="shared" si="28"/>
        <v>0</v>
      </c>
      <c r="AJ224" s="13">
        <f t="shared" ca="1" si="29"/>
        <v>15.406694777612898</v>
      </c>
      <c r="AK224" s="68">
        <v>0</v>
      </c>
      <c r="AL224" s="68">
        <v>0</v>
      </c>
      <c r="AM224" s="68" t="str">
        <f t="shared" si="30"/>
        <v>Non-Anthropogenic</v>
      </c>
      <c r="AO224" s="68"/>
      <c r="AP224" s="68"/>
      <c r="AY224" s="68"/>
      <c r="AZ224" s="68"/>
    </row>
    <row r="225" spans="1:52">
      <c r="A225" s="27">
        <v>419</v>
      </c>
      <c r="B225" s="27" t="s">
        <v>294</v>
      </c>
      <c r="C225" s="27" t="s">
        <v>1978</v>
      </c>
      <c r="D225" s="27"/>
      <c r="E225" s="27"/>
      <c r="F225" s="27" t="s">
        <v>66</v>
      </c>
      <c r="G225" s="27">
        <v>9</v>
      </c>
      <c r="H225" s="27" t="s">
        <v>53</v>
      </c>
      <c r="I225" s="27" t="s">
        <v>54</v>
      </c>
      <c r="J225" s="27"/>
      <c r="K225" s="27"/>
      <c r="L225" s="27" t="s">
        <v>56</v>
      </c>
      <c r="M225" s="27" t="s">
        <v>66</v>
      </c>
      <c r="N225" s="27">
        <v>9</v>
      </c>
      <c r="O225" s="27" t="s">
        <v>53</v>
      </c>
      <c r="P225" s="27" t="s">
        <v>58</v>
      </c>
      <c r="Q225" s="27"/>
      <c r="R225" s="27"/>
      <c r="S225" s="27"/>
      <c r="T225" s="27"/>
      <c r="U225" s="27"/>
      <c r="V225" s="27" t="s">
        <v>294</v>
      </c>
      <c r="W225" s="27">
        <v>12.16277</v>
      </c>
      <c r="X225" s="27">
        <v>-84.433949999999996</v>
      </c>
      <c r="Y225" s="27" t="s">
        <v>1983</v>
      </c>
      <c r="Z225" s="27" t="s">
        <v>1979</v>
      </c>
      <c r="AA225" s="27" t="s">
        <v>1928</v>
      </c>
      <c r="AB225" s="28">
        <f t="shared" si="26"/>
        <v>86.051000000000002</v>
      </c>
      <c r="AC225" s="28">
        <f ca="1">[3]!RandTruncNormal(AB225,VLOOKUP(Y225,$AZ$1:$BD$4,4,FALSE),0,VLOOKUP(Y225,$AZ$1:$BD$4,5,FALSE))</f>
        <v>122.55501140913582</v>
      </c>
      <c r="AD225" s="28">
        <f t="shared" si="27"/>
        <v>86.051000000000002</v>
      </c>
      <c r="AE225" s="28">
        <f ca="1">[3]!RandTruncNormal(AD225,VLOOKUP(Y225,$AZ$1:$BD$4,4,FALSE),0,VLOOKUP(Y225,$AZ$1:$BD$4,5,FALSE))</f>
        <v>56.448380186457378</v>
      </c>
      <c r="AF225" s="29">
        <f t="shared" si="24"/>
        <v>0</v>
      </c>
      <c r="AG225" s="29">
        <f t="shared" si="25"/>
        <v>0</v>
      </c>
      <c r="AH225" s="28">
        <f t="shared" si="31"/>
        <v>0</v>
      </c>
      <c r="AI225" s="28">
        <f t="shared" si="28"/>
        <v>0</v>
      </c>
      <c r="AJ225" s="13">
        <f t="shared" ca="1" si="29"/>
        <v>-66.106631222678431</v>
      </c>
      <c r="AK225" s="68">
        <v>0</v>
      </c>
      <c r="AL225" s="68">
        <v>1</v>
      </c>
      <c r="AM225" s="68" t="str">
        <f t="shared" si="30"/>
        <v>Anthopogenic_roads</v>
      </c>
      <c r="AO225" s="68"/>
      <c r="AP225" s="68"/>
      <c r="AY225" s="68"/>
      <c r="AZ225" s="68"/>
    </row>
    <row r="226" spans="1:52">
      <c r="A226" s="27">
        <v>420</v>
      </c>
      <c r="B226" s="27" t="s">
        <v>295</v>
      </c>
      <c r="C226" s="27" t="s">
        <v>1978</v>
      </c>
      <c r="D226" s="27"/>
      <c r="E226" s="27"/>
      <c r="F226" s="27" t="s">
        <v>66</v>
      </c>
      <c r="G226" s="27">
        <v>9</v>
      </c>
      <c r="H226" s="27" t="s">
        <v>53</v>
      </c>
      <c r="I226" s="27" t="s">
        <v>54</v>
      </c>
      <c r="J226" s="27"/>
      <c r="K226" s="27"/>
      <c r="L226" s="27" t="s">
        <v>56</v>
      </c>
      <c r="M226" s="27" t="s">
        <v>66</v>
      </c>
      <c r="N226" s="27">
        <v>9</v>
      </c>
      <c r="O226" s="27" t="s">
        <v>53</v>
      </c>
      <c r="P226" s="27" t="s">
        <v>58</v>
      </c>
      <c r="Q226" s="27"/>
      <c r="R226" s="27"/>
      <c r="S226" s="27"/>
      <c r="T226" s="27"/>
      <c r="U226" s="27"/>
      <c r="V226" s="27" t="s">
        <v>295</v>
      </c>
      <c r="W226" s="27">
        <v>12.163029999999999</v>
      </c>
      <c r="X226" s="27">
        <v>-83.881200000000007</v>
      </c>
      <c r="Y226" s="27" t="s">
        <v>1983</v>
      </c>
      <c r="Z226" s="27" t="s">
        <v>1979</v>
      </c>
      <c r="AA226" s="27" t="s">
        <v>1929</v>
      </c>
      <c r="AB226" s="28">
        <f t="shared" si="26"/>
        <v>86.051000000000002</v>
      </c>
      <c r="AC226" s="28">
        <f ca="1">[3]!RandTruncNormal(AB226,VLOOKUP(Y226,$AZ$1:$BD$4,4,FALSE),0,VLOOKUP(Y226,$AZ$1:$BD$4,5,FALSE))</f>
        <v>89.995225366342083</v>
      </c>
      <c r="AD226" s="28">
        <f t="shared" si="27"/>
        <v>86.051000000000002</v>
      </c>
      <c r="AE226" s="28">
        <f ca="1">[3]!RandTruncNormal(AD226,VLOOKUP(Y226,$AZ$1:$BD$4,4,FALSE),0,VLOOKUP(Y226,$AZ$1:$BD$4,5,FALSE))</f>
        <v>48.116501647455713</v>
      </c>
      <c r="AF226" s="29">
        <f t="shared" si="24"/>
        <v>0</v>
      </c>
      <c r="AG226" s="29">
        <f t="shared" si="25"/>
        <v>0</v>
      </c>
      <c r="AH226" s="28">
        <f t="shared" si="31"/>
        <v>0</v>
      </c>
      <c r="AI226" s="28">
        <f t="shared" si="28"/>
        <v>0</v>
      </c>
      <c r="AJ226" s="13">
        <f t="shared" ca="1" si="29"/>
        <v>-41.87872371888637</v>
      </c>
      <c r="AK226" s="68">
        <v>0</v>
      </c>
      <c r="AL226" s="68">
        <v>0</v>
      </c>
      <c r="AM226" s="68" t="str">
        <f t="shared" si="30"/>
        <v>Non-Anthropogenic</v>
      </c>
      <c r="AO226" s="68"/>
      <c r="AP226" s="68"/>
      <c r="AY226" s="68"/>
      <c r="AZ226" s="68"/>
    </row>
    <row r="227" spans="1:52">
      <c r="A227" s="27">
        <v>421</v>
      </c>
      <c r="B227" s="27" t="s">
        <v>296</v>
      </c>
      <c r="C227" s="27" t="s">
        <v>1978</v>
      </c>
      <c r="D227" s="27"/>
      <c r="E227" s="27"/>
      <c r="F227" s="27" t="s">
        <v>66</v>
      </c>
      <c r="G227" s="27">
        <v>8</v>
      </c>
      <c r="H227" s="27" t="s">
        <v>53</v>
      </c>
      <c r="I227" s="27" t="s">
        <v>54</v>
      </c>
      <c r="J227" s="27"/>
      <c r="K227" s="27"/>
      <c r="L227" s="27" t="s">
        <v>56</v>
      </c>
      <c r="M227" s="27" t="s">
        <v>66</v>
      </c>
      <c r="N227" s="27">
        <v>8</v>
      </c>
      <c r="O227" s="27" t="s">
        <v>61</v>
      </c>
      <c r="P227" s="27" t="s">
        <v>58</v>
      </c>
      <c r="Q227" s="27"/>
      <c r="R227" s="27"/>
      <c r="S227" s="27"/>
      <c r="T227" s="27"/>
      <c r="U227" s="27"/>
      <c r="V227" s="27" t="s">
        <v>296</v>
      </c>
      <c r="W227" s="27">
        <v>12.20532</v>
      </c>
      <c r="X227" s="27">
        <v>-84.520390000000006</v>
      </c>
      <c r="Y227" s="27" t="s">
        <v>1983</v>
      </c>
      <c r="Z227" s="27" t="s">
        <v>1979</v>
      </c>
      <c r="AA227" s="27" t="s">
        <v>1928</v>
      </c>
      <c r="AB227" s="28">
        <f t="shared" si="26"/>
        <v>78.992111111111114</v>
      </c>
      <c r="AC227" s="28">
        <f ca="1">[3]!RandTruncNormal(AB227,VLOOKUP(Y227,$AZ$1:$BD$4,4,FALSE),0,VLOOKUP(Y227,$AZ$1:$BD$4,5,FALSE))</f>
        <v>38.235977218502263</v>
      </c>
      <c r="AD227" s="28">
        <f t="shared" si="27"/>
        <v>78.992111111111114</v>
      </c>
      <c r="AE227" s="28">
        <f ca="1">[3]!RandTruncNormal(AD227,VLOOKUP(Y227,$AZ$1:$BD$4,4,FALSE),0,VLOOKUP(Y227,$AZ$1:$BD$4,5,FALSE))</f>
        <v>113.49877807489059</v>
      </c>
      <c r="AF227" s="29">
        <f t="shared" si="24"/>
        <v>0</v>
      </c>
      <c r="AG227" s="29">
        <f t="shared" si="25"/>
        <v>0</v>
      </c>
      <c r="AH227" s="28">
        <f t="shared" si="31"/>
        <v>0</v>
      </c>
      <c r="AI227" s="28">
        <f t="shared" si="28"/>
        <v>0</v>
      </c>
      <c r="AJ227" s="13">
        <f t="shared" ca="1" si="29"/>
        <v>75.262800856388338</v>
      </c>
      <c r="AK227" s="68">
        <v>0</v>
      </c>
      <c r="AL227" s="68">
        <v>0</v>
      </c>
      <c r="AM227" s="68" t="str">
        <f t="shared" si="30"/>
        <v>Non-Anthropogenic</v>
      </c>
      <c r="AO227" s="68"/>
      <c r="AP227" s="68"/>
      <c r="AY227" s="68"/>
      <c r="AZ227" s="68"/>
    </row>
    <row r="228" spans="1:52">
      <c r="A228" s="27">
        <v>422</v>
      </c>
      <c r="B228" s="27" t="s">
        <v>297</v>
      </c>
      <c r="C228" s="27" t="s">
        <v>1978</v>
      </c>
      <c r="D228" s="27"/>
      <c r="E228" s="27"/>
      <c r="F228" s="27" t="s">
        <v>65</v>
      </c>
      <c r="G228" s="27">
        <v>6</v>
      </c>
      <c r="H228" s="27" t="s">
        <v>53</v>
      </c>
      <c r="I228" s="27" t="s">
        <v>54</v>
      </c>
      <c r="J228" s="27"/>
      <c r="K228" s="27"/>
      <c r="L228" s="27" t="s">
        <v>56</v>
      </c>
      <c r="M228" s="27" t="s">
        <v>65</v>
      </c>
      <c r="N228" s="27">
        <v>6</v>
      </c>
      <c r="O228" s="27" t="s">
        <v>53</v>
      </c>
      <c r="P228" s="27" t="s">
        <v>58</v>
      </c>
      <c r="Q228" s="27"/>
      <c r="R228" s="27"/>
      <c r="S228" s="27"/>
      <c r="T228" s="27"/>
      <c r="U228" s="27"/>
      <c r="V228" s="27" t="s">
        <v>297</v>
      </c>
      <c r="W228" s="27">
        <v>12.20607</v>
      </c>
      <c r="X228" s="27">
        <v>-84.264889999999994</v>
      </c>
      <c r="Y228" s="27" t="s">
        <v>1983</v>
      </c>
      <c r="Z228" s="27" t="s">
        <v>1979</v>
      </c>
      <c r="AA228" s="27" t="s">
        <v>1928</v>
      </c>
      <c r="AB228" s="28">
        <f t="shared" si="26"/>
        <v>64.87433333333334</v>
      </c>
      <c r="AC228" s="28">
        <f ca="1">[3]!RandTruncNormal(AB228,VLOOKUP(Y228,$AZ$1:$BD$4,4,FALSE),0,VLOOKUP(Y228,$AZ$1:$BD$4,5,FALSE))</f>
        <v>78.50944895664901</v>
      </c>
      <c r="AD228" s="28">
        <f t="shared" si="27"/>
        <v>64.87433333333334</v>
      </c>
      <c r="AE228" s="28">
        <f ca="1">[3]!RandTruncNormal(AD228,VLOOKUP(Y228,$AZ$1:$BD$4,4,FALSE),0,VLOOKUP(Y228,$AZ$1:$BD$4,5,FALSE))</f>
        <v>17.205918577799302</v>
      </c>
      <c r="AF228" s="29">
        <f t="shared" si="24"/>
        <v>0</v>
      </c>
      <c r="AG228" s="29">
        <f t="shared" si="25"/>
        <v>0</v>
      </c>
      <c r="AH228" s="28">
        <f t="shared" si="31"/>
        <v>0</v>
      </c>
      <c r="AI228" s="28">
        <f t="shared" si="28"/>
        <v>0</v>
      </c>
      <c r="AJ228" s="13">
        <f t="shared" ca="1" si="29"/>
        <v>-61.303530378849707</v>
      </c>
      <c r="AK228" s="68">
        <v>0</v>
      </c>
      <c r="AL228" s="68">
        <v>1</v>
      </c>
      <c r="AM228" s="68" t="str">
        <f t="shared" si="30"/>
        <v>Anthopogenic_roads</v>
      </c>
      <c r="AO228" s="68"/>
      <c r="AP228" s="68"/>
      <c r="AY228" s="68"/>
      <c r="AZ228" s="68"/>
    </row>
    <row r="229" spans="1:52">
      <c r="A229" s="27">
        <v>423</v>
      </c>
      <c r="B229" s="27" t="s">
        <v>298</v>
      </c>
      <c r="C229" s="27" t="s">
        <v>1978</v>
      </c>
      <c r="D229" s="27"/>
      <c r="E229" s="27"/>
      <c r="F229" s="27" t="s">
        <v>66</v>
      </c>
      <c r="G229" s="27">
        <v>9</v>
      </c>
      <c r="H229" s="27" t="s">
        <v>53</v>
      </c>
      <c r="I229" s="27" t="s">
        <v>54</v>
      </c>
      <c r="J229" s="27"/>
      <c r="K229" s="27"/>
      <c r="L229" s="27" t="s">
        <v>56</v>
      </c>
      <c r="M229" s="27" t="s">
        <v>66</v>
      </c>
      <c r="N229" s="27">
        <v>9</v>
      </c>
      <c r="O229" s="27" t="s">
        <v>53</v>
      </c>
      <c r="P229" s="27" t="s">
        <v>58</v>
      </c>
      <c r="Q229" s="27"/>
      <c r="R229" s="27"/>
      <c r="S229" s="27"/>
      <c r="T229" s="27"/>
      <c r="U229" s="27"/>
      <c r="V229" s="27" t="s">
        <v>298</v>
      </c>
      <c r="W229" s="27">
        <v>12.205159999999999</v>
      </c>
      <c r="X229" s="27">
        <v>-84.010419999999996</v>
      </c>
      <c r="Y229" s="27" t="s">
        <v>1983</v>
      </c>
      <c r="Z229" s="27" t="s">
        <v>1979</v>
      </c>
      <c r="AA229" s="27" t="s">
        <v>1929</v>
      </c>
      <c r="AB229" s="28">
        <f t="shared" si="26"/>
        <v>86.051000000000002</v>
      </c>
      <c r="AC229" s="28">
        <f ca="1">[3]!RandTruncNormal(AB229,VLOOKUP(Y229,$AZ$1:$BD$4,4,FALSE),0,VLOOKUP(Y229,$AZ$1:$BD$4,5,FALSE))</f>
        <v>67.965805008524868</v>
      </c>
      <c r="AD229" s="28">
        <f t="shared" si="27"/>
        <v>86.051000000000002</v>
      </c>
      <c r="AE229" s="28">
        <f ca="1">[3]!RandTruncNormal(AD229,VLOOKUP(Y229,$AZ$1:$BD$4,4,FALSE),0,VLOOKUP(Y229,$AZ$1:$BD$4,5,FALSE))</f>
        <v>81.788083345882484</v>
      </c>
      <c r="AF229" s="29">
        <f t="shared" si="24"/>
        <v>0</v>
      </c>
      <c r="AG229" s="29">
        <f t="shared" si="25"/>
        <v>0</v>
      </c>
      <c r="AH229" s="28">
        <f t="shared" si="31"/>
        <v>0</v>
      </c>
      <c r="AI229" s="28">
        <f t="shared" si="28"/>
        <v>0</v>
      </c>
      <c r="AJ229" s="13">
        <f t="shared" ca="1" si="29"/>
        <v>13.822278337357616</v>
      </c>
      <c r="AK229" s="68">
        <v>0</v>
      </c>
      <c r="AL229" s="68">
        <v>0</v>
      </c>
      <c r="AM229" s="68" t="str">
        <f t="shared" si="30"/>
        <v>Non-Anthropogenic</v>
      </c>
      <c r="AO229" s="68"/>
      <c r="AP229" s="68"/>
      <c r="AY229" s="68"/>
      <c r="AZ229" s="68"/>
    </row>
    <row r="230" spans="1:52">
      <c r="A230" s="27">
        <v>424</v>
      </c>
      <c r="B230" s="27" t="s">
        <v>299</v>
      </c>
      <c r="C230" s="27" t="s">
        <v>1978</v>
      </c>
      <c r="D230" s="27"/>
      <c r="E230" s="27"/>
      <c r="F230" s="27" t="s">
        <v>66</v>
      </c>
      <c r="G230" s="27">
        <v>9</v>
      </c>
      <c r="H230" s="27" t="s">
        <v>53</v>
      </c>
      <c r="I230" s="27" t="s">
        <v>54</v>
      </c>
      <c r="J230" s="27"/>
      <c r="K230" s="27"/>
      <c r="L230" s="27" t="s">
        <v>56</v>
      </c>
      <c r="M230" s="27" t="s">
        <v>66</v>
      </c>
      <c r="N230" s="27">
        <v>9</v>
      </c>
      <c r="O230" s="27" t="s">
        <v>53</v>
      </c>
      <c r="P230" s="27" t="s">
        <v>60</v>
      </c>
      <c r="Q230" s="27"/>
      <c r="R230" s="27"/>
      <c r="S230" s="27"/>
      <c r="T230" s="27"/>
      <c r="U230" s="27"/>
      <c r="V230" s="27" t="s">
        <v>299</v>
      </c>
      <c r="W230" s="27">
        <v>12.20562</v>
      </c>
      <c r="X230" s="27">
        <v>-83.967650000000006</v>
      </c>
      <c r="Y230" s="27" t="s">
        <v>1983</v>
      </c>
      <c r="Z230" s="27" t="s">
        <v>1979</v>
      </c>
      <c r="AA230" s="27" t="s">
        <v>1928</v>
      </c>
      <c r="AB230" s="28">
        <f t="shared" si="26"/>
        <v>86.051000000000002</v>
      </c>
      <c r="AC230" s="28">
        <f ca="1">[3]!RandTruncNormal(AB230,VLOOKUP(Y230,$AZ$1:$BD$4,4,FALSE),0,VLOOKUP(Y230,$AZ$1:$BD$4,5,FALSE))</f>
        <v>88.528721965890412</v>
      </c>
      <c r="AD230" s="28">
        <f t="shared" si="27"/>
        <v>86.051000000000002</v>
      </c>
      <c r="AE230" s="28">
        <f ca="1">[3]!RandTruncNormal(AD230,VLOOKUP(Y230,$AZ$1:$BD$4,4,FALSE),0,VLOOKUP(Y230,$AZ$1:$BD$4,5,FALSE))</f>
        <v>109.37659299485595</v>
      </c>
      <c r="AF230" s="29">
        <f t="shared" si="24"/>
        <v>0</v>
      </c>
      <c r="AG230" s="29">
        <f t="shared" si="25"/>
        <v>0</v>
      </c>
      <c r="AH230" s="28">
        <f t="shared" si="31"/>
        <v>0</v>
      </c>
      <c r="AI230" s="28">
        <f t="shared" si="28"/>
        <v>0</v>
      </c>
      <c r="AJ230" s="13">
        <f t="shared" ca="1" si="29"/>
        <v>20.847871028965542</v>
      </c>
      <c r="AK230" s="68">
        <v>1</v>
      </c>
      <c r="AL230" s="68">
        <v>1</v>
      </c>
      <c r="AM230" s="68" t="str">
        <f t="shared" si="30"/>
        <v>Anthropogenic_roads_rivers</v>
      </c>
      <c r="AO230" s="68"/>
      <c r="AP230" s="68"/>
      <c r="AY230" s="68"/>
      <c r="AZ230" s="68"/>
    </row>
    <row r="231" spans="1:52">
      <c r="A231" s="27">
        <v>425</v>
      </c>
      <c r="B231" s="27" t="s">
        <v>300</v>
      </c>
      <c r="C231" s="27" t="s">
        <v>1978</v>
      </c>
      <c r="D231" s="27"/>
      <c r="E231" s="27"/>
      <c r="F231" s="27" t="s">
        <v>65</v>
      </c>
      <c r="G231" s="27">
        <v>4</v>
      </c>
      <c r="H231" s="27" t="s">
        <v>53</v>
      </c>
      <c r="I231" s="27" t="s">
        <v>54</v>
      </c>
      <c r="J231" s="27"/>
      <c r="K231" s="27"/>
      <c r="L231" s="27" t="s">
        <v>56</v>
      </c>
      <c r="M231" s="27" t="s">
        <v>65</v>
      </c>
      <c r="N231" s="27">
        <v>4</v>
      </c>
      <c r="O231" s="27" t="s">
        <v>53</v>
      </c>
      <c r="P231" s="27" t="s">
        <v>58</v>
      </c>
      <c r="Q231" s="27"/>
      <c r="R231" s="27"/>
      <c r="S231" s="27"/>
      <c r="T231" s="27"/>
      <c r="U231" s="27"/>
      <c r="V231" s="27" t="s">
        <v>300</v>
      </c>
      <c r="W231" s="27">
        <v>12.247780000000001</v>
      </c>
      <c r="X231" s="27">
        <v>-84.519750000000002</v>
      </c>
      <c r="Y231" s="27" t="s">
        <v>1983</v>
      </c>
      <c r="Z231" s="27" t="s">
        <v>1979</v>
      </c>
      <c r="AA231" s="27" t="s">
        <v>1928</v>
      </c>
      <c r="AB231" s="28">
        <f t="shared" si="26"/>
        <v>50.756555555555551</v>
      </c>
      <c r="AC231" s="28">
        <f ca="1">[3]!RandTruncNormal(AB231,VLOOKUP(Y231,$AZ$1:$BD$4,4,FALSE),0,VLOOKUP(Y231,$AZ$1:$BD$4,5,FALSE))</f>
        <v>53.809679552423518</v>
      </c>
      <c r="AD231" s="28">
        <f t="shared" si="27"/>
        <v>50.756555555555551</v>
      </c>
      <c r="AE231" s="28">
        <f ca="1">[3]!RandTruncNormal(AD231,VLOOKUP(Y231,$AZ$1:$BD$4,4,FALSE),0,VLOOKUP(Y231,$AZ$1:$BD$4,5,FALSE))</f>
        <v>53.257389338314198</v>
      </c>
      <c r="AF231" s="29">
        <f t="shared" si="24"/>
        <v>0</v>
      </c>
      <c r="AG231" s="29">
        <f t="shared" si="25"/>
        <v>0</v>
      </c>
      <c r="AH231" s="28">
        <f t="shared" si="31"/>
        <v>0</v>
      </c>
      <c r="AI231" s="28">
        <f t="shared" si="28"/>
        <v>0</v>
      </c>
      <c r="AJ231" s="13">
        <f t="shared" ca="1" si="29"/>
        <v>-0.55229021410931978</v>
      </c>
      <c r="AK231" s="68">
        <v>0</v>
      </c>
      <c r="AL231" s="68">
        <v>0</v>
      </c>
      <c r="AM231" s="68" t="str">
        <f t="shared" si="30"/>
        <v>Non-Anthropogenic</v>
      </c>
      <c r="AO231" s="68"/>
      <c r="AP231" s="68"/>
      <c r="AY231" s="68"/>
      <c r="AZ231" s="68"/>
    </row>
    <row r="232" spans="1:52">
      <c r="A232" s="27">
        <v>426</v>
      </c>
      <c r="B232" s="27" t="s">
        <v>301</v>
      </c>
      <c r="C232" s="27" t="s">
        <v>1978</v>
      </c>
      <c r="D232" s="27"/>
      <c r="E232" s="27"/>
      <c r="F232" s="27" t="s">
        <v>66</v>
      </c>
      <c r="G232" s="27">
        <v>9</v>
      </c>
      <c r="H232" s="27" t="s">
        <v>53</v>
      </c>
      <c r="I232" s="27" t="s">
        <v>54</v>
      </c>
      <c r="J232" s="27"/>
      <c r="K232" s="27"/>
      <c r="L232" s="27" t="s">
        <v>56</v>
      </c>
      <c r="M232" s="27" t="s">
        <v>66</v>
      </c>
      <c r="N232" s="27">
        <v>9</v>
      </c>
      <c r="O232" s="27" t="s">
        <v>53</v>
      </c>
      <c r="P232" s="27" t="s">
        <v>58</v>
      </c>
      <c r="Q232" s="27"/>
      <c r="R232" s="27"/>
      <c r="S232" s="27"/>
      <c r="T232" s="27"/>
      <c r="U232" s="27"/>
      <c r="V232" s="27" t="s">
        <v>301</v>
      </c>
      <c r="W232" s="27">
        <v>12.33263</v>
      </c>
      <c r="X232" s="27">
        <v>-84.09375</v>
      </c>
      <c r="Y232" s="27" t="s">
        <v>1983</v>
      </c>
      <c r="Z232" s="27" t="s">
        <v>1979</v>
      </c>
      <c r="AA232" s="27" t="s">
        <v>1928</v>
      </c>
      <c r="AB232" s="28">
        <f t="shared" si="26"/>
        <v>86.051000000000002</v>
      </c>
      <c r="AC232" s="28">
        <f ca="1">[3]!RandTruncNormal(AB232,VLOOKUP(Y232,$AZ$1:$BD$4,4,FALSE),0,VLOOKUP(Y232,$AZ$1:$BD$4,5,FALSE))</f>
        <v>169.14574119056124</v>
      </c>
      <c r="AD232" s="28">
        <f t="shared" si="27"/>
        <v>86.051000000000002</v>
      </c>
      <c r="AE232" s="28">
        <f ca="1">[3]!RandTruncNormal(AD232,VLOOKUP(Y232,$AZ$1:$BD$4,4,FALSE),0,VLOOKUP(Y232,$AZ$1:$BD$4,5,FALSE))</f>
        <v>80.363670620561919</v>
      </c>
      <c r="AF232" s="29">
        <f t="shared" si="24"/>
        <v>0</v>
      </c>
      <c r="AG232" s="29">
        <f t="shared" si="25"/>
        <v>0</v>
      </c>
      <c r="AH232" s="28">
        <f t="shared" si="31"/>
        <v>0</v>
      </c>
      <c r="AI232" s="28">
        <f t="shared" si="28"/>
        <v>0</v>
      </c>
      <c r="AJ232" s="13">
        <f t="shared" ca="1" si="29"/>
        <v>-88.78207056999932</v>
      </c>
      <c r="AK232" s="68">
        <v>1</v>
      </c>
      <c r="AL232" s="68">
        <v>1</v>
      </c>
      <c r="AM232" s="68" t="str">
        <f t="shared" si="30"/>
        <v>Anthropogenic_roads_rivers</v>
      </c>
      <c r="AO232" s="68"/>
      <c r="AP232" s="68"/>
      <c r="AY232" s="68"/>
      <c r="AZ232" s="68"/>
    </row>
    <row r="233" spans="1:52">
      <c r="A233" s="27">
        <v>427</v>
      </c>
      <c r="B233" s="27" t="s">
        <v>302</v>
      </c>
      <c r="C233" s="27" t="s">
        <v>1978</v>
      </c>
      <c r="D233" s="27"/>
      <c r="E233" s="27"/>
      <c r="F233" s="27" t="s">
        <v>65</v>
      </c>
      <c r="G233" s="27">
        <v>5</v>
      </c>
      <c r="H233" s="27" t="s">
        <v>53</v>
      </c>
      <c r="I233" s="27" t="s">
        <v>54</v>
      </c>
      <c r="J233" s="27"/>
      <c r="K233" s="27"/>
      <c r="L233" s="27" t="s">
        <v>56</v>
      </c>
      <c r="M233" s="27" t="s">
        <v>66</v>
      </c>
      <c r="N233" s="27">
        <v>8</v>
      </c>
      <c r="O233" s="27" t="s">
        <v>53</v>
      </c>
      <c r="P233" s="27" t="s">
        <v>58</v>
      </c>
      <c r="Q233" s="27"/>
      <c r="R233" s="27"/>
      <c r="S233" s="27"/>
      <c r="T233" s="27"/>
      <c r="U233" s="27"/>
      <c r="V233" s="27" t="s">
        <v>302</v>
      </c>
      <c r="W233" s="27">
        <v>12.33301</v>
      </c>
      <c r="X233" s="27">
        <v>-83.881150000000005</v>
      </c>
      <c r="Y233" s="27" t="s">
        <v>1983</v>
      </c>
      <c r="Z233" s="27" t="s">
        <v>1982</v>
      </c>
      <c r="AA233" s="27" t="s">
        <v>1928</v>
      </c>
      <c r="AB233" s="28">
        <f t="shared" si="26"/>
        <v>57.815444444444445</v>
      </c>
      <c r="AC233" s="28">
        <f ca="1">[3]!RandTruncNormal(AB233,VLOOKUP(Y233,$AZ$1:$BD$4,4,FALSE),0,VLOOKUP(Y233,$AZ$1:$BD$4,5,FALSE))</f>
        <v>76.032193693186471</v>
      </c>
      <c r="AD233" s="28">
        <f t="shared" si="27"/>
        <v>78.992111111111114</v>
      </c>
      <c r="AE233" s="28">
        <f ca="1">[3]!RandTruncNormal(AD233,VLOOKUP(Y233,$AZ$1:$BD$4,4,FALSE),0,VLOOKUP(Y233,$AZ$1:$BD$4,5,FALSE))</f>
        <v>71.705861585133675</v>
      </c>
      <c r="AF233" s="29">
        <f t="shared" si="24"/>
        <v>0.33333333333333331</v>
      </c>
      <c r="AG233" s="29">
        <f t="shared" si="25"/>
        <v>0.33333333333333331</v>
      </c>
      <c r="AH233" s="28">
        <f t="shared" si="31"/>
        <v>21.176666666666666</v>
      </c>
      <c r="AI233" s="28">
        <f t="shared" si="28"/>
        <v>21.176666666666666</v>
      </c>
      <c r="AJ233" s="13">
        <f t="shared" ca="1" si="29"/>
        <v>-4.3263321080527959</v>
      </c>
      <c r="AK233" s="68">
        <v>0</v>
      </c>
      <c r="AL233" s="68">
        <v>1</v>
      </c>
      <c r="AM233" s="68" t="str">
        <f t="shared" si="30"/>
        <v>Anthopogenic_roads</v>
      </c>
      <c r="AO233" s="68"/>
      <c r="AP233" s="68"/>
      <c r="AY233" s="68"/>
      <c r="AZ233" s="68"/>
    </row>
    <row r="234" spans="1:52">
      <c r="A234" s="27">
        <v>428</v>
      </c>
      <c r="B234" s="27" t="s">
        <v>303</v>
      </c>
      <c r="C234" s="27" t="s">
        <v>1978</v>
      </c>
      <c r="D234" s="27"/>
      <c r="E234" s="27"/>
      <c r="F234" s="27" t="s">
        <v>66</v>
      </c>
      <c r="G234" s="27">
        <v>9</v>
      </c>
      <c r="H234" s="27" t="s">
        <v>53</v>
      </c>
      <c r="I234" s="27" t="s">
        <v>54</v>
      </c>
      <c r="J234" s="27"/>
      <c r="K234" s="27"/>
      <c r="L234" s="27" t="s">
        <v>56</v>
      </c>
      <c r="M234" s="27" t="s">
        <v>66</v>
      </c>
      <c r="N234" s="27">
        <v>9</v>
      </c>
      <c r="O234" s="27" t="s">
        <v>53</v>
      </c>
      <c r="P234" s="27" t="s">
        <v>58</v>
      </c>
      <c r="Q234" s="27"/>
      <c r="R234" s="27"/>
      <c r="S234" s="27"/>
      <c r="T234" s="27"/>
      <c r="U234" s="27"/>
      <c r="V234" s="27" t="s">
        <v>303</v>
      </c>
      <c r="W234" s="27">
        <v>12.376060000000001</v>
      </c>
      <c r="X234" s="27">
        <v>-84.434889999999996</v>
      </c>
      <c r="Y234" s="27" t="s">
        <v>1983</v>
      </c>
      <c r="Z234" s="27" t="s">
        <v>1979</v>
      </c>
      <c r="AA234" s="27" t="s">
        <v>1928</v>
      </c>
      <c r="AB234" s="28">
        <f t="shared" si="26"/>
        <v>86.051000000000002</v>
      </c>
      <c r="AC234" s="28">
        <f ca="1">[3]!RandTruncNormal(AB234,VLOOKUP(Y234,$AZ$1:$BD$4,4,FALSE),0,VLOOKUP(Y234,$AZ$1:$BD$4,5,FALSE))</f>
        <v>70.156585611399848</v>
      </c>
      <c r="AD234" s="28">
        <f t="shared" si="27"/>
        <v>86.051000000000002</v>
      </c>
      <c r="AE234" s="28">
        <f ca="1">[3]!RandTruncNormal(AD234,VLOOKUP(Y234,$AZ$1:$BD$4,4,FALSE),0,VLOOKUP(Y234,$AZ$1:$BD$4,5,FALSE))</f>
        <v>99.435876338224631</v>
      </c>
      <c r="AF234" s="29">
        <f t="shared" si="24"/>
        <v>0</v>
      </c>
      <c r="AG234" s="29">
        <f t="shared" si="25"/>
        <v>0</v>
      </c>
      <c r="AH234" s="28">
        <f t="shared" si="31"/>
        <v>0</v>
      </c>
      <c r="AI234" s="28">
        <f t="shared" si="28"/>
        <v>0</v>
      </c>
      <c r="AJ234" s="13">
        <f t="shared" ca="1" si="29"/>
        <v>29.279290726824783</v>
      </c>
      <c r="AK234" s="68">
        <v>1</v>
      </c>
      <c r="AL234" s="68">
        <v>0</v>
      </c>
      <c r="AM234" s="68" t="str">
        <f t="shared" si="30"/>
        <v>Anthropogenic_rivers</v>
      </c>
      <c r="AO234" s="68"/>
      <c r="AP234" s="68"/>
      <c r="AY234" s="68"/>
      <c r="AZ234" s="68"/>
    </row>
    <row r="235" spans="1:52">
      <c r="A235" s="27">
        <v>429</v>
      </c>
      <c r="B235" s="27" t="s">
        <v>304</v>
      </c>
      <c r="C235" s="27" t="s">
        <v>1978</v>
      </c>
      <c r="D235" s="27"/>
      <c r="E235" s="27"/>
      <c r="F235" s="27" t="s">
        <v>65</v>
      </c>
      <c r="G235" s="27">
        <v>3</v>
      </c>
      <c r="H235" s="27" t="s">
        <v>61</v>
      </c>
      <c r="I235" s="27" t="s">
        <v>54</v>
      </c>
      <c r="J235" s="27"/>
      <c r="K235" s="27"/>
      <c r="L235" s="27" t="s">
        <v>56</v>
      </c>
      <c r="M235" s="27" t="s">
        <v>65</v>
      </c>
      <c r="N235" s="27">
        <v>4</v>
      </c>
      <c r="O235" s="27" t="s">
        <v>53</v>
      </c>
      <c r="P235" s="27" t="s">
        <v>58</v>
      </c>
      <c r="Q235" s="27"/>
      <c r="R235" s="27"/>
      <c r="S235" s="27"/>
      <c r="T235" s="27"/>
      <c r="U235" s="27"/>
      <c r="V235" s="27" t="s">
        <v>304</v>
      </c>
      <c r="W235" s="27">
        <v>12.3756</v>
      </c>
      <c r="X235" s="27">
        <v>-83.967619999999997</v>
      </c>
      <c r="Y235" s="27" t="s">
        <v>1983</v>
      </c>
      <c r="Z235" s="27" t="s">
        <v>1982</v>
      </c>
      <c r="AA235" s="27" t="s">
        <v>1928</v>
      </c>
      <c r="AB235" s="28">
        <f t="shared" si="26"/>
        <v>43.697666666666663</v>
      </c>
      <c r="AC235" s="28">
        <f ca="1">[3]!RandTruncNormal(AB235,VLOOKUP(Y235,$AZ$1:$BD$4,4,FALSE),0,VLOOKUP(Y235,$AZ$1:$BD$4,5,FALSE))</f>
        <v>61.270712962495175</v>
      </c>
      <c r="AD235" s="28">
        <f t="shared" si="27"/>
        <v>50.756555555555551</v>
      </c>
      <c r="AE235" s="28">
        <f ca="1">[3]!RandTruncNormal(AD235,VLOOKUP(Y235,$AZ$1:$BD$4,4,FALSE),0,VLOOKUP(Y235,$AZ$1:$BD$4,5,FALSE))</f>
        <v>87.316734009060596</v>
      </c>
      <c r="AF235" s="29">
        <f t="shared" si="24"/>
        <v>0.1111111111111111</v>
      </c>
      <c r="AG235" s="29">
        <f t="shared" si="25"/>
        <v>0</v>
      </c>
      <c r="AH235" s="28">
        <f t="shared" si="31"/>
        <v>0</v>
      </c>
      <c r="AI235" s="28">
        <f t="shared" si="28"/>
        <v>7.0588888888888883</v>
      </c>
      <c r="AJ235" s="13">
        <f t="shared" ca="1" si="29"/>
        <v>26.046021046565421</v>
      </c>
      <c r="AK235" s="68">
        <v>1</v>
      </c>
      <c r="AL235" s="68">
        <v>1</v>
      </c>
      <c r="AM235" s="68" t="str">
        <f t="shared" si="30"/>
        <v>Anthropogenic_roads_rivers</v>
      </c>
      <c r="AO235" s="68"/>
      <c r="AP235" s="68"/>
      <c r="AY235" s="68"/>
      <c r="AZ235" s="68"/>
    </row>
    <row r="236" spans="1:52">
      <c r="A236" s="27">
        <v>430</v>
      </c>
      <c r="B236" s="27" t="s">
        <v>305</v>
      </c>
      <c r="C236" s="27" t="s">
        <v>1978</v>
      </c>
      <c r="D236" s="27"/>
      <c r="E236" s="27"/>
      <c r="F236" s="27" t="s">
        <v>66</v>
      </c>
      <c r="G236" s="27">
        <v>9</v>
      </c>
      <c r="H236" s="27" t="s">
        <v>53</v>
      </c>
      <c r="I236" s="27" t="s">
        <v>54</v>
      </c>
      <c r="J236" s="27"/>
      <c r="K236" s="27"/>
      <c r="L236" s="27" t="s">
        <v>56</v>
      </c>
      <c r="M236" s="27" t="s">
        <v>66</v>
      </c>
      <c r="N236" s="27">
        <v>9</v>
      </c>
      <c r="O236" s="27" t="s">
        <v>53</v>
      </c>
      <c r="P236" s="27" t="s">
        <v>58</v>
      </c>
      <c r="Q236" s="27"/>
      <c r="R236" s="27"/>
      <c r="S236" s="27"/>
      <c r="T236" s="27"/>
      <c r="U236" s="27"/>
      <c r="V236" s="27" t="s">
        <v>305</v>
      </c>
      <c r="W236" s="27">
        <v>12.376060000000001</v>
      </c>
      <c r="X236" s="27">
        <v>-83.924880000000002</v>
      </c>
      <c r="Y236" s="27" t="s">
        <v>1983</v>
      </c>
      <c r="Z236" s="27" t="s">
        <v>1979</v>
      </c>
      <c r="AA236" s="27" t="s">
        <v>1929</v>
      </c>
      <c r="AB236" s="28">
        <f t="shared" si="26"/>
        <v>86.051000000000002</v>
      </c>
      <c r="AC236" s="28">
        <f ca="1">[3]!RandTruncNormal(AB236,VLOOKUP(Y236,$AZ$1:$BD$4,4,FALSE),0,VLOOKUP(Y236,$AZ$1:$BD$4,5,FALSE))</f>
        <v>97.477085578982425</v>
      </c>
      <c r="AD236" s="28">
        <f t="shared" si="27"/>
        <v>86.051000000000002</v>
      </c>
      <c r="AE236" s="28">
        <f ca="1">[3]!RandTruncNormal(AD236,VLOOKUP(Y236,$AZ$1:$BD$4,4,FALSE),0,VLOOKUP(Y236,$AZ$1:$BD$4,5,FALSE))</f>
        <v>31.340411336069351</v>
      </c>
      <c r="AF236" s="29">
        <f t="shared" si="24"/>
        <v>0</v>
      </c>
      <c r="AG236" s="29">
        <f t="shared" si="25"/>
        <v>0</v>
      </c>
      <c r="AH236" s="28">
        <f t="shared" si="31"/>
        <v>0</v>
      </c>
      <c r="AI236" s="28">
        <f t="shared" si="28"/>
        <v>0</v>
      </c>
      <c r="AJ236" s="13">
        <f t="shared" ca="1" si="29"/>
        <v>-66.136674242913074</v>
      </c>
      <c r="AK236" s="68">
        <v>0</v>
      </c>
      <c r="AL236" s="68">
        <v>0</v>
      </c>
      <c r="AM236" s="68" t="str">
        <f t="shared" si="30"/>
        <v>Non-Anthropogenic</v>
      </c>
      <c r="AO236" s="68"/>
      <c r="AP236" s="68"/>
      <c r="AY236" s="68"/>
      <c r="AZ236" s="68"/>
    </row>
    <row r="237" spans="1:52">
      <c r="A237" s="27">
        <v>431</v>
      </c>
      <c r="B237" s="27" t="s">
        <v>306</v>
      </c>
      <c r="C237" s="27" t="s">
        <v>1978</v>
      </c>
      <c r="D237" s="27"/>
      <c r="E237" s="27"/>
      <c r="F237" s="27" t="s">
        <v>66</v>
      </c>
      <c r="G237" s="27">
        <v>9</v>
      </c>
      <c r="H237" s="27" t="s">
        <v>53</v>
      </c>
      <c r="I237" s="27" t="s">
        <v>54</v>
      </c>
      <c r="J237" s="27"/>
      <c r="K237" s="27"/>
      <c r="L237" s="27" t="s">
        <v>56</v>
      </c>
      <c r="M237" s="27" t="s">
        <v>66</v>
      </c>
      <c r="N237" s="27">
        <v>9</v>
      </c>
      <c r="O237" s="27" t="s">
        <v>53</v>
      </c>
      <c r="P237" s="27" t="s">
        <v>58</v>
      </c>
      <c r="Q237" s="27"/>
      <c r="R237" s="27"/>
      <c r="S237" s="27"/>
      <c r="T237" s="27"/>
      <c r="U237" s="27"/>
      <c r="V237" s="27" t="s">
        <v>306</v>
      </c>
      <c r="W237" s="27">
        <v>12.41811</v>
      </c>
      <c r="X237" s="27">
        <v>-84.392189999999999</v>
      </c>
      <c r="Y237" s="27" t="s">
        <v>1983</v>
      </c>
      <c r="Z237" s="27" t="s">
        <v>1979</v>
      </c>
      <c r="AA237" s="27" t="s">
        <v>1929</v>
      </c>
      <c r="AB237" s="28">
        <f t="shared" si="26"/>
        <v>86.051000000000002</v>
      </c>
      <c r="AC237" s="28">
        <f ca="1">[3]!RandTruncNormal(AB237,VLOOKUP(Y237,$AZ$1:$BD$4,4,FALSE),0,VLOOKUP(Y237,$AZ$1:$BD$4,5,FALSE))</f>
        <v>43.995795187453467</v>
      </c>
      <c r="AD237" s="28">
        <f t="shared" si="27"/>
        <v>86.051000000000002</v>
      </c>
      <c r="AE237" s="28">
        <f ca="1">[3]!RandTruncNormal(AD237,VLOOKUP(Y237,$AZ$1:$BD$4,4,FALSE),0,VLOOKUP(Y237,$AZ$1:$BD$4,5,FALSE))</f>
        <v>77.924573240624923</v>
      </c>
      <c r="AF237" s="29">
        <f t="shared" si="24"/>
        <v>0</v>
      </c>
      <c r="AG237" s="29">
        <f t="shared" si="25"/>
        <v>0</v>
      </c>
      <c r="AH237" s="28">
        <f t="shared" si="31"/>
        <v>0</v>
      </c>
      <c r="AI237" s="28">
        <f t="shared" si="28"/>
        <v>0</v>
      </c>
      <c r="AJ237" s="13">
        <f t="shared" ca="1" si="29"/>
        <v>33.928778053171456</v>
      </c>
      <c r="AK237" s="68">
        <v>1</v>
      </c>
      <c r="AL237" s="68">
        <v>0</v>
      </c>
      <c r="AM237" s="68" t="str">
        <f t="shared" si="30"/>
        <v>Anthropogenic_rivers</v>
      </c>
      <c r="AO237" s="68"/>
      <c r="AP237" s="68"/>
      <c r="AY237" s="68"/>
      <c r="AZ237" s="68"/>
    </row>
    <row r="238" spans="1:52">
      <c r="A238" s="27">
        <v>432</v>
      </c>
      <c r="B238" s="27" t="s">
        <v>307</v>
      </c>
      <c r="C238" s="27" t="s">
        <v>1978</v>
      </c>
      <c r="D238" s="27"/>
      <c r="E238" s="27"/>
      <c r="F238" s="27" t="s">
        <v>66</v>
      </c>
      <c r="G238" s="27">
        <v>9</v>
      </c>
      <c r="H238" s="27" t="s">
        <v>53</v>
      </c>
      <c r="I238" s="27" t="s">
        <v>54</v>
      </c>
      <c r="J238" s="27"/>
      <c r="K238" s="27"/>
      <c r="L238" s="27" t="s">
        <v>56</v>
      </c>
      <c r="M238" s="27" t="s">
        <v>66</v>
      </c>
      <c r="N238" s="27">
        <v>9</v>
      </c>
      <c r="O238" s="27" t="s">
        <v>53</v>
      </c>
      <c r="P238" s="27" t="s">
        <v>60</v>
      </c>
      <c r="Q238" s="27"/>
      <c r="R238" s="27"/>
      <c r="S238" s="27"/>
      <c r="T238" s="27"/>
      <c r="U238" s="27"/>
      <c r="V238" s="27" t="s">
        <v>307</v>
      </c>
      <c r="W238" s="27">
        <v>12.417199999999999</v>
      </c>
      <c r="X238" s="27">
        <v>-84.137159999999994</v>
      </c>
      <c r="Y238" s="27" t="s">
        <v>1983</v>
      </c>
      <c r="Z238" s="27" t="s">
        <v>1979</v>
      </c>
      <c r="AA238" s="27" t="s">
        <v>1929</v>
      </c>
      <c r="AB238" s="28">
        <f t="shared" si="26"/>
        <v>86.051000000000002</v>
      </c>
      <c r="AC238" s="28">
        <f ca="1">[3]!RandTruncNormal(AB238,VLOOKUP(Y238,$AZ$1:$BD$4,4,FALSE),0,VLOOKUP(Y238,$AZ$1:$BD$4,5,FALSE))</f>
        <v>104.23048391431468</v>
      </c>
      <c r="AD238" s="28">
        <f t="shared" si="27"/>
        <v>86.051000000000002</v>
      </c>
      <c r="AE238" s="28">
        <f ca="1">[3]!RandTruncNormal(AD238,VLOOKUP(Y238,$AZ$1:$BD$4,4,FALSE),0,VLOOKUP(Y238,$AZ$1:$BD$4,5,FALSE))</f>
        <v>57.978728649763234</v>
      </c>
      <c r="AF238" s="29">
        <f t="shared" si="24"/>
        <v>0</v>
      </c>
      <c r="AG238" s="29">
        <f t="shared" si="25"/>
        <v>0</v>
      </c>
      <c r="AH238" s="28">
        <f t="shared" si="31"/>
        <v>0</v>
      </c>
      <c r="AI238" s="28">
        <f t="shared" si="28"/>
        <v>0</v>
      </c>
      <c r="AJ238" s="13">
        <f t="shared" ca="1" si="29"/>
        <v>-46.251755264551441</v>
      </c>
      <c r="AK238" s="68">
        <v>0</v>
      </c>
      <c r="AL238" s="68">
        <v>0</v>
      </c>
      <c r="AM238" s="68" t="str">
        <f t="shared" si="30"/>
        <v>Non-Anthropogenic</v>
      </c>
      <c r="AO238" s="68"/>
      <c r="AP238" s="68"/>
      <c r="AY238" s="68"/>
      <c r="AZ238" s="68"/>
    </row>
    <row r="239" spans="1:52">
      <c r="A239" s="27">
        <v>433</v>
      </c>
      <c r="B239" s="27" t="s">
        <v>308</v>
      </c>
      <c r="C239" s="27" t="s">
        <v>1978</v>
      </c>
      <c r="D239" s="27"/>
      <c r="E239" s="27"/>
      <c r="F239" s="27" t="s">
        <v>66</v>
      </c>
      <c r="G239" s="27">
        <v>9</v>
      </c>
      <c r="H239" s="27" t="s">
        <v>53</v>
      </c>
      <c r="I239" s="27" t="s">
        <v>54</v>
      </c>
      <c r="J239" s="27"/>
      <c r="K239" s="27"/>
      <c r="L239" s="27" t="s">
        <v>56</v>
      </c>
      <c r="M239" s="27" t="s">
        <v>66</v>
      </c>
      <c r="N239" s="27">
        <v>9</v>
      </c>
      <c r="O239" s="27" t="s">
        <v>53</v>
      </c>
      <c r="P239" s="27" t="s">
        <v>58</v>
      </c>
      <c r="Q239" s="27"/>
      <c r="R239" s="27"/>
      <c r="S239" s="27"/>
      <c r="T239" s="27"/>
      <c r="U239" s="27"/>
      <c r="V239" s="27" t="s">
        <v>308</v>
      </c>
      <c r="W239" s="27">
        <v>12.41756</v>
      </c>
      <c r="X239" s="27">
        <v>-83.924629999999993</v>
      </c>
      <c r="Y239" s="27" t="s">
        <v>1983</v>
      </c>
      <c r="Z239" s="27" t="s">
        <v>1979</v>
      </c>
      <c r="AA239" s="27" t="s">
        <v>1928</v>
      </c>
      <c r="AB239" s="28">
        <f t="shared" si="26"/>
        <v>86.051000000000002</v>
      </c>
      <c r="AC239" s="28">
        <f ca="1">[3]!RandTruncNormal(AB239,VLOOKUP(Y239,$AZ$1:$BD$4,4,FALSE),0,VLOOKUP(Y239,$AZ$1:$BD$4,5,FALSE))</f>
        <v>97.422960755242983</v>
      </c>
      <c r="AD239" s="28">
        <f t="shared" si="27"/>
        <v>86.051000000000002</v>
      </c>
      <c r="AE239" s="28">
        <f ca="1">[3]!RandTruncNormal(AD239,VLOOKUP(Y239,$AZ$1:$BD$4,4,FALSE),0,VLOOKUP(Y239,$AZ$1:$BD$4,5,FALSE))</f>
        <v>112.95182904929555</v>
      </c>
      <c r="AF239" s="29">
        <f t="shared" si="24"/>
        <v>0</v>
      </c>
      <c r="AG239" s="29">
        <f t="shared" si="25"/>
        <v>0</v>
      </c>
      <c r="AH239" s="28">
        <f t="shared" si="31"/>
        <v>0</v>
      </c>
      <c r="AI239" s="28">
        <f t="shared" si="28"/>
        <v>0</v>
      </c>
      <c r="AJ239" s="13">
        <f t="shared" ca="1" si="29"/>
        <v>15.528868294052572</v>
      </c>
      <c r="AK239" s="68">
        <v>1</v>
      </c>
      <c r="AL239" s="68">
        <v>0</v>
      </c>
      <c r="AM239" s="68" t="str">
        <f t="shared" si="30"/>
        <v>Anthropogenic_rivers</v>
      </c>
      <c r="AO239" s="68"/>
      <c r="AP239" s="68"/>
      <c r="AY239" s="68"/>
      <c r="AZ239" s="68"/>
    </row>
    <row r="240" spans="1:52">
      <c r="A240" s="27">
        <v>434</v>
      </c>
      <c r="B240" s="27" t="s">
        <v>309</v>
      </c>
      <c r="C240" s="27" t="s">
        <v>1978</v>
      </c>
      <c r="D240" s="27"/>
      <c r="E240" s="27"/>
      <c r="F240" s="27" t="s">
        <v>66</v>
      </c>
      <c r="G240" s="27">
        <v>9</v>
      </c>
      <c r="H240" s="27" t="s">
        <v>53</v>
      </c>
      <c r="I240" s="27" t="s">
        <v>54</v>
      </c>
      <c r="J240" s="27"/>
      <c r="K240" s="27"/>
      <c r="L240" s="27" t="s">
        <v>56</v>
      </c>
      <c r="M240" s="27" t="s">
        <v>66</v>
      </c>
      <c r="N240" s="27">
        <v>9</v>
      </c>
      <c r="O240" s="27" t="s">
        <v>53</v>
      </c>
      <c r="P240" s="27" t="s">
        <v>58</v>
      </c>
      <c r="Q240" s="27"/>
      <c r="R240" s="27"/>
      <c r="S240" s="27"/>
      <c r="T240" s="27"/>
      <c r="U240" s="27"/>
      <c r="V240" s="27" t="s">
        <v>309</v>
      </c>
      <c r="W240" s="27">
        <v>12.418010000000001</v>
      </c>
      <c r="X240" s="27">
        <v>-83.88212</v>
      </c>
      <c r="Y240" s="27" t="s">
        <v>1983</v>
      </c>
      <c r="Z240" s="27" t="s">
        <v>1979</v>
      </c>
      <c r="AA240" s="27" t="s">
        <v>1929</v>
      </c>
      <c r="AB240" s="28">
        <f t="shared" si="26"/>
        <v>86.051000000000002</v>
      </c>
      <c r="AC240" s="28">
        <f ca="1">[3]!RandTruncNormal(AB240,VLOOKUP(Y240,$AZ$1:$BD$4,4,FALSE),0,VLOOKUP(Y240,$AZ$1:$BD$4,5,FALSE))</f>
        <v>49.684685574231494</v>
      </c>
      <c r="AD240" s="28">
        <f t="shared" si="27"/>
        <v>86.051000000000002</v>
      </c>
      <c r="AE240" s="28">
        <f ca="1">[3]!RandTruncNormal(AD240,VLOOKUP(Y240,$AZ$1:$BD$4,4,FALSE),0,VLOOKUP(Y240,$AZ$1:$BD$4,5,FALSE))</f>
        <v>63.674023675402459</v>
      </c>
      <c r="AF240" s="29">
        <f t="shared" si="24"/>
        <v>0</v>
      </c>
      <c r="AG240" s="29">
        <f t="shared" si="25"/>
        <v>0</v>
      </c>
      <c r="AH240" s="28">
        <f t="shared" si="31"/>
        <v>0</v>
      </c>
      <c r="AI240" s="28">
        <f t="shared" si="28"/>
        <v>0</v>
      </c>
      <c r="AJ240" s="13">
        <f t="shared" ca="1" si="29"/>
        <v>13.989338101170965</v>
      </c>
      <c r="AK240" s="68">
        <v>0</v>
      </c>
      <c r="AL240" s="68">
        <v>0</v>
      </c>
      <c r="AM240" s="68" t="str">
        <f t="shared" si="30"/>
        <v>Non-Anthropogenic</v>
      </c>
      <c r="AO240" s="68"/>
      <c r="AP240" s="68"/>
      <c r="AY240" s="68"/>
      <c r="AZ240" s="68"/>
    </row>
    <row r="241" spans="1:52">
      <c r="A241" s="27">
        <v>435</v>
      </c>
      <c r="B241" s="27" t="s">
        <v>310</v>
      </c>
      <c r="C241" s="27" t="s">
        <v>1978</v>
      </c>
      <c r="D241" s="27"/>
      <c r="E241" s="27"/>
      <c r="F241" s="27" t="s">
        <v>66</v>
      </c>
      <c r="G241" s="27">
        <v>9</v>
      </c>
      <c r="H241" s="27" t="s">
        <v>53</v>
      </c>
      <c r="I241" s="27" t="s">
        <v>54</v>
      </c>
      <c r="J241" s="27"/>
      <c r="K241" s="27"/>
      <c r="L241" s="27" t="s">
        <v>56</v>
      </c>
      <c r="M241" s="27" t="s">
        <v>66</v>
      </c>
      <c r="N241" s="27">
        <v>9</v>
      </c>
      <c r="O241" s="27" t="s">
        <v>53</v>
      </c>
      <c r="P241" s="27" t="s">
        <v>58</v>
      </c>
      <c r="Q241" s="27"/>
      <c r="R241" s="27"/>
      <c r="S241" s="27"/>
      <c r="T241" s="27"/>
      <c r="U241" s="27"/>
      <c r="V241" s="27" t="s">
        <v>310</v>
      </c>
      <c r="W241" s="27">
        <v>12.460290000000001</v>
      </c>
      <c r="X241" s="27">
        <v>-84.689580000000007</v>
      </c>
      <c r="Y241" s="27" t="s">
        <v>1983</v>
      </c>
      <c r="Z241" s="27" t="s">
        <v>1979</v>
      </c>
      <c r="AA241" s="27" t="s">
        <v>1928</v>
      </c>
      <c r="AB241" s="28">
        <f t="shared" si="26"/>
        <v>86.051000000000002</v>
      </c>
      <c r="AC241" s="28">
        <f ca="1">[3]!RandTruncNormal(AB241,VLOOKUP(Y241,$AZ$1:$BD$4,4,FALSE),0,VLOOKUP(Y241,$AZ$1:$BD$4,5,FALSE))</f>
        <v>74.10573075024368</v>
      </c>
      <c r="AD241" s="28">
        <f t="shared" si="27"/>
        <v>86.051000000000002</v>
      </c>
      <c r="AE241" s="28">
        <f ca="1">[3]!RandTruncNormal(AD241,VLOOKUP(Y241,$AZ$1:$BD$4,4,FALSE),0,VLOOKUP(Y241,$AZ$1:$BD$4,5,FALSE))</f>
        <v>84.685837514154642</v>
      </c>
      <c r="AF241" s="29">
        <f t="shared" si="24"/>
        <v>0</v>
      </c>
      <c r="AG241" s="29">
        <f t="shared" si="25"/>
        <v>0</v>
      </c>
      <c r="AH241" s="28">
        <f t="shared" si="31"/>
        <v>0</v>
      </c>
      <c r="AI241" s="28">
        <f t="shared" si="28"/>
        <v>0</v>
      </c>
      <c r="AJ241" s="13">
        <f t="shared" ca="1" si="29"/>
        <v>10.580106763910962</v>
      </c>
      <c r="AK241" s="68">
        <v>0</v>
      </c>
      <c r="AL241" s="68">
        <v>1</v>
      </c>
      <c r="AM241" s="68" t="str">
        <f t="shared" si="30"/>
        <v>Anthopogenic_roads</v>
      </c>
      <c r="AO241" s="68"/>
      <c r="AP241" s="68"/>
      <c r="AY241" s="68"/>
      <c r="AZ241" s="68"/>
    </row>
    <row r="242" spans="1:52">
      <c r="A242" s="27">
        <v>436</v>
      </c>
      <c r="B242" s="27" t="s">
        <v>311</v>
      </c>
      <c r="C242" s="27" t="s">
        <v>1978</v>
      </c>
      <c r="D242" s="27"/>
      <c r="E242" s="27"/>
      <c r="F242" s="27" t="s">
        <v>66</v>
      </c>
      <c r="G242" s="27">
        <v>9</v>
      </c>
      <c r="H242" s="27" t="s">
        <v>53</v>
      </c>
      <c r="I242" s="27" t="s">
        <v>54</v>
      </c>
      <c r="J242" s="27"/>
      <c r="K242" s="27"/>
      <c r="L242" s="27" t="s">
        <v>56</v>
      </c>
      <c r="M242" s="27" t="s">
        <v>65</v>
      </c>
      <c r="N242" s="27">
        <v>5</v>
      </c>
      <c r="O242" s="27" t="s">
        <v>61</v>
      </c>
      <c r="P242" s="27" t="s">
        <v>58</v>
      </c>
      <c r="Q242" s="27"/>
      <c r="R242" s="27"/>
      <c r="S242" s="27"/>
      <c r="T242" s="27"/>
      <c r="U242" s="27"/>
      <c r="V242" s="27" t="s">
        <v>311</v>
      </c>
      <c r="W242" s="27">
        <v>12.460599999999999</v>
      </c>
      <c r="X242" s="27">
        <v>-84.476789999999994</v>
      </c>
      <c r="Y242" s="27" t="s">
        <v>1983</v>
      </c>
      <c r="Z242" s="27" t="s">
        <v>1977</v>
      </c>
      <c r="AA242" s="27" t="s">
        <v>1929</v>
      </c>
      <c r="AB242" s="28">
        <f t="shared" si="26"/>
        <v>86.051000000000002</v>
      </c>
      <c r="AC242" s="28">
        <f ca="1">[3]!RandTruncNormal(AB242,VLOOKUP(Y242,$AZ$1:$BD$4,4,FALSE),0,VLOOKUP(Y242,$AZ$1:$BD$4,5,FALSE))</f>
        <v>23.171742062930036</v>
      </c>
      <c r="AD242" s="28">
        <f t="shared" si="27"/>
        <v>57.815444444444445</v>
      </c>
      <c r="AE242" s="28">
        <f ca="1">[3]!RandTruncNormal(AD242,VLOOKUP(Y242,$AZ$1:$BD$4,4,FALSE),0,VLOOKUP(Y242,$AZ$1:$BD$4,5,FALSE))</f>
        <v>49.093180718970629</v>
      </c>
      <c r="AF242" s="29">
        <f t="shared" si="24"/>
        <v>-0.44444444444444442</v>
      </c>
      <c r="AG242" s="29">
        <f t="shared" si="25"/>
        <v>-0.44444444444444442</v>
      </c>
      <c r="AH242" s="28">
        <f t="shared" si="31"/>
        <v>-28.235555555555553</v>
      </c>
      <c r="AI242" s="28">
        <f t="shared" si="28"/>
        <v>-28.235555555555553</v>
      </c>
      <c r="AJ242" s="13">
        <f t="shared" ca="1" si="29"/>
        <v>25.921438656040593</v>
      </c>
      <c r="AK242" s="68">
        <v>1</v>
      </c>
      <c r="AL242" s="68">
        <v>0</v>
      </c>
      <c r="AM242" s="68" t="str">
        <f t="shared" si="30"/>
        <v>Anthropogenic_rivers</v>
      </c>
      <c r="AO242" s="68"/>
      <c r="AP242" s="68"/>
      <c r="AY242" s="68"/>
      <c r="AZ242" s="68"/>
    </row>
    <row r="243" spans="1:52">
      <c r="A243" s="27">
        <v>437</v>
      </c>
      <c r="B243" s="27" t="s">
        <v>312</v>
      </c>
      <c r="C243" s="27" t="s">
        <v>1978</v>
      </c>
      <c r="D243" s="27"/>
      <c r="E243" s="27"/>
      <c r="F243" s="27" t="s">
        <v>66</v>
      </c>
      <c r="G243" s="27">
        <v>9</v>
      </c>
      <c r="H243" s="27" t="s">
        <v>53</v>
      </c>
      <c r="I243" s="27" t="s">
        <v>54</v>
      </c>
      <c r="J243" s="27"/>
      <c r="K243" s="27"/>
      <c r="L243" s="27" t="s">
        <v>56</v>
      </c>
      <c r="M243" s="27" t="s">
        <v>65</v>
      </c>
      <c r="N243" s="27">
        <v>5</v>
      </c>
      <c r="O243" s="27" t="s">
        <v>53</v>
      </c>
      <c r="P243" s="27" t="s">
        <v>58</v>
      </c>
      <c r="Q243" s="27"/>
      <c r="R243" s="27"/>
      <c r="S243" s="27"/>
      <c r="T243" s="27"/>
      <c r="U243" s="27"/>
      <c r="V243" s="27" t="s">
        <v>312</v>
      </c>
      <c r="W243" s="27">
        <v>12.46045</v>
      </c>
      <c r="X243" s="27">
        <v>-83.881609999999995</v>
      </c>
      <c r="Y243" s="27" t="s">
        <v>1983</v>
      </c>
      <c r="Z243" s="27" t="s">
        <v>1977</v>
      </c>
      <c r="AA243" s="27" t="s">
        <v>1929</v>
      </c>
      <c r="AB243" s="28">
        <f t="shared" si="26"/>
        <v>86.051000000000002</v>
      </c>
      <c r="AC243" s="28">
        <f ca="1">[3]!RandTruncNormal(AB243,VLOOKUP(Y243,$AZ$1:$BD$4,4,FALSE),0,VLOOKUP(Y243,$AZ$1:$BD$4,5,FALSE))</f>
        <v>97.894151330890992</v>
      </c>
      <c r="AD243" s="28">
        <f t="shared" si="27"/>
        <v>57.815444444444445</v>
      </c>
      <c r="AE243" s="28">
        <f ca="1">[3]!RandTruncNormal(AD243,VLOOKUP(Y243,$AZ$1:$BD$4,4,FALSE),0,VLOOKUP(Y243,$AZ$1:$BD$4,5,FALSE))</f>
        <v>23.973665288127343</v>
      </c>
      <c r="AF243" s="29">
        <f t="shared" si="24"/>
        <v>-0.44444444444444442</v>
      </c>
      <c r="AG243" s="29">
        <f t="shared" si="25"/>
        <v>-0.44444444444444442</v>
      </c>
      <c r="AH243" s="28">
        <f t="shared" si="31"/>
        <v>-28.235555555555553</v>
      </c>
      <c r="AI243" s="28">
        <f t="shared" si="28"/>
        <v>-28.235555555555553</v>
      </c>
      <c r="AJ243" s="13">
        <f t="shared" ca="1" si="29"/>
        <v>-73.920486042763656</v>
      </c>
      <c r="AK243" s="68">
        <v>1</v>
      </c>
      <c r="AL243" s="68">
        <v>0</v>
      </c>
      <c r="AM243" s="68" t="str">
        <f t="shared" si="30"/>
        <v>Anthropogenic_rivers</v>
      </c>
      <c r="AO243" s="68"/>
      <c r="AP243" s="68"/>
      <c r="AY243" s="68"/>
      <c r="AZ243" s="68"/>
    </row>
    <row r="244" spans="1:52">
      <c r="A244" s="27">
        <v>438</v>
      </c>
      <c r="B244" s="27" t="s">
        <v>313</v>
      </c>
      <c r="C244" s="27" t="s">
        <v>1978</v>
      </c>
      <c r="D244" s="27"/>
      <c r="E244" s="27"/>
      <c r="F244" s="27" t="s">
        <v>66</v>
      </c>
      <c r="G244" s="27">
        <v>9</v>
      </c>
      <c r="H244" s="27" t="s">
        <v>53</v>
      </c>
      <c r="I244" s="27" t="s">
        <v>54</v>
      </c>
      <c r="J244" s="27"/>
      <c r="K244" s="27"/>
      <c r="L244" s="27" t="s">
        <v>56</v>
      </c>
      <c r="M244" s="27" t="s">
        <v>66</v>
      </c>
      <c r="N244" s="27">
        <v>9</v>
      </c>
      <c r="O244" s="27" t="s">
        <v>53</v>
      </c>
      <c r="P244" s="27" t="s">
        <v>58</v>
      </c>
      <c r="Q244" s="27"/>
      <c r="R244" s="27"/>
      <c r="S244" s="27"/>
      <c r="T244" s="27"/>
      <c r="U244" s="27"/>
      <c r="V244" s="27" t="s">
        <v>313</v>
      </c>
      <c r="W244" s="27">
        <v>12.503130000000001</v>
      </c>
      <c r="X244" s="27">
        <v>-84.561419999999998</v>
      </c>
      <c r="Y244" s="27" t="s">
        <v>1983</v>
      </c>
      <c r="Z244" s="27" t="s">
        <v>1979</v>
      </c>
      <c r="AA244" s="27" t="s">
        <v>1929</v>
      </c>
      <c r="AB244" s="28">
        <f t="shared" si="26"/>
        <v>86.051000000000002</v>
      </c>
      <c r="AC244" s="28">
        <f ca="1">[3]!RandTruncNormal(AB244,VLOOKUP(Y244,$AZ$1:$BD$4,4,FALSE),0,VLOOKUP(Y244,$AZ$1:$BD$4,5,FALSE))</f>
        <v>103.01317398013695</v>
      </c>
      <c r="AD244" s="28">
        <f t="shared" si="27"/>
        <v>86.051000000000002</v>
      </c>
      <c r="AE244" s="28">
        <f ca="1">[3]!RandTruncNormal(AD244,VLOOKUP(Y244,$AZ$1:$BD$4,4,FALSE),0,VLOOKUP(Y244,$AZ$1:$BD$4,5,FALSE))</f>
        <v>130.31578642295463</v>
      </c>
      <c r="AF244" s="29">
        <f t="shared" si="24"/>
        <v>0</v>
      </c>
      <c r="AG244" s="29">
        <f t="shared" si="25"/>
        <v>0</v>
      </c>
      <c r="AH244" s="28">
        <f t="shared" si="31"/>
        <v>0</v>
      </c>
      <c r="AI244" s="28">
        <f t="shared" si="28"/>
        <v>0</v>
      </c>
      <c r="AJ244" s="13">
        <f t="shared" ca="1" si="29"/>
        <v>27.302612442817676</v>
      </c>
      <c r="AK244" s="68">
        <v>0</v>
      </c>
      <c r="AL244" s="68">
        <v>0</v>
      </c>
      <c r="AM244" s="68" t="str">
        <f t="shared" si="30"/>
        <v>Non-Anthropogenic</v>
      </c>
      <c r="AO244" s="68"/>
      <c r="AP244" s="68"/>
      <c r="AY244" s="68"/>
      <c r="AZ244" s="68"/>
    </row>
    <row r="245" spans="1:52">
      <c r="A245" s="27">
        <v>439</v>
      </c>
      <c r="B245" s="27" t="s">
        <v>314</v>
      </c>
      <c r="C245" s="27" t="s">
        <v>1978</v>
      </c>
      <c r="D245" s="27"/>
      <c r="E245" s="27"/>
      <c r="F245" s="27" t="s">
        <v>66</v>
      </c>
      <c r="G245" s="27">
        <v>9</v>
      </c>
      <c r="H245" s="27" t="s">
        <v>53</v>
      </c>
      <c r="I245" s="27" t="s">
        <v>54</v>
      </c>
      <c r="J245" s="27"/>
      <c r="K245" s="27"/>
      <c r="L245" s="27" t="s">
        <v>56</v>
      </c>
      <c r="M245" s="27" t="s">
        <v>66</v>
      </c>
      <c r="N245" s="27">
        <v>9</v>
      </c>
      <c r="O245" s="27" t="s">
        <v>53</v>
      </c>
      <c r="P245" s="27" t="s">
        <v>58</v>
      </c>
      <c r="Q245" s="27"/>
      <c r="R245" s="27"/>
      <c r="S245" s="27"/>
      <c r="T245" s="27"/>
      <c r="U245" s="27"/>
      <c r="V245" s="27" t="s">
        <v>314</v>
      </c>
      <c r="W245" s="27">
        <v>12.502000000000001</v>
      </c>
      <c r="X245" s="27">
        <v>-83.79607</v>
      </c>
      <c r="Y245" s="27" t="s">
        <v>1983</v>
      </c>
      <c r="Z245" s="27" t="s">
        <v>1979</v>
      </c>
      <c r="AA245" s="27" t="s">
        <v>1928</v>
      </c>
      <c r="AB245" s="28">
        <f t="shared" si="26"/>
        <v>86.051000000000002</v>
      </c>
      <c r="AC245" s="28">
        <f ca="1">[3]!RandTruncNormal(AB245,VLOOKUP(Y245,$AZ$1:$BD$4,4,FALSE),0,VLOOKUP(Y245,$AZ$1:$BD$4,5,FALSE))</f>
        <v>124.35400630157504</v>
      </c>
      <c r="AD245" s="28">
        <f t="shared" si="27"/>
        <v>86.051000000000002</v>
      </c>
      <c r="AE245" s="28">
        <f ca="1">[3]!RandTruncNormal(AD245,VLOOKUP(Y245,$AZ$1:$BD$4,4,FALSE),0,VLOOKUP(Y245,$AZ$1:$BD$4,5,FALSE))</f>
        <v>143.41297034295474</v>
      </c>
      <c r="AF245" s="29">
        <f t="shared" si="24"/>
        <v>0</v>
      </c>
      <c r="AG245" s="29">
        <f t="shared" si="25"/>
        <v>0</v>
      </c>
      <c r="AH245" s="28">
        <f t="shared" si="31"/>
        <v>0</v>
      </c>
      <c r="AI245" s="28">
        <f t="shared" si="28"/>
        <v>0</v>
      </c>
      <c r="AJ245" s="13">
        <f t="shared" ca="1" si="29"/>
        <v>19.058964041379696</v>
      </c>
      <c r="AK245" s="68">
        <v>1</v>
      </c>
      <c r="AL245" s="68">
        <v>1</v>
      </c>
      <c r="AM245" s="68" t="str">
        <f t="shared" si="30"/>
        <v>Anthropogenic_roads_rivers</v>
      </c>
      <c r="AO245" s="68"/>
      <c r="AP245" s="68"/>
      <c r="AY245" s="68"/>
      <c r="AZ245" s="68"/>
    </row>
    <row r="246" spans="1:52">
      <c r="A246" s="27">
        <v>440</v>
      </c>
      <c r="B246" s="27" t="s">
        <v>315</v>
      </c>
      <c r="C246" s="27" t="s">
        <v>1978</v>
      </c>
      <c r="D246" s="27"/>
      <c r="E246" s="27"/>
      <c r="F246" s="27" t="s">
        <v>66</v>
      </c>
      <c r="G246" s="27">
        <v>9</v>
      </c>
      <c r="H246" s="27" t="s">
        <v>53</v>
      </c>
      <c r="I246" s="27" t="s">
        <v>54</v>
      </c>
      <c r="J246" s="27"/>
      <c r="K246" s="27"/>
      <c r="L246" s="27" t="s">
        <v>56</v>
      </c>
      <c r="M246" s="27" t="s">
        <v>66</v>
      </c>
      <c r="N246" s="27">
        <v>9</v>
      </c>
      <c r="O246" s="27" t="s">
        <v>53</v>
      </c>
      <c r="P246" s="27" t="s">
        <v>58</v>
      </c>
      <c r="Q246" s="27"/>
      <c r="R246" s="27"/>
      <c r="S246" s="27"/>
      <c r="T246" s="27"/>
      <c r="U246" s="27"/>
      <c r="V246" s="27" t="s">
        <v>315</v>
      </c>
      <c r="W246" s="27">
        <v>12.545170000000001</v>
      </c>
      <c r="X246" s="27">
        <v>-84.180300000000003</v>
      </c>
      <c r="Y246" s="27" t="s">
        <v>1983</v>
      </c>
      <c r="Z246" s="27" t="s">
        <v>1979</v>
      </c>
      <c r="AA246" s="27" t="s">
        <v>1929</v>
      </c>
      <c r="AB246" s="28">
        <f t="shared" si="26"/>
        <v>86.051000000000002</v>
      </c>
      <c r="AC246" s="28">
        <f ca="1">[3]!RandTruncNormal(AB246,VLOOKUP(Y246,$AZ$1:$BD$4,4,FALSE),0,VLOOKUP(Y246,$AZ$1:$BD$4,5,FALSE))</f>
        <v>113.42273601080561</v>
      </c>
      <c r="AD246" s="28">
        <f t="shared" si="27"/>
        <v>86.051000000000002</v>
      </c>
      <c r="AE246" s="28">
        <f ca="1">[3]!RandTruncNormal(AD246,VLOOKUP(Y246,$AZ$1:$BD$4,4,FALSE),0,VLOOKUP(Y246,$AZ$1:$BD$4,5,FALSE))</f>
        <v>9.8953350258837727</v>
      </c>
      <c r="AF246" s="29">
        <f t="shared" si="24"/>
        <v>0</v>
      </c>
      <c r="AG246" s="29">
        <f t="shared" si="25"/>
        <v>0</v>
      </c>
      <c r="AH246" s="28">
        <f t="shared" si="31"/>
        <v>0</v>
      </c>
      <c r="AI246" s="28">
        <f t="shared" si="28"/>
        <v>0</v>
      </c>
      <c r="AJ246" s="13">
        <f t="shared" ca="1" si="29"/>
        <v>-103.52740098492184</v>
      </c>
      <c r="AK246" s="68">
        <v>0</v>
      </c>
      <c r="AL246" s="68">
        <v>0</v>
      </c>
      <c r="AM246" s="68" t="str">
        <f t="shared" si="30"/>
        <v>Non-Anthropogenic</v>
      </c>
      <c r="AO246" s="68"/>
      <c r="AP246" s="68"/>
      <c r="AY246" s="68"/>
      <c r="AZ246" s="68"/>
    </row>
    <row r="247" spans="1:52">
      <c r="A247" s="27">
        <v>441</v>
      </c>
      <c r="B247" s="27" t="s">
        <v>316</v>
      </c>
      <c r="C247" s="27" t="s">
        <v>1978</v>
      </c>
      <c r="D247" s="27"/>
      <c r="E247" s="27"/>
      <c r="F247" s="27" t="s">
        <v>66</v>
      </c>
      <c r="G247" s="27">
        <v>9</v>
      </c>
      <c r="H247" s="27" t="s">
        <v>53</v>
      </c>
      <c r="I247" s="27" t="s">
        <v>54</v>
      </c>
      <c r="J247" s="27"/>
      <c r="K247" s="27"/>
      <c r="L247" s="27" t="s">
        <v>56</v>
      </c>
      <c r="M247" s="27" t="s">
        <v>66</v>
      </c>
      <c r="N247" s="27">
        <v>9</v>
      </c>
      <c r="O247" s="27" t="s">
        <v>53</v>
      </c>
      <c r="P247" s="27" t="s">
        <v>58</v>
      </c>
      <c r="Q247" s="27"/>
      <c r="R247" s="27"/>
      <c r="S247" s="27"/>
      <c r="T247" s="27"/>
      <c r="U247" s="27"/>
      <c r="V247" s="27" t="s">
        <v>316</v>
      </c>
      <c r="W247" s="27">
        <v>12.63067</v>
      </c>
      <c r="X247" s="27">
        <v>-84.901889999999995</v>
      </c>
      <c r="Y247" s="27" t="s">
        <v>1983</v>
      </c>
      <c r="Z247" s="27" t="s">
        <v>1979</v>
      </c>
      <c r="AA247" s="27" t="s">
        <v>1928</v>
      </c>
      <c r="AB247" s="28">
        <f t="shared" si="26"/>
        <v>86.051000000000002</v>
      </c>
      <c r="AC247" s="28">
        <f ca="1">[3]!RandTruncNormal(AB247,VLOOKUP(Y247,$AZ$1:$BD$4,4,FALSE),0,VLOOKUP(Y247,$AZ$1:$BD$4,5,FALSE))</f>
        <v>57.412902425192783</v>
      </c>
      <c r="AD247" s="28">
        <f t="shared" si="27"/>
        <v>86.051000000000002</v>
      </c>
      <c r="AE247" s="28">
        <f ca="1">[3]!RandTruncNormal(AD247,VLOOKUP(Y247,$AZ$1:$BD$4,4,FALSE),0,VLOOKUP(Y247,$AZ$1:$BD$4,5,FALSE))</f>
        <v>121.69100630524079</v>
      </c>
      <c r="AF247" s="29">
        <f t="shared" si="24"/>
        <v>0</v>
      </c>
      <c r="AG247" s="29">
        <f t="shared" si="25"/>
        <v>0</v>
      </c>
      <c r="AH247" s="28">
        <f t="shared" si="31"/>
        <v>0</v>
      </c>
      <c r="AI247" s="28">
        <f t="shared" si="28"/>
        <v>0</v>
      </c>
      <c r="AJ247" s="13">
        <f t="shared" ca="1" si="29"/>
        <v>64.278103880048008</v>
      </c>
      <c r="AK247" s="68">
        <v>0</v>
      </c>
      <c r="AL247" s="68">
        <v>1</v>
      </c>
      <c r="AM247" s="68" t="str">
        <f t="shared" si="30"/>
        <v>Anthopogenic_roads</v>
      </c>
      <c r="AO247" s="68"/>
      <c r="AP247" s="68"/>
      <c r="AY247" s="68"/>
      <c r="AZ247" s="68"/>
    </row>
    <row r="248" spans="1:52">
      <c r="A248" s="27">
        <v>442</v>
      </c>
      <c r="B248" s="27" t="s">
        <v>317</v>
      </c>
      <c r="C248" s="27" t="s">
        <v>1978</v>
      </c>
      <c r="D248" s="27"/>
      <c r="E248" s="27"/>
      <c r="F248" s="27" t="s">
        <v>66</v>
      </c>
      <c r="G248" s="27">
        <v>9</v>
      </c>
      <c r="H248" s="27" t="s">
        <v>53</v>
      </c>
      <c r="I248" s="27" t="s">
        <v>54</v>
      </c>
      <c r="J248" s="27"/>
      <c r="K248" s="27"/>
      <c r="L248" s="27" t="s">
        <v>56</v>
      </c>
      <c r="M248" s="27" t="s">
        <v>66</v>
      </c>
      <c r="N248" s="27">
        <v>9</v>
      </c>
      <c r="O248" s="27" t="s">
        <v>53</v>
      </c>
      <c r="P248" s="27" t="s">
        <v>58</v>
      </c>
      <c r="Q248" s="27"/>
      <c r="R248" s="27"/>
      <c r="S248" s="27"/>
      <c r="T248" s="27"/>
      <c r="U248" s="27"/>
      <c r="V248" s="27" t="s">
        <v>317</v>
      </c>
      <c r="W248" s="27">
        <v>12.63091</v>
      </c>
      <c r="X248" s="27">
        <v>-83.753810000000001</v>
      </c>
      <c r="Y248" s="27" t="s">
        <v>1983</v>
      </c>
      <c r="Z248" s="27" t="s">
        <v>1979</v>
      </c>
      <c r="AA248" s="27" t="s">
        <v>1929</v>
      </c>
      <c r="AB248" s="28">
        <f t="shared" si="26"/>
        <v>86.051000000000002</v>
      </c>
      <c r="AC248" s="28">
        <f ca="1">[3]!RandTruncNormal(AB248,VLOOKUP(Y248,$AZ$1:$BD$4,4,FALSE),0,VLOOKUP(Y248,$AZ$1:$BD$4,5,FALSE))</f>
        <v>109.49478068784795</v>
      </c>
      <c r="AD248" s="28">
        <f t="shared" si="27"/>
        <v>86.051000000000002</v>
      </c>
      <c r="AE248" s="28">
        <f ca="1">[3]!RandTruncNormal(AD248,VLOOKUP(Y248,$AZ$1:$BD$4,4,FALSE),0,VLOOKUP(Y248,$AZ$1:$BD$4,5,FALSE))</f>
        <v>50.401378772525128</v>
      </c>
      <c r="AF248" s="29">
        <f t="shared" si="24"/>
        <v>0</v>
      </c>
      <c r="AG248" s="29">
        <f t="shared" si="25"/>
        <v>0</v>
      </c>
      <c r="AH248" s="28">
        <f t="shared" si="31"/>
        <v>0</v>
      </c>
      <c r="AI248" s="28">
        <f t="shared" si="28"/>
        <v>0</v>
      </c>
      <c r="AJ248" s="13">
        <f t="shared" ca="1" si="29"/>
        <v>-59.093401915322822</v>
      </c>
      <c r="AK248" s="68">
        <v>0</v>
      </c>
      <c r="AL248" s="68">
        <v>0</v>
      </c>
      <c r="AM248" s="68" t="str">
        <f t="shared" si="30"/>
        <v>Non-Anthropogenic</v>
      </c>
      <c r="AO248" s="68"/>
      <c r="AP248" s="68"/>
      <c r="AY248" s="68"/>
      <c r="AZ248" s="68"/>
    </row>
    <row r="249" spans="1:52">
      <c r="A249" s="27">
        <v>443</v>
      </c>
      <c r="B249" s="27" t="s">
        <v>318</v>
      </c>
      <c r="C249" s="27" t="s">
        <v>1978</v>
      </c>
      <c r="D249" s="27"/>
      <c r="E249" s="27"/>
      <c r="F249" s="27" t="s">
        <v>66</v>
      </c>
      <c r="G249" s="27">
        <v>9</v>
      </c>
      <c r="H249" s="27" t="s">
        <v>53</v>
      </c>
      <c r="I249" s="27" t="s">
        <v>54</v>
      </c>
      <c r="J249" s="27"/>
      <c r="K249" s="27"/>
      <c r="L249" s="27" t="s">
        <v>56</v>
      </c>
      <c r="M249" s="27" t="s">
        <v>66</v>
      </c>
      <c r="N249" s="27">
        <v>9</v>
      </c>
      <c r="O249" s="27" t="s">
        <v>53</v>
      </c>
      <c r="P249" s="27" t="s">
        <v>58</v>
      </c>
      <c r="Q249" s="27"/>
      <c r="R249" s="27"/>
      <c r="S249" s="27"/>
      <c r="T249" s="27"/>
      <c r="U249" s="27"/>
      <c r="V249" s="27" t="s">
        <v>318</v>
      </c>
      <c r="W249" s="27">
        <v>12.63039</v>
      </c>
      <c r="X249" s="27">
        <v>-83.626490000000004</v>
      </c>
      <c r="Y249" s="27" t="s">
        <v>1983</v>
      </c>
      <c r="Z249" s="27" t="s">
        <v>1979</v>
      </c>
      <c r="AA249" s="27" t="s">
        <v>1928</v>
      </c>
      <c r="AB249" s="28">
        <f t="shared" si="26"/>
        <v>86.051000000000002</v>
      </c>
      <c r="AC249" s="28">
        <f ca="1">[3]!RandTruncNormal(AB249,VLOOKUP(Y249,$AZ$1:$BD$4,4,FALSE),0,VLOOKUP(Y249,$AZ$1:$BD$4,5,FALSE))</f>
        <v>42.578116327957481</v>
      </c>
      <c r="AD249" s="28">
        <f t="shared" si="27"/>
        <v>86.051000000000002</v>
      </c>
      <c r="AE249" s="28">
        <f ca="1">[3]!RandTruncNormal(AD249,VLOOKUP(Y249,$AZ$1:$BD$4,4,FALSE),0,VLOOKUP(Y249,$AZ$1:$BD$4,5,FALSE))</f>
        <v>102.17894098569491</v>
      </c>
      <c r="AF249" s="29">
        <f t="shared" si="24"/>
        <v>0</v>
      </c>
      <c r="AG249" s="29">
        <f t="shared" si="25"/>
        <v>0</v>
      </c>
      <c r="AH249" s="28">
        <f t="shared" si="31"/>
        <v>0</v>
      </c>
      <c r="AI249" s="28">
        <f t="shared" si="28"/>
        <v>0</v>
      </c>
      <c r="AJ249" s="13">
        <f t="shared" ca="1" si="29"/>
        <v>59.600824657737427</v>
      </c>
      <c r="AK249" s="68">
        <v>0</v>
      </c>
      <c r="AL249" s="68">
        <v>1</v>
      </c>
      <c r="AM249" s="68" t="str">
        <f t="shared" si="30"/>
        <v>Anthopogenic_roads</v>
      </c>
      <c r="AO249" s="68"/>
      <c r="AP249" s="68"/>
      <c r="AY249" s="68"/>
      <c r="AZ249" s="68"/>
    </row>
    <row r="250" spans="1:52">
      <c r="A250" s="27">
        <v>444</v>
      </c>
      <c r="B250" s="27" t="s">
        <v>319</v>
      </c>
      <c r="C250" s="27" t="s">
        <v>1978</v>
      </c>
      <c r="D250" s="27"/>
      <c r="E250" s="27"/>
      <c r="F250" s="27" t="s">
        <v>66</v>
      </c>
      <c r="G250" s="27">
        <v>9</v>
      </c>
      <c r="H250" s="27" t="s">
        <v>53</v>
      </c>
      <c r="I250" s="27" t="s">
        <v>54</v>
      </c>
      <c r="J250" s="27"/>
      <c r="K250" s="27"/>
      <c r="L250" s="27" t="s">
        <v>56</v>
      </c>
      <c r="M250" s="27" t="s">
        <v>66</v>
      </c>
      <c r="N250" s="27">
        <v>9</v>
      </c>
      <c r="O250" s="27" t="s">
        <v>53</v>
      </c>
      <c r="P250" s="27" t="s">
        <v>58</v>
      </c>
      <c r="Q250" s="27"/>
      <c r="R250" s="27"/>
      <c r="S250" s="27"/>
      <c r="T250" s="27"/>
      <c r="U250" s="27"/>
      <c r="V250" s="27" t="s">
        <v>319</v>
      </c>
      <c r="W250" s="27">
        <v>12.672840000000001</v>
      </c>
      <c r="X250" s="27">
        <v>-84.859030000000004</v>
      </c>
      <c r="Y250" s="27" t="s">
        <v>1983</v>
      </c>
      <c r="Z250" s="27" t="s">
        <v>1979</v>
      </c>
      <c r="AA250" s="27" t="s">
        <v>1929</v>
      </c>
      <c r="AB250" s="28">
        <f t="shared" si="26"/>
        <v>86.051000000000002</v>
      </c>
      <c r="AC250" s="28">
        <f ca="1">[3]!RandTruncNormal(AB250,VLOOKUP(Y250,$AZ$1:$BD$4,4,FALSE),0,VLOOKUP(Y250,$AZ$1:$BD$4,5,FALSE))</f>
        <v>86.544899741667024</v>
      </c>
      <c r="AD250" s="28">
        <f t="shared" si="27"/>
        <v>86.051000000000002</v>
      </c>
      <c r="AE250" s="28">
        <f ca="1">[3]!RandTruncNormal(AD250,VLOOKUP(Y250,$AZ$1:$BD$4,4,FALSE),0,VLOOKUP(Y250,$AZ$1:$BD$4,5,FALSE))</f>
        <v>108.95057967983824</v>
      </c>
      <c r="AF250" s="29">
        <f t="shared" si="24"/>
        <v>0</v>
      </c>
      <c r="AG250" s="29">
        <f t="shared" si="25"/>
        <v>0</v>
      </c>
      <c r="AH250" s="28">
        <f t="shared" si="31"/>
        <v>0</v>
      </c>
      <c r="AI250" s="28">
        <f t="shared" si="28"/>
        <v>0</v>
      </c>
      <c r="AJ250" s="13">
        <f t="shared" ca="1" si="29"/>
        <v>22.405679938171218</v>
      </c>
      <c r="AK250" s="68">
        <v>0</v>
      </c>
      <c r="AL250" s="68">
        <v>0</v>
      </c>
      <c r="AM250" s="68" t="str">
        <f t="shared" si="30"/>
        <v>Non-Anthropogenic</v>
      </c>
      <c r="AO250" s="68"/>
      <c r="AP250" s="68"/>
      <c r="AY250" s="68"/>
      <c r="AZ250" s="68"/>
    </row>
    <row r="251" spans="1:52">
      <c r="A251" s="27">
        <v>445</v>
      </c>
      <c r="B251" s="27" t="s">
        <v>320</v>
      </c>
      <c r="C251" s="27" t="s">
        <v>1978</v>
      </c>
      <c r="D251" s="27"/>
      <c r="E251" s="27"/>
      <c r="F251" s="27" t="s">
        <v>66</v>
      </c>
      <c r="G251" s="27">
        <v>9</v>
      </c>
      <c r="H251" s="27" t="s">
        <v>53</v>
      </c>
      <c r="I251" s="27" t="s">
        <v>54</v>
      </c>
      <c r="J251" s="27"/>
      <c r="K251" s="27"/>
      <c r="L251" s="27" t="s">
        <v>56</v>
      </c>
      <c r="M251" s="27" t="s">
        <v>66</v>
      </c>
      <c r="N251" s="27">
        <v>9</v>
      </c>
      <c r="O251" s="27" t="s">
        <v>53</v>
      </c>
      <c r="P251" s="27" t="s">
        <v>58</v>
      </c>
      <c r="Q251" s="27"/>
      <c r="R251" s="27"/>
      <c r="S251" s="27"/>
      <c r="T251" s="27"/>
      <c r="U251" s="27"/>
      <c r="V251" s="27" t="s">
        <v>320</v>
      </c>
      <c r="W251" s="27">
        <v>12.672980000000001</v>
      </c>
      <c r="X251" s="27">
        <v>-83.881050000000002</v>
      </c>
      <c r="Y251" s="27" t="s">
        <v>1983</v>
      </c>
      <c r="Z251" s="27" t="s">
        <v>1979</v>
      </c>
      <c r="AA251" s="27" t="s">
        <v>1929</v>
      </c>
      <c r="AB251" s="28">
        <f t="shared" si="26"/>
        <v>86.051000000000002</v>
      </c>
      <c r="AC251" s="28">
        <f ca="1">[3]!RandTruncNormal(AB251,VLOOKUP(Y251,$AZ$1:$BD$4,4,FALSE),0,VLOOKUP(Y251,$AZ$1:$BD$4,5,FALSE))</f>
        <v>103.69493346938258</v>
      </c>
      <c r="AD251" s="28">
        <f t="shared" si="27"/>
        <v>86.051000000000002</v>
      </c>
      <c r="AE251" s="28">
        <f ca="1">[3]!RandTruncNormal(AD251,VLOOKUP(Y251,$AZ$1:$BD$4,4,FALSE),0,VLOOKUP(Y251,$AZ$1:$BD$4,5,FALSE))</f>
        <v>93.404177310821709</v>
      </c>
      <c r="AF251" s="29">
        <f t="shared" si="24"/>
        <v>0</v>
      </c>
      <c r="AG251" s="29">
        <f t="shared" si="25"/>
        <v>0</v>
      </c>
      <c r="AH251" s="28">
        <f t="shared" si="31"/>
        <v>0</v>
      </c>
      <c r="AI251" s="28">
        <f t="shared" si="28"/>
        <v>0</v>
      </c>
      <c r="AJ251" s="13">
        <f t="shared" ca="1" si="29"/>
        <v>-10.290756158560868</v>
      </c>
      <c r="AK251" s="68">
        <v>0</v>
      </c>
      <c r="AL251" s="68">
        <v>0</v>
      </c>
      <c r="AM251" s="68" t="str">
        <f t="shared" si="30"/>
        <v>Non-Anthropogenic</v>
      </c>
      <c r="AO251" s="68"/>
      <c r="AP251" s="68"/>
      <c r="AY251" s="68"/>
      <c r="AZ251" s="68"/>
    </row>
    <row r="252" spans="1:52">
      <c r="A252" s="27">
        <v>446</v>
      </c>
      <c r="B252" s="27" t="s">
        <v>321</v>
      </c>
      <c r="C252" s="27" t="s">
        <v>1978</v>
      </c>
      <c r="D252" s="27"/>
      <c r="E252" s="27"/>
      <c r="F252" s="27" t="s">
        <v>66</v>
      </c>
      <c r="G252" s="27">
        <v>9</v>
      </c>
      <c r="H252" s="27" t="s">
        <v>53</v>
      </c>
      <c r="I252" s="27" t="s">
        <v>54</v>
      </c>
      <c r="J252" s="27"/>
      <c r="K252" s="27"/>
      <c r="L252" s="27" t="s">
        <v>56</v>
      </c>
      <c r="M252" s="27" t="s">
        <v>66</v>
      </c>
      <c r="N252" s="27">
        <v>9</v>
      </c>
      <c r="O252" s="27" t="s">
        <v>53</v>
      </c>
      <c r="P252" s="27" t="s">
        <v>58</v>
      </c>
      <c r="Q252" s="27"/>
      <c r="R252" s="27"/>
      <c r="S252" s="27"/>
      <c r="T252" s="27"/>
      <c r="U252" s="27"/>
      <c r="V252" s="27" t="s">
        <v>321</v>
      </c>
      <c r="W252" s="27">
        <v>12.71565</v>
      </c>
      <c r="X252" s="27">
        <v>-84.562560000000005</v>
      </c>
      <c r="Y252" s="27" t="s">
        <v>1983</v>
      </c>
      <c r="Z252" s="27" t="s">
        <v>1979</v>
      </c>
      <c r="AA252" s="27" t="s">
        <v>1929</v>
      </c>
      <c r="AB252" s="28">
        <f t="shared" si="26"/>
        <v>86.051000000000002</v>
      </c>
      <c r="AC252" s="28">
        <f ca="1">[3]!RandTruncNormal(AB252,VLOOKUP(Y252,$AZ$1:$BD$4,4,FALSE),0,VLOOKUP(Y252,$AZ$1:$BD$4,5,FALSE))</f>
        <v>62.599740990874636</v>
      </c>
      <c r="AD252" s="28">
        <f t="shared" si="27"/>
        <v>86.051000000000002</v>
      </c>
      <c r="AE252" s="28">
        <f ca="1">[3]!RandTruncNormal(AD252,VLOOKUP(Y252,$AZ$1:$BD$4,4,FALSE),0,VLOOKUP(Y252,$AZ$1:$BD$4,5,FALSE))</f>
        <v>113.29621081068399</v>
      </c>
      <c r="AF252" s="29">
        <f t="shared" si="24"/>
        <v>0</v>
      </c>
      <c r="AG252" s="29">
        <f t="shared" si="25"/>
        <v>0</v>
      </c>
      <c r="AH252" s="28">
        <f t="shared" si="31"/>
        <v>0</v>
      </c>
      <c r="AI252" s="28">
        <f t="shared" si="28"/>
        <v>0</v>
      </c>
      <c r="AJ252" s="13">
        <f t="shared" ca="1" si="29"/>
        <v>50.696469819809352</v>
      </c>
      <c r="AK252" s="68">
        <v>0</v>
      </c>
      <c r="AL252" s="68">
        <v>0</v>
      </c>
      <c r="AM252" s="68" t="str">
        <f t="shared" si="30"/>
        <v>Non-Anthropogenic</v>
      </c>
      <c r="AO252" s="68"/>
      <c r="AP252" s="68"/>
      <c r="AY252" s="68"/>
      <c r="AZ252" s="68"/>
    </row>
    <row r="253" spans="1:52">
      <c r="A253" s="27">
        <v>447</v>
      </c>
      <c r="B253" s="27" t="s">
        <v>322</v>
      </c>
      <c r="C253" s="27" t="s">
        <v>1978</v>
      </c>
      <c r="D253" s="27"/>
      <c r="E253" s="27"/>
      <c r="F253" s="27" t="s">
        <v>66</v>
      </c>
      <c r="G253" s="27">
        <v>9</v>
      </c>
      <c r="H253" s="27" t="s">
        <v>53</v>
      </c>
      <c r="I253" s="27" t="s">
        <v>54</v>
      </c>
      <c r="J253" s="27"/>
      <c r="K253" s="27"/>
      <c r="L253" s="27" t="s">
        <v>56</v>
      </c>
      <c r="M253" s="27" t="s">
        <v>65</v>
      </c>
      <c r="N253" s="27">
        <v>6</v>
      </c>
      <c r="O253" s="27" t="s">
        <v>53</v>
      </c>
      <c r="P253" s="27" t="s">
        <v>58</v>
      </c>
      <c r="Q253" s="27"/>
      <c r="R253" s="27"/>
      <c r="S253" s="27"/>
      <c r="T253" s="27"/>
      <c r="U253" s="27"/>
      <c r="V253" s="27" t="s">
        <v>322</v>
      </c>
      <c r="W253" s="27">
        <v>12.71604</v>
      </c>
      <c r="X253" s="27">
        <v>-83.924880000000002</v>
      </c>
      <c r="Y253" s="27" t="s">
        <v>1983</v>
      </c>
      <c r="Z253" s="27" t="s">
        <v>1977</v>
      </c>
      <c r="AA253" s="27" t="s">
        <v>1928</v>
      </c>
      <c r="AB253" s="28">
        <f t="shared" si="26"/>
        <v>86.051000000000002</v>
      </c>
      <c r="AC253" s="28">
        <f ca="1">[3]!RandTruncNormal(AB253,VLOOKUP(Y253,$AZ$1:$BD$4,4,FALSE),0,VLOOKUP(Y253,$AZ$1:$BD$4,5,FALSE))</f>
        <v>26.081923427502428</v>
      </c>
      <c r="AD253" s="28">
        <f t="shared" si="27"/>
        <v>64.87433333333334</v>
      </c>
      <c r="AE253" s="28">
        <f ca="1">[3]!RandTruncNormal(AD253,VLOOKUP(Y253,$AZ$1:$BD$4,4,FALSE),0,VLOOKUP(Y253,$AZ$1:$BD$4,5,FALSE))</f>
        <v>51.458600999830693</v>
      </c>
      <c r="AF253" s="29">
        <f t="shared" si="24"/>
        <v>-0.33333333333333331</v>
      </c>
      <c r="AG253" s="29">
        <f t="shared" si="25"/>
        <v>-0.33333333333333331</v>
      </c>
      <c r="AH253" s="28">
        <f t="shared" si="31"/>
        <v>-21.176666666666666</v>
      </c>
      <c r="AI253" s="28">
        <f t="shared" si="28"/>
        <v>-21.176666666666666</v>
      </c>
      <c r="AJ253" s="13">
        <f t="shared" ca="1" si="29"/>
        <v>25.376677572328266</v>
      </c>
      <c r="AK253" s="68">
        <v>0</v>
      </c>
      <c r="AL253" s="68">
        <v>1</v>
      </c>
      <c r="AM253" s="68" t="str">
        <f t="shared" si="30"/>
        <v>Anthopogenic_roads</v>
      </c>
      <c r="AO253" s="68"/>
      <c r="AP253" s="68"/>
      <c r="AY253" s="68"/>
      <c r="AZ253" s="68"/>
    </row>
    <row r="254" spans="1:52">
      <c r="A254" s="27">
        <v>448</v>
      </c>
      <c r="B254" s="27" t="s">
        <v>323</v>
      </c>
      <c r="C254" s="27" t="s">
        <v>1978</v>
      </c>
      <c r="D254" s="27"/>
      <c r="E254" s="27"/>
      <c r="F254" s="27" t="s">
        <v>66</v>
      </c>
      <c r="G254" s="27">
        <v>9</v>
      </c>
      <c r="H254" s="27" t="s">
        <v>53</v>
      </c>
      <c r="I254" s="27" t="s">
        <v>54</v>
      </c>
      <c r="J254" s="27"/>
      <c r="K254" s="27"/>
      <c r="L254" s="27" t="s">
        <v>56</v>
      </c>
      <c r="M254" s="27" t="s">
        <v>65</v>
      </c>
      <c r="N254" s="27">
        <v>6</v>
      </c>
      <c r="O254" s="27" t="s">
        <v>53</v>
      </c>
      <c r="P254" s="27" t="s">
        <v>60</v>
      </c>
      <c r="Q254" s="27"/>
      <c r="R254" s="27"/>
      <c r="S254" s="27"/>
      <c r="T254" s="27"/>
      <c r="U254" s="27"/>
      <c r="V254" s="27" t="s">
        <v>323</v>
      </c>
      <c r="W254" s="27">
        <v>12.715540000000001</v>
      </c>
      <c r="X254" s="27">
        <v>-83.797569999999993</v>
      </c>
      <c r="Y254" s="27" t="s">
        <v>1983</v>
      </c>
      <c r="Z254" s="27" t="s">
        <v>1977</v>
      </c>
      <c r="AA254" s="27" t="s">
        <v>1928</v>
      </c>
      <c r="AB254" s="28">
        <f t="shared" si="26"/>
        <v>86.051000000000002</v>
      </c>
      <c r="AC254" s="28">
        <f ca="1">[3]!RandTruncNormal(AB254,VLOOKUP(Y254,$AZ$1:$BD$4,4,FALSE),0,VLOOKUP(Y254,$AZ$1:$BD$4,5,FALSE))</f>
        <v>133.36708203716699</v>
      </c>
      <c r="AD254" s="28">
        <f t="shared" si="27"/>
        <v>64.87433333333334</v>
      </c>
      <c r="AE254" s="28">
        <f ca="1">[3]!RandTruncNormal(AD254,VLOOKUP(Y254,$AZ$1:$BD$4,4,FALSE),0,VLOOKUP(Y254,$AZ$1:$BD$4,5,FALSE))</f>
        <v>72.569753948914041</v>
      </c>
      <c r="AF254" s="29">
        <f t="shared" si="24"/>
        <v>-0.33333333333333331</v>
      </c>
      <c r="AG254" s="29">
        <f t="shared" si="25"/>
        <v>-0.33333333333333331</v>
      </c>
      <c r="AH254" s="28">
        <f t="shared" si="31"/>
        <v>-21.176666666666666</v>
      </c>
      <c r="AI254" s="28">
        <f t="shared" si="28"/>
        <v>-21.176666666666666</v>
      </c>
      <c r="AJ254" s="13">
        <f t="shared" ca="1" si="29"/>
        <v>-60.797328088252954</v>
      </c>
      <c r="AK254" s="68">
        <v>0</v>
      </c>
      <c r="AL254" s="68">
        <v>1</v>
      </c>
      <c r="AM254" s="68" t="str">
        <f t="shared" si="30"/>
        <v>Anthopogenic_roads</v>
      </c>
      <c r="AO254" s="68"/>
      <c r="AP254" s="68"/>
      <c r="AY254" s="68"/>
      <c r="AZ254" s="68"/>
    </row>
    <row r="255" spans="1:52">
      <c r="A255" s="27">
        <v>449</v>
      </c>
      <c r="B255" s="27" t="s">
        <v>324</v>
      </c>
      <c r="C255" s="27" t="s">
        <v>1978</v>
      </c>
      <c r="D255" s="27"/>
      <c r="E255" s="27"/>
      <c r="F255" s="27" t="s">
        <v>66</v>
      </c>
      <c r="G255" s="27">
        <v>9</v>
      </c>
      <c r="H255" s="27" t="s">
        <v>53</v>
      </c>
      <c r="I255" s="27" t="s">
        <v>54</v>
      </c>
      <c r="J255" s="27"/>
      <c r="K255" s="27"/>
      <c r="L255" s="27" t="s">
        <v>56</v>
      </c>
      <c r="M255" s="27" t="s">
        <v>66</v>
      </c>
      <c r="N255" s="27">
        <v>7</v>
      </c>
      <c r="O255" s="27" t="s">
        <v>56</v>
      </c>
      <c r="P255" s="27" t="s">
        <v>60</v>
      </c>
      <c r="Q255" s="27"/>
      <c r="R255" s="27"/>
      <c r="S255" s="27"/>
      <c r="T255" s="27"/>
      <c r="U255" s="27"/>
      <c r="V255" s="27" t="s">
        <v>324</v>
      </c>
      <c r="W255" s="27">
        <v>12.71499</v>
      </c>
      <c r="X255" s="27">
        <v>-83.670270000000002</v>
      </c>
      <c r="Y255" s="27" t="s">
        <v>1983</v>
      </c>
      <c r="Z255" s="27" t="s">
        <v>1977</v>
      </c>
      <c r="AA255" s="27" t="s">
        <v>1929</v>
      </c>
      <c r="AB255" s="28">
        <f t="shared" si="26"/>
        <v>86.051000000000002</v>
      </c>
      <c r="AC255" s="28">
        <f ca="1">[3]!RandTruncNormal(AB255,VLOOKUP(Y255,$AZ$1:$BD$4,4,FALSE),0,VLOOKUP(Y255,$AZ$1:$BD$4,5,FALSE))</f>
        <v>107.24804126917208</v>
      </c>
      <c r="AD255" s="28">
        <f t="shared" si="27"/>
        <v>71.933222222222227</v>
      </c>
      <c r="AE255" s="28">
        <f ca="1">[3]!RandTruncNormal(AD255,VLOOKUP(Y255,$AZ$1:$BD$4,4,FALSE),0,VLOOKUP(Y255,$AZ$1:$BD$4,5,FALSE))</f>
        <v>71.255509745837273</v>
      </c>
      <c r="AF255" s="29">
        <f t="shared" si="24"/>
        <v>-0.22222222222222221</v>
      </c>
      <c r="AG255" s="29">
        <f t="shared" si="25"/>
        <v>-0.22222222222222221</v>
      </c>
      <c r="AH255" s="28">
        <f t="shared" si="31"/>
        <v>-14.117777777777777</v>
      </c>
      <c r="AI255" s="28">
        <f t="shared" si="28"/>
        <v>-14.117777777777777</v>
      </c>
      <c r="AJ255" s="13">
        <f t="shared" ca="1" si="29"/>
        <v>-35.992531523334804</v>
      </c>
      <c r="AK255" s="68">
        <v>0</v>
      </c>
      <c r="AL255" s="68">
        <v>0</v>
      </c>
      <c r="AM255" s="68" t="str">
        <f t="shared" si="30"/>
        <v>Non-Anthropogenic</v>
      </c>
      <c r="AO255" s="68"/>
      <c r="AP255" s="68"/>
      <c r="AY255" s="68"/>
      <c r="AZ255" s="68"/>
    </row>
    <row r="256" spans="1:52">
      <c r="A256" s="27">
        <v>450</v>
      </c>
      <c r="B256" s="27" t="s">
        <v>325</v>
      </c>
      <c r="C256" s="27" t="s">
        <v>1978</v>
      </c>
      <c r="D256" s="27"/>
      <c r="E256" s="27"/>
      <c r="F256" s="27" t="s">
        <v>66</v>
      </c>
      <c r="G256" s="27">
        <v>9</v>
      </c>
      <c r="H256" s="27" t="s">
        <v>53</v>
      </c>
      <c r="I256" s="27" t="s">
        <v>54</v>
      </c>
      <c r="J256" s="27"/>
      <c r="K256" s="27"/>
      <c r="L256" s="27" t="s">
        <v>56</v>
      </c>
      <c r="M256" s="27" t="s">
        <v>65</v>
      </c>
      <c r="N256" s="27">
        <v>6</v>
      </c>
      <c r="O256" s="27" t="s">
        <v>53</v>
      </c>
      <c r="P256" s="27" t="s">
        <v>60</v>
      </c>
      <c r="Q256" s="27"/>
      <c r="R256" s="27"/>
      <c r="S256" s="27"/>
      <c r="T256" s="27"/>
      <c r="U256" s="27"/>
      <c r="V256" s="27" t="s">
        <v>325</v>
      </c>
      <c r="W256" s="27">
        <v>12.75705</v>
      </c>
      <c r="X256" s="27">
        <v>-83.967070000000007</v>
      </c>
      <c r="Y256" s="27" t="s">
        <v>1983</v>
      </c>
      <c r="Z256" s="27" t="s">
        <v>1977</v>
      </c>
      <c r="AA256" s="27" t="s">
        <v>1929</v>
      </c>
      <c r="AB256" s="28">
        <f t="shared" si="26"/>
        <v>86.051000000000002</v>
      </c>
      <c r="AC256" s="28">
        <f ca="1">[3]!RandTruncNormal(AB256,VLOOKUP(Y256,$AZ$1:$BD$4,4,FALSE),0,VLOOKUP(Y256,$AZ$1:$BD$4,5,FALSE))</f>
        <v>34.357626444187289</v>
      </c>
      <c r="AD256" s="28">
        <f t="shared" si="27"/>
        <v>64.87433333333334</v>
      </c>
      <c r="AE256" s="28">
        <f ca="1">[3]!RandTruncNormal(AD256,VLOOKUP(Y256,$AZ$1:$BD$4,4,FALSE),0,VLOOKUP(Y256,$AZ$1:$BD$4,5,FALSE))</f>
        <v>9.9808078867758443</v>
      </c>
      <c r="AF256" s="29">
        <f t="shared" si="24"/>
        <v>-0.33333333333333331</v>
      </c>
      <c r="AG256" s="29">
        <f t="shared" si="25"/>
        <v>-0.33333333333333331</v>
      </c>
      <c r="AH256" s="28">
        <f t="shared" si="31"/>
        <v>-21.176666666666666</v>
      </c>
      <c r="AI256" s="28">
        <f t="shared" si="28"/>
        <v>-21.176666666666666</v>
      </c>
      <c r="AJ256" s="13">
        <f t="shared" ca="1" si="29"/>
        <v>-24.376818557411447</v>
      </c>
      <c r="AK256" s="68">
        <v>0</v>
      </c>
      <c r="AL256" s="68">
        <v>0</v>
      </c>
      <c r="AM256" s="68" t="str">
        <f t="shared" si="30"/>
        <v>Non-Anthropogenic</v>
      </c>
      <c r="AO256" s="68"/>
      <c r="AP256" s="68"/>
      <c r="AY256" s="68"/>
      <c r="AZ256" s="68"/>
    </row>
    <row r="257" spans="1:52">
      <c r="A257" s="27">
        <v>451</v>
      </c>
      <c r="B257" s="27" t="s">
        <v>326</v>
      </c>
      <c r="C257" s="27" t="s">
        <v>1978</v>
      </c>
      <c r="D257" s="27"/>
      <c r="E257" s="27"/>
      <c r="F257" s="27" t="s">
        <v>66</v>
      </c>
      <c r="G257" s="27">
        <v>9</v>
      </c>
      <c r="H257" s="27" t="s">
        <v>53</v>
      </c>
      <c r="I257" s="27" t="s">
        <v>54</v>
      </c>
      <c r="J257" s="27"/>
      <c r="K257" s="27"/>
      <c r="L257" s="27" t="s">
        <v>56</v>
      </c>
      <c r="M257" s="27" t="s">
        <v>66</v>
      </c>
      <c r="N257" s="27">
        <v>9</v>
      </c>
      <c r="O257" s="27" t="s">
        <v>53</v>
      </c>
      <c r="P257" s="27" t="s">
        <v>58</v>
      </c>
      <c r="Q257" s="27"/>
      <c r="R257" s="27"/>
      <c r="S257" s="27"/>
      <c r="T257" s="27"/>
      <c r="U257" s="27"/>
      <c r="V257" s="27" t="s">
        <v>326</v>
      </c>
      <c r="W257" s="27">
        <v>12.757540000000001</v>
      </c>
      <c r="X257" s="27">
        <v>-84.009569999999997</v>
      </c>
      <c r="Y257" s="27" t="s">
        <v>1983</v>
      </c>
      <c r="Z257" s="27" t="s">
        <v>1979</v>
      </c>
      <c r="AA257" s="27" t="s">
        <v>1929</v>
      </c>
      <c r="AB257" s="28">
        <f t="shared" si="26"/>
        <v>86.051000000000002</v>
      </c>
      <c r="AC257" s="28">
        <f ca="1">[3]!RandTruncNormal(AB257,VLOOKUP(Y257,$AZ$1:$BD$4,4,FALSE),0,VLOOKUP(Y257,$AZ$1:$BD$4,5,FALSE))</f>
        <v>95.363926742260418</v>
      </c>
      <c r="AD257" s="28">
        <f t="shared" si="27"/>
        <v>86.051000000000002</v>
      </c>
      <c r="AE257" s="28">
        <f ca="1">[3]!RandTruncNormal(AD257,VLOOKUP(Y257,$AZ$1:$BD$4,4,FALSE),0,VLOOKUP(Y257,$AZ$1:$BD$4,5,FALSE))</f>
        <v>129.68095409446829</v>
      </c>
      <c r="AF257" s="29">
        <f t="shared" si="24"/>
        <v>0</v>
      </c>
      <c r="AG257" s="29">
        <f t="shared" si="25"/>
        <v>0</v>
      </c>
      <c r="AH257" s="28">
        <f t="shared" si="31"/>
        <v>0</v>
      </c>
      <c r="AI257" s="28">
        <f t="shared" si="28"/>
        <v>0</v>
      </c>
      <c r="AJ257" s="13">
        <f t="shared" ca="1" si="29"/>
        <v>34.317027352207873</v>
      </c>
      <c r="AK257" s="68">
        <v>0</v>
      </c>
      <c r="AL257" s="68">
        <v>0</v>
      </c>
      <c r="AM257" s="68" t="str">
        <f t="shared" si="30"/>
        <v>Non-Anthropogenic</v>
      </c>
      <c r="AO257" s="68"/>
      <c r="AP257" s="68"/>
      <c r="AY257" s="68"/>
      <c r="AZ257" s="68"/>
    </row>
    <row r="258" spans="1:52">
      <c r="A258" s="27">
        <v>452</v>
      </c>
      <c r="B258" s="27" t="s">
        <v>327</v>
      </c>
      <c r="C258" s="27" t="s">
        <v>1978</v>
      </c>
      <c r="D258" s="27"/>
      <c r="E258" s="27"/>
      <c r="F258" s="27" t="s">
        <v>66</v>
      </c>
      <c r="G258" s="27">
        <v>9</v>
      </c>
      <c r="H258" s="27" t="s">
        <v>53</v>
      </c>
      <c r="I258" s="27" t="s">
        <v>54</v>
      </c>
      <c r="J258" s="27"/>
      <c r="K258" s="27"/>
      <c r="L258" s="27" t="s">
        <v>56</v>
      </c>
      <c r="M258" s="27" t="s">
        <v>66</v>
      </c>
      <c r="N258" s="27">
        <v>9</v>
      </c>
      <c r="O258" s="27" t="s">
        <v>53</v>
      </c>
      <c r="P258" s="27" t="s">
        <v>58</v>
      </c>
      <c r="Q258" s="27"/>
      <c r="R258" s="27"/>
      <c r="S258" s="27"/>
      <c r="T258" s="27"/>
      <c r="U258" s="27"/>
      <c r="V258" s="27" t="s">
        <v>327</v>
      </c>
      <c r="W258" s="27">
        <v>12.800409999999999</v>
      </c>
      <c r="X258" s="27">
        <v>-83.796499999999995</v>
      </c>
      <c r="Y258" s="27" t="s">
        <v>1983</v>
      </c>
      <c r="Z258" s="27" t="s">
        <v>1979</v>
      </c>
      <c r="AA258" s="27" t="s">
        <v>1929</v>
      </c>
      <c r="AB258" s="28">
        <f t="shared" si="26"/>
        <v>86.051000000000002</v>
      </c>
      <c r="AC258" s="28">
        <f ca="1">[3]!RandTruncNormal(AB258,VLOOKUP(Y258,$AZ$1:$BD$4,4,FALSE),0,VLOOKUP(Y258,$AZ$1:$BD$4,5,FALSE))</f>
        <v>41.698444972549858</v>
      </c>
      <c r="AD258" s="28">
        <f t="shared" si="27"/>
        <v>86.051000000000002</v>
      </c>
      <c r="AE258" s="28">
        <f ca="1">[3]!RandTruncNormal(AD258,VLOOKUP(Y258,$AZ$1:$BD$4,4,FALSE),0,VLOOKUP(Y258,$AZ$1:$BD$4,5,FALSE))</f>
        <v>85.850191977556534</v>
      </c>
      <c r="AF258" s="29">
        <f t="shared" ref="AF258:AF321" si="32">(N258-G258)/9</f>
        <v>0</v>
      </c>
      <c r="AG258" s="29">
        <f t="shared" ref="AG258:AG321" si="33">+IF(OR(AF258=1/9,AF258=-1/9,AF258=0),0,AF258)</f>
        <v>0</v>
      </c>
      <c r="AH258" s="28">
        <f t="shared" si="31"/>
        <v>0</v>
      </c>
      <c r="AI258" s="28">
        <f t="shared" si="28"/>
        <v>0</v>
      </c>
      <c r="AJ258" s="13">
        <f t="shared" ca="1" si="29"/>
        <v>44.151747005006676</v>
      </c>
      <c r="AK258" s="68">
        <v>0</v>
      </c>
      <c r="AL258" s="68">
        <v>0</v>
      </c>
      <c r="AM258" s="68" t="str">
        <f t="shared" si="30"/>
        <v>Non-Anthropogenic</v>
      </c>
      <c r="AO258" s="68"/>
      <c r="AP258" s="68"/>
      <c r="AY258" s="68"/>
      <c r="AZ258" s="68"/>
    </row>
    <row r="259" spans="1:52">
      <c r="A259" s="27">
        <v>453</v>
      </c>
      <c r="B259" s="27" t="s">
        <v>328</v>
      </c>
      <c r="C259" s="27" t="s">
        <v>1978</v>
      </c>
      <c r="D259" s="27"/>
      <c r="E259" s="27"/>
      <c r="F259" s="27" t="s">
        <v>65</v>
      </c>
      <c r="G259" s="27">
        <v>6</v>
      </c>
      <c r="H259" s="27" t="s">
        <v>56</v>
      </c>
      <c r="I259" s="27" t="s">
        <v>54</v>
      </c>
      <c r="J259" s="27"/>
      <c r="K259" s="27"/>
      <c r="L259" s="27" t="s">
        <v>56</v>
      </c>
      <c r="M259" s="27" t="s">
        <v>65</v>
      </c>
      <c r="N259" s="27">
        <v>3</v>
      </c>
      <c r="O259" s="27" t="s">
        <v>53</v>
      </c>
      <c r="P259" s="27" t="s">
        <v>58</v>
      </c>
      <c r="Q259" s="27"/>
      <c r="R259" s="27"/>
      <c r="S259" s="27"/>
      <c r="T259" s="27"/>
      <c r="U259" s="27"/>
      <c r="V259" s="27" t="s">
        <v>328</v>
      </c>
      <c r="W259" s="27">
        <v>12.842499999999999</v>
      </c>
      <c r="X259" s="27">
        <v>-83.92353</v>
      </c>
      <c r="Y259" s="27" t="s">
        <v>1983</v>
      </c>
      <c r="Z259" s="27" t="s">
        <v>1977</v>
      </c>
      <c r="AA259" s="27" t="s">
        <v>1929</v>
      </c>
      <c r="AB259" s="28">
        <f t="shared" ref="AB259:AB322" si="34">VLOOKUP(Y259,$AZ$1:$BD$4,2,FALSE)*(G259/9)+VLOOKUP(Y259,$AZ$1:$BD$4,3,FALSE)</f>
        <v>64.87433333333334</v>
      </c>
      <c r="AC259" s="28">
        <f ca="1">[3]!RandTruncNormal(AB259,VLOOKUP(Y259,$AZ$1:$BD$4,4,FALSE),0,VLOOKUP(Y259,$AZ$1:$BD$4,5,FALSE))</f>
        <v>96.552109932797677</v>
      </c>
      <c r="AD259" s="28">
        <f t="shared" ref="AD259:AD322" si="35">VLOOKUP(Y259,$AZ$1:$BD$4,2,FALSE)*(N259/9)+VLOOKUP(Y259,$AZ$1:$BD$4,3,FALSE)</f>
        <v>43.697666666666663</v>
      </c>
      <c r="AE259" s="28">
        <f ca="1">[3]!RandTruncNormal(AD259,VLOOKUP(Y259,$AZ$1:$BD$4,4,FALSE),0,VLOOKUP(Y259,$AZ$1:$BD$4,5,FALSE))</f>
        <v>18.55773433724784</v>
      </c>
      <c r="AF259" s="29">
        <f t="shared" si="32"/>
        <v>-0.33333333333333331</v>
      </c>
      <c r="AG259" s="29">
        <f t="shared" si="33"/>
        <v>-0.33333333333333331</v>
      </c>
      <c r="AH259" s="28">
        <f t="shared" si="31"/>
        <v>-21.176666666666666</v>
      </c>
      <c r="AI259" s="28">
        <f t="shared" ref="AI259:AI322" si="36">VLOOKUP(Y259,$AZ$1:$BD$4,2,FALSE)*AF259</f>
        <v>-21.176666666666666</v>
      </c>
      <c r="AJ259" s="13">
        <f t="shared" ref="AJ259:AJ322" ca="1" si="37">AE259-AC259</f>
        <v>-77.99437559554984</v>
      </c>
      <c r="AK259" s="68">
        <v>0</v>
      </c>
      <c r="AL259" s="68">
        <v>0</v>
      </c>
      <c r="AM259" s="68" t="str">
        <f t="shared" ref="AM259:AM322" si="38">IF(AND(AK259=0,AL259=0),"Non-Anthropogenic",IF(AND(AK259=1,AL259=0),"Anthropogenic_rivers",IF(AND(AK259=0,AL259=1),"Anthopogenic_roads",IF(AND(AK259=1,AL259=1),"Anthropogenic_roads_rivers",0))))</f>
        <v>Non-Anthropogenic</v>
      </c>
      <c r="AO259" s="68"/>
      <c r="AP259" s="68"/>
      <c r="AY259" s="68"/>
      <c r="AZ259" s="68"/>
    </row>
    <row r="260" spans="1:52">
      <c r="A260" s="27">
        <v>454</v>
      </c>
      <c r="B260" s="27" t="s">
        <v>329</v>
      </c>
      <c r="C260" s="27" t="s">
        <v>1978</v>
      </c>
      <c r="D260" s="27"/>
      <c r="E260" s="27"/>
      <c r="F260" s="27" t="s">
        <v>65</v>
      </c>
      <c r="G260" s="27">
        <v>6</v>
      </c>
      <c r="H260" s="27" t="s">
        <v>61</v>
      </c>
      <c r="I260" s="27" t="s">
        <v>54</v>
      </c>
      <c r="J260" s="27"/>
      <c r="K260" s="27"/>
      <c r="L260" s="27" t="s">
        <v>56</v>
      </c>
      <c r="M260" s="27" t="s">
        <v>65</v>
      </c>
      <c r="N260" s="27">
        <v>5</v>
      </c>
      <c r="O260" s="27" t="s">
        <v>53</v>
      </c>
      <c r="P260" s="27" t="s">
        <v>58</v>
      </c>
      <c r="Q260" s="27"/>
      <c r="R260" s="27"/>
      <c r="S260" s="27"/>
      <c r="T260" s="27"/>
      <c r="U260" s="27"/>
      <c r="V260" s="27" t="s">
        <v>329</v>
      </c>
      <c r="W260" s="27">
        <v>12.84296</v>
      </c>
      <c r="X260" s="27">
        <v>-83.881</v>
      </c>
      <c r="Y260" s="27" t="s">
        <v>1983</v>
      </c>
      <c r="Z260" s="27" t="s">
        <v>1977</v>
      </c>
      <c r="AA260" s="27" t="s">
        <v>1929</v>
      </c>
      <c r="AB260" s="28">
        <f t="shared" si="34"/>
        <v>64.87433333333334</v>
      </c>
      <c r="AC260" s="28">
        <f ca="1">[3]!RandTruncNormal(AB260,VLOOKUP(Y260,$AZ$1:$BD$4,4,FALSE),0,VLOOKUP(Y260,$AZ$1:$BD$4,5,FALSE))</f>
        <v>71.320970093461682</v>
      </c>
      <c r="AD260" s="28">
        <f t="shared" si="35"/>
        <v>57.815444444444445</v>
      </c>
      <c r="AE260" s="28">
        <f ca="1">[3]!RandTruncNormal(AD260,VLOOKUP(Y260,$AZ$1:$BD$4,4,FALSE),0,VLOOKUP(Y260,$AZ$1:$BD$4,5,FALSE))</f>
        <v>46.783688058652153</v>
      </c>
      <c r="AF260" s="29">
        <f t="shared" si="32"/>
        <v>-0.1111111111111111</v>
      </c>
      <c r="AG260" s="29">
        <f t="shared" si="33"/>
        <v>0</v>
      </c>
      <c r="AH260" s="28">
        <f t="shared" ref="AH260:AH323" si="39">VLOOKUP(Y260,$AZ$1:$BD$4,2,FALSE)*AG260</f>
        <v>0</v>
      </c>
      <c r="AI260" s="28">
        <f t="shared" si="36"/>
        <v>-7.0588888888888883</v>
      </c>
      <c r="AJ260" s="13">
        <f t="shared" ca="1" si="37"/>
        <v>-24.537282034809529</v>
      </c>
      <c r="AK260" s="68">
        <v>0</v>
      </c>
      <c r="AL260" s="68">
        <v>0</v>
      </c>
      <c r="AM260" s="68" t="str">
        <f t="shared" si="38"/>
        <v>Non-Anthropogenic</v>
      </c>
      <c r="AO260" s="68"/>
      <c r="AP260" s="68"/>
      <c r="AY260" s="68"/>
      <c r="AZ260" s="68"/>
    </row>
    <row r="261" spans="1:52">
      <c r="A261" s="27">
        <v>455</v>
      </c>
      <c r="B261" s="27" t="s">
        <v>330</v>
      </c>
      <c r="C261" s="27" t="s">
        <v>1978</v>
      </c>
      <c r="D261" s="27"/>
      <c r="E261" s="27"/>
      <c r="F261" s="27" t="s">
        <v>65</v>
      </c>
      <c r="G261" s="27">
        <v>4</v>
      </c>
      <c r="H261" s="27" t="s">
        <v>61</v>
      </c>
      <c r="I261" s="27" t="s">
        <v>54</v>
      </c>
      <c r="J261" s="27"/>
      <c r="K261" s="27"/>
      <c r="L261" s="27" t="s">
        <v>56</v>
      </c>
      <c r="M261" s="27" t="s">
        <v>65</v>
      </c>
      <c r="N261" s="27">
        <v>5</v>
      </c>
      <c r="O261" s="27" t="s">
        <v>53</v>
      </c>
      <c r="P261" s="27" t="s">
        <v>58</v>
      </c>
      <c r="Q261" s="27"/>
      <c r="R261" s="27"/>
      <c r="S261" s="27"/>
      <c r="T261" s="27"/>
      <c r="U261" s="27"/>
      <c r="V261" s="27" t="s">
        <v>330</v>
      </c>
      <c r="W261" s="27">
        <v>12.841850000000001</v>
      </c>
      <c r="X261" s="27">
        <v>-83.625889999999998</v>
      </c>
      <c r="Y261" s="27" t="s">
        <v>1983</v>
      </c>
      <c r="Z261" s="27" t="s">
        <v>1982</v>
      </c>
      <c r="AA261" s="27" t="s">
        <v>1929</v>
      </c>
      <c r="AB261" s="28">
        <f t="shared" si="34"/>
        <v>50.756555555555551</v>
      </c>
      <c r="AC261" s="28">
        <f ca="1">[3]!RandTruncNormal(AB261,VLOOKUP(Y261,$AZ$1:$BD$4,4,FALSE),0,VLOOKUP(Y261,$AZ$1:$BD$4,5,FALSE))</f>
        <v>32.369728943423681</v>
      </c>
      <c r="AD261" s="28">
        <f t="shared" si="35"/>
        <v>57.815444444444445</v>
      </c>
      <c r="AE261" s="28">
        <f ca="1">[3]!RandTruncNormal(AD261,VLOOKUP(Y261,$AZ$1:$BD$4,4,FALSE),0,VLOOKUP(Y261,$AZ$1:$BD$4,5,FALSE))</f>
        <v>51.479581394242054</v>
      </c>
      <c r="AF261" s="29">
        <f t="shared" si="32"/>
        <v>0.1111111111111111</v>
      </c>
      <c r="AG261" s="29">
        <f t="shared" si="33"/>
        <v>0</v>
      </c>
      <c r="AH261" s="28">
        <f t="shared" si="39"/>
        <v>0</v>
      </c>
      <c r="AI261" s="28">
        <f t="shared" si="36"/>
        <v>7.0588888888888883</v>
      </c>
      <c r="AJ261" s="13">
        <f t="shared" ca="1" si="37"/>
        <v>19.109852450818373</v>
      </c>
      <c r="AK261" s="68">
        <v>0</v>
      </c>
      <c r="AL261" s="68">
        <v>0</v>
      </c>
      <c r="AM261" s="68" t="str">
        <f t="shared" si="38"/>
        <v>Non-Anthropogenic</v>
      </c>
      <c r="AO261" s="68"/>
      <c r="AP261" s="68"/>
      <c r="AY261" s="68"/>
      <c r="AZ261" s="68"/>
    </row>
    <row r="262" spans="1:52">
      <c r="A262" s="27">
        <v>456</v>
      </c>
      <c r="B262" s="27" t="s">
        <v>331</v>
      </c>
      <c r="C262" s="27" t="s">
        <v>1978</v>
      </c>
      <c r="D262" s="27"/>
      <c r="E262" s="27"/>
      <c r="F262" s="27" t="s">
        <v>66</v>
      </c>
      <c r="G262" s="27">
        <v>9</v>
      </c>
      <c r="H262" s="27" t="s">
        <v>53</v>
      </c>
      <c r="I262" s="27" t="s">
        <v>54</v>
      </c>
      <c r="J262" s="27"/>
      <c r="K262" s="27"/>
      <c r="L262" s="27" t="s">
        <v>56</v>
      </c>
      <c r="M262" s="27" t="s">
        <v>66</v>
      </c>
      <c r="N262" s="27">
        <v>9</v>
      </c>
      <c r="O262" s="27" t="s">
        <v>53</v>
      </c>
      <c r="P262" s="27" t="s">
        <v>58</v>
      </c>
      <c r="Q262" s="27"/>
      <c r="R262" s="27"/>
      <c r="S262" s="27"/>
      <c r="T262" s="27"/>
      <c r="U262" s="27"/>
      <c r="V262" s="27" t="s">
        <v>331</v>
      </c>
      <c r="W262" s="27">
        <v>12.88555</v>
      </c>
      <c r="X262" s="27">
        <v>-84.052539999999993</v>
      </c>
      <c r="Y262" s="27" t="s">
        <v>1983</v>
      </c>
      <c r="Z262" s="27" t="s">
        <v>1979</v>
      </c>
      <c r="AA262" s="27" t="s">
        <v>1929</v>
      </c>
      <c r="AB262" s="28">
        <f t="shared" si="34"/>
        <v>86.051000000000002</v>
      </c>
      <c r="AC262" s="28">
        <f ca="1">[3]!RandTruncNormal(AB262,VLOOKUP(Y262,$AZ$1:$BD$4,4,FALSE),0,VLOOKUP(Y262,$AZ$1:$BD$4,5,FALSE))</f>
        <v>72.01190466904707</v>
      </c>
      <c r="AD262" s="28">
        <f t="shared" si="35"/>
        <v>86.051000000000002</v>
      </c>
      <c r="AE262" s="28">
        <f ca="1">[3]!RandTruncNormal(AD262,VLOOKUP(Y262,$AZ$1:$BD$4,4,FALSE),0,VLOOKUP(Y262,$AZ$1:$BD$4,5,FALSE))</f>
        <v>81.672007868165124</v>
      </c>
      <c r="AF262" s="29">
        <f t="shared" si="32"/>
        <v>0</v>
      </c>
      <c r="AG262" s="29">
        <f t="shared" si="33"/>
        <v>0</v>
      </c>
      <c r="AH262" s="28">
        <f t="shared" si="39"/>
        <v>0</v>
      </c>
      <c r="AI262" s="28">
        <f t="shared" si="36"/>
        <v>0</v>
      </c>
      <c r="AJ262" s="13">
        <f t="shared" ca="1" si="37"/>
        <v>9.6601031991180548</v>
      </c>
      <c r="AK262" s="68">
        <v>1</v>
      </c>
      <c r="AL262" s="68">
        <v>0</v>
      </c>
      <c r="AM262" s="68" t="str">
        <f t="shared" si="38"/>
        <v>Anthropogenic_rivers</v>
      </c>
      <c r="AO262" s="68"/>
      <c r="AP262" s="68"/>
      <c r="AY262" s="68"/>
      <c r="AZ262" s="68"/>
    </row>
    <row r="263" spans="1:52">
      <c r="A263" s="27">
        <v>457</v>
      </c>
      <c r="B263" s="27" t="s">
        <v>332</v>
      </c>
      <c r="C263" s="27" t="s">
        <v>1978</v>
      </c>
      <c r="D263" s="27"/>
      <c r="E263" s="27"/>
      <c r="F263" s="27" t="s">
        <v>66</v>
      </c>
      <c r="G263" s="27">
        <v>9</v>
      </c>
      <c r="H263" s="27" t="s">
        <v>53</v>
      </c>
      <c r="I263" s="27" t="s">
        <v>54</v>
      </c>
      <c r="J263" s="27"/>
      <c r="K263" s="27"/>
      <c r="L263" s="27" t="s">
        <v>56</v>
      </c>
      <c r="M263" s="27" t="s">
        <v>66</v>
      </c>
      <c r="N263" s="27">
        <v>9</v>
      </c>
      <c r="O263" s="27" t="s">
        <v>53</v>
      </c>
      <c r="P263" s="27" t="s">
        <v>58</v>
      </c>
      <c r="Q263" s="27"/>
      <c r="R263" s="27"/>
      <c r="S263" s="27"/>
      <c r="T263" s="27"/>
      <c r="U263" s="27"/>
      <c r="V263" s="27" t="s">
        <v>332</v>
      </c>
      <c r="W263" s="27">
        <v>12.88603</v>
      </c>
      <c r="X263" s="27">
        <v>-84.094880000000003</v>
      </c>
      <c r="Y263" s="27" t="s">
        <v>1983</v>
      </c>
      <c r="Z263" s="27" t="s">
        <v>1979</v>
      </c>
      <c r="AA263" s="27" t="s">
        <v>1928</v>
      </c>
      <c r="AB263" s="28">
        <f t="shared" si="34"/>
        <v>86.051000000000002</v>
      </c>
      <c r="AC263" s="28">
        <f ca="1">[3]!RandTruncNormal(AB263,VLOOKUP(Y263,$AZ$1:$BD$4,4,FALSE),0,VLOOKUP(Y263,$AZ$1:$BD$4,5,FALSE))</f>
        <v>40.704323931860309</v>
      </c>
      <c r="AD263" s="28">
        <f t="shared" si="35"/>
        <v>86.051000000000002</v>
      </c>
      <c r="AE263" s="28">
        <f ca="1">[3]!RandTruncNormal(AD263,VLOOKUP(Y263,$AZ$1:$BD$4,4,FALSE),0,VLOOKUP(Y263,$AZ$1:$BD$4,5,FALSE))</f>
        <v>17.590125220467442</v>
      </c>
      <c r="AF263" s="29">
        <f t="shared" si="32"/>
        <v>0</v>
      </c>
      <c r="AG263" s="29">
        <f t="shared" si="33"/>
        <v>0</v>
      </c>
      <c r="AH263" s="28">
        <f t="shared" si="39"/>
        <v>0</v>
      </c>
      <c r="AI263" s="28">
        <f t="shared" si="36"/>
        <v>0</v>
      </c>
      <c r="AJ263" s="13">
        <f t="shared" ca="1" si="37"/>
        <v>-23.114198711392866</v>
      </c>
      <c r="AK263" s="68">
        <v>0</v>
      </c>
      <c r="AL263" s="68">
        <v>1</v>
      </c>
      <c r="AM263" s="68" t="str">
        <f t="shared" si="38"/>
        <v>Anthopogenic_roads</v>
      </c>
      <c r="AO263" s="68"/>
      <c r="AP263" s="68"/>
      <c r="AY263" s="68"/>
      <c r="AZ263" s="68"/>
    </row>
    <row r="264" spans="1:52">
      <c r="A264" s="27">
        <v>458</v>
      </c>
      <c r="B264" s="27" t="s">
        <v>333</v>
      </c>
      <c r="C264" s="27" t="s">
        <v>1978</v>
      </c>
      <c r="D264" s="27"/>
      <c r="E264" s="27"/>
      <c r="F264" s="27" t="s">
        <v>65</v>
      </c>
      <c r="G264" s="27">
        <v>6</v>
      </c>
      <c r="H264" s="27" t="s">
        <v>56</v>
      </c>
      <c r="I264" s="27" t="s">
        <v>54</v>
      </c>
      <c r="J264" s="27"/>
      <c r="K264" s="27"/>
      <c r="L264" s="27" t="s">
        <v>56</v>
      </c>
      <c r="M264" s="27" t="s">
        <v>65</v>
      </c>
      <c r="N264" s="27">
        <v>5</v>
      </c>
      <c r="O264" s="27" t="s">
        <v>53</v>
      </c>
      <c r="P264" s="27" t="s">
        <v>58</v>
      </c>
      <c r="Q264" s="27"/>
      <c r="R264" s="27"/>
      <c r="S264" s="27"/>
      <c r="T264" s="27"/>
      <c r="U264" s="27"/>
      <c r="V264" s="27" t="s">
        <v>333</v>
      </c>
      <c r="W264" s="27">
        <v>12.885020000000001</v>
      </c>
      <c r="X264" s="27">
        <v>-83.840199999999996</v>
      </c>
      <c r="Y264" s="27" t="s">
        <v>1983</v>
      </c>
      <c r="Z264" s="27" t="s">
        <v>1977</v>
      </c>
      <c r="AA264" s="27" t="s">
        <v>1929</v>
      </c>
      <c r="AB264" s="28">
        <f t="shared" si="34"/>
        <v>64.87433333333334</v>
      </c>
      <c r="AC264" s="28">
        <f ca="1">[3]!RandTruncNormal(AB264,VLOOKUP(Y264,$AZ$1:$BD$4,4,FALSE),0,VLOOKUP(Y264,$AZ$1:$BD$4,5,FALSE))</f>
        <v>15.032534776465237</v>
      </c>
      <c r="AD264" s="28">
        <f t="shared" si="35"/>
        <v>57.815444444444445</v>
      </c>
      <c r="AE264" s="28">
        <f ca="1">[3]!RandTruncNormal(AD264,VLOOKUP(Y264,$AZ$1:$BD$4,4,FALSE),0,VLOOKUP(Y264,$AZ$1:$BD$4,5,FALSE))</f>
        <v>90.004831952041883</v>
      </c>
      <c r="AF264" s="29">
        <f t="shared" si="32"/>
        <v>-0.1111111111111111</v>
      </c>
      <c r="AG264" s="29">
        <f t="shared" si="33"/>
        <v>0</v>
      </c>
      <c r="AH264" s="28">
        <f t="shared" si="39"/>
        <v>0</v>
      </c>
      <c r="AI264" s="28">
        <f t="shared" si="36"/>
        <v>-7.0588888888888883</v>
      </c>
      <c r="AJ264" s="13">
        <f t="shared" ca="1" si="37"/>
        <v>74.972297175576642</v>
      </c>
      <c r="AK264" s="68">
        <v>0</v>
      </c>
      <c r="AL264" s="68">
        <v>0</v>
      </c>
      <c r="AM264" s="68" t="str">
        <f t="shared" si="38"/>
        <v>Non-Anthropogenic</v>
      </c>
      <c r="AO264" s="68"/>
      <c r="AP264" s="68"/>
      <c r="AY264" s="68"/>
      <c r="AZ264" s="68"/>
    </row>
    <row r="265" spans="1:52">
      <c r="A265" s="27">
        <v>459</v>
      </c>
      <c r="B265" s="27" t="s">
        <v>334</v>
      </c>
      <c r="C265" s="27" t="s">
        <v>1978</v>
      </c>
      <c r="D265" s="27"/>
      <c r="E265" s="27"/>
      <c r="F265" s="27" t="s">
        <v>66</v>
      </c>
      <c r="G265" s="27">
        <v>9</v>
      </c>
      <c r="H265" s="27" t="s">
        <v>53</v>
      </c>
      <c r="I265" s="27" t="s">
        <v>54</v>
      </c>
      <c r="J265" s="27"/>
      <c r="K265" s="27"/>
      <c r="L265" s="27" t="s">
        <v>56</v>
      </c>
      <c r="M265" s="27" t="s">
        <v>66</v>
      </c>
      <c r="N265" s="27">
        <v>9</v>
      </c>
      <c r="O265" s="27" t="s">
        <v>53</v>
      </c>
      <c r="P265" s="27" t="s">
        <v>58</v>
      </c>
      <c r="Q265" s="27"/>
      <c r="R265" s="27"/>
      <c r="S265" s="27"/>
      <c r="T265" s="27"/>
      <c r="U265" s="27"/>
      <c r="V265" s="27" t="s">
        <v>334</v>
      </c>
      <c r="W265" s="27">
        <v>12.885529999999999</v>
      </c>
      <c r="X265" s="27">
        <v>-83.797539999999998</v>
      </c>
      <c r="Y265" s="27" t="s">
        <v>1983</v>
      </c>
      <c r="Z265" s="27" t="s">
        <v>1979</v>
      </c>
      <c r="AA265" s="27" t="s">
        <v>1929</v>
      </c>
      <c r="AB265" s="28">
        <f t="shared" si="34"/>
        <v>86.051000000000002</v>
      </c>
      <c r="AC265" s="28">
        <f ca="1">[3]!RandTruncNormal(AB265,VLOOKUP(Y265,$AZ$1:$BD$4,4,FALSE),0,VLOOKUP(Y265,$AZ$1:$BD$4,5,FALSE))</f>
        <v>89.378032933686299</v>
      </c>
      <c r="AD265" s="28">
        <f t="shared" si="35"/>
        <v>86.051000000000002</v>
      </c>
      <c r="AE265" s="28">
        <f ca="1">[3]!RandTruncNormal(AD265,VLOOKUP(Y265,$AZ$1:$BD$4,4,FALSE),0,VLOOKUP(Y265,$AZ$1:$BD$4,5,FALSE))</f>
        <v>98.728211955138562</v>
      </c>
      <c r="AF265" s="29">
        <f t="shared" si="32"/>
        <v>0</v>
      </c>
      <c r="AG265" s="29">
        <f t="shared" si="33"/>
        <v>0</v>
      </c>
      <c r="AH265" s="28">
        <f t="shared" si="39"/>
        <v>0</v>
      </c>
      <c r="AI265" s="28">
        <f t="shared" si="36"/>
        <v>0</v>
      </c>
      <c r="AJ265" s="13">
        <f t="shared" ca="1" si="37"/>
        <v>9.3501790214522629</v>
      </c>
      <c r="AK265" s="68">
        <v>0</v>
      </c>
      <c r="AL265" s="68">
        <v>0</v>
      </c>
      <c r="AM265" s="68" t="str">
        <f t="shared" si="38"/>
        <v>Non-Anthropogenic</v>
      </c>
      <c r="AO265" s="68"/>
      <c r="AP265" s="68"/>
      <c r="AY265" s="68"/>
      <c r="AZ265" s="68"/>
    </row>
    <row r="266" spans="1:52">
      <c r="A266" s="27">
        <v>460</v>
      </c>
      <c r="B266" s="27" t="s">
        <v>335</v>
      </c>
      <c r="C266" s="27" t="s">
        <v>1978</v>
      </c>
      <c r="D266" s="27"/>
      <c r="E266" s="27"/>
      <c r="F266" s="27" t="s">
        <v>66</v>
      </c>
      <c r="G266" s="27">
        <v>9</v>
      </c>
      <c r="H266" s="27" t="s">
        <v>53</v>
      </c>
      <c r="I266" s="27" t="s">
        <v>54</v>
      </c>
      <c r="J266" s="27"/>
      <c r="K266" s="27"/>
      <c r="L266" s="27" t="s">
        <v>56</v>
      </c>
      <c r="M266" s="27" t="s">
        <v>65</v>
      </c>
      <c r="N266" s="27">
        <v>3</v>
      </c>
      <c r="O266" s="27" t="s">
        <v>53</v>
      </c>
      <c r="P266" s="27" t="s">
        <v>58</v>
      </c>
      <c r="Q266" s="27"/>
      <c r="R266" s="27"/>
      <c r="S266" s="27"/>
      <c r="T266" s="27"/>
      <c r="U266" s="27"/>
      <c r="V266" s="27" t="s">
        <v>335</v>
      </c>
      <c r="W266" s="27">
        <v>12.92788</v>
      </c>
      <c r="X266" s="27">
        <v>-85.029690000000002</v>
      </c>
      <c r="Y266" s="27" t="s">
        <v>1983</v>
      </c>
      <c r="Z266" s="27" t="s">
        <v>1977</v>
      </c>
      <c r="AA266" s="27" t="s">
        <v>1929</v>
      </c>
      <c r="AB266" s="28">
        <f t="shared" si="34"/>
        <v>86.051000000000002</v>
      </c>
      <c r="AC266" s="28">
        <f ca="1">[3]!RandTruncNormal(AB266,VLOOKUP(Y266,$AZ$1:$BD$4,4,FALSE),0,VLOOKUP(Y266,$AZ$1:$BD$4,5,FALSE))</f>
        <v>79.234738837402588</v>
      </c>
      <c r="AD266" s="28">
        <f t="shared" si="35"/>
        <v>43.697666666666663</v>
      </c>
      <c r="AE266" s="28">
        <f ca="1">[3]!RandTruncNormal(AD266,VLOOKUP(Y266,$AZ$1:$BD$4,4,FALSE),0,VLOOKUP(Y266,$AZ$1:$BD$4,5,FALSE))</f>
        <v>40.372586670637688</v>
      </c>
      <c r="AF266" s="29">
        <f t="shared" si="32"/>
        <v>-0.66666666666666663</v>
      </c>
      <c r="AG266" s="29">
        <f t="shared" si="33"/>
        <v>-0.66666666666666663</v>
      </c>
      <c r="AH266" s="28">
        <f t="shared" si="39"/>
        <v>-42.353333333333332</v>
      </c>
      <c r="AI266" s="28">
        <f t="shared" si="36"/>
        <v>-42.353333333333332</v>
      </c>
      <c r="AJ266" s="13">
        <f t="shared" ca="1" si="37"/>
        <v>-38.862152166764901</v>
      </c>
      <c r="AK266" s="68">
        <v>0</v>
      </c>
      <c r="AL266" s="68">
        <v>0</v>
      </c>
      <c r="AM266" s="68" t="str">
        <f t="shared" si="38"/>
        <v>Non-Anthropogenic</v>
      </c>
      <c r="AO266" s="68"/>
      <c r="AP266" s="68"/>
      <c r="AY266" s="68"/>
      <c r="AZ266" s="68"/>
    </row>
    <row r="267" spans="1:52">
      <c r="A267" s="27">
        <v>461</v>
      </c>
      <c r="B267" s="27" t="s">
        <v>336</v>
      </c>
      <c r="C267" s="27" t="s">
        <v>1978</v>
      </c>
      <c r="D267" s="27"/>
      <c r="E267" s="27"/>
      <c r="F267" s="27" t="s">
        <v>66</v>
      </c>
      <c r="G267" s="27">
        <v>9</v>
      </c>
      <c r="H267" s="27" t="s">
        <v>53</v>
      </c>
      <c r="I267" s="27" t="s">
        <v>54</v>
      </c>
      <c r="J267" s="27"/>
      <c r="K267" s="27"/>
      <c r="L267" s="27" t="s">
        <v>56</v>
      </c>
      <c r="M267" s="27" t="s">
        <v>66</v>
      </c>
      <c r="N267" s="27">
        <v>9</v>
      </c>
      <c r="O267" s="27" t="s">
        <v>53</v>
      </c>
      <c r="P267" s="27" t="s">
        <v>58</v>
      </c>
      <c r="Q267" s="27"/>
      <c r="R267" s="27"/>
      <c r="S267" s="27"/>
      <c r="T267" s="27"/>
      <c r="U267" s="27"/>
      <c r="V267" s="27" t="s">
        <v>336</v>
      </c>
      <c r="W267" s="27">
        <v>12.927619999999999</v>
      </c>
      <c r="X267" s="27">
        <v>-84.264570000000006</v>
      </c>
      <c r="Y267" s="27" t="s">
        <v>1983</v>
      </c>
      <c r="Z267" s="27" t="s">
        <v>1979</v>
      </c>
      <c r="AA267" s="27" t="s">
        <v>1929</v>
      </c>
      <c r="AB267" s="28">
        <f t="shared" si="34"/>
        <v>86.051000000000002</v>
      </c>
      <c r="AC267" s="28">
        <f ca="1">[3]!RandTruncNormal(AB267,VLOOKUP(Y267,$AZ$1:$BD$4,4,FALSE),0,VLOOKUP(Y267,$AZ$1:$BD$4,5,FALSE))</f>
        <v>41.297250249780895</v>
      </c>
      <c r="AD267" s="28">
        <f t="shared" si="35"/>
        <v>86.051000000000002</v>
      </c>
      <c r="AE267" s="28">
        <f ca="1">[3]!RandTruncNormal(AD267,VLOOKUP(Y267,$AZ$1:$BD$4,4,FALSE),0,VLOOKUP(Y267,$AZ$1:$BD$4,5,FALSE))</f>
        <v>62.559845448801745</v>
      </c>
      <c r="AF267" s="29">
        <f t="shared" si="32"/>
        <v>0</v>
      </c>
      <c r="AG267" s="29">
        <f t="shared" si="33"/>
        <v>0</v>
      </c>
      <c r="AH267" s="28">
        <f t="shared" si="39"/>
        <v>0</v>
      </c>
      <c r="AI267" s="28">
        <f t="shared" si="36"/>
        <v>0</v>
      </c>
      <c r="AJ267" s="13">
        <f t="shared" ca="1" si="37"/>
        <v>21.262595199020851</v>
      </c>
      <c r="AK267" s="68">
        <v>0</v>
      </c>
      <c r="AL267" s="68">
        <v>0</v>
      </c>
      <c r="AM267" s="68" t="str">
        <f t="shared" si="38"/>
        <v>Non-Anthropogenic</v>
      </c>
      <c r="AO267" s="68"/>
      <c r="AP267" s="68"/>
      <c r="AY267" s="68"/>
      <c r="AZ267" s="68"/>
    </row>
    <row r="268" spans="1:52">
      <c r="A268" s="27">
        <v>462</v>
      </c>
      <c r="B268" s="27" t="s">
        <v>337</v>
      </c>
      <c r="C268" s="27" t="s">
        <v>1978</v>
      </c>
      <c r="D268" s="27"/>
      <c r="E268" s="27"/>
      <c r="F268" s="27" t="s">
        <v>66</v>
      </c>
      <c r="G268" s="27">
        <v>9</v>
      </c>
      <c r="H268" s="27" t="s">
        <v>53</v>
      </c>
      <c r="I268" s="27" t="s">
        <v>54</v>
      </c>
      <c r="J268" s="27"/>
      <c r="K268" s="27"/>
      <c r="L268" s="27" t="s">
        <v>56</v>
      </c>
      <c r="M268" s="27" t="s">
        <v>66</v>
      </c>
      <c r="N268" s="27">
        <v>9</v>
      </c>
      <c r="O268" s="27" t="s">
        <v>53</v>
      </c>
      <c r="P268" s="27" t="s">
        <v>58</v>
      </c>
      <c r="Q268" s="27"/>
      <c r="R268" s="27"/>
      <c r="S268" s="27"/>
      <c r="T268" s="27"/>
      <c r="U268" s="27"/>
      <c r="V268" s="27" t="s">
        <v>337</v>
      </c>
      <c r="W268" s="27">
        <v>12.927580000000001</v>
      </c>
      <c r="X268" s="27">
        <v>-84.179559999999995</v>
      </c>
      <c r="Y268" s="27" t="s">
        <v>1983</v>
      </c>
      <c r="Z268" s="27" t="s">
        <v>1979</v>
      </c>
      <c r="AA268" s="27" t="s">
        <v>1929</v>
      </c>
      <c r="AB268" s="28">
        <f t="shared" si="34"/>
        <v>86.051000000000002</v>
      </c>
      <c r="AC268" s="28">
        <f ca="1">[3]!RandTruncNormal(AB268,VLOOKUP(Y268,$AZ$1:$BD$4,4,FALSE),0,VLOOKUP(Y268,$AZ$1:$BD$4,5,FALSE))</f>
        <v>40.342500844744038</v>
      </c>
      <c r="AD268" s="28">
        <f t="shared" si="35"/>
        <v>86.051000000000002</v>
      </c>
      <c r="AE268" s="28">
        <f ca="1">[3]!RandTruncNormal(AD268,VLOOKUP(Y268,$AZ$1:$BD$4,4,FALSE),0,VLOOKUP(Y268,$AZ$1:$BD$4,5,FALSE))</f>
        <v>56.983169362715493</v>
      </c>
      <c r="AF268" s="29">
        <f t="shared" si="32"/>
        <v>0</v>
      </c>
      <c r="AG268" s="29">
        <f t="shared" si="33"/>
        <v>0</v>
      </c>
      <c r="AH268" s="28">
        <f t="shared" si="39"/>
        <v>0</v>
      </c>
      <c r="AI268" s="28">
        <f t="shared" si="36"/>
        <v>0</v>
      </c>
      <c r="AJ268" s="13">
        <f t="shared" ca="1" si="37"/>
        <v>16.640668517971456</v>
      </c>
      <c r="AK268" s="68">
        <v>0</v>
      </c>
      <c r="AL268" s="68">
        <v>0</v>
      </c>
      <c r="AM268" s="68" t="str">
        <f t="shared" si="38"/>
        <v>Non-Anthropogenic</v>
      </c>
      <c r="AO268" s="68"/>
      <c r="AP268" s="68"/>
      <c r="AY268" s="68"/>
      <c r="AZ268" s="68"/>
    </row>
    <row r="269" spans="1:52">
      <c r="A269" s="27">
        <v>463</v>
      </c>
      <c r="B269" s="27" t="s">
        <v>338</v>
      </c>
      <c r="C269" s="27" t="s">
        <v>1978</v>
      </c>
      <c r="D269" s="27"/>
      <c r="E269" s="27"/>
      <c r="F269" s="27" t="s">
        <v>66</v>
      </c>
      <c r="G269" s="27">
        <v>9</v>
      </c>
      <c r="H269" s="27" t="s">
        <v>53</v>
      </c>
      <c r="I269" s="27" t="s">
        <v>54</v>
      </c>
      <c r="J269" s="27"/>
      <c r="K269" s="27"/>
      <c r="L269" s="27" t="s">
        <v>56</v>
      </c>
      <c r="M269" s="27" t="s">
        <v>66</v>
      </c>
      <c r="N269" s="27">
        <v>9</v>
      </c>
      <c r="O269" s="27" t="s">
        <v>53</v>
      </c>
      <c r="P269" s="27" t="s">
        <v>58</v>
      </c>
      <c r="Q269" s="27"/>
      <c r="R269" s="27"/>
      <c r="S269" s="27"/>
      <c r="T269" s="27"/>
      <c r="U269" s="27"/>
      <c r="V269" s="27" t="s">
        <v>338</v>
      </c>
      <c r="W269" s="27">
        <v>12.928000000000001</v>
      </c>
      <c r="X269" s="27">
        <v>-84.052040000000005</v>
      </c>
      <c r="Y269" s="27" t="s">
        <v>1983</v>
      </c>
      <c r="Z269" s="27" t="s">
        <v>1979</v>
      </c>
      <c r="AA269" s="27" t="s">
        <v>1928</v>
      </c>
      <c r="AB269" s="28">
        <f t="shared" si="34"/>
        <v>86.051000000000002</v>
      </c>
      <c r="AC269" s="28">
        <f ca="1">[3]!RandTruncNormal(AB269,VLOOKUP(Y269,$AZ$1:$BD$4,4,FALSE),0,VLOOKUP(Y269,$AZ$1:$BD$4,5,FALSE))</f>
        <v>103.09143451501342</v>
      </c>
      <c r="AD269" s="28">
        <f t="shared" si="35"/>
        <v>86.051000000000002</v>
      </c>
      <c r="AE269" s="28">
        <f ca="1">[3]!RandTruncNormal(AD269,VLOOKUP(Y269,$AZ$1:$BD$4,4,FALSE),0,VLOOKUP(Y269,$AZ$1:$BD$4,5,FALSE))</f>
        <v>59.557768790595439</v>
      </c>
      <c r="AF269" s="29">
        <f t="shared" si="32"/>
        <v>0</v>
      </c>
      <c r="AG269" s="29">
        <f t="shared" si="33"/>
        <v>0</v>
      </c>
      <c r="AH269" s="28">
        <f t="shared" si="39"/>
        <v>0</v>
      </c>
      <c r="AI269" s="28">
        <f t="shared" si="36"/>
        <v>0</v>
      </c>
      <c r="AJ269" s="13">
        <f t="shared" ca="1" si="37"/>
        <v>-43.533665724417979</v>
      </c>
      <c r="AK269" s="68">
        <v>0</v>
      </c>
      <c r="AL269" s="68">
        <v>1</v>
      </c>
      <c r="AM269" s="68" t="str">
        <f t="shared" si="38"/>
        <v>Anthopogenic_roads</v>
      </c>
      <c r="AO269" s="68"/>
      <c r="AP269" s="68"/>
      <c r="AY269" s="68"/>
      <c r="AZ269" s="68"/>
    </row>
    <row r="270" spans="1:52">
      <c r="A270" s="27">
        <v>464</v>
      </c>
      <c r="B270" s="27" t="s">
        <v>339</v>
      </c>
      <c r="C270" s="27" t="s">
        <v>1978</v>
      </c>
      <c r="D270" s="27"/>
      <c r="E270" s="27"/>
      <c r="F270" s="27" t="s">
        <v>66</v>
      </c>
      <c r="G270" s="27">
        <v>9</v>
      </c>
      <c r="H270" s="27" t="s">
        <v>53</v>
      </c>
      <c r="I270" s="27" t="s">
        <v>54</v>
      </c>
      <c r="J270" s="27"/>
      <c r="K270" s="27"/>
      <c r="L270" s="27" t="s">
        <v>56</v>
      </c>
      <c r="M270" s="27" t="s">
        <v>66</v>
      </c>
      <c r="N270" s="27">
        <v>9</v>
      </c>
      <c r="O270" s="27" t="s">
        <v>53</v>
      </c>
      <c r="P270" s="27" t="s">
        <v>58</v>
      </c>
      <c r="Q270" s="27"/>
      <c r="R270" s="27"/>
      <c r="S270" s="27"/>
      <c r="T270" s="27"/>
      <c r="U270" s="27"/>
      <c r="V270" s="27" t="s">
        <v>339</v>
      </c>
      <c r="W270" s="27">
        <v>12.9275</v>
      </c>
      <c r="X270" s="27">
        <v>-83.924520000000001</v>
      </c>
      <c r="Y270" s="27" t="s">
        <v>1983</v>
      </c>
      <c r="Z270" s="27" t="s">
        <v>1979</v>
      </c>
      <c r="AA270" s="27" t="s">
        <v>1929</v>
      </c>
      <c r="AB270" s="28">
        <f t="shared" si="34"/>
        <v>86.051000000000002</v>
      </c>
      <c r="AC270" s="28">
        <f ca="1">[3]!RandTruncNormal(AB270,VLOOKUP(Y270,$AZ$1:$BD$4,4,FALSE),0,VLOOKUP(Y270,$AZ$1:$BD$4,5,FALSE))</f>
        <v>117.13538519247815</v>
      </c>
      <c r="AD270" s="28">
        <f t="shared" si="35"/>
        <v>86.051000000000002</v>
      </c>
      <c r="AE270" s="28">
        <f ca="1">[3]!RandTruncNormal(AD270,VLOOKUP(Y270,$AZ$1:$BD$4,4,FALSE),0,VLOOKUP(Y270,$AZ$1:$BD$4,5,FALSE))</f>
        <v>74.790824536345312</v>
      </c>
      <c r="AF270" s="29">
        <f t="shared" si="32"/>
        <v>0</v>
      </c>
      <c r="AG270" s="29">
        <f t="shared" si="33"/>
        <v>0</v>
      </c>
      <c r="AH270" s="28">
        <f t="shared" si="39"/>
        <v>0</v>
      </c>
      <c r="AI270" s="28">
        <f t="shared" si="36"/>
        <v>0</v>
      </c>
      <c r="AJ270" s="13">
        <f t="shared" ca="1" si="37"/>
        <v>-42.344560656132842</v>
      </c>
      <c r="AK270" s="68">
        <v>1</v>
      </c>
      <c r="AL270" s="68">
        <v>0</v>
      </c>
      <c r="AM270" s="68" t="str">
        <f t="shared" si="38"/>
        <v>Anthropogenic_rivers</v>
      </c>
      <c r="AO270" s="68"/>
      <c r="AP270" s="68"/>
      <c r="AY270" s="68"/>
      <c r="AZ270" s="68"/>
    </row>
    <row r="271" spans="1:52">
      <c r="A271" s="27">
        <v>465</v>
      </c>
      <c r="B271" s="27" t="s">
        <v>340</v>
      </c>
      <c r="C271" s="27" t="s">
        <v>1978</v>
      </c>
      <c r="D271" s="27"/>
      <c r="E271" s="27"/>
      <c r="F271" s="27" t="s">
        <v>66</v>
      </c>
      <c r="G271" s="27">
        <v>9</v>
      </c>
      <c r="H271" s="27" t="s">
        <v>53</v>
      </c>
      <c r="I271" s="27" t="s">
        <v>54</v>
      </c>
      <c r="J271" s="27"/>
      <c r="K271" s="27"/>
      <c r="L271" s="27" t="s">
        <v>56</v>
      </c>
      <c r="M271" s="27" t="s">
        <v>66</v>
      </c>
      <c r="N271" s="27">
        <v>9</v>
      </c>
      <c r="O271" s="27" t="s">
        <v>53</v>
      </c>
      <c r="P271" s="27" t="s">
        <v>58</v>
      </c>
      <c r="Q271" s="27"/>
      <c r="R271" s="27"/>
      <c r="S271" s="27"/>
      <c r="T271" s="27"/>
      <c r="U271" s="27"/>
      <c r="V271" s="27" t="s">
        <v>340</v>
      </c>
      <c r="W271" s="27">
        <v>12.927390000000001</v>
      </c>
      <c r="X271" s="27">
        <v>-83.669489999999996</v>
      </c>
      <c r="Y271" s="27" t="s">
        <v>1983</v>
      </c>
      <c r="Z271" s="27" t="s">
        <v>1979</v>
      </c>
      <c r="AA271" s="27" t="s">
        <v>1929</v>
      </c>
      <c r="AB271" s="28">
        <f t="shared" si="34"/>
        <v>86.051000000000002</v>
      </c>
      <c r="AC271" s="28">
        <f ca="1">[3]!RandTruncNormal(AB271,VLOOKUP(Y271,$AZ$1:$BD$4,4,FALSE),0,VLOOKUP(Y271,$AZ$1:$BD$4,5,FALSE))</f>
        <v>86.053674615103034</v>
      </c>
      <c r="AD271" s="28">
        <f t="shared" si="35"/>
        <v>86.051000000000002</v>
      </c>
      <c r="AE271" s="28">
        <f ca="1">[3]!RandTruncNormal(AD271,VLOOKUP(Y271,$AZ$1:$BD$4,4,FALSE),0,VLOOKUP(Y271,$AZ$1:$BD$4,5,FALSE))</f>
        <v>27.733816747496881</v>
      </c>
      <c r="AF271" s="29">
        <f t="shared" si="32"/>
        <v>0</v>
      </c>
      <c r="AG271" s="29">
        <f t="shared" si="33"/>
        <v>0</v>
      </c>
      <c r="AH271" s="28">
        <f t="shared" si="39"/>
        <v>0</v>
      </c>
      <c r="AI271" s="28">
        <f t="shared" si="36"/>
        <v>0</v>
      </c>
      <c r="AJ271" s="13">
        <f t="shared" ca="1" si="37"/>
        <v>-58.319857867606153</v>
      </c>
      <c r="AK271" s="68">
        <v>0</v>
      </c>
      <c r="AL271" s="68">
        <v>0</v>
      </c>
      <c r="AM271" s="68" t="str">
        <f t="shared" si="38"/>
        <v>Non-Anthropogenic</v>
      </c>
      <c r="AO271" s="68"/>
      <c r="AP271" s="68"/>
      <c r="AY271" s="68"/>
      <c r="AZ271" s="68"/>
    </row>
    <row r="272" spans="1:52">
      <c r="A272" s="27">
        <v>466</v>
      </c>
      <c r="B272" s="27" t="s">
        <v>341</v>
      </c>
      <c r="C272" s="27" t="s">
        <v>1978</v>
      </c>
      <c r="D272" s="27"/>
      <c r="E272" s="27"/>
      <c r="F272" s="27" t="s">
        <v>66</v>
      </c>
      <c r="G272" s="27">
        <v>9</v>
      </c>
      <c r="H272" s="27" t="s">
        <v>53</v>
      </c>
      <c r="I272" s="27" t="s">
        <v>54</v>
      </c>
      <c r="J272" s="27"/>
      <c r="K272" s="27"/>
      <c r="L272" s="27" t="s">
        <v>56</v>
      </c>
      <c r="M272" s="27" t="s">
        <v>66</v>
      </c>
      <c r="N272" s="27">
        <v>9</v>
      </c>
      <c r="O272" s="27" t="s">
        <v>53</v>
      </c>
      <c r="P272" s="27" t="s">
        <v>58</v>
      </c>
      <c r="Q272" s="27"/>
      <c r="R272" s="27"/>
      <c r="S272" s="27"/>
      <c r="T272" s="27"/>
      <c r="U272" s="27"/>
      <c r="V272" s="27" t="s">
        <v>341</v>
      </c>
      <c r="W272" s="27">
        <v>12.97052</v>
      </c>
      <c r="X272" s="27">
        <v>-84.306619999999995</v>
      </c>
      <c r="Y272" s="27" t="s">
        <v>1983</v>
      </c>
      <c r="Z272" s="27" t="s">
        <v>1979</v>
      </c>
      <c r="AA272" s="27" t="s">
        <v>1929</v>
      </c>
      <c r="AB272" s="28">
        <f t="shared" si="34"/>
        <v>86.051000000000002</v>
      </c>
      <c r="AC272" s="28">
        <f ca="1">[3]!RandTruncNormal(AB272,VLOOKUP(Y272,$AZ$1:$BD$4,4,FALSE),0,VLOOKUP(Y272,$AZ$1:$BD$4,5,FALSE))</f>
        <v>149.95445845329988</v>
      </c>
      <c r="AD272" s="28">
        <f t="shared" si="35"/>
        <v>86.051000000000002</v>
      </c>
      <c r="AE272" s="28">
        <f ca="1">[3]!RandTruncNormal(AD272,VLOOKUP(Y272,$AZ$1:$BD$4,4,FALSE),0,VLOOKUP(Y272,$AZ$1:$BD$4,5,FALSE))</f>
        <v>74.352101883176317</v>
      </c>
      <c r="AF272" s="29">
        <f t="shared" si="32"/>
        <v>0</v>
      </c>
      <c r="AG272" s="29">
        <f t="shared" si="33"/>
        <v>0</v>
      </c>
      <c r="AH272" s="28">
        <f t="shared" si="39"/>
        <v>0</v>
      </c>
      <c r="AI272" s="28">
        <f t="shared" si="36"/>
        <v>0</v>
      </c>
      <c r="AJ272" s="13">
        <f t="shared" ca="1" si="37"/>
        <v>-75.602356570123561</v>
      </c>
      <c r="AK272" s="68">
        <v>0</v>
      </c>
      <c r="AL272" s="68">
        <v>1</v>
      </c>
      <c r="AM272" s="68" t="str">
        <f t="shared" si="38"/>
        <v>Anthopogenic_roads</v>
      </c>
      <c r="AO272" s="68"/>
      <c r="AP272" s="68"/>
      <c r="AY272" s="68"/>
      <c r="AZ272" s="68"/>
    </row>
    <row r="273" spans="1:52">
      <c r="A273" s="27">
        <v>467</v>
      </c>
      <c r="B273" s="27" t="s">
        <v>342</v>
      </c>
      <c r="C273" s="27" t="s">
        <v>1978</v>
      </c>
      <c r="D273" s="27"/>
      <c r="E273" s="27"/>
      <c r="F273" s="27" t="s">
        <v>66</v>
      </c>
      <c r="G273" s="27">
        <v>9</v>
      </c>
      <c r="H273" s="27" t="s">
        <v>53</v>
      </c>
      <c r="I273" s="27" t="s">
        <v>54</v>
      </c>
      <c r="J273" s="27"/>
      <c r="K273" s="27"/>
      <c r="L273" s="27" t="s">
        <v>56</v>
      </c>
      <c r="M273" s="27" t="s">
        <v>66</v>
      </c>
      <c r="N273" s="27">
        <v>7</v>
      </c>
      <c r="O273" s="27" t="s">
        <v>53</v>
      </c>
      <c r="P273" s="27" t="s">
        <v>60</v>
      </c>
      <c r="Q273" s="27"/>
      <c r="R273" s="27"/>
      <c r="S273" s="27"/>
      <c r="T273" s="27"/>
      <c r="U273" s="27"/>
      <c r="V273" s="27" t="s">
        <v>342</v>
      </c>
      <c r="W273" s="27">
        <v>12.969889999999999</v>
      </c>
      <c r="X273" s="27">
        <v>-83.83914</v>
      </c>
      <c r="Y273" s="27" t="s">
        <v>1983</v>
      </c>
      <c r="Z273" s="27" t="s">
        <v>1977</v>
      </c>
      <c r="AA273" s="27" t="s">
        <v>1929</v>
      </c>
      <c r="AB273" s="28">
        <f t="shared" si="34"/>
        <v>86.051000000000002</v>
      </c>
      <c r="AC273" s="28">
        <f ca="1">[3]!RandTruncNormal(AB273,VLOOKUP(Y273,$AZ$1:$BD$4,4,FALSE),0,VLOOKUP(Y273,$AZ$1:$BD$4,5,FALSE))</f>
        <v>82.903646225013929</v>
      </c>
      <c r="AD273" s="28">
        <f t="shared" si="35"/>
        <v>71.933222222222227</v>
      </c>
      <c r="AE273" s="28">
        <f ca="1">[3]!RandTruncNormal(AD273,VLOOKUP(Y273,$AZ$1:$BD$4,4,FALSE),0,VLOOKUP(Y273,$AZ$1:$BD$4,5,FALSE))</f>
        <v>59.116381681684601</v>
      </c>
      <c r="AF273" s="29">
        <f t="shared" si="32"/>
        <v>-0.22222222222222221</v>
      </c>
      <c r="AG273" s="29">
        <f t="shared" si="33"/>
        <v>-0.22222222222222221</v>
      </c>
      <c r="AH273" s="28">
        <f t="shared" si="39"/>
        <v>-14.117777777777777</v>
      </c>
      <c r="AI273" s="28">
        <f t="shared" si="36"/>
        <v>-14.117777777777777</v>
      </c>
      <c r="AJ273" s="13">
        <f t="shared" ca="1" si="37"/>
        <v>-23.787264543329329</v>
      </c>
      <c r="AK273" s="68">
        <v>0</v>
      </c>
      <c r="AL273" s="68">
        <v>0</v>
      </c>
      <c r="AM273" s="68" t="str">
        <f t="shared" si="38"/>
        <v>Non-Anthropogenic</v>
      </c>
      <c r="AO273" s="68"/>
      <c r="AP273" s="68"/>
      <c r="AY273" s="68"/>
      <c r="AZ273" s="68"/>
    </row>
    <row r="274" spans="1:52">
      <c r="A274" s="27">
        <v>468</v>
      </c>
      <c r="B274" s="27" t="s">
        <v>343</v>
      </c>
      <c r="C274" s="27" t="s">
        <v>1978</v>
      </c>
      <c r="D274" s="27"/>
      <c r="E274" s="27"/>
      <c r="F274" s="27" t="s">
        <v>66</v>
      </c>
      <c r="G274" s="27">
        <v>9</v>
      </c>
      <c r="H274" s="27" t="s">
        <v>53</v>
      </c>
      <c r="I274" s="27" t="s">
        <v>54</v>
      </c>
      <c r="J274" s="27"/>
      <c r="K274" s="27"/>
      <c r="L274" s="27"/>
      <c r="M274" s="27" t="s">
        <v>65</v>
      </c>
      <c r="N274" s="27">
        <v>6</v>
      </c>
      <c r="O274" s="27" t="s">
        <v>53</v>
      </c>
      <c r="P274" s="27" t="s">
        <v>60</v>
      </c>
      <c r="Q274" s="27"/>
      <c r="R274" s="27"/>
      <c r="S274" s="27"/>
      <c r="T274" s="27"/>
      <c r="U274" s="27"/>
      <c r="V274" s="27" t="s">
        <v>343</v>
      </c>
      <c r="W274" s="27">
        <v>12.9704</v>
      </c>
      <c r="X274" s="27">
        <v>-83.796459999999996</v>
      </c>
      <c r="Y274" s="27" t="s">
        <v>1983</v>
      </c>
      <c r="Z274" s="27" t="s">
        <v>1977</v>
      </c>
      <c r="AA274" s="27" t="s">
        <v>1929</v>
      </c>
      <c r="AB274" s="28">
        <f t="shared" si="34"/>
        <v>86.051000000000002</v>
      </c>
      <c r="AC274" s="28">
        <f ca="1">[3]!RandTruncNormal(AB274,VLOOKUP(Y274,$AZ$1:$BD$4,4,FALSE),0,VLOOKUP(Y274,$AZ$1:$BD$4,5,FALSE))</f>
        <v>65.097119017748071</v>
      </c>
      <c r="AD274" s="28">
        <f t="shared" si="35"/>
        <v>64.87433333333334</v>
      </c>
      <c r="AE274" s="28">
        <f ca="1">[3]!RandTruncNormal(AD274,VLOOKUP(Y274,$AZ$1:$BD$4,4,FALSE),0,VLOOKUP(Y274,$AZ$1:$BD$4,5,FALSE))</f>
        <v>40.529934184441622</v>
      </c>
      <c r="AF274" s="29">
        <f t="shared" si="32"/>
        <v>-0.33333333333333331</v>
      </c>
      <c r="AG274" s="29">
        <f t="shared" si="33"/>
        <v>-0.33333333333333331</v>
      </c>
      <c r="AH274" s="28">
        <f t="shared" si="39"/>
        <v>-21.176666666666666</v>
      </c>
      <c r="AI274" s="28">
        <f t="shared" si="36"/>
        <v>-21.176666666666666</v>
      </c>
      <c r="AJ274" s="13">
        <f t="shared" ca="1" si="37"/>
        <v>-24.567184833306449</v>
      </c>
      <c r="AK274" s="68">
        <v>0</v>
      </c>
      <c r="AL274" s="68">
        <v>0</v>
      </c>
      <c r="AM274" s="68" t="str">
        <f t="shared" si="38"/>
        <v>Non-Anthropogenic</v>
      </c>
      <c r="AO274" s="68"/>
      <c r="AP274" s="68"/>
      <c r="AY274" s="68"/>
      <c r="AZ274" s="68"/>
    </row>
    <row r="275" spans="1:52">
      <c r="A275" s="27">
        <v>469</v>
      </c>
      <c r="B275" s="27" t="s">
        <v>344</v>
      </c>
      <c r="C275" s="27" t="s">
        <v>1978</v>
      </c>
      <c r="D275" s="27"/>
      <c r="E275" s="27"/>
      <c r="F275" s="27" t="s">
        <v>66</v>
      </c>
      <c r="G275" s="27">
        <v>9</v>
      </c>
      <c r="H275" s="27" t="s">
        <v>53</v>
      </c>
      <c r="I275" s="27" t="s">
        <v>54</v>
      </c>
      <c r="J275" s="27"/>
      <c r="K275" s="27"/>
      <c r="L275" s="27" t="s">
        <v>56</v>
      </c>
      <c r="M275" s="27" t="s">
        <v>66</v>
      </c>
      <c r="N275" s="27">
        <v>9</v>
      </c>
      <c r="O275" s="27" t="s">
        <v>53</v>
      </c>
      <c r="P275" s="27" t="s">
        <v>58</v>
      </c>
      <c r="Q275" s="27"/>
      <c r="R275" s="27"/>
      <c r="S275" s="27"/>
      <c r="T275" s="27"/>
      <c r="U275" s="27"/>
      <c r="V275" s="27" t="s">
        <v>344</v>
      </c>
      <c r="W275" s="27">
        <v>12.970879999999999</v>
      </c>
      <c r="X275" s="27">
        <v>-83.58372</v>
      </c>
      <c r="Y275" s="27" t="s">
        <v>1983</v>
      </c>
      <c r="Z275" s="27" t="s">
        <v>1979</v>
      </c>
      <c r="AA275" s="27" t="s">
        <v>1929</v>
      </c>
      <c r="AB275" s="28">
        <f t="shared" si="34"/>
        <v>86.051000000000002</v>
      </c>
      <c r="AC275" s="28">
        <f ca="1">[3]!RandTruncNormal(AB275,VLOOKUP(Y275,$AZ$1:$BD$4,4,FALSE),0,VLOOKUP(Y275,$AZ$1:$BD$4,5,FALSE))</f>
        <v>63.578614915411265</v>
      </c>
      <c r="AD275" s="28">
        <f t="shared" si="35"/>
        <v>86.051000000000002</v>
      </c>
      <c r="AE275" s="28">
        <f ca="1">[3]!RandTruncNormal(AD275,VLOOKUP(Y275,$AZ$1:$BD$4,4,FALSE),0,VLOOKUP(Y275,$AZ$1:$BD$4,5,FALSE))</f>
        <v>92.178070958127705</v>
      </c>
      <c r="AF275" s="29">
        <f t="shared" si="32"/>
        <v>0</v>
      </c>
      <c r="AG275" s="29">
        <f t="shared" si="33"/>
        <v>0</v>
      </c>
      <c r="AH275" s="28">
        <f t="shared" si="39"/>
        <v>0</v>
      </c>
      <c r="AI275" s="28">
        <f t="shared" si="36"/>
        <v>0</v>
      </c>
      <c r="AJ275" s="13">
        <f t="shared" ca="1" si="37"/>
        <v>28.59945604271644</v>
      </c>
      <c r="AK275" s="68">
        <v>0</v>
      </c>
      <c r="AL275" s="68">
        <v>0</v>
      </c>
      <c r="AM275" s="68" t="str">
        <f t="shared" si="38"/>
        <v>Non-Anthropogenic</v>
      </c>
      <c r="AO275" s="68"/>
      <c r="AP275" s="68"/>
      <c r="AY275" s="68"/>
      <c r="AZ275" s="68"/>
    </row>
    <row r="276" spans="1:52">
      <c r="A276" s="27">
        <v>470</v>
      </c>
      <c r="B276" s="27" t="s">
        <v>345</v>
      </c>
      <c r="C276" s="27" t="s">
        <v>1978</v>
      </c>
      <c r="D276" s="27"/>
      <c r="E276" s="27"/>
      <c r="F276" s="27" t="s">
        <v>66</v>
      </c>
      <c r="G276" s="27">
        <v>9</v>
      </c>
      <c r="H276" s="27" t="s">
        <v>53</v>
      </c>
      <c r="I276" s="27" t="s">
        <v>54</v>
      </c>
      <c r="J276" s="27"/>
      <c r="K276" s="27"/>
      <c r="L276" s="27" t="s">
        <v>56</v>
      </c>
      <c r="M276" s="27" t="s">
        <v>66</v>
      </c>
      <c r="N276" s="27">
        <v>9</v>
      </c>
      <c r="O276" s="27" t="s">
        <v>53</v>
      </c>
      <c r="P276" s="27" t="s">
        <v>58</v>
      </c>
      <c r="Q276" s="27"/>
      <c r="R276" s="27"/>
      <c r="S276" s="27"/>
      <c r="T276" s="27"/>
      <c r="U276" s="27"/>
      <c r="V276" s="27" t="s">
        <v>345</v>
      </c>
      <c r="W276" s="27">
        <v>13.01294</v>
      </c>
      <c r="X276" s="27">
        <v>-83.880949999999999</v>
      </c>
      <c r="Y276" s="27" t="s">
        <v>1983</v>
      </c>
      <c r="Z276" s="27" t="s">
        <v>1979</v>
      </c>
      <c r="AA276" s="27" t="s">
        <v>1929</v>
      </c>
      <c r="AB276" s="28">
        <f t="shared" si="34"/>
        <v>86.051000000000002</v>
      </c>
      <c r="AC276" s="28">
        <f ca="1">[3]!RandTruncNormal(AB276,VLOOKUP(Y276,$AZ$1:$BD$4,4,FALSE),0,VLOOKUP(Y276,$AZ$1:$BD$4,5,FALSE))</f>
        <v>49.304158628127269</v>
      </c>
      <c r="AD276" s="28">
        <f t="shared" si="35"/>
        <v>86.051000000000002</v>
      </c>
      <c r="AE276" s="28">
        <f ca="1">[3]!RandTruncNormal(AD276,VLOOKUP(Y276,$AZ$1:$BD$4,4,FALSE),0,VLOOKUP(Y276,$AZ$1:$BD$4,5,FALSE))</f>
        <v>128.12651649749392</v>
      </c>
      <c r="AF276" s="29">
        <f t="shared" si="32"/>
        <v>0</v>
      </c>
      <c r="AG276" s="29">
        <f t="shared" si="33"/>
        <v>0</v>
      </c>
      <c r="AH276" s="28">
        <f t="shared" si="39"/>
        <v>0</v>
      </c>
      <c r="AI276" s="28">
        <f t="shared" si="36"/>
        <v>0</v>
      </c>
      <c r="AJ276" s="13">
        <f t="shared" ca="1" si="37"/>
        <v>78.822357869366655</v>
      </c>
      <c r="AK276" s="68">
        <v>0</v>
      </c>
      <c r="AL276" s="68">
        <v>0</v>
      </c>
      <c r="AM276" s="68" t="str">
        <f t="shared" si="38"/>
        <v>Non-Anthropogenic</v>
      </c>
      <c r="AO276" s="68"/>
      <c r="AP276" s="68"/>
      <c r="AY276" s="68"/>
      <c r="AZ276" s="68"/>
    </row>
    <row r="277" spans="1:52">
      <c r="A277" s="27">
        <v>471</v>
      </c>
      <c r="B277" s="27" t="s">
        <v>346</v>
      </c>
      <c r="C277" s="27" t="s">
        <v>1978</v>
      </c>
      <c r="D277" s="27"/>
      <c r="E277" s="27"/>
      <c r="F277" s="27" t="s">
        <v>66</v>
      </c>
      <c r="G277" s="27">
        <v>9</v>
      </c>
      <c r="H277" s="27" t="s">
        <v>53</v>
      </c>
      <c r="I277" s="27" t="s">
        <v>54</v>
      </c>
      <c r="J277" s="27"/>
      <c r="K277" s="27"/>
      <c r="L277" s="27" t="s">
        <v>56</v>
      </c>
      <c r="M277" s="27" t="s">
        <v>66</v>
      </c>
      <c r="N277" s="27">
        <v>9</v>
      </c>
      <c r="O277" s="27" t="s">
        <v>53</v>
      </c>
      <c r="P277" s="27" t="s">
        <v>58</v>
      </c>
      <c r="Q277" s="27"/>
      <c r="R277" s="27"/>
      <c r="S277" s="27"/>
      <c r="T277" s="27"/>
      <c r="U277" s="27"/>
      <c r="V277" s="27" t="s">
        <v>346</v>
      </c>
      <c r="W277" s="27">
        <v>13.01243</v>
      </c>
      <c r="X277" s="27">
        <v>-83.838440000000006</v>
      </c>
      <c r="Y277" s="27" t="s">
        <v>1983</v>
      </c>
      <c r="Z277" s="27" t="s">
        <v>1979</v>
      </c>
      <c r="AA277" s="27" t="s">
        <v>1929</v>
      </c>
      <c r="AB277" s="28">
        <f t="shared" si="34"/>
        <v>86.051000000000002</v>
      </c>
      <c r="AC277" s="28">
        <f ca="1">[3]!RandTruncNormal(AB277,VLOOKUP(Y277,$AZ$1:$BD$4,4,FALSE),0,VLOOKUP(Y277,$AZ$1:$BD$4,5,FALSE))</f>
        <v>118.80909269543781</v>
      </c>
      <c r="AD277" s="28">
        <f t="shared" si="35"/>
        <v>86.051000000000002</v>
      </c>
      <c r="AE277" s="28">
        <f ca="1">[3]!RandTruncNormal(AD277,VLOOKUP(Y277,$AZ$1:$BD$4,4,FALSE),0,VLOOKUP(Y277,$AZ$1:$BD$4,5,FALSE))</f>
        <v>78.674233978401602</v>
      </c>
      <c r="AF277" s="29">
        <f t="shared" si="32"/>
        <v>0</v>
      </c>
      <c r="AG277" s="29">
        <f t="shared" si="33"/>
        <v>0</v>
      </c>
      <c r="AH277" s="28">
        <f t="shared" si="39"/>
        <v>0</v>
      </c>
      <c r="AI277" s="28">
        <f t="shared" si="36"/>
        <v>0</v>
      </c>
      <c r="AJ277" s="13">
        <f t="shared" ca="1" si="37"/>
        <v>-40.134858717036209</v>
      </c>
      <c r="AK277" s="68">
        <v>0</v>
      </c>
      <c r="AL277" s="68">
        <v>0</v>
      </c>
      <c r="AM277" s="68" t="str">
        <f t="shared" si="38"/>
        <v>Non-Anthropogenic</v>
      </c>
      <c r="AO277" s="68"/>
      <c r="AP277" s="68"/>
      <c r="AY277" s="68"/>
      <c r="AZ277" s="68"/>
    </row>
    <row r="278" spans="1:52">
      <c r="A278" s="27">
        <v>472</v>
      </c>
      <c r="B278" s="27" t="s">
        <v>347</v>
      </c>
      <c r="C278" s="27" t="s">
        <v>1978</v>
      </c>
      <c r="D278" s="27"/>
      <c r="E278" s="27"/>
      <c r="F278" s="27" t="s">
        <v>66</v>
      </c>
      <c r="G278" s="27">
        <v>9</v>
      </c>
      <c r="H278" s="27" t="s">
        <v>53</v>
      </c>
      <c r="I278" s="27" t="s">
        <v>54</v>
      </c>
      <c r="J278" s="27"/>
      <c r="K278" s="27"/>
      <c r="L278" s="27" t="s">
        <v>56</v>
      </c>
      <c r="M278" s="27" t="s">
        <v>66</v>
      </c>
      <c r="N278" s="27">
        <v>7</v>
      </c>
      <c r="O278" s="27" t="s">
        <v>53</v>
      </c>
      <c r="P278" s="27" t="s">
        <v>58</v>
      </c>
      <c r="Q278" s="27"/>
      <c r="R278" s="27"/>
      <c r="S278" s="27"/>
      <c r="T278" s="27"/>
      <c r="U278" s="27"/>
      <c r="V278" s="27" t="s">
        <v>347</v>
      </c>
      <c r="W278" s="27">
        <v>13.01182</v>
      </c>
      <c r="X278" s="27">
        <v>-83.625839999999997</v>
      </c>
      <c r="Y278" s="27" t="s">
        <v>1983</v>
      </c>
      <c r="Z278" s="27" t="s">
        <v>1977</v>
      </c>
      <c r="AA278" s="27" t="s">
        <v>1929</v>
      </c>
      <c r="AB278" s="28">
        <f t="shared" si="34"/>
        <v>86.051000000000002</v>
      </c>
      <c r="AC278" s="28">
        <f ca="1">[3]!RandTruncNormal(AB278,VLOOKUP(Y278,$AZ$1:$BD$4,4,FALSE),0,VLOOKUP(Y278,$AZ$1:$BD$4,5,FALSE))</f>
        <v>92.974099482040714</v>
      </c>
      <c r="AD278" s="28">
        <f t="shared" si="35"/>
        <v>71.933222222222227</v>
      </c>
      <c r="AE278" s="28">
        <f ca="1">[3]!RandTruncNormal(AD278,VLOOKUP(Y278,$AZ$1:$BD$4,4,FALSE),0,VLOOKUP(Y278,$AZ$1:$BD$4,5,FALSE))</f>
        <v>105.65592729415262</v>
      </c>
      <c r="AF278" s="29">
        <f t="shared" si="32"/>
        <v>-0.22222222222222221</v>
      </c>
      <c r="AG278" s="29">
        <f t="shared" si="33"/>
        <v>-0.22222222222222221</v>
      </c>
      <c r="AH278" s="28">
        <f t="shared" si="39"/>
        <v>-14.117777777777777</v>
      </c>
      <c r="AI278" s="28">
        <f t="shared" si="36"/>
        <v>-14.117777777777777</v>
      </c>
      <c r="AJ278" s="13">
        <f t="shared" ca="1" si="37"/>
        <v>12.681827812111905</v>
      </c>
      <c r="AK278" s="68">
        <v>1</v>
      </c>
      <c r="AL278" s="68">
        <v>0</v>
      </c>
      <c r="AM278" s="68" t="str">
        <f t="shared" si="38"/>
        <v>Anthropogenic_rivers</v>
      </c>
      <c r="AO278" s="68"/>
      <c r="AP278" s="68"/>
      <c r="AY278" s="68"/>
      <c r="AZ278" s="68"/>
    </row>
    <row r="279" spans="1:52">
      <c r="A279" s="27">
        <v>473</v>
      </c>
      <c r="B279" s="27" t="s">
        <v>348</v>
      </c>
      <c r="C279" s="27" t="s">
        <v>1978</v>
      </c>
      <c r="D279" s="27"/>
      <c r="E279" s="27"/>
      <c r="F279" s="27" t="s">
        <v>65</v>
      </c>
      <c r="G279" s="27">
        <v>6</v>
      </c>
      <c r="H279" s="27" t="s">
        <v>56</v>
      </c>
      <c r="I279" s="27" t="s">
        <v>54</v>
      </c>
      <c r="J279" s="27"/>
      <c r="K279" s="27"/>
      <c r="L279" s="27" t="s">
        <v>56</v>
      </c>
      <c r="M279" s="27" t="s">
        <v>65</v>
      </c>
      <c r="N279" s="27">
        <v>4</v>
      </c>
      <c r="O279" s="27" t="s">
        <v>53</v>
      </c>
      <c r="P279" s="27" t="s">
        <v>58</v>
      </c>
      <c r="Q279" s="27"/>
      <c r="R279" s="27"/>
      <c r="S279" s="27"/>
      <c r="T279" s="27"/>
      <c r="U279" s="27"/>
      <c r="V279" s="27" t="s">
        <v>348</v>
      </c>
      <c r="W279" s="27">
        <v>13.013450000000001</v>
      </c>
      <c r="X279" s="27">
        <v>-83.584289999999996</v>
      </c>
      <c r="Y279" s="27" t="s">
        <v>1983</v>
      </c>
      <c r="Z279" s="27" t="s">
        <v>1977</v>
      </c>
      <c r="AA279" s="27" t="s">
        <v>1929</v>
      </c>
      <c r="AB279" s="28">
        <f t="shared" si="34"/>
        <v>64.87433333333334</v>
      </c>
      <c r="AC279" s="28">
        <f ca="1">[3]!RandTruncNormal(AB279,VLOOKUP(Y279,$AZ$1:$BD$4,4,FALSE),0,VLOOKUP(Y279,$AZ$1:$BD$4,5,FALSE))</f>
        <v>38.251029460056714</v>
      </c>
      <c r="AD279" s="28">
        <f t="shared" si="35"/>
        <v>50.756555555555551</v>
      </c>
      <c r="AE279" s="28">
        <f ca="1">[3]!RandTruncNormal(AD279,VLOOKUP(Y279,$AZ$1:$BD$4,4,FALSE),0,VLOOKUP(Y279,$AZ$1:$BD$4,5,FALSE))</f>
        <v>9.292369884797326</v>
      </c>
      <c r="AF279" s="29">
        <f t="shared" si="32"/>
        <v>-0.22222222222222221</v>
      </c>
      <c r="AG279" s="29">
        <f t="shared" si="33"/>
        <v>-0.22222222222222221</v>
      </c>
      <c r="AH279" s="28">
        <f t="shared" si="39"/>
        <v>-14.117777777777777</v>
      </c>
      <c r="AI279" s="28">
        <f t="shared" si="36"/>
        <v>-14.117777777777777</v>
      </c>
      <c r="AJ279" s="13">
        <f t="shared" ca="1" si="37"/>
        <v>-28.958659575259389</v>
      </c>
      <c r="AK279" s="68">
        <v>1</v>
      </c>
      <c r="AL279" s="68">
        <v>0</v>
      </c>
      <c r="AM279" s="68" t="str">
        <f t="shared" si="38"/>
        <v>Anthropogenic_rivers</v>
      </c>
      <c r="AO279" s="68"/>
      <c r="AP279" s="68"/>
      <c r="AY279" s="68"/>
      <c r="AZ279" s="68"/>
    </row>
    <row r="280" spans="1:52">
      <c r="A280" s="27">
        <v>474</v>
      </c>
      <c r="B280" s="27" t="s">
        <v>349</v>
      </c>
      <c r="C280" s="27" t="s">
        <v>1978</v>
      </c>
      <c r="D280" s="27"/>
      <c r="E280" s="27"/>
      <c r="F280" s="27" t="s">
        <v>66</v>
      </c>
      <c r="G280" s="27">
        <v>9</v>
      </c>
      <c r="H280" s="27" t="s">
        <v>53</v>
      </c>
      <c r="I280" s="27" t="s">
        <v>54</v>
      </c>
      <c r="J280" s="27"/>
      <c r="K280" s="27"/>
      <c r="L280" s="27" t="s">
        <v>56</v>
      </c>
      <c r="M280" s="27" t="s">
        <v>66</v>
      </c>
      <c r="N280" s="27">
        <v>9</v>
      </c>
      <c r="O280" s="27" t="s">
        <v>53</v>
      </c>
      <c r="P280" s="27" t="s">
        <v>58</v>
      </c>
      <c r="Q280" s="27"/>
      <c r="R280" s="27"/>
      <c r="S280" s="27"/>
      <c r="T280" s="27"/>
      <c r="U280" s="27"/>
      <c r="V280" s="27" t="s">
        <v>349</v>
      </c>
      <c r="W280" s="27">
        <v>13.055619999999999</v>
      </c>
      <c r="X280" s="27">
        <v>-84.5625</v>
      </c>
      <c r="Y280" s="27" t="s">
        <v>1983</v>
      </c>
      <c r="Z280" s="27" t="s">
        <v>1979</v>
      </c>
      <c r="AA280" s="27" t="s">
        <v>1928</v>
      </c>
      <c r="AB280" s="28">
        <f t="shared" si="34"/>
        <v>86.051000000000002</v>
      </c>
      <c r="AC280" s="28">
        <f ca="1">[3]!RandTruncNormal(AB280,VLOOKUP(Y280,$AZ$1:$BD$4,4,FALSE),0,VLOOKUP(Y280,$AZ$1:$BD$4,5,FALSE))</f>
        <v>114.88408887258821</v>
      </c>
      <c r="AD280" s="28">
        <f t="shared" si="35"/>
        <v>86.051000000000002</v>
      </c>
      <c r="AE280" s="28">
        <f ca="1">[3]!RandTruncNormal(AD280,VLOOKUP(Y280,$AZ$1:$BD$4,4,FALSE),0,VLOOKUP(Y280,$AZ$1:$BD$4,5,FALSE))</f>
        <v>95.23035357789955</v>
      </c>
      <c r="AF280" s="29">
        <f t="shared" si="32"/>
        <v>0</v>
      </c>
      <c r="AG280" s="29">
        <f t="shared" si="33"/>
        <v>0</v>
      </c>
      <c r="AH280" s="28">
        <f t="shared" si="39"/>
        <v>0</v>
      </c>
      <c r="AI280" s="28">
        <f t="shared" si="36"/>
        <v>0</v>
      </c>
      <c r="AJ280" s="13">
        <f t="shared" ca="1" si="37"/>
        <v>-19.653735294688659</v>
      </c>
      <c r="AK280" s="68">
        <v>0</v>
      </c>
      <c r="AL280" s="68">
        <v>1</v>
      </c>
      <c r="AM280" s="68" t="str">
        <f t="shared" si="38"/>
        <v>Anthopogenic_roads</v>
      </c>
      <c r="AO280" s="68"/>
      <c r="AP280" s="68"/>
      <c r="AY280" s="68"/>
      <c r="AZ280" s="68"/>
    </row>
    <row r="281" spans="1:52">
      <c r="A281" s="27">
        <v>475</v>
      </c>
      <c r="B281" s="27" t="s">
        <v>350</v>
      </c>
      <c r="C281" s="27" t="s">
        <v>1978</v>
      </c>
      <c r="D281" s="27"/>
      <c r="E281" s="27"/>
      <c r="F281" s="27" t="s">
        <v>66</v>
      </c>
      <c r="G281" s="27">
        <v>8</v>
      </c>
      <c r="H281" s="27" t="s">
        <v>53</v>
      </c>
      <c r="I281" s="27" t="s">
        <v>54</v>
      </c>
      <c r="J281" s="27"/>
      <c r="K281" s="27"/>
      <c r="L281" s="27" t="s">
        <v>56</v>
      </c>
      <c r="M281" s="27" t="s">
        <v>66</v>
      </c>
      <c r="N281" s="27">
        <v>7</v>
      </c>
      <c r="O281" s="27" t="s">
        <v>53</v>
      </c>
      <c r="P281" s="27" t="s">
        <v>58</v>
      </c>
      <c r="Q281" s="27"/>
      <c r="R281" s="27"/>
      <c r="S281" s="27"/>
      <c r="T281" s="27"/>
      <c r="U281" s="27"/>
      <c r="V281" s="27" t="s">
        <v>350</v>
      </c>
      <c r="W281" s="27">
        <v>13.055540000000001</v>
      </c>
      <c r="X281" s="27">
        <v>-84.052509999999998</v>
      </c>
      <c r="Y281" s="27" t="s">
        <v>1983</v>
      </c>
      <c r="Z281" s="27" t="s">
        <v>1977</v>
      </c>
      <c r="AA281" s="27" t="s">
        <v>1928</v>
      </c>
      <c r="AB281" s="28">
        <f t="shared" si="34"/>
        <v>78.992111111111114</v>
      </c>
      <c r="AC281" s="28">
        <f ca="1">[3]!RandTruncNormal(AB281,VLOOKUP(Y281,$AZ$1:$BD$4,4,FALSE),0,VLOOKUP(Y281,$AZ$1:$BD$4,5,FALSE))</f>
        <v>79.543793998767214</v>
      </c>
      <c r="AD281" s="28">
        <f t="shared" si="35"/>
        <v>71.933222222222227</v>
      </c>
      <c r="AE281" s="28">
        <f ca="1">[3]!RandTruncNormal(AD281,VLOOKUP(Y281,$AZ$1:$BD$4,4,FALSE),0,VLOOKUP(Y281,$AZ$1:$BD$4,5,FALSE))</f>
        <v>50.497062850609247</v>
      </c>
      <c r="AF281" s="29">
        <f t="shared" si="32"/>
        <v>-0.1111111111111111</v>
      </c>
      <c r="AG281" s="29">
        <f t="shared" si="33"/>
        <v>0</v>
      </c>
      <c r="AH281" s="28">
        <f t="shared" si="39"/>
        <v>0</v>
      </c>
      <c r="AI281" s="28">
        <f t="shared" si="36"/>
        <v>-7.0588888888888883</v>
      </c>
      <c r="AJ281" s="13">
        <f t="shared" ca="1" si="37"/>
        <v>-29.046731148157967</v>
      </c>
      <c r="AK281" s="68">
        <v>0</v>
      </c>
      <c r="AL281" s="68">
        <v>1</v>
      </c>
      <c r="AM281" s="68" t="str">
        <f t="shared" si="38"/>
        <v>Anthopogenic_roads</v>
      </c>
      <c r="AO281" s="68"/>
      <c r="AP281" s="68"/>
      <c r="AY281" s="68"/>
      <c r="AZ281" s="68"/>
    </row>
    <row r="282" spans="1:52">
      <c r="A282" s="27">
        <v>476</v>
      </c>
      <c r="B282" s="27" t="s">
        <v>351</v>
      </c>
      <c r="C282" s="27" t="s">
        <v>1978</v>
      </c>
      <c r="D282" s="27"/>
      <c r="E282" s="27"/>
      <c r="F282" s="27" t="s">
        <v>66</v>
      </c>
      <c r="G282" s="27">
        <v>9</v>
      </c>
      <c r="H282" s="27" t="s">
        <v>53</v>
      </c>
      <c r="I282" s="27" t="s">
        <v>54</v>
      </c>
      <c r="J282" s="27"/>
      <c r="K282" s="27"/>
      <c r="L282" s="27" t="s">
        <v>56</v>
      </c>
      <c r="M282" s="27" t="s">
        <v>66</v>
      </c>
      <c r="N282" s="27">
        <v>9</v>
      </c>
      <c r="O282" s="27" t="s">
        <v>53</v>
      </c>
      <c r="P282" s="27" t="s">
        <v>58</v>
      </c>
      <c r="Q282" s="27"/>
      <c r="R282" s="27"/>
      <c r="S282" s="27"/>
      <c r="T282" s="27"/>
      <c r="U282" s="27"/>
      <c r="V282" s="27" t="s">
        <v>351</v>
      </c>
      <c r="W282" s="27">
        <v>13.05602</v>
      </c>
      <c r="X282" s="27">
        <v>-83.924880000000002</v>
      </c>
      <c r="Y282" s="27" t="s">
        <v>1983</v>
      </c>
      <c r="Z282" s="27" t="s">
        <v>1979</v>
      </c>
      <c r="AA282" s="27" t="s">
        <v>1929</v>
      </c>
      <c r="AB282" s="28">
        <f t="shared" si="34"/>
        <v>86.051000000000002</v>
      </c>
      <c r="AC282" s="28">
        <f ca="1">[3]!RandTruncNormal(AB282,VLOOKUP(Y282,$AZ$1:$BD$4,4,FALSE),0,VLOOKUP(Y282,$AZ$1:$BD$4,5,FALSE))</f>
        <v>122.36003229542372</v>
      </c>
      <c r="AD282" s="28">
        <f t="shared" si="35"/>
        <v>86.051000000000002</v>
      </c>
      <c r="AE282" s="28">
        <f ca="1">[3]!RandTruncNormal(AD282,VLOOKUP(Y282,$AZ$1:$BD$4,4,FALSE),0,VLOOKUP(Y282,$AZ$1:$BD$4,5,FALSE))</f>
        <v>97.356157884580085</v>
      </c>
      <c r="AF282" s="29">
        <f t="shared" si="32"/>
        <v>0</v>
      </c>
      <c r="AG282" s="29">
        <f t="shared" si="33"/>
        <v>0</v>
      </c>
      <c r="AH282" s="28">
        <f t="shared" si="39"/>
        <v>0</v>
      </c>
      <c r="AI282" s="28">
        <f t="shared" si="36"/>
        <v>0</v>
      </c>
      <c r="AJ282" s="13">
        <f t="shared" ca="1" si="37"/>
        <v>-25.003874410843636</v>
      </c>
      <c r="AK282" s="68">
        <v>1</v>
      </c>
      <c r="AL282" s="68">
        <v>0</v>
      </c>
      <c r="AM282" s="68" t="str">
        <f t="shared" si="38"/>
        <v>Anthropogenic_rivers</v>
      </c>
      <c r="AO282" s="68"/>
      <c r="AP282" s="68"/>
      <c r="AY282" s="68"/>
      <c r="AZ282" s="68"/>
    </row>
    <row r="283" spans="1:52">
      <c r="A283" s="27">
        <v>477</v>
      </c>
      <c r="B283" s="27" t="s">
        <v>352</v>
      </c>
      <c r="C283" s="27" t="s">
        <v>1978</v>
      </c>
      <c r="D283" s="27"/>
      <c r="E283" s="27"/>
      <c r="F283" s="27" t="s">
        <v>66</v>
      </c>
      <c r="G283" s="27">
        <v>9</v>
      </c>
      <c r="H283" s="27" t="s">
        <v>53</v>
      </c>
      <c r="I283" s="27" t="s">
        <v>54</v>
      </c>
      <c r="J283" s="27"/>
      <c r="K283" s="27"/>
      <c r="L283" s="27" t="s">
        <v>56</v>
      </c>
      <c r="M283" s="27" t="s">
        <v>65</v>
      </c>
      <c r="N283" s="27">
        <v>3</v>
      </c>
      <c r="O283" s="27" t="s">
        <v>53</v>
      </c>
      <c r="P283" s="27" t="s">
        <v>58</v>
      </c>
      <c r="Q283" s="27"/>
      <c r="R283" s="27"/>
      <c r="S283" s="27"/>
      <c r="T283" s="27"/>
      <c r="U283" s="27"/>
      <c r="V283" s="27" t="s">
        <v>352</v>
      </c>
      <c r="W283" s="27">
        <v>13.05551</v>
      </c>
      <c r="X283" s="27">
        <v>-83.797510000000003</v>
      </c>
      <c r="Y283" s="27" t="s">
        <v>1983</v>
      </c>
      <c r="Z283" s="27" t="s">
        <v>1977</v>
      </c>
      <c r="AA283" s="27" t="s">
        <v>1929</v>
      </c>
      <c r="AB283" s="28">
        <f t="shared" si="34"/>
        <v>86.051000000000002</v>
      </c>
      <c r="AC283" s="28">
        <f ca="1">[3]!RandTruncNormal(AB283,VLOOKUP(Y283,$AZ$1:$BD$4,4,FALSE),0,VLOOKUP(Y283,$AZ$1:$BD$4,5,FALSE))</f>
        <v>52.251041414177351</v>
      </c>
      <c r="AD283" s="28">
        <f t="shared" si="35"/>
        <v>43.697666666666663</v>
      </c>
      <c r="AE283" s="28">
        <f ca="1">[3]!RandTruncNormal(AD283,VLOOKUP(Y283,$AZ$1:$BD$4,4,FALSE),0,VLOOKUP(Y283,$AZ$1:$BD$4,5,FALSE))</f>
        <v>65.776918307240834</v>
      </c>
      <c r="AF283" s="29">
        <f t="shared" si="32"/>
        <v>-0.66666666666666663</v>
      </c>
      <c r="AG283" s="29">
        <f t="shared" si="33"/>
        <v>-0.66666666666666663</v>
      </c>
      <c r="AH283" s="28">
        <f t="shared" si="39"/>
        <v>-42.353333333333332</v>
      </c>
      <c r="AI283" s="28">
        <f t="shared" si="36"/>
        <v>-42.353333333333332</v>
      </c>
      <c r="AJ283" s="13">
        <f t="shared" ca="1" si="37"/>
        <v>13.525876893063483</v>
      </c>
      <c r="AK283" s="68">
        <v>1</v>
      </c>
      <c r="AL283" s="68">
        <v>0</v>
      </c>
      <c r="AM283" s="68" t="str">
        <f t="shared" si="38"/>
        <v>Anthropogenic_rivers</v>
      </c>
      <c r="AO283" s="68"/>
      <c r="AP283" s="68"/>
      <c r="AY283" s="68"/>
      <c r="AZ283" s="68"/>
    </row>
    <row r="284" spans="1:52">
      <c r="A284" s="27">
        <v>478</v>
      </c>
      <c r="B284" s="27" t="s">
        <v>353</v>
      </c>
      <c r="C284" s="27" t="s">
        <v>1978</v>
      </c>
      <c r="D284" s="27"/>
      <c r="E284" s="27"/>
      <c r="F284" s="27" t="s">
        <v>66</v>
      </c>
      <c r="G284" s="27">
        <v>9</v>
      </c>
      <c r="H284" s="27" t="s">
        <v>53</v>
      </c>
      <c r="I284" s="27" t="s">
        <v>54</v>
      </c>
      <c r="J284" s="27"/>
      <c r="K284" s="27"/>
      <c r="L284" s="27" t="s">
        <v>56</v>
      </c>
      <c r="M284" s="27" t="s">
        <v>66</v>
      </c>
      <c r="N284" s="27">
        <v>9</v>
      </c>
      <c r="O284" s="27" t="s">
        <v>53</v>
      </c>
      <c r="P284" s="27" t="s">
        <v>58</v>
      </c>
      <c r="Q284" s="27"/>
      <c r="R284" s="27"/>
      <c r="S284" s="27"/>
      <c r="T284" s="27"/>
      <c r="U284" s="27"/>
      <c r="V284" s="27" t="s">
        <v>353</v>
      </c>
      <c r="W284" s="27">
        <v>13.05494</v>
      </c>
      <c r="X284" s="27">
        <v>-83.670159999999996</v>
      </c>
      <c r="Y284" s="27" t="s">
        <v>1983</v>
      </c>
      <c r="Z284" s="27" t="s">
        <v>1979</v>
      </c>
      <c r="AA284" s="27" t="s">
        <v>1929</v>
      </c>
      <c r="AB284" s="28">
        <f t="shared" si="34"/>
        <v>86.051000000000002</v>
      </c>
      <c r="AC284" s="28">
        <f ca="1">[3]!RandTruncNormal(AB284,VLOOKUP(Y284,$AZ$1:$BD$4,4,FALSE),0,VLOOKUP(Y284,$AZ$1:$BD$4,5,FALSE))</f>
        <v>28.625771259706003</v>
      </c>
      <c r="AD284" s="28">
        <f t="shared" si="35"/>
        <v>86.051000000000002</v>
      </c>
      <c r="AE284" s="28">
        <f ca="1">[3]!RandTruncNormal(AD284,VLOOKUP(Y284,$AZ$1:$BD$4,4,FALSE),0,VLOOKUP(Y284,$AZ$1:$BD$4,5,FALSE))</f>
        <v>24.594436335568513</v>
      </c>
      <c r="AF284" s="29">
        <f t="shared" si="32"/>
        <v>0</v>
      </c>
      <c r="AG284" s="29">
        <f t="shared" si="33"/>
        <v>0</v>
      </c>
      <c r="AH284" s="28">
        <f t="shared" si="39"/>
        <v>0</v>
      </c>
      <c r="AI284" s="28">
        <f t="shared" si="36"/>
        <v>0</v>
      </c>
      <c r="AJ284" s="13">
        <f t="shared" ca="1" si="37"/>
        <v>-4.0313349241374894</v>
      </c>
      <c r="AK284" s="68">
        <v>1</v>
      </c>
      <c r="AL284" s="68">
        <v>0</v>
      </c>
      <c r="AM284" s="68" t="str">
        <f t="shared" si="38"/>
        <v>Anthropogenic_rivers</v>
      </c>
      <c r="AO284" s="68"/>
      <c r="AP284" s="68"/>
      <c r="AY284" s="68"/>
      <c r="AZ284" s="68"/>
    </row>
    <row r="285" spans="1:52">
      <c r="A285" s="27">
        <v>479</v>
      </c>
      <c r="B285" s="27" t="s">
        <v>354</v>
      </c>
      <c r="C285" s="27" t="s">
        <v>1978</v>
      </c>
      <c r="D285" s="27"/>
      <c r="E285" s="27"/>
      <c r="F285" s="27" t="s">
        <v>66</v>
      </c>
      <c r="G285" s="27">
        <v>9</v>
      </c>
      <c r="H285" s="27" t="s">
        <v>53</v>
      </c>
      <c r="I285" s="27" t="s">
        <v>54</v>
      </c>
      <c r="J285" s="27"/>
      <c r="K285" s="27"/>
      <c r="L285" s="27" t="s">
        <v>56</v>
      </c>
      <c r="M285" s="27" t="s">
        <v>66</v>
      </c>
      <c r="N285" s="27">
        <v>9</v>
      </c>
      <c r="O285" s="27" t="s">
        <v>53</v>
      </c>
      <c r="P285" s="27" t="s">
        <v>58</v>
      </c>
      <c r="Q285" s="27"/>
      <c r="R285" s="27"/>
      <c r="S285" s="27"/>
      <c r="T285" s="27"/>
      <c r="U285" s="27"/>
      <c r="V285" s="27" t="s">
        <v>354</v>
      </c>
      <c r="W285" s="27">
        <v>13.09768</v>
      </c>
      <c r="X285" s="27">
        <v>-84.519580000000005</v>
      </c>
      <c r="Y285" s="27" t="s">
        <v>1983</v>
      </c>
      <c r="Z285" s="27" t="s">
        <v>1979</v>
      </c>
      <c r="AA285" s="27" t="s">
        <v>1929</v>
      </c>
      <c r="AB285" s="28">
        <f t="shared" si="34"/>
        <v>86.051000000000002</v>
      </c>
      <c r="AC285" s="28">
        <f ca="1">[3]!RandTruncNormal(AB285,VLOOKUP(Y285,$AZ$1:$BD$4,4,FALSE),0,VLOOKUP(Y285,$AZ$1:$BD$4,5,FALSE))</f>
        <v>121.19737728846306</v>
      </c>
      <c r="AD285" s="28">
        <f t="shared" si="35"/>
        <v>86.051000000000002</v>
      </c>
      <c r="AE285" s="28">
        <f ca="1">[3]!RandTruncNormal(AD285,VLOOKUP(Y285,$AZ$1:$BD$4,4,FALSE),0,VLOOKUP(Y285,$AZ$1:$BD$4,5,FALSE))</f>
        <v>104.58186533462022</v>
      </c>
      <c r="AF285" s="29">
        <f t="shared" si="32"/>
        <v>0</v>
      </c>
      <c r="AG285" s="29">
        <f t="shared" si="33"/>
        <v>0</v>
      </c>
      <c r="AH285" s="28">
        <f t="shared" si="39"/>
        <v>0</v>
      </c>
      <c r="AI285" s="28">
        <f t="shared" si="36"/>
        <v>0</v>
      </c>
      <c r="AJ285" s="13">
        <f t="shared" ca="1" si="37"/>
        <v>-16.615511953842841</v>
      </c>
      <c r="AK285" s="68">
        <v>0</v>
      </c>
      <c r="AL285" s="68">
        <v>1</v>
      </c>
      <c r="AM285" s="68" t="str">
        <f t="shared" si="38"/>
        <v>Anthopogenic_roads</v>
      </c>
      <c r="AO285" s="68"/>
      <c r="AP285" s="68"/>
      <c r="AY285" s="68"/>
      <c r="AZ285" s="68"/>
    </row>
    <row r="286" spans="1:52">
      <c r="A286" s="27">
        <v>480</v>
      </c>
      <c r="B286" s="27" t="s">
        <v>355</v>
      </c>
      <c r="C286" s="27" t="s">
        <v>1978</v>
      </c>
      <c r="D286" s="27"/>
      <c r="E286" s="27"/>
      <c r="F286" s="27" t="s">
        <v>66</v>
      </c>
      <c r="G286" s="27">
        <v>9</v>
      </c>
      <c r="H286" s="27" t="s">
        <v>53</v>
      </c>
      <c r="I286" s="27" t="s">
        <v>54</v>
      </c>
      <c r="J286" s="27"/>
      <c r="K286" s="27"/>
      <c r="L286" s="27" t="s">
        <v>56</v>
      </c>
      <c r="M286" s="27" t="s">
        <v>66</v>
      </c>
      <c r="N286" s="27">
        <v>9</v>
      </c>
      <c r="O286" s="27" t="s">
        <v>53</v>
      </c>
      <c r="P286" s="27" t="s">
        <v>58</v>
      </c>
      <c r="Q286" s="27"/>
      <c r="R286" s="27"/>
      <c r="S286" s="27"/>
      <c r="T286" s="27"/>
      <c r="U286" s="27"/>
      <c r="V286" s="27" t="s">
        <v>355</v>
      </c>
      <c r="W286" s="27">
        <v>13.0976</v>
      </c>
      <c r="X286" s="27">
        <v>-84.264539999999997</v>
      </c>
      <c r="Y286" s="27" t="s">
        <v>1983</v>
      </c>
      <c r="Z286" s="27" t="s">
        <v>1979</v>
      </c>
      <c r="AA286" s="27" t="s">
        <v>1929</v>
      </c>
      <c r="AB286" s="28">
        <f t="shared" si="34"/>
        <v>86.051000000000002</v>
      </c>
      <c r="AC286" s="28">
        <f ca="1">[3]!RandTruncNormal(AB286,VLOOKUP(Y286,$AZ$1:$BD$4,4,FALSE),0,VLOOKUP(Y286,$AZ$1:$BD$4,5,FALSE))</f>
        <v>62.38867088497031</v>
      </c>
      <c r="AD286" s="28">
        <f t="shared" si="35"/>
        <v>86.051000000000002</v>
      </c>
      <c r="AE286" s="28">
        <f ca="1">[3]!RandTruncNormal(AD286,VLOOKUP(Y286,$AZ$1:$BD$4,4,FALSE),0,VLOOKUP(Y286,$AZ$1:$BD$4,5,FALSE))</f>
        <v>130.19711833810999</v>
      </c>
      <c r="AF286" s="29">
        <f t="shared" si="32"/>
        <v>0</v>
      </c>
      <c r="AG286" s="29">
        <f t="shared" si="33"/>
        <v>0</v>
      </c>
      <c r="AH286" s="28">
        <f t="shared" si="39"/>
        <v>0</v>
      </c>
      <c r="AI286" s="28">
        <f t="shared" si="36"/>
        <v>0</v>
      </c>
      <c r="AJ286" s="13">
        <f t="shared" ca="1" si="37"/>
        <v>67.808447453139678</v>
      </c>
      <c r="AK286" s="68">
        <v>1</v>
      </c>
      <c r="AL286" s="68">
        <v>1</v>
      </c>
      <c r="AM286" s="68" t="str">
        <f t="shared" si="38"/>
        <v>Anthropogenic_roads_rivers</v>
      </c>
      <c r="AO286" s="68"/>
      <c r="AP286" s="68"/>
      <c r="AY286" s="68"/>
      <c r="AZ286" s="68"/>
    </row>
    <row r="287" spans="1:52">
      <c r="A287" s="27">
        <v>481</v>
      </c>
      <c r="B287" s="27" t="s">
        <v>356</v>
      </c>
      <c r="C287" s="27" t="s">
        <v>1978</v>
      </c>
      <c r="D287" s="27"/>
      <c r="E287" s="27"/>
      <c r="F287" s="27" t="s">
        <v>66</v>
      </c>
      <c r="G287" s="27">
        <v>8</v>
      </c>
      <c r="H287" s="27" t="s">
        <v>53</v>
      </c>
      <c r="I287" s="27" t="s">
        <v>54</v>
      </c>
      <c r="J287" s="27"/>
      <c r="K287" s="27"/>
      <c r="L287" s="27" t="s">
        <v>56</v>
      </c>
      <c r="M287" s="27" t="s">
        <v>65</v>
      </c>
      <c r="N287" s="27">
        <v>6</v>
      </c>
      <c r="O287" s="27" t="s">
        <v>53</v>
      </c>
      <c r="P287" s="27" t="s">
        <v>58</v>
      </c>
      <c r="Q287" s="27"/>
      <c r="R287" s="27"/>
      <c r="S287" s="27"/>
      <c r="T287" s="27"/>
      <c r="U287" s="27"/>
      <c r="V287" s="27" t="s">
        <v>356</v>
      </c>
      <c r="W287" s="27">
        <v>13.097490000000001</v>
      </c>
      <c r="X287" s="27">
        <v>-84.009500000000003</v>
      </c>
      <c r="Y287" s="27" t="s">
        <v>1983</v>
      </c>
      <c r="Z287" s="27" t="s">
        <v>1977</v>
      </c>
      <c r="AA287" s="27" t="s">
        <v>1929</v>
      </c>
      <c r="AB287" s="28">
        <f t="shared" si="34"/>
        <v>78.992111111111114</v>
      </c>
      <c r="AC287" s="28">
        <f ca="1">[3]!RandTruncNormal(AB287,VLOOKUP(Y287,$AZ$1:$BD$4,4,FALSE),0,VLOOKUP(Y287,$AZ$1:$BD$4,5,FALSE))</f>
        <v>114.26982899349171</v>
      </c>
      <c r="AD287" s="28">
        <f t="shared" si="35"/>
        <v>64.87433333333334</v>
      </c>
      <c r="AE287" s="28">
        <f ca="1">[3]!RandTruncNormal(AD287,VLOOKUP(Y287,$AZ$1:$BD$4,4,FALSE),0,VLOOKUP(Y287,$AZ$1:$BD$4,5,FALSE))</f>
        <v>80.664916188897536</v>
      </c>
      <c r="AF287" s="29">
        <f t="shared" si="32"/>
        <v>-0.22222222222222221</v>
      </c>
      <c r="AG287" s="29">
        <f t="shared" si="33"/>
        <v>-0.22222222222222221</v>
      </c>
      <c r="AH287" s="28">
        <f t="shared" si="39"/>
        <v>-14.117777777777777</v>
      </c>
      <c r="AI287" s="28">
        <f t="shared" si="36"/>
        <v>-14.117777777777777</v>
      </c>
      <c r="AJ287" s="13">
        <f t="shared" ca="1" si="37"/>
        <v>-33.604912804594179</v>
      </c>
      <c r="AK287" s="68">
        <v>1</v>
      </c>
      <c r="AL287" s="68">
        <v>0</v>
      </c>
      <c r="AM287" s="68" t="str">
        <f t="shared" si="38"/>
        <v>Anthropogenic_rivers</v>
      </c>
      <c r="AO287" s="68"/>
      <c r="AP287" s="68"/>
      <c r="AY287" s="68"/>
      <c r="AZ287" s="68"/>
    </row>
    <row r="288" spans="1:52">
      <c r="A288" s="27">
        <v>482</v>
      </c>
      <c r="B288" s="27" t="s">
        <v>357</v>
      </c>
      <c r="C288" s="27" t="s">
        <v>1978</v>
      </c>
      <c r="D288" s="27"/>
      <c r="E288" s="27"/>
      <c r="F288" s="27" t="s">
        <v>66</v>
      </c>
      <c r="G288" s="27">
        <v>9</v>
      </c>
      <c r="H288" s="27" t="s">
        <v>53</v>
      </c>
      <c r="I288" s="27" t="s">
        <v>54</v>
      </c>
      <c r="J288" s="27"/>
      <c r="K288" s="27"/>
      <c r="L288" s="27" t="s">
        <v>56</v>
      </c>
      <c r="M288" s="27" t="s">
        <v>66</v>
      </c>
      <c r="N288" s="27">
        <v>7</v>
      </c>
      <c r="O288" s="27" t="s">
        <v>53</v>
      </c>
      <c r="P288" s="27" t="s">
        <v>58</v>
      </c>
      <c r="Q288" s="27"/>
      <c r="R288" s="27"/>
      <c r="S288" s="27"/>
      <c r="T288" s="27"/>
      <c r="U288" s="27"/>
      <c r="V288" s="27" t="s">
        <v>357</v>
      </c>
      <c r="W288" s="27">
        <v>13.097</v>
      </c>
      <c r="X288" s="27">
        <v>-83.966999999999999</v>
      </c>
      <c r="Y288" s="27" t="s">
        <v>1983</v>
      </c>
      <c r="Z288" s="27" t="s">
        <v>1977</v>
      </c>
      <c r="AA288" s="27" t="s">
        <v>1928</v>
      </c>
      <c r="AB288" s="28">
        <f t="shared" si="34"/>
        <v>86.051000000000002</v>
      </c>
      <c r="AC288" s="28">
        <f ca="1">[3]!RandTruncNormal(AB288,VLOOKUP(Y288,$AZ$1:$BD$4,4,FALSE),0,VLOOKUP(Y288,$AZ$1:$BD$4,5,FALSE))</f>
        <v>128.13828884305661</v>
      </c>
      <c r="AD288" s="28">
        <f t="shared" si="35"/>
        <v>71.933222222222227</v>
      </c>
      <c r="AE288" s="28">
        <f ca="1">[3]!RandTruncNormal(AD288,VLOOKUP(Y288,$AZ$1:$BD$4,4,FALSE),0,VLOOKUP(Y288,$AZ$1:$BD$4,5,FALSE))</f>
        <v>87.580758136782521</v>
      </c>
      <c r="AF288" s="29">
        <f t="shared" si="32"/>
        <v>-0.22222222222222221</v>
      </c>
      <c r="AG288" s="29">
        <f t="shared" si="33"/>
        <v>-0.22222222222222221</v>
      </c>
      <c r="AH288" s="28">
        <f t="shared" si="39"/>
        <v>-14.117777777777777</v>
      </c>
      <c r="AI288" s="28">
        <f t="shared" si="36"/>
        <v>-14.117777777777777</v>
      </c>
      <c r="AJ288" s="13">
        <f t="shared" ca="1" si="37"/>
        <v>-40.557530706274093</v>
      </c>
      <c r="AK288" s="68">
        <v>1</v>
      </c>
      <c r="AL288" s="68">
        <v>1</v>
      </c>
      <c r="AM288" s="68" t="str">
        <f t="shared" si="38"/>
        <v>Anthropogenic_roads_rivers</v>
      </c>
      <c r="AO288" s="68"/>
      <c r="AP288" s="68"/>
      <c r="AY288" s="68"/>
      <c r="AZ288" s="68"/>
    </row>
    <row r="289" spans="1:52">
      <c r="A289" s="27">
        <v>483</v>
      </c>
      <c r="B289" s="27" t="s">
        <v>358</v>
      </c>
      <c r="C289" s="27" t="s">
        <v>1978</v>
      </c>
      <c r="D289" s="27"/>
      <c r="E289" s="27"/>
      <c r="F289" s="27" t="s">
        <v>66</v>
      </c>
      <c r="G289" s="27">
        <v>9</v>
      </c>
      <c r="H289" s="27" t="s">
        <v>53</v>
      </c>
      <c r="I289" s="27" t="s">
        <v>54</v>
      </c>
      <c r="J289" s="27"/>
      <c r="K289" s="27"/>
      <c r="L289" s="27" t="s">
        <v>56</v>
      </c>
      <c r="M289" s="27" t="s">
        <v>66</v>
      </c>
      <c r="N289" s="27">
        <v>9</v>
      </c>
      <c r="O289" s="27" t="s">
        <v>53</v>
      </c>
      <c r="P289" s="27" t="s">
        <v>58</v>
      </c>
      <c r="Q289" s="27"/>
      <c r="R289" s="27"/>
      <c r="S289" s="27"/>
      <c r="T289" s="27"/>
      <c r="U289" s="27"/>
      <c r="V289" s="27" t="s">
        <v>358</v>
      </c>
      <c r="W289" s="27">
        <v>13.097950000000001</v>
      </c>
      <c r="X289" s="27">
        <v>-83.881979999999999</v>
      </c>
      <c r="Y289" s="27" t="s">
        <v>1983</v>
      </c>
      <c r="Z289" s="27" t="s">
        <v>1979</v>
      </c>
      <c r="AA289" s="27" t="s">
        <v>1929</v>
      </c>
      <c r="AB289" s="28">
        <f t="shared" si="34"/>
        <v>86.051000000000002</v>
      </c>
      <c r="AC289" s="28">
        <f ca="1">[3]!RandTruncNormal(AB289,VLOOKUP(Y289,$AZ$1:$BD$4,4,FALSE),0,VLOOKUP(Y289,$AZ$1:$BD$4,5,FALSE))</f>
        <v>90.401269092647567</v>
      </c>
      <c r="AD289" s="28">
        <f t="shared" si="35"/>
        <v>86.051000000000002</v>
      </c>
      <c r="AE289" s="28">
        <f ca="1">[3]!RandTruncNormal(AD289,VLOOKUP(Y289,$AZ$1:$BD$4,4,FALSE),0,VLOOKUP(Y289,$AZ$1:$BD$4,5,FALSE))</f>
        <v>70.095787780807242</v>
      </c>
      <c r="AF289" s="29">
        <f t="shared" si="32"/>
        <v>0</v>
      </c>
      <c r="AG289" s="29">
        <f t="shared" si="33"/>
        <v>0</v>
      </c>
      <c r="AH289" s="28">
        <f t="shared" si="39"/>
        <v>0</v>
      </c>
      <c r="AI289" s="28">
        <f t="shared" si="36"/>
        <v>0</v>
      </c>
      <c r="AJ289" s="13">
        <f t="shared" ca="1" si="37"/>
        <v>-20.305481311840325</v>
      </c>
      <c r="AK289" s="68">
        <v>1</v>
      </c>
      <c r="AL289" s="68">
        <v>0</v>
      </c>
      <c r="AM289" s="68" t="str">
        <f t="shared" si="38"/>
        <v>Anthropogenic_rivers</v>
      </c>
      <c r="AO289" s="68"/>
      <c r="AP289" s="68"/>
      <c r="AY289" s="68"/>
      <c r="AZ289" s="68"/>
    </row>
    <row r="290" spans="1:52">
      <c r="A290" s="27">
        <v>484</v>
      </c>
      <c r="B290" s="27" t="s">
        <v>359</v>
      </c>
      <c r="C290" s="27" t="s">
        <v>1978</v>
      </c>
      <c r="D290" s="27"/>
      <c r="E290" s="27"/>
      <c r="F290" s="27" t="s">
        <v>66</v>
      </c>
      <c r="G290" s="27">
        <v>9</v>
      </c>
      <c r="H290" s="27" t="s">
        <v>56</v>
      </c>
      <c r="I290" s="27" t="s">
        <v>54</v>
      </c>
      <c r="J290" s="27"/>
      <c r="K290" s="27"/>
      <c r="L290" s="27" t="s">
        <v>56</v>
      </c>
      <c r="M290" s="27" t="s">
        <v>65</v>
      </c>
      <c r="N290" s="27">
        <v>4</v>
      </c>
      <c r="O290" s="27" t="s">
        <v>53</v>
      </c>
      <c r="P290" s="27" t="s">
        <v>58</v>
      </c>
      <c r="Q290" s="27"/>
      <c r="R290" s="27"/>
      <c r="S290" s="27"/>
      <c r="T290" s="27"/>
      <c r="U290" s="27"/>
      <c r="V290" s="27" t="s">
        <v>359</v>
      </c>
      <c r="W290" s="27">
        <v>13.09741</v>
      </c>
      <c r="X290" s="27">
        <v>-83.754459999999995</v>
      </c>
      <c r="Y290" s="27" t="s">
        <v>1983</v>
      </c>
      <c r="Z290" s="27" t="s">
        <v>1977</v>
      </c>
      <c r="AA290" s="27" t="s">
        <v>1929</v>
      </c>
      <c r="AB290" s="28">
        <f t="shared" si="34"/>
        <v>86.051000000000002</v>
      </c>
      <c r="AC290" s="28">
        <f ca="1">[3]!RandTruncNormal(AB290,VLOOKUP(Y290,$AZ$1:$BD$4,4,FALSE),0,VLOOKUP(Y290,$AZ$1:$BD$4,5,FALSE))</f>
        <v>114.38975658068564</v>
      </c>
      <c r="AD290" s="28">
        <f t="shared" si="35"/>
        <v>50.756555555555551</v>
      </c>
      <c r="AE290" s="28">
        <f ca="1">[3]!RandTruncNormal(AD290,VLOOKUP(Y290,$AZ$1:$BD$4,4,FALSE),0,VLOOKUP(Y290,$AZ$1:$BD$4,5,FALSE))</f>
        <v>49.568341883780647</v>
      </c>
      <c r="AF290" s="29">
        <f t="shared" si="32"/>
        <v>-0.55555555555555558</v>
      </c>
      <c r="AG290" s="29">
        <f t="shared" si="33"/>
        <v>-0.55555555555555558</v>
      </c>
      <c r="AH290" s="28">
        <f t="shared" si="39"/>
        <v>-35.294444444444444</v>
      </c>
      <c r="AI290" s="28">
        <f t="shared" si="36"/>
        <v>-35.294444444444444</v>
      </c>
      <c r="AJ290" s="13">
        <f t="shared" ca="1" si="37"/>
        <v>-64.821414696904995</v>
      </c>
      <c r="AK290" s="68">
        <v>1</v>
      </c>
      <c r="AL290" s="68">
        <v>0</v>
      </c>
      <c r="AM290" s="68" t="str">
        <f t="shared" si="38"/>
        <v>Anthropogenic_rivers</v>
      </c>
      <c r="AO290" s="68"/>
      <c r="AP290" s="68"/>
      <c r="AY290" s="68"/>
      <c r="AZ290" s="68"/>
    </row>
    <row r="291" spans="1:52">
      <c r="A291" s="27">
        <v>485</v>
      </c>
      <c r="B291" s="27" t="s">
        <v>360</v>
      </c>
      <c r="C291" s="27" t="s">
        <v>1978</v>
      </c>
      <c r="D291" s="27"/>
      <c r="E291" s="27"/>
      <c r="F291" s="27" t="s">
        <v>66</v>
      </c>
      <c r="G291" s="27">
        <v>9</v>
      </c>
      <c r="H291" s="27" t="s">
        <v>53</v>
      </c>
      <c r="I291" s="27" t="s">
        <v>54</v>
      </c>
      <c r="J291" s="27"/>
      <c r="K291" s="27"/>
      <c r="L291" s="27" t="s">
        <v>56</v>
      </c>
      <c r="M291" s="27" t="s">
        <v>66</v>
      </c>
      <c r="N291" s="27">
        <v>9</v>
      </c>
      <c r="O291" s="27" t="s">
        <v>53</v>
      </c>
      <c r="P291" s="27" t="s">
        <v>58</v>
      </c>
      <c r="Q291" s="27"/>
      <c r="R291" s="27"/>
      <c r="S291" s="27"/>
      <c r="T291" s="27"/>
      <c r="U291" s="27"/>
      <c r="V291" s="27" t="s">
        <v>360</v>
      </c>
      <c r="W291" s="27">
        <v>13.09681</v>
      </c>
      <c r="X291" s="27">
        <v>-83.626949999999994</v>
      </c>
      <c r="Y291" s="27" t="s">
        <v>1983</v>
      </c>
      <c r="Z291" s="27" t="s">
        <v>1979</v>
      </c>
      <c r="AA291" s="27" t="s">
        <v>1929</v>
      </c>
      <c r="AB291" s="28">
        <f t="shared" si="34"/>
        <v>86.051000000000002</v>
      </c>
      <c r="AC291" s="28">
        <f ca="1">[3]!RandTruncNormal(AB291,VLOOKUP(Y291,$AZ$1:$BD$4,4,FALSE),0,VLOOKUP(Y291,$AZ$1:$BD$4,5,FALSE))</f>
        <v>109.83090000995519</v>
      </c>
      <c r="AD291" s="28">
        <f t="shared" si="35"/>
        <v>86.051000000000002</v>
      </c>
      <c r="AE291" s="28">
        <f ca="1">[3]!RandTruncNormal(AD291,VLOOKUP(Y291,$AZ$1:$BD$4,4,FALSE),0,VLOOKUP(Y291,$AZ$1:$BD$4,5,FALSE))</f>
        <v>94.812468484982972</v>
      </c>
      <c r="AF291" s="29">
        <f t="shared" si="32"/>
        <v>0</v>
      </c>
      <c r="AG291" s="29">
        <f t="shared" si="33"/>
        <v>0</v>
      </c>
      <c r="AH291" s="28">
        <f t="shared" si="39"/>
        <v>0</v>
      </c>
      <c r="AI291" s="28">
        <f t="shared" si="36"/>
        <v>0</v>
      </c>
      <c r="AJ291" s="13">
        <f t="shared" ca="1" si="37"/>
        <v>-15.018431524972215</v>
      </c>
      <c r="AK291" s="68">
        <v>1</v>
      </c>
      <c r="AL291" s="68">
        <v>0</v>
      </c>
      <c r="AM291" s="68" t="str">
        <f t="shared" si="38"/>
        <v>Anthropogenic_rivers</v>
      </c>
      <c r="AO291" s="68"/>
      <c r="AP291" s="68"/>
      <c r="AY291" s="68"/>
      <c r="AZ291" s="68"/>
    </row>
    <row r="292" spans="1:52">
      <c r="A292" s="27">
        <v>486</v>
      </c>
      <c r="B292" s="27" t="s">
        <v>361</v>
      </c>
      <c r="C292" s="27" t="s">
        <v>1978</v>
      </c>
      <c r="D292" s="27"/>
      <c r="E292" s="27"/>
      <c r="F292" s="27" t="s">
        <v>66</v>
      </c>
      <c r="G292" s="27">
        <v>9</v>
      </c>
      <c r="H292" s="27" t="s">
        <v>53</v>
      </c>
      <c r="I292" s="27" t="s">
        <v>54</v>
      </c>
      <c r="J292" s="27"/>
      <c r="K292" s="27"/>
      <c r="L292" s="27" t="s">
        <v>56</v>
      </c>
      <c r="M292" s="27" t="s">
        <v>66</v>
      </c>
      <c r="N292" s="27">
        <v>9</v>
      </c>
      <c r="O292" s="27" t="s">
        <v>53</v>
      </c>
      <c r="P292" s="27" t="s">
        <v>58</v>
      </c>
      <c r="Q292" s="27"/>
      <c r="R292" s="27"/>
      <c r="S292" s="27"/>
      <c r="T292" s="27"/>
      <c r="U292" s="27"/>
      <c r="V292" s="27" t="s">
        <v>361</v>
      </c>
      <c r="W292" s="27">
        <v>13.140650000000001</v>
      </c>
      <c r="X292" s="27">
        <v>-84.986800000000002</v>
      </c>
      <c r="Y292" s="27" t="s">
        <v>1983</v>
      </c>
      <c r="Z292" s="27" t="s">
        <v>1979</v>
      </c>
      <c r="AA292" s="27" t="s">
        <v>1929</v>
      </c>
      <c r="AB292" s="28">
        <f t="shared" si="34"/>
        <v>86.051000000000002</v>
      </c>
      <c r="AC292" s="28">
        <f ca="1">[3]!RandTruncNormal(AB292,VLOOKUP(Y292,$AZ$1:$BD$4,4,FALSE),0,VLOOKUP(Y292,$AZ$1:$BD$4,5,FALSE))</f>
        <v>132.22550301275373</v>
      </c>
      <c r="AD292" s="28">
        <f t="shared" si="35"/>
        <v>86.051000000000002</v>
      </c>
      <c r="AE292" s="28">
        <f ca="1">[3]!RandTruncNormal(AD292,VLOOKUP(Y292,$AZ$1:$BD$4,4,FALSE),0,VLOOKUP(Y292,$AZ$1:$BD$4,5,FALSE))</f>
        <v>107.95437198078646</v>
      </c>
      <c r="AF292" s="29">
        <f t="shared" si="32"/>
        <v>0</v>
      </c>
      <c r="AG292" s="29">
        <f t="shared" si="33"/>
        <v>0</v>
      </c>
      <c r="AH292" s="28">
        <f t="shared" si="39"/>
        <v>0</v>
      </c>
      <c r="AI292" s="28">
        <f t="shared" si="36"/>
        <v>0</v>
      </c>
      <c r="AJ292" s="13">
        <f t="shared" ca="1" si="37"/>
        <v>-24.271131031967272</v>
      </c>
      <c r="AK292" s="68">
        <v>0</v>
      </c>
      <c r="AL292" s="68">
        <v>1</v>
      </c>
      <c r="AM292" s="68" t="str">
        <f t="shared" si="38"/>
        <v>Anthopogenic_roads</v>
      </c>
      <c r="AO292" s="68"/>
      <c r="AP292" s="68"/>
      <c r="AY292" s="68"/>
      <c r="AZ292" s="68"/>
    </row>
    <row r="293" spans="1:52">
      <c r="A293" s="27">
        <v>487</v>
      </c>
      <c r="B293" s="27" t="s">
        <v>362</v>
      </c>
      <c r="C293" s="27" t="s">
        <v>1978</v>
      </c>
      <c r="D293" s="27"/>
      <c r="E293" s="27"/>
      <c r="F293" s="27" t="s">
        <v>66</v>
      </c>
      <c r="G293" s="27">
        <v>9</v>
      </c>
      <c r="H293" s="27" t="s">
        <v>53</v>
      </c>
      <c r="I293" s="27" t="s">
        <v>54</v>
      </c>
      <c r="J293" s="27"/>
      <c r="K293" s="27"/>
      <c r="L293" s="27" t="s">
        <v>56</v>
      </c>
      <c r="M293" s="27" t="s">
        <v>66</v>
      </c>
      <c r="N293" s="27">
        <v>9</v>
      </c>
      <c r="O293" s="27" t="s">
        <v>53</v>
      </c>
      <c r="P293" s="27" t="s">
        <v>58</v>
      </c>
      <c r="Q293" s="27"/>
      <c r="R293" s="27"/>
      <c r="S293" s="27"/>
      <c r="T293" s="27"/>
      <c r="U293" s="27"/>
      <c r="V293" s="27" t="s">
        <v>362</v>
      </c>
      <c r="W293" s="27">
        <v>13.140919999999999</v>
      </c>
      <c r="X293" s="27">
        <v>-84.263949999999994</v>
      </c>
      <c r="Y293" s="27" t="s">
        <v>1983</v>
      </c>
      <c r="Z293" s="27" t="s">
        <v>1979</v>
      </c>
      <c r="AA293" s="27" t="s">
        <v>1928</v>
      </c>
      <c r="AB293" s="28">
        <f t="shared" si="34"/>
        <v>86.051000000000002</v>
      </c>
      <c r="AC293" s="28">
        <f ca="1">[3]!RandTruncNormal(AB293,VLOOKUP(Y293,$AZ$1:$BD$4,4,FALSE),0,VLOOKUP(Y293,$AZ$1:$BD$4,5,FALSE))</f>
        <v>65.69884847104683</v>
      </c>
      <c r="AD293" s="28">
        <f t="shared" si="35"/>
        <v>86.051000000000002</v>
      </c>
      <c r="AE293" s="28">
        <f ca="1">[3]!RandTruncNormal(AD293,VLOOKUP(Y293,$AZ$1:$BD$4,4,FALSE),0,VLOOKUP(Y293,$AZ$1:$BD$4,5,FALSE))</f>
        <v>122.11190402198564</v>
      </c>
      <c r="AF293" s="29">
        <f t="shared" si="32"/>
        <v>0</v>
      </c>
      <c r="AG293" s="29">
        <f t="shared" si="33"/>
        <v>0</v>
      </c>
      <c r="AH293" s="28">
        <f t="shared" si="39"/>
        <v>0</v>
      </c>
      <c r="AI293" s="28">
        <f t="shared" si="36"/>
        <v>0</v>
      </c>
      <c r="AJ293" s="13">
        <f t="shared" ca="1" si="37"/>
        <v>56.413055550938807</v>
      </c>
      <c r="AK293" s="68">
        <v>0</v>
      </c>
      <c r="AL293" s="68">
        <v>1</v>
      </c>
      <c r="AM293" s="68" t="str">
        <f t="shared" si="38"/>
        <v>Anthopogenic_roads</v>
      </c>
      <c r="AO293" s="68"/>
      <c r="AP293" s="68"/>
      <c r="AY293" s="68"/>
      <c r="AZ293" s="68"/>
    </row>
    <row r="294" spans="1:52">
      <c r="A294" s="27">
        <v>488</v>
      </c>
      <c r="B294" s="27" t="s">
        <v>363</v>
      </c>
      <c r="C294" s="27" t="s">
        <v>1978</v>
      </c>
      <c r="D294" s="27"/>
      <c r="E294" s="27"/>
      <c r="F294" s="27" t="s">
        <v>66</v>
      </c>
      <c r="G294" s="27">
        <v>9</v>
      </c>
      <c r="H294" s="27" t="s">
        <v>53</v>
      </c>
      <c r="I294" s="27" t="s">
        <v>54</v>
      </c>
      <c r="J294" s="27"/>
      <c r="K294" s="27"/>
      <c r="L294" s="27" t="s">
        <v>56</v>
      </c>
      <c r="M294" s="27" t="s">
        <v>66</v>
      </c>
      <c r="N294" s="27">
        <v>9</v>
      </c>
      <c r="O294" s="27" t="s">
        <v>53</v>
      </c>
      <c r="P294" s="27" t="s">
        <v>58</v>
      </c>
      <c r="Q294" s="27"/>
      <c r="R294" s="27"/>
      <c r="S294" s="27"/>
      <c r="T294" s="27"/>
      <c r="U294" s="27"/>
      <c r="V294" s="27" t="s">
        <v>363</v>
      </c>
      <c r="W294" s="27">
        <v>13.140879999999999</v>
      </c>
      <c r="X294" s="27">
        <v>-83.75376</v>
      </c>
      <c r="Y294" s="27" t="s">
        <v>1983</v>
      </c>
      <c r="Z294" s="27" t="s">
        <v>1979</v>
      </c>
      <c r="AA294" s="27" t="s">
        <v>1929</v>
      </c>
      <c r="AB294" s="28">
        <f t="shared" si="34"/>
        <v>86.051000000000002</v>
      </c>
      <c r="AC294" s="28">
        <f ca="1">[3]!RandTruncNormal(AB294,VLOOKUP(Y294,$AZ$1:$BD$4,4,FALSE),0,VLOOKUP(Y294,$AZ$1:$BD$4,5,FALSE))</f>
        <v>157.15061362033461</v>
      </c>
      <c r="AD294" s="28">
        <f t="shared" si="35"/>
        <v>86.051000000000002</v>
      </c>
      <c r="AE294" s="28">
        <f ca="1">[3]!RandTruncNormal(AD294,VLOOKUP(Y294,$AZ$1:$BD$4,4,FALSE),0,VLOOKUP(Y294,$AZ$1:$BD$4,5,FALSE))</f>
        <v>81.941945281394311</v>
      </c>
      <c r="AF294" s="29">
        <f t="shared" si="32"/>
        <v>0</v>
      </c>
      <c r="AG294" s="29">
        <f t="shared" si="33"/>
        <v>0</v>
      </c>
      <c r="AH294" s="28">
        <f t="shared" si="39"/>
        <v>0</v>
      </c>
      <c r="AI294" s="28">
        <f t="shared" si="36"/>
        <v>0</v>
      </c>
      <c r="AJ294" s="13">
        <f t="shared" ca="1" si="37"/>
        <v>-75.208668338940299</v>
      </c>
      <c r="AK294" s="68">
        <v>1</v>
      </c>
      <c r="AL294" s="68">
        <v>0</v>
      </c>
      <c r="AM294" s="68" t="str">
        <f t="shared" si="38"/>
        <v>Anthropogenic_rivers</v>
      </c>
      <c r="AO294" s="68"/>
      <c r="AP294" s="68"/>
      <c r="AY294" s="68"/>
      <c r="AZ294" s="68"/>
    </row>
    <row r="295" spans="1:52">
      <c r="A295" s="27">
        <v>489</v>
      </c>
      <c r="B295" s="27" t="s">
        <v>364</v>
      </c>
      <c r="C295" s="27" t="s">
        <v>1978</v>
      </c>
      <c r="D295" s="27"/>
      <c r="E295" s="27"/>
      <c r="F295" s="27" t="s">
        <v>66</v>
      </c>
      <c r="G295" s="27">
        <v>9</v>
      </c>
      <c r="H295" s="27" t="s">
        <v>53</v>
      </c>
      <c r="I295" s="27" t="s">
        <v>54</v>
      </c>
      <c r="J295" s="27"/>
      <c r="K295" s="27"/>
      <c r="L295" s="27" t="s">
        <v>56</v>
      </c>
      <c r="M295" s="27" t="s">
        <v>66</v>
      </c>
      <c r="N295" s="27">
        <v>9</v>
      </c>
      <c r="O295" s="27" t="s">
        <v>53</v>
      </c>
      <c r="P295" s="27" t="s">
        <v>58</v>
      </c>
      <c r="Q295" s="27"/>
      <c r="R295" s="27"/>
      <c r="S295" s="27"/>
      <c r="T295" s="27"/>
      <c r="U295" s="27"/>
      <c r="V295" s="27" t="s">
        <v>364</v>
      </c>
      <c r="W295" s="27">
        <v>13.18277</v>
      </c>
      <c r="X295" s="27">
        <v>-84.773849999999996</v>
      </c>
      <c r="Y295" s="27" t="s">
        <v>1983</v>
      </c>
      <c r="Z295" s="27" t="s">
        <v>1979</v>
      </c>
      <c r="AA295" s="27" t="s">
        <v>1929</v>
      </c>
      <c r="AB295" s="28">
        <f t="shared" si="34"/>
        <v>86.051000000000002</v>
      </c>
      <c r="AC295" s="28">
        <f ca="1">[3]!RandTruncNormal(AB295,VLOOKUP(Y295,$AZ$1:$BD$4,4,FALSE),0,VLOOKUP(Y295,$AZ$1:$BD$4,5,FALSE))</f>
        <v>101.54230432405853</v>
      </c>
      <c r="AD295" s="28">
        <f t="shared" si="35"/>
        <v>86.051000000000002</v>
      </c>
      <c r="AE295" s="28">
        <f ca="1">[3]!RandTruncNormal(AD295,VLOOKUP(Y295,$AZ$1:$BD$4,4,FALSE),0,VLOOKUP(Y295,$AZ$1:$BD$4,5,FALSE))</f>
        <v>70.75100523938022</v>
      </c>
      <c r="AF295" s="29">
        <f t="shared" si="32"/>
        <v>0</v>
      </c>
      <c r="AG295" s="29">
        <f t="shared" si="33"/>
        <v>0</v>
      </c>
      <c r="AH295" s="28">
        <f t="shared" si="39"/>
        <v>0</v>
      </c>
      <c r="AI295" s="28">
        <f t="shared" si="36"/>
        <v>0</v>
      </c>
      <c r="AJ295" s="13">
        <f t="shared" ca="1" si="37"/>
        <v>-30.791299084678315</v>
      </c>
      <c r="AK295" s="68">
        <v>0</v>
      </c>
      <c r="AL295" s="68">
        <v>1</v>
      </c>
      <c r="AM295" s="68" t="str">
        <f t="shared" si="38"/>
        <v>Anthopogenic_roads</v>
      </c>
      <c r="AO295" s="68"/>
      <c r="AP295" s="68"/>
      <c r="AY295" s="68"/>
      <c r="AZ295" s="68"/>
    </row>
    <row r="296" spans="1:52">
      <c r="A296" s="27">
        <v>490</v>
      </c>
      <c r="B296" s="27" t="s">
        <v>365</v>
      </c>
      <c r="C296" s="27" t="s">
        <v>1978</v>
      </c>
      <c r="D296" s="27"/>
      <c r="E296" s="27"/>
      <c r="F296" s="27" t="s">
        <v>66</v>
      </c>
      <c r="G296" s="27">
        <v>9</v>
      </c>
      <c r="H296" s="27" t="s">
        <v>53</v>
      </c>
      <c r="I296" s="27" t="s">
        <v>54</v>
      </c>
      <c r="J296" s="27"/>
      <c r="K296" s="27"/>
      <c r="L296" s="27" t="s">
        <v>56</v>
      </c>
      <c r="M296" s="27" t="s">
        <v>66</v>
      </c>
      <c r="N296" s="27">
        <v>9</v>
      </c>
      <c r="O296" s="27" t="s">
        <v>53</v>
      </c>
      <c r="P296" s="27" t="s">
        <v>58</v>
      </c>
      <c r="Q296" s="27"/>
      <c r="R296" s="27"/>
      <c r="S296" s="27"/>
      <c r="T296" s="27"/>
      <c r="U296" s="27"/>
      <c r="V296" s="27" t="s">
        <v>365</v>
      </c>
      <c r="W296" s="27">
        <v>13.18215</v>
      </c>
      <c r="X296" s="27">
        <v>-84.306120000000007</v>
      </c>
      <c r="Y296" s="27" t="s">
        <v>1983</v>
      </c>
      <c r="Z296" s="27" t="s">
        <v>1979</v>
      </c>
      <c r="AA296" s="27" t="s">
        <v>1929</v>
      </c>
      <c r="AB296" s="28">
        <f t="shared" si="34"/>
        <v>86.051000000000002</v>
      </c>
      <c r="AC296" s="28">
        <f ca="1">[3]!RandTruncNormal(AB296,VLOOKUP(Y296,$AZ$1:$BD$4,4,FALSE),0,VLOOKUP(Y296,$AZ$1:$BD$4,5,FALSE))</f>
        <v>128.90908523931154</v>
      </c>
      <c r="AD296" s="28">
        <f t="shared" si="35"/>
        <v>86.051000000000002</v>
      </c>
      <c r="AE296" s="28">
        <f ca="1">[3]!RandTruncNormal(AD296,VLOOKUP(Y296,$AZ$1:$BD$4,4,FALSE),0,VLOOKUP(Y296,$AZ$1:$BD$4,5,FALSE))</f>
        <v>128.44123512059176</v>
      </c>
      <c r="AF296" s="29">
        <f t="shared" si="32"/>
        <v>0</v>
      </c>
      <c r="AG296" s="29">
        <f t="shared" si="33"/>
        <v>0</v>
      </c>
      <c r="AH296" s="28">
        <f t="shared" si="39"/>
        <v>0</v>
      </c>
      <c r="AI296" s="28">
        <f t="shared" si="36"/>
        <v>0</v>
      </c>
      <c r="AJ296" s="13">
        <f t="shared" ca="1" si="37"/>
        <v>-0.46785011871978099</v>
      </c>
      <c r="AK296" s="68">
        <v>0</v>
      </c>
      <c r="AL296" s="68">
        <v>0</v>
      </c>
      <c r="AM296" s="68" t="str">
        <f t="shared" si="38"/>
        <v>Non-Anthropogenic</v>
      </c>
      <c r="AO296" s="68"/>
      <c r="AP296" s="68"/>
      <c r="AY296" s="68"/>
      <c r="AZ296" s="68"/>
    </row>
    <row r="297" spans="1:52">
      <c r="A297" s="27">
        <v>491</v>
      </c>
      <c r="B297" s="27" t="s">
        <v>366</v>
      </c>
      <c r="C297" s="27" t="s">
        <v>1978</v>
      </c>
      <c r="D297" s="27"/>
      <c r="E297" s="27"/>
      <c r="F297" s="27" t="s">
        <v>66</v>
      </c>
      <c r="G297" s="27">
        <v>9</v>
      </c>
      <c r="H297" s="27" t="s">
        <v>53</v>
      </c>
      <c r="I297" s="27" t="s">
        <v>54</v>
      </c>
      <c r="J297" s="27"/>
      <c r="K297" s="27"/>
      <c r="L297" s="27" t="s">
        <v>56</v>
      </c>
      <c r="M297" s="27" t="s">
        <v>66</v>
      </c>
      <c r="N297" s="27">
        <v>9</v>
      </c>
      <c r="O297" s="27" t="s">
        <v>53</v>
      </c>
      <c r="P297" s="27" t="s">
        <v>58</v>
      </c>
      <c r="Q297" s="27"/>
      <c r="R297" s="27"/>
      <c r="S297" s="27"/>
      <c r="T297" s="27"/>
      <c r="U297" s="27"/>
      <c r="V297" s="27" t="s">
        <v>366</v>
      </c>
      <c r="W297" s="27">
        <v>13.18247</v>
      </c>
      <c r="X297" s="27">
        <v>-84.008470000000003</v>
      </c>
      <c r="Y297" s="27" t="s">
        <v>1983</v>
      </c>
      <c r="Z297" s="27" t="s">
        <v>1979</v>
      </c>
      <c r="AA297" s="27" t="s">
        <v>1929</v>
      </c>
      <c r="AB297" s="28">
        <f t="shared" si="34"/>
        <v>86.051000000000002</v>
      </c>
      <c r="AC297" s="28">
        <f ca="1">[3]!RandTruncNormal(AB297,VLOOKUP(Y297,$AZ$1:$BD$4,4,FALSE),0,VLOOKUP(Y297,$AZ$1:$BD$4,5,FALSE))</f>
        <v>94.716703432462197</v>
      </c>
      <c r="AD297" s="28">
        <f t="shared" si="35"/>
        <v>86.051000000000002</v>
      </c>
      <c r="AE297" s="28">
        <f ca="1">[3]!RandTruncNormal(AD297,VLOOKUP(Y297,$AZ$1:$BD$4,4,FALSE),0,VLOOKUP(Y297,$AZ$1:$BD$4,5,FALSE))</f>
        <v>92.012093962690216</v>
      </c>
      <c r="AF297" s="29">
        <f t="shared" si="32"/>
        <v>0</v>
      </c>
      <c r="AG297" s="29">
        <f t="shared" si="33"/>
        <v>0</v>
      </c>
      <c r="AH297" s="28">
        <f t="shared" si="39"/>
        <v>0</v>
      </c>
      <c r="AI297" s="28">
        <f t="shared" si="36"/>
        <v>0</v>
      </c>
      <c r="AJ297" s="13">
        <f t="shared" ca="1" si="37"/>
        <v>-2.7046094697719809</v>
      </c>
      <c r="AK297" s="68">
        <v>0</v>
      </c>
      <c r="AL297" s="68">
        <v>0</v>
      </c>
      <c r="AM297" s="68" t="str">
        <f t="shared" si="38"/>
        <v>Non-Anthropogenic</v>
      </c>
      <c r="AO297" s="68"/>
      <c r="AP297" s="68"/>
      <c r="AY297" s="68"/>
      <c r="AZ297" s="68"/>
    </row>
    <row r="298" spans="1:52">
      <c r="A298" s="27">
        <v>492</v>
      </c>
      <c r="B298" s="27" t="s">
        <v>367</v>
      </c>
      <c r="C298" s="27" t="s">
        <v>1978</v>
      </c>
      <c r="D298" s="27"/>
      <c r="E298" s="27"/>
      <c r="F298" s="27" t="s">
        <v>66</v>
      </c>
      <c r="G298" s="27">
        <v>9</v>
      </c>
      <c r="H298" s="27" t="s">
        <v>53</v>
      </c>
      <c r="I298" s="27" t="s">
        <v>54</v>
      </c>
      <c r="J298" s="27"/>
      <c r="K298" s="27"/>
      <c r="L298" s="27" t="s">
        <v>56</v>
      </c>
      <c r="M298" s="27" t="s">
        <v>66</v>
      </c>
      <c r="N298" s="27">
        <v>9</v>
      </c>
      <c r="O298" s="27" t="s">
        <v>53</v>
      </c>
      <c r="P298" s="27" t="s">
        <v>58</v>
      </c>
      <c r="Q298" s="27"/>
      <c r="R298" s="27"/>
      <c r="S298" s="27"/>
      <c r="T298" s="27"/>
      <c r="U298" s="27"/>
      <c r="V298" s="27" t="s">
        <v>367</v>
      </c>
      <c r="W298" s="27">
        <v>13.18188</v>
      </c>
      <c r="X298" s="27">
        <v>-83.795869999999994</v>
      </c>
      <c r="Y298" s="27" t="s">
        <v>1983</v>
      </c>
      <c r="Z298" s="27" t="s">
        <v>1979</v>
      </c>
      <c r="AA298" s="27" t="s">
        <v>1929</v>
      </c>
      <c r="AB298" s="28">
        <f t="shared" si="34"/>
        <v>86.051000000000002</v>
      </c>
      <c r="AC298" s="28">
        <f ca="1">[3]!RandTruncNormal(AB298,VLOOKUP(Y298,$AZ$1:$BD$4,4,FALSE),0,VLOOKUP(Y298,$AZ$1:$BD$4,5,FALSE))</f>
        <v>75.682297530967048</v>
      </c>
      <c r="AD298" s="28">
        <f t="shared" si="35"/>
        <v>86.051000000000002</v>
      </c>
      <c r="AE298" s="28">
        <f ca="1">[3]!RandTruncNormal(AD298,VLOOKUP(Y298,$AZ$1:$BD$4,4,FALSE),0,VLOOKUP(Y298,$AZ$1:$BD$4,5,FALSE))</f>
        <v>85.287089109556248</v>
      </c>
      <c r="AF298" s="29">
        <f t="shared" si="32"/>
        <v>0</v>
      </c>
      <c r="AG298" s="29">
        <f t="shared" si="33"/>
        <v>0</v>
      </c>
      <c r="AH298" s="28">
        <f t="shared" si="39"/>
        <v>0</v>
      </c>
      <c r="AI298" s="28">
        <f t="shared" si="36"/>
        <v>0</v>
      </c>
      <c r="AJ298" s="13">
        <f t="shared" ca="1" si="37"/>
        <v>9.6047915785892002</v>
      </c>
      <c r="AK298" s="68">
        <v>0</v>
      </c>
      <c r="AL298" s="68">
        <v>0</v>
      </c>
      <c r="AM298" s="68" t="str">
        <f t="shared" si="38"/>
        <v>Non-Anthropogenic</v>
      </c>
      <c r="AO298" s="68"/>
      <c r="AP298" s="68"/>
      <c r="AY298" s="68"/>
      <c r="AZ298" s="68"/>
    </row>
    <row r="299" spans="1:52">
      <c r="A299" s="27">
        <v>493</v>
      </c>
      <c r="B299" s="27" t="s">
        <v>368</v>
      </c>
      <c r="C299" s="27" t="s">
        <v>1978</v>
      </c>
      <c r="D299" s="27"/>
      <c r="E299" s="27"/>
      <c r="F299" s="27" t="s">
        <v>66</v>
      </c>
      <c r="G299" s="27">
        <v>9</v>
      </c>
      <c r="H299" s="27" t="s">
        <v>53</v>
      </c>
      <c r="I299" s="27" t="s">
        <v>54</v>
      </c>
      <c r="J299" s="27"/>
      <c r="K299" s="27"/>
      <c r="L299" s="27" t="s">
        <v>56</v>
      </c>
      <c r="M299" s="27" t="s">
        <v>66</v>
      </c>
      <c r="N299" s="27">
        <v>9</v>
      </c>
      <c r="O299" s="27" t="s">
        <v>53</v>
      </c>
      <c r="P299" s="27" t="s">
        <v>58</v>
      </c>
      <c r="Q299" s="27"/>
      <c r="R299" s="27"/>
      <c r="S299" s="27"/>
      <c r="T299" s="27"/>
      <c r="U299" s="27"/>
      <c r="V299" s="27" t="s">
        <v>368</v>
      </c>
      <c r="W299" s="27">
        <v>13.18178</v>
      </c>
      <c r="X299" s="27">
        <v>-83.625789999999995</v>
      </c>
      <c r="Y299" s="27" t="s">
        <v>1983</v>
      </c>
      <c r="Z299" s="27" t="s">
        <v>1979</v>
      </c>
      <c r="AA299" s="27" t="s">
        <v>1929</v>
      </c>
      <c r="AB299" s="28">
        <f t="shared" si="34"/>
        <v>86.051000000000002</v>
      </c>
      <c r="AC299" s="28">
        <f ca="1">[3]!RandTruncNormal(AB299,VLOOKUP(Y299,$AZ$1:$BD$4,4,FALSE),0,VLOOKUP(Y299,$AZ$1:$BD$4,5,FALSE))</f>
        <v>82.318308429145304</v>
      </c>
      <c r="AD299" s="28">
        <f t="shared" si="35"/>
        <v>86.051000000000002</v>
      </c>
      <c r="AE299" s="28">
        <f ca="1">[3]!RandTruncNormal(AD299,VLOOKUP(Y299,$AZ$1:$BD$4,4,FALSE),0,VLOOKUP(Y299,$AZ$1:$BD$4,5,FALSE))</f>
        <v>106.09516190595043</v>
      </c>
      <c r="AF299" s="29">
        <f t="shared" si="32"/>
        <v>0</v>
      </c>
      <c r="AG299" s="29">
        <f t="shared" si="33"/>
        <v>0</v>
      </c>
      <c r="AH299" s="28">
        <f t="shared" si="39"/>
        <v>0</v>
      </c>
      <c r="AI299" s="28">
        <f t="shared" si="36"/>
        <v>0</v>
      </c>
      <c r="AJ299" s="13">
        <f t="shared" ca="1" si="37"/>
        <v>23.77685347680513</v>
      </c>
      <c r="AK299" s="68">
        <v>0</v>
      </c>
      <c r="AL299" s="68">
        <v>0</v>
      </c>
      <c r="AM299" s="68" t="str">
        <f t="shared" si="38"/>
        <v>Non-Anthropogenic</v>
      </c>
      <c r="AO299" s="68"/>
      <c r="AP299" s="68"/>
      <c r="AY299" s="68"/>
      <c r="AZ299" s="68"/>
    </row>
    <row r="300" spans="1:52">
      <c r="A300" s="27">
        <v>494</v>
      </c>
      <c r="B300" s="27" t="s">
        <v>369</v>
      </c>
      <c r="C300" s="27" t="s">
        <v>1978</v>
      </c>
      <c r="D300" s="27"/>
      <c r="E300" s="27"/>
      <c r="F300" s="27" t="s">
        <v>65</v>
      </c>
      <c r="G300" s="27">
        <v>6</v>
      </c>
      <c r="H300" s="27" t="s">
        <v>53</v>
      </c>
      <c r="I300" s="27" t="s">
        <v>54</v>
      </c>
      <c r="J300" s="27"/>
      <c r="K300" s="27"/>
      <c r="L300" s="27" t="s">
        <v>56</v>
      </c>
      <c r="M300" s="27" t="s">
        <v>66</v>
      </c>
      <c r="N300" s="27">
        <v>8</v>
      </c>
      <c r="O300" s="27" t="s">
        <v>53</v>
      </c>
      <c r="P300" s="27" t="s">
        <v>58</v>
      </c>
      <c r="Q300" s="27"/>
      <c r="R300" s="27"/>
      <c r="S300" s="27"/>
      <c r="T300" s="27"/>
      <c r="U300" s="27"/>
      <c r="V300" s="27" t="s">
        <v>369</v>
      </c>
      <c r="W300" s="27">
        <v>13.183439999999999</v>
      </c>
      <c r="X300" s="27">
        <v>-83.584289999999996</v>
      </c>
      <c r="Y300" s="27" t="s">
        <v>1983</v>
      </c>
      <c r="Z300" s="27" t="s">
        <v>1982</v>
      </c>
      <c r="AA300" s="27" t="s">
        <v>1929</v>
      </c>
      <c r="AB300" s="28">
        <f t="shared" si="34"/>
        <v>64.87433333333334</v>
      </c>
      <c r="AC300" s="28">
        <f ca="1">[3]!RandTruncNormal(AB300,VLOOKUP(Y300,$AZ$1:$BD$4,4,FALSE),0,VLOOKUP(Y300,$AZ$1:$BD$4,5,FALSE))</f>
        <v>59.881147109233154</v>
      </c>
      <c r="AD300" s="28">
        <f t="shared" si="35"/>
        <v>78.992111111111114</v>
      </c>
      <c r="AE300" s="28">
        <f ca="1">[3]!RandTruncNormal(AD300,VLOOKUP(Y300,$AZ$1:$BD$4,4,FALSE),0,VLOOKUP(Y300,$AZ$1:$BD$4,5,FALSE))</f>
        <v>85.64444591125266</v>
      </c>
      <c r="AF300" s="29">
        <f t="shared" si="32"/>
        <v>0.22222222222222221</v>
      </c>
      <c r="AG300" s="29">
        <f t="shared" si="33"/>
        <v>0.22222222222222221</v>
      </c>
      <c r="AH300" s="28">
        <f t="shared" si="39"/>
        <v>14.117777777777777</v>
      </c>
      <c r="AI300" s="28">
        <f t="shared" si="36"/>
        <v>14.117777777777777</v>
      </c>
      <c r="AJ300" s="13">
        <f t="shared" ca="1" si="37"/>
        <v>25.763298802019506</v>
      </c>
      <c r="AK300" s="68">
        <v>0</v>
      </c>
      <c r="AL300" s="68">
        <v>0</v>
      </c>
      <c r="AM300" s="68" t="str">
        <f t="shared" si="38"/>
        <v>Non-Anthropogenic</v>
      </c>
      <c r="AO300" s="68"/>
      <c r="AP300" s="68"/>
      <c r="AY300" s="68"/>
      <c r="AZ300" s="68"/>
    </row>
    <row r="301" spans="1:52">
      <c r="A301" s="27">
        <v>495</v>
      </c>
      <c r="B301" s="27" t="s">
        <v>370</v>
      </c>
      <c r="C301" s="27" t="s">
        <v>1978</v>
      </c>
      <c r="D301" s="27"/>
      <c r="E301" s="27"/>
      <c r="F301" s="27" t="s">
        <v>66</v>
      </c>
      <c r="G301" s="27">
        <v>9</v>
      </c>
      <c r="H301" s="27" t="s">
        <v>53</v>
      </c>
      <c r="I301" s="27" t="s">
        <v>54</v>
      </c>
      <c r="J301" s="27"/>
      <c r="K301" s="27"/>
      <c r="L301" s="27" t="s">
        <v>56</v>
      </c>
      <c r="M301" s="27" t="s">
        <v>66</v>
      </c>
      <c r="N301" s="27">
        <v>9</v>
      </c>
      <c r="O301" s="27" t="s">
        <v>53</v>
      </c>
      <c r="P301" s="27" t="s">
        <v>58</v>
      </c>
      <c r="Q301" s="27"/>
      <c r="R301" s="27"/>
      <c r="S301" s="27"/>
      <c r="T301" s="27"/>
      <c r="U301" s="27"/>
      <c r="V301" s="27" t="s">
        <v>370</v>
      </c>
      <c r="W301" s="27">
        <v>13.225479999999999</v>
      </c>
      <c r="X301" s="27">
        <v>-85.37003</v>
      </c>
      <c r="Y301" s="27" t="s">
        <v>1983</v>
      </c>
      <c r="Z301" s="27" t="s">
        <v>1979</v>
      </c>
      <c r="AA301" s="27" t="s">
        <v>1929</v>
      </c>
      <c r="AB301" s="28">
        <f t="shared" si="34"/>
        <v>86.051000000000002</v>
      </c>
      <c r="AC301" s="28">
        <f ca="1">[3]!RandTruncNormal(AB301,VLOOKUP(Y301,$AZ$1:$BD$4,4,FALSE),0,VLOOKUP(Y301,$AZ$1:$BD$4,5,FALSE))</f>
        <v>76.727475707635193</v>
      </c>
      <c r="AD301" s="28">
        <f t="shared" si="35"/>
        <v>86.051000000000002</v>
      </c>
      <c r="AE301" s="28">
        <f ca="1">[3]!RandTruncNormal(AD301,VLOOKUP(Y301,$AZ$1:$BD$4,4,FALSE),0,VLOOKUP(Y301,$AZ$1:$BD$4,5,FALSE))</f>
        <v>93.368755072293837</v>
      </c>
      <c r="AF301" s="29">
        <f t="shared" si="32"/>
        <v>0</v>
      </c>
      <c r="AG301" s="29">
        <f t="shared" si="33"/>
        <v>0</v>
      </c>
      <c r="AH301" s="28">
        <f t="shared" si="39"/>
        <v>0</v>
      </c>
      <c r="AI301" s="28">
        <f t="shared" si="36"/>
        <v>0</v>
      </c>
      <c r="AJ301" s="13">
        <f t="shared" ca="1" si="37"/>
        <v>16.641279364658644</v>
      </c>
      <c r="AK301" s="68">
        <v>1</v>
      </c>
      <c r="AL301" s="68">
        <v>0</v>
      </c>
      <c r="AM301" s="68" t="str">
        <f t="shared" si="38"/>
        <v>Anthropogenic_rivers</v>
      </c>
      <c r="AO301" s="68"/>
      <c r="AP301" s="68"/>
      <c r="AY301" s="68"/>
      <c r="AZ301" s="68"/>
    </row>
    <row r="302" spans="1:52">
      <c r="A302" s="27">
        <v>496</v>
      </c>
      <c r="B302" s="27" t="s">
        <v>371</v>
      </c>
      <c r="C302" s="27" t="s">
        <v>1978</v>
      </c>
      <c r="D302" s="27"/>
      <c r="E302" s="27"/>
      <c r="F302" s="27" t="s">
        <v>66</v>
      </c>
      <c r="G302" s="27">
        <v>9</v>
      </c>
      <c r="H302" s="27" t="s">
        <v>53</v>
      </c>
      <c r="I302" s="27" t="s">
        <v>54</v>
      </c>
      <c r="J302" s="27"/>
      <c r="K302" s="27"/>
      <c r="L302" s="27" t="s">
        <v>56</v>
      </c>
      <c r="M302" s="27" t="s">
        <v>65</v>
      </c>
      <c r="N302" s="27">
        <v>6</v>
      </c>
      <c r="O302" s="27" t="s">
        <v>53</v>
      </c>
      <c r="P302" s="27" t="s">
        <v>60</v>
      </c>
      <c r="Q302" s="27"/>
      <c r="R302" s="27"/>
      <c r="S302" s="27"/>
      <c r="T302" s="27"/>
      <c r="U302" s="27"/>
      <c r="V302" s="27" t="s">
        <v>371</v>
      </c>
      <c r="W302" s="27">
        <v>13.22509</v>
      </c>
      <c r="X302" s="27">
        <v>-84.180070000000001</v>
      </c>
      <c r="Y302" s="27" t="s">
        <v>1983</v>
      </c>
      <c r="Z302" s="27" t="s">
        <v>1977</v>
      </c>
      <c r="AA302" s="27" t="s">
        <v>1929</v>
      </c>
      <c r="AB302" s="28">
        <f t="shared" si="34"/>
        <v>86.051000000000002</v>
      </c>
      <c r="AC302" s="28">
        <f ca="1">[3]!RandTruncNormal(AB302,VLOOKUP(Y302,$AZ$1:$BD$4,4,FALSE),0,VLOOKUP(Y302,$AZ$1:$BD$4,5,FALSE))</f>
        <v>138.78470070592229</v>
      </c>
      <c r="AD302" s="28">
        <f t="shared" si="35"/>
        <v>64.87433333333334</v>
      </c>
      <c r="AE302" s="28">
        <f ca="1">[3]!RandTruncNormal(AD302,VLOOKUP(Y302,$AZ$1:$BD$4,4,FALSE),0,VLOOKUP(Y302,$AZ$1:$BD$4,5,FALSE))</f>
        <v>65.684771410611702</v>
      </c>
      <c r="AF302" s="29">
        <f t="shared" si="32"/>
        <v>-0.33333333333333331</v>
      </c>
      <c r="AG302" s="29">
        <f t="shared" si="33"/>
        <v>-0.33333333333333331</v>
      </c>
      <c r="AH302" s="28">
        <f t="shared" si="39"/>
        <v>-21.176666666666666</v>
      </c>
      <c r="AI302" s="28">
        <f t="shared" si="36"/>
        <v>-21.176666666666666</v>
      </c>
      <c r="AJ302" s="13">
        <f t="shared" ca="1" si="37"/>
        <v>-73.099929295310588</v>
      </c>
      <c r="AK302" s="68">
        <v>0</v>
      </c>
      <c r="AL302" s="68">
        <v>0</v>
      </c>
      <c r="AM302" s="68" t="str">
        <f t="shared" si="38"/>
        <v>Non-Anthropogenic</v>
      </c>
      <c r="AO302" s="68"/>
      <c r="AP302" s="68"/>
      <c r="AY302" s="68"/>
      <c r="AZ302" s="68"/>
    </row>
    <row r="303" spans="1:52">
      <c r="A303" s="27">
        <v>497</v>
      </c>
      <c r="B303" s="27" t="s">
        <v>372</v>
      </c>
      <c r="C303" s="27" t="s">
        <v>1978</v>
      </c>
      <c r="D303" s="27"/>
      <c r="E303" s="27"/>
      <c r="F303" s="27" t="s">
        <v>66</v>
      </c>
      <c r="G303" s="27">
        <v>9</v>
      </c>
      <c r="H303" s="27" t="s">
        <v>61</v>
      </c>
      <c r="I303" s="27" t="s">
        <v>54</v>
      </c>
      <c r="J303" s="27"/>
      <c r="K303" s="27"/>
      <c r="L303" s="27" t="s">
        <v>56</v>
      </c>
      <c r="M303" s="27" t="s">
        <v>66</v>
      </c>
      <c r="N303" s="27">
        <v>9</v>
      </c>
      <c r="O303" s="27" t="s">
        <v>53</v>
      </c>
      <c r="P303" s="27" t="s">
        <v>58</v>
      </c>
      <c r="Q303" s="27"/>
      <c r="R303" s="27"/>
      <c r="S303" s="27"/>
      <c r="T303" s="27"/>
      <c r="U303" s="27"/>
      <c r="V303" s="27" t="s">
        <v>372</v>
      </c>
      <c r="W303" s="27">
        <v>13.2255</v>
      </c>
      <c r="X303" s="27">
        <v>-83.797479999999993</v>
      </c>
      <c r="Y303" s="27" t="s">
        <v>1983</v>
      </c>
      <c r="Z303" s="27" t="s">
        <v>1979</v>
      </c>
      <c r="AA303" s="27" t="s">
        <v>1929</v>
      </c>
      <c r="AB303" s="28">
        <f t="shared" si="34"/>
        <v>86.051000000000002</v>
      </c>
      <c r="AC303" s="28">
        <f ca="1">[3]!RandTruncNormal(AB303,VLOOKUP(Y303,$AZ$1:$BD$4,4,FALSE),0,VLOOKUP(Y303,$AZ$1:$BD$4,5,FALSE))</f>
        <v>49.548129878757145</v>
      </c>
      <c r="AD303" s="28">
        <f t="shared" si="35"/>
        <v>86.051000000000002</v>
      </c>
      <c r="AE303" s="28">
        <f ca="1">[3]!RandTruncNormal(AD303,VLOOKUP(Y303,$AZ$1:$BD$4,4,FALSE),0,VLOOKUP(Y303,$AZ$1:$BD$4,5,FALSE))</f>
        <v>133.83283664609877</v>
      </c>
      <c r="AF303" s="29">
        <f t="shared" si="32"/>
        <v>0</v>
      </c>
      <c r="AG303" s="29">
        <f t="shared" si="33"/>
        <v>0</v>
      </c>
      <c r="AH303" s="28">
        <f t="shared" si="39"/>
        <v>0</v>
      </c>
      <c r="AI303" s="28">
        <f t="shared" si="36"/>
        <v>0</v>
      </c>
      <c r="AJ303" s="13">
        <f t="shared" ca="1" si="37"/>
        <v>84.284706767341618</v>
      </c>
      <c r="AK303" s="68">
        <v>0</v>
      </c>
      <c r="AL303" s="68">
        <v>0</v>
      </c>
      <c r="AM303" s="68" t="str">
        <f t="shared" si="38"/>
        <v>Non-Anthropogenic</v>
      </c>
      <c r="AO303" s="68"/>
      <c r="AP303" s="68"/>
      <c r="AY303" s="68"/>
      <c r="AZ303" s="68"/>
    </row>
    <row r="304" spans="1:52">
      <c r="A304" s="27">
        <v>498</v>
      </c>
      <c r="B304" s="27" t="s">
        <v>373</v>
      </c>
      <c r="C304" s="27" t="s">
        <v>1978</v>
      </c>
      <c r="D304" s="27"/>
      <c r="E304" s="27"/>
      <c r="F304" s="27" t="s">
        <v>66</v>
      </c>
      <c r="G304" s="27">
        <v>9</v>
      </c>
      <c r="H304" s="27" t="s">
        <v>53</v>
      </c>
      <c r="I304" s="27" t="s">
        <v>54</v>
      </c>
      <c r="J304" s="27"/>
      <c r="K304" s="27"/>
      <c r="L304" s="27" t="s">
        <v>56</v>
      </c>
      <c r="M304" s="27" t="s">
        <v>66</v>
      </c>
      <c r="N304" s="27">
        <v>9</v>
      </c>
      <c r="O304" s="27" t="s">
        <v>53</v>
      </c>
      <c r="P304" s="27" t="s">
        <v>58</v>
      </c>
      <c r="Q304" s="27"/>
      <c r="R304" s="27"/>
      <c r="S304" s="27"/>
      <c r="T304" s="27"/>
      <c r="U304" s="27"/>
      <c r="V304" s="27" t="s">
        <v>373</v>
      </c>
      <c r="W304" s="27">
        <v>13.224919999999999</v>
      </c>
      <c r="X304" s="27">
        <v>-83.670100000000005</v>
      </c>
      <c r="Y304" s="27" t="s">
        <v>1983</v>
      </c>
      <c r="Z304" s="27" t="s">
        <v>1979</v>
      </c>
      <c r="AA304" s="27" t="s">
        <v>1929</v>
      </c>
      <c r="AB304" s="28">
        <f t="shared" si="34"/>
        <v>86.051000000000002</v>
      </c>
      <c r="AC304" s="28">
        <f ca="1">[3]!RandTruncNormal(AB304,VLOOKUP(Y304,$AZ$1:$BD$4,4,FALSE),0,VLOOKUP(Y304,$AZ$1:$BD$4,5,FALSE))</f>
        <v>56.221326551147214</v>
      </c>
      <c r="AD304" s="28">
        <f t="shared" si="35"/>
        <v>86.051000000000002</v>
      </c>
      <c r="AE304" s="28">
        <f ca="1">[3]!RandTruncNormal(AD304,VLOOKUP(Y304,$AZ$1:$BD$4,4,FALSE),0,VLOOKUP(Y304,$AZ$1:$BD$4,5,FALSE))</f>
        <v>45.994472514208752</v>
      </c>
      <c r="AF304" s="29">
        <f t="shared" si="32"/>
        <v>0</v>
      </c>
      <c r="AG304" s="29">
        <f t="shared" si="33"/>
        <v>0</v>
      </c>
      <c r="AH304" s="28">
        <f t="shared" si="39"/>
        <v>0</v>
      </c>
      <c r="AI304" s="28">
        <f t="shared" si="36"/>
        <v>0</v>
      </c>
      <c r="AJ304" s="13">
        <f t="shared" ca="1" si="37"/>
        <v>-10.226854036938462</v>
      </c>
      <c r="AK304" s="68">
        <v>0</v>
      </c>
      <c r="AL304" s="68">
        <v>0</v>
      </c>
      <c r="AM304" s="68" t="str">
        <f t="shared" si="38"/>
        <v>Non-Anthropogenic</v>
      </c>
      <c r="AO304" s="68"/>
      <c r="AP304" s="68"/>
      <c r="AY304" s="68"/>
      <c r="AZ304" s="68"/>
    </row>
    <row r="305" spans="1:52">
      <c r="A305" s="27">
        <v>499</v>
      </c>
      <c r="B305" s="27" t="s">
        <v>374</v>
      </c>
      <c r="C305" s="27" t="s">
        <v>1978</v>
      </c>
      <c r="D305" s="27"/>
      <c r="E305" s="27"/>
      <c r="F305" s="27" t="s">
        <v>66</v>
      </c>
      <c r="G305" s="27">
        <v>9</v>
      </c>
      <c r="H305" s="27" t="s">
        <v>53</v>
      </c>
      <c r="I305" s="27" t="s">
        <v>54</v>
      </c>
      <c r="J305" s="27"/>
      <c r="K305" s="27"/>
      <c r="L305" s="27" t="s">
        <v>56</v>
      </c>
      <c r="M305" s="27" t="s">
        <v>66</v>
      </c>
      <c r="N305" s="27">
        <v>9</v>
      </c>
      <c r="O305" s="27" t="s">
        <v>53</v>
      </c>
      <c r="P305" s="27" t="s">
        <v>58</v>
      </c>
      <c r="Q305" s="27"/>
      <c r="R305" s="27"/>
      <c r="S305" s="27"/>
      <c r="T305" s="27"/>
      <c r="U305" s="27"/>
      <c r="V305" s="27" t="s">
        <v>374</v>
      </c>
      <c r="W305" s="27">
        <v>13.2676</v>
      </c>
      <c r="X305" s="27">
        <v>-85.157150000000001</v>
      </c>
      <c r="Y305" s="27" t="s">
        <v>1983</v>
      </c>
      <c r="Z305" s="27" t="s">
        <v>1979</v>
      </c>
      <c r="AA305" s="27" t="s">
        <v>1928</v>
      </c>
      <c r="AB305" s="28">
        <f t="shared" si="34"/>
        <v>86.051000000000002</v>
      </c>
      <c r="AC305" s="28">
        <f ca="1">[3]!RandTruncNormal(AB305,VLOOKUP(Y305,$AZ$1:$BD$4,4,FALSE),0,VLOOKUP(Y305,$AZ$1:$BD$4,5,FALSE))</f>
        <v>69.231442978214176</v>
      </c>
      <c r="AD305" s="28">
        <f t="shared" si="35"/>
        <v>86.051000000000002</v>
      </c>
      <c r="AE305" s="28">
        <f ca="1">[3]!RandTruncNormal(AD305,VLOOKUP(Y305,$AZ$1:$BD$4,4,FALSE),0,VLOOKUP(Y305,$AZ$1:$BD$4,5,FALSE))</f>
        <v>68.353703521856389</v>
      </c>
      <c r="AF305" s="29">
        <f t="shared" si="32"/>
        <v>0</v>
      </c>
      <c r="AG305" s="29">
        <f t="shared" si="33"/>
        <v>0</v>
      </c>
      <c r="AH305" s="28">
        <f t="shared" si="39"/>
        <v>0</v>
      </c>
      <c r="AI305" s="28">
        <f t="shared" si="36"/>
        <v>0</v>
      </c>
      <c r="AJ305" s="13">
        <f t="shared" ca="1" si="37"/>
        <v>-0.87773945635778716</v>
      </c>
      <c r="AK305" s="68">
        <v>1</v>
      </c>
      <c r="AL305" s="68">
        <v>1</v>
      </c>
      <c r="AM305" s="68" t="str">
        <f t="shared" si="38"/>
        <v>Anthropogenic_roads_rivers</v>
      </c>
      <c r="AO305" s="68"/>
      <c r="AP305" s="68"/>
      <c r="AY305" s="68"/>
      <c r="AZ305" s="68"/>
    </row>
    <row r="306" spans="1:52">
      <c r="A306" s="27">
        <v>500</v>
      </c>
      <c r="B306" s="27" t="s">
        <v>375</v>
      </c>
      <c r="C306" s="27" t="s">
        <v>1978</v>
      </c>
      <c r="D306" s="27"/>
      <c r="E306" s="27"/>
      <c r="F306" s="27" t="s">
        <v>66</v>
      </c>
      <c r="G306" s="27">
        <v>9</v>
      </c>
      <c r="H306" s="27" t="s">
        <v>53</v>
      </c>
      <c r="I306" s="27" t="s">
        <v>54</v>
      </c>
      <c r="J306" s="27"/>
      <c r="K306" s="27"/>
      <c r="L306" s="27" t="s">
        <v>56</v>
      </c>
      <c r="M306" s="27" t="s">
        <v>66</v>
      </c>
      <c r="N306" s="27">
        <v>9</v>
      </c>
      <c r="O306" s="27" t="s">
        <v>53</v>
      </c>
      <c r="P306" s="27" t="s">
        <v>58</v>
      </c>
      <c r="Q306" s="27"/>
      <c r="R306" s="27"/>
      <c r="S306" s="27"/>
      <c r="T306" s="27"/>
      <c r="U306" s="27"/>
      <c r="V306" s="27" t="s">
        <v>375</v>
      </c>
      <c r="W306" s="27">
        <v>13.267060000000001</v>
      </c>
      <c r="X306" s="27">
        <v>-84.136989999999997</v>
      </c>
      <c r="Y306" s="27" t="s">
        <v>1983</v>
      </c>
      <c r="Z306" s="27" t="s">
        <v>1979</v>
      </c>
      <c r="AA306" s="27" t="s">
        <v>1929</v>
      </c>
      <c r="AB306" s="28">
        <f t="shared" si="34"/>
        <v>86.051000000000002</v>
      </c>
      <c r="AC306" s="28">
        <f ca="1">[3]!RandTruncNormal(AB306,VLOOKUP(Y306,$AZ$1:$BD$4,4,FALSE),0,VLOOKUP(Y306,$AZ$1:$BD$4,5,FALSE))</f>
        <v>65.82892033204088</v>
      </c>
      <c r="AD306" s="28">
        <f t="shared" si="35"/>
        <v>86.051000000000002</v>
      </c>
      <c r="AE306" s="28">
        <f ca="1">[3]!RandTruncNormal(AD306,VLOOKUP(Y306,$AZ$1:$BD$4,4,FALSE),0,VLOOKUP(Y306,$AZ$1:$BD$4,5,FALSE))</f>
        <v>103.7558096540169</v>
      </c>
      <c r="AF306" s="29">
        <f t="shared" si="32"/>
        <v>0</v>
      </c>
      <c r="AG306" s="29">
        <f t="shared" si="33"/>
        <v>0</v>
      </c>
      <c r="AH306" s="28">
        <f t="shared" si="39"/>
        <v>0</v>
      </c>
      <c r="AI306" s="28">
        <f t="shared" si="36"/>
        <v>0</v>
      </c>
      <c r="AJ306" s="13">
        <f t="shared" ca="1" si="37"/>
        <v>37.92688932197602</v>
      </c>
      <c r="AK306" s="68">
        <v>1</v>
      </c>
      <c r="AL306" s="68">
        <v>0</v>
      </c>
      <c r="AM306" s="68" t="str">
        <f t="shared" si="38"/>
        <v>Anthropogenic_rivers</v>
      </c>
      <c r="AO306" s="68"/>
      <c r="AP306" s="68"/>
      <c r="AY306" s="68"/>
      <c r="AZ306" s="68"/>
    </row>
    <row r="307" spans="1:52">
      <c r="A307" s="27">
        <v>501</v>
      </c>
      <c r="B307" s="27" t="s">
        <v>376</v>
      </c>
      <c r="C307" s="27" t="s">
        <v>1978</v>
      </c>
      <c r="D307" s="27"/>
      <c r="E307" s="27"/>
      <c r="F307" s="27" t="s">
        <v>66</v>
      </c>
      <c r="G307" s="27">
        <v>9</v>
      </c>
      <c r="H307" s="27" t="s">
        <v>53</v>
      </c>
      <c r="I307" s="27" t="s">
        <v>54</v>
      </c>
      <c r="J307" s="27"/>
      <c r="K307" s="27"/>
      <c r="L307" s="27" t="s">
        <v>56</v>
      </c>
      <c r="M307" s="27" t="s">
        <v>66</v>
      </c>
      <c r="N307" s="27">
        <v>9</v>
      </c>
      <c r="O307" s="27" t="s">
        <v>53</v>
      </c>
      <c r="P307" s="27" t="s">
        <v>58</v>
      </c>
      <c r="Q307" s="27"/>
      <c r="R307" s="27"/>
      <c r="S307" s="27"/>
      <c r="T307" s="27"/>
      <c r="U307" s="27"/>
      <c r="V307" s="27" t="s">
        <v>376</v>
      </c>
      <c r="W307" s="27">
        <v>13.267519999999999</v>
      </c>
      <c r="X307" s="27">
        <v>-84.094480000000004</v>
      </c>
      <c r="Y307" s="27" t="s">
        <v>1983</v>
      </c>
      <c r="Z307" s="27" t="s">
        <v>1979</v>
      </c>
      <c r="AA307" s="27" t="s">
        <v>1929</v>
      </c>
      <c r="AB307" s="28">
        <f t="shared" si="34"/>
        <v>86.051000000000002</v>
      </c>
      <c r="AC307" s="28">
        <f ca="1">[3]!RandTruncNormal(AB307,VLOOKUP(Y307,$AZ$1:$BD$4,4,FALSE),0,VLOOKUP(Y307,$AZ$1:$BD$4,5,FALSE))</f>
        <v>29.249382931427835</v>
      </c>
      <c r="AD307" s="28">
        <f t="shared" si="35"/>
        <v>86.051000000000002</v>
      </c>
      <c r="AE307" s="28">
        <f ca="1">[3]!RandTruncNormal(AD307,VLOOKUP(Y307,$AZ$1:$BD$4,4,FALSE),0,VLOOKUP(Y307,$AZ$1:$BD$4,5,FALSE))</f>
        <v>37.831929046951281</v>
      </c>
      <c r="AF307" s="29">
        <f t="shared" si="32"/>
        <v>0</v>
      </c>
      <c r="AG307" s="29">
        <f t="shared" si="33"/>
        <v>0</v>
      </c>
      <c r="AH307" s="28">
        <f t="shared" si="39"/>
        <v>0</v>
      </c>
      <c r="AI307" s="28">
        <f t="shared" si="36"/>
        <v>0</v>
      </c>
      <c r="AJ307" s="13">
        <f t="shared" ca="1" si="37"/>
        <v>8.5825461155234457</v>
      </c>
      <c r="AK307" s="68">
        <v>0</v>
      </c>
      <c r="AL307" s="68">
        <v>0</v>
      </c>
      <c r="AM307" s="68" t="str">
        <f t="shared" si="38"/>
        <v>Non-Anthropogenic</v>
      </c>
      <c r="AO307" s="68"/>
      <c r="AP307" s="68"/>
      <c r="AY307" s="68"/>
      <c r="AZ307" s="68"/>
    </row>
    <row r="308" spans="1:52">
      <c r="A308" s="27">
        <v>502</v>
      </c>
      <c r="B308" s="27" t="s">
        <v>377</v>
      </c>
      <c r="C308" s="27" t="s">
        <v>1978</v>
      </c>
      <c r="D308" s="27"/>
      <c r="E308" s="27"/>
      <c r="F308" s="27" t="s">
        <v>66</v>
      </c>
      <c r="G308" s="27">
        <v>9</v>
      </c>
      <c r="H308" s="27" t="s">
        <v>53</v>
      </c>
      <c r="I308" s="27" t="s">
        <v>54</v>
      </c>
      <c r="J308" s="27"/>
      <c r="K308" s="27"/>
      <c r="L308" s="27" t="s">
        <v>56</v>
      </c>
      <c r="M308" s="27" t="s">
        <v>66</v>
      </c>
      <c r="N308" s="27">
        <v>9</v>
      </c>
      <c r="O308" s="27" t="s">
        <v>53</v>
      </c>
      <c r="P308" s="27" t="s">
        <v>58</v>
      </c>
      <c r="Q308" s="27"/>
      <c r="R308" s="27"/>
      <c r="S308" s="27"/>
      <c r="T308" s="27"/>
      <c r="U308" s="27"/>
      <c r="V308" s="27" t="s">
        <v>377</v>
      </c>
      <c r="W308" s="27">
        <v>13.266780000000001</v>
      </c>
      <c r="X308" s="27">
        <v>-83.626909999999995</v>
      </c>
      <c r="Y308" s="27" t="s">
        <v>1983</v>
      </c>
      <c r="Z308" s="27" t="s">
        <v>1979</v>
      </c>
      <c r="AA308" s="27" t="s">
        <v>1929</v>
      </c>
      <c r="AB308" s="28">
        <f t="shared" si="34"/>
        <v>86.051000000000002</v>
      </c>
      <c r="AC308" s="28">
        <f ca="1">[3]!RandTruncNormal(AB308,VLOOKUP(Y308,$AZ$1:$BD$4,4,FALSE),0,VLOOKUP(Y308,$AZ$1:$BD$4,5,FALSE))</f>
        <v>85.960004146752553</v>
      </c>
      <c r="AD308" s="28">
        <f t="shared" si="35"/>
        <v>86.051000000000002</v>
      </c>
      <c r="AE308" s="28">
        <f ca="1">[3]!RandTruncNormal(AD308,VLOOKUP(Y308,$AZ$1:$BD$4,4,FALSE),0,VLOOKUP(Y308,$AZ$1:$BD$4,5,FALSE))</f>
        <v>15.472038205774428</v>
      </c>
      <c r="AF308" s="29">
        <f t="shared" si="32"/>
        <v>0</v>
      </c>
      <c r="AG308" s="29">
        <f t="shared" si="33"/>
        <v>0</v>
      </c>
      <c r="AH308" s="28">
        <f t="shared" si="39"/>
        <v>0</v>
      </c>
      <c r="AI308" s="28">
        <f t="shared" si="36"/>
        <v>0</v>
      </c>
      <c r="AJ308" s="13">
        <f t="shared" ca="1" si="37"/>
        <v>-70.487965940978128</v>
      </c>
      <c r="AK308" s="68">
        <v>0</v>
      </c>
      <c r="AL308" s="68">
        <v>0</v>
      </c>
      <c r="AM308" s="68" t="str">
        <f t="shared" si="38"/>
        <v>Non-Anthropogenic</v>
      </c>
      <c r="AO308" s="68"/>
      <c r="AP308" s="68"/>
      <c r="AY308" s="68"/>
      <c r="AZ308" s="68"/>
    </row>
    <row r="309" spans="1:52">
      <c r="A309" s="27">
        <v>503</v>
      </c>
      <c r="B309" s="27" t="s">
        <v>378</v>
      </c>
      <c r="C309" s="27" t="s">
        <v>1978</v>
      </c>
      <c r="D309" s="27"/>
      <c r="E309" s="27"/>
      <c r="F309" s="27" t="s">
        <v>66</v>
      </c>
      <c r="G309" s="27">
        <v>8</v>
      </c>
      <c r="H309" s="27" t="s">
        <v>53</v>
      </c>
      <c r="I309" s="27" t="s">
        <v>54</v>
      </c>
      <c r="J309" s="27"/>
      <c r="K309" s="27"/>
      <c r="L309" s="27" t="s">
        <v>56</v>
      </c>
      <c r="M309" s="27" t="s">
        <v>66</v>
      </c>
      <c r="N309" s="27">
        <v>8</v>
      </c>
      <c r="O309" s="27" t="s">
        <v>53</v>
      </c>
      <c r="P309" s="27" t="s">
        <v>60</v>
      </c>
      <c r="Q309" s="27"/>
      <c r="R309" s="27"/>
      <c r="S309" s="27"/>
      <c r="T309" s="27"/>
      <c r="U309" s="27"/>
      <c r="V309" s="27" t="s">
        <v>378</v>
      </c>
      <c r="W309" s="27">
        <v>13.31057</v>
      </c>
      <c r="X309" s="27">
        <v>-85.709569999999999</v>
      </c>
      <c r="Y309" s="27" t="s">
        <v>1983</v>
      </c>
      <c r="Z309" s="27" t="s">
        <v>1979</v>
      </c>
      <c r="AA309" s="27" t="s">
        <v>1928</v>
      </c>
      <c r="AB309" s="28">
        <f t="shared" si="34"/>
        <v>78.992111111111114</v>
      </c>
      <c r="AC309" s="28">
        <f ca="1">[3]!RandTruncNormal(AB309,VLOOKUP(Y309,$AZ$1:$BD$4,4,FALSE),0,VLOOKUP(Y309,$AZ$1:$BD$4,5,FALSE))</f>
        <v>67.481578343523935</v>
      </c>
      <c r="AD309" s="28">
        <f t="shared" si="35"/>
        <v>78.992111111111114</v>
      </c>
      <c r="AE309" s="28">
        <f ca="1">[3]!RandTruncNormal(AD309,VLOOKUP(Y309,$AZ$1:$BD$4,4,FALSE),0,VLOOKUP(Y309,$AZ$1:$BD$4,5,FALSE))</f>
        <v>66.327275120321588</v>
      </c>
      <c r="AF309" s="29">
        <f t="shared" si="32"/>
        <v>0</v>
      </c>
      <c r="AG309" s="29">
        <f t="shared" si="33"/>
        <v>0</v>
      </c>
      <c r="AH309" s="28">
        <f t="shared" si="39"/>
        <v>0</v>
      </c>
      <c r="AI309" s="28">
        <f t="shared" si="36"/>
        <v>0</v>
      </c>
      <c r="AJ309" s="13">
        <f t="shared" ca="1" si="37"/>
        <v>-1.1543032232023478</v>
      </c>
      <c r="AK309" s="68">
        <v>0</v>
      </c>
      <c r="AL309" s="68">
        <v>1</v>
      </c>
      <c r="AM309" s="68" t="str">
        <f t="shared" si="38"/>
        <v>Anthopogenic_roads</v>
      </c>
      <c r="AO309" s="68"/>
      <c r="AP309" s="68"/>
      <c r="AY309" s="68"/>
      <c r="AZ309" s="68"/>
    </row>
    <row r="310" spans="1:52">
      <c r="A310" s="27">
        <v>504</v>
      </c>
      <c r="B310" s="27" t="s">
        <v>379</v>
      </c>
      <c r="C310" s="27" t="s">
        <v>1978</v>
      </c>
      <c r="D310" s="27"/>
      <c r="E310" s="27"/>
      <c r="F310" s="27" t="s">
        <v>66</v>
      </c>
      <c r="G310" s="27">
        <v>9</v>
      </c>
      <c r="H310" s="27" t="s">
        <v>53</v>
      </c>
      <c r="I310" s="27" t="s">
        <v>54</v>
      </c>
      <c r="J310" s="27"/>
      <c r="K310" s="27"/>
      <c r="L310" s="27" t="s">
        <v>56</v>
      </c>
      <c r="M310" s="27" t="s">
        <v>66</v>
      </c>
      <c r="N310" s="27">
        <v>7</v>
      </c>
      <c r="O310" s="27" t="s">
        <v>53</v>
      </c>
      <c r="P310" s="27" t="s">
        <v>58</v>
      </c>
      <c r="Q310" s="27"/>
      <c r="R310" s="27"/>
      <c r="S310" s="27"/>
      <c r="T310" s="27"/>
      <c r="U310" s="27"/>
      <c r="V310" s="27" t="s">
        <v>379</v>
      </c>
      <c r="W310" s="27">
        <v>13.31053</v>
      </c>
      <c r="X310" s="27">
        <v>-84.561620000000005</v>
      </c>
      <c r="Y310" s="27" t="s">
        <v>1983</v>
      </c>
      <c r="Z310" s="27" t="s">
        <v>1977</v>
      </c>
      <c r="AA310" s="27" t="s">
        <v>1929</v>
      </c>
      <c r="AB310" s="28">
        <f t="shared" si="34"/>
        <v>86.051000000000002</v>
      </c>
      <c r="AC310" s="28">
        <f ca="1">[3]!RandTruncNormal(AB310,VLOOKUP(Y310,$AZ$1:$BD$4,4,FALSE),0,VLOOKUP(Y310,$AZ$1:$BD$4,5,FALSE))</f>
        <v>102.69062023231542</v>
      </c>
      <c r="AD310" s="28">
        <f t="shared" si="35"/>
        <v>71.933222222222227</v>
      </c>
      <c r="AE310" s="28">
        <f ca="1">[3]!RandTruncNormal(AD310,VLOOKUP(Y310,$AZ$1:$BD$4,4,FALSE),0,VLOOKUP(Y310,$AZ$1:$BD$4,5,FALSE))</f>
        <v>63.931895516260582</v>
      </c>
      <c r="AF310" s="29">
        <f t="shared" si="32"/>
        <v>-0.22222222222222221</v>
      </c>
      <c r="AG310" s="29">
        <f t="shared" si="33"/>
        <v>-0.22222222222222221</v>
      </c>
      <c r="AH310" s="28">
        <f t="shared" si="39"/>
        <v>-14.117777777777777</v>
      </c>
      <c r="AI310" s="28">
        <f t="shared" si="36"/>
        <v>-14.117777777777777</v>
      </c>
      <c r="AJ310" s="13">
        <f t="shared" ca="1" si="37"/>
        <v>-38.758724716054843</v>
      </c>
      <c r="AK310" s="68">
        <v>1</v>
      </c>
      <c r="AL310" s="68">
        <v>0</v>
      </c>
      <c r="AM310" s="68" t="str">
        <f t="shared" si="38"/>
        <v>Anthropogenic_rivers</v>
      </c>
      <c r="AO310" s="68"/>
      <c r="AP310" s="68"/>
      <c r="AY310" s="68"/>
      <c r="AZ310" s="68"/>
    </row>
    <row r="311" spans="1:52">
      <c r="A311" s="27">
        <v>505</v>
      </c>
      <c r="B311" s="27" t="s">
        <v>380</v>
      </c>
      <c r="C311" s="27" t="s">
        <v>1978</v>
      </c>
      <c r="D311" s="27"/>
      <c r="E311" s="27"/>
      <c r="F311" s="27" t="s">
        <v>66</v>
      </c>
      <c r="G311" s="27">
        <v>9</v>
      </c>
      <c r="H311" s="27" t="s">
        <v>56</v>
      </c>
      <c r="I311" s="27" t="s">
        <v>54</v>
      </c>
      <c r="J311" s="27"/>
      <c r="K311" s="27"/>
      <c r="L311" s="27" t="s">
        <v>56</v>
      </c>
      <c r="M311" s="27" t="s">
        <v>66</v>
      </c>
      <c r="N311" s="27">
        <v>9</v>
      </c>
      <c r="O311" s="27" t="s">
        <v>53</v>
      </c>
      <c r="P311" s="27" t="s">
        <v>58</v>
      </c>
      <c r="Q311" s="27"/>
      <c r="R311" s="27"/>
      <c r="S311" s="27"/>
      <c r="T311" s="27"/>
      <c r="U311" s="27"/>
      <c r="V311" s="27" t="s">
        <v>380</v>
      </c>
      <c r="W311" s="27">
        <v>13.310449999999999</v>
      </c>
      <c r="X311" s="27">
        <v>-84.221509999999995</v>
      </c>
      <c r="Y311" s="27" t="s">
        <v>1983</v>
      </c>
      <c r="Z311" s="27" t="s">
        <v>1979</v>
      </c>
      <c r="AA311" s="27" t="s">
        <v>1928</v>
      </c>
      <c r="AB311" s="28">
        <f t="shared" si="34"/>
        <v>86.051000000000002</v>
      </c>
      <c r="AC311" s="28">
        <f ca="1">[3]!RandTruncNormal(AB311,VLOOKUP(Y311,$AZ$1:$BD$4,4,FALSE),0,VLOOKUP(Y311,$AZ$1:$BD$4,5,FALSE))</f>
        <v>111.37284788858663</v>
      </c>
      <c r="AD311" s="28">
        <f t="shared" si="35"/>
        <v>86.051000000000002</v>
      </c>
      <c r="AE311" s="28">
        <f ca="1">[3]!RandTruncNormal(AD311,VLOOKUP(Y311,$AZ$1:$BD$4,4,FALSE),0,VLOOKUP(Y311,$AZ$1:$BD$4,5,FALSE))</f>
        <v>99.060340255033054</v>
      </c>
      <c r="AF311" s="29">
        <f t="shared" si="32"/>
        <v>0</v>
      </c>
      <c r="AG311" s="29">
        <f t="shared" si="33"/>
        <v>0</v>
      </c>
      <c r="AH311" s="28">
        <f t="shared" si="39"/>
        <v>0</v>
      </c>
      <c r="AI311" s="28">
        <f t="shared" si="36"/>
        <v>0</v>
      </c>
      <c r="AJ311" s="13">
        <f t="shared" ca="1" si="37"/>
        <v>-12.312507633553579</v>
      </c>
      <c r="AK311" s="68">
        <v>0</v>
      </c>
      <c r="AL311" s="68">
        <v>1</v>
      </c>
      <c r="AM311" s="68" t="str">
        <f t="shared" si="38"/>
        <v>Anthopogenic_roads</v>
      </c>
      <c r="AO311" s="68"/>
      <c r="AP311" s="68"/>
      <c r="AY311" s="68"/>
      <c r="AZ311" s="68"/>
    </row>
    <row r="312" spans="1:52">
      <c r="A312" s="27">
        <v>506</v>
      </c>
      <c r="B312" s="27" t="s">
        <v>381</v>
      </c>
      <c r="C312" s="27" t="s">
        <v>1978</v>
      </c>
      <c r="D312" s="27"/>
      <c r="E312" s="27"/>
      <c r="F312" s="27" t="s">
        <v>66</v>
      </c>
      <c r="G312" s="27">
        <v>9</v>
      </c>
      <c r="H312" s="27" t="s">
        <v>53</v>
      </c>
      <c r="I312" s="27" t="s">
        <v>54</v>
      </c>
      <c r="J312" s="27"/>
      <c r="K312" s="27"/>
      <c r="L312" s="27" t="s">
        <v>56</v>
      </c>
      <c r="M312" s="27" t="s">
        <v>66</v>
      </c>
      <c r="N312" s="27">
        <v>9</v>
      </c>
      <c r="O312" s="27" t="s">
        <v>53</v>
      </c>
      <c r="P312" s="27" t="s">
        <v>58</v>
      </c>
      <c r="Q312" s="27"/>
      <c r="R312" s="27"/>
      <c r="S312" s="27"/>
      <c r="T312" s="27"/>
      <c r="U312" s="27"/>
      <c r="V312" s="27" t="s">
        <v>381</v>
      </c>
      <c r="W312" s="27">
        <v>13.310890000000001</v>
      </c>
      <c r="X312" s="27">
        <v>-83.923810000000003</v>
      </c>
      <c r="Y312" s="27" t="s">
        <v>1983</v>
      </c>
      <c r="Z312" s="27" t="s">
        <v>1979</v>
      </c>
      <c r="AA312" s="27" t="s">
        <v>1929</v>
      </c>
      <c r="AB312" s="28">
        <f t="shared" si="34"/>
        <v>86.051000000000002</v>
      </c>
      <c r="AC312" s="28">
        <f ca="1">[3]!RandTruncNormal(AB312,VLOOKUP(Y312,$AZ$1:$BD$4,4,FALSE),0,VLOOKUP(Y312,$AZ$1:$BD$4,5,FALSE))</f>
        <v>131.05861642693904</v>
      </c>
      <c r="AD312" s="28">
        <f t="shared" si="35"/>
        <v>86.051000000000002</v>
      </c>
      <c r="AE312" s="28">
        <f ca="1">[3]!RandTruncNormal(AD312,VLOOKUP(Y312,$AZ$1:$BD$4,4,FALSE),0,VLOOKUP(Y312,$AZ$1:$BD$4,5,FALSE))</f>
        <v>67.028618252155908</v>
      </c>
      <c r="AF312" s="29">
        <f t="shared" si="32"/>
        <v>0</v>
      </c>
      <c r="AG312" s="29">
        <f t="shared" si="33"/>
        <v>0</v>
      </c>
      <c r="AH312" s="28">
        <f t="shared" si="39"/>
        <v>0</v>
      </c>
      <c r="AI312" s="28">
        <f t="shared" si="36"/>
        <v>0</v>
      </c>
      <c r="AJ312" s="13">
        <f t="shared" ca="1" si="37"/>
        <v>-64.029998174783131</v>
      </c>
      <c r="AK312" s="68">
        <v>0</v>
      </c>
      <c r="AL312" s="68">
        <v>0</v>
      </c>
      <c r="AM312" s="68" t="str">
        <f t="shared" si="38"/>
        <v>Non-Anthropogenic</v>
      </c>
      <c r="AO312" s="68"/>
      <c r="AP312" s="68"/>
      <c r="AY312" s="68"/>
      <c r="AZ312" s="68"/>
    </row>
    <row r="313" spans="1:52">
      <c r="A313" s="27">
        <v>507</v>
      </c>
      <c r="B313" s="27" t="s">
        <v>382</v>
      </c>
      <c r="C313" s="27" t="s">
        <v>1978</v>
      </c>
      <c r="D313" s="27"/>
      <c r="E313" s="27"/>
      <c r="F313" s="27" t="s">
        <v>66</v>
      </c>
      <c r="G313" s="27">
        <v>9</v>
      </c>
      <c r="H313" s="27" t="s">
        <v>53</v>
      </c>
      <c r="I313" s="27" t="s">
        <v>54</v>
      </c>
      <c r="J313" s="27"/>
      <c r="K313" s="27"/>
      <c r="L313" s="27" t="s">
        <v>56</v>
      </c>
      <c r="M313" s="27" t="s">
        <v>66</v>
      </c>
      <c r="N313" s="27">
        <v>9</v>
      </c>
      <c r="O313" s="27" t="s">
        <v>53</v>
      </c>
      <c r="P313" s="27" t="s">
        <v>58</v>
      </c>
      <c r="Q313" s="27"/>
      <c r="R313" s="27"/>
      <c r="S313" s="27"/>
      <c r="T313" s="27"/>
      <c r="U313" s="27"/>
      <c r="V313" s="27" t="s">
        <v>382</v>
      </c>
      <c r="W313" s="27">
        <v>13.30977</v>
      </c>
      <c r="X313" s="27">
        <v>-83.668940000000006</v>
      </c>
      <c r="Y313" s="27" t="s">
        <v>1983</v>
      </c>
      <c r="Z313" s="27" t="s">
        <v>1979</v>
      </c>
      <c r="AA313" s="27" t="s">
        <v>1929</v>
      </c>
      <c r="AB313" s="28">
        <f t="shared" si="34"/>
        <v>86.051000000000002</v>
      </c>
      <c r="AC313" s="28">
        <f ca="1">[3]!RandTruncNormal(AB313,VLOOKUP(Y313,$AZ$1:$BD$4,4,FALSE),0,VLOOKUP(Y313,$AZ$1:$BD$4,5,FALSE))</f>
        <v>43.014277828578457</v>
      </c>
      <c r="AD313" s="28">
        <f t="shared" si="35"/>
        <v>86.051000000000002</v>
      </c>
      <c r="AE313" s="28">
        <f ca="1">[3]!RandTruncNormal(AD313,VLOOKUP(Y313,$AZ$1:$BD$4,4,FALSE),0,VLOOKUP(Y313,$AZ$1:$BD$4,5,FALSE))</f>
        <v>49.202335426053331</v>
      </c>
      <c r="AF313" s="29">
        <f t="shared" si="32"/>
        <v>0</v>
      </c>
      <c r="AG313" s="29">
        <f t="shared" si="33"/>
        <v>0</v>
      </c>
      <c r="AH313" s="28">
        <f t="shared" si="39"/>
        <v>0</v>
      </c>
      <c r="AI313" s="28">
        <f t="shared" si="36"/>
        <v>0</v>
      </c>
      <c r="AJ313" s="13">
        <f t="shared" ca="1" si="37"/>
        <v>6.1880575974748737</v>
      </c>
      <c r="AK313" s="68">
        <v>0</v>
      </c>
      <c r="AL313" s="68">
        <v>0</v>
      </c>
      <c r="AM313" s="68" t="str">
        <f t="shared" si="38"/>
        <v>Non-Anthropogenic</v>
      </c>
      <c r="AO313" s="68"/>
      <c r="AP313" s="68"/>
      <c r="AY313" s="68"/>
      <c r="AZ313" s="68"/>
    </row>
    <row r="314" spans="1:52">
      <c r="A314" s="27">
        <v>508</v>
      </c>
      <c r="B314" s="27" t="s">
        <v>383</v>
      </c>
      <c r="C314" s="27" t="s">
        <v>1978</v>
      </c>
      <c r="D314" s="27"/>
      <c r="E314" s="27"/>
      <c r="F314" s="27" t="s">
        <v>66</v>
      </c>
      <c r="G314" s="27">
        <v>9</v>
      </c>
      <c r="H314" s="27" t="s">
        <v>53</v>
      </c>
      <c r="I314" s="27" t="s">
        <v>54</v>
      </c>
      <c r="J314" s="27"/>
      <c r="K314" s="27"/>
      <c r="L314" s="27" t="s">
        <v>56</v>
      </c>
      <c r="M314" s="27" t="s">
        <v>66</v>
      </c>
      <c r="N314" s="27">
        <v>9</v>
      </c>
      <c r="O314" s="27" t="s">
        <v>53</v>
      </c>
      <c r="P314" s="27" t="s">
        <v>58</v>
      </c>
      <c r="Q314" s="27"/>
      <c r="R314" s="27"/>
      <c r="S314" s="27"/>
      <c r="T314" s="27"/>
      <c r="U314" s="27"/>
      <c r="V314" s="27" t="s">
        <v>383</v>
      </c>
      <c r="W314" s="27">
        <v>13.31033</v>
      </c>
      <c r="X314" s="27">
        <v>-83.711340000000007</v>
      </c>
      <c r="Y314" s="27" t="s">
        <v>1983</v>
      </c>
      <c r="Z314" s="27" t="s">
        <v>1979</v>
      </c>
      <c r="AA314" s="27" t="s">
        <v>1929</v>
      </c>
      <c r="AB314" s="28">
        <f t="shared" si="34"/>
        <v>86.051000000000002</v>
      </c>
      <c r="AC314" s="28">
        <f ca="1">[3]!RandTruncNormal(AB314,VLOOKUP(Y314,$AZ$1:$BD$4,4,FALSE),0,VLOOKUP(Y314,$AZ$1:$BD$4,5,FALSE))</f>
        <v>61.614714392891685</v>
      </c>
      <c r="AD314" s="28">
        <f t="shared" si="35"/>
        <v>86.051000000000002</v>
      </c>
      <c r="AE314" s="28">
        <f ca="1">[3]!RandTruncNormal(AD314,VLOOKUP(Y314,$AZ$1:$BD$4,4,FALSE),0,VLOOKUP(Y314,$AZ$1:$BD$4,5,FALSE))</f>
        <v>87.277260288929909</v>
      </c>
      <c r="AF314" s="29">
        <f t="shared" si="32"/>
        <v>0</v>
      </c>
      <c r="AG314" s="29">
        <f t="shared" si="33"/>
        <v>0</v>
      </c>
      <c r="AH314" s="28">
        <f t="shared" si="39"/>
        <v>0</v>
      </c>
      <c r="AI314" s="28">
        <f t="shared" si="36"/>
        <v>0</v>
      </c>
      <c r="AJ314" s="13">
        <f t="shared" ca="1" si="37"/>
        <v>25.662545896038225</v>
      </c>
      <c r="AK314" s="68">
        <v>0</v>
      </c>
      <c r="AL314" s="68">
        <v>0</v>
      </c>
      <c r="AM314" s="68" t="str">
        <f t="shared" si="38"/>
        <v>Non-Anthropogenic</v>
      </c>
      <c r="AO314" s="68"/>
      <c r="AP314" s="68"/>
      <c r="AY314" s="68"/>
      <c r="AZ314" s="68"/>
    </row>
    <row r="315" spans="1:52">
      <c r="A315" s="27">
        <v>509</v>
      </c>
      <c r="B315" s="27" t="s">
        <v>384</v>
      </c>
      <c r="C315" s="27" t="s">
        <v>1978</v>
      </c>
      <c r="D315" s="27"/>
      <c r="E315" s="27"/>
      <c r="F315" s="27" t="s">
        <v>66</v>
      </c>
      <c r="G315" s="27">
        <v>9</v>
      </c>
      <c r="H315" s="27" t="s">
        <v>53</v>
      </c>
      <c r="I315" s="27" t="s">
        <v>54</v>
      </c>
      <c r="J315" s="27"/>
      <c r="K315" s="27"/>
      <c r="L315" s="27" t="s">
        <v>56</v>
      </c>
      <c r="M315" s="27" t="s">
        <v>66</v>
      </c>
      <c r="N315" s="27">
        <v>9</v>
      </c>
      <c r="O315" s="27" t="s">
        <v>53</v>
      </c>
      <c r="P315" s="27" t="s">
        <v>58</v>
      </c>
      <c r="Q315" s="27"/>
      <c r="R315" s="27"/>
      <c r="S315" s="27"/>
      <c r="T315" s="27"/>
      <c r="U315" s="27"/>
      <c r="V315" s="27" t="s">
        <v>384</v>
      </c>
      <c r="W315" s="27">
        <v>13.35308</v>
      </c>
      <c r="X315" s="27">
        <v>-85.709770000000006</v>
      </c>
      <c r="Y315" s="27" t="s">
        <v>1983</v>
      </c>
      <c r="Z315" s="27" t="s">
        <v>1979</v>
      </c>
      <c r="AA315" s="27" t="s">
        <v>1928</v>
      </c>
      <c r="AB315" s="28">
        <f t="shared" si="34"/>
        <v>86.051000000000002</v>
      </c>
      <c r="AC315" s="28">
        <f ca="1">[3]!RandTruncNormal(AB315,VLOOKUP(Y315,$AZ$1:$BD$4,4,FALSE),0,VLOOKUP(Y315,$AZ$1:$BD$4,5,FALSE))</f>
        <v>60.050365164162166</v>
      </c>
      <c r="AD315" s="28">
        <f t="shared" si="35"/>
        <v>86.051000000000002</v>
      </c>
      <c r="AE315" s="28">
        <f ca="1">[3]!RandTruncNormal(AD315,VLOOKUP(Y315,$AZ$1:$BD$4,4,FALSE),0,VLOOKUP(Y315,$AZ$1:$BD$4,5,FALSE))</f>
        <v>15.352014969443985</v>
      </c>
      <c r="AF315" s="29">
        <f t="shared" si="32"/>
        <v>0</v>
      </c>
      <c r="AG315" s="29">
        <f t="shared" si="33"/>
        <v>0</v>
      </c>
      <c r="AH315" s="28">
        <f t="shared" si="39"/>
        <v>0</v>
      </c>
      <c r="AI315" s="28">
        <f t="shared" si="36"/>
        <v>0</v>
      </c>
      <c r="AJ315" s="13">
        <f t="shared" ca="1" si="37"/>
        <v>-44.698350194718181</v>
      </c>
      <c r="AK315" s="68">
        <v>0</v>
      </c>
      <c r="AL315" s="68">
        <v>1</v>
      </c>
      <c r="AM315" s="68" t="str">
        <f t="shared" si="38"/>
        <v>Anthopogenic_roads</v>
      </c>
      <c r="AO315" s="68"/>
      <c r="AP315" s="68"/>
      <c r="AY315" s="68"/>
      <c r="AZ315" s="68"/>
    </row>
    <row r="316" spans="1:52">
      <c r="A316" s="27">
        <v>510</v>
      </c>
      <c r="B316" s="27" t="s">
        <v>385</v>
      </c>
      <c r="C316" s="27" t="s">
        <v>1978</v>
      </c>
      <c r="D316" s="27"/>
      <c r="E316" s="27"/>
      <c r="F316" s="27" t="s">
        <v>66</v>
      </c>
      <c r="G316" s="27">
        <v>9</v>
      </c>
      <c r="H316" s="27" t="s">
        <v>53</v>
      </c>
      <c r="I316" s="27" t="s">
        <v>54</v>
      </c>
      <c r="J316" s="27"/>
      <c r="K316" s="27"/>
      <c r="L316" s="27" t="s">
        <v>56</v>
      </c>
      <c r="M316" s="27" t="s">
        <v>66</v>
      </c>
      <c r="N316" s="27">
        <v>9</v>
      </c>
      <c r="O316" s="27" t="s">
        <v>53</v>
      </c>
      <c r="P316" s="27" t="s">
        <v>58</v>
      </c>
      <c r="Q316" s="27"/>
      <c r="R316" s="27"/>
      <c r="S316" s="27"/>
      <c r="T316" s="27"/>
      <c r="U316" s="27"/>
      <c r="V316" s="27" t="s">
        <v>385</v>
      </c>
      <c r="W316" s="27">
        <v>13.352830000000001</v>
      </c>
      <c r="X316" s="27">
        <v>-85.028940000000006</v>
      </c>
      <c r="Y316" s="27" t="s">
        <v>1983</v>
      </c>
      <c r="Z316" s="27" t="s">
        <v>1979</v>
      </c>
      <c r="AA316" s="27" t="s">
        <v>1929</v>
      </c>
      <c r="AB316" s="28">
        <f t="shared" si="34"/>
        <v>86.051000000000002</v>
      </c>
      <c r="AC316" s="28">
        <f ca="1">[3]!RandTruncNormal(AB316,VLOOKUP(Y316,$AZ$1:$BD$4,4,FALSE),0,VLOOKUP(Y316,$AZ$1:$BD$4,5,FALSE))</f>
        <v>64.26993006466239</v>
      </c>
      <c r="AD316" s="28">
        <f t="shared" si="35"/>
        <v>86.051000000000002</v>
      </c>
      <c r="AE316" s="28">
        <f ca="1">[3]!RandTruncNormal(AD316,VLOOKUP(Y316,$AZ$1:$BD$4,4,FALSE),0,VLOOKUP(Y316,$AZ$1:$BD$4,5,FALSE))</f>
        <v>99.410668772349382</v>
      </c>
      <c r="AF316" s="29">
        <f t="shared" si="32"/>
        <v>0</v>
      </c>
      <c r="AG316" s="29">
        <f t="shared" si="33"/>
        <v>0</v>
      </c>
      <c r="AH316" s="28">
        <f t="shared" si="39"/>
        <v>0</v>
      </c>
      <c r="AI316" s="28">
        <f t="shared" si="36"/>
        <v>0</v>
      </c>
      <c r="AJ316" s="13">
        <f t="shared" ca="1" si="37"/>
        <v>35.140738707686992</v>
      </c>
      <c r="AK316" s="68">
        <v>1</v>
      </c>
      <c r="AL316" s="68">
        <v>1</v>
      </c>
      <c r="AM316" s="68" t="str">
        <f t="shared" si="38"/>
        <v>Anthropogenic_roads_rivers</v>
      </c>
      <c r="AO316" s="68"/>
      <c r="AP316" s="68"/>
      <c r="AY316" s="68"/>
      <c r="AZ316" s="68"/>
    </row>
    <row r="317" spans="1:52">
      <c r="A317" s="27">
        <v>511</v>
      </c>
      <c r="B317" s="27" t="s">
        <v>386</v>
      </c>
      <c r="C317" s="27" t="s">
        <v>1978</v>
      </c>
      <c r="D317" s="27"/>
      <c r="E317" s="27"/>
      <c r="F317" s="27" t="s">
        <v>66</v>
      </c>
      <c r="G317" s="27">
        <v>9</v>
      </c>
      <c r="H317" s="27" t="s">
        <v>53</v>
      </c>
      <c r="I317" s="27" t="s">
        <v>54</v>
      </c>
      <c r="J317" s="27"/>
      <c r="K317" s="27"/>
      <c r="L317" s="27" t="s">
        <v>56</v>
      </c>
      <c r="M317" s="27" t="s">
        <v>66</v>
      </c>
      <c r="N317" s="27">
        <v>9</v>
      </c>
      <c r="O317" s="27" t="s">
        <v>53</v>
      </c>
      <c r="P317" s="27" t="s">
        <v>58</v>
      </c>
      <c r="Q317" s="27"/>
      <c r="R317" s="27"/>
      <c r="S317" s="27"/>
      <c r="T317" s="27"/>
      <c r="U317" s="27"/>
      <c r="V317" s="27" t="s">
        <v>386</v>
      </c>
      <c r="W317" s="27">
        <v>13.352639999999999</v>
      </c>
      <c r="X317" s="27">
        <v>-84.518680000000003</v>
      </c>
      <c r="Y317" s="27" t="s">
        <v>1983</v>
      </c>
      <c r="Z317" s="27" t="s">
        <v>1979</v>
      </c>
      <c r="AA317" s="27" t="s">
        <v>1928</v>
      </c>
      <c r="AB317" s="28">
        <f t="shared" si="34"/>
        <v>86.051000000000002</v>
      </c>
      <c r="AC317" s="28">
        <f ca="1">[3]!RandTruncNormal(AB317,VLOOKUP(Y317,$AZ$1:$BD$4,4,FALSE),0,VLOOKUP(Y317,$AZ$1:$BD$4,5,FALSE))</f>
        <v>139.65405275887994</v>
      </c>
      <c r="AD317" s="28">
        <f t="shared" si="35"/>
        <v>86.051000000000002</v>
      </c>
      <c r="AE317" s="28">
        <f ca="1">[3]!RandTruncNormal(AD317,VLOOKUP(Y317,$AZ$1:$BD$4,4,FALSE),0,VLOOKUP(Y317,$AZ$1:$BD$4,5,FALSE))</f>
        <v>72.722951015749189</v>
      </c>
      <c r="AF317" s="29">
        <f t="shared" si="32"/>
        <v>0</v>
      </c>
      <c r="AG317" s="29">
        <f t="shared" si="33"/>
        <v>0</v>
      </c>
      <c r="AH317" s="28">
        <f t="shared" si="39"/>
        <v>0</v>
      </c>
      <c r="AI317" s="28">
        <f t="shared" si="36"/>
        <v>0</v>
      </c>
      <c r="AJ317" s="13">
        <f t="shared" ca="1" si="37"/>
        <v>-66.931101743130753</v>
      </c>
      <c r="AK317" s="68">
        <v>0</v>
      </c>
      <c r="AL317" s="68">
        <v>1</v>
      </c>
      <c r="AM317" s="68" t="str">
        <f t="shared" si="38"/>
        <v>Anthopogenic_roads</v>
      </c>
      <c r="AO317" s="68"/>
      <c r="AP317" s="68"/>
      <c r="AY317" s="68"/>
      <c r="AZ317" s="68"/>
    </row>
    <row r="318" spans="1:52">
      <c r="A318" s="27">
        <v>512</v>
      </c>
      <c r="B318" s="27" t="s">
        <v>387</v>
      </c>
      <c r="C318" s="27" t="s">
        <v>1978</v>
      </c>
      <c r="D318" s="27"/>
      <c r="E318" s="27"/>
      <c r="F318" s="27" t="s">
        <v>66</v>
      </c>
      <c r="G318" s="27">
        <v>9</v>
      </c>
      <c r="H318" s="27" t="s">
        <v>53</v>
      </c>
      <c r="I318" s="27" t="s">
        <v>54</v>
      </c>
      <c r="J318" s="27"/>
      <c r="K318" s="27"/>
      <c r="L318" s="27" t="s">
        <v>56</v>
      </c>
      <c r="M318" s="27" t="s">
        <v>66</v>
      </c>
      <c r="N318" s="27">
        <v>9</v>
      </c>
      <c r="O318" s="27" t="s">
        <v>53</v>
      </c>
      <c r="P318" s="27" t="s">
        <v>58</v>
      </c>
      <c r="Q318" s="27"/>
      <c r="R318" s="27"/>
      <c r="S318" s="27"/>
      <c r="T318" s="27"/>
      <c r="U318" s="27"/>
      <c r="V318" s="27" t="s">
        <v>387</v>
      </c>
      <c r="W318" s="27">
        <v>13.353020000000001</v>
      </c>
      <c r="X318" s="27">
        <v>-84.391109999999998</v>
      </c>
      <c r="Y318" s="27" t="s">
        <v>1983</v>
      </c>
      <c r="Z318" s="27" t="s">
        <v>1979</v>
      </c>
      <c r="AA318" s="27" t="s">
        <v>1928</v>
      </c>
      <c r="AB318" s="28">
        <f t="shared" si="34"/>
        <v>86.051000000000002</v>
      </c>
      <c r="AC318" s="28">
        <f ca="1">[3]!RandTruncNormal(AB318,VLOOKUP(Y318,$AZ$1:$BD$4,4,FALSE),0,VLOOKUP(Y318,$AZ$1:$BD$4,5,FALSE))</f>
        <v>70.019336004607965</v>
      </c>
      <c r="AD318" s="28">
        <f t="shared" si="35"/>
        <v>86.051000000000002</v>
      </c>
      <c r="AE318" s="28">
        <f ca="1">[3]!RandTruncNormal(AD318,VLOOKUP(Y318,$AZ$1:$BD$4,4,FALSE),0,VLOOKUP(Y318,$AZ$1:$BD$4,5,FALSE))</f>
        <v>85.996550772565072</v>
      </c>
      <c r="AF318" s="29">
        <f t="shared" si="32"/>
        <v>0</v>
      </c>
      <c r="AG318" s="29">
        <f t="shared" si="33"/>
        <v>0</v>
      </c>
      <c r="AH318" s="28">
        <f t="shared" si="39"/>
        <v>0</v>
      </c>
      <c r="AI318" s="28">
        <f t="shared" si="36"/>
        <v>0</v>
      </c>
      <c r="AJ318" s="13">
        <f t="shared" ca="1" si="37"/>
        <v>15.977214767957108</v>
      </c>
      <c r="AK318" s="68">
        <v>0</v>
      </c>
      <c r="AL318" s="68">
        <v>1</v>
      </c>
      <c r="AM318" s="68" t="str">
        <f t="shared" si="38"/>
        <v>Anthopogenic_roads</v>
      </c>
      <c r="AO318" s="68"/>
      <c r="AP318" s="68"/>
      <c r="AY318" s="68"/>
      <c r="AZ318" s="68"/>
    </row>
    <row r="319" spans="1:52">
      <c r="A319" s="27">
        <v>513</v>
      </c>
      <c r="B319" s="27" t="s">
        <v>388</v>
      </c>
      <c r="C319" s="27" t="s">
        <v>1978</v>
      </c>
      <c r="D319" s="27"/>
      <c r="E319" s="27"/>
      <c r="F319" s="27" t="s">
        <v>66</v>
      </c>
      <c r="G319" s="27">
        <v>9</v>
      </c>
      <c r="H319" s="27" t="s">
        <v>53</v>
      </c>
      <c r="I319" s="27" t="s">
        <v>54</v>
      </c>
      <c r="J319" s="27"/>
      <c r="K319" s="27"/>
      <c r="L319" s="27" t="s">
        <v>56</v>
      </c>
      <c r="M319" s="27" t="s">
        <v>66</v>
      </c>
      <c r="N319" s="27">
        <v>9</v>
      </c>
      <c r="O319" s="27" t="s">
        <v>53</v>
      </c>
      <c r="P319" s="27" t="s">
        <v>58</v>
      </c>
      <c r="Q319" s="27"/>
      <c r="R319" s="27"/>
      <c r="S319" s="27"/>
      <c r="T319" s="27"/>
      <c r="U319" s="27"/>
      <c r="V319" s="27" t="s">
        <v>388</v>
      </c>
      <c r="W319" s="27">
        <v>13.35256</v>
      </c>
      <c r="X319" s="27">
        <v>-84.263549999999995</v>
      </c>
      <c r="Y319" s="27" t="s">
        <v>1983</v>
      </c>
      <c r="Z319" s="27" t="s">
        <v>1979</v>
      </c>
      <c r="AA319" s="27" t="s">
        <v>1929</v>
      </c>
      <c r="AB319" s="28">
        <f t="shared" si="34"/>
        <v>86.051000000000002</v>
      </c>
      <c r="AC319" s="28">
        <f ca="1">[3]!RandTruncNormal(AB319,VLOOKUP(Y319,$AZ$1:$BD$4,4,FALSE),0,VLOOKUP(Y319,$AZ$1:$BD$4,5,FALSE))</f>
        <v>66.536122526616367</v>
      </c>
      <c r="AD319" s="28">
        <f t="shared" si="35"/>
        <v>86.051000000000002</v>
      </c>
      <c r="AE319" s="28">
        <f ca="1">[3]!RandTruncNormal(AD319,VLOOKUP(Y319,$AZ$1:$BD$4,4,FALSE),0,VLOOKUP(Y319,$AZ$1:$BD$4,5,FALSE))</f>
        <v>75.597948403622524</v>
      </c>
      <c r="AF319" s="29">
        <f t="shared" si="32"/>
        <v>0</v>
      </c>
      <c r="AG319" s="29">
        <f t="shared" si="33"/>
        <v>0</v>
      </c>
      <c r="AH319" s="28">
        <f t="shared" si="39"/>
        <v>0</v>
      </c>
      <c r="AI319" s="28">
        <f t="shared" si="36"/>
        <v>0</v>
      </c>
      <c r="AJ319" s="13">
        <f t="shared" ca="1" si="37"/>
        <v>9.0618258770061573</v>
      </c>
      <c r="AK319" s="68">
        <v>1</v>
      </c>
      <c r="AL319" s="68">
        <v>0</v>
      </c>
      <c r="AM319" s="68" t="str">
        <f t="shared" si="38"/>
        <v>Anthropogenic_rivers</v>
      </c>
      <c r="AO319" s="68"/>
      <c r="AP319" s="68"/>
      <c r="AY319" s="68"/>
      <c r="AZ319" s="68"/>
    </row>
    <row r="320" spans="1:52">
      <c r="A320" s="27">
        <v>514</v>
      </c>
      <c r="B320" s="27" t="s">
        <v>389</v>
      </c>
      <c r="C320" s="27" t="s">
        <v>1978</v>
      </c>
      <c r="D320" s="27"/>
      <c r="E320" s="27"/>
      <c r="F320" s="27" t="s">
        <v>66</v>
      </c>
      <c r="G320" s="27">
        <v>9</v>
      </c>
      <c r="H320" s="27" t="s">
        <v>61</v>
      </c>
      <c r="I320" s="27" t="s">
        <v>54</v>
      </c>
      <c r="J320" s="27"/>
      <c r="K320" s="27"/>
      <c r="L320" s="27" t="s">
        <v>56</v>
      </c>
      <c r="M320" s="27" t="s">
        <v>65</v>
      </c>
      <c r="N320" s="27">
        <v>5</v>
      </c>
      <c r="O320" s="27" t="s">
        <v>53</v>
      </c>
      <c r="P320" s="27" t="s">
        <v>58</v>
      </c>
      <c r="Q320" s="27"/>
      <c r="R320" s="27"/>
      <c r="S320" s="27"/>
      <c r="T320" s="27"/>
      <c r="U320" s="27"/>
      <c r="V320" s="27" t="s">
        <v>389</v>
      </c>
      <c r="W320" s="27">
        <v>13.352040000000001</v>
      </c>
      <c r="X320" s="27">
        <v>-84.135990000000007</v>
      </c>
      <c r="Y320" s="27" t="s">
        <v>1983</v>
      </c>
      <c r="Z320" s="27" t="s">
        <v>1977</v>
      </c>
      <c r="AA320" s="27" t="s">
        <v>1928</v>
      </c>
      <c r="AB320" s="28">
        <f t="shared" si="34"/>
        <v>86.051000000000002</v>
      </c>
      <c r="AC320" s="28">
        <f ca="1">[3]!RandTruncNormal(AB320,VLOOKUP(Y320,$AZ$1:$BD$4,4,FALSE),0,VLOOKUP(Y320,$AZ$1:$BD$4,5,FALSE))</f>
        <v>133.26775305680073</v>
      </c>
      <c r="AD320" s="28">
        <f t="shared" si="35"/>
        <v>57.815444444444445</v>
      </c>
      <c r="AE320" s="28">
        <f ca="1">[3]!RandTruncNormal(AD320,VLOOKUP(Y320,$AZ$1:$BD$4,4,FALSE),0,VLOOKUP(Y320,$AZ$1:$BD$4,5,FALSE))</f>
        <v>86.650944263517786</v>
      </c>
      <c r="AF320" s="29">
        <f t="shared" si="32"/>
        <v>-0.44444444444444442</v>
      </c>
      <c r="AG320" s="29">
        <f t="shared" si="33"/>
        <v>-0.44444444444444442</v>
      </c>
      <c r="AH320" s="28">
        <f t="shared" si="39"/>
        <v>-28.235555555555553</v>
      </c>
      <c r="AI320" s="28">
        <f t="shared" si="36"/>
        <v>-28.235555555555553</v>
      </c>
      <c r="AJ320" s="13">
        <f t="shared" ca="1" si="37"/>
        <v>-46.616808793282942</v>
      </c>
      <c r="AK320" s="68">
        <v>0</v>
      </c>
      <c r="AL320" s="68">
        <v>1</v>
      </c>
      <c r="AM320" s="68" t="str">
        <f t="shared" si="38"/>
        <v>Anthopogenic_roads</v>
      </c>
      <c r="AO320" s="68"/>
      <c r="AP320" s="68"/>
      <c r="AY320" s="68"/>
      <c r="AZ320" s="68"/>
    </row>
    <row r="321" spans="1:52">
      <c r="A321" s="27">
        <v>515</v>
      </c>
      <c r="B321" s="27" t="s">
        <v>390</v>
      </c>
      <c r="C321" s="27" t="s">
        <v>1978</v>
      </c>
      <c r="D321" s="27"/>
      <c r="E321" s="27"/>
      <c r="F321" s="27" t="s">
        <v>66</v>
      </c>
      <c r="G321" s="27">
        <v>9</v>
      </c>
      <c r="H321" s="27" t="s">
        <v>53</v>
      </c>
      <c r="I321" s="27" t="s">
        <v>54</v>
      </c>
      <c r="J321" s="27"/>
      <c r="K321" s="27"/>
      <c r="L321" s="27" t="s">
        <v>56</v>
      </c>
      <c r="M321" s="27" t="s">
        <v>66</v>
      </c>
      <c r="N321" s="27">
        <v>9</v>
      </c>
      <c r="O321" s="27" t="s">
        <v>53</v>
      </c>
      <c r="P321" s="27" t="s">
        <v>58</v>
      </c>
      <c r="Q321" s="27"/>
      <c r="R321" s="27"/>
      <c r="S321" s="27"/>
      <c r="T321" s="27"/>
      <c r="U321" s="27"/>
      <c r="V321" s="27" t="s">
        <v>390</v>
      </c>
      <c r="W321" s="27">
        <v>13.352449999999999</v>
      </c>
      <c r="X321" s="27">
        <v>-84.008420000000001</v>
      </c>
      <c r="Y321" s="27" t="s">
        <v>1983</v>
      </c>
      <c r="Z321" s="27" t="s">
        <v>1979</v>
      </c>
      <c r="AA321" s="27" t="s">
        <v>1929</v>
      </c>
      <c r="AB321" s="28">
        <f t="shared" si="34"/>
        <v>86.051000000000002</v>
      </c>
      <c r="AC321" s="28">
        <f ca="1">[3]!RandTruncNormal(AB321,VLOOKUP(Y321,$AZ$1:$BD$4,4,FALSE),0,VLOOKUP(Y321,$AZ$1:$BD$4,5,FALSE))</f>
        <v>63.440276126292481</v>
      </c>
      <c r="AD321" s="28">
        <f t="shared" si="35"/>
        <v>86.051000000000002</v>
      </c>
      <c r="AE321" s="28">
        <f ca="1">[3]!RandTruncNormal(AD321,VLOOKUP(Y321,$AZ$1:$BD$4,4,FALSE),0,VLOOKUP(Y321,$AZ$1:$BD$4,5,FALSE))</f>
        <v>87.632146033945261</v>
      </c>
      <c r="AF321" s="29">
        <f t="shared" si="32"/>
        <v>0</v>
      </c>
      <c r="AG321" s="29">
        <f t="shared" si="33"/>
        <v>0</v>
      </c>
      <c r="AH321" s="28">
        <f t="shared" si="39"/>
        <v>0</v>
      </c>
      <c r="AI321" s="28">
        <f t="shared" si="36"/>
        <v>0</v>
      </c>
      <c r="AJ321" s="13">
        <f t="shared" ca="1" si="37"/>
        <v>24.19186990765278</v>
      </c>
      <c r="AK321" s="68">
        <v>0</v>
      </c>
      <c r="AL321" s="68">
        <v>0</v>
      </c>
      <c r="AM321" s="68" t="str">
        <f t="shared" si="38"/>
        <v>Non-Anthropogenic</v>
      </c>
      <c r="AO321" s="68"/>
      <c r="AP321" s="68"/>
      <c r="AY321" s="68"/>
      <c r="AZ321" s="68"/>
    </row>
    <row r="322" spans="1:52">
      <c r="A322" s="27">
        <v>516</v>
      </c>
      <c r="B322" s="27" t="s">
        <v>391</v>
      </c>
      <c r="C322" s="27" t="s">
        <v>1978</v>
      </c>
      <c r="D322" s="27"/>
      <c r="E322" s="27"/>
      <c r="F322" s="27" t="s">
        <v>66</v>
      </c>
      <c r="G322" s="27">
        <v>9</v>
      </c>
      <c r="H322" s="27" t="s">
        <v>53</v>
      </c>
      <c r="I322" s="27" t="s">
        <v>54</v>
      </c>
      <c r="J322" s="27"/>
      <c r="K322" s="27"/>
      <c r="L322" s="27" t="s">
        <v>56</v>
      </c>
      <c r="M322" s="27" t="s">
        <v>66</v>
      </c>
      <c r="N322" s="27">
        <v>9</v>
      </c>
      <c r="O322" s="27" t="s">
        <v>53</v>
      </c>
      <c r="P322" s="27" t="s">
        <v>58</v>
      </c>
      <c r="Q322" s="27"/>
      <c r="R322" s="27"/>
      <c r="S322" s="27"/>
      <c r="T322" s="27"/>
      <c r="U322" s="27"/>
      <c r="V322" s="27" t="s">
        <v>391</v>
      </c>
      <c r="W322" s="27">
        <v>13.352359999999999</v>
      </c>
      <c r="X322" s="27">
        <v>-83.753290000000007</v>
      </c>
      <c r="Y322" s="27" t="s">
        <v>1983</v>
      </c>
      <c r="Z322" s="27" t="s">
        <v>1979</v>
      </c>
      <c r="AA322" s="27" t="s">
        <v>1929</v>
      </c>
      <c r="AB322" s="28">
        <f t="shared" si="34"/>
        <v>86.051000000000002</v>
      </c>
      <c r="AC322" s="28">
        <f ca="1">[3]!RandTruncNormal(AB322,VLOOKUP(Y322,$AZ$1:$BD$4,4,FALSE),0,VLOOKUP(Y322,$AZ$1:$BD$4,5,FALSE))</f>
        <v>167.51762544294786</v>
      </c>
      <c r="AD322" s="28">
        <f t="shared" si="35"/>
        <v>86.051000000000002</v>
      </c>
      <c r="AE322" s="28">
        <f ca="1">[3]!RandTruncNormal(AD322,VLOOKUP(Y322,$AZ$1:$BD$4,4,FALSE),0,VLOOKUP(Y322,$AZ$1:$BD$4,5,FALSE))</f>
        <v>35.758572629892598</v>
      </c>
      <c r="AF322" s="29">
        <f t="shared" ref="AF322:AF385" si="40">(N322-G322)/9</f>
        <v>0</v>
      </c>
      <c r="AG322" s="29">
        <f t="shared" ref="AG322:AG385" si="41">+IF(OR(AF322=1/9,AF322=-1/9,AF322=0),0,AF322)</f>
        <v>0</v>
      </c>
      <c r="AH322" s="28">
        <f t="shared" si="39"/>
        <v>0</v>
      </c>
      <c r="AI322" s="28">
        <f t="shared" si="36"/>
        <v>0</v>
      </c>
      <c r="AJ322" s="13">
        <f t="shared" ca="1" si="37"/>
        <v>-131.75905281305526</v>
      </c>
      <c r="AK322" s="68">
        <v>0</v>
      </c>
      <c r="AL322" s="68">
        <v>0</v>
      </c>
      <c r="AM322" s="68" t="str">
        <f t="shared" si="38"/>
        <v>Non-Anthropogenic</v>
      </c>
      <c r="AO322" s="68"/>
      <c r="AP322" s="68"/>
      <c r="AY322" s="68"/>
      <c r="AZ322" s="68"/>
    </row>
    <row r="323" spans="1:52">
      <c r="A323" s="27">
        <v>517</v>
      </c>
      <c r="B323" s="27" t="s">
        <v>392</v>
      </c>
      <c r="C323" s="27" t="s">
        <v>1978</v>
      </c>
      <c r="D323" s="27"/>
      <c r="E323" s="27"/>
      <c r="F323" s="27" t="s">
        <v>66</v>
      </c>
      <c r="G323" s="27">
        <v>9</v>
      </c>
      <c r="H323" s="27" t="s">
        <v>53</v>
      </c>
      <c r="I323" s="27" t="s">
        <v>54</v>
      </c>
      <c r="J323" s="27"/>
      <c r="K323" s="27"/>
      <c r="L323" s="27" t="s">
        <v>56</v>
      </c>
      <c r="M323" s="27" t="s">
        <v>66</v>
      </c>
      <c r="N323" s="27">
        <v>9</v>
      </c>
      <c r="O323" s="27" t="s">
        <v>53</v>
      </c>
      <c r="P323" s="27" t="s">
        <v>58</v>
      </c>
      <c r="Q323" s="27"/>
      <c r="R323" s="27"/>
      <c r="S323" s="27"/>
      <c r="T323" s="27"/>
      <c r="U323" s="27"/>
      <c r="V323" s="27" t="s">
        <v>392</v>
      </c>
      <c r="W323" s="27">
        <v>13.351749999999999</v>
      </c>
      <c r="X323" s="27">
        <v>-83.625739999999993</v>
      </c>
      <c r="Y323" s="27" t="s">
        <v>1983</v>
      </c>
      <c r="Z323" s="27" t="s">
        <v>1979</v>
      </c>
      <c r="AA323" s="27" t="s">
        <v>1929</v>
      </c>
      <c r="AB323" s="28">
        <f t="shared" ref="AB323:AB386" si="42">VLOOKUP(Y323,$AZ$1:$BD$4,2,FALSE)*(G323/9)+VLOOKUP(Y323,$AZ$1:$BD$4,3,FALSE)</f>
        <v>86.051000000000002</v>
      </c>
      <c r="AC323" s="28">
        <f ca="1">[3]!RandTruncNormal(AB323,VLOOKUP(Y323,$AZ$1:$BD$4,4,FALSE),0,VLOOKUP(Y323,$AZ$1:$BD$4,5,FALSE))</f>
        <v>59.056941594747293</v>
      </c>
      <c r="AD323" s="28">
        <f t="shared" ref="AD323:AD386" si="43">VLOOKUP(Y323,$AZ$1:$BD$4,2,FALSE)*(N323/9)+VLOOKUP(Y323,$AZ$1:$BD$4,3,FALSE)</f>
        <v>86.051000000000002</v>
      </c>
      <c r="AE323" s="28">
        <f ca="1">[3]!RandTruncNormal(AD323,VLOOKUP(Y323,$AZ$1:$BD$4,4,FALSE),0,VLOOKUP(Y323,$AZ$1:$BD$4,5,FALSE))</f>
        <v>88.145552738341053</v>
      </c>
      <c r="AF323" s="29">
        <f t="shared" si="40"/>
        <v>0</v>
      </c>
      <c r="AG323" s="29">
        <f t="shared" si="41"/>
        <v>0</v>
      </c>
      <c r="AH323" s="28">
        <f t="shared" si="39"/>
        <v>0</v>
      </c>
      <c r="AI323" s="28">
        <f t="shared" ref="AI323:AI386" si="44">VLOOKUP(Y323,$AZ$1:$BD$4,2,FALSE)*AF323</f>
        <v>0</v>
      </c>
      <c r="AJ323" s="13">
        <f t="shared" ref="AJ323:AJ386" ca="1" si="45">AE323-AC323</f>
        <v>29.088611143593759</v>
      </c>
      <c r="AK323" s="68">
        <v>0</v>
      </c>
      <c r="AL323" s="68">
        <v>0</v>
      </c>
      <c r="AM323" s="68" t="str">
        <f t="shared" ref="AM323:AM386" si="46">IF(AND(AK323=0,AL323=0),"Non-Anthropogenic",IF(AND(AK323=1,AL323=0),"Anthropogenic_rivers",IF(AND(AK323=0,AL323=1),"Anthopogenic_roads",IF(AND(AK323=1,AL323=1),"Anthropogenic_roads_rivers",0))))</f>
        <v>Non-Anthropogenic</v>
      </c>
      <c r="AO323" s="68"/>
      <c r="AP323" s="68"/>
      <c r="AY323" s="68"/>
      <c r="AZ323" s="68"/>
    </row>
    <row r="324" spans="1:52">
      <c r="A324" s="27">
        <v>518</v>
      </c>
      <c r="B324" s="27" t="s">
        <v>393</v>
      </c>
      <c r="C324" s="27" t="s">
        <v>1978</v>
      </c>
      <c r="D324" s="27"/>
      <c r="E324" s="27"/>
      <c r="F324" s="27" t="s">
        <v>66</v>
      </c>
      <c r="G324" s="27">
        <v>9</v>
      </c>
      <c r="H324" s="27" t="s">
        <v>53</v>
      </c>
      <c r="I324" s="27" t="s">
        <v>54</v>
      </c>
      <c r="J324" s="27"/>
      <c r="K324" s="27"/>
      <c r="L324" s="27" t="s">
        <v>56</v>
      </c>
      <c r="M324" s="27" t="s">
        <v>66</v>
      </c>
      <c r="N324" s="27">
        <v>9</v>
      </c>
      <c r="O324" s="27" t="s">
        <v>53</v>
      </c>
      <c r="P324" s="27" t="s">
        <v>58</v>
      </c>
      <c r="Q324" s="27"/>
      <c r="R324" s="27"/>
      <c r="S324" s="27"/>
      <c r="T324" s="27"/>
      <c r="U324" s="27"/>
      <c r="V324" s="27" t="s">
        <v>393</v>
      </c>
      <c r="W324" s="27">
        <v>13.395519999999999</v>
      </c>
      <c r="X324" s="27">
        <v>-85.539959999999994</v>
      </c>
      <c r="Y324" s="27" t="s">
        <v>1983</v>
      </c>
      <c r="Z324" s="27" t="s">
        <v>1979</v>
      </c>
      <c r="AA324" s="27" t="s">
        <v>1928</v>
      </c>
      <c r="AB324" s="28">
        <f t="shared" si="42"/>
        <v>86.051000000000002</v>
      </c>
      <c r="AC324" s="28">
        <f ca="1">[3]!RandTruncNormal(AB324,VLOOKUP(Y324,$AZ$1:$BD$4,4,FALSE),0,VLOOKUP(Y324,$AZ$1:$BD$4,5,FALSE))</f>
        <v>53.688473197601432</v>
      </c>
      <c r="AD324" s="28">
        <f t="shared" si="43"/>
        <v>86.051000000000002</v>
      </c>
      <c r="AE324" s="28">
        <f ca="1">[3]!RandTruncNormal(AD324,VLOOKUP(Y324,$AZ$1:$BD$4,4,FALSE),0,VLOOKUP(Y324,$AZ$1:$BD$4,5,FALSE))</f>
        <v>63.464974614993082</v>
      </c>
      <c r="AF324" s="29">
        <f t="shared" si="40"/>
        <v>0</v>
      </c>
      <c r="AG324" s="29">
        <f t="shared" si="41"/>
        <v>0</v>
      </c>
      <c r="AH324" s="28">
        <f t="shared" ref="AH324:AH387" si="47">VLOOKUP(Y324,$AZ$1:$BD$4,2,FALSE)*AG324</f>
        <v>0</v>
      </c>
      <c r="AI324" s="28">
        <f t="shared" si="44"/>
        <v>0</v>
      </c>
      <c r="AJ324" s="13">
        <f t="shared" ca="1" si="45"/>
        <v>9.7765014173916498</v>
      </c>
      <c r="AK324" s="68">
        <v>0</v>
      </c>
      <c r="AL324" s="68">
        <v>1</v>
      </c>
      <c r="AM324" s="68" t="str">
        <f t="shared" si="46"/>
        <v>Anthopogenic_roads</v>
      </c>
      <c r="AO324" s="68"/>
      <c r="AP324" s="68"/>
      <c r="AY324" s="68"/>
      <c r="AZ324" s="68"/>
    </row>
    <row r="325" spans="1:52">
      <c r="A325" s="27">
        <v>519</v>
      </c>
      <c r="B325" s="27" t="s">
        <v>394</v>
      </c>
      <c r="C325" s="27" t="s">
        <v>1978</v>
      </c>
      <c r="D325" s="27"/>
      <c r="E325" s="27"/>
      <c r="F325" s="27" t="s">
        <v>66</v>
      </c>
      <c r="G325" s="27">
        <v>9</v>
      </c>
      <c r="H325" s="27" t="s">
        <v>53</v>
      </c>
      <c r="I325" s="27" t="s">
        <v>54</v>
      </c>
      <c r="J325" s="27"/>
      <c r="K325" s="27"/>
      <c r="L325" s="27" t="s">
        <v>56</v>
      </c>
      <c r="M325" s="27" t="s">
        <v>66</v>
      </c>
      <c r="N325" s="27">
        <v>9</v>
      </c>
      <c r="O325" s="27" t="s">
        <v>53</v>
      </c>
      <c r="P325" s="27" t="s">
        <v>58</v>
      </c>
      <c r="Q325" s="27"/>
      <c r="R325" s="27"/>
      <c r="S325" s="27"/>
      <c r="T325" s="27"/>
      <c r="U325" s="27"/>
      <c r="V325" s="27" t="s">
        <v>394</v>
      </c>
      <c r="W325" s="27">
        <v>13.395350000000001</v>
      </c>
      <c r="X325" s="27">
        <v>-85.029970000000006</v>
      </c>
      <c r="Y325" s="27" t="s">
        <v>1983</v>
      </c>
      <c r="Z325" s="27" t="s">
        <v>1979</v>
      </c>
      <c r="AA325" s="27" t="s">
        <v>1929</v>
      </c>
      <c r="AB325" s="28">
        <f t="shared" si="42"/>
        <v>86.051000000000002</v>
      </c>
      <c r="AC325" s="28">
        <f ca="1">[3]!RandTruncNormal(AB325,VLOOKUP(Y325,$AZ$1:$BD$4,4,FALSE),0,VLOOKUP(Y325,$AZ$1:$BD$4,5,FALSE))</f>
        <v>179.66911004066321</v>
      </c>
      <c r="AD325" s="28">
        <f t="shared" si="43"/>
        <v>86.051000000000002</v>
      </c>
      <c r="AE325" s="28">
        <f ca="1">[3]!RandTruncNormal(AD325,VLOOKUP(Y325,$AZ$1:$BD$4,4,FALSE),0,VLOOKUP(Y325,$AZ$1:$BD$4,5,FALSE))</f>
        <v>70.407291789323992</v>
      </c>
      <c r="AF325" s="29">
        <f t="shared" si="40"/>
        <v>0</v>
      </c>
      <c r="AG325" s="29">
        <f t="shared" si="41"/>
        <v>0</v>
      </c>
      <c r="AH325" s="28">
        <f t="shared" si="47"/>
        <v>0</v>
      </c>
      <c r="AI325" s="28">
        <f t="shared" si="44"/>
        <v>0</v>
      </c>
      <c r="AJ325" s="13">
        <f t="shared" ca="1" si="45"/>
        <v>-109.26181825133922</v>
      </c>
      <c r="AK325" s="68">
        <v>0</v>
      </c>
      <c r="AL325" s="68">
        <v>0</v>
      </c>
      <c r="AM325" s="68" t="str">
        <f t="shared" si="46"/>
        <v>Non-Anthropogenic</v>
      </c>
      <c r="AO325" s="68"/>
      <c r="AP325" s="68"/>
      <c r="AY325" s="68"/>
      <c r="AZ325" s="68"/>
    </row>
    <row r="326" spans="1:52">
      <c r="A326" s="27">
        <v>520</v>
      </c>
      <c r="B326" s="27" t="s">
        <v>395</v>
      </c>
      <c r="C326" s="27" t="s">
        <v>1978</v>
      </c>
      <c r="D326" s="27"/>
      <c r="E326" s="27"/>
      <c r="F326" s="27" t="s">
        <v>66</v>
      </c>
      <c r="G326" s="27">
        <v>9</v>
      </c>
      <c r="H326" s="27" t="s">
        <v>53</v>
      </c>
      <c r="I326" s="27" t="s">
        <v>54</v>
      </c>
      <c r="J326" s="27"/>
      <c r="K326" s="27"/>
      <c r="L326" s="27" t="s">
        <v>56</v>
      </c>
      <c r="M326" s="27" t="s">
        <v>66</v>
      </c>
      <c r="N326" s="27">
        <v>9</v>
      </c>
      <c r="O326" s="27" t="s">
        <v>53</v>
      </c>
      <c r="P326" s="27" t="s">
        <v>58</v>
      </c>
      <c r="Q326" s="27"/>
      <c r="R326" s="27"/>
      <c r="S326" s="27"/>
      <c r="T326" s="27"/>
      <c r="U326" s="27"/>
      <c r="V326" s="27" t="s">
        <v>395</v>
      </c>
      <c r="W326" s="27">
        <v>13.396000000000001</v>
      </c>
      <c r="X326" s="27">
        <v>-84.774889999999999</v>
      </c>
      <c r="Y326" s="27" t="s">
        <v>1983</v>
      </c>
      <c r="Z326" s="27" t="s">
        <v>1979</v>
      </c>
      <c r="AA326" s="27" t="s">
        <v>1929</v>
      </c>
      <c r="AB326" s="28">
        <f t="shared" si="42"/>
        <v>86.051000000000002</v>
      </c>
      <c r="AC326" s="28">
        <f ca="1">[3]!RandTruncNormal(AB326,VLOOKUP(Y326,$AZ$1:$BD$4,4,FALSE),0,VLOOKUP(Y326,$AZ$1:$BD$4,5,FALSE))</f>
        <v>75.124509933515739</v>
      </c>
      <c r="AD326" s="28">
        <f t="shared" si="43"/>
        <v>86.051000000000002</v>
      </c>
      <c r="AE326" s="28">
        <f ca="1">[3]!RandTruncNormal(AD326,VLOOKUP(Y326,$AZ$1:$BD$4,4,FALSE),0,VLOOKUP(Y326,$AZ$1:$BD$4,5,FALSE))</f>
        <v>95.212669552732578</v>
      </c>
      <c r="AF326" s="29">
        <f t="shared" si="40"/>
        <v>0</v>
      </c>
      <c r="AG326" s="29">
        <f t="shared" si="41"/>
        <v>0</v>
      </c>
      <c r="AH326" s="28">
        <f t="shared" si="47"/>
        <v>0</v>
      </c>
      <c r="AI326" s="28">
        <f t="shared" si="44"/>
        <v>0</v>
      </c>
      <c r="AJ326" s="13">
        <f t="shared" ca="1" si="45"/>
        <v>20.088159619216839</v>
      </c>
      <c r="AK326" s="68">
        <v>0</v>
      </c>
      <c r="AL326" s="68">
        <v>0</v>
      </c>
      <c r="AM326" s="68" t="str">
        <f t="shared" si="46"/>
        <v>Non-Anthropogenic</v>
      </c>
      <c r="AO326" s="68"/>
      <c r="AP326" s="68"/>
      <c r="AY326" s="68"/>
      <c r="AZ326" s="68"/>
    </row>
    <row r="327" spans="1:52">
      <c r="A327" s="27">
        <v>521</v>
      </c>
      <c r="B327" s="27" t="s">
        <v>396</v>
      </c>
      <c r="C327" s="27" t="s">
        <v>1978</v>
      </c>
      <c r="D327" s="27"/>
      <c r="E327" s="27"/>
      <c r="F327" s="27" t="s">
        <v>66</v>
      </c>
      <c r="G327" s="27">
        <v>9</v>
      </c>
      <c r="H327" s="27" t="s">
        <v>53</v>
      </c>
      <c r="I327" s="27" t="s">
        <v>54</v>
      </c>
      <c r="J327" s="27"/>
      <c r="K327" s="27"/>
      <c r="L327" s="27" t="s">
        <v>56</v>
      </c>
      <c r="M327" s="27" t="s">
        <v>66</v>
      </c>
      <c r="N327" s="27">
        <v>9</v>
      </c>
      <c r="O327" s="27" t="s">
        <v>53</v>
      </c>
      <c r="P327" s="27" t="s">
        <v>60</v>
      </c>
      <c r="Q327" s="27"/>
      <c r="R327" s="27"/>
      <c r="S327" s="27"/>
      <c r="T327" s="27"/>
      <c r="U327" s="27"/>
      <c r="V327" s="27" t="s">
        <v>396</v>
      </c>
      <c r="W327" s="27">
        <v>13.39518</v>
      </c>
      <c r="X327" s="27">
        <v>-84.519990000000007</v>
      </c>
      <c r="Y327" s="27" t="s">
        <v>1983</v>
      </c>
      <c r="Z327" s="27" t="s">
        <v>1979</v>
      </c>
      <c r="AA327" s="27" t="s">
        <v>1929</v>
      </c>
      <c r="AB327" s="28">
        <f t="shared" si="42"/>
        <v>86.051000000000002</v>
      </c>
      <c r="AC327" s="28">
        <f ca="1">[3]!RandTruncNormal(AB327,VLOOKUP(Y327,$AZ$1:$BD$4,4,FALSE),0,VLOOKUP(Y327,$AZ$1:$BD$4,5,FALSE))</f>
        <v>126.58821746925145</v>
      </c>
      <c r="AD327" s="28">
        <f t="shared" si="43"/>
        <v>86.051000000000002</v>
      </c>
      <c r="AE327" s="28">
        <f ca="1">[3]!RandTruncNormal(AD327,VLOOKUP(Y327,$AZ$1:$BD$4,4,FALSE),0,VLOOKUP(Y327,$AZ$1:$BD$4,5,FALSE))</f>
        <v>57.926323540292465</v>
      </c>
      <c r="AF327" s="29">
        <f t="shared" si="40"/>
        <v>0</v>
      </c>
      <c r="AG327" s="29">
        <f t="shared" si="41"/>
        <v>0</v>
      </c>
      <c r="AH327" s="28">
        <f t="shared" si="47"/>
        <v>0</v>
      </c>
      <c r="AI327" s="28">
        <f t="shared" si="44"/>
        <v>0</v>
      </c>
      <c r="AJ327" s="13">
        <f t="shared" ca="1" si="45"/>
        <v>-68.661893928958989</v>
      </c>
      <c r="AK327" s="68">
        <v>0</v>
      </c>
      <c r="AL327" s="68">
        <v>0</v>
      </c>
      <c r="AM327" s="68" t="str">
        <f t="shared" si="46"/>
        <v>Non-Anthropogenic</v>
      </c>
      <c r="AO327" s="68"/>
      <c r="AP327" s="68"/>
      <c r="AY327" s="68"/>
      <c r="AZ327" s="68"/>
    </row>
    <row r="328" spans="1:52">
      <c r="A328" s="27">
        <v>522</v>
      </c>
      <c r="B328" s="27" t="s">
        <v>397</v>
      </c>
      <c r="C328" s="27" t="s">
        <v>1978</v>
      </c>
      <c r="D328" s="27"/>
      <c r="E328" s="27"/>
      <c r="F328" s="27" t="s">
        <v>66</v>
      </c>
      <c r="G328" s="27">
        <v>9</v>
      </c>
      <c r="H328" s="27" t="s">
        <v>53</v>
      </c>
      <c r="I328" s="27" t="s">
        <v>54</v>
      </c>
      <c r="J328" s="27"/>
      <c r="K328" s="27"/>
      <c r="L328" s="27" t="s">
        <v>56</v>
      </c>
      <c r="M328" s="27" t="s">
        <v>65</v>
      </c>
      <c r="N328" s="27">
        <v>6</v>
      </c>
      <c r="O328" s="27" t="s">
        <v>53</v>
      </c>
      <c r="P328" s="27" t="s">
        <v>58</v>
      </c>
      <c r="Q328" s="27"/>
      <c r="R328" s="27"/>
      <c r="S328" s="27"/>
      <c r="T328" s="27"/>
      <c r="U328" s="27"/>
      <c r="V328" s="27" t="s">
        <v>397</v>
      </c>
      <c r="W328" s="27">
        <v>13.39551</v>
      </c>
      <c r="X328" s="27">
        <v>-84.052449999999993</v>
      </c>
      <c r="Y328" s="27" t="s">
        <v>1983</v>
      </c>
      <c r="Z328" s="27" t="s">
        <v>1977</v>
      </c>
      <c r="AA328" s="27" t="s">
        <v>1929</v>
      </c>
      <c r="AB328" s="28">
        <f t="shared" si="42"/>
        <v>86.051000000000002</v>
      </c>
      <c r="AC328" s="28">
        <f ca="1">[3]!RandTruncNormal(AB328,VLOOKUP(Y328,$AZ$1:$BD$4,4,FALSE),0,VLOOKUP(Y328,$AZ$1:$BD$4,5,FALSE))</f>
        <v>14.009368428738467</v>
      </c>
      <c r="AD328" s="28">
        <f t="shared" si="43"/>
        <v>64.87433333333334</v>
      </c>
      <c r="AE328" s="28">
        <f ca="1">[3]!RandTruncNormal(AD328,VLOOKUP(Y328,$AZ$1:$BD$4,4,FALSE),0,VLOOKUP(Y328,$AZ$1:$BD$4,5,FALSE))</f>
        <v>86.884377491662264</v>
      </c>
      <c r="AF328" s="29">
        <f t="shared" si="40"/>
        <v>-0.33333333333333331</v>
      </c>
      <c r="AG328" s="29">
        <f t="shared" si="41"/>
        <v>-0.33333333333333331</v>
      </c>
      <c r="AH328" s="28">
        <f t="shared" si="47"/>
        <v>-21.176666666666666</v>
      </c>
      <c r="AI328" s="28">
        <f t="shared" si="44"/>
        <v>-21.176666666666666</v>
      </c>
      <c r="AJ328" s="13">
        <f t="shared" ca="1" si="45"/>
        <v>72.875009062923795</v>
      </c>
      <c r="AK328" s="68">
        <v>0</v>
      </c>
      <c r="AL328" s="68">
        <v>0</v>
      </c>
      <c r="AM328" s="68" t="str">
        <f t="shared" si="46"/>
        <v>Non-Anthropogenic</v>
      </c>
      <c r="AO328" s="68"/>
      <c r="AP328" s="68"/>
      <c r="AY328" s="68"/>
      <c r="AZ328" s="68"/>
    </row>
    <row r="329" spans="1:52">
      <c r="A329" s="27">
        <v>523</v>
      </c>
      <c r="B329" s="27" t="s">
        <v>398</v>
      </c>
      <c r="C329" s="27" t="s">
        <v>1978</v>
      </c>
      <c r="D329" s="27"/>
      <c r="E329" s="27"/>
      <c r="F329" s="27" t="s">
        <v>65</v>
      </c>
      <c r="G329" s="27">
        <v>4</v>
      </c>
      <c r="H329" s="27" t="s">
        <v>61</v>
      </c>
      <c r="I329" s="27" t="s">
        <v>54</v>
      </c>
      <c r="J329" s="27"/>
      <c r="K329" s="27"/>
      <c r="L329" s="27" t="s">
        <v>56</v>
      </c>
      <c r="M329" s="27" t="s">
        <v>65</v>
      </c>
      <c r="N329" s="27">
        <v>4</v>
      </c>
      <c r="O329" s="27" t="s">
        <v>53</v>
      </c>
      <c r="P329" s="27" t="s">
        <v>58</v>
      </c>
      <c r="Q329" s="27"/>
      <c r="R329" s="27"/>
      <c r="S329" s="27"/>
      <c r="T329" s="27"/>
      <c r="U329" s="27"/>
      <c r="V329" s="27" t="s">
        <v>398</v>
      </c>
      <c r="W329" s="27">
        <v>13.395479999999999</v>
      </c>
      <c r="X329" s="27">
        <v>-83.797449999999998</v>
      </c>
      <c r="Y329" s="27" t="s">
        <v>1983</v>
      </c>
      <c r="Z329" s="27" t="s">
        <v>1979</v>
      </c>
      <c r="AA329" s="27" t="s">
        <v>1929</v>
      </c>
      <c r="AB329" s="28">
        <f t="shared" si="42"/>
        <v>50.756555555555551</v>
      </c>
      <c r="AC329" s="28">
        <f ca="1">[3]!RandTruncNormal(AB329,VLOOKUP(Y329,$AZ$1:$BD$4,4,FALSE),0,VLOOKUP(Y329,$AZ$1:$BD$4,5,FALSE))</f>
        <v>81.993522836430628</v>
      </c>
      <c r="AD329" s="28">
        <f t="shared" si="43"/>
        <v>50.756555555555551</v>
      </c>
      <c r="AE329" s="28">
        <f ca="1">[3]!RandTruncNormal(AD329,VLOOKUP(Y329,$AZ$1:$BD$4,4,FALSE),0,VLOOKUP(Y329,$AZ$1:$BD$4,5,FALSE))</f>
        <v>13.685661055199919</v>
      </c>
      <c r="AF329" s="29">
        <f t="shared" si="40"/>
        <v>0</v>
      </c>
      <c r="AG329" s="29">
        <f t="shared" si="41"/>
        <v>0</v>
      </c>
      <c r="AH329" s="28">
        <f t="shared" si="47"/>
        <v>0</v>
      </c>
      <c r="AI329" s="28">
        <f t="shared" si="44"/>
        <v>0</v>
      </c>
      <c r="AJ329" s="13">
        <f t="shared" ca="1" si="45"/>
        <v>-68.307861781230713</v>
      </c>
      <c r="AK329" s="68">
        <v>0</v>
      </c>
      <c r="AL329" s="68">
        <v>0</v>
      </c>
      <c r="AM329" s="68" t="str">
        <f t="shared" si="46"/>
        <v>Non-Anthropogenic</v>
      </c>
      <c r="AO329" s="68"/>
      <c r="AP329" s="68"/>
      <c r="AY329" s="68"/>
      <c r="AZ329" s="68"/>
    </row>
    <row r="330" spans="1:52">
      <c r="A330" s="27">
        <v>524</v>
      </c>
      <c r="B330" s="27" t="s">
        <v>399</v>
      </c>
      <c r="C330" s="27" t="s">
        <v>1978</v>
      </c>
      <c r="D330" s="27"/>
      <c r="E330" s="27"/>
      <c r="F330" s="27" t="s">
        <v>66</v>
      </c>
      <c r="G330" s="27">
        <v>9</v>
      </c>
      <c r="H330" s="27" t="s">
        <v>53</v>
      </c>
      <c r="I330" s="27" t="s">
        <v>54</v>
      </c>
      <c r="J330" s="27"/>
      <c r="K330" s="27"/>
      <c r="L330" s="27" t="s">
        <v>56</v>
      </c>
      <c r="M330" s="27" t="s">
        <v>66</v>
      </c>
      <c r="N330" s="27">
        <v>9</v>
      </c>
      <c r="O330" s="27" t="s">
        <v>53</v>
      </c>
      <c r="P330" s="27" t="s">
        <v>58</v>
      </c>
      <c r="Q330" s="27"/>
      <c r="R330" s="27"/>
      <c r="S330" s="27"/>
      <c r="T330" s="27"/>
      <c r="U330" s="27"/>
      <c r="V330" s="27" t="s">
        <v>399</v>
      </c>
      <c r="W330" s="27">
        <v>13.437620000000001</v>
      </c>
      <c r="X330" s="27">
        <v>-84.434489999999997</v>
      </c>
      <c r="Y330" s="27" t="s">
        <v>1983</v>
      </c>
      <c r="Z330" s="27" t="s">
        <v>1979</v>
      </c>
      <c r="AA330" s="27" t="s">
        <v>1928</v>
      </c>
      <c r="AB330" s="28">
        <f t="shared" si="42"/>
        <v>86.051000000000002</v>
      </c>
      <c r="AC330" s="28">
        <f ca="1">[3]!RandTruncNormal(AB330,VLOOKUP(Y330,$AZ$1:$BD$4,4,FALSE),0,VLOOKUP(Y330,$AZ$1:$BD$4,5,FALSE))</f>
        <v>96.410685045724279</v>
      </c>
      <c r="AD330" s="28">
        <f t="shared" si="43"/>
        <v>86.051000000000002</v>
      </c>
      <c r="AE330" s="28">
        <f ca="1">[3]!RandTruncNormal(AD330,VLOOKUP(Y330,$AZ$1:$BD$4,4,FALSE),0,VLOOKUP(Y330,$AZ$1:$BD$4,5,FALSE))</f>
        <v>44.024606398900104</v>
      </c>
      <c r="AF330" s="29">
        <f t="shared" si="40"/>
        <v>0</v>
      </c>
      <c r="AG330" s="29">
        <f t="shared" si="41"/>
        <v>0</v>
      </c>
      <c r="AH330" s="28">
        <f t="shared" si="47"/>
        <v>0</v>
      </c>
      <c r="AI330" s="28">
        <f t="shared" si="44"/>
        <v>0</v>
      </c>
      <c r="AJ330" s="13">
        <f t="shared" ca="1" si="45"/>
        <v>-52.386078646824174</v>
      </c>
      <c r="AK330" s="68">
        <v>0</v>
      </c>
      <c r="AL330" s="68">
        <v>1</v>
      </c>
      <c r="AM330" s="68" t="str">
        <f t="shared" si="46"/>
        <v>Anthopogenic_roads</v>
      </c>
      <c r="AO330" s="68"/>
      <c r="AP330" s="68"/>
      <c r="AY330" s="68"/>
      <c r="AZ330" s="68"/>
    </row>
    <row r="331" spans="1:52">
      <c r="A331" s="27">
        <v>525</v>
      </c>
      <c r="B331" s="27" t="s">
        <v>400</v>
      </c>
      <c r="C331" s="27" t="s">
        <v>1978</v>
      </c>
      <c r="D331" s="27"/>
      <c r="E331" s="27"/>
      <c r="F331" s="27" t="s">
        <v>66</v>
      </c>
      <c r="G331" s="27">
        <v>9</v>
      </c>
      <c r="H331" s="27" t="s">
        <v>53</v>
      </c>
      <c r="I331" s="27" t="s">
        <v>54</v>
      </c>
      <c r="J331" s="27"/>
      <c r="K331" s="27"/>
      <c r="L331" s="27" t="s">
        <v>56</v>
      </c>
      <c r="M331" s="27" t="s">
        <v>66</v>
      </c>
      <c r="N331" s="27">
        <v>9</v>
      </c>
      <c r="O331" s="27" t="s">
        <v>53</v>
      </c>
      <c r="P331" s="27" t="s">
        <v>58</v>
      </c>
      <c r="Q331" s="27"/>
      <c r="R331" s="27"/>
      <c r="S331" s="27"/>
      <c r="T331" s="27"/>
      <c r="U331" s="27"/>
      <c r="V331" s="27" t="s">
        <v>400</v>
      </c>
      <c r="W331" s="27">
        <v>13.43713</v>
      </c>
      <c r="X331" s="27">
        <v>-84.306979999999996</v>
      </c>
      <c r="Y331" s="27" t="s">
        <v>1983</v>
      </c>
      <c r="Z331" s="27" t="s">
        <v>1979</v>
      </c>
      <c r="AA331" s="27" t="s">
        <v>1928</v>
      </c>
      <c r="AB331" s="28">
        <f t="shared" si="42"/>
        <v>86.051000000000002</v>
      </c>
      <c r="AC331" s="28">
        <f ca="1">[3]!RandTruncNormal(AB331,VLOOKUP(Y331,$AZ$1:$BD$4,4,FALSE),0,VLOOKUP(Y331,$AZ$1:$BD$4,5,FALSE))</f>
        <v>119.20343863477447</v>
      </c>
      <c r="AD331" s="28">
        <f t="shared" si="43"/>
        <v>86.051000000000002</v>
      </c>
      <c r="AE331" s="28">
        <f ca="1">[3]!RandTruncNormal(AD331,VLOOKUP(Y331,$AZ$1:$BD$4,4,FALSE),0,VLOOKUP(Y331,$AZ$1:$BD$4,5,FALSE))</f>
        <v>102.12774910218077</v>
      </c>
      <c r="AF331" s="29">
        <f t="shared" si="40"/>
        <v>0</v>
      </c>
      <c r="AG331" s="29">
        <f t="shared" si="41"/>
        <v>0</v>
      </c>
      <c r="AH331" s="28">
        <f t="shared" si="47"/>
        <v>0</v>
      </c>
      <c r="AI331" s="28">
        <f t="shared" si="44"/>
        <v>0</v>
      </c>
      <c r="AJ331" s="13">
        <f t="shared" ca="1" si="45"/>
        <v>-17.075689532593699</v>
      </c>
      <c r="AK331" s="68">
        <v>1</v>
      </c>
      <c r="AL331" s="68">
        <v>1</v>
      </c>
      <c r="AM331" s="68" t="str">
        <f t="shared" si="46"/>
        <v>Anthropogenic_roads_rivers</v>
      </c>
      <c r="AO331" s="68"/>
      <c r="AP331" s="68"/>
      <c r="AY331" s="68"/>
      <c r="AZ331" s="68"/>
    </row>
    <row r="332" spans="1:52">
      <c r="A332" s="27">
        <v>526</v>
      </c>
      <c r="B332" s="27" t="s">
        <v>401</v>
      </c>
      <c r="C332" s="27" t="s">
        <v>1978</v>
      </c>
      <c r="D332" s="27"/>
      <c r="E332" s="27"/>
      <c r="F332" s="27" t="s">
        <v>66</v>
      </c>
      <c r="G332" s="27">
        <v>9</v>
      </c>
      <c r="H332" s="27" t="s">
        <v>53</v>
      </c>
      <c r="I332" s="27" t="s">
        <v>54</v>
      </c>
      <c r="J332" s="27"/>
      <c r="K332" s="27"/>
      <c r="L332" s="27" t="s">
        <v>56</v>
      </c>
      <c r="M332" s="27" t="s">
        <v>66</v>
      </c>
      <c r="N332" s="27">
        <v>9</v>
      </c>
      <c r="O332" s="27" t="s">
        <v>53</v>
      </c>
      <c r="P332" s="27" t="s">
        <v>58</v>
      </c>
      <c r="Q332" s="27"/>
      <c r="R332" s="27"/>
      <c r="S332" s="27"/>
      <c r="T332" s="27"/>
      <c r="U332" s="27"/>
      <c r="V332" s="27" t="s">
        <v>401</v>
      </c>
      <c r="W332" s="27">
        <v>13.437430000000001</v>
      </c>
      <c r="X332" s="27">
        <v>-83.924419999999998</v>
      </c>
      <c r="Y332" s="27" t="s">
        <v>1983</v>
      </c>
      <c r="Z332" s="27" t="s">
        <v>1979</v>
      </c>
      <c r="AA332" s="27" t="s">
        <v>1929</v>
      </c>
      <c r="AB332" s="28">
        <f t="shared" si="42"/>
        <v>86.051000000000002</v>
      </c>
      <c r="AC332" s="28">
        <f ca="1">[3]!RandTruncNormal(AB332,VLOOKUP(Y332,$AZ$1:$BD$4,4,FALSE),0,VLOOKUP(Y332,$AZ$1:$BD$4,5,FALSE))</f>
        <v>133.62216548026572</v>
      </c>
      <c r="AD332" s="28">
        <f t="shared" si="43"/>
        <v>86.051000000000002</v>
      </c>
      <c r="AE332" s="28">
        <f ca="1">[3]!RandTruncNormal(AD332,VLOOKUP(Y332,$AZ$1:$BD$4,4,FALSE),0,VLOOKUP(Y332,$AZ$1:$BD$4,5,FALSE))</f>
        <v>107.91650320851943</v>
      </c>
      <c r="AF332" s="29">
        <f t="shared" si="40"/>
        <v>0</v>
      </c>
      <c r="AG332" s="29">
        <f t="shared" si="41"/>
        <v>0</v>
      </c>
      <c r="AH332" s="28">
        <f t="shared" si="47"/>
        <v>0</v>
      </c>
      <c r="AI332" s="28">
        <f t="shared" si="44"/>
        <v>0</v>
      </c>
      <c r="AJ332" s="13">
        <f t="shared" ca="1" si="45"/>
        <v>-25.705662271746291</v>
      </c>
      <c r="AK332" s="68">
        <v>1</v>
      </c>
      <c r="AL332" s="68">
        <v>0</v>
      </c>
      <c r="AM332" s="68" t="str">
        <f t="shared" si="46"/>
        <v>Anthropogenic_rivers</v>
      </c>
      <c r="AO332" s="68"/>
      <c r="AP332" s="68"/>
      <c r="AY332" s="68"/>
      <c r="AZ332" s="68"/>
    </row>
    <row r="333" spans="1:52">
      <c r="A333" s="27">
        <v>527</v>
      </c>
      <c r="B333" s="27" t="s">
        <v>402</v>
      </c>
      <c r="C333" s="27" t="s">
        <v>1978</v>
      </c>
      <c r="D333" s="27"/>
      <c r="E333" s="27"/>
      <c r="F333" s="27" t="s">
        <v>66</v>
      </c>
      <c r="G333" s="27">
        <v>9</v>
      </c>
      <c r="H333" s="27" t="s">
        <v>53</v>
      </c>
      <c r="I333" s="27" t="s">
        <v>54</v>
      </c>
      <c r="J333" s="27"/>
      <c r="K333" s="27"/>
      <c r="L333" s="27" t="s">
        <v>56</v>
      </c>
      <c r="M333" s="27" t="s">
        <v>66</v>
      </c>
      <c r="N333" s="27">
        <v>9</v>
      </c>
      <c r="O333" s="27" t="s">
        <v>53</v>
      </c>
      <c r="P333" s="27" t="s">
        <v>58</v>
      </c>
      <c r="Q333" s="27"/>
      <c r="R333" s="27"/>
      <c r="S333" s="27"/>
      <c r="T333" s="27"/>
      <c r="U333" s="27"/>
      <c r="V333" s="27" t="s">
        <v>402</v>
      </c>
      <c r="W333" s="27">
        <v>13.480700000000001</v>
      </c>
      <c r="X333" s="27">
        <v>-85.411879999999996</v>
      </c>
      <c r="Y333" s="27" t="s">
        <v>1983</v>
      </c>
      <c r="Z333" s="27" t="s">
        <v>1979</v>
      </c>
      <c r="AA333" s="27" t="s">
        <v>1929</v>
      </c>
      <c r="AB333" s="28">
        <f t="shared" si="42"/>
        <v>86.051000000000002</v>
      </c>
      <c r="AC333" s="28">
        <f ca="1">[3]!RandTruncNormal(AB333,VLOOKUP(Y333,$AZ$1:$BD$4,4,FALSE),0,VLOOKUP(Y333,$AZ$1:$BD$4,5,FALSE))</f>
        <v>107.42115605844704</v>
      </c>
      <c r="AD333" s="28">
        <f t="shared" si="43"/>
        <v>86.051000000000002</v>
      </c>
      <c r="AE333" s="28">
        <f ca="1">[3]!RandTruncNormal(AD333,VLOOKUP(Y333,$AZ$1:$BD$4,4,FALSE),0,VLOOKUP(Y333,$AZ$1:$BD$4,5,FALSE))</f>
        <v>39.105633455636571</v>
      </c>
      <c r="AF333" s="29">
        <f t="shared" si="40"/>
        <v>0</v>
      </c>
      <c r="AG333" s="29">
        <f t="shared" si="41"/>
        <v>0</v>
      </c>
      <c r="AH333" s="28">
        <f t="shared" si="47"/>
        <v>0</v>
      </c>
      <c r="AI333" s="28">
        <f t="shared" si="44"/>
        <v>0</v>
      </c>
      <c r="AJ333" s="13">
        <f t="shared" ca="1" si="45"/>
        <v>-68.315522602810461</v>
      </c>
      <c r="AK333" s="68">
        <v>0</v>
      </c>
      <c r="AL333" s="68">
        <v>0</v>
      </c>
      <c r="AM333" s="68" t="str">
        <f t="shared" si="46"/>
        <v>Non-Anthropogenic</v>
      </c>
      <c r="AO333" s="68"/>
      <c r="AP333" s="68"/>
      <c r="AY333" s="68"/>
      <c r="AZ333" s="68"/>
    </row>
    <row r="334" spans="1:52">
      <c r="A334" s="27">
        <v>528</v>
      </c>
      <c r="B334" s="27" t="s">
        <v>403</v>
      </c>
      <c r="C334" s="27" t="s">
        <v>1978</v>
      </c>
      <c r="D334" s="27"/>
      <c r="E334" s="27"/>
      <c r="F334" s="27" t="s">
        <v>66</v>
      </c>
      <c r="G334" s="27">
        <v>9</v>
      </c>
      <c r="H334" s="27" t="s">
        <v>53</v>
      </c>
      <c r="I334" s="27" t="s">
        <v>54</v>
      </c>
      <c r="J334" s="27"/>
      <c r="K334" s="27"/>
      <c r="L334" s="27" t="s">
        <v>56</v>
      </c>
      <c r="M334" s="27" t="s">
        <v>66</v>
      </c>
      <c r="N334" s="27">
        <v>9</v>
      </c>
      <c r="O334" s="27" t="s">
        <v>53</v>
      </c>
      <c r="P334" s="27" t="s">
        <v>58</v>
      </c>
      <c r="Q334" s="27"/>
      <c r="R334" s="27"/>
      <c r="S334" s="27"/>
      <c r="T334" s="27"/>
      <c r="U334" s="27"/>
      <c r="V334" s="27" t="s">
        <v>403</v>
      </c>
      <c r="W334" s="27">
        <v>13.48043</v>
      </c>
      <c r="X334" s="27">
        <v>-85.369389999999996</v>
      </c>
      <c r="Y334" s="27" t="s">
        <v>1983</v>
      </c>
      <c r="Z334" s="27" t="s">
        <v>1979</v>
      </c>
      <c r="AA334" s="27" t="s">
        <v>1929</v>
      </c>
      <c r="AB334" s="28">
        <f t="shared" si="42"/>
        <v>86.051000000000002</v>
      </c>
      <c r="AC334" s="28">
        <f ca="1">[3]!RandTruncNormal(AB334,VLOOKUP(Y334,$AZ$1:$BD$4,4,FALSE),0,VLOOKUP(Y334,$AZ$1:$BD$4,5,FALSE))</f>
        <v>67.855448525588102</v>
      </c>
      <c r="AD334" s="28">
        <f t="shared" si="43"/>
        <v>86.051000000000002</v>
      </c>
      <c r="AE334" s="28">
        <f ca="1">[3]!RandTruncNormal(AD334,VLOOKUP(Y334,$AZ$1:$BD$4,4,FALSE),0,VLOOKUP(Y334,$AZ$1:$BD$4,5,FALSE))</f>
        <v>53.807594961186219</v>
      </c>
      <c r="AF334" s="29">
        <f t="shared" si="40"/>
        <v>0</v>
      </c>
      <c r="AG334" s="29">
        <f t="shared" si="41"/>
        <v>0</v>
      </c>
      <c r="AH334" s="28">
        <f t="shared" si="47"/>
        <v>0</v>
      </c>
      <c r="AI334" s="28">
        <f t="shared" si="44"/>
        <v>0</v>
      </c>
      <c r="AJ334" s="13">
        <f t="shared" ca="1" si="45"/>
        <v>-14.047853564401883</v>
      </c>
      <c r="AK334" s="68">
        <v>0</v>
      </c>
      <c r="AL334" s="68">
        <v>1</v>
      </c>
      <c r="AM334" s="68" t="str">
        <f t="shared" si="46"/>
        <v>Anthopogenic_roads</v>
      </c>
      <c r="AO334" s="68"/>
      <c r="AP334" s="68"/>
      <c r="AY334" s="68"/>
      <c r="AZ334" s="68"/>
    </row>
    <row r="335" spans="1:52">
      <c r="A335" s="27">
        <v>529</v>
      </c>
      <c r="B335" s="27" t="s">
        <v>404</v>
      </c>
      <c r="C335" s="27" t="s">
        <v>1978</v>
      </c>
      <c r="D335" s="27"/>
      <c r="E335" s="27"/>
      <c r="F335" s="27" t="s">
        <v>66</v>
      </c>
      <c r="G335" s="27">
        <v>9</v>
      </c>
      <c r="H335" s="27" t="s">
        <v>53</v>
      </c>
      <c r="I335" s="27" t="s">
        <v>54</v>
      </c>
      <c r="J335" s="27"/>
      <c r="K335" s="27"/>
      <c r="L335" s="27" t="s">
        <v>56</v>
      </c>
      <c r="M335" s="27" t="s">
        <v>66</v>
      </c>
      <c r="N335" s="27">
        <v>9</v>
      </c>
      <c r="O335" s="27" t="s">
        <v>53</v>
      </c>
      <c r="P335" s="27" t="s">
        <v>58</v>
      </c>
      <c r="Q335" s="27"/>
      <c r="R335" s="27"/>
      <c r="S335" s="27"/>
      <c r="T335" s="27"/>
      <c r="U335" s="27"/>
      <c r="V335" s="27" t="s">
        <v>404</v>
      </c>
      <c r="W335" s="27">
        <v>13.48095</v>
      </c>
      <c r="X335" s="27">
        <v>-85.114239999999995</v>
      </c>
      <c r="Y335" s="27" t="s">
        <v>1983</v>
      </c>
      <c r="Z335" s="27" t="s">
        <v>1979</v>
      </c>
      <c r="AA335" s="27" t="s">
        <v>1929</v>
      </c>
      <c r="AB335" s="28">
        <f t="shared" si="42"/>
        <v>86.051000000000002</v>
      </c>
      <c r="AC335" s="28">
        <f ca="1">[3]!RandTruncNormal(AB335,VLOOKUP(Y335,$AZ$1:$BD$4,4,FALSE),0,VLOOKUP(Y335,$AZ$1:$BD$4,5,FALSE))</f>
        <v>102.01304940522103</v>
      </c>
      <c r="AD335" s="28">
        <f t="shared" si="43"/>
        <v>86.051000000000002</v>
      </c>
      <c r="AE335" s="28">
        <f ca="1">[3]!RandTruncNormal(AD335,VLOOKUP(Y335,$AZ$1:$BD$4,4,FALSE),0,VLOOKUP(Y335,$AZ$1:$BD$4,5,FALSE))</f>
        <v>4.666868602510907</v>
      </c>
      <c r="AF335" s="29">
        <f t="shared" si="40"/>
        <v>0</v>
      </c>
      <c r="AG335" s="29">
        <f t="shared" si="41"/>
        <v>0</v>
      </c>
      <c r="AH335" s="28">
        <f t="shared" si="47"/>
        <v>0</v>
      </c>
      <c r="AI335" s="28">
        <f t="shared" si="44"/>
        <v>0</v>
      </c>
      <c r="AJ335" s="13">
        <f t="shared" ca="1" si="45"/>
        <v>-97.346180802710123</v>
      </c>
      <c r="AK335" s="68">
        <v>1</v>
      </c>
      <c r="AL335" s="68">
        <v>0</v>
      </c>
      <c r="AM335" s="68" t="str">
        <f t="shared" si="46"/>
        <v>Anthropogenic_rivers</v>
      </c>
      <c r="AO335" s="68"/>
      <c r="AP335" s="68"/>
      <c r="AY335" s="68"/>
      <c r="AZ335" s="68"/>
    </row>
    <row r="336" spans="1:52">
      <c r="A336" s="27">
        <v>530</v>
      </c>
      <c r="B336" s="27" t="s">
        <v>405</v>
      </c>
      <c r="C336" s="27" t="s">
        <v>1978</v>
      </c>
      <c r="D336" s="27"/>
      <c r="E336" s="27"/>
      <c r="F336" s="27" t="s">
        <v>66</v>
      </c>
      <c r="G336" s="27">
        <v>9</v>
      </c>
      <c r="H336" s="27" t="s">
        <v>53</v>
      </c>
      <c r="I336" s="27" t="s">
        <v>54</v>
      </c>
      <c r="J336" s="27"/>
      <c r="K336" s="27"/>
      <c r="L336" s="27" t="s">
        <v>56</v>
      </c>
      <c r="M336" s="27" t="s">
        <v>66</v>
      </c>
      <c r="N336" s="27">
        <v>9</v>
      </c>
      <c r="O336" s="27" t="s">
        <v>53</v>
      </c>
      <c r="P336" s="27" t="s">
        <v>58</v>
      </c>
      <c r="Q336" s="27"/>
      <c r="R336" s="27"/>
      <c r="S336" s="27"/>
      <c r="T336" s="27"/>
      <c r="U336" s="27"/>
      <c r="V336" s="27" t="s">
        <v>405</v>
      </c>
      <c r="W336" s="27">
        <v>13.480029999999999</v>
      </c>
      <c r="X336" s="27">
        <v>-84.349069999999998</v>
      </c>
      <c r="Y336" s="27" t="s">
        <v>1983</v>
      </c>
      <c r="Z336" s="27" t="s">
        <v>1979</v>
      </c>
      <c r="AA336" s="27" t="s">
        <v>1928</v>
      </c>
      <c r="AB336" s="28">
        <f t="shared" si="42"/>
        <v>86.051000000000002</v>
      </c>
      <c r="AC336" s="28">
        <f ca="1">[3]!RandTruncNormal(AB336,VLOOKUP(Y336,$AZ$1:$BD$4,4,FALSE),0,VLOOKUP(Y336,$AZ$1:$BD$4,5,FALSE))</f>
        <v>114.22705369692386</v>
      </c>
      <c r="AD336" s="28">
        <f t="shared" si="43"/>
        <v>86.051000000000002</v>
      </c>
      <c r="AE336" s="28">
        <f ca="1">[3]!RandTruncNormal(AD336,VLOOKUP(Y336,$AZ$1:$BD$4,4,FALSE),0,VLOOKUP(Y336,$AZ$1:$BD$4,5,FALSE))</f>
        <v>95.513693295369009</v>
      </c>
      <c r="AF336" s="29">
        <f t="shared" si="40"/>
        <v>0</v>
      </c>
      <c r="AG336" s="29">
        <f t="shared" si="41"/>
        <v>0</v>
      </c>
      <c r="AH336" s="28">
        <f t="shared" si="47"/>
        <v>0</v>
      </c>
      <c r="AI336" s="28">
        <f t="shared" si="44"/>
        <v>0</v>
      </c>
      <c r="AJ336" s="13">
        <f t="shared" ca="1" si="45"/>
        <v>-18.713360401554851</v>
      </c>
      <c r="AK336" s="68">
        <v>1</v>
      </c>
      <c r="AL336" s="68">
        <v>1</v>
      </c>
      <c r="AM336" s="68" t="str">
        <f t="shared" si="46"/>
        <v>Anthropogenic_roads_rivers</v>
      </c>
      <c r="AO336" s="68"/>
      <c r="AP336" s="68"/>
      <c r="AY336" s="68"/>
      <c r="AZ336" s="68"/>
    </row>
    <row r="337" spans="1:52">
      <c r="A337" s="27">
        <v>531</v>
      </c>
      <c r="B337" s="27" t="s">
        <v>406</v>
      </c>
      <c r="C337" s="27" t="s">
        <v>1978</v>
      </c>
      <c r="D337" s="27"/>
      <c r="E337" s="27"/>
      <c r="F337" s="27" t="s">
        <v>66</v>
      </c>
      <c r="G337" s="27">
        <v>9</v>
      </c>
      <c r="H337" s="27" t="s">
        <v>53</v>
      </c>
      <c r="I337" s="27" t="s">
        <v>54</v>
      </c>
      <c r="J337" s="27"/>
      <c r="K337" s="27"/>
      <c r="L337" s="27" t="s">
        <v>56</v>
      </c>
      <c r="M337" s="27" t="s">
        <v>66</v>
      </c>
      <c r="N337" s="27">
        <v>9</v>
      </c>
      <c r="O337" s="27" t="s">
        <v>61</v>
      </c>
      <c r="P337" s="27" t="s">
        <v>58</v>
      </c>
      <c r="Q337" s="27"/>
      <c r="R337" s="27"/>
      <c r="S337" s="27"/>
      <c r="T337" s="27"/>
      <c r="U337" s="27"/>
      <c r="V337" s="27" t="s">
        <v>406</v>
      </c>
      <c r="W337" s="27">
        <v>13.48048</v>
      </c>
      <c r="X337" s="27">
        <v>-84.391530000000003</v>
      </c>
      <c r="Y337" s="27" t="s">
        <v>1983</v>
      </c>
      <c r="Z337" s="27" t="s">
        <v>1979</v>
      </c>
      <c r="AA337" s="27" t="s">
        <v>1928</v>
      </c>
      <c r="AB337" s="28">
        <f t="shared" si="42"/>
        <v>86.051000000000002</v>
      </c>
      <c r="AC337" s="28">
        <f ca="1">[3]!RandTruncNormal(AB337,VLOOKUP(Y337,$AZ$1:$BD$4,4,FALSE),0,VLOOKUP(Y337,$AZ$1:$BD$4,5,FALSE))</f>
        <v>69.725534421971062</v>
      </c>
      <c r="AD337" s="28">
        <f t="shared" si="43"/>
        <v>86.051000000000002</v>
      </c>
      <c r="AE337" s="28">
        <f ca="1">[3]!RandTruncNormal(AD337,VLOOKUP(Y337,$AZ$1:$BD$4,4,FALSE),0,VLOOKUP(Y337,$AZ$1:$BD$4,5,FALSE))</f>
        <v>88.244365011352997</v>
      </c>
      <c r="AF337" s="29">
        <f t="shared" si="40"/>
        <v>0</v>
      </c>
      <c r="AG337" s="29">
        <f t="shared" si="41"/>
        <v>0</v>
      </c>
      <c r="AH337" s="28">
        <f t="shared" si="47"/>
        <v>0</v>
      </c>
      <c r="AI337" s="28">
        <f t="shared" si="44"/>
        <v>0</v>
      </c>
      <c r="AJ337" s="13">
        <f t="shared" ca="1" si="45"/>
        <v>18.518830589381935</v>
      </c>
      <c r="AK337" s="68">
        <v>1</v>
      </c>
      <c r="AL337" s="68">
        <v>1</v>
      </c>
      <c r="AM337" s="68" t="str">
        <f t="shared" si="46"/>
        <v>Anthropogenic_roads_rivers</v>
      </c>
      <c r="AO337" s="68"/>
      <c r="AP337" s="68"/>
      <c r="AY337" s="68"/>
      <c r="AZ337" s="68"/>
    </row>
    <row r="338" spans="1:52">
      <c r="A338" s="27">
        <v>532</v>
      </c>
      <c r="B338" s="27" t="s">
        <v>407</v>
      </c>
      <c r="C338" s="27" t="s">
        <v>1978</v>
      </c>
      <c r="D338" s="27"/>
      <c r="E338" s="27"/>
      <c r="F338" s="27" t="s">
        <v>66</v>
      </c>
      <c r="G338" s="27">
        <v>9</v>
      </c>
      <c r="H338" s="27" t="s">
        <v>53</v>
      </c>
      <c r="I338" s="27" t="s">
        <v>54</v>
      </c>
      <c r="J338" s="27"/>
      <c r="K338" s="27"/>
      <c r="L338" s="27" t="s">
        <v>56</v>
      </c>
      <c r="M338" s="27" t="s">
        <v>66</v>
      </c>
      <c r="N338" s="27">
        <v>9</v>
      </c>
      <c r="O338" s="27" t="s">
        <v>53</v>
      </c>
      <c r="P338" s="27" t="s">
        <v>58</v>
      </c>
      <c r="Q338" s="27"/>
      <c r="R338" s="27"/>
      <c r="S338" s="27"/>
      <c r="T338" s="27"/>
      <c r="U338" s="27"/>
      <c r="V338" s="27" t="s">
        <v>407</v>
      </c>
      <c r="W338" s="27">
        <v>13.48043</v>
      </c>
      <c r="X338" s="27">
        <v>-84.136439999999993</v>
      </c>
      <c r="Y338" s="27" t="s">
        <v>1983</v>
      </c>
      <c r="Z338" s="27" t="s">
        <v>1979</v>
      </c>
      <c r="AA338" s="27" t="s">
        <v>1929</v>
      </c>
      <c r="AB338" s="28">
        <f t="shared" si="42"/>
        <v>86.051000000000002</v>
      </c>
      <c r="AC338" s="28">
        <f ca="1">[3]!RandTruncNormal(AB338,VLOOKUP(Y338,$AZ$1:$BD$4,4,FALSE),0,VLOOKUP(Y338,$AZ$1:$BD$4,5,FALSE))</f>
        <v>85.64183247569602</v>
      </c>
      <c r="AD338" s="28">
        <f t="shared" si="43"/>
        <v>86.051000000000002</v>
      </c>
      <c r="AE338" s="28">
        <f ca="1">[3]!RandTruncNormal(AD338,VLOOKUP(Y338,$AZ$1:$BD$4,4,FALSE),0,VLOOKUP(Y338,$AZ$1:$BD$4,5,FALSE))</f>
        <v>139.9363332906193</v>
      </c>
      <c r="AF338" s="29">
        <f t="shared" si="40"/>
        <v>0</v>
      </c>
      <c r="AG338" s="29">
        <f t="shared" si="41"/>
        <v>0</v>
      </c>
      <c r="AH338" s="28">
        <f t="shared" si="47"/>
        <v>0</v>
      </c>
      <c r="AI338" s="28">
        <f t="shared" si="44"/>
        <v>0</v>
      </c>
      <c r="AJ338" s="13">
        <f t="shared" ca="1" si="45"/>
        <v>54.294500814923282</v>
      </c>
      <c r="AK338" s="68">
        <v>1</v>
      </c>
      <c r="AL338" s="68">
        <v>0</v>
      </c>
      <c r="AM338" s="68" t="str">
        <f t="shared" si="46"/>
        <v>Anthropogenic_rivers</v>
      </c>
      <c r="AO338" s="68"/>
      <c r="AP338" s="68"/>
      <c r="AY338" s="68"/>
      <c r="AZ338" s="68"/>
    </row>
    <row r="339" spans="1:52">
      <c r="A339" s="27">
        <v>533</v>
      </c>
      <c r="B339" s="27" t="s">
        <v>408</v>
      </c>
      <c r="C339" s="27" t="s">
        <v>1978</v>
      </c>
      <c r="D339" s="27"/>
      <c r="E339" s="27"/>
      <c r="F339" s="27" t="s">
        <v>66</v>
      </c>
      <c r="G339" s="27">
        <v>9</v>
      </c>
      <c r="H339" s="27" t="s">
        <v>53</v>
      </c>
      <c r="I339" s="27" t="s">
        <v>54</v>
      </c>
      <c r="J339" s="27"/>
      <c r="K339" s="27"/>
      <c r="L339" s="27" t="s">
        <v>56</v>
      </c>
      <c r="M339" s="27" t="s">
        <v>66</v>
      </c>
      <c r="N339" s="27">
        <v>9</v>
      </c>
      <c r="O339" s="27" t="s">
        <v>53</v>
      </c>
      <c r="P339" s="27" t="s">
        <v>58</v>
      </c>
      <c r="Q339" s="27"/>
      <c r="R339" s="27"/>
      <c r="S339" s="27"/>
      <c r="T339" s="27"/>
      <c r="U339" s="27"/>
      <c r="V339" s="27" t="s">
        <v>408</v>
      </c>
      <c r="W339" s="27">
        <v>13.52286</v>
      </c>
      <c r="X339" s="27">
        <v>-85.113939999999999</v>
      </c>
      <c r="Y339" s="27" t="s">
        <v>1983</v>
      </c>
      <c r="Z339" s="27" t="s">
        <v>1979</v>
      </c>
      <c r="AA339" s="27" t="s">
        <v>1929</v>
      </c>
      <c r="AB339" s="28">
        <f t="shared" si="42"/>
        <v>86.051000000000002</v>
      </c>
      <c r="AC339" s="28">
        <f ca="1">[3]!RandTruncNormal(AB339,VLOOKUP(Y339,$AZ$1:$BD$4,4,FALSE),0,VLOOKUP(Y339,$AZ$1:$BD$4,5,FALSE))</f>
        <v>67.870721264222112</v>
      </c>
      <c r="AD339" s="28">
        <f t="shared" si="43"/>
        <v>86.051000000000002</v>
      </c>
      <c r="AE339" s="28">
        <f ca="1">[3]!RandTruncNormal(AD339,VLOOKUP(Y339,$AZ$1:$BD$4,4,FALSE),0,VLOOKUP(Y339,$AZ$1:$BD$4,5,FALSE))</f>
        <v>59.653574122197213</v>
      </c>
      <c r="AF339" s="29">
        <f t="shared" si="40"/>
        <v>0</v>
      </c>
      <c r="AG339" s="29">
        <f t="shared" si="41"/>
        <v>0</v>
      </c>
      <c r="AH339" s="28">
        <f t="shared" si="47"/>
        <v>0</v>
      </c>
      <c r="AI339" s="28">
        <f t="shared" si="44"/>
        <v>0</v>
      </c>
      <c r="AJ339" s="13">
        <f t="shared" ca="1" si="45"/>
        <v>-8.2171471420248992</v>
      </c>
      <c r="AK339" s="68">
        <v>1</v>
      </c>
      <c r="AL339" s="68">
        <v>0</v>
      </c>
      <c r="AM339" s="68" t="str">
        <f t="shared" si="46"/>
        <v>Anthropogenic_rivers</v>
      </c>
      <c r="AO339" s="68"/>
      <c r="AP339" s="68"/>
      <c r="AY339" s="68"/>
      <c r="AZ339" s="68"/>
    </row>
    <row r="340" spans="1:52">
      <c r="A340" s="27">
        <v>534</v>
      </c>
      <c r="B340" s="27" t="s">
        <v>409</v>
      </c>
      <c r="C340" s="27" t="s">
        <v>1978</v>
      </c>
      <c r="D340" s="27"/>
      <c r="E340" s="27"/>
      <c r="F340" s="27" t="s">
        <v>66</v>
      </c>
      <c r="G340" s="27">
        <v>9</v>
      </c>
      <c r="H340" s="27" t="s">
        <v>53</v>
      </c>
      <c r="I340" s="27" t="s">
        <v>54</v>
      </c>
      <c r="J340" s="27"/>
      <c r="K340" s="27"/>
      <c r="L340" s="27" t="s">
        <v>56</v>
      </c>
      <c r="M340" s="27" t="s">
        <v>66</v>
      </c>
      <c r="N340" s="27">
        <v>9</v>
      </c>
      <c r="O340" s="27" t="s">
        <v>53</v>
      </c>
      <c r="P340" s="27" t="s">
        <v>58</v>
      </c>
      <c r="Q340" s="27"/>
      <c r="R340" s="27"/>
      <c r="S340" s="27"/>
      <c r="T340" s="27"/>
      <c r="U340" s="27"/>
      <c r="V340" s="27" t="s">
        <v>409</v>
      </c>
      <c r="W340" s="27">
        <v>13.523</v>
      </c>
      <c r="X340" s="27">
        <v>-84.391059999999996</v>
      </c>
      <c r="Y340" s="27" t="s">
        <v>1983</v>
      </c>
      <c r="Z340" s="27" t="s">
        <v>1979</v>
      </c>
      <c r="AA340" s="27" t="s">
        <v>1928</v>
      </c>
      <c r="AB340" s="28">
        <f t="shared" si="42"/>
        <v>86.051000000000002</v>
      </c>
      <c r="AC340" s="28">
        <f ca="1">[3]!RandTruncNormal(AB340,VLOOKUP(Y340,$AZ$1:$BD$4,4,FALSE),0,VLOOKUP(Y340,$AZ$1:$BD$4,5,FALSE))</f>
        <v>42.773542682723516</v>
      </c>
      <c r="AD340" s="28">
        <f t="shared" si="43"/>
        <v>86.051000000000002</v>
      </c>
      <c r="AE340" s="28">
        <f ca="1">[3]!RandTruncNormal(AD340,VLOOKUP(Y340,$AZ$1:$BD$4,4,FALSE),0,VLOOKUP(Y340,$AZ$1:$BD$4,5,FALSE))</f>
        <v>119.11656294324008</v>
      </c>
      <c r="AF340" s="29">
        <f t="shared" si="40"/>
        <v>0</v>
      </c>
      <c r="AG340" s="29">
        <f t="shared" si="41"/>
        <v>0</v>
      </c>
      <c r="AH340" s="28">
        <f t="shared" si="47"/>
        <v>0</v>
      </c>
      <c r="AI340" s="28">
        <f t="shared" si="44"/>
        <v>0</v>
      </c>
      <c r="AJ340" s="13">
        <f t="shared" ca="1" si="45"/>
        <v>76.343020260516568</v>
      </c>
      <c r="AK340" s="68">
        <v>1</v>
      </c>
      <c r="AL340" s="68">
        <v>1</v>
      </c>
      <c r="AM340" s="68" t="str">
        <f t="shared" si="46"/>
        <v>Anthropogenic_roads_rivers</v>
      </c>
      <c r="AO340" s="68"/>
      <c r="AP340" s="68"/>
      <c r="AY340" s="68"/>
      <c r="AZ340" s="68"/>
    </row>
    <row r="341" spans="1:52">
      <c r="A341" s="27">
        <v>535</v>
      </c>
      <c r="B341" s="27" t="s">
        <v>410</v>
      </c>
      <c r="C341" s="27" t="s">
        <v>1978</v>
      </c>
      <c r="D341" s="27"/>
      <c r="E341" s="27"/>
      <c r="F341" s="27" t="s">
        <v>66</v>
      </c>
      <c r="G341" s="27">
        <v>9</v>
      </c>
      <c r="H341" s="27" t="s">
        <v>53</v>
      </c>
      <c r="I341" s="27" t="s">
        <v>54</v>
      </c>
      <c r="J341" s="27"/>
      <c r="K341" s="27"/>
      <c r="L341" s="27" t="s">
        <v>56</v>
      </c>
      <c r="M341" s="27" t="s">
        <v>66</v>
      </c>
      <c r="N341" s="27">
        <v>9</v>
      </c>
      <c r="O341" s="27" t="s">
        <v>53</v>
      </c>
      <c r="P341" s="27" t="s">
        <v>58</v>
      </c>
      <c r="Q341" s="27"/>
      <c r="R341" s="27"/>
      <c r="S341" s="27"/>
      <c r="T341" s="27"/>
      <c r="U341" s="27"/>
      <c r="V341" s="27" t="s">
        <v>410</v>
      </c>
      <c r="W341" s="27">
        <v>13.52256</v>
      </c>
      <c r="X341" s="27">
        <v>-84.34854</v>
      </c>
      <c r="Y341" s="27" t="s">
        <v>1983</v>
      </c>
      <c r="Z341" s="27" t="s">
        <v>1979</v>
      </c>
      <c r="AA341" s="27" t="s">
        <v>1928</v>
      </c>
      <c r="AB341" s="28">
        <f t="shared" si="42"/>
        <v>86.051000000000002</v>
      </c>
      <c r="AC341" s="28">
        <f ca="1">[3]!RandTruncNormal(AB341,VLOOKUP(Y341,$AZ$1:$BD$4,4,FALSE),0,VLOOKUP(Y341,$AZ$1:$BD$4,5,FALSE))</f>
        <v>81.447786872633912</v>
      </c>
      <c r="AD341" s="28">
        <f t="shared" si="43"/>
        <v>86.051000000000002</v>
      </c>
      <c r="AE341" s="28">
        <f ca="1">[3]!RandTruncNormal(AD341,VLOOKUP(Y341,$AZ$1:$BD$4,4,FALSE),0,VLOOKUP(Y341,$AZ$1:$BD$4,5,FALSE))</f>
        <v>105.98690272518667</v>
      </c>
      <c r="AF341" s="29">
        <f t="shared" si="40"/>
        <v>0</v>
      </c>
      <c r="AG341" s="29">
        <f t="shared" si="41"/>
        <v>0</v>
      </c>
      <c r="AH341" s="28">
        <f t="shared" si="47"/>
        <v>0</v>
      </c>
      <c r="AI341" s="28">
        <f t="shared" si="44"/>
        <v>0</v>
      </c>
      <c r="AJ341" s="13">
        <f t="shared" ca="1" si="45"/>
        <v>24.539115852552754</v>
      </c>
      <c r="AK341" s="68">
        <v>1</v>
      </c>
      <c r="AL341" s="68">
        <v>1</v>
      </c>
      <c r="AM341" s="68" t="str">
        <f t="shared" si="46"/>
        <v>Anthropogenic_roads_rivers</v>
      </c>
      <c r="AO341" s="68"/>
      <c r="AP341" s="68"/>
      <c r="AY341" s="68"/>
      <c r="AZ341" s="68"/>
    </row>
    <row r="342" spans="1:52">
      <c r="A342" s="27">
        <v>536</v>
      </c>
      <c r="B342" s="27" t="s">
        <v>411</v>
      </c>
      <c r="C342" s="27" t="s">
        <v>1978</v>
      </c>
      <c r="D342" s="27"/>
      <c r="E342" s="27"/>
      <c r="F342" s="27" t="s">
        <v>66</v>
      </c>
      <c r="G342" s="27">
        <v>9</v>
      </c>
      <c r="H342" s="27" t="s">
        <v>53</v>
      </c>
      <c r="I342" s="27" t="s">
        <v>54</v>
      </c>
      <c r="J342" s="27"/>
      <c r="K342" s="27"/>
      <c r="L342" s="27" t="s">
        <v>56</v>
      </c>
      <c r="M342" s="27" t="s">
        <v>66</v>
      </c>
      <c r="N342" s="27">
        <v>9</v>
      </c>
      <c r="O342" s="27" t="s">
        <v>53</v>
      </c>
      <c r="P342" s="27" t="s">
        <v>58</v>
      </c>
      <c r="Q342" s="27"/>
      <c r="R342" s="27"/>
      <c r="S342" s="27"/>
      <c r="T342" s="27"/>
      <c r="U342" s="27"/>
      <c r="V342" s="27" t="s">
        <v>411</v>
      </c>
      <c r="W342" s="27">
        <v>13.52201</v>
      </c>
      <c r="X342" s="27">
        <v>-84.135940000000005</v>
      </c>
      <c r="Y342" s="27" t="s">
        <v>1983</v>
      </c>
      <c r="Z342" s="27" t="s">
        <v>1979</v>
      </c>
      <c r="AA342" s="27" t="s">
        <v>1928</v>
      </c>
      <c r="AB342" s="28">
        <f t="shared" si="42"/>
        <v>86.051000000000002</v>
      </c>
      <c r="AC342" s="28">
        <f ca="1">[3]!RandTruncNormal(AB342,VLOOKUP(Y342,$AZ$1:$BD$4,4,FALSE),0,VLOOKUP(Y342,$AZ$1:$BD$4,5,FALSE))</f>
        <v>127.74740364926349</v>
      </c>
      <c r="AD342" s="28">
        <f t="shared" si="43"/>
        <v>86.051000000000002</v>
      </c>
      <c r="AE342" s="28">
        <f ca="1">[3]!RandTruncNormal(AD342,VLOOKUP(Y342,$AZ$1:$BD$4,4,FALSE),0,VLOOKUP(Y342,$AZ$1:$BD$4,5,FALSE))</f>
        <v>76.506695763058559</v>
      </c>
      <c r="AF342" s="29">
        <f t="shared" si="40"/>
        <v>0</v>
      </c>
      <c r="AG342" s="29">
        <f t="shared" si="41"/>
        <v>0</v>
      </c>
      <c r="AH342" s="28">
        <f t="shared" si="47"/>
        <v>0</v>
      </c>
      <c r="AI342" s="28">
        <f t="shared" si="44"/>
        <v>0</v>
      </c>
      <c r="AJ342" s="13">
        <f t="shared" ca="1" si="45"/>
        <v>-51.24070788620493</v>
      </c>
      <c r="AK342" s="68">
        <v>0</v>
      </c>
      <c r="AL342" s="68">
        <v>1</v>
      </c>
      <c r="AM342" s="68" t="str">
        <f t="shared" si="46"/>
        <v>Anthopogenic_roads</v>
      </c>
      <c r="AO342" s="68"/>
      <c r="AP342" s="68"/>
      <c r="AY342" s="68"/>
      <c r="AZ342" s="68"/>
    </row>
    <row r="343" spans="1:52">
      <c r="A343" s="27">
        <v>537</v>
      </c>
      <c r="B343" s="27" t="s">
        <v>412</v>
      </c>
      <c r="C343" s="27" t="s">
        <v>1978</v>
      </c>
      <c r="D343" s="27"/>
      <c r="E343" s="27"/>
      <c r="F343" s="27" t="s">
        <v>66</v>
      </c>
      <c r="G343" s="27">
        <v>9</v>
      </c>
      <c r="H343" s="27" t="s">
        <v>53</v>
      </c>
      <c r="I343" s="27" t="s">
        <v>54</v>
      </c>
      <c r="J343" s="27"/>
      <c r="K343" s="27"/>
      <c r="L343" s="27" t="s">
        <v>56</v>
      </c>
      <c r="M343" s="27" t="s">
        <v>66</v>
      </c>
      <c r="N343" s="27">
        <v>9</v>
      </c>
      <c r="O343" s="27" t="s">
        <v>53</v>
      </c>
      <c r="P343" s="27" t="s">
        <v>58</v>
      </c>
      <c r="Q343" s="27"/>
      <c r="R343" s="27"/>
      <c r="S343" s="27"/>
      <c r="T343" s="27"/>
      <c r="U343" s="27"/>
      <c r="V343" s="27" t="s">
        <v>412</v>
      </c>
      <c r="W343" s="27">
        <v>13.522360000000001</v>
      </c>
      <c r="X343" s="27">
        <v>-83.838279999999997</v>
      </c>
      <c r="Y343" s="27" t="s">
        <v>1983</v>
      </c>
      <c r="Z343" s="27" t="s">
        <v>1979</v>
      </c>
      <c r="AA343" s="27" t="s">
        <v>1929</v>
      </c>
      <c r="AB343" s="28">
        <f t="shared" si="42"/>
        <v>86.051000000000002</v>
      </c>
      <c r="AC343" s="28">
        <f ca="1">[3]!RandTruncNormal(AB343,VLOOKUP(Y343,$AZ$1:$BD$4,4,FALSE),0,VLOOKUP(Y343,$AZ$1:$BD$4,5,FALSE))</f>
        <v>23.474995585965821</v>
      </c>
      <c r="AD343" s="28">
        <f t="shared" si="43"/>
        <v>86.051000000000002</v>
      </c>
      <c r="AE343" s="28">
        <f ca="1">[3]!RandTruncNormal(AD343,VLOOKUP(Y343,$AZ$1:$BD$4,4,FALSE),0,VLOOKUP(Y343,$AZ$1:$BD$4,5,FALSE))</f>
        <v>81.189150901364542</v>
      </c>
      <c r="AF343" s="29">
        <f t="shared" si="40"/>
        <v>0</v>
      </c>
      <c r="AG343" s="29">
        <f t="shared" si="41"/>
        <v>0</v>
      </c>
      <c r="AH343" s="28">
        <f t="shared" si="47"/>
        <v>0</v>
      </c>
      <c r="AI343" s="28">
        <f t="shared" si="44"/>
        <v>0</v>
      </c>
      <c r="AJ343" s="13">
        <f t="shared" ca="1" si="45"/>
        <v>57.71415531539872</v>
      </c>
      <c r="AK343" s="68">
        <v>0</v>
      </c>
      <c r="AL343" s="68">
        <v>0</v>
      </c>
      <c r="AM343" s="68" t="str">
        <f t="shared" si="46"/>
        <v>Non-Anthropogenic</v>
      </c>
      <c r="AO343" s="68"/>
      <c r="AP343" s="68"/>
      <c r="AY343" s="68"/>
      <c r="AZ343" s="68"/>
    </row>
    <row r="344" spans="1:52">
      <c r="A344" s="27">
        <v>538</v>
      </c>
      <c r="B344" s="27" t="s">
        <v>413</v>
      </c>
      <c r="C344" s="27" t="s">
        <v>1978</v>
      </c>
      <c r="D344" s="27"/>
      <c r="E344" s="27"/>
      <c r="F344" s="27" t="s">
        <v>66</v>
      </c>
      <c r="G344" s="27">
        <v>9</v>
      </c>
      <c r="H344" s="27" t="s">
        <v>53</v>
      </c>
      <c r="I344" s="27" t="s">
        <v>54</v>
      </c>
      <c r="J344" s="27"/>
      <c r="K344" s="27"/>
      <c r="L344" s="27" t="s">
        <v>56</v>
      </c>
      <c r="M344" s="27" t="s">
        <v>66</v>
      </c>
      <c r="N344" s="27">
        <v>9</v>
      </c>
      <c r="O344" s="27" t="s">
        <v>53</v>
      </c>
      <c r="P344" s="27" t="s">
        <v>58</v>
      </c>
      <c r="Q344" s="27"/>
      <c r="R344" s="27"/>
      <c r="S344" s="27"/>
      <c r="T344" s="27"/>
      <c r="U344" s="27"/>
      <c r="V344" s="27" t="s">
        <v>413</v>
      </c>
      <c r="W344" s="27">
        <v>13.52172</v>
      </c>
      <c r="X344" s="27">
        <v>-83.625680000000003</v>
      </c>
      <c r="Y344" s="27" t="s">
        <v>1983</v>
      </c>
      <c r="Z344" s="27" t="s">
        <v>1979</v>
      </c>
      <c r="AA344" s="27" t="s">
        <v>1929</v>
      </c>
      <c r="AB344" s="28">
        <f t="shared" si="42"/>
        <v>86.051000000000002</v>
      </c>
      <c r="AC344" s="28">
        <f ca="1">[3]!RandTruncNormal(AB344,VLOOKUP(Y344,$AZ$1:$BD$4,4,FALSE),0,VLOOKUP(Y344,$AZ$1:$BD$4,5,FALSE))</f>
        <v>40.913183684931091</v>
      </c>
      <c r="AD344" s="28">
        <f t="shared" si="43"/>
        <v>86.051000000000002</v>
      </c>
      <c r="AE344" s="28">
        <f ca="1">[3]!RandTruncNormal(AD344,VLOOKUP(Y344,$AZ$1:$BD$4,4,FALSE),0,VLOOKUP(Y344,$AZ$1:$BD$4,5,FALSE))</f>
        <v>54.417762683297674</v>
      </c>
      <c r="AF344" s="29">
        <f t="shared" si="40"/>
        <v>0</v>
      </c>
      <c r="AG344" s="29">
        <f t="shared" si="41"/>
        <v>0</v>
      </c>
      <c r="AH344" s="28">
        <f t="shared" si="47"/>
        <v>0</v>
      </c>
      <c r="AI344" s="28">
        <f t="shared" si="44"/>
        <v>0</v>
      </c>
      <c r="AJ344" s="13">
        <f t="shared" ca="1" si="45"/>
        <v>13.504578998366583</v>
      </c>
      <c r="AK344" s="68">
        <v>0</v>
      </c>
      <c r="AL344" s="68">
        <v>0</v>
      </c>
      <c r="AM344" s="68" t="str">
        <f t="shared" si="46"/>
        <v>Non-Anthropogenic</v>
      </c>
      <c r="AO344" s="68"/>
      <c r="AP344" s="68"/>
      <c r="AY344" s="68"/>
      <c r="AZ344" s="68"/>
    </row>
    <row r="345" spans="1:52">
      <c r="A345" s="27">
        <v>539</v>
      </c>
      <c r="B345" s="27" t="s">
        <v>414</v>
      </c>
      <c r="C345" s="27" t="s">
        <v>1978</v>
      </c>
      <c r="D345" s="27"/>
      <c r="E345" s="27"/>
      <c r="F345" s="27" t="s">
        <v>65</v>
      </c>
      <c r="G345" s="27">
        <v>5</v>
      </c>
      <c r="H345" s="27" t="s">
        <v>56</v>
      </c>
      <c r="I345" s="27" t="s">
        <v>54</v>
      </c>
      <c r="J345" s="27"/>
      <c r="K345" s="27"/>
      <c r="L345" s="27" t="s">
        <v>56</v>
      </c>
      <c r="M345" s="27" t="s">
        <v>65</v>
      </c>
      <c r="N345" s="27">
        <v>4</v>
      </c>
      <c r="O345" s="27" t="s">
        <v>53</v>
      </c>
      <c r="P345" s="27" t="s">
        <v>58</v>
      </c>
      <c r="Q345" s="27"/>
      <c r="R345" s="27"/>
      <c r="S345" s="27"/>
      <c r="T345" s="27"/>
      <c r="U345" s="27"/>
      <c r="V345" s="27" t="s">
        <v>414</v>
      </c>
      <c r="W345" s="27">
        <v>13.52342</v>
      </c>
      <c r="X345" s="27">
        <v>-83.584270000000004</v>
      </c>
      <c r="Y345" s="27" t="s">
        <v>1983</v>
      </c>
      <c r="Z345" s="27" t="s">
        <v>1977</v>
      </c>
      <c r="AA345" s="27" t="s">
        <v>1929</v>
      </c>
      <c r="AB345" s="28">
        <f t="shared" si="42"/>
        <v>57.815444444444445</v>
      </c>
      <c r="AC345" s="28">
        <f ca="1">[3]!RandTruncNormal(AB345,VLOOKUP(Y345,$AZ$1:$BD$4,4,FALSE),0,VLOOKUP(Y345,$AZ$1:$BD$4,5,FALSE))</f>
        <v>68.321750560000282</v>
      </c>
      <c r="AD345" s="28">
        <f t="shared" si="43"/>
        <v>50.756555555555551</v>
      </c>
      <c r="AE345" s="28">
        <f ca="1">[3]!RandTruncNormal(AD345,VLOOKUP(Y345,$AZ$1:$BD$4,4,FALSE),0,VLOOKUP(Y345,$AZ$1:$BD$4,5,FALSE))</f>
        <v>40.160851117646921</v>
      </c>
      <c r="AF345" s="29">
        <f t="shared" si="40"/>
        <v>-0.1111111111111111</v>
      </c>
      <c r="AG345" s="29">
        <f t="shared" si="41"/>
        <v>0</v>
      </c>
      <c r="AH345" s="28">
        <f t="shared" si="47"/>
        <v>0</v>
      </c>
      <c r="AI345" s="28">
        <f t="shared" si="44"/>
        <v>-7.0588888888888883</v>
      </c>
      <c r="AJ345" s="13">
        <f t="shared" ca="1" si="45"/>
        <v>-28.160899442353362</v>
      </c>
      <c r="AK345" s="68">
        <v>0</v>
      </c>
      <c r="AL345" s="68">
        <v>0</v>
      </c>
      <c r="AM345" s="68" t="str">
        <f t="shared" si="46"/>
        <v>Non-Anthropogenic</v>
      </c>
      <c r="AO345" s="68"/>
      <c r="AP345" s="68"/>
      <c r="AY345" s="68"/>
      <c r="AZ345" s="68"/>
    </row>
    <row r="346" spans="1:52">
      <c r="A346" s="27">
        <v>540</v>
      </c>
      <c r="B346" s="27" t="s">
        <v>415</v>
      </c>
      <c r="C346" s="27" t="s">
        <v>1978</v>
      </c>
      <c r="D346" s="27"/>
      <c r="E346" s="27"/>
      <c r="F346" s="27" t="s">
        <v>66</v>
      </c>
      <c r="G346" s="27">
        <v>9</v>
      </c>
      <c r="H346" s="27" t="s">
        <v>53</v>
      </c>
      <c r="I346" s="27" t="s">
        <v>54</v>
      </c>
      <c r="J346" s="27"/>
      <c r="K346" s="27"/>
      <c r="L346" s="27" t="s">
        <v>56</v>
      </c>
      <c r="M346" s="27" t="s">
        <v>66</v>
      </c>
      <c r="N346" s="27">
        <v>9</v>
      </c>
      <c r="O346" s="27" t="s">
        <v>53</v>
      </c>
      <c r="P346" s="27" t="s">
        <v>60</v>
      </c>
      <c r="Q346" s="27"/>
      <c r="R346" s="27"/>
      <c r="S346" s="27"/>
      <c r="T346" s="27"/>
      <c r="U346" s="27"/>
      <c r="V346" s="27" t="s">
        <v>415</v>
      </c>
      <c r="W346" s="27">
        <v>13.565720000000001</v>
      </c>
      <c r="X346" s="27">
        <v>-85.412409999999994</v>
      </c>
      <c r="Y346" s="27" t="s">
        <v>1983</v>
      </c>
      <c r="Z346" s="27" t="s">
        <v>1979</v>
      </c>
      <c r="AA346" s="27" t="s">
        <v>1928</v>
      </c>
      <c r="AB346" s="28">
        <f t="shared" si="42"/>
        <v>86.051000000000002</v>
      </c>
      <c r="AC346" s="28">
        <f ca="1">[3]!RandTruncNormal(AB346,VLOOKUP(Y346,$AZ$1:$BD$4,4,FALSE),0,VLOOKUP(Y346,$AZ$1:$BD$4,5,FALSE))</f>
        <v>97.130107035267713</v>
      </c>
      <c r="AD346" s="28">
        <f t="shared" si="43"/>
        <v>86.051000000000002</v>
      </c>
      <c r="AE346" s="28">
        <f ca="1">[3]!RandTruncNormal(AD346,VLOOKUP(Y346,$AZ$1:$BD$4,4,FALSE),0,VLOOKUP(Y346,$AZ$1:$BD$4,5,FALSE))</f>
        <v>25.400885548032186</v>
      </c>
      <c r="AF346" s="29">
        <f t="shared" si="40"/>
        <v>0</v>
      </c>
      <c r="AG346" s="29">
        <f t="shared" si="41"/>
        <v>0</v>
      </c>
      <c r="AH346" s="28">
        <f t="shared" si="47"/>
        <v>0</v>
      </c>
      <c r="AI346" s="28">
        <f t="shared" si="44"/>
        <v>0</v>
      </c>
      <c r="AJ346" s="13">
        <f t="shared" ca="1" si="45"/>
        <v>-71.72922148723552</v>
      </c>
      <c r="AK346" s="68">
        <v>0</v>
      </c>
      <c r="AL346" s="68">
        <v>1</v>
      </c>
      <c r="AM346" s="68" t="str">
        <f t="shared" si="46"/>
        <v>Anthopogenic_roads</v>
      </c>
      <c r="AO346" s="68"/>
      <c r="AP346" s="68"/>
      <c r="AY346" s="68"/>
      <c r="AZ346" s="68"/>
    </row>
    <row r="347" spans="1:52">
      <c r="A347" s="27">
        <v>541</v>
      </c>
      <c r="B347" s="27" t="s">
        <v>416</v>
      </c>
      <c r="C347" s="27" t="s">
        <v>1978</v>
      </c>
      <c r="D347" s="27"/>
      <c r="E347" s="27"/>
      <c r="F347" s="27" t="s">
        <v>66</v>
      </c>
      <c r="G347" s="27">
        <v>9</v>
      </c>
      <c r="H347" s="27" t="s">
        <v>61</v>
      </c>
      <c r="I347" s="27" t="s">
        <v>54</v>
      </c>
      <c r="J347" s="27"/>
      <c r="K347" s="27"/>
      <c r="L347" s="27" t="s">
        <v>56</v>
      </c>
      <c r="M347" s="27" t="s">
        <v>66</v>
      </c>
      <c r="N347" s="27">
        <v>9</v>
      </c>
      <c r="O347" s="27" t="s">
        <v>53</v>
      </c>
      <c r="P347" s="27" t="s">
        <v>58</v>
      </c>
      <c r="Q347" s="27"/>
      <c r="R347" s="27"/>
      <c r="S347" s="27"/>
      <c r="T347" s="27"/>
      <c r="U347" s="27"/>
      <c r="V347" s="27" t="s">
        <v>416</v>
      </c>
      <c r="W347" s="27">
        <v>13.5657</v>
      </c>
      <c r="X347" s="27">
        <v>-85.157409999999999</v>
      </c>
      <c r="Y347" s="27" t="s">
        <v>1983</v>
      </c>
      <c r="Z347" s="27" t="s">
        <v>1979</v>
      </c>
      <c r="AA347" s="27" t="s">
        <v>1928</v>
      </c>
      <c r="AB347" s="28">
        <f t="shared" si="42"/>
        <v>86.051000000000002</v>
      </c>
      <c r="AC347" s="28">
        <f ca="1">[3]!RandTruncNormal(AB347,VLOOKUP(Y347,$AZ$1:$BD$4,4,FALSE),0,VLOOKUP(Y347,$AZ$1:$BD$4,5,FALSE))</f>
        <v>186.96967547331963</v>
      </c>
      <c r="AD347" s="28">
        <f t="shared" si="43"/>
        <v>86.051000000000002</v>
      </c>
      <c r="AE347" s="28">
        <f ca="1">[3]!RandTruncNormal(AD347,VLOOKUP(Y347,$AZ$1:$BD$4,4,FALSE),0,VLOOKUP(Y347,$AZ$1:$BD$4,5,FALSE))</f>
        <v>94.003912584136586</v>
      </c>
      <c r="AF347" s="29">
        <f t="shared" si="40"/>
        <v>0</v>
      </c>
      <c r="AG347" s="29">
        <f t="shared" si="41"/>
        <v>0</v>
      </c>
      <c r="AH347" s="28">
        <f t="shared" si="47"/>
        <v>0</v>
      </c>
      <c r="AI347" s="28">
        <f t="shared" si="44"/>
        <v>0</v>
      </c>
      <c r="AJ347" s="13">
        <f t="shared" ca="1" si="45"/>
        <v>-92.96576288918304</v>
      </c>
      <c r="AK347" s="68">
        <v>0</v>
      </c>
      <c r="AL347" s="68">
        <v>1</v>
      </c>
      <c r="AM347" s="68" t="str">
        <f t="shared" si="46"/>
        <v>Anthopogenic_roads</v>
      </c>
      <c r="AO347" s="68"/>
      <c r="AP347" s="68"/>
      <c r="AY347" s="68"/>
      <c r="AZ347" s="68"/>
    </row>
    <row r="348" spans="1:52">
      <c r="A348" s="27">
        <v>542</v>
      </c>
      <c r="B348" s="27" t="s">
        <v>417</v>
      </c>
      <c r="C348" s="27" t="s">
        <v>1978</v>
      </c>
      <c r="D348" s="27"/>
      <c r="E348" s="27"/>
      <c r="F348" s="27" t="s">
        <v>66</v>
      </c>
      <c r="G348" s="27">
        <v>9</v>
      </c>
      <c r="H348" s="27" t="s">
        <v>53</v>
      </c>
      <c r="I348" s="27" t="s">
        <v>54</v>
      </c>
      <c r="J348" s="27"/>
      <c r="K348" s="27"/>
      <c r="L348" s="27" t="s">
        <v>56</v>
      </c>
      <c r="M348" s="27" t="s">
        <v>66</v>
      </c>
      <c r="N348" s="27">
        <v>9</v>
      </c>
      <c r="O348" s="27" t="s">
        <v>53</v>
      </c>
      <c r="P348" s="27" t="s">
        <v>58</v>
      </c>
      <c r="Q348" s="27"/>
      <c r="R348" s="27"/>
      <c r="S348" s="27"/>
      <c r="T348" s="27"/>
      <c r="U348" s="27"/>
      <c r="V348" s="27" t="s">
        <v>417</v>
      </c>
      <c r="W348" s="27">
        <v>13.565989999999999</v>
      </c>
      <c r="X348" s="27">
        <v>-85.114900000000006</v>
      </c>
      <c r="Y348" s="27" t="s">
        <v>1983</v>
      </c>
      <c r="Z348" s="27" t="s">
        <v>1979</v>
      </c>
      <c r="AA348" s="27" t="s">
        <v>1928</v>
      </c>
      <c r="AB348" s="28">
        <f t="shared" si="42"/>
        <v>86.051000000000002</v>
      </c>
      <c r="AC348" s="28">
        <f ca="1">[3]!RandTruncNormal(AB348,VLOOKUP(Y348,$AZ$1:$BD$4,4,FALSE),0,VLOOKUP(Y348,$AZ$1:$BD$4,5,FALSE))</f>
        <v>46.939763658668994</v>
      </c>
      <c r="AD348" s="28">
        <f t="shared" si="43"/>
        <v>86.051000000000002</v>
      </c>
      <c r="AE348" s="28">
        <f ca="1">[3]!RandTruncNormal(AD348,VLOOKUP(Y348,$AZ$1:$BD$4,4,FALSE),0,VLOOKUP(Y348,$AZ$1:$BD$4,5,FALSE))</f>
        <v>69.572591074401515</v>
      </c>
      <c r="AF348" s="29">
        <f t="shared" si="40"/>
        <v>0</v>
      </c>
      <c r="AG348" s="29">
        <f t="shared" si="41"/>
        <v>0</v>
      </c>
      <c r="AH348" s="28">
        <f t="shared" si="47"/>
        <v>0</v>
      </c>
      <c r="AI348" s="28">
        <f t="shared" si="44"/>
        <v>0</v>
      </c>
      <c r="AJ348" s="13">
        <f t="shared" ca="1" si="45"/>
        <v>22.632827415732521</v>
      </c>
      <c r="AK348" s="68">
        <v>0</v>
      </c>
      <c r="AL348" s="68">
        <v>1</v>
      </c>
      <c r="AM348" s="68" t="str">
        <f t="shared" si="46"/>
        <v>Anthopogenic_roads</v>
      </c>
      <c r="AO348" s="68"/>
      <c r="AP348" s="68"/>
      <c r="AY348" s="68"/>
      <c r="AZ348" s="68"/>
    </row>
    <row r="349" spans="1:52">
      <c r="A349" s="27">
        <v>543</v>
      </c>
      <c r="B349" s="27" t="s">
        <v>418</v>
      </c>
      <c r="C349" s="27" t="s">
        <v>1978</v>
      </c>
      <c r="D349" s="27"/>
      <c r="E349" s="27"/>
      <c r="F349" s="27" t="s">
        <v>66</v>
      </c>
      <c r="G349" s="27">
        <v>9</v>
      </c>
      <c r="H349" s="27" t="s">
        <v>53</v>
      </c>
      <c r="I349" s="27" t="s">
        <v>54</v>
      </c>
      <c r="J349" s="27"/>
      <c r="K349" s="27"/>
      <c r="L349" s="27" t="s">
        <v>56</v>
      </c>
      <c r="M349" s="27" t="s">
        <v>66</v>
      </c>
      <c r="N349" s="27">
        <v>9</v>
      </c>
      <c r="O349" s="27" t="s">
        <v>53</v>
      </c>
      <c r="P349" s="27" t="s">
        <v>58</v>
      </c>
      <c r="Q349" s="27"/>
      <c r="R349" s="27"/>
      <c r="S349" s="27"/>
      <c r="T349" s="27"/>
      <c r="U349" s="27"/>
      <c r="V349" s="27" t="s">
        <v>418</v>
      </c>
      <c r="W349" s="27">
        <v>13.56528</v>
      </c>
      <c r="X349" s="27">
        <v>-84.859920000000002</v>
      </c>
      <c r="Y349" s="27" t="s">
        <v>1983</v>
      </c>
      <c r="Z349" s="27" t="s">
        <v>1979</v>
      </c>
      <c r="AA349" s="27" t="s">
        <v>1929</v>
      </c>
      <c r="AB349" s="28">
        <f t="shared" si="42"/>
        <v>86.051000000000002</v>
      </c>
      <c r="AC349" s="28">
        <f ca="1">[3]!RandTruncNormal(AB349,VLOOKUP(Y349,$AZ$1:$BD$4,4,FALSE),0,VLOOKUP(Y349,$AZ$1:$BD$4,5,FALSE))</f>
        <v>81.539822323927368</v>
      </c>
      <c r="AD349" s="28">
        <f t="shared" si="43"/>
        <v>86.051000000000002</v>
      </c>
      <c r="AE349" s="28">
        <f ca="1">[3]!RandTruncNormal(AD349,VLOOKUP(Y349,$AZ$1:$BD$4,4,FALSE),0,VLOOKUP(Y349,$AZ$1:$BD$4,5,FALSE))</f>
        <v>98.084294316363099</v>
      </c>
      <c r="AF349" s="29">
        <f t="shared" si="40"/>
        <v>0</v>
      </c>
      <c r="AG349" s="29">
        <f t="shared" si="41"/>
        <v>0</v>
      </c>
      <c r="AH349" s="28">
        <f t="shared" si="47"/>
        <v>0</v>
      </c>
      <c r="AI349" s="28">
        <f t="shared" si="44"/>
        <v>0</v>
      </c>
      <c r="AJ349" s="13">
        <f t="shared" ca="1" si="45"/>
        <v>16.544471992435732</v>
      </c>
      <c r="AK349" s="68">
        <v>0</v>
      </c>
      <c r="AL349" s="68">
        <v>0</v>
      </c>
      <c r="AM349" s="68" t="str">
        <f t="shared" si="46"/>
        <v>Non-Anthropogenic</v>
      </c>
      <c r="AO349" s="68"/>
      <c r="AP349" s="68"/>
      <c r="AY349" s="68"/>
      <c r="AZ349" s="68"/>
    </row>
    <row r="350" spans="1:52">
      <c r="A350" s="27">
        <v>544</v>
      </c>
      <c r="B350" s="27" t="s">
        <v>419</v>
      </c>
      <c r="C350" s="27" t="s">
        <v>1978</v>
      </c>
      <c r="D350" s="27"/>
      <c r="E350" s="27"/>
      <c r="F350" s="27" t="s">
        <v>66</v>
      </c>
      <c r="G350" s="27">
        <v>9</v>
      </c>
      <c r="H350" s="27" t="s">
        <v>53</v>
      </c>
      <c r="I350" s="27" t="s">
        <v>54</v>
      </c>
      <c r="J350" s="27"/>
      <c r="K350" s="27"/>
      <c r="L350" s="27" t="s">
        <v>56</v>
      </c>
      <c r="M350" s="27" t="s">
        <v>66</v>
      </c>
      <c r="N350" s="27">
        <v>9</v>
      </c>
      <c r="O350" s="27" t="s">
        <v>53</v>
      </c>
      <c r="P350" s="27" t="s">
        <v>58</v>
      </c>
      <c r="Q350" s="27"/>
      <c r="R350" s="27"/>
      <c r="S350" s="27"/>
      <c r="T350" s="27"/>
      <c r="U350" s="27"/>
      <c r="V350" s="27" t="s">
        <v>419</v>
      </c>
      <c r="W350" s="27">
        <v>13.565099999999999</v>
      </c>
      <c r="X350" s="27">
        <v>-84.349940000000004</v>
      </c>
      <c r="Y350" s="27" t="s">
        <v>1983</v>
      </c>
      <c r="Z350" s="27" t="s">
        <v>1979</v>
      </c>
      <c r="AA350" s="27" t="s">
        <v>1929</v>
      </c>
      <c r="AB350" s="28">
        <f t="shared" si="42"/>
        <v>86.051000000000002</v>
      </c>
      <c r="AC350" s="28">
        <f ca="1">[3]!RandTruncNormal(AB350,VLOOKUP(Y350,$AZ$1:$BD$4,4,FALSE),0,VLOOKUP(Y350,$AZ$1:$BD$4,5,FALSE))</f>
        <v>80.055038335227522</v>
      </c>
      <c r="AD350" s="28">
        <f t="shared" si="43"/>
        <v>86.051000000000002</v>
      </c>
      <c r="AE350" s="28">
        <f ca="1">[3]!RandTruncNormal(AD350,VLOOKUP(Y350,$AZ$1:$BD$4,4,FALSE),0,VLOOKUP(Y350,$AZ$1:$BD$4,5,FALSE))</f>
        <v>105.6002088457156</v>
      </c>
      <c r="AF350" s="29">
        <f t="shared" si="40"/>
        <v>0</v>
      </c>
      <c r="AG350" s="29">
        <f t="shared" si="41"/>
        <v>0</v>
      </c>
      <c r="AH350" s="28">
        <f t="shared" si="47"/>
        <v>0</v>
      </c>
      <c r="AI350" s="28">
        <f t="shared" si="44"/>
        <v>0</v>
      </c>
      <c r="AJ350" s="13">
        <f t="shared" ca="1" si="45"/>
        <v>25.545170510488077</v>
      </c>
      <c r="AK350" s="68">
        <v>1</v>
      </c>
      <c r="AL350" s="68">
        <v>0</v>
      </c>
      <c r="AM350" s="68" t="str">
        <f t="shared" si="46"/>
        <v>Anthropogenic_rivers</v>
      </c>
      <c r="AO350" s="68"/>
      <c r="AP350" s="68"/>
      <c r="AY350" s="68"/>
      <c r="AZ350" s="68"/>
    </row>
    <row r="351" spans="1:52">
      <c r="A351" s="27">
        <v>545</v>
      </c>
      <c r="B351" s="27" t="s">
        <v>420</v>
      </c>
      <c r="C351" s="27" t="s">
        <v>1978</v>
      </c>
      <c r="D351" s="27"/>
      <c r="E351" s="27"/>
      <c r="F351" s="27" t="s">
        <v>66</v>
      </c>
      <c r="G351" s="27">
        <v>9</v>
      </c>
      <c r="H351" s="27" t="s">
        <v>53</v>
      </c>
      <c r="I351" s="27" t="s">
        <v>54</v>
      </c>
      <c r="J351" s="27"/>
      <c r="K351" s="27"/>
      <c r="L351" s="27" t="s">
        <v>56</v>
      </c>
      <c r="M351" s="27" t="s">
        <v>66</v>
      </c>
      <c r="N351" s="27">
        <v>9</v>
      </c>
      <c r="O351" s="27" t="s">
        <v>53</v>
      </c>
      <c r="P351" s="27" t="s">
        <v>58</v>
      </c>
      <c r="Q351" s="27"/>
      <c r="R351" s="27"/>
      <c r="S351" s="27"/>
      <c r="T351" s="27"/>
      <c r="U351" s="27"/>
      <c r="V351" s="27" t="s">
        <v>420</v>
      </c>
      <c r="W351" s="27">
        <v>13.56493</v>
      </c>
      <c r="X351" s="27">
        <v>-83.839969999999994</v>
      </c>
      <c r="Y351" s="27" t="s">
        <v>1983</v>
      </c>
      <c r="Z351" s="27" t="s">
        <v>1979</v>
      </c>
      <c r="AA351" s="27" t="s">
        <v>1929</v>
      </c>
      <c r="AB351" s="28">
        <f t="shared" si="42"/>
        <v>86.051000000000002</v>
      </c>
      <c r="AC351" s="28">
        <f ca="1">[3]!RandTruncNormal(AB351,VLOOKUP(Y351,$AZ$1:$BD$4,4,FALSE),0,VLOOKUP(Y351,$AZ$1:$BD$4,5,FALSE))</f>
        <v>137.12352954832556</v>
      </c>
      <c r="AD351" s="28">
        <f t="shared" si="43"/>
        <v>86.051000000000002</v>
      </c>
      <c r="AE351" s="28">
        <f ca="1">[3]!RandTruncNormal(AD351,VLOOKUP(Y351,$AZ$1:$BD$4,4,FALSE),0,VLOOKUP(Y351,$AZ$1:$BD$4,5,FALSE))</f>
        <v>91.691201568100396</v>
      </c>
      <c r="AF351" s="29">
        <f t="shared" si="40"/>
        <v>0</v>
      </c>
      <c r="AG351" s="29">
        <f t="shared" si="41"/>
        <v>0</v>
      </c>
      <c r="AH351" s="28">
        <f t="shared" si="47"/>
        <v>0</v>
      </c>
      <c r="AI351" s="28">
        <f t="shared" si="44"/>
        <v>0</v>
      </c>
      <c r="AJ351" s="13">
        <f t="shared" ca="1" si="45"/>
        <v>-45.432327980225168</v>
      </c>
      <c r="AK351" s="68">
        <v>0</v>
      </c>
      <c r="AL351" s="68">
        <v>0</v>
      </c>
      <c r="AM351" s="68" t="str">
        <f t="shared" si="46"/>
        <v>Non-Anthropogenic</v>
      </c>
      <c r="AO351" s="68"/>
      <c r="AP351" s="68"/>
      <c r="AY351" s="68"/>
      <c r="AZ351" s="68"/>
    </row>
    <row r="352" spans="1:52">
      <c r="A352" s="27">
        <v>546</v>
      </c>
      <c r="B352" s="27" t="s">
        <v>421</v>
      </c>
      <c r="C352" s="27" t="s">
        <v>1978</v>
      </c>
      <c r="D352" s="27"/>
      <c r="E352" s="27"/>
      <c r="F352" s="27" t="s">
        <v>66</v>
      </c>
      <c r="G352" s="27">
        <v>9</v>
      </c>
      <c r="H352" s="27" t="s">
        <v>53</v>
      </c>
      <c r="I352" s="27" t="s">
        <v>54</v>
      </c>
      <c r="J352" s="27"/>
      <c r="K352" s="27"/>
      <c r="L352" s="27" t="s">
        <v>56</v>
      </c>
      <c r="M352" s="27" t="s">
        <v>66</v>
      </c>
      <c r="N352" s="27">
        <v>9</v>
      </c>
      <c r="O352" s="27" t="s">
        <v>53</v>
      </c>
      <c r="P352" s="27" t="s">
        <v>58</v>
      </c>
      <c r="Q352" s="27"/>
      <c r="R352" s="27"/>
      <c r="S352" s="27"/>
      <c r="T352" s="27"/>
      <c r="U352" s="27"/>
      <c r="V352" s="27" t="s">
        <v>421</v>
      </c>
      <c r="W352" s="27">
        <v>13.565989999999999</v>
      </c>
      <c r="X352" s="27">
        <v>-83.584869999999995</v>
      </c>
      <c r="Y352" s="27" t="s">
        <v>1983</v>
      </c>
      <c r="Z352" s="27" t="s">
        <v>1979</v>
      </c>
      <c r="AA352" s="27" t="s">
        <v>1929</v>
      </c>
      <c r="AB352" s="28">
        <f t="shared" si="42"/>
        <v>86.051000000000002</v>
      </c>
      <c r="AC352" s="28">
        <f ca="1">[3]!RandTruncNormal(AB352,VLOOKUP(Y352,$AZ$1:$BD$4,4,FALSE),0,VLOOKUP(Y352,$AZ$1:$BD$4,5,FALSE))</f>
        <v>118.12504215379209</v>
      </c>
      <c r="AD352" s="28">
        <f t="shared" si="43"/>
        <v>86.051000000000002</v>
      </c>
      <c r="AE352" s="28">
        <f ca="1">[3]!RandTruncNormal(AD352,VLOOKUP(Y352,$AZ$1:$BD$4,4,FALSE),0,VLOOKUP(Y352,$AZ$1:$BD$4,5,FALSE))</f>
        <v>141.55081847001387</v>
      </c>
      <c r="AF352" s="29">
        <f t="shared" si="40"/>
        <v>0</v>
      </c>
      <c r="AG352" s="29">
        <f t="shared" si="41"/>
        <v>0</v>
      </c>
      <c r="AH352" s="28">
        <f t="shared" si="47"/>
        <v>0</v>
      </c>
      <c r="AI352" s="28">
        <f t="shared" si="44"/>
        <v>0</v>
      </c>
      <c r="AJ352" s="13">
        <f t="shared" ca="1" si="45"/>
        <v>23.425776316221771</v>
      </c>
      <c r="AK352" s="68">
        <v>0</v>
      </c>
      <c r="AL352" s="68">
        <v>0</v>
      </c>
      <c r="AM352" s="68" t="str">
        <f t="shared" si="46"/>
        <v>Non-Anthropogenic</v>
      </c>
      <c r="AO352" s="68"/>
      <c r="AP352" s="68"/>
      <c r="AY352" s="68"/>
      <c r="AZ352" s="68"/>
    </row>
    <row r="353" spans="1:52">
      <c r="A353" s="27">
        <v>547</v>
      </c>
      <c r="B353" s="27" t="s">
        <v>422</v>
      </c>
      <c r="C353" s="27" t="s">
        <v>1978</v>
      </c>
      <c r="D353" s="27"/>
      <c r="E353" s="27"/>
      <c r="F353" s="27" t="s">
        <v>66</v>
      </c>
      <c r="G353" s="27">
        <v>9</v>
      </c>
      <c r="H353" s="27" t="s">
        <v>53</v>
      </c>
      <c r="I353" s="27" t="s">
        <v>54</v>
      </c>
      <c r="J353" s="27"/>
      <c r="K353" s="27"/>
      <c r="L353" s="27" t="s">
        <v>56</v>
      </c>
      <c r="M353" s="27" t="s">
        <v>66</v>
      </c>
      <c r="N353" s="27">
        <v>9</v>
      </c>
      <c r="O353" s="27" t="s">
        <v>53</v>
      </c>
      <c r="P353" s="27" t="s">
        <v>58</v>
      </c>
      <c r="Q353" s="27"/>
      <c r="R353" s="27"/>
      <c r="S353" s="27"/>
      <c r="T353" s="27"/>
      <c r="U353" s="27"/>
      <c r="V353" s="27" t="s">
        <v>422</v>
      </c>
      <c r="W353" s="27">
        <v>13.608140000000001</v>
      </c>
      <c r="X353" s="27">
        <v>-85.072059999999993</v>
      </c>
      <c r="Y353" s="27" t="s">
        <v>1983</v>
      </c>
      <c r="Z353" s="27" t="s">
        <v>1979</v>
      </c>
      <c r="AA353" s="27" t="s">
        <v>1929</v>
      </c>
      <c r="AB353" s="28">
        <f t="shared" si="42"/>
        <v>86.051000000000002</v>
      </c>
      <c r="AC353" s="28">
        <f ca="1">[3]!RandTruncNormal(AB353,VLOOKUP(Y353,$AZ$1:$BD$4,4,FALSE),0,VLOOKUP(Y353,$AZ$1:$BD$4,5,FALSE))</f>
        <v>64.569483277940378</v>
      </c>
      <c r="AD353" s="28">
        <f t="shared" si="43"/>
        <v>86.051000000000002</v>
      </c>
      <c r="AE353" s="28">
        <f ca="1">[3]!RandTruncNormal(AD353,VLOOKUP(Y353,$AZ$1:$BD$4,4,FALSE),0,VLOOKUP(Y353,$AZ$1:$BD$4,5,FALSE))</f>
        <v>51.35335255011826</v>
      </c>
      <c r="AF353" s="29">
        <f t="shared" si="40"/>
        <v>0</v>
      </c>
      <c r="AG353" s="29">
        <f t="shared" si="41"/>
        <v>0</v>
      </c>
      <c r="AH353" s="28">
        <f t="shared" si="47"/>
        <v>0</v>
      </c>
      <c r="AI353" s="28">
        <f t="shared" si="44"/>
        <v>0</v>
      </c>
      <c r="AJ353" s="13">
        <f t="shared" ca="1" si="45"/>
        <v>-13.216130727822119</v>
      </c>
      <c r="AK353" s="68">
        <v>1</v>
      </c>
      <c r="AL353" s="68">
        <v>0</v>
      </c>
      <c r="AM353" s="68" t="str">
        <f t="shared" si="46"/>
        <v>Anthropogenic_rivers</v>
      </c>
      <c r="AO353" s="68"/>
      <c r="AP353" s="68"/>
      <c r="AY353" s="68"/>
      <c r="AZ353" s="68"/>
    </row>
    <row r="354" spans="1:52">
      <c r="A354" s="27">
        <v>548</v>
      </c>
      <c r="B354" s="27" t="s">
        <v>423</v>
      </c>
      <c r="C354" s="27" t="s">
        <v>1978</v>
      </c>
      <c r="D354" s="27"/>
      <c r="E354" s="27"/>
      <c r="F354" s="27" t="s">
        <v>66</v>
      </c>
      <c r="G354" s="27">
        <v>9</v>
      </c>
      <c r="H354" s="27" t="s">
        <v>53</v>
      </c>
      <c r="I354" s="27" t="s">
        <v>54</v>
      </c>
      <c r="J354" s="27"/>
      <c r="K354" s="27"/>
      <c r="L354" s="27" t="s">
        <v>56</v>
      </c>
      <c r="M354" s="27" t="s">
        <v>66</v>
      </c>
      <c r="N354" s="27">
        <v>9</v>
      </c>
      <c r="O354" s="27" t="s">
        <v>53</v>
      </c>
      <c r="P354" s="27" t="s">
        <v>58</v>
      </c>
      <c r="Q354" s="27"/>
      <c r="R354" s="27"/>
      <c r="S354" s="27"/>
      <c r="T354" s="27"/>
      <c r="U354" s="27"/>
      <c r="V354" s="27" t="s">
        <v>423</v>
      </c>
      <c r="W354" s="27">
        <v>13.607100000000001</v>
      </c>
      <c r="X354" s="27">
        <v>-84.306939999999997</v>
      </c>
      <c r="Y354" s="27" t="s">
        <v>1983</v>
      </c>
      <c r="Z354" s="27" t="s">
        <v>1979</v>
      </c>
      <c r="AA354" s="27" t="s">
        <v>1928</v>
      </c>
      <c r="AB354" s="28">
        <f t="shared" si="42"/>
        <v>86.051000000000002</v>
      </c>
      <c r="AC354" s="28">
        <f ca="1">[3]!RandTruncNormal(AB354,VLOOKUP(Y354,$AZ$1:$BD$4,4,FALSE),0,VLOOKUP(Y354,$AZ$1:$BD$4,5,FALSE))</f>
        <v>67.702362477026057</v>
      </c>
      <c r="AD354" s="28">
        <f t="shared" si="43"/>
        <v>86.051000000000002</v>
      </c>
      <c r="AE354" s="28">
        <f ca="1">[3]!RandTruncNormal(AD354,VLOOKUP(Y354,$AZ$1:$BD$4,4,FALSE),0,VLOOKUP(Y354,$AZ$1:$BD$4,5,FALSE))</f>
        <v>137.21534461965035</v>
      </c>
      <c r="AF354" s="29">
        <f t="shared" si="40"/>
        <v>0</v>
      </c>
      <c r="AG354" s="29">
        <f t="shared" si="41"/>
        <v>0</v>
      </c>
      <c r="AH354" s="28">
        <f t="shared" si="47"/>
        <v>0</v>
      </c>
      <c r="AI354" s="28">
        <f t="shared" si="44"/>
        <v>0</v>
      </c>
      <c r="AJ354" s="13">
        <f t="shared" ca="1" si="45"/>
        <v>69.512982142624296</v>
      </c>
      <c r="AK354" s="68">
        <v>1</v>
      </c>
      <c r="AL354" s="68">
        <v>1</v>
      </c>
      <c r="AM354" s="68" t="str">
        <f t="shared" si="46"/>
        <v>Anthropogenic_roads_rivers</v>
      </c>
      <c r="AO354" s="68"/>
      <c r="AP354" s="68"/>
      <c r="AY354" s="68"/>
      <c r="AZ354" s="68"/>
    </row>
    <row r="355" spans="1:52">
      <c r="A355" s="27">
        <v>549</v>
      </c>
      <c r="B355" s="27" t="s">
        <v>424</v>
      </c>
      <c r="C355" s="27" t="s">
        <v>1978</v>
      </c>
      <c r="D355" s="27"/>
      <c r="E355" s="27"/>
      <c r="F355" s="27" t="s">
        <v>66</v>
      </c>
      <c r="G355" s="27">
        <v>9</v>
      </c>
      <c r="H355" s="27" t="s">
        <v>53</v>
      </c>
      <c r="I355" s="27" t="s">
        <v>54</v>
      </c>
      <c r="J355" s="27"/>
      <c r="K355" s="27"/>
      <c r="L355" s="27" t="s">
        <v>56</v>
      </c>
      <c r="M355" s="27" t="s">
        <v>66</v>
      </c>
      <c r="N355" s="27">
        <v>9</v>
      </c>
      <c r="O355" s="27" t="s">
        <v>53</v>
      </c>
      <c r="P355" s="27" t="s">
        <v>58</v>
      </c>
      <c r="Q355" s="27"/>
      <c r="R355" s="27"/>
      <c r="S355" s="27"/>
      <c r="T355" s="27"/>
      <c r="U355" s="27"/>
      <c r="V355" s="27" t="s">
        <v>424</v>
      </c>
      <c r="W355" s="27">
        <v>13.60754</v>
      </c>
      <c r="X355" s="27">
        <v>-84.264430000000004</v>
      </c>
      <c r="Y355" s="27" t="s">
        <v>1983</v>
      </c>
      <c r="Z355" s="27" t="s">
        <v>1979</v>
      </c>
      <c r="AA355" s="27" t="s">
        <v>1928</v>
      </c>
      <c r="AB355" s="28">
        <f t="shared" si="42"/>
        <v>86.051000000000002</v>
      </c>
      <c r="AC355" s="28">
        <f ca="1">[3]!RandTruncNormal(AB355,VLOOKUP(Y355,$AZ$1:$BD$4,4,FALSE),0,VLOOKUP(Y355,$AZ$1:$BD$4,5,FALSE))</f>
        <v>53.232489176003391</v>
      </c>
      <c r="AD355" s="28">
        <f t="shared" si="43"/>
        <v>86.051000000000002</v>
      </c>
      <c r="AE355" s="28">
        <f ca="1">[3]!RandTruncNormal(AD355,VLOOKUP(Y355,$AZ$1:$BD$4,4,FALSE),0,VLOOKUP(Y355,$AZ$1:$BD$4,5,FALSE))</f>
        <v>82.655731407858681</v>
      </c>
      <c r="AF355" s="29">
        <f t="shared" si="40"/>
        <v>0</v>
      </c>
      <c r="AG355" s="29">
        <f t="shared" si="41"/>
        <v>0</v>
      </c>
      <c r="AH355" s="28">
        <f t="shared" si="47"/>
        <v>0</v>
      </c>
      <c r="AI355" s="28">
        <f t="shared" si="44"/>
        <v>0</v>
      </c>
      <c r="AJ355" s="13">
        <f t="shared" ca="1" si="45"/>
        <v>29.423242231855291</v>
      </c>
      <c r="AK355" s="68">
        <v>0</v>
      </c>
      <c r="AL355" s="68">
        <v>1</v>
      </c>
      <c r="AM355" s="68" t="str">
        <f t="shared" si="46"/>
        <v>Anthopogenic_roads</v>
      </c>
      <c r="AO355" s="68"/>
      <c r="AP355" s="68"/>
      <c r="AY355" s="68"/>
      <c r="AZ355" s="68"/>
    </row>
    <row r="356" spans="1:52">
      <c r="A356" s="27">
        <v>550</v>
      </c>
      <c r="B356" s="27" t="s">
        <v>425</v>
      </c>
      <c r="C356" s="27" t="s">
        <v>1978</v>
      </c>
      <c r="D356" s="27"/>
      <c r="E356" s="27"/>
      <c r="F356" s="27" t="s">
        <v>66</v>
      </c>
      <c r="G356" s="27">
        <v>9</v>
      </c>
      <c r="H356" s="27" t="s">
        <v>61</v>
      </c>
      <c r="I356" s="27" t="s">
        <v>54</v>
      </c>
      <c r="J356" s="27"/>
      <c r="K356" s="27"/>
      <c r="L356" s="27" t="s">
        <v>56</v>
      </c>
      <c r="M356" s="27" t="s">
        <v>66</v>
      </c>
      <c r="N356" s="27">
        <v>9</v>
      </c>
      <c r="O356" s="27" t="s">
        <v>53</v>
      </c>
      <c r="P356" s="27" t="s">
        <v>60</v>
      </c>
      <c r="Q356" s="27"/>
      <c r="R356" s="27"/>
      <c r="S356" s="27"/>
      <c r="T356" s="27"/>
      <c r="U356" s="27"/>
      <c r="V356" s="27" t="s">
        <v>425</v>
      </c>
      <c r="W356" s="27">
        <v>13.606820000000001</v>
      </c>
      <c r="X356" s="27">
        <v>-83.796869999999998</v>
      </c>
      <c r="Y356" s="27" t="s">
        <v>1983</v>
      </c>
      <c r="Z356" s="27" t="s">
        <v>1979</v>
      </c>
      <c r="AA356" s="27" t="s">
        <v>1929</v>
      </c>
      <c r="AB356" s="28">
        <f t="shared" si="42"/>
        <v>86.051000000000002</v>
      </c>
      <c r="AC356" s="28">
        <f ca="1">[3]!RandTruncNormal(AB356,VLOOKUP(Y356,$AZ$1:$BD$4,4,FALSE),0,VLOOKUP(Y356,$AZ$1:$BD$4,5,FALSE))</f>
        <v>50.211131709533056</v>
      </c>
      <c r="AD356" s="28">
        <f t="shared" si="43"/>
        <v>86.051000000000002</v>
      </c>
      <c r="AE356" s="28">
        <f ca="1">[3]!RandTruncNormal(AD356,VLOOKUP(Y356,$AZ$1:$BD$4,4,FALSE),0,VLOOKUP(Y356,$AZ$1:$BD$4,5,FALSE))</f>
        <v>142.17620933654223</v>
      </c>
      <c r="AF356" s="29">
        <f t="shared" si="40"/>
        <v>0</v>
      </c>
      <c r="AG356" s="29">
        <f t="shared" si="41"/>
        <v>0</v>
      </c>
      <c r="AH356" s="28">
        <f t="shared" si="47"/>
        <v>0</v>
      </c>
      <c r="AI356" s="28">
        <f t="shared" si="44"/>
        <v>0</v>
      </c>
      <c r="AJ356" s="13">
        <f t="shared" ca="1" si="45"/>
        <v>91.96507762700918</v>
      </c>
      <c r="AK356" s="68">
        <v>1</v>
      </c>
      <c r="AL356" s="68">
        <v>0</v>
      </c>
      <c r="AM356" s="68" t="str">
        <f t="shared" si="46"/>
        <v>Anthropogenic_rivers</v>
      </c>
      <c r="AO356" s="68"/>
      <c r="AP356" s="68"/>
      <c r="AY356" s="68"/>
      <c r="AZ356" s="68"/>
    </row>
    <row r="357" spans="1:52">
      <c r="A357" s="27">
        <v>551</v>
      </c>
      <c r="B357" s="27" t="s">
        <v>426</v>
      </c>
      <c r="C357" s="27" t="s">
        <v>1978</v>
      </c>
      <c r="D357" s="27"/>
      <c r="E357" s="27"/>
      <c r="F357" s="27" t="s">
        <v>66</v>
      </c>
      <c r="G357" s="27">
        <v>9</v>
      </c>
      <c r="H357" s="27" t="s">
        <v>53</v>
      </c>
      <c r="I357" s="27" t="s">
        <v>54</v>
      </c>
      <c r="J357" s="27"/>
      <c r="K357" s="27"/>
      <c r="L357" s="27" t="s">
        <v>56</v>
      </c>
      <c r="M357" s="27" t="s">
        <v>66</v>
      </c>
      <c r="N357" s="27">
        <v>9</v>
      </c>
      <c r="O357" s="27" t="s">
        <v>53</v>
      </c>
      <c r="P357" s="27" t="s">
        <v>58</v>
      </c>
      <c r="Q357" s="27"/>
      <c r="R357" s="27"/>
      <c r="S357" s="27"/>
      <c r="T357" s="27"/>
      <c r="U357" s="27"/>
      <c r="V357" s="27" t="s">
        <v>426</v>
      </c>
      <c r="W357" s="27">
        <v>13.65061</v>
      </c>
      <c r="X357" s="27">
        <v>-84.986689999999996</v>
      </c>
      <c r="Y357" s="27" t="s">
        <v>1983</v>
      </c>
      <c r="Z357" s="27" t="s">
        <v>1979</v>
      </c>
      <c r="AA357" s="27" t="s">
        <v>1929</v>
      </c>
      <c r="AB357" s="28">
        <f t="shared" si="42"/>
        <v>86.051000000000002</v>
      </c>
      <c r="AC357" s="28">
        <f ca="1">[3]!RandTruncNormal(AB357,VLOOKUP(Y357,$AZ$1:$BD$4,4,FALSE),0,VLOOKUP(Y357,$AZ$1:$BD$4,5,FALSE))</f>
        <v>97.520568093660529</v>
      </c>
      <c r="AD357" s="28">
        <f t="shared" si="43"/>
        <v>86.051000000000002</v>
      </c>
      <c r="AE357" s="28">
        <f ca="1">[3]!RandTruncNormal(AD357,VLOOKUP(Y357,$AZ$1:$BD$4,4,FALSE),0,VLOOKUP(Y357,$AZ$1:$BD$4,5,FALSE))</f>
        <v>85.722791550904176</v>
      </c>
      <c r="AF357" s="29">
        <f t="shared" si="40"/>
        <v>0</v>
      </c>
      <c r="AG357" s="29">
        <f t="shared" si="41"/>
        <v>0</v>
      </c>
      <c r="AH357" s="28">
        <f t="shared" si="47"/>
        <v>0</v>
      </c>
      <c r="AI357" s="28">
        <f t="shared" si="44"/>
        <v>0</v>
      </c>
      <c r="AJ357" s="13">
        <f t="shared" ca="1" si="45"/>
        <v>-11.797776542756353</v>
      </c>
      <c r="AK357" s="68">
        <v>0</v>
      </c>
      <c r="AL357" s="68">
        <v>0</v>
      </c>
      <c r="AM357" s="68" t="str">
        <f t="shared" si="46"/>
        <v>Non-Anthropogenic</v>
      </c>
      <c r="AO357" s="68"/>
      <c r="AP357" s="68"/>
      <c r="AY357" s="68"/>
      <c r="AZ357" s="68"/>
    </row>
    <row r="358" spans="1:52">
      <c r="A358" s="27">
        <v>552</v>
      </c>
      <c r="B358" s="27" t="s">
        <v>427</v>
      </c>
      <c r="C358" s="27" t="s">
        <v>1978</v>
      </c>
      <c r="D358" s="27"/>
      <c r="E358" s="27"/>
      <c r="F358" s="27" t="s">
        <v>66</v>
      </c>
      <c r="G358" s="27">
        <v>9</v>
      </c>
      <c r="H358" s="27" t="s">
        <v>53</v>
      </c>
      <c r="I358" s="27" t="s">
        <v>54</v>
      </c>
      <c r="J358" s="27"/>
      <c r="K358" s="27"/>
      <c r="L358" s="27" t="s">
        <v>56</v>
      </c>
      <c r="M358" s="27" t="s">
        <v>66</v>
      </c>
      <c r="N358" s="27">
        <v>9</v>
      </c>
      <c r="O358" s="27" t="s">
        <v>53</v>
      </c>
      <c r="P358" s="27" t="s">
        <v>58</v>
      </c>
      <c r="Q358" s="27"/>
      <c r="R358" s="27"/>
      <c r="S358" s="27"/>
      <c r="T358" s="27"/>
      <c r="U358" s="27"/>
      <c r="V358" s="27" t="s">
        <v>427</v>
      </c>
      <c r="W358" s="27">
        <v>13.65001</v>
      </c>
      <c r="X358" s="27">
        <v>-84.349000000000004</v>
      </c>
      <c r="Y358" s="27" t="s">
        <v>1983</v>
      </c>
      <c r="Z358" s="27" t="s">
        <v>1979</v>
      </c>
      <c r="AA358" s="27" t="s">
        <v>1928</v>
      </c>
      <c r="AB358" s="28">
        <f t="shared" si="42"/>
        <v>86.051000000000002</v>
      </c>
      <c r="AC358" s="28">
        <f ca="1">[3]!RandTruncNormal(AB358,VLOOKUP(Y358,$AZ$1:$BD$4,4,FALSE),0,VLOOKUP(Y358,$AZ$1:$BD$4,5,FALSE))</f>
        <v>108.0858326000338</v>
      </c>
      <c r="AD358" s="28">
        <f t="shared" si="43"/>
        <v>86.051000000000002</v>
      </c>
      <c r="AE358" s="28">
        <f ca="1">[3]!RandTruncNormal(AD358,VLOOKUP(Y358,$AZ$1:$BD$4,4,FALSE),0,VLOOKUP(Y358,$AZ$1:$BD$4,5,FALSE))</f>
        <v>55.223252381078716</v>
      </c>
      <c r="AF358" s="29">
        <f t="shared" si="40"/>
        <v>0</v>
      </c>
      <c r="AG358" s="29">
        <f t="shared" si="41"/>
        <v>0</v>
      </c>
      <c r="AH358" s="28">
        <f t="shared" si="47"/>
        <v>0</v>
      </c>
      <c r="AI358" s="28">
        <f t="shared" si="44"/>
        <v>0</v>
      </c>
      <c r="AJ358" s="13">
        <f t="shared" ca="1" si="45"/>
        <v>-52.862580218955081</v>
      </c>
      <c r="AK358" s="68">
        <v>0</v>
      </c>
      <c r="AL358" s="68">
        <v>1</v>
      </c>
      <c r="AM358" s="68" t="str">
        <f t="shared" si="46"/>
        <v>Anthopogenic_roads</v>
      </c>
      <c r="AO358" s="68"/>
      <c r="AP358" s="68"/>
      <c r="AY358" s="68"/>
      <c r="AZ358" s="68"/>
    </row>
    <row r="359" spans="1:52">
      <c r="A359" s="27">
        <v>553</v>
      </c>
      <c r="B359" s="27" t="s">
        <v>428</v>
      </c>
      <c r="C359" s="27" t="s">
        <v>1978</v>
      </c>
      <c r="D359" s="27"/>
      <c r="E359" s="27"/>
      <c r="F359" s="27" t="s">
        <v>66</v>
      </c>
      <c r="G359" s="27">
        <v>9</v>
      </c>
      <c r="H359" s="27" t="s">
        <v>53</v>
      </c>
      <c r="I359" s="27" t="s">
        <v>54</v>
      </c>
      <c r="J359" s="27"/>
      <c r="K359" s="27"/>
      <c r="L359" s="27" t="s">
        <v>56</v>
      </c>
      <c r="M359" s="27" t="s">
        <v>66</v>
      </c>
      <c r="N359" s="27">
        <v>9</v>
      </c>
      <c r="O359" s="27" t="s">
        <v>53</v>
      </c>
      <c r="P359" s="27" t="s">
        <v>58</v>
      </c>
      <c r="Q359" s="27"/>
      <c r="R359" s="27"/>
      <c r="S359" s="27"/>
      <c r="T359" s="27"/>
      <c r="U359" s="27"/>
      <c r="V359" s="27" t="s">
        <v>428</v>
      </c>
      <c r="W359" s="27">
        <v>13.65042</v>
      </c>
      <c r="X359" s="27">
        <v>-84.221429999999998</v>
      </c>
      <c r="Y359" s="27" t="s">
        <v>1983</v>
      </c>
      <c r="Z359" s="27" t="s">
        <v>1979</v>
      </c>
      <c r="AA359" s="27" t="s">
        <v>1928</v>
      </c>
      <c r="AB359" s="28">
        <f t="shared" si="42"/>
        <v>86.051000000000002</v>
      </c>
      <c r="AC359" s="28">
        <f ca="1">[3]!RandTruncNormal(AB359,VLOOKUP(Y359,$AZ$1:$BD$4,4,FALSE),0,VLOOKUP(Y359,$AZ$1:$BD$4,5,FALSE))</f>
        <v>81.6588816060043</v>
      </c>
      <c r="AD359" s="28">
        <f t="shared" si="43"/>
        <v>86.051000000000002</v>
      </c>
      <c r="AE359" s="28">
        <f ca="1">[3]!RandTruncNormal(AD359,VLOOKUP(Y359,$AZ$1:$BD$4,4,FALSE),0,VLOOKUP(Y359,$AZ$1:$BD$4,5,FALSE))</f>
        <v>76.415649562625546</v>
      </c>
      <c r="AF359" s="29">
        <f t="shared" si="40"/>
        <v>0</v>
      </c>
      <c r="AG359" s="29">
        <f t="shared" si="41"/>
        <v>0</v>
      </c>
      <c r="AH359" s="28">
        <f t="shared" si="47"/>
        <v>0</v>
      </c>
      <c r="AI359" s="28">
        <f t="shared" si="44"/>
        <v>0</v>
      </c>
      <c r="AJ359" s="13">
        <f t="shared" ca="1" si="45"/>
        <v>-5.2432320433787538</v>
      </c>
      <c r="AK359" s="68">
        <v>0</v>
      </c>
      <c r="AL359" s="68">
        <v>1</v>
      </c>
      <c r="AM359" s="68" t="str">
        <f t="shared" si="46"/>
        <v>Anthopogenic_roads</v>
      </c>
      <c r="AO359" s="68"/>
      <c r="AP359" s="68"/>
      <c r="AY359" s="68"/>
      <c r="AZ359" s="68"/>
    </row>
    <row r="360" spans="1:52">
      <c r="A360" s="27">
        <v>554</v>
      </c>
      <c r="B360" s="27" t="s">
        <v>429</v>
      </c>
      <c r="C360" s="27" t="s">
        <v>1978</v>
      </c>
      <c r="D360" s="27"/>
      <c r="E360" s="27"/>
      <c r="F360" s="27" t="s">
        <v>66</v>
      </c>
      <c r="G360" s="27">
        <v>9</v>
      </c>
      <c r="H360" s="27" t="s">
        <v>53</v>
      </c>
      <c r="I360" s="27" t="s">
        <v>54</v>
      </c>
      <c r="J360" s="27"/>
      <c r="K360" s="27"/>
      <c r="L360" s="27" t="s">
        <v>56</v>
      </c>
      <c r="M360" s="27" t="s">
        <v>66</v>
      </c>
      <c r="N360" s="27">
        <v>9</v>
      </c>
      <c r="O360" s="27" t="s">
        <v>53</v>
      </c>
      <c r="P360" s="27" t="s">
        <v>58</v>
      </c>
      <c r="Q360" s="27"/>
      <c r="R360" s="27"/>
      <c r="S360" s="27"/>
      <c r="T360" s="27"/>
      <c r="U360" s="27"/>
      <c r="V360" s="27" t="s">
        <v>429</v>
      </c>
      <c r="W360" s="27">
        <v>13.650880000000001</v>
      </c>
      <c r="X360" s="27">
        <v>-84.09384</v>
      </c>
      <c r="Y360" s="27" t="s">
        <v>1983</v>
      </c>
      <c r="Z360" s="27" t="s">
        <v>1979</v>
      </c>
      <c r="AA360" s="27" t="s">
        <v>1929</v>
      </c>
      <c r="AB360" s="28">
        <f t="shared" si="42"/>
        <v>86.051000000000002</v>
      </c>
      <c r="AC360" s="28">
        <f ca="1">[3]!RandTruncNormal(AB360,VLOOKUP(Y360,$AZ$1:$BD$4,4,FALSE),0,VLOOKUP(Y360,$AZ$1:$BD$4,5,FALSE))</f>
        <v>131.72275635262511</v>
      </c>
      <c r="AD360" s="28">
        <f t="shared" si="43"/>
        <v>86.051000000000002</v>
      </c>
      <c r="AE360" s="28">
        <f ca="1">[3]!RandTruncNormal(AD360,VLOOKUP(Y360,$AZ$1:$BD$4,4,FALSE),0,VLOOKUP(Y360,$AZ$1:$BD$4,5,FALSE))</f>
        <v>144.82461007504494</v>
      </c>
      <c r="AF360" s="29">
        <f t="shared" si="40"/>
        <v>0</v>
      </c>
      <c r="AG360" s="29">
        <f t="shared" si="41"/>
        <v>0</v>
      </c>
      <c r="AH360" s="28">
        <f t="shared" si="47"/>
        <v>0</v>
      </c>
      <c r="AI360" s="28">
        <f t="shared" si="44"/>
        <v>0</v>
      </c>
      <c r="AJ360" s="13">
        <f t="shared" ca="1" si="45"/>
        <v>13.101853722419833</v>
      </c>
      <c r="AK360" s="68">
        <v>1</v>
      </c>
      <c r="AL360" s="68">
        <v>0</v>
      </c>
      <c r="AM360" s="68" t="str">
        <f t="shared" si="46"/>
        <v>Anthropogenic_rivers</v>
      </c>
      <c r="AO360" s="68"/>
      <c r="AP360" s="68"/>
      <c r="AY360" s="68"/>
      <c r="AZ360" s="68"/>
    </row>
    <row r="361" spans="1:52">
      <c r="A361" s="27">
        <v>555</v>
      </c>
      <c r="B361" s="27" t="s">
        <v>430</v>
      </c>
      <c r="C361" s="27" t="s">
        <v>1978</v>
      </c>
      <c r="D361" s="27"/>
      <c r="E361" s="27"/>
      <c r="F361" s="27" t="s">
        <v>66</v>
      </c>
      <c r="G361" s="27">
        <v>9</v>
      </c>
      <c r="H361" s="27" t="s">
        <v>53</v>
      </c>
      <c r="I361" s="27" t="s">
        <v>54</v>
      </c>
      <c r="J361" s="27"/>
      <c r="K361" s="27"/>
      <c r="L361" s="27" t="s">
        <v>56</v>
      </c>
      <c r="M361" s="27" t="s">
        <v>66</v>
      </c>
      <c r="N361" s="27">
        <v>9</v>
      </c>
      <c r="O361" s="27" t="s">
        <v>53</v>
      </c>
      <c r="P361" s="27" t="s">
        <v>58</v>
      </c>
      <c r="Q361" s="27"/>
      <c r="R361" s="27"/>
      <c r="S361" s="27"/>
      <c r="T361" s="27"/>
      <c r="U361" s="27"/>
      <c r="V361" s="27" t="s">
        <v>430</v>
      </c>
      <c r="W361" s="27">
        <v>13.65028</v>
      </c>
      <c r="X361" s="27">
        <v>-83.626220000000004</v>
      </c>
      <c r="Y361" s="27" t="s">
        <v>1983</v>
      </c>
      <c r="Z361" s="27" t="s">
        <v>1979</v>
      </c>
      <c r="AA361" s="27" t="s">
        <v>1929</v>
      </c>
      <c r="AB361" s="28">
        <f t="shared" si="42"/>
        <v>86.051000000000002</v>
      </c>
      <c r="AC361" s="28">
        <f ca="1">[3]!RandTruncNormal(AB361,VLOOKUP(Y361,$AZ$1:$BD$4,4,FALSE),0,VLOOKUP(Y361,$AZ$1:$BD$4,5,FALSE))</f>
        <v>136.98484988179578</v>
      </c>
      <c r="AD361" s="28">
        <f t="shared" si="43"/>
        <v>86.051000000000002</v>
      </c>
      <c r="AE361" s="28">
        <f ca="1">[3]!RandTruncNormal(AD361,VLOOKUP(Y361,$AZ$1:$BD$4,4,FALSE),0,VLOOKUP(Y361,$AZ$1:$BD$4,5,FALSE))</f>
        <v>96.142101568438889</v>
      </c>
      <c r="AF361" s="29">
        <f t="shared" si="40"/>
        <v>0</v>
      </c>
      <c r="AG361" s="29">
        <f t="shared" si="41"/>
        <v>0</v>
      </c>
      <c r="AH361" s="28">
        <f t="shared" si="47"/>
        <v>0</v>
      </c>
      <c r="AI361" s="28">
        <f t="shared" si="44"/>
        <v>0</v>
      </c>
      <c r="AJ361" s="13">
        <f t="shared" ca="1" si="45"/>
        <v>-40.842748313356893</v>
      </c>
      <c r="AK361" s="68">
        <v>1</v>
      </c>
      <c r="AL361" s="68">
        <v>0</v>
      </c>
      <c r="AM361" s="68" t="str">
        <f t="shared" si="46"/>
        <v>Anthropogenic_rivers</v>
      </c>
      <c r="AO361" s="68"/>
      <c r="AP361" s="68"/>
      <c r="AY361" s="68"/>
      <c r="AZ361" s="68"/>
    </row>
    <row r="362" spans="1:52">
      <c r="A362" s="27">
        <v>556</v>
      </c>
      <c r="B362" s="27" t="s">
        <v>431</v>
      </c>
      <c r="C362" s="27" t="s">
        <v>1978</v>
      </c>
      <c r="D362" s="27"/>
      <c r="E362" s="27"/>
      <c r="F362" s="27" t="s">
        <v>66</v>
      </c>
      <c r="G362" s="27">
        <v>9</v>
      </c>
      <c r="H362" s="27" t="s">
        <v>53</v>
      </c>
      <c r="I362" s="27" t="s">
        <v>54</v>
      </c>
      <c r="J362" s="27"/>
      <c r="K362" s="27"/>
      <c r="L362" s="27" t="s">
        <v>56</v>
      </c>
      <c r="M362" s="27" t="s">
        <v>66</v>
      </c>
      <c r="N362" s="27">
        <v>9</v>
      </c>
      <c r="O362" s="27" t="s">
        <v>53</v>
      </c>
      <c r="P362" s="27" t="s">
        <v>58</v>
      </c>
      <c r="Q362" s="27"/>
      <c r="R362" s="27"/>
      <c r="S362" s="27"/>
      <c r="T362" s="27"/>
      <c r="U362" s="27"/>
      <c r="V362" s="27" t="s">
        <v>431</v>
      </c>
      <c r="W362" s="27">
        <v>13.692909999999999</v>
      </c>
      <c r="X362" s="27">
        <v>-85.836780000000005</v>
      </c>
      <c r="Y362" s="27" t="s">
        <v>1983</v>
      </c>
      <c r="Z362" s="27" t="s">
        <v>1979</v>
      </c>
      <c r="AA362" s="27" t="s">
        <v>1928</v>
      </c>
      <c r="AB362" s="28">
        <f t="shared" si="42"/>
        <v>86.051000000000002</v>
      </c>
      <c r="AC362" s="28">
        <f ca="1">[3]!RandTruncNormal(AB362,VLOOKUP(Y362,$AZ$1:$BD$4,4,FALSE),0,VLOOKUP(Y362,$AZ$1:$BD$4,5,FALSE))</f>
        <v>101.2741153489069</v>
      </c>
      <c r="AD362" s="28">
        <f t="shared" si="43"/>
        <v>86.051000000000002</v>
      </c>
      <c r="AE362" s="28">
        <f ca="1">[3]!RandTruncNormal(AD362,VLOOKUP(Y362,$AZ$1:$BD$4,4,FALSE),0,VLOOKUP(Y362,$AZ$1:$BD$4,5,FALSE))</f>
        <v>71.27480350548565</v>
      </c>
      <c r="AF362" s="29">
        <f t="shared" si="40"/>
        <v>0</v>
      </c>
      <c r="AG362" s="29">
        <f t="shared" si="41"/>
        <v>0</v>
      </c>
      <c r="AH362" s="28">
        <f t="shared" si="47"/>
        <v>0</v>
      </c>
      <c r="AI362" s="28">
        <f t="shared" si="44"/>
        <v>0</v>
      </c>
      <c r="AJ362" s="13">
        <f t="shared" ca="1" si="45"/>
        <v>-29.999311843421253</v>
      </c>
      <c r="AK362" s="68">
        <v>1</v>
      </c>
      <c r="AL362" s="68">
        <v>1</v>
      </c>
      <c r="AM362" s="68" t="str">
        <f t="shared" si="46"/>
        <v>Anthropogenic_roads_rivers</v>
      </c>
      <c r="AO362" s="68"/>
      <c r="AP362" s="68"/>
      <c r="AY362" s="68"/>
      <c r="AZ362" s="68"/>
    </row>
    <row r="363" spans="1:52">
      <c r="A363" s="27">
        <v>557</v>
      </c>
      <c r="B363" s="27" t="s">
        <v>432</v>
      </c>
      <c r="C363" s="27" t="s">
        <v>1978</v>
      </c>
      <c r="D363" s="27"/>
      <c r="E363" s="27"/>
      <c r="F363" s="27" t="s">
        <v>66</v>
      </c>
      <c r="G363" s="27">
        <v>9</v>
      </c>
      <c r="H363" s="27" t="s">
        <v>53</v>
      </c>
      <c r="I363" s="27" t="s">
        <v>54</v>
      </c>
      <c r="J363" s="27"/>
      <c r="K363" s="27"/>
      <c r="L363" s="27" t="s">
        <v>56</v>
      </c>
      <c r="M363" s="27" t="s">
        <v>66</v>
      </c>
      <c r="N363" s="27">
        <v>9</v>
      </c>
      <c r="O363" s="27" t="s">
        <v>53</v>
      </c>
      <c r="P363" s="27" t="s">
        <v>58</v>
      </c>
      <c r="Q363" s="27"/>
      <c r="R363" s="27"/>
      <c r="S363" s="27"/>
      <c r="T363" s="27"/>
      <c r="U363" s="27"/>
      <c r="V363" s="27" t="s">
        <v>432</v>
      </c>
      <c r="W363" s="27">
        <v>13.69304</v>
      </c>
      <c r="X363" s="27">
        <v>-85.709220000000002</v>
      </c>
      <c r="Y363" s="27" t="s">
        <v>1983</v>
      </c>
      <c r="Z363" s="27" t="s">
        <v>1979</v>
      </c>
      <c r="AA363" s="27" t="s">
        <v>1929</v>
      </c>
      <c r="AB363" s="28">
        <f t="shared" si="42"/>
        <v>86.051000000000002</v>
      </c>
      <c r="AC363" s="28">
        <f ca="1">[3]!RandTruncNormal(AB363,VLOOKUP(Y363,$AZ$1:$BD$4,4,FALSE),0,VLOOKUP(Y363,$AZ$1:$BD$4,5,FALSE))</f>
        <v>49.456290291679316</v>
      </c>
      <c r="AD363" s="28">
        <f t="shared" si="43"/>
        <v>86.051000000000002</v>
      </c>
      <c r="AE363" s="28">
        <f ca="1">[3]!RandTruncNormal(AD363,VLOOKUP(Y363,$AZ$1:$BD$4,4,FALSE),0,VLOOKUP(Y363,$AZ$1:$BD$4,5,FALSE))</f>
        <v>57.075801818416195</v>
      </c>
      <c r="AF363" s="29">
        <f t="shared" si="40"/>
        <v>0</v>
      </c>
      <c r="AG363" s="29">
        <f t="shared" si="41"/>
        <v>0</v>
      </c>
      <c r="AH363" s="28">
        <f t="shared" si="47"/>
        <v>0</v>
      </c>
      <c r="AI363" s="28">
        <f t="shared" si="44"/>
        <v>0</v>
      </c>
      <c r="AJ363" s="13">
        <f t="shared" ca="1" si="45"/>
        <v>7.6195115267368791</v>
      </c>
      <c r="AK363" s="68">
        <v>0</v>
      </c>
      <c r="AL363" s="68">
        <v>0</v>
      </c>
      <c r="AM363" s="68" t="str">
        <f t="shared" si="46"/>
        <v>Non-Anthropogenic</v>
      </c>
      <c r="AO363" s="68"/>
      <c r="AP363" s="68"/>
      <c r="AY363" s="68"/>
      <c r="AZ363" s="68"/>
    </row>
    <row r="364" spans="1:52">
      <c r="A364" s="27">
        <v>558</v>
      </c>
      <c r="B364" s="27" t="s">
        <v>433</v>
      </c>
      <c r="C364" s="27" t="s">
        <v>1978</v>
      </c>
      <c r="D364" s="27"/>
      <c r="E364" s="27"/>
      <c r="F364" s="27" t="s">
        <v>66</v>
      </c>
      <c r="G364" s="27">
        <v>9</v>
      </c>
      <c r="H364" s="27" t="s">
        <v>53</v>
      </c>
      <c r="I364" s="27" t="s">
        <v>54</v>
      </c>
      <c r="J364" s="27"/>
      <c r="K364" s="27"/>
      <c r="L364" s="27" t="s">
        <v>56</v>
      </c>
      <c r="M364" s="27" t="s">
        <v>66</v>
      </c>
      <c r="N364" s="27">
        <v>9</v>
      </c>
      <c r="O364" s="27" t="s">
        <v>53</v>
      </c>
      <c r="P364" s="27" t="s">
        <v>58</v>
      </c>
      <c r="Q364" s="27"/>
      <c r="R364" s="27"/>
      <c r="S364" s="27"/>
      <c r="T364" s="27"/>
      <c r="U364" s="27"/>
      <c r="V364" s="27" t="s">
        <v>433</v>
      </c>
      <c r="W364" s="27">
        <v>13.69323</v>
      </c>
      <c r="X364" s="27">
        <v>-85.581649999999996</v>
      </c>
      <c r="Y364" s="27" t="s">
        <v>1983</v>
      </c>
      <c r="Z364" s="27" t="s">
        <v>1979</v>
      </c>
      <c r="AA364" s="27" t="s">
        <v>1929</v>
      </c>
      <c r="AB364" s="28">
        <f t="shared" si="42"/>
        <v>86.051000000000002</v>
      </c>
      <c r="AC364" s="28">
        <f ca="1">[3]!RandTruncNormal(AB364,VLOOKUP(Y364,$AZ$1:$BD$4,4,FALSE),0,VLOOKUP(Y364,$AZ$1:$BD$4,5,FALSE))</f>
        <v>43.248379623557518</v>
      </c>
      <c r="AD364" s="28">
        <f t="shared" si="43"/>
        <v>86.051000000000002</v>
      </c>
      <c r="AE364" s="28">
        <f ca="1">[3]!RandTruncNormal(AD364,VLOOKUP(Y364,$AZ$1:$BD$4,4,FALSE),0,VLOOKUP(Y364,$AZ$1:$BD$4,5,FALSE))</f>
        <v>103.87994683910462</v>
      </c>
      <c r="AF364" s="29">
        <f t="shared" si="40"/>
        <v>0</v>
      </c>
      <c r="AG364" s="29">
        <f t="shared" si="41"/>
        <v>0</v>
      </c>
      <c r="AH364" s="28">
        <f t="shared" si="47"/>
        <v>0</v>
      </c>
      <c r="AI364" s="28">
        <f t="shared" si="44"/>
        <v>0</v>
      </c>
      <c r="AJ364" s="13">
        <f t="shared" ca="1" si="45"/>
        <v>60.631567215547101</v>
      </c>
      <c r="AK364" s="68">
        <v>0</v>
      </c>
      <c r="AL364" s="68">
        <v>1</v>
      </c>
      <c r="AM364" s="68" t="str">
        <f t="shared" si="46"/>
        <v>Anthopogenic_roads</v>
      </c>
      <c r="AO364" s="68"/>
      <c r="AP364" s="68"/>
      <c r="AY364" s="68"/>
      <c r="AZ364" s="68"/>
    </row>
    <row r="365" spans="1:52">
      <c r="A365" s="27">
        <v>559</v>
      </c>
      <c r="B365" s="27" t="s">
        <v>434</v>
      </c>
      <c r="C365" s="27" t="s">
        <v>1978</v>
      </c>
      <c r="D365" s="27"/>
      <c r="E365" s="27"/>
      <c r="F365" s="27" t="s">
        <v>66</v>
      </c>
      <c r="G365" s="27">
        <v>9</v>
      </c>
      <c r="H365" s="27" t="s">
        <v>53</v>
      </c>
      <c r="I365" s="27" t="s">
        <v>54</v>
      </c>
      <c r="J365" s="27"/>
      <c r="K365" s="27"/>
      <c r="L365" s="27" t="s">
        <v>56</v>
      </c>
      <c r="M365" s="27" t="s">
        <v>66</v>
      </c>
      <c r="N365" s="27">
        <v>9</v>
      </c>
      <c r="O365" s="27" t="s">
        <v>53</v>
      </c>
      <c r="P365" s="27" t="s">
        <v>58</v>
      </c>
      <c r="Q365" s="27"/>
      <c r="R365" s="27"/>
      <c r="S365" s="27"/>
      <c r="T365" s="27"/>
      <c r="U365" s="27"/>
      <c r="V365" s="27" t="s">
        <v>434</v>
      </c>
      <c r="W365" s="27">
        <v>13.69313</v>
      </c>
      <c r="X365" s="27">
        <v>-85.071370000000002</v>
      </c>
      <c r="Y365" s="27" t="s">
        <v>1983</v>
      </c>
      <c r="Z365" s="27" t="s">
        <v>1979</v>
      </c>
      <c r="AA365" s="27" t="s">
        <v>1929</v>
      </c>
      <c r="AB365" s="28">
        <f t="shared" si="42"/>
        <v>86.051000000000002</v>
      </c>
      <c r="AC365" s="28">
        <f ca="1">[3]!RandTruncNormal(AB365,VLOOKUP(Y365,$AZ$1:$BD$4,4,FALSE),0,VLOOKUP(Y365,$AZ$1:$BD$4,5,FALSE))</f>
        <v>89.638134341052918</v>
      </c>
      <c r="AD365" s="28">
        <f t="shared" si="43"/>
        <v>86.051000000000002</v>
      </c>
      <c r="AE365" s="28">
        <f ca="1">[3]!RandTruncNormal(AD365,VLOOKUP(Y365,$AZ$1:$BD$4,4,FALSE),0,VLOOKUP(Y365,$AZ$1:$BD$4,5,FALSE))</f>
        <v>143.94328931695117</v>
      </c>
      <c r="AF365" s="29">
        <f t="shared" si="40"/>
        <v>0</v>
      </c>
      <c r="AG365" s="29">
        <f t="shared" si="41"/>
        <v>0</v>
      </c>
      <c r="AH365" s="28">
        <f t="shared" si="47"/>
        <v>0</v>
      </c>
      <c r="AI365" s="28">
        <f t="shared" si="44"/>
        <v>0</v>
      </c>
      <c r="AJ365" s="13">
        <f t="shared" ca="1" si="45"/>
        <v>54.305154975898247</v>
      </c>
      <c r="AK365" s="68">
        <v>0</v>
      </c>
      <c r="AL365" s="68">
        <v>0</v>
      </c>
      <c r="AM365" s="68" t="str">
        <f t="shared" si="46"/>
        <v>Non-Anthropogenic</v>
      </c>
      <c r="AO365" s="68"/>
      <c r="AP365" s="68"/>
      <c r="AY365" s="68"/>
      <c r="AZ365" s="68"/>
    </row>
    <row r="366" spans="1:52">
      <c r="A366" s="27">
        <v>560</v>
      </c>
      <c r="B366" s="27" t="s">
        <v>435</v>
      </c>
      <c r="C366" s="27" t="s">
        <v>1978</v>
      </c>
      <c r="D366" s="27"/>
      <c r="E366" s="27"/>
      <c r="F366" s="27" t="s">
        <v>66</v>
      </c>
      <c r="G366" s="27">
        <v>9</v>
      </c>
      <c r="H366" s="27" t="s">
        <v>53</v>
      </c>
      <c r="I366" s="27" t="s">
        <v>54</v>
      </c>
      <c r="J366" s="27"/>
      <c r="K366" s="27"/>
      <c r="L366" s="27" t="s">
        <v>56</v>
      </c>
      <c r="M366" s="27" t="s">
        <v>66</v>
      </c>
      <c r="N366" s="27">
        <v>9</v>
      </c>
      <c r="O366" s="27" t="s">
        <v>53</v>
      </c>
      <c r="P366" s="27" t="s">
        <v>58</v>
      </c>
      <c r="Q366" s="27"/>
      <c r="R366" s="27"/>
      <c r="S366" s="27"/>
      <c r="T366" s="27"/>
      <c r="U366" s="27"/>
      <c r="V366" s="27" t="s">
        <v>435</v>
      </c>
      <c r="W366" s="27">
        <v>13.69252</v>
      </c>
      <c r="X366" s="27">
        <v>-84.263450000000006</v>
      </c>
      <c r="Y366" s="27" t="s">
        <v>1983</v>
      </c>
      <c r="Z366" s="27" t="s">
        <v>1979</v>
      </c>
      <c r="AA366" s="27" t="s">
        <v>1929</v>
      </c>
      <c r="AB366" s="28">
        <f t="shared" si="42"/>
        <v>86.051000000000002</v>
      </c>
      <c r="AC366" s="28">
        <f ca="1">[3]!RandTruncNormal(AB366,VLOOKUP(Y366,$AZ$1:$BD$4,4,FALSE),0,VLOOKUP(Y366,$AZ$1:$BD$4,5,FALSE))</f>
        <v>82.811407359296652</v>
      </c>
      <c r="AD366" s="28">
        <f t="shared" si="43"/>
        <v>86.051000000000002</v>
      </c>
      <c r="AE366" s="28">
        <f ca="1">[3]!RandTruncNormal(AD366,VLOOKUP(Y366,$AZ$1:$BD$4,4,FALSE),0,VLOOKUP(Y366,$AZ$1:$BD$4,5,FALSE))</f>
        <v>48.473451985126552</v>
      </c>
      <c r="AF366" s="29">
        <f t="shared" si="40"/>
        <v>0</v>
      </c>
      <c r="AG366" s="29">
        <f t="shared" si="41"/>
        <v>0</v>
      </c>
      <c r="AH366" s="28">
        <f t="shared" si="47"/>
        <v>0</v>
      </c>
      <c r="AI366" s="28">
        <f t="shared" si="44"/>
        <v>0</v>
      </c>
      <c r="AJ366" s="13">
        <f t="shared" ca="1" si="45"/>
        <v>-34.3379553741701</v>
      </c>
      <c r="AK366" s="68">
        <v>1</v>
      </c>
      <c r="AL366" s="68">
        <v>0</v>
      </c>
      <c r="AM366" s="68" t="str">
        <f t="shared" si="46"/>
        <v>Anthropogenic_rivers</v>
      </c>
      <c r="AO366" s="68"/>
      <c r="AP366" s="68"/>
      <c r="AY366" s="68"/>
      <c r="AZ366" s="68"/>
    </row>
    <row r="367" spans="1:52">
      <c r="A367" s="27">
        <v>561</v>
      </c>
      <c r="B367" s="27" t="s">
        <v>436</v>
      </c>
      <c r="C367" s="27" t="s">
        <v>1978</v>
      </c>
      <c r="D367" s="27"/>
      <c r="E367" s="27"/>
      <c r="F367" s="27" t="s">
        <v>66</v>
      </c>
      <c r="G367" s="27">
        <v>9</v>
      </c>
      <c r="H367" s="27" t="s">
        <v>53</v>
      </c>
      <c r="I367" s="27" t="s">
        <v>54</v>
      </c>
      <c r="J367" s="27"/>
      <c r="K367" s="27"/>
      <c r="L367" s="27" t="s">
        <v>56</v>
      </c>
      <c r="M367" s="27" t="s">
        <v>66</v>
      </c>
      <c r="N367" s="27">
        <v>9</v>
      </c>
      <c r="O367" s="27" t="s">
        <v>53</v>
      </c>
      <c r="P367" s="27" t="s">
        <v>58</v>
      </c>
      <c r="Q367" s="27"/>
      <c r="R367" s="27"/>
      <c r="S367" s="27"/>
      <c r="T367" s="27"/>
      <c r="U367" s="27"/>
      <c r="V367" s="27" t="s">
        <v>436</v>
      </c>
      <c r="W367" s="27">
        <v>13.69295</v>
      </c>
      <c r="X367" s="27">
        <v>-84.220929999999996</v>
      </c>
      <c r="Y367" s="27" t="s">
        <v>1983</v>
      </c>
      <c r="Z367" s="27" t="s">
        <v>1979</v>
      </c>
      <c r="AA367" s="27" t="s">
        <v>1929</v>
      </c>
      <c r="AB367" s="28">
        <f t="shared" si="42"/>
        <v>86.051000000000002</v>
      </c>
      <c r="AC367" s="28">
        <f ca="1">[3]!RandTruncNormal(AB367,VLOOKUP(Y367,$AZ$1:$BD$4,4,FALSE),0,VLOOKUP(Y367,$AZ$1:$BD$4,5,FALSE))</f>
        <v>133.63250202460893</v>
      </c>
      <c r="AD367" s="28">
        <f t="shared" si="43"/>
        <v>86.051000000000002</v>
      </c>
      <c r="AE367" s="28">
        <f ca="1">[3]!RandTruncNormal(AD367,VLOOKUP(Y367,$AZ$1:$BD$4,4,FALSE),0,VLOOKUP(Y367,$AZ$1:$BD$4,5,FALSE))</f>
        <v>111.92943806487506</v>
      </c>
      <c r="AF367" s="29">
        <f t="shared" si="40"/>
        <v>0</v>
      </c>
      <c r="AG367" s="29">
        <f t="shared" si="41"/>
        <v>0</v>
      </c>
      <c r="AH367" s="28">
        <f t="shared" si="47"/>
        <v>0</v>
      </c>
      <c r="AI367" s="28">
        <f t="shared" si="44"/>
        <v>0</v>
      </c>
      <c r="AJ367" s="13">
        <f t="shared" ca="1" si="45"/>
        <v>-21.703063959733868</v>
      </c>
      <c r="AK367" s="68">
        <v>1</v>
      </c>
      <c r="AL367" s="68">
        <v>0</v>
      </c>
      <c r="AM367" s="68" t="str">
        <f t="shared" si="46"/>
        <v>Anthropogenic_rivers</v>
      </c>
      <c r="AO367" s="68"/>
      <c r="AP367" s="68"/>
      <c r="AY367" s="68"/>
      <c r="AZ367" s="68"/>
    </row>
    <row r="368" spans="1:52">
      <c r="A368" s="27">
        <v>562</v>
      </c>
      <c r="B368" s="27" t="s">
        <v>437</v>
      </c>
      <c r="C368" s="27" t="s">
        <v>1978</v>
      </c>
      <c r="D368" s="27"/>
      <c r="E368" s="27"/>
      <c r="F368" s="27" t="s">
        <v>66</v>
      </c>
      <c r="G368" s="27">
        <v>9</v>
      </c>
      <c r="H368" s="27" t="s">
        <v>53</v>
      </c>
      <c r="I368" s="27" t="s">
        <v>54</v>
      </c>
      <c r="J368" s="27"/>
      <c r="K368" s="27"/>
      <c r="L368" s="27" t="s">
        <v>56</v>
      </c>
      <c r="M368" s="27" t="s">
        <v>66</v>
      </c>
      <c r="N368" s="27">
        <v>9</v>
      </c>
      <c r="O368" s="27" t="s">
        <v>53</v>
      </c>
      <c r="P368" s="27" t="s">
        <v>58</v>
      </c>
      <c r="Q368" s="27"/>
      <c r="R368" s="27"/>
      <c r="S368" s="27"/>
      <c r="T368" s="27"/>
      <c r="U368" s="27"/>
      <c r="V368" s="27" t="s">
        <v>437</v>
      </c>
      <c r="W368" s="27">
        <v>13.73574</v>
      </c>
      <c r="X368" s="27">
        <v>-85.582380000000001</v>
      </c>
      <c r="Y368" s="27" t="s">
        <v>1983</v>
      </c>
      <c r="Z368" s="27" t="s">
        <v>1979</v>
      </c>
      <c r="AA368" s="27" t="s">
        <v>1929</v>
      </c>
      <c r="AB368" s="28">
        <f t="shared" si="42"/>
        <v>86.051000000000002</v>
      </c>
      <c r="AC368" s="28">
        <f ca="1">[3]!RandTruncNormal(AB368,VLOOKUP(Y368,$AZ$1:$BD$4,4,FALSE),0,VLOOKUP(Y368,$AZ$1:$BD$4,5,FALSE))</f>
        <v>74.781349982079064</v>
      </c>
      <c r="AD368" s="28">
        <f t="shared" si="43"/>
        <v>86.051000000000002</v>
      </c>
      <c r="AE368" s="28">
        <f ca="1">[3]!RandTruncNormal(AD368,VLOOKUP(Y368,$AZ$1:$BD$4,4,FALSE),0,VLOOKUP(Y368,$AZ$1:$BD$4,5,FALSE))</f>
        <v>90.592603314794232</v>
      </c>
      <c r="AF368" s="29">
        <f t="shared" si="40"/>
        <v>0</v>
      </c>
      <c r="AG368" s="29">
        <f t="shared" si="41"/>
        <v>0</v>
      </c>
      <c r="AH368" s="28">
        <f t="shared" si="47"/>
        <v>0</v>
      </c>
      <c r="AI368" s="28">
        <f t="shared" si="44"/>
        <v>0</v>
      </c>
      <c r="AJ368" s="13">
        <f t="shared" ca="1" si="45"/>
        <v>15.811253332715168</v>
      </c>
      <c r="AK368" s="68">
        <v>0</v>
      </c>
      <c r="AL368" s="68">
        <v>0</v>
      </c>
      <c r="AM368" s="68" t="str">
        <f t="shared" si="46"/>
        <v>Non-Anthropogenic</v>
      </c>
      <c r="AO368" s="68"/>
      <c r="AP368" s="68"/>
      <c r="AY368" s="68"/>
      <c r="AZ368" s="68"/>
    </row>
    <row r="369" spans="1:52">
      <c r="A369" s="27">
        <v>563</v>
      </c>
      <c r="B369" s="27" t="s">
        <v>438</v>
      </c>
      <c r="C369" s="27" t="s">
        <v>1978</v>
      </c>
      <c r="D369" s="27"/>
      <c r="E369" s="27"/>
      <c r="F369" s="27" t="s">
        <v>66</v>
      </c>
      <c r="G369" s="27">
        <v>9</v>
      </c>
      <c r="H369" s="27" t="s">
        <v>53</v>
      </c>
      <c r="I369" s="27" t="s">
        <v>54</v>
      </c>
      <c r="J369" s="27"/>
      <c r="K369" s="27"/>
      <c r="L369" s="27" t="s">
        <v>56</v>
      </c>
      <c r="M369" s="27" t="s">
        <v>66</v>
      </c>
      <c r="N369" s="27">
        <v>9</v>
      </c>
      <c r="O369" s="27" t="s">
        <v>53</v>
      </c>
      <c r="P369" s="27" t="s">
        <v>58</v>
      </c>
      <c r="Q369" s="27"/>
      <c r="R369" s="27"/>
      <c r="S369" s="27"/>
      <c r="T369" s="27"/>
      <c r="U369" s="27"/>
      <c r="V369" s="27" t="s">
        <v>438</v>
      </c>
      <c r="W369" s="27">
        <v>13.73565</v>
      </c>
      <c r="X369" s="27">
        <v>-85.072379999999995</v>
      </c>
      <c r="Y369" s="27" t="s">
        <v>1983</v>
      </c>
      <c r="Z369" s="27" t="s">
        <v>1979</v>
      </c>
      <c r="AA369" s="27" t="s">
        <v>1929</v>
      </c>
      <c r="AB369" s="28">
        <f t="shared" si="42"/>
        <v>86.051000000000002</v>
      </c>
      <c r="AC369" s="28">
        <f ca="1">[3]!RandTruncNormal(AB369,VLOOKUP(Y369,$AZ$1:$BD$4,4,FALSE),0,VLOOKUP(Y369,$AZ$1:$BD$4,5,FALSE))</f>
        <v>83.653472074468468</v>
      </c>
      <c r="AD369" s="28">
        <f t="shared" si="43"/>
        <v>86.051000000000002</v>
      </c>
      <c r="AE369" s="28">
        <f ca="1">[3]!RandTruncNormal(AD369,VLOOKUP(Y369,$AZ$1:$BD$4,4,FALSE),0,VLOOKUP(Y369,$AZ$1:$BD$4,5,FALSE))</f>
        <v>116.58186153277347</v>
      </c>
      <c r="AF369" s="29">
        <f t="shared" si="40"/>
        <v>0</v>
      </c>
      <c r="AG369" s="29">
        <f t="shared" si="41"/>
        <v>0</v>
      </c>
      <c r="AH369" s="28">
        <f t="shared" si="47"/>
        <v>0</v>
      </c>
      <c r="AI369" s="28">
        <f t="shared" si="44"/>
        <v>0</v>
      </c>
      <c r="AJ369" s="13">
        <f t="shared" ca="1" si="45"/>
        <v>32.928389458305006</v>
      </c>
      <c r="AK369" s="68">
        <v>0</v>
      </c>
      <c r="AL369" s="68">
        <v>0</v>
      </c>
      <c r="AM369" s="68" t="str">
        <f t="shared" si="46"/>
        <v>Non-Anthropogenic</v>
      </c>
      <c r="AO369" s="68"/>
      <c r="AP369" s="68"/>
      <c r="AY369" s="68"/>
      <c r="AZ369" s="68"/>
    </row>
    <row r="370" spans="1:52">
      <c r="A370" s="27">
        <v>564</v>
      </c>
      <c r="B370" s="27" t="s">
        <v>439</v>
      </c>
      <c r="C370" s="27" t="s">
        <v>1978</v>
      </c>
      <c r="D370" s="27"/>
      <c r="E370" s="27"/>
      <c r="F370" s="27" t="s">
        <v>66</v>
      </c>
      <c r="G370" s="27">
        <v>9</v>
      </c>
      <c r="H370" s="27" t="s">
        <v>53</v>
      </c>
      <c r="I370" s="27" t="s">
        <v>54</v>
      </c>
      <c r="J370" s="27"/>
      <c r="K370" s="27"/>
      <c r="L370" s="27" t="s">
        <v>56</v>
      </c>
      <c r="M370" s="27" t="s">
        <v>66</v>
      </c>
      <c r="N370" s="27">
        <v>9</v>
      </c>
      <c r="O370" s="27" t="s">
        <v>53</v>
      </c>
      <c r="P370" s="27" t="s">
        <v>58</v>
      </c>
      <c r="Q370" s="27"/>
      <c r="R370" s="27"/>
      <c r="S370" s="27"/>
      <c r="T370" s="27"/>
      <c r="U370" s="27"/>
      <c r="V370" s="27" t="s">
        <v>439</v>
      </c>
      <c r="W370" s="27">
        <v>13.73554</v>
      </c>
      <c r="X370" s="27">
        <v>-84.307379999999995</v>
      </c>
      <c r="Y370" s="27" t="s">
        <v>1983</v>
      </c>
      <c r="Z370" s="27" t="s">
        <v>1979</v>
      </c>
      <c r="AA370" s="27" t="s">
        <v>1928</v>
      </c>
      <c r="AB370" s="28">
        <f t="shared" si="42"/>
        <v>86.051000000000002</v>
      </c>
      <c r="AC370" s="28">
        <f ca="1">[3]!RandTruncNormal(AB370,VLOOKUP(Y370,$AZ$1:$BD$4,4,FALSE),0,VLOOKUP(Y370,$AZ$1:$BD$4,5,FALSE))</f>
        <v>102.4936288822808</v>
      </c>
      <c r="AD370" s="28">
        <f t="shared" si="43"/>
        <v>86.051000000000002</v>
      </c>
      <c r="AE370" s="28">
        <f ca="1">[3]!RandTruncNormal(AD370,VLOOKUP(Y370,$AZ$1:$BD$4,4,FALSE),0,VLOOKUP(Y370,$AZ$1:$BD$4,5,FALSE))</f>
        <v>23.307990153215972</v>
      </c>
      <c r="AF370" s="29">
        <f t="shared" si="40"/>
        <v>0</v>
      </c>
      <c r="AG370" s="29">
        <f t="shared" si="41"/>
        <v>0</v>
      </c>
      <c r="AH370" s="28">
        <f t="shared" si="47"/>
        <v>0</v>
      </c>
      <c r="AI370" s="28">
        <f t="shared" si="44"/>
        <v>0</v>
      </c>
      <c r="AJ370" s="13">
        <f t="shared" ca="1" si="45"/>
        <v>-79.185638729064834</v>
      </c>
      <c r="AK370" s="68">
        <v>1</v>
      </c>
      <c r="AL370" s="68">
        <v>1</v>
      </c>
      <c r="AM370" s="68" t="str">
        <f t="shared" si="46"/>
        <v>Anthropogenic_roads_rivers</v>
      </c>
      <c r="AO370" s="68"/>
      <c r="AP370" s="68"/>
      <c r="AY370" s="68"/>
      <c r="AZ370" s="68"/>
    </row>
    <row r="371" spans="1:52">
      <c r="A371" s="27">
        <v>565</v>
      </c>
      <c r="B371" s="27" t="s">
        <v>440</v>
      </c>
      <c r="C371" s="27" t="s">
        <v>1978</v>
      </c>
      <c r="D371" s="27"/>
      <c r="E371" s="27"/>
      <c r="F371" s="27" t="s">
        <v>66</v>
      </c>
      <c r="G371" s="27">
        <v>9</v>
      </c>
      <c r="H371" s="27" t="s">
        <v>53</v>
      </c>
      <c r="I371" s="27" t="s">
        <v>54</v>
      </c>
      <c r="J371" s="27"/>
      <c r="K371" s="27"/>
      <c r="L371" s="27" t="s">
        <v>56</v>
      </c>
      <c r="M371" s="27" t="s">
        <v>66</v>
      </c>
      <c r="N371" s="27">
        <v>9</v>
      </c>
      <c r="O371" s="27" t="s">
        <v>53</v>
      </c>
      <c r="P371" s="27" t="s">
        <v>58</v>
      </c>
      <c r="Q371" s="27"/>
      <c r="R371" s="27"/>
      <c r="S371" s="27"/>
      <c r="T371" s="27"/>
      <c r="U371" s="27"/>
      <c r="V371" s="27" t="s">
        <v>440</v>
      </c>
      <c r="W371" s="27">
        <v>13.77792</v>
      </c>
      <c r="X371" s="27">
        <v>-85.369579999999999</v>
      </c>
      <c r="Y371" s="27" t="s">
        <v>1983</v>
      </c>
      <c r="Z371" s="27" t="s">
        <v>1979</v>
      </c>
      <c r="AA371" s="27" t="s">
        <v>1929</v>
      </c>
      <c r="AB371" s="28">
        <f t="shared" si="42"/>
        <v>86.051000000000002</v>
      </c>
      <c r="AC371" s="28">
        <f ca="1">[3]!RandTruncNormal(AB371,VLOOKUP(Y371,$AZ$1:$BD$4,4,FALSE),0,VLOOKUP(Y371,$AZ$1:$BD$4,5,FALSE))</f>
        <v>85.627031391549394</v>
      </c>
      <c r="AD371" s="28">
        <f t="shared" si="43"/>
        <v>86.051000000000002</v>
      </c>
      <c r="AE371" s="28">
        <f ca="1">[3]!RandTruncNormal(AD371,VLOOKUP(Y371,$AZ$1:$BD$4,4,FALSE),0,VLOOKUP(Y371,$AZ$1:$BD$4,5,FALSE))</f>
        <v>89.299107753776156</v>
      </c>
      <c r="AF371" s="29">
        <f t="shared" si="40"/>
        <v>0</v>
      </c>
      <c r="AG371" s="29">
        <f t="shared" si="41"/>
        <v>0</v>
      </c>
      <c r="AH371" s="28">
        <f t="shared" si="47"/>
        <v>0</v>
      </c>
      <c r="AI371" s="28">
        <f t="shared" si="44"/>
        <v>0</v>
      </c>
      <c r="AJ371" s="13">
        <f t="shared" ca="1" si="45"/>
        <v>3.6720763622267611</v>
      </c>
      <c r="AK371" s="68">
        <v>0</v>
      </c>
      <c r="AL371" s="68">
        <v>0</v>
      </c>
      <c r="AM371" s="68" t="str">
        <f t="shared" si="46"/>
        <v>Non-Anthropogenic</v>
      </c>
      <c r="AO371" s="68"/>
      <c r="AP371" s="68"/>
      <c r="AY371" s="68"/>
      <c r="AZ371" s="68"/>
    </row>
    <row r="372" spans="1:52">
      <c r="A372" s="27">
        <v>566</v>
      </c>
      <c r="B372" s="27" t="s">
        <v>441</v>
      </c>
      <c r="C372" s="27" t="s">
        <v>1978</v>
      </c>
      <c r="D372" s="27"/>
      <c r="E372" s="27"/>
      <c r="F372" s="27" t="s">
        <v>66</v>
      </c>
      <c r="G372" s="27">
        <v>9</v>
      </c>
      <c r="H372" s="27" t="s">
        <v>53</v>
      </c>
      <c r="I372" s="27" t="s">
        <v>54</v>
      </c>
      <c r="J372" s="27"/>
      <c r="K372" s="27"/>
      <c r="L372" s="27" t="s">
        <v>56</v>
      </c>
      <c r="M372" s="27" t="s">
        <v>66</v>
      </c>
      <c r="N372" s="27">
        <v>9</v>
      </c>
      <c r="O372" s="27" t="s">
        <v>53</v>
      </c>
      <c r="P372" s="27" t="s">
        <v>58</v>
      </c>
      <c r="Q372" s="27"/>
      <c r="R372" s="27"/>
      <c r="S372" s="27"/>
      <c r="T372" s="27"/>
      <c r="U372" s="27"/>
      <c r="V372" s="27" t="s">
        <v>441</v>
      </c>
      <c r="W372" s="27">
        <v>13.777839999999999</v>
      </c>
      <c r="X372" s="27">
        <v>-85.114540000000005</v>
      </c>
      <c r="Y372" s="27" t="s">
        <v>1983</v>
      </c>
      <c r="Z372" s="27" t="s">
        <v>1979</v>
      </c>
      <c r="AA372" s="27" t="s">
        <v>1929</v>
      </c>
      <c r="AB372" s="28">
        <f t="shared" si="42"/>
        <v>86.051000000000002</v>
      </c>
      <c r="AC372" s="28">
        <f ca="1">[3]!RandTruncNormal(AB372,VLOOKUP(Y372,$AZ$1:$BD$4,4,FALSE),0,VLOOKUP(Y372,$AZ$1:$BD$4,5,FALSE))</f>
        <v>113.43705675519419</v>
      </c>
      <c r="AD372" s="28">
        <f t="shared" si="43"/>
        <v>86.051000000000002</v>
      </c>
      <c r="AE372" s="28">
        <f ca="1">[3]!RandTruncNormal(AD372,VLOOKUP(Y372,$AZ$1:$BD$4,4,FALSE),0,VLOOKUP(Y372,$AZ$1:$BD$4,5,FALSE))</f>
        <v>68.200320253213491</v>
      </c>
      <c r="AF372" s="29">
        <f t="shared" si="40"/>
        <v>0</v>
      </c>
      <c r="AG372" s="29">
        <f t="shared" si="41"/>
        <v>0</v>
      </c>
      <c r="AH372" s="28">
        <f t="shared" si="47"/>
        <v>0</v>
      </c>
      <c r="AI372" s="28">
        <f t="shared" si="44"/>
        <v>0</v>
      </c>
      <c r="AJ372" s="13">
        <f t="shared" ca="1" si="45"/>
        <v>-45.236736501980701</v>
      </c>
      <c r="AK372" s="68">
        <v>1</v>
      </c>
      <c r="AL372" s="68">
        <v>0</v>
      </c>
      <c r="AM372" s="68" t="str">
        <f t="shared" si="46"/>
        <v>Anthropogenic_rivers</v>
      </c>
      <c r="AO372" s="68"/>
      <c r="AP372" s="68"/>
      <c r="AY372" s="68"/>
      <c r="AZ372" s="68"/>
    </row>
    <row r="373" spans="1:52">
      <c r="A373" s="27">
        <v>567</v>
      </c>
      <c r="B373" s="27" t="s">
        <v>442</v>
      </c>
      <c r="C373" s="27" t="s">
        <v>1978</v>
      </c>
      <c r="D373" s="27"/>
      <c r="E373" s="27"/>
      <c r="F373" s="27" t="s">
        <v>66</v>
      </c>
      <c r="G373" s="27">
        <v>9</v>
      </c>
      <c r="H373" s="27" t="s">
        <v>53</v>
      </c>
      <c r="I373" s="27" t="s">
        <v>54</v>
      </c>
      <c r="J373" s="27"/>
      <c r="K373" s="27"/>
      <c r="L373" s="27" t="s">
        <v>56</v>
      </c>
      <c r="M373" s="27" t="s">
        <v>66</v>
      </c>
      <c r="N373" s="27">
        <v>9</v>
      </c>
      <c r="O373" s="27" t="s">
        <v>53</v>
      </c>
      <c r="P373" s="27" t="s">
        <v>58</v>
      </c>
      <c r="Q373" s="27"/>
      <c r="R373" s="27"/>
      <c r="S373" s="27"/>
      <c r="T373" s="27"/>
      <c r="U373" s="27"/>
      <c r="V373" s="27" t="s">
        <v>442</v>
      </c>
      <c r="W373" s="27">
        <v>13.77726</v>
      </c>
      <c r="X373" s="27">
        <v>-84.646960000000007</v>
      </c>
      <c r="Y373" s="27" t="s">
        <v>1983</v>
      </c>
      <c r="Z373" s="27" t="s">
        <v>1979</v>
      </c>
      <c r="AA373" s="27" t="s">
        <v>1929</v>
      </c>
      <c r="AB373" s="28">
        <f t="shared" si="42"/>
        <v>86.051000000000002</v>
      </c>
      <c r="AC373" s="28">
        <f ca="1">[3]!RandTruncNormal(AB373,VLOOKUP(Y373,$AZ$1:$BD$4,4,FALSE),0,VLOOKUP(Y373,$AZ$1:$BD$4,5,FALSE))</f>
        <v>86.198968881184172</v>
      </c>
      <c r="AD373" s="28">
        <f t="shared" si="43"/>
        <v>86.051000000000002</v>
      </c>
      <c r="AE373" s="28">
        <f ca="1">[3]!RandTruncNormal(AD373,VLOOKUP(Y373,$AZ$1:$BD$4,4,FALSE),0,VLOOKUP(Y373,$AZ$1:$BD$4,5,FALSE))</f>
        <v>96.913844181245878</v>
      </c>
      <c r="AF373" s="29">
        <f t="shared" si="40"/>
        <v>0</v>
      </c>
      <c r="AG373" s="29">
        <f t="shared" si="41"/>
        <v>0</v>
      </c>
      <c r="AH373" s="28">
        <f t="shared" si="47"/>
        <v>0</v>
      </c>
      <c r="AI373" s="28">
        <f t="shared" si="44"/>
        <v>0</v>
      </c>
      <c r="AJ373" s="13">
        <f t="shared" ca="1" si="45"/>
        <v>10.714875300061706</v>
      </c>
      <c r="AK373" s="68">
        <v>0</v>
      </c>
      <c r="AL373" s="68">
        <v>0</v>
      </c>
      <c r="AM373" s="68" t="str">
        <f t="shared" si="46"/>
        <v>Non-Anthropogenic</v>
      </c>
      <c r="AO373" s="68"/>
      <c r="AP373" s="68"/>
      <c r="AY373" s="68"/>
      <c r="AZ373" s="68"/>
    </row>
    <row r="374" spans="1:52">
      <c r="A374" s="27">
        <v>568</v>
      </c>
      <c r="B374" s="27" t="s">
        <v>443</v>
      </c>
      <c r="C374" s="27" t="s">
        <v>1978</v>
      </c>
      <c r="D374" s="27"/>
      <c r="E374" s="27"/>
      <c r="F374" s="27" t="s">
        <v>66</v>
      </c>
      <c r="G374" s="27">
        <v>9</v>
      </c>
      <c r="H374" s="27" t="s">
        <v>53</v>
      </c>
      <c r="I374" s="27" t="s">
        <v>54</v>
      </c>
      <c r="J374" s="27"/>
      <c r="K374" s="27"/>
      <c r="L374" s="27" t="s">
        <v>56</v>
      </c>
      <c r="M374" s="27" t="s">
        <v>66</v>
      </c>
      <c r="N374" s="27">
        <v>9</v>
      </c>
      <c r="O374" s="27" t="s">
        <v>53</v>
      </c>
      <c r="P374" s="27" t="s">
        <v>58</v>
      </c>
      <c r="Q374" s="27"/>
      <c r="R374" s="27"/>
      <c r="S374" s="27"/>
      <c r="T374" s="27"/>
      <c r="U374" s="27"/>
      <c r="V374" s="27" t="s">
        <v>443</v>
      </c>
      <c r="W374" s="27">
        <v>13.77765</v>
      </c>
      <c r="X374" s="27">
        <v>-84.60445</v>
      </c>
      <c r="Y374" s="27" t="s">
        <v>1983</v>
      </c>
      <c r="Z374" s="27" t="s">
        <v>1979</v>
      </c>
      <c r="AA374" s="27" t="s">
        <v>1929</v>
      </c>
      <c r="AB374" s="28">
        <f t="shared" si="42"/>
        <v>86.051000000000002</v>
      </c>
      <c r="AC374" s="28">
        <f ca="1">[3]!RandTruncNormal(AB374,VLOOKUP(Y374,$AZ$1:$BD$4,4,FALSE),0,VLOOKUP(Y374,$AZ$1:$BD$4,5,FALSE))</f>
        <v>92.748518397190594</v>
      </c>
      <c r="AD374" s="28">
        <f t="shared" si="43"/>
        <v>86.051000000000002</v>
      </c>
      <c r="AE374" s="28">
        <f ca="1">[3]!RandTruncNormal(AD374,VLOOKUP(Y374,$AZ$1:$BD$4,4,FALSE),0,VLOOKUP(Y374,$AZ$1:$BD$4,5,FALSE))</f>
        <v>106.14588938822931</v>
      </c>
      <c r="AF374" s="29">
        <f t="shared" si="40"/>
        <v>0</v>
      </c>
      <c r="AG374" s="29">
        <f t="shared" si="41"/>
        <v>0</v>
      </c>
      <c r="AH374" s="28">
        <f t="shared" si="47"/>
        <v>0</v>
      </c>
      <c r="AI374" s="28">
        <f t="shared" si="44"/>
        <v>0</v>
      </c>
      <c r="AJ374" s="13">
        <f t="shared" ca="1" si="45"/>
        <v>13.397370991038713</v>
      </c>
      <c r="AK374" s="68">
        <v>1</v>
      </c>
      <c r="AL374" s="68">
        <v>0</v>
      </c>
      <c r="AM374" s="68" t="str">
        <f t="shared" si="46"/>
        <v>Anthropogenic_rivers</v>
      </c>
      <c r="AO374" s="68"/>
      <c r="AP374" s="68"/>
      <c r="AY374" s="68"/>
      <c r="AZ374" s="68"/>
    </row>
    <row r="375" spans="1:52">
      <c r="A375" s="27">
        <v>569</v>
      </c>
      <c r="B375" s="27" t="s">
        <v>444</v>
      </c>
      <c r="C375" s="27" t="s">
        <v>1978</v>
      </c>
      <c r="D375" s="27"/>
      <c r="E375" s="27"/>
      <c r="F375" s="27" t="s">
        <v>66</v>
      </c>
      <c r="G375" s="27">
        <v>9</v>
      </c>
      <c r="H375" s="27" t="s">
        <v>53</v>
      </c>
      <c r="I375" s="27" t="s">
        <v>54</v>
      </c>
      <c r="J375" s="27"/>
      <c r="K375" s="27"/>
      <c r="L375" s="27" t="s">
        <v>56</v>
      </c>
      <c r="M375" s="27" t="s">
        <v>66</v>
      </c>
      <c r="N375" s="27">
        <v>9</v>
      </c>
      <c r="O375" s="27" t="s">
        <v>53</v>
      </c>
      <c r="P375" s="27" t="s">
        <v>58</v>
      </c>
      <c r="Q375" s="27"/>
      <c r="R375" s="27"/>
      <c r="S375" s="27"/>
      <c r="T375" s="27"/>
      <c r="U375" s="27"/>
      <c r="V375" s="27" t="s">
        <v>444</v>
      </c>
      <c r="W375" s="27">
        <v>13.77754</v>
      </c>
      <c r="X375" s="27">
        <v>-84.349410000000006</v>
      </c>
      <c r="Y375" s="27" t="s">
        <v>1983</v>
      </c>
      <c r="Z375" s="27" t="s">
        <v>1979</v>
      </c>
      <c r="AA375" s="27" t="s">
        <v>1928</v>
      </c>
      <c r="AB375" s="28">
        <f t="shared" si="42"/>
        <v>86.051000000000002</v>
      </c>
      <c r="AC375" s="28">
        <f ca="1">[3]!RandTruncNormal(AB375,VLOOKUP(Y375,$AZ$1:$BD$4,4,FALSE),0,VLOOKUP(Y375,$AZ$1:$BD$4,5,FALSE))</f>
        <v>86.559039394139944</v>
      </c>
      <c r="AD375" s="28">
        <f t="shared" si="43"/>
        <v>86.051000000000002</v>
      </c>
      <c r="AE375" s="28">
        <f ca="1">[3]!RandTruncNormal(AD375,VLOOKUP(Y375,$AZ$1:$BD$4,4,FALSE),0,VLOOKUP(Y375,$AZ$1:$BD$4,5,FALSE))</f>
        <v>131.24273905078829</v>
      </c>
      <c r="AF375" s="29">
        <f t="shared" si="40"/>
        <v>0</v>
      </c>
      <c r="AG375" s="29">
        <f t="shared" si="41"/>
        <v>0</v>
      </c>
      <c r="AH375" s="28">
        <f t="shared" si="47"/>
        <v>0</v>
      </c>
      <c r="AI375" s="28">
        <f t="shared" si="44"/>
        <v>0</v>
      </c>
      <c r="AJ375" s="13">
        <f t="shared" ca="1" si="45"/>
        <v>44.683699656648344</v>
      </c>
      <c r="AK375" s="68">
        <v>1</v>
      </c>
      <c r="AL375" s="68">
        <v>1</v>
      </c>
      <c r="AM375" s="68" t="str">
        <f t="shared" si="46"/>
        <v>Anthropogenic_roads_rivers</v>
      </c>
      <c r="AO375" s="68"/>
      <c r="AP375" s="68"/>
      <c r="AY375" s="68"/>
      <c r="AZ375" s="68"/>
    </row>
    <row r="376" spans="1:52">
      <c r="A376" s="27">
        <v>570</v>
      </c>
      <c r="B376" s="27" t="s">
        <v>445</v>
      </c>
      <c r="C376" s="27" t="s">
        <v>1978</v>
      </c>
      <c r="D376" s="27"/>
      <c r="E376" s="27"/>
      <c r="F376" s="27" t="s">
        <v>66</v>
      </c>
      <c r="G376" s="27">
        <v>9</v>
      </c>
      <c r="H376" s="27" t="s">
        <v>53</v>
      </c>
      <c r="I376" s="27" t="s">
        <v>54</v>
      </c>
      <c r="J376" s="27"/>
      <c r="K376" s="27"/>
      <c r="L376" s="27" t="s">
        <v>56</v>
      </c>
      <c r="M376" s="27" t="s">
        <v>66</v>
      </c>
      <c r="N376" s="27">
        <v>9</v>
      </c>
      <c r="O376" s="27" t="s">
        <v>53</v>
      </c>
      <c r="P376" s="27" t="s">
        <v>58</v>
      </c>
      <c r="Q376" s="27"/>
      <c r="R376" s="27"/>
      <c r="S376" s="27"/>
      <c r="T376" s="27"/>
      <c r="U376" s="27"/>
      <c r="V376" s="27" t="s">
        <v>445</v>
      </c>
      <c r="W376" s="27">
        <v>13.777469999999999</v>
      </c>
      <c r="X376" s="27">
        <v>-84.179379999999995</v>
      </c>
      <c r="Y376" s="27" t="s">
        <v>1983</v>
      </c>
      <c r="Z376" s="27" t="s">
        <v>1979</v>
      </c>
      <c r="AA376" s="27" t="s">
        <v>1929</v>
      </c>
      <c r="AB376" s="28">
        <f t="shared" si="42"/>
        <v>86.051000000000002</v>
      </c>
      <c r="AC376" s="28">
        <f ca="1">[3]!RandTruncNormal(AB376,VLOOKUP(Y376,$AZ$1:$BD$4,4,FALSE),0,VLOOKUP(Y376,$AZ$1:$BD$4,5,FALSE))</f>
        <v>45.373875978954494</v>
      </c>
      <c r="AD376" s="28">
        <f t="shared" si="43"/>
        <v>86.051000000000002</v>
      </c>
      <c r="AE376" s="28">
        <f ca="1">[3]!RandTruncNormal(AD376,VLOOKUP(Y376,$AZ$1:$BD$4,4,FALSE),0,VLOOKUP(Y376,$AZ$1:$BD$4,5,FALSE))</f>
        <v>53.153559557779388</v>
      </c>
      <c r="AF376" s="29">
        <f t="shared" si="40"/>
        <v>0</v>
      </c>
      <c r="AG376" s="29">
        <f t="shared" si="41"/>
        <v>0</v>
      </c>
      <c r="AH376" s="28">
        <f t="shared" si="47"/>
        <v>0</v>
      </c>
      <c r="AI376" s="28">
        <f t="shared" si="44"/>
        <v>0</v>
      </c>
      <c r="AJ376" s="13">
        <f t="shared" ca="1" si="45"/>
        <v>7.7796835788248941</v>
      </c>
      <c r="AK376" s="68">
        <v>1</v>
      </c>
      <c r="AL376" s="68">
        <v>0</v>
      </c>
      <c r="AM376" s="68" t="str">
        <f t="shared" si="46"/>
        <v>Anthropogenic_rivers</v>
      </c>
      <c r="AO376" s="68"/>
      <c r="AP376" s="68"/>
      <c r="AY376" s="68"/>
      <c r="AZ376" s="68"/>
    </row>
    <row r="377" spans="1:52">
      <c r="A377" s="27">
        <v>571</v>
      </c>
      <c r="B377" s="27" t="s">
        <v>446</v>
      </c>
      <c r="C377" s="27" t="s">
        <v>1978</v>
      </c>
      <c r="D377" s="27"/>
      <c r="E377" s="27"/>
      <c r="F377" s="27" t="s">
        <v>66</v>
      </c>
      <c r="G377" s="27">
        <v>9</v>
      </c>
      <c r="H377" s="27" t="s">
        <v>64</v>
      </c>
      <c r="I377" s="27" t="s">
        <v>54</v>
      </c>
      <c r="J377" s="27"/>
      <c r="K377" s="27"/>
      <c r="L377" s="27" t="s">
        <v>56</v>
      </c>
      <c r="M377" s="27" t="s">
        <v>66</v>
      </c>
      <c r="N377" s="27">
        <v>8</v>
      </c>
      <c r="O377" s="27" t="s">
        <v>53</v>
      </c>
      <c r="P377" s="27" t="s">
        <v>58</v>
      </c>
      <c r="Q377" s="27"/>
      <c r="R377" s="27"/>
      <c r="S377" s="27"/>
      <c r="T377" s="27"/>
      <c r="U377" s="27"/>
      <c r="V377" s="27" t="s">
        <v>446</v>
      </c>
      <c r="W377" s="27">
        <v>13.77727</v>
      </c>
      <c r="X377" s="27">
        <v>-83.669300000000007</v>
      </c>
      <c r="Y377" s="27" t="s">
        <v>1983</v>
      </c>
      <c r="Z377" s="27" t="s">
        <v>1977</v>
      </c>
      <c r="AA377" s="27" t="s">
        <v>1929</v>
      </c>
      <c r="AB377" s="28">
        <f t="shared" si="42"/>
        <v>86.051000000000002</v>
      </c>
      <c r="AC377" s="28">
        <f ca="1">[3]!RandTruncNormal(AB377,VLOOKUP(Y377,$AZ$1:$BD$4,4,FALSE),0,VLOOKUP(Y377,$AZ$1:$BD$4,5,FALSE))</f>
        <v>64.237845098035208</v>
      </c>
      <c r="AD377" s="28">
        <f t="shared" si="43"/>
        <v>78.992111111111114</v>
      </c>
      <c r="AE377" s="28">
        <f ca="1">[3]!RandTruncNormal(AD377,VLOOKUP(Y377,$AZ$1:$BD$4,4,FALSE),0,VLOOKUP(Y377,$AZ$1:$BD$4,5,FALSE))</f>
        <v>76.766086726224302</v>
      </c>
      <c r="AF377" s="29">
        <f t="shared" si="40"/>
        <v>-0.1111111111111111</v>
      </c>
      <c r="AG377" s="29">
        <f t="shared" si="41"/>
        <v>0</v>
      </c>
      <c r="AH377" s="28">
        <f t="shared" si="47"/>
        <v>0</v>
      </c>
      <c r="AI377" s="28">
        <f t="shared" si="44"/>
        <v>-7.0588888888888883</v>
      </c>
      <c r="AJ377" s="13">
        <f t="shared" ca="1" si="45"/>
        <v>12.528241628189093</v>
      </c>
      <c r="AK377" s="68">
        <v>0</v>
      </c>
      <c r="AL377" s="68">
        <v>0</v>
      </c>
      <c r="AM377" s="68" t="str">
        <f t="shared" si="46"/>
        <v>Non-Anthropogenic</v>
      </c>
      <c r="AO377" s="68"/>
      <c r="AP377" s="68"/>
      <c r="AY377" s="68"/>
      <c r="AZ377" s="68"/>
    </row>
    <row r="378" spans="1:52">
      <c r="A378" s="27">
        <v>572</v>
      </c>
      <c r="B378" s="27" t="s">
        <v>447</v>
      </c>
      <c r="C378" s="27" t="s">
        <v>1978</v>
      </c>
      <c r="D378" s="27"/>
      <c r="E378" s="27"/>
      <c r="F378" s="27" t="s">
        <v>66</v>
      </c>
      <c r="G378" s="27">
        <v>9</v>
      </c>
      <c r="H378" s="27" t="s">
        <v>53</v>
      </c>
      <c r="I378" s="27" t="s">
        <v>54</v>
      </c>
      <c r="J378" s="27"/>
      <c r="K378" s="27"/>
      <c r="L378" s="27" t="s">
        <v>56</v>
      </c>
      <c r="M378" s="27" t="s">
        <v>66</v>
      </c>
      <c r="N378" s="27">
        <v>9</v>
      </c>
      <c r="O378" s="27" t="s">
        <v>53</v>
      </c>
      <c r="P378" s="27" t="s">
        <v>58</v>
      </c>
      <c r="Q378" s="27"/>
      <c r="R378" s="27"/>
      <c r="S378" s="27"/>
      <c r="T378" s="27"/>
      <c r="U378" s="27"/>
      <c r="V378" s="27" t="s">
        <v>447</v>
      </c>
      <c r="W378" s="27">
        <v>13.82071</v>
      </c>
      <c r="X378" s="27">
        <v>-85.496830000000003</v>
      </c>
      <c r="Y378" s="27" t="s">
        <v>1983</v>
      </c>
      <c r="Z378" s="27" t="s">
        <v>1979</v>
      </c>
      <c r="AA378" s="27" t="s">
        <v>1929</v>
      </c>
      <c r="AB378" s="28">
        <f t="shared" si="42"/>
        <v>86.051000000000002</v>
      </c>
      <c r="AC378" s="28">
        <f ca="1">[3]!RandTruncNormal(AB378,VLOOKUP(Y378,$AZ$1:$BD$4,4,FALSE),0,VLOOKUP(Y378,$AZ$1:$BD$4,5,FALSE))</f>
        <v>89.157136240272038</v>
      </c>
      <c r="AD378" s="28">
        <f t="shared" si="43"/>
        <v>86.051000000000002</v>
      </c>
      <c r="AE378" s="28">
        <f ca="1">[3]!RandTruncNormal(AD378,VLOOKUP(Y378,$AZ$1:$BD$4,4,FALSE),0,VLOOKUP(Y378,$AZ$1:$BD$4,5,FALSE))</f>
        <v>59.713009871203909</v>
      </c>
      <c r="AF378" s="29">
        <f t="shared" si="40"/>
        <v>0</v>
      </c>
      <c r="AG378" s="29">
        <f t="shared" si="41"/>
        <v>0</v>
      </c>
      <c r="AH378" s="28">
        <f t="shared" si="47"/>
        <v>0</v>
      </c>
      <c r="AI378" s="28">
        <f t="shared" si="44"/>
        <v>0</v>
      </c>
      <c r="AJ378" s="13">
        <f t="shared" ca="1" si="45"/>
        <v>-29.44412636906813</v>
      </c>
      <c r="AK378" s="68">
        <v>0</v>
      </c>
      <c r="AL378" s="68">
        <v>1</v>
      </c>
      <c r="AM378" s="68" t="str">
        <f t="shared" si="46"/>
        <v>Anthopogenic_roads</v>
      </c>
      <c r="AO378" s="68"/>
      <c r="AP378" s="68"/>
      <c r="AY378" s="68"/>
      <c r="AZ378" s="68"/>
    </row>
    <row r="379" spans="1:52">
      <c r="A379" s="27">
        <v>573</v>
      </c>
      <c r="B379" s="27" t="s">
        <v>448</v>
      </c>
      <c r="C379" s="27" t="s">
        <v>1978</v>
      </c>
      <c r="D379" s="27"/>
      <c r="E379" s="27"/>
      <c r="F379" s="27" t="s">
        <v>66</v>
      </c>
      <c r="G379" s="27">
        <v>9</v>
      </c>
      <c r="H379" s="27" t="s">
        <v>53</v>
      </c>
      <c r="I379" s="27" t="s">
        <v>54</v>
      </c>
      <c r="J379" s="27"/>
      <c r="K379" s="27"/>
      <c r="L379" s="27" t="s">
        <v>56</v>
      </c>
      <c r="M379" s="27" t="s">
        <v>66</v>
      </c>
      <c r="N379" s="27">
        <v>9</v>
      </c>
      <c r="O379" s="27" t="s">
        <v>53</v>
      </c>
      <c r="P379" s="27" t="s">
        <v>58</v>
      </c>
      <c r="Q379" s="27"/>
      <c r="R379" s="27"/>
      <c r="S379" s="27"/>
      <c r="T379" s="27"/>
      <c r="U379" s="27"/>
      <c r="V379" s="27" t="s">
        <v>448</v>
      </c>
      <c r="W379" s="27">
        <v>13.82033</v>
      </c>
      <c r="X379" s="27">
        <v>-85.199200000000005</v>
      </c>
      <c r="Y379" s="27" t="s">
        <v>1983</v>
      </c>
      <c r="Z379" s="27" t="s">
        <v>1979</v>
      </c>
      <c r="AA379" s="27" t="s">
        <v>1929</v>
      </c>
      <c r="AB379" s="28">
        <f t="shared" si="42"/>
        <v>86.051000000000002</v>
      </c>
      <c r="AC379" s="28">
        <f ca="1">[3]!RandTruncNormal(AB379,VLOOKUP(Y379,$AZ$1:$BD$4,4,FALSE),0,VLOOKUP(Y379,$AZ$1:$BD$4,5,FALSE))</f>
        <v>159.79160824801554</v>
      </c>
      <c r="AD379" s="28">
        <f t="shared" si="43"/>
        <v>86.051000000000002</v>
      </c>
      <c r="AE379" s="28">
        <f ca="1">[3]!RandTruncNormal(AD379,VLOOKUP(Y379,$AZ$1:$BD$4,4,FALSE),0,VLOOKUP(Y379,$AZ$1:$BD$4,5,FALSE))</f>
        <v>71.735487585241984</v>
      </c>
      <c r="AF379" s="29">
        <f t="shared" si="40"/>
        <v>0</v>
      </c>
      <c r="AG379" s="29">
        <f t="shared" si="41"/>
        <v>0</v>
      </c>
      <c r="AH379" s="28">
        <f t="shared" si="47"/>
        <v>0</v>
      </c>
      <c r="AI379" s="28">
        <f t="shared" si="44"/>
        <v>0</v>
      </c>
      <c r="AJ379" s="13">
        <f t="shared" ca="1" si="45"/>
        <v>-88.056120662773552</v>
      </c>
      <c r="AK379" s="68">
        <v>0</v>
      </c>
      <c r="AL379" s="68">
        <v>0</v>
      </c>
      <c r="AM379" s="68" t="str">
        <f t="shared" si="46"/>
        <v>Non-Anthropogenic</v>
      </c>
      <c r="AO379" s="68"/>
      <c r="AP379" s="68"/>
      <c r="AY379" s="68"/>
      <c r="AZ379" s="68"/>
    </row>
    <row r="380" spans="1:52">
      <c r="A380" s="27">
        <v>574</v>
      </c>
      <c r="B380" s="27" t="s">
        <v>449</v>
      </c>
      <c r="C380" s="27" t="s">
        <v>1978</v>
      </c>
      <c r="D380" s="27"/>
      <c r="E380" s="27"/>
      <c r="F380" s="27" t="s">
        <v>66</v>
      </c>
      <c r="G380" s="27">
        <v>9</v>
      </c>
      <c r="H380" s="27" t="s">
        <v>53</v>
      </c>
      <c r="I380" s="27" t="s">
        <v>54</v>
      </c>
      <c r="J380" s="27"/>
      <c r="K380" s="27"/>
      <c r="L380" s="27" t="s">
        <v>56</v>
      </c>
      <c r="M380" s="27" t="s">
        <v>66</v>
      </c>
      <c r="N380" s="27">
        <v>9</v>
      </c>
      <c r="O380" s="27" t="s">
        <v>53</v>
      </c>
      <c r="P380" s="27" t="s">
        <v>58</v>
      </c>
      <c r="Q380" s="27"/>
      <c r="R380" s="27"/>
      <c r="S380" s="27"/>
      <c r="T380" s="27"/>
      <c r="U380" s="27"/>
      <c r="V380" s="27" t="s">
        <v>449</v>
      </c>
      <c r="W380" s="27">
        <v>13.820639999999999</v>
      </c>
      <c r="X380" s="27">
        <v>-85.241739999999993</v>
      </c>
      <c r="Y380" s="27" t="s">
        <v>1983</v>
      </c>
      <c r="Z380" s="27" t="s">
        <v>1979</v>
      </c>
      <c r="AA380" s="27" t="s">
        <v>1929</v>
      </c>
      <c r="AB380" s="28">
        <f t="shared" si="42"/>
        <v>86.051000000000002</v>
      </c>
      <c r="AC380" s="28">
        <f ca="1">[3]!RandTruncNormal(AB380,VLOOKUP(Y380,$AZ$1:$BD$4,4,FALSE),0,VLOOKUP(Y380,$AZ$1:$BD$4,5,FALSE))</f>
        <v>97.878367784450717</v>
      </c>
      <c r="AD380" s="28">
        <f t="shared" si="43"/>
        <v>86.051000000000002</v>
      </c>
      <c r="AE380" s="28">
        <f ca="1">[3]!RandTruncNormal(AD380,VLOOKUP(Y380,$AZ$1:$BD$4,4,FALSE),0,VLOOKUP(Y380,$AZ$1:$BD$4,5,FALSE))</f>
        <v>151.49891311747908</v>
      </c>
      <c r="AF380" s="29">
        <f t="shared" si="40"/>
        <v>0</v>
      </c>
      <c r="AG380" s="29">
        <f t="shared" si="41"/>
        <v>0</v>
      </c>
      <c r="AH380" s="28">
        <f t="shared" si="47"/>
        <v>0</v>
      </c>
      <c r="AI380" s="28">
        <f t="shared" si="44"/>
        <v>0</v>
      </c>
      <c r="AJ380" s="13">
        <f t="shared" ca="1" si="45"/>
        <v>53.62054533302836</v>
      </c>
      <c r="AK380" s="68">
        <v>0</v>
      </c>
      <c r="AL380" s="68">
        <v>0</v>
      </c>
      <c r="AM380" s="68" t="str">
        <f t="shared" si="46"/>
        <v>Non-Anthropogenic</v>
      </c>
      <c r="AO380" s="68"/>
      <c r="AP380" s="68"/>
      <c r="AY380" s="68"/>
      <c r="AZ380" s="68"/>
    </row>
    <row r="381" spans="1:52">
      <c r="A381" s="27">
        <v>575</v>
      </c>
      <c r="B381" s="27" t="s">
        <v>450</v>
      </c>
      <c r="C381" s="27" t="s">
        <v>1978</v>
      </c>
      <c r="D381" s="27"/>
      <c r="E381" s="27"/>
      <c r="F381" s="27" t="s">
        <v>66</v>
      </c>
      <c r="G381" s="27">
        <v>9</v>
      </c>
      <c r="H381" s="27" t="s">
        <v>53</v>
      </c>
      <c r="I381" s="27" t="s">
        <v>54</v>
      </c>
      <c r="J381" s="27"/>
      <c r="K381" s="27"/>
      <c r="L381" s="27" t="s">
        <v>56</v>
      </c>
      <c r="M381" s="27" t="s">
        <v>66</v>
      </c>
      <c r="N381" s="27">
        <v>9</v>
      </c>
      <c r="O381" s="27" t="s">
        <v>53</v>
      </c>
      <c r="P381" s="27" t="s">
        <v>58</v>
      </c>
      <c r="Q381" s="27"/>
      <c r="R381" s="27"/>
      <c r="S381" s="27"/>
      <c r="T381" s="27"/>
      <c r="U381" s="27"/>
      <c r="V381" s="27" t="s">
        <v>450</v>
      </c>
      <c r="W381" s="27">
        <v>13.820600000000001</v>
      </c>
      <c r="X381" s="27">
        <v>-85.071680000000001</v>
      </c>
      <c r="Y381" s="27" t="s">
        <v>1983</v>
      </c>
      <c r="Z381" s="27" t="s">
        <v>1979</v>
      </c>
      <c r="AA381" s="27" t="s">
        <v>1929</v>
      </c>
      <c r="AB381" s="28">
        <f t="shared" si="42"/>
        <v>86.051000000000002</v>
      </c>
      <c r="AC381" s="28">
        <f ca="1">[3]!RandTruncNormal(AB381,VLOOKUP(Y381,$AZ$1:$BD$4,4,FALSE),0,VLOOKUP(Y381,$AZ$1:$BD$4,5,FALSE))</f>
        <v>113.39146895899984</v>
      </c>
      <c r="AD381" s="28">
        <f t="shared" si="43"/>
        <v>86.051000000000002</v>
      </c>
      <c r="AE381" s="28">
        <f ca="1">[3]!RandTruncNormal(AD381,VLOOKUP(Y381,$AZ$1:$BD$4,4,FALSE),0,VLOOKUP(Y381,$AZ$1:$BD$4,5,FALSE))</f>
        <v>62.435443031174401</v>
      </c>
      <c r="AF381" s="29">
        <f t="shared" si="40"/>
        <v>0</v>
      </c>
      <c r="AG381" s="29">
        <f t="shared" si="41"/>
        <v>0</v>
      </c>
      <c r="AH381" s="28">
        <f t="shared" si="47"/>
        <v>0</v>
      </c>
      <c r="AI381" s="28">
        <f t="shared" si="44"/>
        <v>0</v>
      </c>
      <c r="AJ381" s="13">
        <f t="shared" ca="1" si="45"/>
        <v>-50.956025927825436</v>
      </c>
      <c r="AK381" s="68">
        <v>1</v>
      </c>
      <c r="AL381" s="68">
        <v>0</v>
      </c>
      <c r="AM381" s="68" t="str">
        <f t="shared" si="46"/>
        <v>Anthropogenic_rivers</v>
      </c>
      <c r="AO381" s="68"/>
      <c r="AP381" s="68"/>
      <c r="AY381" s="68"/>
      <c r="AZ381" s="68"/>
    </row>
    <row r="382" spans="1:52">
      <c r="A382" s="27">
        <v>576</v>
      </c>
      <c r="B382" s="27" t="s">
        <v>451</v>
      </c>
      <c r="C382" s="27" t="s">
        <v>1978</v>
      </c>
      <c r="D382" s="27"/>
      <c r="E382" s="27"/>
      <c r="F382" s="27" t="s">
        <v>66</v>
      </c>
      <c r="G382" s="27">
        <v>9</v>
      </c>
      <c r="H382" s="27" t="s">
        <v>53</v>
      </c>
      <c r="I382" s="27" t="s">
        <v>54</v>
      </c>
      <c r="J382" s="27"/>
      <c r="K382" s="27"/>
      <c r="L382" s="27" t="s">
        <v>56</v>
      </c>
      <c r="M382" s="27" t="s">
        <v>66</v>
      </c>
      <c r="N382" s="27">
        <v>9</v>
      </c>
      <c r="O382" s="27" t="s">
        <v>53</v>
      </c>
      <c r="P382" s="27" t="s">
        <v>58</v>
      </c>
      <c r="Q382" s="27"/>
      <c r="R382" s="27"/>
      <c r="S382" s="27"/>
      <c r="T382" s="27"/>
      <c r="U382" s="27"/>
      <c r="V382" s="27" t="s">
        <v>451</v>
      </c>
      <c r="W382" s="27">
        <v>13.8202</v>
      </c>
      <c r="X382" s="27">
        <v>-84.859089999999995</v>
      </c>
      <c r="Y382" s="27" t="s">
        <v>1983</v>
      </c>
      <c r="Z382" s="27" t="s">
        <v>1979</v>
      </c>
      <c r="AA382" s="27" t="s">
        <v>1929</v>
      </c>
      <c r="AB382" s="28">
        <f t="shared" si="42"/>
        <v>86.051000000000002</v>
      </c>
      <c r="AC382" s="28">
        <f ca="1">[3]!RandTruncNormal(AB382,VLOOKUP(Y382,$AZ$1:$BD$4,4,FALSE),0,VLOOKUP(Y382,$AZ$1:$BD$4,5,FALSE))</f>
        <v>95.829997468731477</v>
      </c>
      <c r="AD382" s="28">
        <f t="shared" si="43"/>
        <v>86.051000000000002</v>
      </c>
      <c r="AE382" s="28">
        <f ca="1">[3]!RandTruncNormal(AD382,VLOOKUP(Y382,$AZ$1:$BD$4,4,FALSE),0,VLOOKUP(Y382,$AZ$1:$BD$4,5,FALSE))</f>
        <v>113.04667943397762</v>
      </c>
      <c r="AF382" s="29">
        <f t="shared" si="40"/>
        <v>0</v>
      </c>
      <c r="AG382" s="29">
        <f t="shared" si="41"/>
        <v>0</v>
      </c>
      <c r="AH382" s="28">
        <f t="shared" si="47"/>
        <v>0</v>
      </c>
      <c r="AI382" s="28">
        <f t="shared" si="44"/>
        <v>0</v>
      </c>
      <c r="AJ382" s="13">
        <f t="shared" ca="1" si="45"/>
        <v>17.216681965246138</v>
      </c>
      <c r="AK382" s="68">
        <v>1</v>
      </c>
      <c r="AL382" s="68">
        <v>0</v>
      </c>
      <c r="AM382" s="68" t="str">
        <f t="shared" si="46"/>
        <v>Anthropogenic_rivers</v>
      </c>
      <c r="AO382" s="68"/>
      <c r="AP382" s="68"/>
      <c r="AY382" s="68"/>
      <c r="AZ382" s="68"/>
    </row>
    <row r="383" spans="1:52">
      <c r="A383" s="27">
        <v>577</v>
      </c>
      <c r="B383" s="27" t="s">
        <v>452</v>
      </c>
      <c r="C383" s="27" t="s">
        <v>1978</v>
      </c>
      <c r="D383" s="27"/>
      <c r="E383" s="27"/>
      <c r="F383" s="27" t="s">
        <v>66</v>
      </c>
      <c r="G383" s="27">
        <v>9</v>
      </c>
      <c r="H383" s="27" t="s">
        <v>53</v>
      </c>
      <c r="I383" s="27" t="s">
        <v>54</v>
      </c>
      <c r="J383" s="27"/>
      <c r="K383" s="27"/>
      <c r="L383" s="27" t="s">
        <v>56</v>
      </c>
      <c r="M383" s="27" t="s">
        <v>66</v>
      </c>
      <c r="N383" s="27">
        <v>9</v>
      </c>
      <c r="O383" s="27" t="s">
        <v>53</v>
      </c>
      <c r="P383" s="27" t="s">
        <v>58</v>
      </c>
      <c r="Q383" s="27"/>
      <c r="R383" s="27"/>
      <c r="S383" s="27"/>
      <c r="T383" s="27"/>
      <c r="U383" s="27"/>
      <c r="V383" s="27" t="s">
        <v>452</v>
      </c>
      <c r="W383" s="27">
        <v>13.8209</v>
      </c>
      <c r="X383" s="27">
        <v>-84.604029999999995</v>
      </c>
      <c r="Y383" s="27" t="s">
        <v>1983</v>
      </c>
      <c r="Z383" s="27" t="s">
        <v>1979</v>
      </c>
      <c r="AA383" s="27" t="s">
        <v>1929</v>
      </c>
      <c r="AB383" s="28">
        <f t="shared" si="42"/>
        <v>86.051000000000002</v>
      </c>
      <c r="AC383" s="28">
        <f ca="1">[3]!RandTruncNormal(AB383,VLOOKUP(Y383,$AZ$1:$BD$4,4,FALSE),0,VLOOKUP(Y383,$AZ$1:$BD$4,5,FALSE))</f>
        <v>124.23580358733166</v>
      </c>
      <c r="AD383" s="28">
        <f t="shared" si="43"/>
        <v>86.051000000000002</v>
      </c>
      <c r="AE383" s="28">
        <f ca="1">[3]!RandTruncNormal(AD383,VLOOKUP(Y383,$AZ$1:$BD$4,4,FALSE),0,VLOOKUP(Y383,$AZ$1:$BD$4,5,FALSE))</f>
        <v>140.88087614817928</v>
      </c>
      <c r="AF383" s="29">
        <f t="shared" si="40"/>
        <v>0</v>
      </c>
      <c r="AG383" s="29">
        <f t="shared" si="41"/>
        <v>0</v>
      </c>
      <c r="AH383" s="28">
        <f t="shared" si="47"/>
        <v>0</v>
      </c>
      <c r="AI383" s="28">
        <f t="shared" si="44"/>
        <v>0</v>
      </c>
      <c r="AJ383" s="13">
        <f t="shared" ca="1" si="45"/>
        <v>16.645072560847623</v>
      </c>
      <c r="AK383" s="68">
        <v>1</v>
      </c>
      <c r="AL383" s="68">
        <v>0</v>
      </c>
      <c r="AM383" s="68" t="str">
        <f t="shared" si="46"/>
        <v>Anthropogenic_rivers</v>
      </c>
      <c r="AO383" s="68"/>
      <c r="AP383" s="68"/>
      <c r="AY383" s="68"/>
      <c r="AZ383" s="68"/>
    </row>
    <row r="384" spans="1:52">
      <c r="A384" s="27">
        <v>578</v>
      </c>
      <c r="B384" s="27" t="s">
        <v>453</v>
      </c>
      <c r="C384" s="27" t="s">
        <v>1978</v>
      </c>
      <c r="D384" s="27"/>
      <c r="E384" s="27"/>
      <c r="F384" s="27" t="s">
        <v>66</v>
      </c>
      <c r="G384" s="27">
        <v>9</v>
      </c>
      <c r="H384" s="27" t="s">
        <v>53</v>
      </c>
      <c r="I384" s="27" t="s">
        <v>54</v>
      </c>
      <c r="J384" s="27"/>
      <c r="K384" s="27"/>
      <c r="L384" s="27" t="s">
        <v>56</v>
      </c>
      <c r="M384" s="27" t="s">
        <v>66</v>
      </c>
      <c r="N384" s="27">
        <v>9</v>
      </c>
      <c r="O384" s="27" t="s">
        <v>61</v>
      </c>
      <c r="P384" s="27" t="s">
        <v>58</v>
      </c>
      <c r="Q384" s="27"/>
      <c r="R384" s="27"/>
      <c r="S384" s="27"/>
      <c r="T384" s="27"/>
      <c r="U384" s="27"/>
      <c r="V384" s="27" t="s">
        <v>453</v>
      </c>
      <c r="W384" s="27">
        <v>13.819990000000001</v>
      </c>
      <c r="X384" s="27">
        <v>-84.348920000000007</v>
      </c>
      <c r="Y384" s="27" t="s">
        <v>1983</v>
      </c>
      <c r="Z384" s="27" t="s">
        <v>1979</v>
      </c>
      <c r="AA384" s="27" t="s">
        <v>1928</v>
      </c>
      <c r="AB384" s="28">
        <f t="shared" si="42"/>
        <v>86.051000000000002</v>
      </c>
      <c r="AC384" s="28">
        <f ca="1">[3]!RandTruncNormal(AB384,VLOOKUP(Y384,$AZ$1:$BD$4,4,FALSE),0,VLOOKUP(Y384,$AZ$1:$BD$4,5,FALSE))</f>
        <v>55.30600620541383</v>
      </c>
      <c r="AD384" s="28">
        <f t="shared" si="43"/>
        <v>86.051000000000002</v>
      </c>
      <c r="AE384" s="28">
        <f ca="1">[3]!RandTruncNormal(AD384,VLOOKUP(Y384,$AZ$1:$BD$4,4,FALSE),0,VLOOKUP(Y384,$AZ$1:$BD$4,5,FALSE))</f>
        <v>113.63328574801821</v>
      </c>
      <c r="AF384" s="29">
        <f t="shared" si="40"/>
        <v>0</v>
      </c>
      <c r="AG384" s="29">
        <f t="shared" si="41"/>
        <v>0</v>
      </c>
      <c r="AH384" s="28">
        <f t="shared" si="47"/>
        <v>0</v>
      </c>
      <c r="AI384" s="28">
        <f t="shared" si="44"/>
        <v>0</v>
      </c>
      <c r="AJ384" s="13">
        <f t="shared" ca="1" si="45"/>
        <v>58.32727954260438</v>
      </c>
      <c r="AK384" s="68">
        <v>1</v>
      </c>
      <c r="AL384" s="68">
        <v>1</v>
      </c>
      <c r="AM384" s="68" t="str">
        <f t="shared" si="46"/>
        <v>Anthropogenic_roads_rivers</v>
      </c>
      <c r="AO384" s="68"/>
      <c r="AP384" s="68"/>
      <c r="AY384" s="68"/>
      <c r="AZ384" s="68"/>
    </row>
    <row r="385" spans="1:52">
      <c r="A385" s="27">
        <v>579</v>
      </c>
      <c r="B385" s="27" t="s">
        <v>454</v>
      </c>
      <c r="C385" s="27" t="s">
        <v>1978</v>
      </c>
      <c r="D385" s="27"/>
      <c r="E385" s="27"/>
      <c r="F385" s="27" t="s">
        <v>66</v>
      </c>
      <c r="G385" s="27">
        <v>8</v>
      </c>
      <c r="H385" s="27" t="s">
        <v>53</v>
      </c>
      <c r="I385" s="27" t="s">
        <v>54</v>
      </c>
      <c r="J385" s="27"/>
      <c r="K385" s="27"/>
      <c r="L385" s="27" t="s">
        <v>56</v>
      </c>
      <c r="M385" s="27" t="s">
        <v>65</v>
      </c>
      <c r="N385" s="27">
        <v>6</v>
      </c>
      <c r="O385" s="27" t="s">
        <v>53</v>
      </c>
      <c r="P385" s="27" t="s">
        <v>58</v>
      </c>
      <c r="Q385" s="27"/>
      <c r="R385" s="27"/>
      <c r="S385" s="27"/>
      <c r="T385" s="27"/>
      <c r="U385" s="27"/>
      <c r="V385" s="27" t="s">
        <v>454</v>
      </c>
      <c r="W385" s="27">
        <v>13.82044</v>
      </c>
      <c r="X385" s="27">
        <v>-84.30641</v>
      </c>
      <c r="Y385" s="27" t="s">
        <v>1983</v>
      </c>
      <c r="Z385" s="27" t="s">
        <v>1977</v>
      </c>
      <c r="AA385" s="27" t="s">
        <v>1929</v>
      </c>
      <c r="AB385" s="28">
        <f t="shared" si="42"/>
        <v>78.992111111111114</v>
      </c>
      <c r="AC385" s="28">
        <f ca="1">[3]!RandTruncNormal(AB385,VLOOKUP(Y385,$AZ$1:$BD$4,4,FALSE),0,VLOOKUP(Y385,$AZ$1:$BD$4,5,FALSE))</f>
        <v>7.2038676364057688</v>
      </c>
      <c r="AD385" s="28">
        <f t="shared" si="43"/>
        <v>64.87433333333334</v>
      </c>
      <c r="AE385" s="28">
        <f ca="1">[3]!RandTruncNormal(AD385,VLOOKUP(Y385,$AZ$1:$BD$4,4,FALSE),0,VLOOKUP(Y385,$AZ$1:$BD$4,5,FALSE))</f>
        <v>90.360040370038163</v>
      </c>
      <c r="AF385" s="29">
        <f t="shared" si="40"/>
        <v>-0.22222222222222221</v>
      </c>
      <c r="AG385" s="29">
        <f t="shared" si="41"/>
        <v>-0.22222222222222221</v>
      </c>
      <c r="AH385" s="28">
        <f t="shared" si="47"/>
        <v>-14.117777777777777</v>
      </c>
      <c r="AI385" s="28">
        <f t="shared" si="44"/>
        <v>-14.117777777777777</v>
      </c>
      <c r="AJ385" s="13">
        <f t="shared" ca="1" si="45"/>
        <v>83.156172733632388</v>
      </c>
      <c r="AK385" s="68">
        <v>1</v>
      </c>
      <c r="AL385" s="68">
        <v>0</v>
      </c>
      <c r="AM385" s="68" t="str">
        <f t="shared" si="46"/>
        <v>Anthropogenic_rivers</v>
      </c>
      <c r="AO385" s="68"/>
      <c r="AP385" s="68"/>
      <c r="AY385" s="68"/>
      <c r="AZ385" s="68"/>
    </row>
    <row r="386" spans="1:52">
      <c r="A386" s="27">
        <v>580</v>
      </c>
      <c r="B386" s="27" t="s">
        <v>455</v>
      </c>
      <c r="C386" s="27" t="s">
        <v>1978</v>
      </c>
      <c r="D386" s="27"/>
      <c r="E386" s="27"/>
      <c r="F386" s="27" t="s">
        <v>65</v>
      </c>
      <c r="G386" s="27">
        <v>6</v>
      </c>
      <c r="H386" s="27" t="s">
        <v>61</v>
      </c>
      <c r="I386" s="27" t="s">
        <v>54</v>
      </c>
      <c r="J386" s="27"/>
      <c r="K386" s="27"/>
      <c r="L386" s="27" t="s">
        <v>56</v>
      </c>
      <c r="M386" s="27" t="s">
        <v>65</v>
      </c>
      <c r="N386" s="27">
        <v>3</v>
      </c>
      <c r="O386" s="27" t="s">
        <v>53</v>
      </c>
      <c r="P386" s="27" t="s">
        <v>58</v>
      </c>
      <c r="Q386" s="27"/>
      <c r="R386" s="27"/>
      <c r="S386" s="27"/>
      <c r="T386" s="27"/>
      <c r="U386" s="27"/>
      <c r="V386" s="27" t="s">
        <v>455</v>
      </c>
      <c r="W386" s="27">
        <v>13.820360000000001</v>
      </c>
      <c r="X386" s="27">
        <v>-84.051320000000004</v>
      </c>
      <c r="Y386" s="27" t="s">
        <v>1983</v>
      </c>
      <c r="Z386" s="27" t="s">
        <v>1977</v>
      </c>
      <c r="AA386" s="27" t="s">
        <v>1929</v>
      </c>
      <c r="AB386" s="28">
        <f t="shared" si="42"/>
        <v>64.87433333333334</v>
      </c>
      <c r="AC386" s="28">
        <f ca="1">[3]!RandTruncNormal(AB386,VLOOKUP(Y386,$AZ$1:$BD$4,4,FALSE),0,VLOOKUP(Y386,$AZ$1:$BD$4,5,FALSE))</f>
        <v>121.21635212458648</v>
      </c>
      <c r="AD386" s="28">
        <f t="shared" si="43"/>
        <v>43.697666666666663</v>
      </c>
      <c r="AE386" s="28">
        <f ca="1">[3]!RandTruncNormal(AD386,VLOOKUP(Y386,$AZ$1:$BD$4,4,FALSE),0,VLOOKUP(Y386,$AZ$1:$BD$4,5,FALSE))</f>
        <v>90.339973935591388</v>
      </c>
      <c r="AF386" s="29">
        <f t="shared" ref="AF386:AF449" si="48">(N386-G386)/9</f>
        <v>-0.33333333333333331</v>
      </c>
      <c r="AG386" s="29">
        <f t="shared" ref="AG386:AG449" si="49">+IF(OR(AF386=1/9,AF386=-1/9,AF386=0),0,AF386)</f>
        <v>-0.33333333333333331</v>
      </c>
      <c r="AH386" s="28">
        <f t="shared" si="47"/>
        <v>-21.176666666666666</v>
      </c>
      <c r="AI386" s="28">
        <f t="shared" si="44"/>
        <v>-21.176666666666666</v>
      </c>
      <c r="AJ386" s="13">
        <f t="shared" ca="1" si="45"/>
        <v>-30.876378188995091</v>
      </c>
      <c r="AK386" s="68">
        <v>0</v>
      </c>
      <c r="AL386" s="68">
        <v>0</v>
      </c>
      <c r="AM386" s="68" t="str">
        <f t="shared" si="46"/>
        <v>Non-Anthropogenic</v>
      </c>
      <c r="AO386" s="68"/>
      <c r="AP386" s="68"/>
      <c r="AY386" s="68"/>
      <c r="AZ386" s="68"/>
    </row>
    <row r="387" spans="1:52">
      <c r="A387" s="27">
        <v>581</v>
      </c>
      <c r="B387" s="27" t="s">
        <v>456</v>
      </c>
      <c r="C387" s="27" t="s">
        <v>1978</v>
      </c>
      <c r="D387" s="27"/>
      <c r="E387" s="27"/>
      <c r="F387" s="27" t="s">
        <v>65</v>
      </c>
      <c r="G387" s="27">
        <v>4</v>
      </c>
      <c r="H387" s="27" t="s">
        <v>53</v>
      </c>
      <c r="I387" s="27" t="s">
        <v>54</v>
      </c>
      <c r="J387" s="27"/>
      <c r="K387" s="27"/>
      <c r="L387" s="27" t="s">
        <v>56</v>
      </c>
      <c r="M387" s="27" t="s">
        <v>65</v>
      </c>
      <c r="N387" s="27">
        <v>5</v>
      </c>
      <c r="O387" s="27" t="s">
        <v>53</v>
      </c>
      <c r="P387" s="27" t="s">
        <v>58</v>
      </c>
      <c r="Q387" s="27"/>
      <c r="R387" s="27"/>
      <c r="S387" s="27"/>
      <c r="T387" s="27"/>
      <c r="U387" s="27"/>
      <c r="V387" s="27" t="s">
        <v>456</v>
      </c>
      <c r="W387" s="27">
        <v>13.820869999999999</v>
      </c>
      <c r="X387" s="27">
        <v>-84.093829999999997</v>
      </c>
      <c r="Y387" s="27" t="s">
        <v>1983</v>
      </c>
      <c r="Z387" s="27" t="s">
        <v>1982</v>
      </c>
      <c r="AA387" s="27" t="s">
        <v>1929</v>
      </c>
      <c r="AB387" s="28">
        <f t="shared" ref="AB387:AB450" si="50">VLOOKUP(Y387,$AZ$1:$BD$4,2,FALSE)*(G387/9)+VLOOKUP(Y387,$AZ$1:$BD$4,3,FALSE)</f>
        <v>50.756555555555551</v>
      </c>
      <c r="AC387" s="28">
        <f ca="1">[3]!RandTruncNormal(AB387,VLOOKUP(Y387,$AZ$1:$BD$4,4,FALSE),0,VLOOKUP(Y387,$AZ$1:$BD$4,5,FALSE))</f>
        <v>28.714201364959088</v>
      </c>
      <c r="AD387" s="28">
        <f t="shared" ref="AD387:AD450" si="51">VLOOKUP(Y387,$AZ$1:$BD$4,2,FALSE)*(N387/9)+VLOOKUP(Y387,$AZ$1:$BD$4,3,FALSE)</f>
        <v>57.815444444444445</v>
      </c>
      <c r="AE387" s="28">
        <f ca="1">[3]!RandTruncNormal(AD387,VLOOKUP(Y387,$AZ$1:$BD$4,4,FALSE),0,VLOOKUP(Y387,$AZ$1:$BD$4,5,FALSE))</f>
        <v>15.66251697353896</v>
      </c>
      <c r="AF387" s="29">
        <f t="shared" si="48"/>
        <v>0.1111111111111111</v>
      </c>
      <c r="AG387" s="29">
        <f t="shared" si="49"/>
        <v>0</v>
      </c>
      <c r="AH387" s="28">
        <f t="shared" si="47"/>
        <v>0</v>
      </c>
      <c r="AI387" s="28">
        <f t="shared" ref="AI387:AI450" si="52">VLOOKUP(Y387,$AZ$1:$BD$4,2,FALSE)*AF387</f>
        <v>7.0588888888888883</v>
      </c>
      <c r="AJ387" s="13">
        <f t="shared" ref="AJ387:AJ450" ca="1" si="53">AE387-AC387</f>
        <v>-13.051684391420128</v>
      </c>
      <c r="AK387" s="68">
        <v>0</v>
      </c>
      <c r="AL387" s="68">
        <v>0</v>
      </c>
      <c r="AM387" s="68" t="str">
        <f t="shared" ref="AM387:AM450" si="54">IF(AND(AK387=0,AL387=0),"Non-Anthropogenic",IF(AND(AK387=1,AL387=0),"Anthropogenic_rivers",IF(AND(AK387=0,AL387=1),"Anthopogenic_roads",IF(AND(AK387=1,AL387=1),"Anthropogenic_roads_rivers",0))))</f>
        <v>Non-Anthropogenic</v>
      </c>
      <c r="AO387" s="68"/>
      <c r="AP387" s="68"/>
      <c r="AY387" s="68"/>
      <c r="AZ387" s="68"/>
    </row>
    <row r="388" spans="1:52">
      <c r="A388" s="27">
        <v>582</v>
      </c>
      <c r="B388" s="27" t="s">
        <v>457</v>
      </c>
      <c r="C388" s="27" t="s">
        <v>1978</v>
      </c>
      <c r="D388" s="27"/>
      <c r="E388" s="27"/>
      <c r="F388" s="27" t="s">
        <v>66</v>
      </c>
      <c r="G388" s="27">
        <v>9</v>
      </c>
      <c r="H388" s="27" t="s">
        <v>53</v>
      </c>
      <c r="I388" s="27" t="s">
        <v>54</v>
      </c>
      <c r="J388" s="27"/>
      <c r="K388" s="27"/>
      <c r="L388" s="27" t="s">
        <v>56</v>
      </c>
      <c r="M388" s="27" t="s">
        <v>66</v>
      </c>
      <c r="N388" s="27">
        <v>9</v>
      </c>
      <c r="O388" s="27" t="s">
        <v>53</v>
      </c>
      <c r="P388" s="27" t="s">
        <v>58</v>
      </c>
      <c r="Q388" s="27"/>
      <c r="R388" s="27"/>
      <c r="S388" s="27"/>
      <c r="T388" s="27"/>
      <c r="U388" s="27"/>
      <c r="V388" s="27" t="s">
        <v>457</v>
      </c>
      <c r="W388" s="27">
        <v>13.81977</v>
      </c>
      <c r="X388" s="27">
        <v>-83.838769999999997</v>
      </c>
      <c r="Y388" s="27" t="s">
        <v>1983</v>
      </c>
      <c r="Z388" s="27" t="s">
        <v>1979</v>
      </c>
      <c r="AA388" s="27" t="s">
        <v>1929</v>
      </c>
      <c r="AB388" s="28">
        <f t="shared" si="50"/>
        <v>86.051000000000002</v>
      </c>
      <c r="AC388" s="28">
        <f ca="1">[3]!RandTruncNormal(AB388,VLOOKUP(Y388,$AZ$1:$BD$4,4,FALSE),0,VLOOKUP(Y388,$AZ$1:$BD$4,5,FALSE))</f>
        <v>14.46108591313633</v>
      </c>
      <c r="AD388" s="28">
        <f t="shared" si="51"/>
        <v>86.051000000000002</v>
      </c>
      <c r="AE388" s="28">
        <f ca="1">[3]!RandTruncNormal(AD388,VLOOKUP(Y388,$AZ$1:$BD$4,4,FALSE),0,VLOOKUP(Y388,$AZ$1:$BD$4,5,FALSE))</f>
        <v>32.963987193998975</v>
      </c>
      <c r="AF388" s="29">
        <f t="shared" si="48"/>
        <v>0</v>
      </c>
      <c r="AG388" s="29">
        <f t="shared" si="49"/>
        <v>0</v>
      </c>
      <c r="AH388" s="28">
        <f t="shared" ref="AH388:AH451" si="55">VLOOKUP(Y388,$AZ$1:$BD$4,2,FALSE)*AG388</f>
        <v>0</v>
      </c>
      <c r="AI388" s="28">
        <f t="shared" si="52"/>
        <v>0</v>
      </c>
      <c r="AJ388" s="13">
        <f t="shared" ca="1" si="53"/>
        <v>18.502901280862645</v>
      </c>
      <c r="AK388" s="68">
        <v>1</v>
      </c>
      <c r="AL388" s="68">
        <v>0</v>
      </c>
      <c r="AM388" s="68" t="str">
        <f t="shared" si="54"/>
        <v>Anthropogenic_rivers</v>
      </c>
      <c r="AO388" s="68"/>
      <c r="AP388" s="68"/>
      <c r="AY388" s="68"/>
      <c r="AZ388" s="68"/>
    </row>
    <row r="389" spans="1:52">
      <c r="A389" s="27">
        <v>583</v>
      </c>
      <c r="B389" s="27" t="s">
        <v>458</v>
      </c>
      <c r="C389" s="27" t="s">
        <v>1978</v>
      </c>
      <c r="D389" s="27"/>
      <c r="E389" s="27"/>
      <c r="F389" s="27" t="s">
        <v>66</v>
      </c>
      <c r="G389" s="27">
        <v>9</v>
      </c>
      <c r="H389" s="27" t="s">
        <v>53</v>
      </c>
      <c r="I389" s="27" t="s">
        <v>54</v>
      </c>
      <c r="J389" s="27"/>
      <c r="K389" s="27"/>
      <c r="L389" s="27" t="s">
        <v>56</v>
      </c>
      <c r="M389" s="27" t="s">
        <v>66</v>
      </c>
      <c r="N389" s="27">
        <v>9</v>
      </c>
      <c r="O389" s="27" t="s">
        <v>53</v>
      </c>
      <c r="P389" s="27" t="s">
        <v>58</v>
      </c>
      <c r="Q389" s="27"/>
      <c r="R389" s="27"/>
      <c r="S389" s="27"/>
      <c r="T389" s="27"/>
      <c r="U389" s="27"/>
      <c r="V389" s="27" t="s">
        <v>458</v>
      </c>
      <c r="W389" s="27">
        <v>13.820309999999999</v>
      </c>
      <c r="X389" s="27">
        <v>-83.796229999999994</v>
      </c>
      <c r="Y389" s="27" t="s">
        <v>1983</v>
      </c>
      <c r="Z389" s="27" t="s">
        <v>1979</v>
      </c>
      <c r="AA389" s="27" t="s">
        <v>1929</v>
      </c>
      <c r="AB389" s="28">
        <f t="shared" si="50"/>
        <v>86.051000000000002</v>
      </c>
      <c r="AC389" s="28">
        <f ca="1">[3]!RandTruncNormal(AB389,VLOOKUP(Y389,$AZ$1:$BD$4,4,FALSE),0,VLOOKUP(Y389,$AZ$1:$BD$4,5,FALSE))</f>
        <v>100.65553269036599</v>
      </c>
      <c r="AD389" s="28">
        <f t="shared" si="51"/>
        <v>86.051000000000002</v>
      </c>
      <c r="AE389" s="28">
        <f ca="1">[3]!RandTruncNormal(AD389,VLOOKUP(Y389,$AZ$1:$BD$4,4,FALSE),0,VLOOKUP(Y389,$AZ$1:$BD$4,5,FALSE))</f>
        <v>68.109657977464266</v>
      </c>
      <c r="AF389" s="29">
        <f t="shared" si="48"/>
        <v>0</v>
      </c>
      <c r="AG389" s="29">
        <f t="shared" si="49"/>
        <v>0</v>
      </c>
      <c r="AH389" s="28">
        <f t="shared" si="55"/>
        <v>0</v>
      </c>
      <c r="AI389" s="28">
        <f t="shared" si="52"/>
        <v>0</v>
      </c>
      <c r="AJ389" s="13">
        <f t="shared" ca="1" si="53"/>
        <v>-32.545874712901721</v>
      </c>
      <c r="AK389" s="68">
        <v>0</v>
      </c>
      <c r="AL389" s="68">
        <v>0</v>
      </c>
      <c r="AM389" s="68" t="str">
        <f t="shared" si="54"/>
        <v>Non-Anthropogenic</v>
      </c>
      <c r="AO389" s="68"/>
      <c r="AP389" s="68"/>
      <c r="AY389" s="68"/>
      <c r="AZ389" s="68"/>
    </row>
    <row r="390" spans="1:52">
      <c r="A390" s="27">
        <v>584</v>
      </c>
      <c r="B390" s="27" t="s">
        <v>459</v>
      </c>
      <c r="C390" s="27" t="s">
        <v>1978</v>
      </c>
      <c r="D390" s="27"/>
      <c r="E390" s="27"/>
      <c r="F390" s="27" t="s">
        <v>66</v>
      </c>
      <c r="G390" s="27">
        <v>9</v>
      </c>
      <c r="H390" s="27" t="s">
        <v>53</v>
      </c>
      <c r="I390" s="27" t="s">
        <v>54</v>
      </c>
      <c r="J390" s="27"/>
      <c r="K390" s="27"/>
      <c r="L390" s="27" t="s">
        <v>56</v>
      </c>
      <c r="M390" s="27" t="s">
        <v>66</v>
      </c>
      <c r="N390" s="27">
        <v>9</v>
      </c>
      <c r="O390" s="27" t="s">
        <v>53</v>
      </c>
      <c r="P390" s="27" t="s">
        <v>58</v>
      </c>
      <c r="Q390" s="27"/>
      <c r="R390" s="27"/>
      <c r="S390" s="27"/>
      <c r="T390" s="27"/>
      <c r="U390" s="27"/>
      <c r="V390" s="27" t="s">
        <v>459</v>
      </c>
      <c r="W390" s="27">
        <v>13.86271</v>
      </c>
      <c r="X390" s="27">
        <v>-85.496560000000002</v>
      </c>
      <c r="Y390" s="27" t="s">
        <v>1983</v>
      </c>
      <c r="Z390" s="27" t="s">
        <v>1979</v>
      </c>
      <c r="AA390" s="27" t="s">
        <v>1929</v>
      </c>
      <c r="AB390" s="28">
        <f t="shared" si="50"/>
        <v>86.051000000000002</v>
      </c>
      <c r="AC390" s="28">
        <f ca="1">[3]!RandTruncNormal(AB390,VLOOKUP(Y390,$AZ$1:$BD$4,4,FALSE),0,VLOOKUP(Y390,$AZ$1:$BD$4,5,FALSE))</f>
        <v>84.779271175590893</v>
      </c>
      <c r="AD390" s="28">
        <f t="shared" si="51"/>
        <v>86.051000000000002</v>
      </c>
      <c r="AE390" s="28">
        <f ca="1">[3]!RandTruncNormal(AD390,VLOOKUP(Y390,$AZ$1:$BD$4,4,FALSE),0,VLOOKUP(Y390,$AZ$1:$BD$4,5,FALSE))</f>
        <v>6.6539598403735711</v>
      </c>
      <c r="AF390" s="29">
        <f t="shared" si="48"/>
        <v>0</v>
      </c>
      <c r="AG390" s="29">
        <f t="shared" si="49"/>
        <v>0</v>
      </c>
      <c r="AH390" s="28">
        <f t="shared" si="55"/>
        <v>0</v>
      </c>
      <c r="AI390" s="28">
        <f t="shared" si="52"/>
        <v>0</v>
      </c>
      <c r="AJ390" s="13">
        <f t="shared" ca="1" si="53"/>
        <v>-78.125311335217319</v>
      </c>
      <c r="AK390" s="68">
        <v>0</v>
      </c>
      <c r="AL390" s="68">
        <v>0</v>
      </c>
      <c r="AM390" s="68" t="str">
        <f t="shared" si="54"/>
        <v>Non-Anthropogenic</v>
      </c>
      <c r="AO390" s="68"/>
      <c r="AP390" s="68"/>
      <c r="AY390" s="68"/>
      <c r="AZ390" s="68"/>
    </row>
    <row r="391" spans="1:52">
      <c r="A391" s="27">
        <v>585</v>
      </c>
      <c r="B391" s="27" t="s">
        <v>460</v>
      </c>
      <c r="C391" s="27" t="s">
        <v>1978</v>
      </c>
      <c r="D391" s="27"/>
      <c r="E391" s="27"/>
      <c r="F391" s="27" t="s">
        <v>66</v>
      </c>
      <c r="G391" s="27">
        <v>9</v>
      </c>
      <c r="H391" s="27" t="s">
        <v>53</v>
      </c>
      <c r="I391" s="27" t="s">
        <v>54</v>
      </c>
      <c r="J391" s="27"/>
      <c r="K391" s="27"/>
      <c r="L391" s="27" t="s">
        <v>56</v>
      </c>
      <c r="M391" s="27" t="s">
        <v>66</v>
      </c>
      <c r="N391" s="27">
        <v>9</v>
      </c>
      <c r="O391" s="27" t="s">
        <v>53</v>
      </c>
      <c r="P391" s="27" t="s">
        <v>58</v>
      </c>
      <c r="Q391" s="27"/>
      <c r="R391" s="27"/>
      <c r="S391" s="27"/>
      <c r="T391" s="27"/>
      <c r="U391" s="27"/>
      <c r="V391" s="27" t="s">
        <v>460</v>
      </c>
      <c r="W391" s="27">
        <v>13.863149999999999</v>
      </c>
      <c r="X391" s="27">
        <v>-85.241420000000005</v>
      </c>
      <c r="Y391" s="27" t="s">
        <v>1983</v>
      </c>
      <c r="Z391" s="27" t="s">
        <v>1979</v>
      </c>
      <c r="AA391" s="27" t="s">
        <v>1929</v>
      </c>
      <c r="AB391" s="28">
        <f t="shared" si="50"/>
        <v>86.051000000000002</v>
      </c>
      <c r="AC391" s="28">
        <f ca="1">[3]!RandTruncNormal(AB391,VLOOKUP(Y391,$AZ$1:$BD$4,4,FALSE),0,VLOOKUP(Y391,$AZ$1:$BD$4,5,FALSE))</f>
        <v>48.459457344378336</v>
      </c>
      <c r="AD391" s="28">
        <f t="shared" si="51"/>
        <v>86.051000000000002</v>
      </c>
      <c r="AE391" s="28">
        <f ca="1">[3]!RandTruncNormal(AD391,VLOOKUP(Y391,$AZ$1:$BD$4,4,FALSE),0,VLOOKUP(Y391,$AZ$1:$BD$4,5,FALSE))</f>
        <v>117.84033581518713</v>
      </c>
      <c r="AF391" s="29">
        <f t="shared" si="48"/>
        <v>0</v>
      </c>
      <c r="AG391" s="29">
        <f t="shared" si="49"/>
        <v>0</v>
      </c>
      <c r="AH391" s="28">
        <f t="shared" si="55"/>
        <v>0</v>
      </c>
      <c r="AI391" s="28">
        <f t="shared" si="52"/>
        <v>0</v>
      </c>
      <c r="AJ391" s="13">
        <f t="shared" ca="1" si="53"/>
        <v>69.380878470808796</v>
      </c>
      <c r="AK391" s="68">
        <v>0</v>
      </c>
      <c r="AL391" s="68">
        <v>0</v>
      </c>
      <c r="AM391" s="68" t="str">
        <f t="shared" si="54"/>
        <v>Non-Anthropogenic</v>
      </c>
      <c r="AO391" s="68"/>
      <c r="AP391" s="68"/>
      <c r="AY391" s="68"/>
      <c r="AZ391" s="68"/>
    </row>
    <row r="392" spans="1:52">
      <c r="A392" s="27">
        <v>586</v>
      </c>
      <c r="B392" s="27" t="s">
        <v>461</v>
      </c>
      <c r="C392" s="27" t="s">
        <v>1978</v>
      </c>
      <c r="D392" s="27"/>
      <c r="E392" s="27"/>
      <c r="F392" s="27" t="s">
        <v>66</v>
      </c>
      <c r="G392" s="27">
        <v>9</v>
      </c>
      <c r="H392" s="27" t="s">
        <v>53</v>
      </c>
      <c r="I392" s="27" t="s">
        <v>54</v>
      </c>
      <c r="J392" s="27"/>
      <c r="K392" s="27"/>
      <c r="L392" s="27" t="s">
        <v>56</v>
      </c>
      <c r="M392" s="27" t="s">
        <v>66</v>
      </c>
      <c r="N392" s="27">
        <v>9</v>
      </c>
      <c r="O392" s="27" t="s">
        <v>53</v>
      </c>
      <c r="P392" s="27" t="s">
        <v>58</v>
      </c>
      <c r="Q392" s="27"/>
      <c r="R392" s="27"/>
      <c r="S392" s="27"/>
      <c r="T392" s="27"/>
      <c r="U392" s="27"/>
      <c r="V392" s="27" t="s">
        <v>461</v>
      </c>
      <c r="W392" s="27">
        <v>13.862780000000001</v>
      </c>
      <c r="X392" s="27">
        <v>-85.028809999999993</v>
      </c>
      <c r="Y392" s="27" t="s">
        <v>1983</v>
      </c>
      <c r="Z392" s="27" t="s">
        <v>1979</v>
      </c>
      <c r="AA392" s="27" t="s">
        <v>1928</v>
      </c>
      <c r="AB392" s="28">
        <f t="shared" si="50"/>
        <v>86.051000000000002</v>
      </c>
      <c r="AC392" s="28">
        <f ca="1">[3]!RandTruncNormal(AB392,VLOOKUP(Y392,$AZ$1:$BD$4,4,FALSE),0,VLOOKUP(Y392,$AZ$1:$BD$4,5,FALSE))</f>
        <v>115.30320086096475</v>
      </c>
      <c r="AD392" s="28">
        <f t="shared" si="51"/>
        <v>86.051000000000002</v>
      </c>
      <c r="AE392" s="28">
        <f ca="1">[3]!RandTruncNormal(AD392,VLOOKUP(Y392,$AZ$1:$BD$4,4,FALSE),0,VLOOKUP(Y392,$AZ$1:$BD$4,5,FALSE))</f>
        <v>79.766493148842287</v>
      </c>
      <c r="AF392" s="29">
        <f t="shared" si="48"/>
        <v>0</v>
      </c>
      <c r="AG392" s="29">
        <f t="shared" si="49"/>
        <v>0</v>
      </c>
      <c r="AH392" s="28">
        <f t="shared" si="55"/>
        <v>0</v>
      </c>
      <c r="AI392" s="28">
        <f t="shared" si="52"/>
        <v>0</v>
      </c>
      <c r="AJ392" s="13">
        <f t="shared" ca="1" si="53"/>
        <v>-35.536707712122464</v>
      </c>
      <c r="AK392" s="68">
        <v>0</v>
      </c>
      <c r="AL392" s="68">
        <v>1</v>
      </c>
      <c r="AM392" s="68" t="str">
        <f t="shared" si="54"/>
        <v>Anthopogenic_roads</v>
      </c>
      <c r="AO392" s="68"/>
      <c r="AP392" s="68"/>
      <c r="AY392" s="68"/>
      <c r="AZ392" s="68"/>
    </row>
    <row r="393" spans="1:52">
      <c r="A393" s="27">
        <v>587</v>
      </c>
      <c r="B393" s="27" t="s">
        <v>462</v>
      </c>
      <c r="C393" s="27" t="s">
        <v>1978</v>
      </c>
      <c r="D393" s="27"/>
      <c r="E393" s="27"/>
      <c r="F393" s="27" t="s">
        <v>66</v>
      </c>
      <c r="G393" s="27">
        <v>9</v>
      </c>
      <c r="H393" s="27" t="s">
        <v>53</v>
      </c>
      <c r="I393" s="27" t="s">
        <v>54</v>
      </c>
      <c r="J393" s="27"/>
      <c r="K393" s="27"/>
      <c r="L393" s="27" t="s">
        <v>56</v>
      </c>
      <c r="M393" s="27" t="s">
        <v>66</v>
      </c>
      <c r="N393" s="27">
        <v>9</v>
      </c>
      <c r="O393" s="27" t="s">
        <v>53</v>
      </c>
      <c r="P393" s="27" t="s">
        <v>58</v>
      </c>
      <c r="Q393" s="27"/>
      <c r="R393" s="27"/>
      <c r="S393" s="27"/>
      <c r="T393" s="27"/>
      <c r="U393" s="27"/>
      <c r="V393" s="27" t="s">
        <v>462</v>
      </c>
      <c r="W393" s="27">
        <v>13.86304</v>
      </c>
      <c r="X393" s="27">
        <v>-84.73115</v>
      </c>
      <c r="Y393" s="27" t="s">
        <v>1983</v>
      </c>
      <c r="Z393" s="27" t="s">
        <v>1979</v>
      </c>
      <c r="AA393" s="27" t="s">
        <v>1929</v>
      </c>
      <c r="AB393" s="28">
        <f t="shared" si="50"/>
        <v>86.051000000000002</v>
      </c>
      <c r="AC393" s="28">
        <f ca="1">[3]!RandTruncNormal(AB393,VLOOKUP(Y393,$AZ$1:$BD$4,4,FALSE),0,VLOOKUP(Y393,$AZ$1:$BD$4,5,FALSE))</f>
        <v>92.854212747062476</v>
      </c>
      <c r="AD393" s="28">
        <f t="shared" si="51"/>
        <v>86.051000000000002</v>
      </c>
      <c r="AE393" s="28">
        <f ca="1">[3]!RandTruncNormal(AD393,VLOOKUP(Y393,$AZ$1:$BD$4,4,FALSE),0,VLOOKUP(Y393,$AZ$1:$BD$4,5,FALSE))</f>
        <v>128.12137522123163</v>
      </c>
      <c r="AF393" s="29">
        <f t="shared" si="48"/>
        <v>0</v>
      </c>
      <c r="AG393" s="29">
        <f t="shared" si="49"/>
        <v>0</v>
      </c>
      <c r="AH393" s="28">
        <f t="shared" si="55"/>
        <v>0</v>
      </c>
      <c r="AI393" s="28">
        <f t="shared" si="52"/>
        <v>0</v>
      </c>
      <c r="AJ393" s="13">
        <f t="shared" ca="1" si="53"/>
        <v>35.267162474169155</v>
      </c>
      <c r="AK393" s="68">
        <v>1</v>
      </c>
      <c r="AL393" s="68">
        <v>0</v>
      </c>
      <c r="AM393" s="68" t="str">
        <f t="shared" si="54"/>
        <v>Anthropogenic_rivers</v>
      </c>
      <c r="AO393" s="68"/>
      <c r="AP393" s="68"/>
      <c r="AY393" s="68"/>
      <c r="AZ393" s="68"/>
    </row>
    <row r="394" spans="1:52">
      <c r="A394" s="27">
        <v>588</v>
      </c>
      <c r="B394" s="27" t="s">
        <v>463</v>
      </c>
      <c r="C394" s="27" t="s">
        <v>1978</v>
      </c>
      <c r="D394" s="27"/>
      <c r="E394" s="27"/>
      <c r="F394" s="27" t="s">
        <v>66</v>
      </c>
      <c r="G394" s="27">
        <v>9</v>
      </c>
      <c r="H394" s="27" t="s">
        <v>53</v>
      </c>
      <c r="I394" s="27" t="s">
        <v>54</v>
      </c>
      <c r="J394" s="27"/>
      <c r="K394" s="27"/>
      <c r="L394" s="27" t="s">
        <v>56</v>
      </c>
      <c r="M394" s="27" t="s">
        <v>66</v>
      </c>
      <c r="N394" s="27">
        <v>9</v>
      </c>
      <c r="O394" s="27" t="s">
        <v>53</v>
      </c>
      <c r="P394" s="27" t="s">
        <v>58</v>
      </c>
      <c r="Q394" s="27"/>
      <c r="R394" s="27"/>
      <c r="S394" s="27"/>
      <c r="T394" s="27"/>
      <c r="U394" s="27"/>
      <c r="V394" s="27" t="s">
        <v>463</v>
      </c>
      <c r="W394" s="27">
        <v>13.862579999999999</v>
      </c>
      <c r="X394" s="27">
        <v>-84.518540000000002</v>
      </c>
      <c r="Y394" s="27" t="s">
        <v>1983</v>
      </c>
      <c r="Z394" s="27" t="s">
        <v>1979</v>
      </c>
      <c r="AA394" s="27" t="s">
        <v>1929</v>
      </c>
      <c r="AB394" s="28">
        <f t="shared" si="50"/>
        <v>86.051000000000002</v>
      </c>
      <c r="AC394" s="28">
        <f ca="1">[3]!RandTruncNormal(AB394,VLOOKUP(Y394,$AZ$1:$BD$4,4,FALSE),0,VLOOKUP(Y394,$AZ$1:$BD$4,5,FALSE))</f>
        <v>47.595556474905507</v>
      </c>
      <c r="AD394" s="28">
        <f t="shared" si="51"/>
        <v>86.051000000000002</v>
      </c>
      <c r="AE394" s="28">
        <f ca="1">[3]!RandTruncNormal(AD394,VLOOKUP(Y394,$AZ$1:$BD$4,4,FALSE),0,VLOOKUP(Y394,$AZ$1:$BD$4,5,FALSE))</f>
        <v>136.96087947020996</v>
      </c>
      <c r="AF394" s="29">
        <f t="shared" si="48"/>
        <v>0</v>
      </c>
      <c r="AG394" s="29">
        <f t="shared" si="49"/>
        <v>0</v>
      </c>
      <c r="AH394" s="28">
        <f t="shared" si="55"/>
        <v>0</v>
      </c>
      <c r="AI394" s="28">
        <f t="shared" si="52"/>
        <v>0</v>
      </c>
      <c r="AJ394" s="13">
        <f t="shared" ca="1" si="53"/>
        <v>89.365322995304453</v>
      </c>
      <c r="AK394" s="68">
        <v>0</v>
      </c>
      <c r="AL394" s="68">
        <v>0</v>
      </c>
      <c r="AM394" s="68" t="str">
        <f t="shared" si="54"/>
        <v>Non-Anthropogenic</v>
      </c>
      <c r="AO394" s="68"/>
      <c r="AP394" s="68"/>
      <c r="AY394" s="68"/>
      <c r="AZ394" s="68"/>
    </row>
    <row r="395" spans="1:52">
      <c r="A395" s="27">
        <v>589</v>
      </c>
      <c r="B395" s="27" t="s">
        <v>464</v>
      </c>
      <c r="C395" s="27" t="s">
        <v>1978</v>
      </c>
      <c r="D395" s="27"/>
      <c r="E395" s="27"/>
      <c r="F395" s="27" t="s">
        <v>65</v>
      </c>
      <c r="G395" s="27">
        <v>3</v>
      </c>
      <c r="H395" s="27" t="s">
        <v>56</v>
      </c>
      <c r="I395" s="27" t="s">
        <v>54</v>
      </c>
      <c r="J395" s="27"/>
      <c r="K395" s="27"/>
      <c r="L395" s="27" t="s">
        <v>56</v>
      </c>
      <c r="M395" s="27" t="s">
        <v>65</v>
      </c>
      <c r="N395" s="27">
        <v>4</v>
      </c>
      <c r="O395" s="27" t="s">
        <v>53</v>
      </c>
      <c r="P395" s="27" t="s">
        <v>58</v>
      </c>
      <c r="Q395" s="27"/>
      <c r="R395" s="27"/>
      <c r="S395" s="27"/>
      <c r="T395" s="27"/>
      <c r="U395" s="27"/>
      <c r="V395" s="27" t="s">
        <v>464</v>
      </c>
      <c r="W395" s="27">
        <v>13.862500000000001</v>
      </c>
      <c r="X395" s="27">
        <v>-84.263400000000004</v>
      </c>
      <c r="Y395" s="27" t="s">
        <v>1983</v>
      </c>
      <c r="Z395" s="27" t="s">
        <v>1982</v>
      </c>
      <c r="AA395" s="27" t="s">
        <v>1928</v>
      </c>
      <c r="AB395" s="28">
        <f t="shared" si="50"/>
        <v>43.697666666666663</v>
      </c>
      <c r="AC395" s="28">
        <f ca="1">[3]!RandTruncNormal(AB395,VLOOKUP(Y395,$AZ$1:$BD$4,4,FALSE),0,VLOOKUP(Y395,$AZ$1:$BD$4,5,FALSE))</f>
        <v>58.261772708878411</v>
      </c>
      <c r="AD395" s="28">
        <f t="shared" si="51"/>
        <v>50.756555555555551</v>
      </c>
      <c r="AE395" s="28">
        <f ca="1">[3]!RandTruncNormal(AD395,VLOOKUP(Y395,$AZ$1:$BD$4,4,FALSE),0,VLOOKUP(Y395,$AZ$1:$BD$4,5,FALSE))</f>
        <v>103.96105914426519</v>
      </c>
      <c r="AF395" s="29">
        <f t="shared" si="48"/>
        <v>0.1111111111111111</v>
      </c>
      <c r="AG395" s="29">
        <f t="shared" si="49"/>
        <v>0</v>
      </c>
      <c r="AH395" s="28">
        <f t="shared" si="55"/>
        <v>0</v>
      </c>
      <c r="AI395" s="28">
        <f t="shared" si="52"/>
        <v>7.0588888888888883</v>
      </c>
      <c r="AJ395" s="13">
        <f t="shared" ca="1" si="53"/>
        <v>45.699286435386782</v>
      </c>
      <c r="AK395" s="68">
        <v>1</v>
      </c>
      <c r="AL395" s="68">
        <v>1</v>
      </c>
      <c r="AM395" s="68" t="str">
        <f t="shared" si="54"/>
        <v>Anthropogenic_roads_rivers</v>
      </c>
      <c r="AO395" s="68"/>
      <c r="AP395" s="68"/>
      <c r="AY395" s="68"/>
      <c r="AZ395" s="68"/>
    </row>
    <row r="396" spans="1:52">
      <c r="A396" s="27">
        <v>590</v>
      </c>
      <c r="B396" s="27" t="s">
        <v>465</v>
      </c>
      <c r="C396" s="27" t="s">
        <v>1978</v>
      </c>
      <c r="D396" s="27"/>
      <c r="E396" s="27"/>
      <c r="F396" s="27" t="s">
        <v>66</v>
      </c>
      <c r="G396" s="27">
        <v>9</v>
      </c>
      <c r="H396" s="27" t="s">
        <v>53</v>
      </c>
      <c r="I396" s="27" t="s">
        <v>54</v>
      </c>
      <c r="J396" s="27"/>
      <c r="K396" s="27"/>
      <c r="L396" s="27" t="s">
        <v>56</v>
      </c>
      <c r="M396" s="27" t="s">
        <v>66</v>
      </c>
      <c r="N396" s="27">
        <v>9</v>
      </c>
      <c r="O396" s="27" t="s">
        <v>53</v>
      </c>
      <c r="P396" s="27" t="s">
        <v>58</v>
      </c>
      <c r="Q396" s="27"/>
      <c r="R396" s="27"/>
      <c r="S396" s="27"/>
      <c r="T396" s="27"/>
      <c r="U396" s="27"/>
      <c r="V396" s="27" t="s">
        <v>465</v>
      </c>
      <c r="W396" s="27">
        <v>13.86294</v>
      </c>
      <c r="X396" s="27">
        <v>-84.220879999999994</v>
      </c>
      <c r="Y396" s="27" t="s">
        <v>1983</v>
      </c>
      <c r="Z396" s="27" t="s">
        <v>1979</v>
      </c>
      <c r="AA396" s="27" t="s">
        <v>1929</v>
      </c>
      <c r="AB396" s="28">
        <f t="shared" si="50"/>
        <v>86.051000000000002</v>
      </c>
      <c r="AC396" s="28">
        <f ca="1">[3]!RandTruncNormal(AB396,VLOOKUP(Y396,$AZ$1:$BD$4,4,FALSE),0,VLOOKUP(Y396,$AZ$1:$BD$4,5,FALSE))</f>
        <v>80.658101479563982</v>
      </c>
      <c r="AD396" s="28">
        <f t="shared" si="51"/>
        <v>86.051000000000002</v>
      </c>
      <c r="AE396" s="28">
        <f ca="1">[3]!RandTruncNormal(AD396,VLOOKUP(Y396,$AZ$1:$BD$4,4,FALSE),0,VLOOKUP(Y396,$AZ$1:$BD$4,5,FALSE))</f>
        <v>100.21915626631316</v>
      </c>
      <c r="AF396" s="29">
        <f t="shared" si="48"/>
        <v>0</v>
      </c>
      <c r="AG396" s="29">
        <f t="shared" si="49"/>
        <v>0</v>
      </c>
      <c r="AH396" s="28">
        <f t="shared" si="55"/>
        <v>0</v>
      </c>
      <c r="AI396" s="28">
        <f t="shared" si="52"/>
        <v>0</v>
      </c>
      <c r="AJ396" s="13">
        <f t="shared" ca="1" si="53"/>
        <v>19.561054786749182</v>
      </c>
      <c r="AK396" s="68">
        <v>1</v>
      </c>
      <c r="AL396" s="68">
        <v>0</v>
      </c>
      <c r="AM396" s="68" t="str">
        <f t="shared" si="54"/>
        <v>Anthropogenic_rivers</v>
      </c>
      <c r="AO396" s="68"/>
      <c r="AP396" s="68"/>
      <c r="AY396" s="68"/>
      <c r="AZ396" s="68"/>
    </row>
    <row r="397" spans="1:52">
      <c r="A397" s="27">
        <v>591</v>
      </c>
      <c r="B397" s="27" t="s">
        <v>466</v>
      </c>
      <c r="C397" s="27" t="s">
        <v>1978</v>
      </c>
      <c r="D397" s="27"/>
      <c r="E397" s="27"/>
      <c r="F397" s="27" t="s">
        <v>66</v>
      </c>
      <c r="G397" s="27">
        <v>9</v>
      </c>
      <c r="H397" s="27" t="s">
        <v>61</v>
      </c>
      <c r="I397" s="27" t="s">
        <v>54</v>
      </c>
      <c r="J397" s="27"/>
      <c r="K397" s="27"/>
      <c r="L397" s="27" t="s">
        <v>56</v>
      </c>
      <c r="M397" s="27" t="s">
        <v>66</v>
      </c>
      <c r="N397" s="27">
        <v>8</v>
      </c>
      <c r="O397" s="27" t="s">
        <v>53</v>
      </c>
      <c r="P397" s="27" t="s">
        <v>58</v>
      </c>
      <c r="Q397" s="27"/>
      <c r="R397" s="27"/>
      <c r="S397" s="27"/>
      <c r="T397" s="27"/>
      <c r="U397" s="27"/>
      <c r="V397" s="27" t="s">
        <v>466</v>
      </c>
      <c r="W397" s="27">
        <v>13.86238</v>
      </c>
      <c r="X397" s="27">
        <v>-84.008269999999996</v>
      </c>
      <c r="Y397" s="27" t="s">
        <v>1983</v>
      </c>
      <c r="Z397" s="27" t="s">
        <v>1977</v>
      </c>
      <c r="AA397" s="27" t="s">
        <v>1928</v>
      </c>
      <c r="AB397" s="28">
        <f t="shared" si="50"/>
        <v>86.051000000000002</v>
      </c>
      <c r="AC397" s="28">
        <f ca="1">[3]!RandTruncNormal(AB397,VLOOKUP(Y397,$AZ$1:$BD$4,4,FALSE),0,VLOOKUP(Y397,$AZ$1:$BD$4,5,FALSE))</f>
        <v>58.294394876464175</v>
      </c>
      <c r="AD397" s="28">
        <f t="shared" si="51"/>
        <v>78.992111111111114</v>
      </c>
      <c r="AE397" s="28">
        <f ca="1">[3]!RandTruncNormal(AD397,VLOOKUP(Y397,$AZ$1:$BD$4,4,FALSE),0,VLOOKUP(Y397,$AZ$1:$BD$4,5,FALSE))</f>
        <v>63.510569154934949</v>
      </c>
      <c r="AF397" s="29">
        <f t="shared" si="48"/>
        <v>-0.1111111111111111</v>
      </c>
      <c r="AG397" s="29">
        <f t="shared" si="49"/>
        <v>0</v>
      </c>
      <c r="AH397" s="28">
        <f t="shared" si="55"/>
        <v>0</v>
      </c>
      <c r="AI397" s="28">
        <f t="shared" si="52"/>
        <v>-7.0588888888888883</v>
      </c>
      <c r="AJ397" s="13">
        <f t="shared" ca="1" si="53"/>
        <v>5.2161742784707741</v>
      </c>
      <c r="AK397" s="68">
        <v>0</v>
      </c>
      <c r="AL397" s="68">
        <v>1</v>
      </c>
      <c r="AM397" s="68" t="str">
        <f t="shared" si="54"/>
        <v>Anthopogenic_roads</v>
      </c>
      <c r="AO397" s="68"/>
      <c r="AP397" s="68"/>
      <c r="AY397" s="68"/>
      <c r="AZ397" s="68"/>
    </row>
    <row r="398" spans="1:52">
      <c r="A398" s="27">
        <v>592</v>
      </c>
      <c r="B398" s="27" t="s">
        <v>467</v>
      </c>
      <c r="C398" s="27" t="s">
        <v>1978</v>
      </c>
      <c r="D398" s="27"/>
      <c r="E398" s="27"/>
      <c r="F398" s="27" t="s">
        <v>66</v>
      </c>
      <c r="G398" s="27">
        <v>9</v>
      </c>
      <c r="H398" s="27" t="s">
        <v>53</v>
      </c>
      <c r="I398" s="27" t="s">
        <v>54</v>
      </c>
      <c r="J398" s="27"/>
      <c r="K398" s="27"/>
      <c r="L398" s="27" t="s">
        <v>56</v>
      </c>
      <c r="M398" s="27" t="s">
        <v>66</v>
      </c>
      <c r="N398" s="27">
        <v>9</v>
      </c>
      <c r="O398" s="27" t="s">
        <v>53</v>
      </c>
      <c r="P398" s="27" t="s">
        <v>58</v>
      </c>
      <c r="Q398" s="27"/>
      <c r="R398" s="27"/>
      <c r="S398" s="27"/>
      <c r="T398" s="27"/>
      <c r="U398" s="27"/>
      <c r="V398" s="27" t="s">
        <v>467</v>
      </c>
      <c r="W398" s="27">
        <v>13.86286</v>
      </c>
      <c r="X398" s="27">
        <v>-83.880700000000004</v>
      </c>
      <c r="Y398" s="27" t="s">
        <v>1983</v>
      </c>
      <c r="Z398" s="27" t="s">
        <v>1979</v>
      </c>
      <c r="AA398" s="27" t="s">
        <v>1929</v>
      </c>
      <c r="AB398" s="28">
        <f t="shared" si="50"/>
        <v>86.051000000000002</v>
      </c>
      <c r="AC398" s="28">
        <f ca="1">[3]!RandTruncNormal(AB398,VLOOKUP(Y398,$AZ$1:$BD$4,4,FALSE),0,VLOOKUP(Y398,$AZ$1:$BD$4,5,FALSE))</f>
        <v>125.25666973648264</v>
      </c>
      <c r="AD398" s="28">
        <f t="shared" si="51"/>
        <v>86.051000000000002</v>
      </c>
      <c r="AE398" s="28">
        <f ca="1">[3]!RandTruncNormal(AD398,VLOOKUP(Y398,$AZ$1:$BD$4,4,FALSE),0,VLOOKUP(Y398,$AZ$1:$BD$4,5,FALSE))</f>
        <v>30.807663621346343</v>
      </c>
      <c r="AF398" s="29">
        <f t="shared" si="48"/>
        <v>0</v>
      </c>
      <c r="AG398" s="29">
        <f t="shared" si="49"/>
        <v>0</v>
      </c>
      <c r="AH398" s="28">
        <f t="shared" si="55"/>
        <v>0</v>
      </c>
      <c r="AI398" s="28">
        <f t="shared" si="52"/>
        <v>0</v>
      </c>
      <c r="AJ398" s="13">
        <f t="shared" ca="1" si="53"/>
        <v>-94.449006115136285</v>
      </c>
      <c r="AK398" s="68">
        <v>1</v>
      </c>
      <c r="AL398" s="68">
        <v>0</v>
      </c>
      <c r="AM398" s="68" t="str">
        <f t="shared" si="54"/>
        <v>Anthropogenic_rivers</v>
      </c>
      <c r="AO398" s="68"/>
      <c r="AP398" s="68"/>
      <c r="AY398" s="68"/>
      <c r="AZ398" s="68"/>
    </row>
    <row r="399" spans="1:52">
      <c r="A399" s="27">
        <v>593</v>
      </c>
      <c r="B399" s="27" t="s">
        <v>468</v>
      </c>
      <c r="C399" s="27" t="s">
        <v>1978</v>
      </c>
      <c r="D399" s="27"/>
      <c r="E399" s="27"/>
      <c r="F399" s="27" t="s">
        <v>66</v>
      </c>
      <c r="G399" s="27">
        <v>9</v>
      </c>
      <c r="H399" s="27" t="s">
        <v>53</v>
      </c>
      <c r="I399" s="27" t="s">
        <v>54</v>
      </c>
      <c r="J399" s="27"/>
      <c r="K399" s="27"/>
      <c r="L399" s="27" t="s">
        <v>56</v>
      </c>
      <c r="M399" s="27" t="s">
        <v>66</v>
      </c>
      <c r="N399" s="27">
        <v>9</v>
      </c>
      <c r="O399" s="27" t="s">
        <v>53</v>
      </c>
      <c r="P399" s="27" t="s">
        <v>58</v>
      </c>
      <c r="Q399" s="27"/>
      <c r="R399" s="27"/>
      <c r="S399" s="27"/>
      <c r="T399" s="27"/>
      <c r="U399" s="27"/>
      <c r="V399" s="27" t="s">
        <v>468</v>
      </c>
      <c r="W399" s="27">
        <v>13.90597</v>
      </c>
      <c r="X399" s="27">
        <v>-85.284899999999993</v>
      </c>
      <c r="Y399" s="27" t="s">
        <v>1983</v>
      </c>
      <c r="Z399" s="27" t="s">
        <v>1979</v>
      </c>
      <c r="AA399" s="27" t="s">
        <v>1929</v>
      </c>
      <c r="AB399" s="28">
        <f t="shared" si="50"/>
        <v>86.051000000000002</v>
      </c>
      <c r="AC399" s="28">
        <f ca="1">[3]!RandTruncNormal(AB399,VLOOKUP(Y399,$AZ$1:$BD$4,4,FALSE),0,VLOOKUP(Y399,$AZ$1:$BD$4,5,FALSE))</f>
        <v>112.26116085523275</v>
      </c>
      <c r="AD399" s="28">
        <f t="shared" si="51"/>
        <v>86.051000000000002</v>
      </c>
      <c r="AE399" s="28">
        <f ca="1">[3]!RandTruncNormal(AD399,VLOOKUP(Y399,$AZ$1:$BD$4,4,FALSE),0,VLOOKUP(Y399,$AZ$1:$BD$4,5,FALSE))</f>
        <v>83.514182165807881</v>
      </c>
      <c r="AF399" s="29">
        <f t="shared" si="48"/>
        <v>0</v>
      </c>
      <c r="AG399" s="29">
        <f t="shared" si="49"/>
        <v>0</v>
      </c>
      <c r="AH399" s="28">
        <f t="shared" si="55"/>
        <v>0</v>
      </c>
      <c r="AI399" s="28">
        <f t="shared" si="52"/>
        <v>0</v>
      </c>
      <c r="AJ399" s="13">
        <f t="shared" ca="1" si="53"/>
        <v>-28.746978689424864</v>
      </c>
      <c r="AK399" s="68">
        <v>1</v>
      </c>
      <c r="AL399" s="68">
        <v>0</v>
      </c>
      <c r="AM399" s="68" t="str">
        <f t="shared" si="54"/>
        <v>Anthropogenic_rivers</v>
      </c>
      <c r="AO399" s="68"/>
      <c r="AP399" s="68"/>
      <c r="AY399" s="68"/>
      <c r="AZ399" s="68"/>
    </row>
    <row r="400" spans="1:52">
      <c r="A400" s="27">
        <v>594</v>
      </c>
      <c r="B400" s="27" t="s">
        <v>469</v>
      </c>
      <c r="C400" s="27" t="s">
        <v>1978</v>
      </c>
      <c r="D400" s="27"/>
      <c r="E400" s="27"/>
      <c r="F400" s="27" t="s">
        <v>66</v>
      </c>
      <c r="G400" s="27">
        <v>9</v>
      </c>
      <c r="H400" s="27" t="s">
        <v>53</v>
      </c>
      <c r="I400" s="27" t="s">
        <v>54</v>
      </c>
      <c r="J400" s="27"/>
      <c r="K400" s="27"/>
      <c r="L400" s="27" t="s">
        <v>56</v>
      </c>
      <c r="M400" s="27" t="s">
        <v>66</v>
      </c>
      <c r="N400" s="27">
        <v>9</v>
      </c>
      <c r="O400" s="27" t="s">
        <v>53</v>
      </c>
      <c r="P400" s="27" t="s">
        <v>58</v>
      </c>
      <c r="Q400" s="27"/>
      <c r="R400" s="27"/>
      <c r="S400" s="27"/>
      <c r="T400" s="27"/>
      <c r="U400" s="27"/>
      <c r="V400" s="27" t="s">
        <v>469</v>
      </c>
      <c r="W400" s="27">
        <v>13.905670000000001</v>
      </c>
      <c r="X400" s="27">
        <v>-85.242350000000002</v>
      </c>
      <c r="Y400" s="27" t="s">
        <v>1983</v>
      </c>
      <c r="Z400" s="27" t="s">
        <v>1979</v>
      </c>
      <c r="AA400" s="27" t="s">
        <v>1929</v>
      </c>
      <c r="AB400" s="28">
        <f t="shared" si="50"/>
        <v>86.051000000000002</v>
      </c>
      <c r="AC400" s="28">
        <f ca="1">[3]!RandTruncNormal(AB400,VLOOKUP(Y400,$AZ$1:$BD$4,4,FALSE),0,VLOOKUP(Y400,$AZ$1:$BD$4,5,FALSE))</f>
        <v>44.060498591542419</v>
      </c>
      <c r="AD400" s="28">
        <f t="shared" si="51"/>
        <v>86.051000000000002</v>
      </c>
      <c r="AE400" s="28">
        <f ca="1">[3]!RandTruncNormal(AD400,VLOOKUP(Y400,$AZ$1:$BD$4,4,FALSE),0,VLOOKUP(Y400,$AZ$1:$BD$4,5,FALSE))</f>
        <v>117.65115984005168</v>
      </c>
      <c r="AF400" s="29">
        <f t="shared" si="48"/>
        <v>0</v>
      </c>
      <c r="AG400" s="29">
        <f t="shared" si="49"/>
        <v>0</v>
      </c>
      <c r="AH400" s="28">
        <f t="shared" si="55"/>
        <v>0</v>
      </c>
      <c r="AI400" s="28">
        <f t="shared" si="52"/>
        <v>0</v>
      </c>
      <c r="AJ400" s="13">
        <f t="shared" ca="1" si="53"/>
        <v>73.590661248509264</v>
      </c>
      <c r="AK400" s="68">
        <v>0</v>
      </c>
      <c r="AL400" s="68">
        <v>0</v>
      </c>
      <c r="AM400" s="68" t="str">
        <f t="shared" si="54"/>
        <v>Non-Anthropogenic</v>
      </c>
      <c r="AO400" s="68"/>
      <c r="AP400" s="68"/>
      <c r="AY400" s="68"/>
      <c r="AZ400" s="68"/>
    </row>
    <row r="401" spans="1:52">
      <c r="A401" s="27">
        <v>595</v>
      </c>
      <c r="B401" s="27" t="s">
        <v>470</v>
      </c>
      <c r="C401" s="27" t="s">
        <v>1978</v>
      </c>
      <c r="D401" s="27"/>
      <c r="E401" s="27"/>
      <c r="F401" s="27" t="s">
        <v>66</v>
      </c>
      <c r="G401" s="27">
        <v>9</v>
      </c>
      <c r="H401" s="27" t="s">
        <v>53</v>
      </c>
      <c r="I401" s="27" t="s">
        <v>54</v>
      </c>
      <c r="J401" s="27"/>
      <c r="K401" s="27"/>
      <c r="L401" s="27" t="s">
        <v>56</v>
      </c>
      <c r="M401" s="27" t="s">
        <v>66</v>
      </c>
      <c r="N401" s="27">
        <v>9</v>
      </c>
      <c r="O401" s="27" t="s">
        <v>53</v>
      </c>
      <c r="P401" s="27" t="s">
        <v>58</v>
      </c>
      <c r="Q401" s="27"/>
      <c r="R401" s="27"/>
      <c r="S401" s="27"/>
      <c r="T401" s="27"/>
      <c r="U401" s="27"/>
      <c r="V401" s="27" t="s">
        <v>470</v>
      </c>
      <c r="W401" s="27">
        <v>13.9053</v>
      </c>
      <c r="X401" s="27">
        <v>-85.029790000000006</v>
      </c>
      <c r="Y401" s="27" t="s">
        <v>1983</v>
      </c>
      <c r="Z401" s="27" t="s">
        <v>1979</v>
      </c>
      <c r="AA401" s="27" t="s">
        <v>1929</v>
      </c>
      <c r="AB401" s="28">
        <f t="shared" si="50"/>
        <v>86.051000000000002</v>
      </c>
      <c r="AC401" s="28">
        <f ca="1">[3]!RandTruncNormal(AB401,VLOOKUP(Y401,$AZ$1:$BD$4,4,FALSE),0,VLOOKUP(Y401,$AZ$1:$BD$4,5,FALSE))</f>
        <v>134.58249383317775</v>
      </c>
      <c r="AD401" s="28">
        <f t="shared" si="51"/>
        <v>86.051000000000002</v>
      </c>
      <c r="AE401" s="28">
        <f ca="1">[3]!RandTruncNormal(AD401,VLOOKUP(Y401,$AZ$1:$BD$4,4,FALSE),0,VLOOKUP(Y401,$AZ$1:$BD$4,5,FALSE))</f>
        <v>47.979179257780331</v>
      </c>
      <c r="AF401" s="29">
        <f t="shared" si="48"/>
        <v>0</v>
      </c>
      <c r="AG401" s="29">
        <f t="shared" si="49"/>
        <v>0</v>
      </c>
      <c r="AH401" s="28">
        <f t="shared" si="55"/>
        <v>0</v>
      </c>
      <c r="AI401" s="28">
        <f t="shared" si="52"/>
        <v>0</v>
      </c>
      <c r="AJ401" s="13">
        <f t="shared" ca="1" si="53"/>
        <v>-86.60331457539742</v>
      </c>
      <c r="AK401" s="68">
        <v>0</v>
      </c>
      <c r="AL401" s="68">
        <v>0</v>
      </c>
      <c r="AM401" s="68" t="str">
        <f t="shared" si="54"/>
        <v>Non-Anthropogenic</v>
      </c>
      <c r="AO401" s="68"/>
      <c r="AP401" s="68"/>
      <c r="AY401" s="68"/>
      <c r="AZ401" s="68"/>
    </row>
    <row r="402" spans="1:52">
      <c r="A402" s="27">
        <v>596</v>
      </c>
      <c r="B402" s="27" t="s">
        <v>471</v>
      </c>
      <c r="C402" s="27" t="s">
        <v>1978</v>
      </c>
      <c r="D402" s="27"/>
      <c r="E402" s="27"/>
      <c r="F402" s="27" t="s">
        <v>66</v>
      </c>
      <c r="G402" s="27">
        <v>9</v>
      </c>
      <c r="H402" s="27" t="s">
        <v>53</v>
      </c>
      <c r="I402" s="27" t="s">
        <v>54</v>
      </c>
      <c r="J402" s="27"/>
      <c r="K402" s="27"/>
      <c r="L402" s="27" t="s">
        <v>56</v>
      </c>
      <c r="M402" s="27" t="s">
        <v>66</v>
      </c>
      <c r="N402" s="27">
        <v>9</v>
      </c>
      <c r="O402" s="27" t="s">
        <v>53</v>
      </c>
      <c r="P402" s="27" t="s">
        <v>58</v>
      </c>
      <c r="Q402" s="27"/>
      <c r="R402" s="27"/>
      <c r="S402" s="27"/>
      <c r="T402" s="27"/>
      <c r="U402" s="27"/>
      <c r="V402" s="27" t="s">
        <v>471</v>
      </c>
      <c r="W402" s="27">
        <v>13.90564</v>
      </c>
      <c r="X402" s="27">
        <v>-84.987340000000003</v>
      </c>
      <c r="Y402" s="27" t="s">
        <v>1983</v>
      </c>
      <c r="Z402" s="27" t="s">
        <v>1979</v>
      </c>
      <c r="AA402" s="27" t="s">
        <v>1929</v>
      </c>
      <c r="AB402" s="28">
        <f t="shared" si="50"/>
        <v>86.051000000000002</v>
      </c>
      <c r="AC402" s="28">
        <f ca="1">[3]!RandTruncNormal(AB402,VLOOKUP(Y402,$AZ$1:$BD$4,4,FALSE),0,VLOOKUP(Y402,$AZ$1:$BD$4,5,FALSE))</f>
        <v>80.846797234021793</v>
      </c>
      <c r="AD402" s="28">
        <f t="shared" si="51"/>
        <v>86.051000000000002</v>
      </c>
      <c r="AE402" s="28">
        <f ca="1">[3]!RandTruncNormal(AD402,VLOOKUP(Y402,$AZ$1:$BD$4,4,FALSE),0,VLOOKUP(Y402,$AZ$1:$BD$4,5,FALSE))</f>
        <v>12.729437668395223</v>
      </c>
      <c r="AF402" s="29">
        <f t="shared" si="48"/>
        <v>0</v>
      </c>
      <c r="AG402" s="29">
        <f t="shared" si="49"/>
        <v>0</v>
      </c>
      <c r="AH402" s="28">
        <f t="shared" si="55"/>
        <v>0</v>
      </c>
      <c r="AI402" s="28">
        <f t="shared" si="52"/>
        <v>0</v>
      </c>
      <c r="AJ402" s="13">
        <f t="shared" ca="1" si="53"/>
        <v>-68.117359565626572</v>
      </c>
      <c r="AK402" s="68">
        <v>0</v>
      </c>
      <c r="AL402" s="68">
        <v>0</v>
      </c>
      <c r="AM402" s="68" t="str">
        <f t="shared" si="54"/>
        <v>Non-Anthropogenic</v>
      </c>
      <c r="AO402" s="68"/>
      <c r="AP402" s="68"/>
      <c r="AY402" s="68"/>
      <c r="AZ402" s="68"/>
    </row>
    <row r="403" spans="1:52">
      <c r="A403" s="27">
        <v>597</v>
      </c>
      <c r="B403" s="27" t="s">
        <v>472</v>
      </c>
      <c r="C403" s="27" t="s">
        <v>1978</v>
      </c>
      <c r="D403" s="27"/>
      <c r="E403" s="27"/>
      <c r="F403" s="27" t="s">
        <v>66</v>
      </c>
      <c r="G403" s="27">
        <v>9</v>
      </c>
      <c r="H403" s="27" t="s">
        <v>53</v>
      </c>
      <c r="I403" s="27" t="s">
        <v>54</v>
      </c>
      <c r="J403" s="27"/>
      <c r="K403" s="27"/>
      <c r="L403" s="27" t="s">
        <v>56</v>
      </c>
      <c r="M403" s="27" t="s">
        <v>66</v>
      </c>
      <c r="N403" s="27">
        <v>9</v>
      </c>
      <c r="O403" s="27" t="s">
        <v>53</v>
      </c>
      <c r="P403" s="27" t="s">
        <v>58</v>
      </c>
      <c r="Q403" s="27"/>
      <c r="R403" s="27"/>
      <c r="S403" s="27"/>
      <c r="T403" s="27"/>
      <c r="U403" s="27"/>
      <c r="V403" s="27" t="s">
        <v>472</v>
      </c>
      <c r="W403" s="27">
        <v>13.905609999999999</v>
      </c>
      <c r="X403" s="27">
        <v>-84.817350000000005</v>
      </c>
      <c r="Y403" s="27" t="s">
        <v>1983</v>
      </c>
      <c r="Z403" s="27" t="s">
        <v>1979</v>
      </c>
      <c r="AA403" s="27" t="s">
        <v>1928</v>
      </c>
      <c r="AB403" s="28">
        <f t="shared" si="50"/>
        <v>86.051000000000002</v>
      </c>
      <c r="AC403" s="28">
        <f ca="1">[3]!RandTruncNormal(AB403,VLOOKUP(Y403,$AZ$1:$BD$4,4,FALSE),0,VLOOKUP(Y403,$AZ$1:$BD$4,5,FALSE))</f>
        <v>77.762156731598424</v>
      </c>
      <c r="AD403" s="28">
        <f t="shared" si="51"/>
        <v>86.051000000000002</v>
      </c>
      <c r="AE403" s="28">
        <f ca="1">[3]!RandTruncNormal(AD403,VLOOKUP(Y403,$AZ$1:$BD$4,4,FALSE),0,VLOOKUP(Y403,$AZ$1:$BD$4,5,FALSE))</f>
        <v>135.15439134177458</v>
      </c>
      <c r="AF403" s="29">
        <f t="shared" si="48"/>
        <v>0</v>
      </c>
      <c r="AG403" s="29">
        <f t="shared" si="49"/>
        <v>0</v>
      </c>
      <c r="AH403" s="28">
        <f t="shared" si="55"/>
        <v>0</v>
      </c>
      <c r="AI403" s="28">
        <f t="shared" si="52"/>
        <v>0</v>
      </c>
      <c r="AJ403" s="13">
        <f t="shared" ca="1" si="53"/>
        <v>57.39223461017616</v>
      </c>
      <c r="AK403" s="68">
        <v>1</v>
      </c>
      <c r="AL403" s="68">
        <v>1</v>
      </c>
      <c r="AM403" s="68" t="str">
        <f t="shared" si="54"/>
        <v>Anthropogenic_roads_rivers</v>
      </c>
      <c r="AO403" s="68"/>
      <c r="AP403" s="68"/>
      <c r="AY403" s="68"/>
      <c r="AZ403" s="68"/>
    </row>
    <row r="404" spans="1:52">
      <c r="A404" s="27">
        <v>598</v>
      </c>
      <c r="B404" s="27" t="s">
        <v>473</v>
      </c>
      <c r="C404" s="27" t="s">
        <v>1978</v>
      </c>
      <c r="D404" s="27"/>
      <c r="E404" s="27"/>
      <c r="F404" s="27" t="s">
        <v>66</v>
      </c>
      <c r="G404" s="27">
        <v>9</v>
      </c>
      <c r="H404" s="27" t="s">
        <v>53</v>
      </c>
      <c r="I404" s="27" t="s">
        <v>54</v>
      </c>
      <c r="J404" s="27"/>
      <c r="K404" s="27"/>
      <c r="L404" s="27" t="s">
        <v>56</v>
      </c>
      <c r="M404" s="27" t="s">
        <v>66</v>
      </c>
      <c r="N404" s="27">
        <v>9</v>
      </c>
      <c r="O404" s="27" t="s">
        <v>53</v>
      </c>
      <c r="P404" s="27" t="s">
        <v>58</v>
      </c>
      <c r="Q404" s="27"/>
      <c r="R404" s="27"/>
      <c r="S404" s="27"/>
      <c r="T404" s="27"/>
      <c r="U404" s="27"/>
      <c r="V404" s="27" t="s">
        <v>473</v>
      </c>
      <c r="W404" s="27">
        <v>13.90555</v>
      </c>
      <c r="X404" s="27">
        <v>-84.562349999999995</v>
      </c>
      <c r="Y404" s="27" t="s">
        <v>1983</v>
      </c>
      <c r="Z404" s="27" t="s">
        <v>1979</v>
      </c>
      <c r="AA404" s="27" t="s">
        <v>1929</v>
      </c>
      <c r="AB404" s="28">
        <f t="shared" si="50"/>
        <v>86.051000000000002</v>
      </c>
      <c r="AC404" s="28">
        <f ca="1">[3]!RandTruncNormal(AB404,VLOOKUP(Y404,$AZ$1:$BD$4,4,FALSE),0,VLOOKUP(Y404,$AZ$1:$BD$4,5,FALSE))</f>
        <v>28.658679095257735</v>
      </c>
      <c r="AD404" s="28">
        <f t="shared" si="51"/>
        <v>86.051000000000002</v>
      </c>
      <c r="AE404" s="28">
        <f ca="1">[3]!RandTruncNormal(AD404,VLOOKUP(Y404,$AZ$1:$BD$4,4,FALSE),0,VLOOKUP(Y404,$AZ$1:$BD$4,5,FALSE))</f>
        <v>87.58379441538338</v>
      </c>
      <c r="AF404" s="29">
        <f t="shared" si="48"/>
        <v>0</v>
      </c>
      <c r="AG404" s="29">
        <f t="shared" si="49"/>
        <v>0</v>
      </c>
      <c r="AH404" s="28">
        <f t="shared" si="55"/>
        <v>0</v>
      </c>
      <c r="AI404" s="28">
        <f t="shared" si="52"/>
        <v>0</v>
      </c>
      <c r="AJ404" s="13">
        <f t="shared" ca="1" si="53"/>
        <v>58.925115320125641</v>
      </c>
      <c r="AK404" s="68">
        <v>1</v>
      </c>
      <c r="AL404" s="68">
        <v>0</v>
      </c>
      <c r="AM404" s="68" t="str">
        <f t="shared" si="54"/>
        <v>Anthropogenic_rivers</v>
      </c>
      <c r="AO404" s="68"/>
      <c r="AP404" s="68"/>
      <c r="AY404" s="68"/>
      <c r="AZ404" s="68"/>
    </row>
    <row r="405" spans="1:52">
      <c r="A405" s="27">
        <v>599</v>
      </c>
      <c r="B405" s="27" t="s">
        <v>474</v>
      </c>
      <c r="C405" s="27" t="s">
        <v>1978</v>
      </c>
      <c r="D405" s="27"/>
      <c r="E405" s="27"/>
      <c r="F405" s="27" t="s">
        <v>66</v>
      </c>
      <c r="G405" s="27">
        <v>9</v>
      </c>
      <c r="H405" s="27" t="s">
        <v>53</v>
      </c>
      <c r="I405" s="27" t="s">
        <v>54</v>
      </c>
      <c r="J405" s="27"/>
      <c r="K405" s="27"/>
      <c r="L405" s="27" t="s">
        <v>56</v>
      </c>
      <c r="M405" s="27" t="s">
        <v>66</v>
      </c>
      <c r="N405" s="27">
        <v>9</v>
      </c>
      <c r="O405" s="27" t="s">
        <v>53</v>
      </c>
      <c r="P405" s="27" t="s">
        <v>58</v>
      </c>
      <c r="Q405" s="27"/>
      <c r="R405" s="27"/>
      <c r="S405" s="27"/>
      <c r="T405" s="27"/>
      <c r="U405" s="27"/>
      <c r="V405" s="27" t="s">
        <v>474</v>
      </c>
      <c r="W405" s="27">
        <v>13.905519999999999</v>
      </c>
      <c r="X405" s="27">
        <v>-84.30735</v>
      </c>
      <c r="Y405" s="27" t="s">
        <v>1983</v>
      </c>
      <c r="Z405" s="27" t="s">
        <v>1979</v>
      </c>
      <c r="AA405" s="27" t="s">
        <v>1928</v>
      </c>
      <c r="AB405" s="28">
        <f t="shared" si="50"/>
        <v>86.051000000000002</v>
      </c>
      <c r="AC405" s="28">
        <f ca="1">[3]!RandTruncNormal(AB405,VLOOKUP(Y405,$AZ$1:$BD$4,4,FALSE),0,VLOOKUP(Y405,$AZ$1:$BD$4,5,FALSE))</f>
        <v>23.115486756631395</v>
      </c>
      <c r="AD405" s="28">
        <f t="shared" si="51"/>
        <v>86.051000000000002</v>
      </c>
      <c r="AE405" s="28">
        <f ca="1">[3]!RandTruncNormal(AD405,VLOOKUP(Y405,$AZ$1:$BD$4,4,FALSE),0,VLOOKUP(Y405,$AZ$1:$BD$4,5,FALSE))</f>
        <v>70.216443109824638</v>
      </c>
      <c r="AF405" s="29">
        <f t="shared" si="48"/>
        <v>0</v>
      </c>
      <c r="AG405" s="29">
        <f t="shared" si="49"/>
        <v>0</v>
      </c>
      <c r="AH405" s="28">
        <f t="shared" si="55"/>
        <v>0</v>
      </c>
      <c r="AI405" s="28">
        <f t="shared" si="52"/>
        <v>0</v>
      </c>
      <c r="AJ405" s="13">
        <f t="shared" ca="1" si="53"/>
        <v>47.10095635319324</v>
      </c>
      <c r="AK405" s="68">
        <v>0</v>
      </c>
      <c r="AL405" s="68">
        <v>1</v>
      </c>
      <c r="AM405" s="68" t="str">
        <f t="shared" si="54"/>
        <v>Anthopogenic_roads</v>
      </c>
      <c r="AO405" s="68"/>
      <c r="AP405" s="68"/>
      <c r="AY405" s="68"/>
      <c r="AZ405" s="68"/>
    </row>
    <row r="406" spans="1:52">
      <c r="A406" s="27">
        <v>600</v>
      </c>
      <c r="B406" s="27" t="s">
        <v>475</v>
      </c>
      <c r="C406" s="27" t="s">
        <v>1978</v>
      </c>
      <c r="D406" s="27"/>
      <c r="E406" s="27"/>
      <c r="F406" s="27" t="s">
        <v>66</v>
      </c>
      <c r="G406" s="27">
        <v>9</v>
      </c>
      <c r="H406" s="27" t="s">
        <v>53</v>
      </c>
      <c r="I406" s="27" t="s">
        <v>54</v>
      </c>
      <c r="J406" s="27"/>
      <c r="K406" s="27"/>
      <c r="L406" s="27" t="s">
        <v>56</v>
      </c>
      <c r="M406" s="27" t="s">
        <v>66</v>
      </c>
      <c r="N406" s="27">
        <v>7</v>
      </c>
      <c r="O406" s="27" t="s">
        <v>53</v>
      </c>
      <c r="P406" s="27" t="s">
        <v>58</v>
      </c>
      <c r="Q406" s="27"/>
      <c r="R406" s="27"/>
      <c r="S406" s="27"/>
      <c r="T406" s="27"/>
      <c r="U406" s="27"/>
      <c r="V406" s="27" t="s">
        <v>475</v>
      </c>
      <c r="W406" s="27">
        <v>13.90597</v>
      </c>
      <c r="X406" s="27">
        <v>-84.264880000000005</v>
      </c>
      <c r="Y406" s="27" t="s">
        <v>1983</v>
      </c>
      <c r="Z406" s="27" t="s">
        <v>1977</v>
      </c>
      <c r="AA406" s="27" t="s">
        <v>1928</v>
      </c>
      <c r="AB406" s="28">
        <f t="shared" si="50"/>
        <v>86.051000000000002</v>
      </c>
      <c r="AC406" s="28">
        <f ca="1">[3]!RandTruncNormal(AB406,VLOOKUP(Y406,$AZ$1:$BD$4,4,FALSE),0,VLOOKUP(Y406,$AZ$1:$BD$4,5,FALSE))</f>
        <v>48.18625232426286</v>
      </c>
      <c r="AD406" s="28">
        <f t="shared" si="51"/>
        <v>71.933222222222227</v>
      </c>
      <c r="AE406" s="28">
        <f ca="1">[3]!RandTruncNormal(AD406,VLOOKUP(Y406,$AZ$1:$BD$4,4,FALSE),0,VLOOKUP(Y406,$AZ$1:$BD$4,5,FALSE))</f>
        <v>66.119029376688871</v>
      </c>
      <c r="AF406" s="29">
        <f t="shared" si="48"/>
        <v>-0.22222222222222221</v>
      </c>
      <c r="AG406" s="29">
        <f t="shared" si="49"/>
        <v>-0.22222222222222221</v>
      </c>
      <c r="AH406" s="28">
        <f t="shared" si="55"/>
        <v>-14.117777777777777</v>
      </c>
      <c r="AI406" s="28">
        <f t="shared" si="52"/>
        <v>-14.117777777777777</v>
      </c>
      <c r="AJ406" s="13">
        <f t="shared" ca="1" si="53"/>
        <v>17.932777052426012</v>
      </c>
      <c r="AK406" s="68">
        <v>1</v>
      </c>
      <c r="AL406" s="68">
        <v>1</v>
      </c>
      <c r="AM406" s="68" t="str">
        <f t="shared" si="54"/>
        <v>Anthropogenic_roads_rivers</v>
      </c>
      <c r="AO406" s="68"/>
      <c r="AP406" s="68"/>
      <c r="AY406" s="68"/>
      <c r="AZ406" s="68"/>
    </row>
    <row r="407" spans="1:52">
      <c r="A407" s="27">
        <v>601</v>
      </c>
      <c r="B407" s="27" t="s">
        <v>476</v>
      </c>
      <c r="C407" s="27" t="s">
        <v>1978</v>
      </c>
      <c r="D407" s="27"/>
      <c r="E407" s="27"/>
      <c r="F407" s="27" t="s">
        <v>66</v>
      </c>
      <c r="G407" s="27">
        <v>9</v>
      </c>
      <c r="H407" s="27" t="s">
        <v>56</v>
      </c>
      <c r="I407" s="27" t="s">
        <v>54</v>
      </c>
      <c r="J407" s="27"/>
      <c r="K407" s="27"/>
      <c r="L407" s="27" t="s">
        <v>56</v>
      </c>
      <c r="M407" s="27" t="s">
        <v>66</v>
      </c>
      <c r="N407" s="27">
        <v>9</v>
      </c>
      <c r="O407" s="27" t="s">
        <v>61</v>
      </c>
      <c r="P407" s="27" t="s">
        <v>58</v>
      </c>
      <c r="Q407" s="27"/>
      <c r="R407" s="27"/>
      <c r="S407" s="27"/>
      <c r="T407" s="27"/>
      <c r="U407" s="27"/>
      <c r="V407" s="27" t="s">
        <v>476</v>
      </c>
      <c r="W407" s="27">
        <v>13.90494</v>
      </c>
      <c r="X407" s="27">
        <v>-84.009839999999997</v>
      </c>
      <c r="Y407" s="27" t="s">
        <v>1983</v>
      </c>
      <c r="Z407" s="27" t="s">
        <v>1979</v>
      </c>
      <c r="AA407" s="27" t="s">
        <v>1928</v>
      </c>
      <c r="AB407" s="28">
        <f t="shared" si="50"/>
        <v>86.051000000000002</v>
      </c>
      <c r="AC407" s="28">
        <f ca="1">[3]!RandTruncNormal(AB407,VLOOKUP(Y407,$AZ$1:$BD$4,4,FALSE),0,VLOOKUP(Y407,$AZ$1:$BD$4,5,FALSE))</f>
        <v>72.946603022782114</v>
      </c>
      <c r="AD407" s="28">
        <f t="shared" si="51"/>
        <v>86.051000000000002</v>
      </c>
      <c r="AE407" s="28">
        <f ca="1">[3]!RandTruncNormal(AD407,VLOOKUP(Y407,$AZ$1:$BD$4,4,FALSE),0,VLOOKUP(Y407,$AZ$1:$BD$4,5,FALSE))</f>
        <v>136.71330457049331</v>
      </c>
      <c r="AF407" s="29">
        <f t="shared" si="48"/>
        <v>0</v>
      </c>
      <c r="AG407" s="29">
        <f t="shared" si="49"/>
        <v>0</v>
      </c>
      <c r="AH407" s="28">
        <f t="shared" si="55"/>
        <v>0</v>
      </c>
      <c r="AI407" s="28">
        <f t="shared" si="52"/>
        <v>0</v>
      </c>
      <c r="AJ407" s="13">
        <f t="shared" ca="1" si="53"/>
        <v>63.766701547711193</v>
      </c>
      <c r="AK407" s="68">
        <v>0</v>
      </c>
      <c r="AL407" s="68">
        <v>1</v>
      </c>
      <c r="AM407" s="68" t="str">
        <f t="shared" si="54"/>
        <v>Anthopogenic_roads</v>
      </c>
      <c r="AO407" s="68"/>
      <c r="AP407" s="68"/>
      <c r="AY407" s="68"/>
      <c r="AZ407" s="68"/>
    </row>
    <row r="408" spans="1:52">
      <c r="A408" s="27">
        <v>602</v>
      </c>
      <c r="B408" s="27" t="s">
        <v>477</v>
      </c>
      <c r="C408" s="27" t="s">
        <v>1978</v>
      </c>
      <c r="D408" s="27"/>
      <c r="E408" s="27"/>
      <c r="F408" s="27" t="s">
        <v>66</v>
      </c>
      <c r="G408" s="27">
        <v>9</v>
      </c>
      <c r="H408" s="27" t="s">
        <v>56</v>
      </c>
      <c r="I408" s="27" t="s">
        <v>54</v>
      </c>
      <c r="J408" s="27"/>
      <c r="K408" s="27"/>
      <c r="L408" s="27" t="s">
        <v>56</v>
      </c>
      <c r="M408" s="27" t="s">
        <v>66</v>
      </c>
      <c r="N408" s="27">
        <v>9</v>
      </c>
      <c r="O408" s="27" t="s">
        <v>53</v>
      </c>
      <c r="P408" s="27" t="s">
        <v>58</v>
      </c>
      <c r="Q408" s="27"/>
      <c r="R408" s="27"/>
      <c r="S408" s="27"/>
      <c r="T408" s="27"/>
      <c r="U408" s="27"/>
      <c r="V408" s="27" t="s">
        <v>477</v>
      </c>
      <c r="W408" s="27">
        <v>13.905430000000001</v>
      </c>
      <c r="X408" s="27">
        <v>-83.797359999999998</v>
      </c>
      <c r="Y408" s="27" t="s">
        <v>1983</v>
      </c>
      <c r="Z408" s="27" t="s">
        <v>1979</v>
      </c>
      <c r="AA408" s="27" t="s">
        <v>1929</v>
      </c>
      <c r="AB408" s="28">
        <f t="shared" si="50"/>
        <v>86.051000000000002</v>
      </c>
      <c r="AC408" s="28">
        <f ca="1">[3]!RandTruncNormal(AB408,VLOOKUP(Y408,$AZ$1:$BD$4,4,FALSE),0,VLOOKUP(Y408,$AZ$1:$BD$4,5,FALSE))</f>
        <v>110.98693887574504</v>
      </c>
      <c r="AD408" s="28">
        <f t="shared" si="51"/>
        <v>86.051000000000002</v>
      </c>
      <c r="AE408" s="28">
        <f ca="1">[3]!RandTruncNormal(AD408,VLOOKUP(Y408,$AZ$1:$BD$4,4,FALSE),0,VLOOKUP(Y408,$AZ$1:$BD$4,5,FALSE))</f>
        <v>24.219931903058093</v>
      </c>
      <c r="AF408" s="29">
        <f t="shared" si="48"/>
        <v>0</v>
      </c>
      <c r="AG408" s="29">
        <f t="shared" si="49"/>
        <v>0</v>
      </c>
      <c r="AH408" s="28">
        <f t="shared" si="55"/>
        <v>0</v>
      </c>
      <c r="AI408" s="28">
        <f t="shared" si="52"/>
        <v>0</v>
      </c>
      <c r="AJ408" s="13">
        <f t="shared" ca="1" si="53"/>
        <v>-86.767006972686943</v>
      </c>
      <c r="AK408" s="68">
        <v>0</v>
      </c>
      <c r="AL408" s="68">
        <v>0</v>
      </c>
      <c r="AM408" s="68" t="str">
        <f t="shared" si="54"/>
        <v>Non-Anthropogenic</v>
      </c>
      <c r="AO408" s="68"/>
      <c r="AP408" s="68"/>
      <c r="AY408" s="68"/>
      <c r="AZ408" s="68"/>
    </row>
    <row r="409" spans="1:52">
      <c r="A409" s="27">
        <v>603</v>
      </c>
      <c r="B409" s="27" t="s">
        <v>478</v>
      </c>
      <c r="C409" s="27" t="s">
        <v>1978</v>
      </c>
      <c r="D409" s="27"/>
      <c r="E409" s="27"/>
      <c r="F409" s="27" t="s">
        <v>66</v>
      </c>
      <c r="G409" s="27">
        <v>9</v>
      </c>
      <c r="H409" s="27" t="s">
        <v>61</v>
      </c>
      <c r="I409" s="27" t="s">
        <v>54</v>
      </c>
      <c r="J409" s="27"/>
      <c r="K409" s="27"/>
      <c r="L409" s="27" t="s">
        <v>56</v>
      </c>
      <c r="M409" s="27" t="s">
        <v>66</v>
      </c>
      <c r="N409" s="27">
        <v>9</v>
      </c>
      <c r="O409" s="27" t="s">
        <v>53</v>
      </c>
      <c r="P409" s="27" t="s">
        <v>58</v>
      </c>
      <c r="Q409" s="27"/>
      <c r="R409" s="27"/>
      <c r="S409" s="27"/>
      <c r="T409" s="27"/>
      <c r="U409" s="27"/>
      <c r="V409" s="27" t="s">
        <v>478</v>
      </c>
      <c r="W409" s="27">
        <v>13.90597</v>
      </c>
      <c r="X409" s="27">
        <v>-83.754869999999997</v>
      </c>
      <c r="Y409" s="27" t="s">
        <v>1983</v>
      </c>
      <c r="Z409" s="27" t="s">
        <v>1979</v>
      </c>
      <c r="AA409" s="27" t="s">
        <v>1929</v>
      </c>
      <c r="AB409" s="28">
        <f t="shared" si="50"/>
        <v>86.051000000000002</v>
      </c>
      <c r="AC409" s="28">
        <f ca="1">[3]!RandTruncNormal(AB409,VLOOKUP(Y409,$AZ$1:$BD$4,4,FALSE),0,VLOOKUP(Y409,$AZ$1:$BD$4,5,FALSE))</f>
        <v>101.77131756877917</v>
      </c>
      <c r="AD409" s="28">
        <f t="shared" si="51"/>
        <v>86.051000000000002</v>
      </c>
      <c r="AE409" s="28">
        <f ca="1">[3]!RandTruncNormal(AD409,VLOOKUP(Y409,$AZ$1:$BD$4,4,FALSE),0,VLOOKUP(Y409,$AZ$1:$BD$4,5,FALSE))</f>
        <v>158.34022814625914</v>
      </c>
      <c r="AF409" s="29">
        <f t="shared" si="48"/>
        <v>0</v>
      </c>
      <c r="AG409" s="29">
        <f t="shared" si="49"/>
        <v>0</v>
      </c>
      <c r="AH409" s="28">
        <f t="shared" si="55"/>
        <v>0</v>
      </c>
      <c r="AI409" s="28">
        <f t="shared" si="52"/>
        <v>0</v>
      </c>
      <c r="AJ409" s="13">
        <f t="shared" ca="1" si="53"/>
        <v>56.568910577479969</v>
      </c>
      <c r="AK409" s="68">
        <v>0</v>
      </c>
      <c r="AL409" s="68">
        <v>0</v>
      </c>
      <c r="AM409" s="68" t="str">
        <f t="shared" si="54"/>
        <v>Non-Anthropogenic</v>
      </c>
      <c r="AO409" s="68"/>
      <c r="AP409" s="68"/>
      <c r="AY409" s="68"/>
      <c r="AZ409" s="68"/>
    </row>
    <row r="410" spans="1:52">
      <c r="A410" s="27">
        <v>604</v>
      </c>
      <c r="B410" s="27" t="s">
        <v>479</v>
      </c>
      <c r="C410" s="27" t="s">
        <v>1978</v>
      </c>
      <c r="D410" s="27"/>
      <c r="E410" s="27"/>
      <c r="F410" s="27" t="s">
        <v>66</v>
      </c>
      <c r="G410" s="27">
        <v>9</v>
      </c>
      <c r="H410" s="27" t="s">
        <v>53</v>
      </c>
      <c r="I410" s="27" t="s">
        <v>54</v>
      </c>
      <c r="J410" s="27"/>
      <c r="K410" s="27"/>
      <c r="L410" s="27" t="s">
        <v>56</v>
      </c>
      <c r="M410" s="27" t="s">
        <v>66</v>
      </c>
      <c r="N410" s="27">
        <v>9</v>
      </c>
      <c r="O410" s="27" t="s">
        <v>53</v>
      </c>
      <c r="P410" s="27" t="s">
        <v>58</v>
      </c>
      <c r="Q410" s="27"/>
      <c r="R410" s="27"/>
      <c r="S410" s="27"/>
      <c r="T410" s="27"/>
      <c r="U410" s="27"/>
      <c r="V410" s="27" t="s">
        <v>479</v>
      </c>
      <c r="W410" s="27">
        <v>13.90537</v>
      </c>
      <c r="X410" s="27">
        <v>-83.542370000000005</v>
      </c>
      <c r="Y410" s="27" t="s">
        <v>1983</v>
      </c>
      <c r="Z410" s="27" t="s">
        <v>1979</v>
      </c>
      <c r="AA410" s="27" t="s">
        <v>1929</v>
      </c>
      <c r="AB410" s="28">
        <f t="shared" si="50"/>
        <v>86.051000000000002</v>
      </c>
      <c r="AC410" s="28">
        <f ca="1">[3]!RandTruncNormal(AB410,VLOOKUP(Y410,$AZ$1:$BD$4,4,FALSE),0,VLOOKUP(Y410,$AZ$1:$BD$4,5,FALSE))</f>
        <v>103.46921373065885</v>
      </c>
      <c r="AD410" s="28">
        <f t="shared" si="51"/>
        <v>86.051000000000002</v>
      </c>
      <c r="AE410" s="28">
        <f ca="1">[3]!RandTruncNormal(AD410,VLOOKUP(Y410,$AZ$1:$BD$4,4,FALSE),0,VLOOKUP(Y410,$AZ$1:$BD$4,5,FALSE))</f>
        <v>62.78249770548738</v>
      </c>
      <c r="AF410" s="29">
        <f t="shared" si="48"/>
        <v>0</v>
      </c>
      <c r="AG410" s="29">
        <f t="shared" si="49"/>
        <v>0</v>
      </c>
      <c r="AH410" s="28">
        <f t="shared" si="55"/>
        <v>0</v>
      </c>
      <c r="AI410" s="28">
        <f t="shared" si="52"/>
        <v>0</v>
      </c>
      <c r="AJ410" s="13">
        <f t="shared" ca="1" si="53"/>
        <v>-40.686716025171471</v>
      </c>
      <c r="AK410" s="68">
        <v>1</v>
      </c>
      <c r="AL410" s="68">
        <v>0</v>
      </c>
      <c r="AM410" s="68" t="str">
        <f t="shared" si="54"/>
        <v>Anthropogenic_rivers</v>
      </c>
      <c r="AO410" s="68"/>
      <c r="AP410" s="68"/>
      <c r="AY410" s="68"/>
      <c r="AZ410" s="68"/>
    </row>
    <row r="411" spans="1:52">
      <c r="A411" s="27">
        <v>605</v>
      </c>
      <c r="B411" s="27" t="s">
        <v>480</v>
      </c>
      <c r="C411" s="27" t="s">
        <v>1978</v>
      </c>
      <c r="D411" s="27"/>
      <c r="E411" s="27"/>
      <c r="F411" s="27" t="s">
        <v>66</v>
      </c>
      <c r="G411" s="27">
        <v>9</v>
      </c>
      <c r="H411" s="27" t="s">
        <v>53</v>
      </c>
      <c r="I411" s="27" t="s">
        <v>54</v>
      </c>
      <c r="J411" s="27"/>
      <c r="K411" s="27"/>
      <c r="L411" s="27" t="s">
        <v>56</v>
      </c>
      <c r="M411" s="27" t="s">
        <v>66</v>
      </c>
      <c r="N411" s="27">
        <v>9</v>
      </c>
      <c r="O411" s="27" t="s">
        <v>53</v>
      </c>
      <c r="P411" s="27" t="s">
        <v>58</v>
      </c>
      <c r="Q411" s="27"/>
      <c r="R411" s="27"/>
      <c r="S411" s="27"/>
      <c r="T411" s="27"/>
      <c r="U411" s="27"/>
      <c r="V411" s="27" t="s">
        <v>480</v>
      </c>
      <c r="W411" s="27">
        <v>13.948919999999999</v>
      </c>
      <c r="X411" s="27">
        <v>-85.709810000000004</v>
      </c>
      <c r="Y411" s="27" t="s">
        <v>1983</v>
      </c>
      <c r="Z411" s="27" t="s">
        <v>1979</v>
      </c>
      <c r="AA411" s="27" t="s">
        <v>1929</v>
      </c>
      <c r="AB411" s="28">
        <f t="shared" si="50"/>
        <v>86.051000000000002</v>
      </c>
      <c r="AC411" s="28">
        <f ca="1">[3]!RandTruncNormal(AB411,VLOOKUP(Y411,$AZ$1:$BD$4,4,FALSE),0,VLOOKUP(Y411,$AZ$1:$BD$4,5,FALSE))</f>
        <v>92.621898229760149</v>
      </c>
      <c r="AD411" s="28">
        <f t="shared" si="51"/>
        <v>86.051000000000002</v>
      </c>
      <c r="AE411" s="28">
        <f ca="1">[3]!RandTruncNormal(AD411,VLOOKUP(Y411,$AZ$1:$BD$4,4,FALSE),0,VLOOKUP(Y411,$AZ$1:$BD$4,5,FALSE))</f>
        <v>64.128732788716178</v>
      </c>
      <c r="AF411" s="29">
        <f t="shared" si="48"/>
        <v>0</v>
      </c>
      <c r="AG411" s="29">
        <f t="shared" si="49"/>
        <v>0</v>
      </c>
      <c r="AH411" s="28">
        <f t="shared" si="55"/>
        <v>0</v>
      </c>
      <c r="AI411" s="28">
        <f t="shared" si="52"/>
        <v>0</v>
      </c>
      <c r="AJ411" s="13">
        <f t="shared" ca="1" si="53"/>
        <v>-28.493165441043971</v>
      </c>
      <c r="AK411" s="68">
        <v>0</v>
      </c>
      <c r="AL411" s="68">
        <v>0</v>
      </c>
      <c r="AM411" s="68" t="str">
        <f t="shared" si="54"/>
        <v>Non-Anthropogenic</v>
      </c>
      <c r="AO411" s="68"/>
      <c r="AP411" s="68"/>
      <c r="AY411" s="68"/>
      <c r="AZ411" s="68"/>
    </row>
    <row r="412" spans="1:52">
      <c r="A412" s="27">
        <v>606</v>
      </c>
      <c r="B412" s="27" t="s">
        <v>481</v>
      </c>
      <c r="C412" s="27" t="s">
        <v>1978</v>
      </c>
      <c r="D412" s="27"/>
      <c r="E412" s="27"/>
      <c r="F412" s="27" t="s">
        <v>66</v>
      </c>
      <c r="G412" s="27">
        <v>9</v>
      </c>
      <c r="H412" s="27" t="s">
        <v>53</v>
      </c>
      <c r="I412" s="27" t="s">
        <v>54</v>
      </c>
      <c r="J412" s="27"/>
      <c r="K412" s="27"/>
      <c r="L412" s="27" t="s">
        <v>56</v>
      </c>
      <c r="M412" s="27" t="s">
        <v>66</v>
      </c>
      <c r="N412" s="27">
        <v>9</v>
      </c>
      <c r="O412" s="27" t="s">
        <v>53</v>
      </c>
      <c r="P412" s="27" t="s">
        <v>58</v>
      </c>
      <c r="Q412" s="27"/>
      <c r="R412" s="27"/>
      <c r="S412" s="27"/>
      <c r="T412" s="27"/>
      <c r="U412" s="27"/>
      <c r="V412" s="27" t="s">
        <v>481</v>
      </c>
      <c r="W412" s="27">
        <v>13.947950000000001</v>
      </c>
      <c r="X412" s="27">
        <v>-85.454560000000001</v>
      </c>
      <c r="Y412" s="27" t="s">
        <v>1983</v>
      </c>
      <c r="Z412" s="27" t="s">
        <v>1979</v>
      </c>
      <c r="AA412" s="27" t="s">
        <v>1929</v>
      </c>
      <c r="AB412" s="28">
        <f t="shared" si="50"/>
        <v>86.051000000000002</v>
      </c>
      <c r="AC412" s="28">
        <f ca="1">[3]!RandTruncNormal(AB412,VLOOKUP(Y412,$AZ$1:$BD$4,4,FALSE),0,VLOOKUP(Y412,$AZ$1:$BD$4,5,FALSE))</f>
        <v>58.890291800588471</v>
      </c>
      <c r="AD412" s="28">
        <f t="shared" si="51"/>
        <v>86.051000000000002</v>
      </c>
      <c r="AE412" s="28">
        <f ca="1">[3]!RandTruncNormal(AD412,VLOOKUP(Y412,$AZ$1:$BD$4,4,FALSE),0,VLOOKUP(Y412,$AZ$1:$BD$4,5,FALSE))</f>
        <v>126.55434956268257</v>
      </c>
      <c r="AF412" s="29">
        <f t="shared" si="48"/>
        <v>0</v>
      </c>
      <c r="AG412" s="29">
        <f t="shared" si="49"/>
        <v>0</v>
      </c>
      <c r="AH412" s="28">
        <f t="shared" si="55"/>
        <v>0</v>
      </c>
      <c r="AI412" s="28">
        <f t="shared" si="52"/>
        <v>0</v>
      </c>
      <c r="AJ412" s="13">
        <f t="shared" ca="1" si="53"/>
        <v>67.664057762094103</v>
      </c>
      <c r="AK412" s="68">
        <v>0</v>
      </c>
      <c r="AL412" s="68">
        <v>0</v>
      </c>
      <c r="AM412" s="68" t="str">
        <f t="shared" si="54"/>
        <v>Non-Anthropogenic</v>
      </c>
      <c r="AO412" s="68"/>
      <c r="AP412" s="68"/>
      <c r="AY412" s="68"/>
      <c r="AZ412" s="68"/>
    </row>
    <row r="413" spans="1:52">
      <c r="A413" s="27">
        <v>607</v>
      </c>
      <c r="B413" s="27" t="s">
        <v>482</v>
      </c>
      <c r="C413" s="27" t="s">
        <v>1978</v>
      </c>
      <c r="D413" s="27"/>
      <c r="E413" s="27"/>
      <c r="F413" s="27" t="s">
        <v>66</v>
      </c>
      <c r="G413" s="27">
        <v>9</v>
      </c>
      <c r="H413" s="27" t="s">
        <v>53</v>
      </c>
      <c r="I413" s="27" t="s">
        <v>54</v>
      </c>
      <c r="J413" s="27"/>
      <c r="K413" s="27"/>
      <c r="L413" s="27" t="s">
        <v>56</v>
      </c>
      <c r="M413" s="27" t="s">
        <v>66</v>
      </c>
      <c r="N413" s="27">
        <v>9</v>
      </c>
      <c r="O413" s="27" t="s">
        <v>53</v>
      </c>
      <c r="P413" s="27" t="s">
        <v>58</v>
      </c>
      <c r="Q413" s="27"/>
      <c r="R413" s="27"/>
      <c r="S413" s="27"/>
      <c r="T413" s="27"/>
      <c r="U413" s="27"/>
      <c r="V413" s="27" t="s">
        <v>482</v>
      </c>
      <c r="W413" s="27">
        <v>13.94811</v>
      </c>
      <c r="X413" s="27">
        <v>-85.07199</v>
      </c>
      <c r="Y413" s="27" t="s">
        <v>1983</v>
      </c>
      <c r="Z413" s="27" t="s">
        <v>1979</v>
      </c>
      <c r="AA413" s="27" t="s">
        <v>1929</v>
      </c>
      <c r="AB413" s="28">
        <f t="shared" si="50"/>
        <v>86.051000000000002</v>
      </c>
      <c r="AC413" s="28">
        <f ca="1">[3]!RandTruncNormal(AB413,VLOOKUP(Y413,$AZ$1:$BD$4,4,FALSE),0,VLOOKUP(Y413,$AZ$1:$BD$4,5,FALSE))</f>
        <v>64.922817818436656</v>
      </c>
      <c r="AD413" s="28">
        <f t="shared" si="51"/>
        <v>86.051000000000002</v>
      </c>
      <c r="AE413" s="28">
        <f ca="1">[3]!RandTruncNormal(AD413,VLOOKUP(Y413,$AZ$1:$BD$4,4,FALSE),0,VLOOKUP(Y413,$AZ$1:$BD$4,5,FALSE))</f>
        <v>94.637864033335575</v>
      </c>
      <c r="AF413" s="29">
        <f t="shared" si="48"/>
        <v>0</v>
      </c>
      <c r="AG413" s="29">
        <f t="shared" si="49"/>
        <v>0</v>
      </c>
      <c r="AH413" s="28">
        <f t="shared" si="55"/>
        <v>0</v>
      </c>
      <c r="AI413" s="28">
        <f t="shared" si="52"/>
        <v>0</v>
      </c>
      <c r="AJ413" s="13">
        <f t="shared" ca="1" si="53"/>
        <v>29.715046214898919</v>
      </c>
      <c r="AK413" s="68">
        <v>0</v>
      </c>
      <c r="AL413" s="68">
        <v>0</v>
      </c>
      <c r="AM413" s="68" t="str">
        <f t="shared" si="54"/>
        <v>Non-Anthropogenic</v>
      </c>
      <c r="AO413" s="68"/>
      <c r="AP413" s="68"/>
      <c r="AY413" s="68"/>
      <c r="AZ413" s="68"/>
    </row>
    <row r="414" spans="1:52">
      <c r="A414" s="27">
        <v>608</v>
      </c>
      <c r="B414" s="27" t="s">
        <v>483</v>
      </c>
      <c r="C414" s="27" t="s">
        <v>1978</v>
      </c>
      <c r="D414" s="27"/>
      <c r="E414" s="27"/>
      <c r="F414" s="27" t="s">
        <v>66</v>
      </c>
      <c r="G414" s="27">
        <v>9</v>
      </c>
      <c r="H414" s="27" t="s">
        <v>53</v>
      </c>
      <c r="I414" s="27" t="s">
        <v>54</v>
      </c>
      <c r="J414" s="27"/>
      <c r="K414" s="27"/>
      <c r="L414" s="27" t="s">
        <v>56</v>
      </c>
      <c r="M414" s="27" t="s">
        <v>66</v>
      </c>
      <c r="N414" s="27">
        <v>9</v>
      </c>
      <c r="O414" s="27" t="s">
        <v>53</v>
      </c>
      <c r="P414" s="27" t="s">
        <v>58</v>
      </c>
      <c r="Q414" s="27"/>
      <c r="R414" s="27"/>
      <c r="S414" s="27"/>
      <c r="T414" s="27"/>
      <c r="U414" s="27"/>
      <c r="V414" s="27" t="s">
        <v>483</v>
      </c>
      <c r="W414" s="27">
        <v>13.947760000000001</v>
      </c>
      <c r="X414" s="27">
        <v>-84.944469999999995</v>
      </c>
      <c r="Y414" s="27" t="s">
        <v>1983</v>
      </c>
      <c r="Z414" s="27" t="s">
        <v>1979</v>
      </c>
      <c r="AA414" s="27" t="s">
        <v>1929</v>
      </c>
      <c r="AB414" s="28">
        <f t="shared" si="50"/>
        <v>86.051000000000002</v>
      </c>
      <c r="AC414" s="28">
        <f ca="1">[3]!RandTruncNormal(AB414,VLOOKUP(Y414,$AZ$1:$BD$4,4,FALSE),0,VLOOKUP(Y414,$AZ$1:$BD$4,5,FALSE))</f>
        <v>87.840352778607794</v>
      </c>
      <c r="AD414" s="28">
        <f t="shared" si="51"/>
        <v>86.051000000000002</v>
      </c>
      <c r="AE414" s="28">
        <f ca="1">[3]!RandTruncNormal(AD414,VLOOKUP(Y414,$AZ$1:$BD$4,4,FALSE),0,VLOOKUP(Y414,$AZ$1:$BD$4,5,FALSE))</f>
        <v>66.852341816822346</v>
      </c>
      <c r="AF414" s="29">
        <f t="shared" si="48"/>
        <v>0</v>
      </c>
      <c r="AG414" s="29">
        <f t="shared" si="49"/>
        <v>0</v>
      </c>
      <c r="AH414" s="28">
        <f t="shared" si="55"/>
        <v>0</v>
      </c>
      <c r="AI414" s="28">
        <f t="shared" si="52"/>
        <v>0</v>
      </c>
      <c r="AJ414" s="13">
        <f t="shared" ca="1" si="53"/>
        <v>-20.988010961785449</v>
      </c>
      <c r="AK414" s="68">
        <v>0</v>
      </c>
      <c r="AL414" s="68">
        <v>0</v>
      </c>
      <c r="AM414" s="68" t="str">
        <f t="shared" si="54"/>
        <v>Non-Anthropogenic</v>
      </c>
      <c r="AO414" s="68"/>
      <c r="AP414" s="68"/>
      <c r="AY414" s="68"/>
      <c r="AZ414" s="68"/>
    </row>
    <row r="415" spans="1:52">
      <c r="A415" s="27">
        <v>609</v>
      </c>
      <c r="B415" s="27" t="s">
        <v>484</v>
      </c>
      <c r="C415" s="27" t="s">
        <v>1978</v>
      </c>
      <c r="D415" s="27"/>
      <c r="E415" s="27"/>
      <c r="F415" s="27" t="s">
        <v>66</v>
      </c>
      <c r="G415" s="27">
        <v>9</v>
      </c>
      <c r="H415" s="27" t="s">
        <v>53</v>
      </c>
      <c r="I415" s="27" t="s">
        <v>54</v>
      </c>
      <c r="J415" s="27"/>
      <c r="K415" s="27"/>
      <c r="L415" s="27" t="s">
        <v>56</v>
      </c>
      <c r="M415" s="27" t="s">
        <v>66</v>
      </c>
      <c r="N415" s="27">
        <v>9</v>
      </c>
      <c r="O415" s="27" t="s">
        <v>53</v>
      </c>
      <c r="P415" s="27" t="s">
        <v>58</v>
      </c>
      <c r="Q415" s="27"/>
      <c r="R415" s="27"/>
      <c r="S415" s="27"/>
      <c r="T415" s="27"/>
      <c r="U415" s="27"/>
      <c r="V415" s="27" t="s">
        <v>484</v>
      </c>
      <c r="W415" s="27">
        <v>13.947329999999999</v>
      </c>
      <c r="X415" s="27">
        <v>-84.816950000000006</v>
      </c>
      <c r="Y415" s="27" t="s">
        <v>1983</v>
      </c>
      <c r="Z415" s="27" t="s">
        <v>1979</v>
      </c>
      <c r="AA415" s="27" t="s">
        <v>1929</v>
      </c>
      <c r="AB415" s="28">
        <f t="shared" si="50"/>
        <v>86.051000000000002</v>
      </c>
      <c r="AC415" s="28">
        <f ca="1">[3]!RandTruncNormal(AB415,VLOOKUP(Y415,$AZ$1:$BD$4,4,FALSE),0,VLOOKUP(Y415,$AZ$1:$BD$4,5,FALSE))</f>
        <v>155.92433872576478</v>
      </c>
      <c r="AD415" s="28">
        <f t="shared" si="51"/>
        <v>86.051000000000002</v>
      </c>
      <c r="AE415" s="28">
        <f ca="1">[3]!RandTruncNormal(AD415,VLOOKUP(Y415,$AZ$1:$BD$4,4,FALSE),0,VLOOKUP(Y415,$AZ$1:$BD$4,5,FALSE))</f>
        <v>81.442569582808687</v>
      </c>
      <c r="AF415" s="29">
        <f t="shared" si="48"/>
        <v>0</v>
      </c>
      <c r="AG415" s="29">
        <f t="shared" si="49"/>
        <v>0</v>
      </c>
      <c r="AH415" s="28">
        <f t="shared" si="55"/>
        <v>0</v>
      </c>
      <c r="AI415" s="28">
        <f t="shared" si="52"/>
        <v>0</v>
      </c>
      <c r="AJ415" s="13">
        <f t="shared" ca="1" si="53"/>
        <v>-74.481769142956097</v>
      </c>
      <c r="AK415" s="68">
        <v>1</v>
      </c>
      <c r="AL415" s="68">
        <v>0</v>
      </c>
      <c r="AM415" s="68" t="str">
        <f t="shared" si="54"/>
        <v>Anthropogenic_rivers</v>
      </c>
      <c r="AO415" s="68"/>
      <c r="AP415" s="68"/>
      <c r="AY415" s="68"/>
      <c r="AZ415" s="68"/>
    </row>
    <row r="416" spans="1:52">
      <c r="A416" s="27">
        <v>610</v>
      </c>
      <c r="B416" s="27" t="s">
        <v>485</v>
      </c>
      <c r="C416" s="27" t="s">
        <v>1978</v>
      </c>
      <c r="D416" s="27"/>
      <c r="E416" s="27"/>
      <c r="F416" s="27" t="s">
        <v>66</v>
      </c>
      <c r="G416" s="27">
        <v>9</v>
      </c>
      <c r="H416" s="27" t="s">
        <v>53</v>
      </c>
      <c r="I416" s="27" t="s">
        <v>54</v>
      </c>
      <c r="J416" s="27"/>
      <c r="K416" s="27"/>
      <c r="L416" s="27" t="s">
        <v>56</v>
      </c>
      <c r="M416" s="27" t="s">
        <v>66</v>
      </c>
      <c r="N416" s="27">
        <v>9</v>
      </c>
      <c r="O416" s="27" t="s">
        <v>53</v>
      </c>
      <c r="P416" s="27" t="s">
        <v>58</v>
      </c>
      <c r="Q416" s="27"/>
      <c r="R416" s="27"/>
      <c r="S416" s="27"/>
      <c r="T416" s="27"/>
      <c r="U416" s="27"/>
      <c r="V416" s="27" t="s">
        <v>485</v>
      </c>
      <c r="W416" s="27">
        <v>13.947430000000001</v>
      </c>
      <c r="X416" s="27">
        <v>-84.094329999999999</v>
      </c>
      <c r="Y416" s="27" t="s">
        <v>1983</v>
      </c>
      <c r="Z416" s="27" t="s">
        <v>1979</v>
      </c>
      <c r="AA416" s="27" t="s">
        <v>1928</v>
      </c>
      <c r="AB416" s="28">
        <f t="shared" si="50"/>
        <v>86.051000000000002</v>
      </c>
      <c r="AC416" s="28">
        <f ca="1">[3]!RandTruncNormal(AB416,VLOOKUP(Y416,$AZ$1:$BD$4,4,FALSE),0,VLOOKUP(Y416,$AZ$1:$BD$4,5,FALSE))</f>
        <v>53.796062581391666</v>
      </c>
      <c r="AD416" s="28">
        <f t="shared" si="51"/>
        <v>86.051000000000002</v>
      </c>
      <c r="AE416" s="28">
        <f ca="1">[3]!RandTruncNormal(AD416,VLOOKUP(Y416,$AZ$1:$BD$4,4,FALSE),0,VLOOKUP(Y416,$AZ$1:$BD$4,5,FALSE))</f>
        <v>60.217404244881195</v>
      </c>
      <c r="AF416" s="29">
        <f t="shared" si="48"/>
        <v>0</v>
      </c>
      <c r="AG416" s="29">
        <f t="shared" si="49"/>
        <v>0</v>
      </c>
      <c r="AH416" s="28">
        <f t="shared" si="55"/>
        <v>0</v>
      </c>
      <c r="AI416" s="28">
        <f t="shared" si="52"/>
        <v>0</v>
      </c>
      <c r="AJ416" s="13">
        <f t="shared" ca="1" si="53"/>
        <v>6.4213416634895282</v>
      </c>
      <c r="AK416" s="68">
        <v>0</v>
      </c>
      <c r="AL416" s="68">
        <v>1</v>
      </c>
      <c r="AM416" s="68" t="str">
        <f t="shared" si="54"/>
        <v>Anthopogenic_roads</v>
      </c>
      <c r="AO416" s="68"/>
      <c r="AP416" s="68"/>
      <c r="AY416" s="68"/>
      <c r="AZ416" s="68"/>
    </row>
    <row r="417" spans="1:52">
      <c r="A417" s="27">
        <v>611</v>
      </c>
      <c r="B417" s="27" t="s">
        <v>486</v>
      </c>
      <c r="C417" s="27" t="s">
        <v>1978</v>
      </c>
      <c r="D417" s="27"/>
      <c r="E417" s="27"/>
      <c r="F417" s="27" t="s">
        <v>66</v>
      </c>
      <c r="G417" s="27">
        <v>9</v>
      </c>
      <c r="H417" s="27" t="s">
        <v>53</v>
      </c>
      <c r="I417" s="27" t="s">
        <v>54</v>
      </c>
      <c r="J417" s="27"/>
      <c r="K417" s="27"/>
      <c r="L417" s="27" t="s">
        <v>56</v>
      </c>
      <c r="M417" s="27" t="s">
        <v>66</v>
      </c>
      <c r="N417" s="27">
        <v>7</v>
      </c>
      <c r="O417" s="27" t="s">
        <v>53</v>
      </c>
      <c r="P417" s="27" t="s">
        <v>58</v>
      </c>
      <c r="Q417" s="27"/>
      <c r="R417" s="27"/>
      <c r="S417" s="27"/>
      <c r="T417" s="27"/>
      <c r="U417" s="27"/>
      <c r="V417" s="27" t="s">
        <v>486</v>
      </c>
      <c r="W417" s="27">
        <v>13.947900000000001</v>
      </c>
      <c r="X417" s="27">
        <v>-84.051820000000006</v>
      </c>
      <c r="Y417" s="27" t="s">
        <v>1983</v>
      </c>
      <c r="Z417" s="27" t="s">
        <v>1977</v>
      </c>
      <c r="AA417" s="27" t="s">
        <v>1928</v>
      </c>
      <c r="AB417" s="28">
        <f t="shared" si="50"/>
        <v>86.051000000000002</v>
      </c>
      <c r="AC417" s="28">
        <f ca="1">[3]!RandTruncNormal(AB417,VLOOKUP(Y417,$AZ$1:$BD$4,4,FALSE),0,VLOOKUP(Y417,$AZ$1:$BD$4,5,FALSE))</f>
        <v>93.482643431962842</v>
      </c>
      <c r="AD417" s="28">
        <f t="shared" si="51"/>
        <v>71.933222222222227</v>
      </c>
      <c r="AE417" s="28">
        <f ca="1">[3]!RandTruncNormal(AD417,VLOOKUP(Y417,$AZ$1:$BD$4,4,FALSE),0,VLOOKUP(Y417,$AZ$1:$BD$4,5,FALSE))</f>
        <v>22.35439402254071</v>
      </c>
      <c r="AF417" s="29">
        <f t="shared" si="48"/>
        <v>-0.22222222222222221</v>
      </c>
      <c r="AG417" s="29">
        <f t="shared" si="49"/>
        <v>-0.22222222222222221</v>
      </c>
      <c r="AH417" s="28">
        <f t="shared" si="55"/>
        <v>-14.117777777777777</v>
      </c>
      <c r="AI417" s="28">
        <f t="shared" si="52"/>
        <v>-14.117777777777777</v>
      </c>
      <c r="AJ417" s="13">
        <f t="shared" ca="1" si="53"/>
        <v>-71.128249409422125</v>
      </c>
      <c r="AK417" s="68">
        <v>0</v>
      </c>
      <c r="AL417" s="68">
        <v>1</v>
      </c>
      <c r="AM417" s="68" t="str">
        <f t="shared" si="54"/>
        <v>Anthopogenic_roads</v>
      </c>
      <c r="AO417" s="68"/>
      <c r="AP417" s="68"/>
      <c r="AY417" s="68"/>
      <c r="AZ417" s="68"/>
    </row>
    <row r="418" spans="1:52">
      <c r="A418" s="27">
        <v>612</v>
      </c>
      <c r="B418" s="27" t="s">
        <v>487</v>
      </c>
      <c r="C418" s="27" t="s">
        <v>1978</v>
      </c>
      <c r="D418" s="27"/>
      <c r="E418" s="27"/>
      <c r="F418" s="27" t="s">
        <v>66</v>
      </c>
      <c r="G418" s="27">
        <v>9</v>
      </c>
      <c r="H418" s="27" t="s">
        <v>61</v>
      </c>
      <c r="I418" s="27" t="s">
        <v>54</v>
      </c>
      <c r="J418" s="27"/>
      <c r="K418" s="27"/>
      <c r="L418" s="27" t="s">
        <v>56</v>
      </c>
      <c r="M418" s="27" t="s">
        <v>65</v>
      </c>
      <c r="N418" s="27">
        <v>5</v>
      </c>
      <c r="O418" s="27" t="s">
        <v>53</v>
      </c>
      <c r="P418" s="27" t="s">
        <v>58</v>
      </c>
      <c r="Q418" s="27"/>
      <c r="R418" s="27"/>
      <c r="S418" s="27"/>
      <c r="T418" s="27"/>
      <c r="U418" s="27"/>
      <c r="V418" s="27" t="s">
        <v>487</v>
      </c>
      <c r="W418" s="27">
        <v>13.947319999999999</v>
      </c>
      <c r="X418" s="27">
        <v>-83.839290000000005</v>
      </c>
      <c r="Y418" s="27" t="s">
        <v>1983</v>
      </c>
      <c r="Z418" s="27" t="s">
        <v>1977</v>
      </c>
      <c r="AA418" s="27" t="s">
        <v>1928</v>
      </c>
      <c r="AB418" s="28">
        <f t="shared" si="50"/>
        <v>86.051000000000002</v>
      </c>
      <c r="AC418" s="28">
        <f ca="1">[3]!RandTruncNormal(AB418,VLOOKUP(Y418,$AZ$1:$BD$4,4,FALSE),0,VLOOKUP(Y418,$AZ$1:$BD$4,5,FALSE))</f>
        <v>111.07007937745745</v>
      </c>
      <c r="AD418" s="28">
        <f t="shared" si="51"/>
        <v>57.815444444444445</v>
      </c>
      <c r="AE418" s="28">
        <f ca="1">[3]!RandTruncNormal(AD418,VLOOKUP(Y418,$AZ$1:$BD$4,4,FALSE),0,VLOOKUP(Y418,$AZ$1:$BD$4,5,FALSE))</f>
        <v>68.656469340239553</v>
      </c>
      <c r="AF418" s="29">
        <f t="shared" si="48"/>
        <v>-0.44444444444444442</v>
      </c>
      <c r="AG418" s="29">
        <f t="shared" si="49"/>
        <v>-0.44444444444444442</v>
      </c>
      <c r="AH418" s="28">
        <f t="shared" si="55"/>
        <v>-28.235555555555553</v>
      </c>
      <c r="AI418" s="28">
        <f t="shared" si="52"/>
        <v>-28.235555555555553</v>
      </c>
      <c r="AJ418" s="13">
        <f t="shared" ca="1" si="53"/>
        <v>-42.413610037217893</v>
      </c>
      <c r="AK418" s="68">
        <v>0</v>
      </c>
      <c r="AL418" s="68">
        <v>1</v>
      </c>
      <c r="AM418" s="68" t="str">
        <f t="shared" si="54"/>
        <v>Anthopogenic_roads</v>
      </c>
      <c r="AO418" s="68"/>
      <c r="AP418" s="68"/>
      <c r="AY418" s="68"/>
      <c r="AZ418" s="68"/>
    </row>
    <row r="419" spans="1:52">
      <c r="A419" s="27">
        <v>613</v>
      </c>
      <c r="B419" s="27" t="s">
        <v>488</v>
      </c>
      <c r="C419" s="27" t="s">
        <v>1978</v>
      </c>
      <c r="D419" s="27"/>
      <c r="E419" s="27"/>
      <c r="F419" s="27" t="s">
        <v>66</v>
      </c>
      <c r="G419" s="27">
        <v>9</v>
      </c>
      <c r="H419" s="27" t="s">
        <v>53</v>
      </c>
      <c r="I419" s="27" t="s">
        <v>54</v>
      </c>
      <c r="J419" s="27"/>
      <c r="K419" s="27"/>
      <c r="L419" s="27" t="s">
        <v>56</v>
      </c>
      <c r="M419" s="27" t="s">
        <v>66</v>
      </c>
      <c r="N419" s="27">
        <v>9</v>
      </c>
      <c r="O419" s="27" t="s">
        <v>53</v>
      </c>
      <c r="P419" s="27" t="s">
        <v>58</v>
      </c>
      <c r="Q419" s="27"/>
      <c r="R419" s="27"/>
      <c r="S419" s="27"/>
      <c r="T419" s="27"/>
      <c r="U419" s="27"/>
      <c r="V419" s="27" t="s">
        <v>488</v>
      </c>
      <c r="W419" s="27">
        <v>13.9907</v>
      </c>
      <c r="X419" s="27">
        <v>-85.581829999999997</v>
      </c>
      <c r="Y419" s="27" t="s">
        <v>1983</v>
      </c>
      <c r="Z419" s="27" t="s">
        <v>1979</v>
      </c>
      <c r="AA419" s="27" t="s">
        <v>1929</v>
      </c>
      <c r="AB419" s="28">
        <f t="shared" si="50"/>
        <v>86.051000000000002</v>
      </c>
      <c r="AC419" s="28">
        <f ca="1">[3]!RandTruncNormal(AB419,VLOOKUP(Y419,$AZ$1:$BD$4,4,FALSE),0,VLOOKUP(Y419,$AZ$1:$BD$4,5,FALSE))</f>
        <v>108.83567119646385</v>
      </c>
      <c r="AD419" s="28">
        <f t="shared" si="51"/>
        <v>86.051000000000002</v>
      </c>
      <c r="AE419" s="28">
        <f ca="1">[3]!RandTruncNormal(AD419,VLOOKUP(Y419,$AZ$1:$BD$4,4,FALSE),0,VLOOKUP(Y419,$AZ$1:$BD$4,5,FALSE))</f>
        <v>74.748329431971797</v>
      </c>
      <c r="AF419" s="29">
        <f t="shared" si="48"/>
        <v>0</v>
      </c>
      <c r="AG419" s="29">
        <f t="shared" si="49"/>
        <v>0</v>
      </c>
      <c r="AH419" s="28">
        <f t="shared" si="55"/>
        <v>0</v>
      </c>
      <c r="AI419" s="28">
        <f t="shared" si="52"/>
        <v>0</v>
      </c>
      <c r="AJ419" s="13">
        <f t="shared" ca="1" si="53"/>
        <v>-34.087341764492052</v>
      </c>
      <c r="AK419" s="68">
        <v>0</v>
      </c>
      <c r="AL419" s="68">
        <v>0</v>
      </c>
      <c r="AM419" s="68" t="str">
        <f t="shared" si="54"/>
        <v>Non-Anthropogenic</v>
      </c>
      <c r="AO419" s="68"/>
      <c r="AP419" s="68"/>
      <c r="AY419" s="68"/>
      <c r="AZ419" s="68"/>
    </row>
    <row r="420" spans="1:52">
      <c r="A420" s="27">
        <v>614</v>
      </c>
      <c r="B420" s="27" t="s">
        <v>489</v>
      </c>
      <c r="C420" s="27" t="s">
        <v>1978</v>
      </c>
      <c r="D420" s="27"/>
      <c r="E420" s="27"/>
      <c r="F420" s="27" t="s">
        <v>66</v>
      </c>
      <c r="G420" s="27">
        <v>9</v>
      </c>
      <c r="H420" s="27" t="s">
        <v>53</v>
      </c>
      <c r="I420" s="27" t="s">
        <v>54</v>
      </c>
      <c r="J420" s="27"/>
      <c r="K420" s="27"/>
      <c r="L420" s="27" t="s">
        <v>56</v>
      </c>
      <c r="M420" s="27" t="s">
        <v>66</v>
      </c>
      <c r="N420" s="27">
        <v>9</v>
      </c>
      <c r="O420" s="27" t="s">
        <v>53</v>
      </c>
      <c r="P420" s="27" t="s">
        <v>58</v>
      </c>
      <c r="Q420" s="27"/>
      <c r="R420" s="27"/>
      <c r="S420" s="27"/>
      <c r="T420" s="27"/>
      <c r="U420" s="27"/>
      <c r="V420" s="27" t="s">
        <v>489</v>
      </c>
      <c r="W420" s="27">
        <v>13.99038</v>
      </c>
      <c r="X420" s="27">
        <v>-85.369190000000003</v>
      </c>
      <c r="Y420" s="27" t="s">
        <v>1983</v>
      </c>
      <c r="Z420" s="27" t="s">
        <v>1979</v>
      </c>
      <c r="AA420" s="27" t="s">
        <v>1929</v>
      </c>
      <c r="AB420" s="28">
        <f t="shared" si="50"/>
        <v>86.051000000000002</v>
      </c>
      <c r="AC420" s="28">
        <f ca="1">[3]!RandTruncNormal(AB420,VLOOKUP(Y420,$AZ$1:$BD$4,4,FALSE),0,VLOOKUP(Y420,$AZ$1:$BD$4,5,FALSE))</f>
        <v>177.65797463555174</v>
      </c>
      <c r="AD420" s="28">
        <f t="shared" si="51"/>
        <v>86.051000000000002</v>
      </c>
      <c r="AE420" s="28">
        <f ca="1">[3]!RandTruncNormal(AD420,VLOOKUP(Y420,$AZ$1:$BD$4,4,FALSE),0,VLOOKUP(Y420,$AZ$1:$BD$4,5,FALSE))</f>
        <v>123.74583728065308</v>
      </c>
      <c r="AF420" s="29">
        <f t="shared" si="48"/>
        <v>0</v>
      </c>
      <c r="AG420" s="29">
        <f t="shared" si="49"/>
        <v>0</v>
      </c>
      <c r="AH420" s="28">
        <f t="shared" si="55"/>
        <v>0</v>
      </c>
      <c r="AI420" s="28">
        <f t="shared" si="52"/>
        <v>0</v>
      </c>
      <c r="AJ420" s="13">
        <f t="shared" ca="1" si="53"/>
        <v>-53.912137354898661</v>
      </c>
      <c r="AK420" s="68">
        <v>0</v>
      </c>
      <c r="AL420" s="68">
        <v>0</v>
      </c>
      <c r="AM420" s="68" t="str">
        <f t="shared" si="54"/>
        <v>Non-Anthropogenic</v>
      </c>
      <c r="AO420" s="68"/>
      <c r="AP420" s="68"/>
      <c r="AY420" s="68"/>
      <c r="AZ420" s="68"/>
    </row>
    <row r="421" spans="1:52">
      <c r="A421" s="27">
        <v>615</v>
      </c>
      <c r="B421" s="27" t="s">
        <v>490</v>
      </c>
      <c r="C421" s="27" t="s">
        <v>1978</v>
      </c>
      <c r="D421" s="27"/>
      <c r="E421" s="27"/>
      <c r="F421" s="27" t="s">
        <v>66</v>
      </c>
      <c r="G421" s="27">
        <v>9</v>
      </c>
      <c r="H421" s="27" t="s">
        <v>53</v>
      </c>
      <c r="I421" s="27" t="s">
        <v>54</v>
      </c>
      <c r="J421" s="27"/>
      <c r="K421" s="27"/>
      <c r="L421" s="27" t="s">
        <v>56</v>
      </c>
      <c r="M421" s="27" t="s">
        <v>66</v>
      </c>
      <c r="N421" s="27">
        <v>9</v>
      </c>
      <c r="O421" s="27" t="s">
        <v>53</v>
      </c>
      <c r="P421" s="27" t="s">
        <v>58</v>
      </c>
      <c r="Q421" s="27"/>
      <c r="R421" s="27"/>
      <c r="S421" s="27"/>
      <c r="T421" s="27"/>
      <c r="U421" s="27"/>
      <c r="V421" s="27" t="s">
        <v>490</v>
      </c>
      <c r="W421" s="27">
        <v>13.99066</v>
      </c>
      <c r="X421" s="27">
        <v>-85.326729999999998</v>
      </c>
      <c r="Y421" s="27" t="s">
        <v>1983</v>
      </c>
      <c r="Z421" s="27" t="s">
        <v>1979</v>
      </c>
      <c r="AA421" s="27" t="s">
        <v>1929</v>
      </c>
      <c r="AB421" s="28">
        <f t="shared" si="50"/>
        <v>86.051000000000002</v>
      </c>
      <c r="AC421" s="28">
        <f ca="1">[3]!RandTruncNormal(AB421,VLOOKUP(Y421,$AZ$1:$BD$4,4,FALSE),0,VLOOKUP(Y421,$AZ$1:$BD$4,5,FALSE))</f>
        <v>55.279652571629804</v>
      </c>
      <c r="AD421" s="28">
        <f t="shared" si="51"/>
        <v>86.051000000000002</v>
      </c>
      <c r="AE421" s="28">
        <f ca="1">[3]!RandTruncNormal(AD421,VLOOKUP(Y421,$AZ$1:$BD$4,4,FALSE),0,VLOOKUP(Y421,$AZ$1:$BD$4,5,FALSE))</f>
        <v>74.298395362471638</v>
      </c>
      <c r="AF421" s="29">
        <f t="shared" si="48"/>
        <v>0</v>
      </c>
      <c r="AG421" s="29">
        <f t="shared" si="49"/>
        <v>0</v>
      </c>
      <c r="AH421" s="28">
        <f t="shared" si="55"/>
        <v>0</v>
      </c>
      <c r="AI421" s="28">
        <f t="shared" si="52"/>
        <v>0</v>
      </c>
      <c r="AJ421" s="13">
        <f t="shared" ca="1" si="53"/>
        <v>19.018742790841834</v>
      </c>
      <c r="AK421" s="68">
        <v>0</v>
      </c>
      <c r="AL421" s="68">
        <v>0</v>
      </c>
      <c r="AM421" s="68" t="str">
        <f t="shared" si="54"/>
        <v>Non-Anthropogenic</v>
      </c>
      <c r="AO421" s="68"/>
      <c r="AP421" s="68"/>
      <c r="AY421" s="68"/>
      <c r="AZ421" s="68"/>
    </row>
    <row r="422" spans="1:52">
      <c r="A422" s="27">
        <v>616</v>
      </c>
      <c r="B422" s="27" t="s">
        <v>491</v>
      </c>
      <c r="C422" s="27" t="s">
        <v>1978</v>
      </c>
      <c r="D422" s="27"/>
      <c r="E422" s="27"/>
      <c r="F422" s="27" t="s">
        <v>66</v>
      </c>
      <c r="G422" s="27">
        <v>9</v>
      </c>
      <c r="H422" s="27" t="s">
        <v>53</v>
      </c>
      <c r="I422" s="27" t="s">
        <v>54</v>
      </c>
      <c r="J422" s="27"/>
      <c r="K422" s="27"/>
      <c r="L422" s="27" t="s">
        <v>56</v>
      </c>
      <c r="M422" s="27" t="s">
        <v>66</v>
      </c>
      <c r="N422" s="27">
        <v>9</v>
      </c>
      <c r="O422" s="27" t="s">
        <v>53</v>
      </c>
      <c r="P422" s="27" t="s">
        <v>58</v>
      </c>
      <c r="Q422" s="27"/>
      <c r="R422" s="27"/>
      <c r="S422" s="27"/>
      <c r="T422" s="27"/>
      <c r="U422" s="27"/>
      <c r="V422" s="27" t="s">
        <v>491</v>
      </c>
      <c r="W422" s="27">
        <v>13.990919999999999</v>
      </c>
      <c r="X422" s="27">
        <v>-85.11421</v>
      </c>
      <c r="Y422" s="27" t="s">
        <v>1983</v>
      </c>
      <c r="Z422" s="27" t="s">
        <v>1979</v>
      </c>
      <c r="AA422" s="27" t="s">
        <v>1929</v>
      </c>
      <c r="AB422" s="28">
        <f t="shared" si="50"/>
        <v>86.051000000000002</v>
      </c>
      <c r="AC422" s="28">
        <f ca="1">[3]!RandTruncNormal(AB422,VLOOKUP(Y422,$AZ$1:$BD$4,4,FALSE),0,VLOOKUP(Y422,$AZ$1:$BD$4,5,FALSE))</f>
        <v>77.52232631850525</v>
      </c>
      <c r="AD422" s="28">
        <f t="shared" si="51"/>
        <v>86.051000000000002</v>
      </c>
      <c r="AE422" s="28">
        <f ca="1">[3]!RandTruncNormal(AD422,VLOOKUP(Y422,$AZ$1:$BD$4,4,FALSE),0,VLOOKUP(Y422,$AZ$1:$BD$4,5,FALSE))</f>
        <v>104.85669284229657</v>
      </c>
      <c r="AF422" s="29">
        <f t="shared" si="48"/>
        <v>0</v>
      </c>
      <c r="AG422" s="29">
        <f t="shared" si="49"/>
        <v>0</v>
      </c>
      <c r="AH422" s="28">
        <f t="shared" si="55"/>
        <v>0</v>
      </c>
      <c r="AI422" s="28">
        <f t="shared" si="52"/>
        <v>0</v>
      </c>
      <c r="AJ422" s="13">
        <f t="shared" ca="1" si="53"/>
        <v>27.334366523791317</v>
      </c>
      <c r="AK422" s="68">
        <v>1</v>
      </c>
      <c r="AL422" s="68">
        <v>0</v>
      </c>
      <c r="AM422" s="68" t="str">
        <f t="shared" si="54"/>
        <v>Anthropogenic_rivers</v>
      </c>
      <c r="AO422" s="68"/>
      <c r="AP422" s="68"/>
      <c r="AY422" s="68"/>
      <c r="AZ422" s="68"/>
    </row>
    <row r="423" spans="1:52">
      <c r="A423" s="27">
        <v>617</v>
      </c>
      <c r="B423" s="27" t="s">
        <v>492</v>
      </c>
      <c r="C423" s="27" t="s">
        <v>1978</v>
      </c>
      <c r="D423" s="27"/>
      <c r="E423" s="27"/>
      <c r="F423" s="27" t="s">
        <v>66</v>
      </c>
      <c r="G423" s="27">
        <v>9</v>
      </c>
      <c r="H423" s="27" t="s">
        <v>53</v>
      </c>
      <c r="I423" s="27" t="s">
        <v>54</v>
      </c>
      <c r="J423" s="27"/>
      <c r="K423" s="27"/>
      <c r="L423" s="27" t="s">
        <v>56</v>
      </c>
      <c r="M423" s="27" t="s">
        <v>66</v>
      </c>
      <c r="N423" s="27">
        <v>9</v>
      </c>
      <c r="O423" s="27" t="s">
        <v>53</v>
      </c>
      <c r="P423" s="27" t="s">
        <v>58</v>
      </c>
      <c r="Q423" s="27"/>
      <c r="R423" s="27"/>
      <c r="S423" s="27"/>
      <c r="T423" s="27"/>
      <c r="U423" s="27"/>
      <c r="V423" s="27" t="s">
        <v>492</v>
      </c>
      <c r="W423" s="27">
        <v>13.990589999999999</v>
      </c>
      <c r="X423" s="27">
        <v>-85.071640000000002</v>
      </c>
      <c r="Y423" s="27" t="s">
        <v>1983</v>
      </c>
      <c r="Z423" s="27" t="s">
        <v>1979</v>
      </c>
      <c r="AA423" s="27" t="s">
        <v>1929</v>
      </c>
      <c r="AB423" s="28">
        <f t="shared" si="50"/>
        <v>86.051000000000002</v>
      </c>
      <c r="AC423" s="28">
        <f ca="1">[3]!RandTruncNormal(AB423,VLOOKUP(Y423,$AZ$1:$BD$4,4,FALSE),0,VLOOKUP(Y423,$AZ$1:$BD$4,5,FALSE))</f>
        <v>98.971700479075878</v>
      </c>
      <c r="AD423" s="28">
        <f t="shared" si="51"/>
        <v>86.051000000000002</v>
      </c>
      <c r="AE423" s="28">
        <f ca="1">[3]!RandTruncNormal(AD423,VLOOKUP(Y423,$AZ$1:$BD$4,4,FALSE),0,VLOOKUP(Y423,$AZ$1:$BD$4,5,FALSE))</f>
        <v>52.854328486015653</v>
      </c>
      <c r="AF423" s="29">
        <f t="shared" si="48"/>
        <v>0</v>
      </c>
      <c r="AG423" s="29">
        <f t="shared" si="49"/>
        <v>0</v>
      </c>
      <c r="AH423" s="28">
        <f t="shared" si="55"/>
        <v>0</v>
      </c>
      <c r="AI423" s="28">
        <f t="shared" si="52"/>
        <v>0</v>
      </c>
      <c r="AJ423" s="13">
        <f t="shared" ca="1" si="53"/>
        <v>-46.117371993060225</v>
      </c>
      <c r="AK423" s="68">
        <v>0</v>
      </c>
      <c r="AL423" s="68">
        <v>0</v>
      </c>
      <c r="AM423" s="68" t="str">
        <f t="shared" si="54"/>
        <v>Non-Anthropogenic</v>
      </c>
      <c r="AO423" s="68"/>
      <c r="AP423" s="68"/>
      <c r="AY423" s="68"/>
      <c r="AZ423" s="68"/>
    </row>
    <row r="424" spans="1:52">
      <c r="A424" s="27">
        <v>618</v>
      </c>
      <c r="B424" s="27" t="s">
        <v>493</v>
      </c>
      <c r="C424" s="27" t="s">
        <v>1978</v>
      </c>
      <c r="D424" s="27"/>
      <c r="E424" s="27"/>
      <c r="F424" s="27" t="s">
        <v>66</v>
      </c>
      <c r="G424" s="27">
        <v>9</v>
      </c>
      <c r="H424" s="27" t="s">
        <v>53</v>
      </c>
      <c r="I424" s="27" t="s">
        <v>54</v>
      </c>
      <c r="J424" s="27"/>
      <c r="K424" s="27"/>
      <c r="L424" s="27" t="s">
        <v>56</v>
      </c>
      <c r="M424" s="27" t="s">
        <v>66</v>
      </c>
      <c r="N424" s="27">
        <v>9</v>
      </c>
      <c r="O424" s="27" t="s">
        <v>53</v>
      </c>
      <c r="P424" s="27" t="s">
        <v>58</v>
      </c>
      <c r="Q424" s="27"/>
      <c r="R424" s="27"/>
      <c r="S424" s="27"/>
      <c r="T424" s="27"/>
      <c r="U424" s="27"/>
      <c r="V424" s="27" t="s">
        <v>493</v>
      </c>
      <c r="W424" s="27">
        <v>13.990180000000001</v>
      </c>
      <c r="X424" s="27">
        <v>-84.859009999999998</v>
      </c>
      <c r="Y424" s="27" t="s">
        <v>1983</v>
      </c>
      <c r="Z424" s="27" t="s">
        <v>1979</v>
      </c>
      <c r="AA424" s="27" t="s">
        <v>1929</v>
      </c>
      <c r="AB424" s="28">
        <f t="shared" si="50"/>
        <v>86.051000000000002</v>
      </c>
      <c r="AC424" s="28">
        <f ca="1">[3]!RandTruncNormal(AB424,VLOOKUP(Y424,$AZ$1:$BD$4,4,FALSE),0,VLOOKUP(Y424,$AZ$1:$BD$4,5,FALSE))</f>
        <v>42.071335141909039</v>
      </c>
      <c r="AD424" s="28">
        <f t="shared" si="51"/>
        <v>86.051000000000002</v>
      </c>
      <c r="AE424" s="28">
        <f ca="1">[3]!RandTruncNormal(AD424,VLOOKUP(Y424,$AZ$1:$BD$4,4,FALSE),0,VLOOKUP(Y424,$AZ$1:$BD$4,5,FALSE))</f>
        <v>53.772365195391728</v>
      </c>
      <c r="AF424" s="29">
        <f t="shared" si="48"/>
        <v>0</v>
      </c>
      <c r="AG424" s="29">
        <f t="shared" si="49"/>
        <v>0</v>
      </c>
      <c r="AH424" s="28">
        <f t="shared" si="55"/>
        <v>0</v>
      </c>
      <c r="AI424" s="28">
        <f t="shared" si="52"/>
        <v>0</v>
      </c>
      <c r="AJ424" s="13">
        <f t="shared" ca="1" si="53"/>
        <v>11.70103005348269</v>
      </c>
      <c r="AK424" s="68">
        <v>0</v>
      </c>
      <c r="AL424" s="68">
        <v>0</v>
      </c>
      <c r="AM424" s="68" t="str">
        <f t="shared" si="54"/>
        <v>Non-Anthropogenic</v>
      </c>
      <c r="AO424" s="68"/>
      <c r="AP424" s="68"/>
      <c r="AY424" s="68"/>
      <c r="AZ424" s="68"/>
    </row>
    <row r="425" spans="1:52">
      <c r="A425" s="27">
        <v>619</v>
      </c>
      <c r="B425" s="27" t="s">
        <v>494</v>
      </c>
      <c r="C425" s="27" t="s">
        <v>1978</v>
      </c>
      <c r="D425" s="27"/>
      <c r="E425" s="27"/>
      <c r="F425" s="27" t="s">
        <v>66</v>
      </c>
      <c r="G425" s="27">
        <v>9</v>
      </c>
      <c r="H425" s="27" t="s">
        <v>53</v>
      </c>
      <c r="I425" s="27" t="s">
        <v>54</v>
      </c>
      <c r="J425" s="27"/>
      <c r="K425" s="27"/>
      <c r="L425" s="27" t="s">
        <v>56</v>
      </c>
      <c r="M425" s="27" t="s">
        <v>66</v>
      </c>
      <c r="N425" s="27">
        <v>7</v>
      </c>
      <c r="O425" s="27" t="s">
        <v>53</v>
      </c>
      <c r="P425" s="27" t="s">
        <v>58</v>
      </c>
      <c r="Q425" s="27"/>
      <c r="R425" s="27"/>
      <c r="S425" s="27"/>
      <c r="T425" s="27"/>
      <c r="U425" s="27"/>
      <c r="V425" s="27" t="s">
        <v>494</v>
      </c>
      <c r="W425" s="27">
        <v>13.990539999999999</v>
      </c>
      <c r="X425" s="27">
        <v>-84.816550000000007</v>
      </c>
      <c r="Y425" s="27" t="s">
        <v>1983</v>
      </c>
      <c r="Z425" s="27" t="s">
        <v>1977</v>
      </c>
      <c r="AA425" s="27" t="s">
        <v>1929</v>
      </c>
      <c r="AB425" s="28">
        <f t="shared" si="50"/>
        <v>86.051000000000002</v>
      </c>
      <c r="AC425" s="28">
        <f ca="1">[3]!RandTruncNormal(AB425,VLOOKUP(Y425,$AZ$1:$BD$4,4,FALSE),0,VLOOKUP(Y425,$AZ$1:$BD$4,5,FALSE))</f>
        <v>82.362833188068592</v>
      </c>
      <c r="AD425" s="28">
        <f t="shared" si="51"/>
        <v>71.933222222222227</v>
      </c>
      <c r="AE425" s="28">
        <f ca="1">[3]!RandTruncNormal(AD425,VLOOKUP(Y425,$AZ$1:$BD$4,4,FALSE),0,VLOOKUP(Y425,$AZ$1:$BD$4,5,FALSE))</f>
        <v>61.60945338717994</v>
      </c>
      <c r="AF425" s="29">
        <f t="shared" si="48"/>
        <v>-0.22222222222222221</v>
      </c>
      <c r="AG425" s="29">
        <f t="shared" si="49"/>
        <v>-0.22222222222222221</v>
      </c>
      <c r="AH425" s="28">
        <f t="shared" si="55"/>
        <v>-14.117777777777777</v>
      </c>
      <c r="AI425" s="28">
        <f t="shared" si="52"/>
        <v>-14.117777777777777</v>
      </c>
      <c r="AJ425" s="13">
        <f t="shared" ca="1" si="53"/>
        <v>-20.753379800888652</v>
      </c>
      <c r="AK425" s="68">
        <v>0</v>
      </c>
      <c r="AL425" s="68">
        <v>0</v>
      </c>
      <c r="AM425" s="68" t="str">
        <f t="shared" si="54"/>
        <v>Non-Anthropogenic</v>
      </c>
      <c r="AO425" s="68"/>
      <c r="AP425" s="68"/>
      <c r="AY425" s="68"/>
      <c r="AZ425" s="68"/>
    </row>
    <row r="426" spans="1:52">
      <c r="A426" s="27">
        <v>620</v>
      </c>
      <c r="B426" s="27" t="s">
        <v>495</v>
      </c>
      <c r="C426" s="27" t="s">
        <v>1978</v>
      </c>
      <c r="D426" s="27"/>
      <c r="E426" s="27"/>
      <c r="F426" s="27" t="s">
        <v>66</v>
      </c>
      <c r="G426" s="27">
        <v>9</v>
      </c>
      <c r="H426" s="27" t="s">
        <v>53</v>
      </c>
      <c r="I426" s="27" t="s">
        <v>54</v>
      </c>
      <c r="J426" s="27"/>
      <c r="K426" s="27"/>
      <c r="L426" s="27" t="s">
        <v>56</v>
      </c>
      <c r="M426" s="27" t="s">
        <v>66</v>
      </c>
      <c r="N426" s="27">
        <v>9</v>
      </c>
      <c r="O426" s="27" t="s">
        <v>53</v>
      </c>
      <c r="P426" s="27" t="s">
        <v>58</v>
      </c>
      <c r="Q426" s="27"/>
      <c r="R426" s="27"/>
      <c r="S426" s="27"/>
      <c r="T426" s="27"/>
      <c r="U426" s="27"/>
      <c r="V426" s="27" t="s">
        <v>495</v>
      </c>
      <c r="W426" s="27">
        <v>13.99089</v>
      </c>
      <c r="X426" s="27">
        <v>-84.604010000000002</v>
      </c>
      <c r="Y426" s="27" t="s">
        <v>1983</v>
      </c>
      <c r="Z426" s="27" t="s">
        <v>1979</v>
      </c>
      <c r="AA426" s="27" t="s">
        <v>1928</v>
      </c>
      <c r="AB426" s="28">
        <f t="shared" si="50"/>
        <v>86.051000000000002</v>
      </c>
      <c r="AC426" s="28">
        <f ca="1">[3]!RandTruncNormal(AB426,VLOOKUP(Y426,$AZ$1:$BD$4,4,FALSE),0,VLOOKUP(Y426,$AZ$1:$BD$4,5,FALSE))</f>
        <v>35.271125901951564</v>
      </c>
      <c r="AD426" s="28">
        <f t="shared" si="51"/>
        <v>86.051000000000002</v>
      </c>
      <c r="AE426" s="28">
        <f ca="1">[3]!RandTruncNormal(AD426,VLOOKUP(Y426,$AZ$1:$BD$4,4,FALSE),0,VLOOKUP(Y426,$AZ$1:$BD$4,5,FALSE))</f>
        <v>71.551761853687069</v>
      </c>
      <c r="AF426" s="29">
        <f t="shared" si="48"/>
        <v>0</v>
      </c>
      <c r="AG426" s="29">
        <f t="shared" si="49"/>
        <v>0</v>
      </c>
      <c r="AH426" s="28">
        <f t="shared" si="55"/>
        <v>0</v>
      </c>
      <c r="AI426" s="28">
        <f t="shared" si="52"/>
        <v>0</v>
      </c>
      <c r="AJ426" s="13">
        <f t="shared" ca="1" si="53"/>
        <v>36.280635951735505</v>
      </c>
      <c r="AK426" s="68">
        <v>0</v>
      </c>
      <c r="AL426" s="68">
        <v>1</v>
      </c>
      <c r="AM426" s="68" t="str">
        <f t="shared" si="54"/>
        <v>Anthopogenic_roads</v>
      </c>
      <c r="AO426" s="68"/>
      <c r="AP426" s="68"/>
      <c r="AY426" s="68"/>
      <c r="AZ426" s="68"/>
    </row>
    <row r="427" spans="1:52">
      <c r="A427" s="27">
        <v>621</v>
      </c>
      <c r="B427" s="27" t="s">
        <v>496</v>
      </c>
      <c r="C427" s="27" t="s">
        <v>1978</v>
      </c>
      <c r="D427" s="27"/>
      <c r="E427" s="27"/>
      <c r="F427" s="27" t="s">
        <v>66</v>
      </c>
      <c r="G427" s="27">
        <v>9</v>
      </c>
      <c r="H427" s="27" t="s">
        <v>53</v>
      </c>
      <c r="I427" s="27" t="s">
        <v>54</v>
      </c>
      <c r="J427" s="27"/>
      <c r="K427" s="27"/>
      <c r="L427" s="27" t="s">
        <v>56</v>
      </c>
      <c r="M427" s="27" t="s">
        <v>66</v>
      </c>
      <c r="N427" s="27">
        <v>9</v>
      </c>
      <c r="O427" s="27" t="s">
        <v>53</v>
      </c>
      <c r="P427" s="27" t="s">
        <v>58</v>
      </c>
      <c r="Q427" s="27"/>
      <c r="R427" s="27"/>
      <c r="S427" s="27"/>
      <c r="T427" s="27"/>
      <c r="U427" s="27"/>
      <c r="V427" s="27" t="s">
        <v>496</v>
      </c>
      <c r="W427" s="27">
        <v>13.990460000000001</v>
      </c>
      <c r="X427" s="27">
        <v>-84.476429999999993</v>
      </c>
      <c r="Y427" s="27" t="s">
        <v>1983</v>
      </c>
      <c r="Z427" s="27" t="s">
        <v>1979</v>
      </c>
      <c r="AA427" s="27" t="s">
        <v>1929</v>
      </c>
      <c r="AB427" s="28">
        <f t="shared" si="50"/>
        <v>86.051000000000002</v>
      </c>
      <c r="AC427" s="28">
        <f ca="1">[3]!RandTruncNormal(AB427,VLOOKUP(Y427,$AZ$1:$BD$4,4,FALSE),0,VLOOKUP(Y427,$AZ$1:$BD$4,5,FALSE))</f>
        <v>16.090675760498236</v>
      </c>
      <c r="AD427" s="28">
        <f t="shared" si="51"/>
        <v>86.051000000000002</v>
      </c>
      <c r="AE427" s="28">
        <f ca="1">[3]!RandTruncNormal(AD427,VLOOKUP(Y427,$AZ$1:$BD$4,4,FALSE),0,VLOOKUP(Y427,$AZ$1:$BD$4,5,FALSE))</f>
        <v>64.116528589696614</v>
      </c>
      <c r="AF427" s="29">
        <f t="shared" si="48"/>
        <v>0</v>
      </c>
      <c r="AG427" s="29">
        <f t="shared" si="49"/>
        <v>0</v>
      </c>
      <c r="AH427" s="28">
        <f t="shared" si="55"/>
        <v>0</v>
      </c>
      <c r="AI427" s="28">
        <f t="shared" si="52"/>
        <v>0</v>
      </c>
      <c r="AJ427" s="13">
        <f t="shared" ca="1" si="53"/>
        <v>48.025852829198378</v>
      </c>
      <c r="AK427" s="68">
        <v>1</v>
      </c>
      <c r="AL427" s="68">
        <v>0</v>
      </c>
      <c r="AM427" s="68" t="str">
        <f t="shared" si="54"/>
        <v>Anthropogenic_rivers</v>
      </c>
      <c r="AO427" s="68"/>
      <c r="AP427" s="68"/>
      <c r="AY427" s="68"/>
      <c r="AZ427" s="68"/>
    </row>
    <row r="428" spans="1:52">
      <c r="A428" s="27">
        <v>622</v>
      </c>
      <c r="B428" s="27" t="s">
        <v>497</v>
      </c>
      <c r="C428" s="27" t="s">
        <v>1978</v>
      </c>
      <c r="D428" s="27"/>
      <c r="E428" s="27"/>
      <c r="F428" s="27" t="s">
        <v>66</v>
      </c>
      <c r="G428" s="27">
        <v>9</v>
      </c>
      <c r="H428" s="27" t="s">
        <v>53</v>
      </c>
      <c r="I428" s="27" t="s">
        <v>54</v>
      </c>
      <c r="J428" s="27"/>
      <c r="K428" s="27"/>
      <c r="L428" s="27" t="s">
        <v>56</v>
      </c>
      <c r="M428" s="27" t="s">
        <v>66</v>
      </c>
      <c r="N428" s="27">
        <v>9</v>
      </c>
      <c r="O428" s="27" t="s">
        <v>53</v>
      </c>
      <c r="P428" s="27" t="s">
        <v>58</v>
      </c>
      <c r="Q428" s="27"/>
      <c r="R428" s="27"/>
      <c r="S428" s="27"/>
      <c r="T428" s="27"/>
      <c r="U428" s="27"/>
      <c r="V428" s="27" t="s">
        <v>497</v>
      </c>
      <c r="W428" s="27">
        <v>13.99039</v>
      </c>
      <c r="X428" s="27">
        <v>-84.221339999999998</v>
      </c>
      <c r="Y428" s="27" t="s">
        <v>1983</v>
      </c>
      <c r="Z428" s="27" t="s">
        <v>1979</v>
      </c>
      <c r="AA428" s="27" t="s">
        <v>1929</v>
      </c>
      <c r="AB428" s="28">
        <f t="shared" si="50"/>
        <v>86.051000000000002</v>
      </c>
      <c r="AC428" s="28">
        <f ca="1">[3]!RandTruncNormal(AB428,VLOOKUP(Y428,$AZ$1:$BD$4,4,FALSE),0,VLOOKUP(Y428,$AZ$1:$BD$4,5,FALSE))</f>
        <v>36.012899475576539</v>
      </c>
      <c r="AD428" s="28">
        <f t="shared" si="51"/>
        <v>86.051000000000002</v>
      </c>
      <c r="AE428" s="28">
        <f ca="1">[3]!RandTruncNormal(AD428,VLOOKUP(Y428,$AZ$1:$BD$4,4,FALSE),0,VLOOKUP(Y428,$AZ$1:$BD$4,5,FALSE))</f>
        <v>73.585348093079048</v>
      </c>
      <c r="AF428" s="29">
        <f t="shared" si="48"/>
        <v>0</v>
      </c>
      <c r="AG428" s="29">
        <f t="shared" si="49"/>
        <v>0</v>
      </c>
      <c r="AH428" s="28">
        <f t="shared" si="55"/>
        <v>0</v>
      </c>
      <c r="AI428" s="28">
        <f t="shared" si="52"/>
        <v>0</v>
      </c>
      <c r="AJ428" s="13">
        <f t="shared" ca="1" si="53"/>
        <v>37.572448617502509</v>
      </c>
      <c r="AK428" s="68">
        <v>0</v>
      </c>
      <c r="AL428" s="68">
        <v>0</v>
      </c>
      <c r="AM428" s="68" t="str">
        <f t="shared" si="54"/>
        <v>Non-Anthropogenic</v>
      </c>
      <c r="AO428" s="68"/>
      <c r="AP428" s="68"/>
      <c r="AY428" s="68"/>
      <c r="AZ428" s="68"/>
    </row>
    <row r="429" spans="1:52">
      <c r="A429" s="27">
        <v>623</v>
      </c>
      <c r="B429" s="27" t="s">
        <v>498</v>
      </c>
      <c r="C429" s="27" t="s">
        <v>1978</v>
      </c>
      <c r="D429" s="27"/>
      <c r="E429" s="27"/>
      <c r="F429" s="27" t="s">
        <v>66</v>
      </c>
      <c r="G429" s="27">
        <v>9</v>
      </c>
      <c r="H429" s="27" t="s">
        <v>53</v>
      </c>
      <c r="I429" s="27" t="s">
        <v>54</v>
      </c>
      <c r="J429" s="27"/>
      <c r="K429" s="27"/>
      <c r="L429" s="27" t="s">
        <v>56</v>
      </c>
      <c r="M429" s="27" t="s">
        <v>66</v>
      </c>
      <c r="N429" s="27">
        <v>7</v>
      </c>
      <c r="O429" s="27" t="s">
        <v>53</v>
      </c>
      <c r="P429" s="27" t="s">
        <v>58</v>
      </c>
      <c r="Q429" s="27"/>
      <c r="R429" s="27"/>
      <c r="S429" s="27"/>
      <c r="T429" s="27"/>
      <c r="U429" s="27"/>
      <c r="V429" s="27" t="s">
        <v>498</v>
      </c>
      <c r="W429" s="27">
        <v>13.99086</v>
      </c>
      <c r="X429" s="27">
        <v>-84.093819999999994</v>
      </c>
      <c r="Y429" s="27" t="s">
        <v>1983</v>
      </c>
      <c r="Z429" s="27" t="s">
        <v>1977</v>
      </c>
      <c r="AA429" s="27" t="s">
        <v>1928</v>
      </c>
      <c r="AB429" s="28">
        <f t="shared" si="50"/>
        <v>86.051000000000002</v>
      </c>
      <c r="AC429" s="28">
        <f ca="1">[3]!RandTruncNormal(AB429,VLOOKUP(Y429,$AZ$1:$BD$4,4,FALSE),0,VLOOKUP(Y429,$AZ$1:$BD$4,5,FALSE))</f>
        <v>126.13335306919232</v>
      </c>
      <c r="AD429" s="28">
        <f t="shared" si="51"/>
        <v>71.933222222222227</v>
      </c>
      <c r="AE429" s="28">
        <f ca="1">[3]!RandTruncNormal(AD429,VLOOKUP(Y429,$AZ$1:$BD$4,4,FALSE),0,VLOOKUP(Y429,$AZ$1:$BD$4,5,FALSE))</f>
        <v>29.841639388123998</v>
      </c>
      <c r="AF429" s="29">
        <f t="shared" si="48"/>
        <v>-0.22222222222222221</v>
      </c>
      <c r="AG429" s="29">
        <f t="shared" si="49"/>
        <v>-0.22222222222222221</v>
      </c>
      <c r="AH429" s="28">
        <f t="shared" si="55"/>
        <v>-14.117777777777777</v>
      </c>
      <c r="AI429" s="28">
        <f t="shared" si="52"/>
        <v>-14.117777777777777</v>
      </c>
      <c r="AJ429" s="13">
        <f t="shared" ca="1" si="53"/>
        <v>-96.29171368106833</v>
      </c>
      <c r="AK429" s="68">
        <v>0</v>
      </c>
      <c r="AL429" s="68">
        <v>1</v>
      </c>
      <c r="AM429" s="68" t="str">
        <f t="shared" si="54"/>
        <v>Anthopogenic_roads</v>
      </c>
      <c r="AO429" s="68"/>
      <c r="AP429" s="68"/>
      <c r="AY429" s="68"/>
      <c r="AZ429" s="68"/>
    </row>
    <row r="430" spans="1:52">
      <c r="A430" s="27">
        <v>624</v>
      </c>
      <c r="B430" s="27" t="s">
        <v>499</v>
      </c>
      <c r="C430" s="27" t="s">
        <v>1978</v>
      </c>
      <c r="D430" s="27"/>
      <c r="E430" s="27"/>
      <c r="F430" s="27" t="s">
        <v>65</v>
      </c>
      <c r="G430" s="27">
        <v>3</v>
      </c>
      <c r="H430" s="27" t="s">
        <v>53</v>
      </c>
      <c r="I430" s="27" t="s">
        <v>54</v>
      </c>
      <c r="J430" s="27"/>
      <c r="K430" s="27"/>
      <c r="L430" s="27" t="s">
        <v>56</v>
      </c>
      <c r="M430" s="27" t="s">
        <v>65</v>
      </c>
      <c r="N430" s="27">
        <v>3</v>
      </c>
      <c r="O430" s="27" t="s">
        <v>53</v>
      </c>
      <c r="P430" s="27" t="s">
        <v>58</v>
      </c>
      <c r="Q430" s="27"/>
      <c r="R430" s="27"/>
      <c r="S430" s="27"/>
      <c r="T430" s="27"/>
      <c r="U430" s="27"/>
      <c r="V430" s="27" t="s">
        <v>499</v>
      </c>
      <c r="W430" s="27">
        <v>13.99034</v>
      </c>
      <c r="X430" s="27">
        <v>-83.966250000000002</v>
      </c>
      <c r="Y430" s="27" t="s">
        <v>1983</v>
      </c>
      <c r="Z430" s="27" t="s">
        <v>1979</v>
      </c>
      <c r="AA430" s="27" t="s">
        <v>1929</v>
      </c>
      <c r="AB430" s="28">
        <f t="shared" si="50"/>
        <v>43.697666666666663</v>
      </c>
      <c r="AC430" s="28">
        <f ca="1">[3]!RandTruncNormal(AB430,VLOOKUP(Y430,$AZ$1:$BD$4,4,FALSE),0,VLOOKUP(Y430,$AZ$1:$BD$4,5,FALSE))</f>
        <v>79.98504320754266</v>
      </c>
      <c r="AD430" s="28">
        <f t="shared" si="51"/>
        <v>43.697666666666663</v>
      </c>
      <c r="AE430" s="28">
        <f ca="1">[3]!RandTruncNormal(AD430,VLOOKUP(Y430,$AZ$1:$BD$4,4,FALSE),0,VLOOKUP(Y430,$AZ$1:$BD$4,5,FALSE))</f>
        <v>70.050452569013686</v>
      </c>
      <c r="AF430" s="29">
        <f t="shared" si="48"/>
        <v>0</v>
      </c>
      <c r="AG430" s="29">
        <f t="shared" si="49"/>
        <v>0</v>
      </c>
      <c r="AH430" s="28">
        <f t="shared" si="55"/>
        <v>0</v>
      </c>
      <c r="AI430" s="28">
        <f t="shared" si="52"/>
        <v>0</v>
      </c>
      <c r="AJ430" s="13">
        <f t="shared" ca="1" si="53"/>
        <v>-9.9345906385289737</v>
      </c>
      <c r="AK430" s="68">
        <v>1</v>
      </c>
      <c r="AL430" s="68">
        <v>0</v>
      </c>
      <c r="AM430" s="68" t="str">
        <f t="shared" si="54"/>
        <v>Anthropogenic_rivers</v>
      </c>
      <c r="AO430" s="68"/>
      <c r="AP430" s="68"/>
      <c r="AY430" s="68"/>
      <c r="AZ430" s="68"/>
    </row>
    <row r="431" spans="1:52">
      <c r="A431" s="27">
        <v>625</v>
      </c>
      <c r="B431" s="27" t="s">
        <v>500</v>
      </c>
      <c r="C431" s="27" t="s">
        <v>1978</v>
      </c>
      <c r="D431" s="27"/>
      <c r="E431" s="27"/>
      <c r="F431" s="27" t="s">
        <v>66</v>
      </c>
      <c r="G431" s="27">
        <v>9</v>
      </c>
      <c r="H431" s="27" t="s">
        <v>53</v>
      </c>
      <c r="I431" s="27" t="s">
        <v>54</v>
      </c>
      <c r="J431" s="27"/>
      <c r="K431" s="27"/>
      <c r="L431" s="27" t="s">
        <v>56</v>
      </c>
      <c r="M431" s="27" t="s">
        <v>66</v>
      </c>
      <c r="N431" s="27">
        <v>9</v>
      </c>
      <c r="O431" s="27" t="s">
        <v>53</v>
      </c>
      <c r="P431" s="27" t="s">
        <v>58</v>
      </c>
      <c r="Q431" s="27"/>
      <c r="R431" s="27"/>
      <c r="S431" s="27"/>
      <c r="T431" s="27"/>
      <c r="U431" s="27"/>
      <c r="V431" s="27" t="s">
        <v>500</v>
      </c>
      <c r="W431" s="27">
        <v>13.990819999999999</v>
      </c>
      <c r="X431" s="27">
        <v>-83.583619999999996</v>
      </c>
      <c r="Y431" s="27" t="s">
        <v>1983</v>
      </c>
      <c r="Z431" s="27" t="s">
        <v>1979</v>
      </c>
      <c r="AA431" s="27" t="s">
        <v>1929</v>
      </c>
      <c r="AB431" s="28">
        <f t="shared" si="50"/>
        <v>86.051000000000002</v>
      </c>
      <c r="AC431" s="28">
        <f ca="1">[3]!RandTruncNormal(AB431,VLOOKUP(Y431,$AZ$1:$BD$4,4,FALSE),0,VLOOKUP(Y431,$AZ$1:$BD$4,5,FALSE))</f>
        <v>128.5563944107931</v>
      </c>
      <c r="AD431" s="28">
        <f t="shared" si="51"/>
        <v>86.051000000000002</v>
      </c>
      <c r="AE431" s="28">
        <f ca="1">[3]!RandTruncNormal(AD431,VLOOKUP(Y431,$AZ$1:$BD$4,4,FALSE),0,VLOOKUP(Y431,$AZ$1:$BD$4,5,FALSE))</f>
        <v>47.732487934711813</v>
      </c>
      <c r="AF431" s="29">
        <f t="shared" si="48"/>
        <v>0</v>
      </c>
      <c r="AG431" s="29">
        <f t="shared" si="49"/>
        <v>0</v>
      </c>
      <c r="AH431" s="28">
        <f t="shared" si="55"/>
        <v>0</v>
      </c>
      <c r="AI431" s="28">
        <f t="shared" si="52"/>
        <v>0</v>
      </c>
      <c r="AJ431" s="13">
        <f t="shared" ca="1" si="53"/>
        <v>-80.823906476081291</v>
      </c>
      <c r="AK431" s="68">
        <v>0</v>
      </c>
      <c r="AL431" s="68">
        <v>0</v>
      </c>
      <c r="AM431" s="68" t="str">
        <f t="shared" si="54"/>
        <v>Non-Anthropogenic</v>
      </c>
      <c r="AO431" s="68"/>
      <c r="AP431" s="68"/>
      <c r="AY431" s="68"/>
      <c r="AZ431" s="68"/>
    </row>
    <row r="432" spans="1:52">
      <c r="A432" s="27">
        <v>626</v>
      </c>
      <c r="B432" s="27" t="s">
        <v>501</v>
      </c>
      <c r="C432" s="27" t="s">
        <v>1978</v>
      </c>
      <c r="D432" s="27"/>
      <c r="E432" s="27"/>
      <c r="F432" s="27" t="s">
        <v>66</v>
      </c>
      <c r="G432" s="27">
        <v>9</v>
      </c>
      <c r="H432" s="27" t="s">
        <v>53</v>
      </c>
      <c r="I432" s="27" t="s">
        <v>54</v>
      </c>
      <c r="J432" s="27"/>
      <c r="K432" s="27"/>
      <c r="L432" s="27" t="s">
        <v>56</v>
      </c>
      <c r="M432" s="27" t="s">
        <v>66</v>
      </c>
      <c r="N432" s="27">
        <v>9</v>
      </c>
      <c r="O432" s="27" t="s">
        <v>53</v>
      </c>
      <c r="P432" s="27" t="s">
        <v>58</v>
      </c>
      <c r="Q432" s="27"/>
      <c r="R432" s="27"/>
      <c r="S432" s="27"/>
      <c r="T432" s="27"/>
      <c r="U432" s="27"/>
      <c r="V432" s="27" t="s">
        <v>501</v>
      </c>
      <c r="W432" s="27">
        <v>14.03345</v>
      </c>
      <c r="X432" s="27">
        <v>-85.454629999999995</v>
      </c>
      <c r="Y432" s="27" t="s">
        <v>1983</v>
      </c>
      <c r="Z432" s="27" t="s">
        <v>1979</v>
      </c>
      <c r="AA432" s="27" t="s">
        <v>1929</v>
      </c>
      <c r="AB432" s="28">
        <f t="shared" si="50"/>
        <v>86.051000000000002</v>
      </c>
      <c r="AC432" s="28">
        <f ca="1">[3]!RandTruncNormal(AB432,VLOOKUP(Y432,$AZ$1:$BD$4,4,FALSE),0,VLOOKUP(Y432,$AZ$1:$BD$4,5,FALSE))</f>
        <v>87.806941365260442</v>
      </c>
      <c r="AD432" s="28">
        <f t="shared" si="51"/>
        <v>86.051000000000002</v>
      </c>
      <c r="AE432" s="28">
        <f ca="1">[3]!RandTruncNormal(AD432,VLOOKUP(Y432,$AZ$1:$BD$4,4,FALSE),0,VLOOKUP(Y432,$AZ$1:$BD$4,5,FALSE))</f>
        <v>25.108785592911996</v>
      </c>
      <c r="AF432" s="29">
        <f t="shared" si="48"/>
        <v>0</v>
      </c>
      <c r="AG432" s="29">
        <f t="shared" si="49"/>
        <v>0</v>
      </c>
      <c r="AH432" s="28">
        <f t="shared" si="55"/>
        <v>0</v>
      </c>
      <c r="AI432" s="28">
        <f t="shared" si="52"/>
        <v>0</v>
      </c>
      <c r="AJ432" s="13">
        <f t="shared" ca="1" si="53"/>
        <v>-62.698155772348443</v>
      </c>
      <c r="AK432" s="68">
        <v>0</v>
      </c>
      <c r="AL432" s="68">
        <v>0</v>
      </c>
      <c r="AM432" s="68" t="str">
        <f t="shared" si="54"/>
        <v>Non-Anthropogenic</v>
      </c>
      <c r="AO432" s="68"/>
      <c r="AP432" s="68"/>
      <c r="AY432" s="68"/>
      <c r="AZ432" s="68"/>
    </row>
    <row r="433" spans="1:52">
      <c r="A433" s="27">
        <v>627</v>
      </c>
      <c r="B433" s="27" t="s">
        <v>502</v>
      </c>
      <c r="C433" s="27" t="s">
        <v>1978</v>
      </c>
      <c r="D433" s="27"/>
      <c r="E433" s="27"/>
      <c r="F433" s="27" t="s">
        <v>66</v>
      </c>
      <c r="G433" s="27">
        <v>9</v>
      </c>
      <c r="H433" s="27" t="s">
        <v>53</v>
      </c>
      <c r="I433" s="27" t="s">
        <v>54</v>
      </c>
      <c r="J433" s="27"/>
      <c r="K433" s="27"/>
      <c r="L433" s="27" t="s">
        <v>56</v>
      </c>
      <c r="M433" s="27" t="s">
        <v>66</v>
      </c>
      <c r="N433" s="27">
        <v>9</v>
      </c>
      <c r="O433" s="27" t="s">
        <v>53</v>
      </c>
      <c r="P433" s="27" t="s">
        <v>58</v>
      </c>
      <c r="Q433" s="27"/>
      <c r="R433" s="27"/>
      <c r="S433" s="27"/>
      <c r="T433" s="27"/>
      <c r="U433" s="27"/>
      <c r="V433" s="27" t="s">
        <v>502</v>
      </c>
      <c r="W433" s="27">
        <v>14.032500000000001</v>
      </c>
      <c r="X433" s="27">
        <v>-85.15634</v>
      </c>
      <c r="Y433" s="27" t="s">
        <v>1983</v>
      </c>
      <c r="Z433" s="27" t="s">
        <v>1979</v>
      </c>
      <c r="AA433" s="27" t="s">
        <v>1929</v>
      </c>
      <c r="AB433" s="28">
        <f t="shared" si="50"/>
        <v>86.051000000000002</v>
      </c>
      <c r="AC433" s="28">
        <f ca="1">[3]!RandTruncNormal(AB433,VLOOKUP(Y433,$AZ$1:$BD$4,4,FALSE),0,VLOOKUP(Y433,$AZ$1:$BD$4,5,FALSE))</f>
        <v>60.165614275673335</v>
      </c>
      <c r="AD433" s="28">
        <f t="shared" si="51"/>
        <v>86.051000000000002</v>
      </c>
      <c r="AE433" s="28">
        <f ca="1">[3]!RandTruncNormal(AD433,VLOOKUP(Y433,$AZ$1:$BD$4,4,FALSE),0,VLOOKUP(Y433,$AZ$1:$BD$4,5,FALSE))</f>
        <v>133.21863016781037</v>
      </c>
      <c r="AF433" s="29">
        <f t="shared" si="48"/>
        <v>0</v>
      </c>
      <c r="AG433" s="29">
        <f t="shared" si="49"/>
        <v>0</v>
      </c>
      <c r="AH433" s="28">
        <f t="shared" si="55"/>
        <v>0</v>
      </c>
      <c r="AI433" s="28">
        <f t="shared" si="52"/>
        <v>0</v>
      </c>
      <c r="AJ433" s="13">
        <f t="shared" ca="1" si="53"/>
        <v>73.05301589213704</v>
      </c>
      <c r="AK433" s="68">
        <v>0</v>
      </c>
      <c r="AL433" s="68">
        <v>0</v>
      </c>
      <c r="AM433" s="68" t="str">
        <f t="shared" si="54"/>
        <v>Non-Anthropogenic</v>
      </c>
      <c r="AO433" s="68"/>
      <c r="AP433" s="68"/>
      <c r="AY433" s="68"/>
      <c r="AZ433" s="68"/>
    </row>
    <row r="434" spans="1:52">
      <c r="A434" s="27">
        <v>628</v>
      </c>
      <c r="B434" s="27" t="s">
        <v>503</v>
      </c>
      <c r="C434" s="27" t="s">
        <v>1978</v>
      </c>
      <c r="D434" s="27"/>
      <c r="E434" s="27"/>
      <c r="F434" s="27" t="s">
        <v>66</v>
      </c>
      <c r="G434" s="27">
        <v>9</v>
      </c>
      <c r="H434" s="27" t="s">
        <v>53</v>
      </c>
      <c r="I434" s="27" t="s">
        <v>54</v>
      </c>
      <c r="J434" s="27"/>
      <c r="K434" s="27"/>
      <c r="L434" s="27" t="s">
        <v>56</v>
      </c>
      <c r="M434" s="27" t="s">
        <v>66</v>
      </c>
      <c r="N434" s="27">
        <v>9</v>
      </c>
      <c r="O434" s="27" t="s">
        <v>53</v>
      </c>
      <c r="P434" s="27" t="s">
        <v>58</v>
      </c>
      <c r="Q434" s="27"/>
      <c r="R434" s="27"/>
      <c r="S434" s="27"/>
      <c r="T434" s="27"/>
      <c r="U434" s="27"/>
      <c r="V434" s="27" t="s">
        <v>503</v>
      </c>
      <c r="W434" s="27">
        <v>14.03276</v>
      </c>
      <c r="X434" s="27">
        <v>-85.028760000000005</v>
      </c>
      <c r="Y434" s="27" t="s">
        <v>1983</v>
      </c>
      <c r="Z434" s="27" t="s">
        <v>1979</v>
      </c>
      <c r="AA434" s="27" t="s">
        <v>1929</v>
      </c>
      <c r="AB434" s="28">
        <f t="shared" si="50"/>
        <v>86.051000000000002</v>
      </c>
      <c r="AC434" s="28">
        <f ca="1">[3]!RandTruncNormal(AB434,VLOOKUP(Y434,$AZ$1:$BD$4,4,FALSE),0,VLOOKUP(Y434,$AZ$1:$BD$4,5,FALSE))</f>
        <v>75.732558663349195</v>
      </c>
      <c r="AD434" s="28">
        <f t="shared" si="51"/>
        <v>86.051000000000002</v>
      </c>
      <c r="AE434" s="28">
        <f ca="1">[3]!RandTruncNormal(AD434,VLOOKUP(Y434,$AZ$1:$BD$4,4,FALSE),0,VLOOKUP(Y434,$AZ$1:$BD$4,5,FALSE))</f>
        <v>145.17973844708132</v>
      </c>
      <c r="AF434" s="29">
        <f t="shared" si="48"/>
        <v>0</v>
      </c>
      <c r="AG434" s="29">
        <f t="shared" si="49"/>
        <v>0</v>
      </c>
      <c r="AH434" s="28">
        <f t="shared" si="55"/>
        <v>0</v>
      </c>
      <c r="AI434" s="28">
        <f t="shared" si="52"/>
        <v>0</v>
      </c>
      <c r="AJ434" s="13">
        <f t="shared" ca="1" si="53"/>
        <v>69.447179783732125</v>
      </c>
      <c r="AK434" s="68">
        <v>0</v>
      </c>
      <c r="AL434" s="68">
        <v>0</v>
      </c>
      <c r="AM434" s="68" t="str">
        <f t="shared" si="54"/>
        <v>Non-Anthropogenic</v>
      </c>
      <c r="AO434" s="68"/>
      <c r="AP434" s="68"/>
      <c r="AY434" s="68"/>
      <c r="AZ434" s="68"/>
    </row>
    <row r="435" spans="1:52">
      <c r="A435" s="27">
        <v>629</v>
      </c>
      <c r="B435" s="27" t="s">
        <v>504</v>
      </c>
      <c r="C435" s="27" t="s">
        <v>1978</v>
      </c>
      <c r="D435" s="27"/>
      <c r="E435" s="27"/>
      <c r="F435" s="27" t="s">
        <v>66</v>
      </c>
      <c r="G435" s="27">
        <v>9</v>
      </c>
      <c r="H435" s="27" t="s">
        <v>53</v>
      </c>
      <c r="I435" s="27" t="s">
        <v>54</v>
      </c>
      <c r="J435" s="27"/>
      <c r="K435" s="27"/>
      <c r="L435" s="27" t="s">
        <v>56</v>
      </c>
      <c r="M435" s="27" t="s">
        <v>66</v>
      </c>
      <c r="N435" s="27">
        <v>8</v>
      </c>
      <c r="O435" s="27" t="s">
        <v>53</v>
      </c>
      <c r="P435" s="27" t="s">
        <v>58</v>
      </c>
      <c r="Q435" s="27"/>
      <c r="R435" s="27"/>
      <c r="S435" s="27"/>
      <c r="T435" s="27"/>
      <c r="U435" s="27"/>
      <c r="V435" s="27" t="s">
        <v>504</v>
      </c>
      <c r="W435" s="27">
        <v>14.03307</v>
      </c>
      <c r="X435" s="27">
        <v>-84.90119</v>
      </c>
      <c r="Y435" s="27" t="s">
        <v>1983</v>
      </c>
      <c r="Z435" s="27" t="s">
        <v>1977</v>
      </c>
      <c r="AA435" s="27" t="s">
        <v>1929</v>
      </c>
      <c r="AB435" s="28">
        <f t="shared" si="50"/>
        <v>86.051000000000002</v>
      </c>
      <c r="AC435" s="28">
        <f ca="1">[3]!RandTruncNormal(AB435,VLOOKUP(Y435,$AZ$1:$BD$4,4,FALSE),0,VLOOKUP(Y435,$AZ$1:$BD$4,5,FALSE))</f>
        <v>58.138228197141082</v>
      </c>
      <c r="AD435" s="28">
        <f t="shared" si="51"/>
        <v>78.992111111111114</v>
      </c>
      <c r="AE435" s="28">
        <f ca="1">[3]!RandTruncNormal(AD435,VLOOKUP(Y435,$AZ$1:$BD$4,4,FALSE),0,VLOOKUP(Y435,$AZ$1:$BD$4,5,FALSE))</f>
        <v>96.393090193093897</v>
      </c>
      <c r="AF435" s="29">
        <f t="shared" si="48"/>
        <v>-0.1111111111111111</v>
      </c>
      <c r="AG435" s="29">
        <f t="shared" si="49"/>
        <v>0</v>
      </c>
      <c r="AH435" s="28">
        <f t="shared" si="55"/>
        <v>0</v>
      </c>
      <c r="AI435" s="28">
        <f t="shared" si="52"/>
        <v>-7.0588888888888883</v>
      </c>
      <c r="AJ435" s="13">
        <f t="shared" ca="1" si="53"/>
        <v>38.254861995952815</v>
      </c>
      <c r="AK435" s="68">
        <v>1</v>
      </c>
      <c r="AL435" s="68">
        <v>0</v>
      </c>
      <c r="AM435" s="68" t="str">
        <f t="shared" si="54"/>
        <v>Anthropogenic_rivers</v>
      </c>
      <c r="AO435" s="68"/>
      <c r="AP435" s="68"/>
      <c r="AY435" s="68"/>
      <c r="AZ435" s="68"/>
    </row>
    <row r="436" spans="1:52">
      <c r="A436" s="27">
        <v>630</v>
      </c>
      <c r="B436" s="27" t="s">
        <v>505</v>
      </c>
      <c r="C436" s="27" t="s">
        <v>1978</v>
      </c>
      <c r="D436" s="27"/>
      <c r="E436" s="27"/>
      <c r="F436" s="27" t="s">
        <v>66</v>
      </c>
      <c r="G436" s="27">
        <v>9</v>
      </c>
      <c r="H436" s="27" t="s">
        <v>53</v>
      </c>
      <c r="I436" s="27" t="s">
        <v>54</v>
      </c>
      <c r="J436" s="27"/>
      <c r="K436" s="27"/>
      <c r="L436" s="27" t="s">
        <v>56</v>
      </c>
      <c r="M436" s="27" t="s">
        <v>66</v>
      </c>
      <c r="N436" s="27">
        <v>9</v>
      </c>
      <c r="O436" s="27" t="s">
        <v>53</v>
      </c>
      <c r="P436" s="27" t="s">
        <v>58</v>
      </c>
      <c r="Q436" s="27"/>
      <c r="R436" s="27"/>
      <c r="S436" s="27"/>
      <c r="T436" s="27"/>
      <c r="U436" s="27"/>
      <c r="V436" s="27" t="s">
        <v>505</v>
      </c>
      <c r="W436" s="27">
        <v>14.032679999999999</v>
      </c>
      <c r="X436" s="27">
        <v>-84.773629999999997</v>
      </c>
      <c r="Y436" s="27" t="s">
        <v>1983</v>
      </c>
      <c r="Z436" s="27" t="s">
        <v>1979</v>
      </c>
      <c r="AA436" s="27" t="s">
        <v>1929</v>
      </c>
      <c r="AB436" s="28">
        <f t="shared" si="50"/>
        <v>86.051000000000002</v>
      </c>
      <c r="AC436" s="28">
        <f ca="1">[3]!RandTruncNormal(AB436,VLOOKUP(Y436,$AZ$1:$BD$4,4,FALSE),0,VLOOKUP(Y436,$AZ$1:$BD$4,5,FALSE))</f>
        <v>82.010280684399675</v>
      </c>
      <c r="AD436" s="28">
        <f t="shared" si="51"/>
        <v>86.051000000000002</v>
      </c>
      <c r="AE436" s="28">
        <f ca="1">[3]!RandTruncNormal(AD436,VLOOKUP(Y436,$AZ$1:$BD$4,4,FALSE),0,VLOOKUP(Y436,$AZ$1:$BD$4,5,FALSE))</f>
        <v>34.690903446605823</v>
      </c>
      <c r="AF436" s="29">
        <f t="shared" si="48"/>
        <v>0</v>
      </c>
      <c r="AG436" s="29">
        <f t="shared" si="49"/>
        <v>0</v>
      </c>
      <c r="AH436" s="28">
        <f t="shared" si="55"/>
        <v>0</v>
      </c>
      <c r="AI436" s="28">
        <f t="shared" si="52"/>
        <v>0</v>
      </c>
      <c r="AJ436" s="13">
        <f t="shared" ca="1" si="53"/>
        <v>-47.319377237793852</v>
      </c>
      <c r="AK436" s="68">
        <v>1</v>
      </c>
      <c r="AL436" s="68">
        <v>0</v>
      </c>
      <c r="AM436" s="68" t="str">
        <f t="shared" si="54"/>
        <v>Anthropogenic_rivers</v>
      </c>
      <c r="AO436" s="68"/>
      <c r="AP436" s="68"/>
      <c r="AY436" s="68"/>
      <c r="AZ436" s="68"/>
    </row>
    <row r="437" spans="1:52">
      <c r="A437" s="27">
        <v>631</v>
      </c>
      <c r="B437" s="27" t="s">
        <v>506</v>
      </c>
      <c r="C437" s="27" t="s">
        <v>1978</v>
      </c>
      <c r="D437" s="27"/>
      <c r="E437" s="27"/>
      <c r="F437" s="27" t="s">
        <v>66</v>
      </c>
      <c r="G437" s="27">
        <v>9</v>
      </c>
      <c r="H437" s="27" t="s">
        <v>53</v>
      </c>
      <c r="I437" s="27" t="s">
        <v>54</v>
      </c>
      <c r="J437" s="27"/>
      <c r="K437" s="27"/>
      <c r="L437" s="27" t="s">
        <v>56</v>
      </c>
      <c r="M437" s="27" t="s">
        <v>66</v>
      </c>
      <c r="N437" s="27">
        <v>9</v>
      </c>
      <c r="O437" s="27" t="s">
        <v>53</v>
      </c>
      <c r="P437" s="27" t="s">
        <v>58</v>
      </c>
      <c r="Q437" s="27"/>
      <c r="R437" s="27"/>
      <c r="S437" s="27"/>
      <c r="T437" s="27"/>
      <c r="U437" s="27"/>
      <c r="V437" s="27" t="s">
        <v>506</v>
      </c>
      <c r="W437" s="27">
        <v>14.032959999999999</v>
      </c>
      <c r="X437" s="27">
        <v>-84.390919999999994</v>
      </c>
      <c r="Y437" s="27" t="s">
        <v>1983</v>
      </c>
      <c r="Z437" s="27" t="s">
        <v>1979</v>
      </c>
      <c r="AA437" s="27" t="s">
        <v>1928</v>
      </c>
      <c r="AB437" s="28">
        <f t="shared" si="50"/>
        <v>86.051000000000002</v>
      </c>
      <c r="AC437" s="28">
        <f ca="1">[3]!RandTruncNormal(AB437,VLOOKUP(Y437,$AZ$1:$BD$4,4,FALSE),0,VLOOKUP(Y437,$AZ$1:$BD$4,5,FALSE))</f>
        <v>88.980891196417346</v>
      </c>
      <c r="AD437" s="28">
        <f t="shared" si="51"/>
        <v>86.051000000000002</v>
      </c>
      <c r="AE437" s="28">
        <f ca="1">[3]!RandTruncNormal(AD437,VLOOKUP(Y437,$AZ$1:$BD$4,4,FALSE),0,VLOOKUP(Y437,$AZ$1:$BD$4,5,FALSE))</f>
        <v>115.73948808250069</v>
      </c>
      <c r="AF437" s="29">
        <f t="shared" si="48"/>
        <v>0</v>
      </c>
      <c r="AG437" s="29">
        <f t="shared" si="49"/>
        <v>0</v>
      </c>
      <c r="AH437" s="28">
        <f t="shared" si="55"/>
        <v>0</v>
      </c>
      <c r="AI437" s="28">
        <f t="shared" si="52"/>
        <v>0</v>
      </c>
      <c r="AJ437" s="13">
        <f t="shared" ca="1" si="53"/>
        <v>26.758596886083339</v>
      </c>
      <c r="AK437" s="68">
        <v>0</v>
      </c>
      <c r="AL437" s="68">
        <v>1</v>
      </c>
      <c r="AM437" s="68" t="str">
        <f t="shared" si="54"/>
        <v>Anthopogenic_roads</v>
      </c>
      <c r="AO437" s="68"/>
      <c r="AP437" s="68"/>
      <c r="AY437" s="68"/>
      <c r="AZ437" s="68"/>
    </row>
    <row r="438" spans="1:52">
      <c r="A438" s="27">
        <v>632</v>
      </c>
      <c r="B438" s="27" t="s">
        <v>507</v>
      </c>
      <c r="C438" s="27" t="s">
        <v>1978</v>
      </c>
      <c r="D438" s="27"/>
      <c r="E438" s="27"/>
      <c r="F438" s="27" t="s">
        <v>66</v>
      </c>
      <c r="G438" s="27">
        <v>9</v>
      </c>
      <c r="H438" s="27" t="s">
        <v>53</v>
      </c>
      <c r="I438" s="27" t="s">
        <v>54</v>
      </c>
      <c r="J438" s="27"/>
      <c r="K438" s="27"/>
      <c r="L438" s="27" t="s">
        <v>56</v>
      </c>
      <c r="M438" s="27" t="s">
        <v>66</v>
      </c>
      <c r="N438" s="27">
        <v>9</v>
      </c>
      <c r="O438" s="27" t="s">
        <v>53</v>
      </c>
      <c r="P438" s="27" t="s">
        <v>58</v>
      </c>
      <c r="Q438" s="27"/>
      <c r="R438" s="27"/>
      <c r="S438" s="27"/>
      <c r="T438" s="27"/>
      <c r="U438" s="27"/>
      <c r="V438" s="27" t="s">
        <v>507</v>
      </c>
      <c r="W438" s="27">
        <v>14.032360000000001</v>
      </c>
      <c r="X438" s="27">
        <v>-84.008219999999994</v>
      </c>
      <c r="Y438" s="27" t="s">
        <v>1983</v>
      </c>
      <c r="Z438" s="27" t="s">
        <v>1979</v>
      </c>
      <c r="AA438" s="27" t="s">
        <v>1929</v>
      </c>
      <c r="AB438" s="28">
        <f t="shared" si="50"/>
        <v>86.051000000000002</v>
      </c>
      <c r="AC438" s="28">
        <f ca="1">[3]!RandTruncNormal(AB438,VLOOKUP(Y438,$AZ$1:$BD$4,4,FALSE),0,VLOOKUP(Y438,$AZ$1:$BD$4,5,FALSE))</f>
        <v>118.81655926820464</v>
      </c>
      <c r="AD438" s="28">
        <f t="shared" si="51"/>
        <v>86.051000000000002</v>
      </c>
      <c r="AE438" s="28">
        <f ca="1">[3]!RandTruncNormal(AD438,VLOOKUP(Y438,$AZ$1:$BD$4,4,FALSE),0,VLOOKUP(Y438,$AZ$1:$BD$4,5,FALSE))</f>
        <v>43.401577018972098</v>
      </c>
      <c r="AF438" s="29">
        <f t="shared" si="48"/>
        <v>0</v>
      </c>
      <c r="AG438" s="29">
        <f t="shared" si="49"/>
        <v>0</v>
      </c>
      <c r="AH438" s="28">
        <f t="shared" si="55"/>
        <v>0</v>
      </c>
      <c r="AI438" s="28">
        <f t="shared" si="52"/>
        <v>0</v>
      </c>
      <c r="AJ438" s="13">
        <f t="shared" ca="1" si="53"/>
        <v>-75.414982249232537</v>
      </c>
      <c r="AK438" s="68">
        <v>0</v>
      </c>
      <c r="AL438" s="68">
        <v>0</v>
      </c>
      <c r="AM438" s="68" t="str">
        <f t="shared" si="54"/>
        <v>Non-Anthropogenic</v>
      </c>
      <c r="AO438" s="68"/>
      <c r="AP438" s="68"/>
      <c r="AY438" s="68"/>
      <c r="AZ438" s="68"/>
    </row>
    <row r="439" spans="1:52">
      <c r="A439" s="27">
        <v>633</v>
      </c>
      <c r="B439" s="27" t="s">
        <v>508</v>
      </c>
      <c r="C439" s="27" t="s">
        <v>1978</v>
      </c>
      <c r="D439" s="27"/>
      <c r="E439" s="27"/>
      <c r="F439" s="27" t="s">
        <v>65</v>
      </c>
      <c r="G439" s="27">
        <v>5</v>
      </c>
      <c r="H439" s="27" t="s">
        <v>56</v>
      </c>
      <c r="I439" s="27" t="s">
        <v>54</v>
      </c>
      <c r="J439" s="27"/>
      <c r="K439" s="27"/>
      <c r="L439" s="27" t="s">
        <v>56</v>
      </c>
      <c r="M439" s="27" t="s">
        <v>65</v>
      </c>
      <c r="N439" s="27">
        <v>4</v>
      </c>
      <c r="O439" s="27" t="s">
        <v>56</v>
      </c>
      <c r="P439" s="27" t="s">
        <v>58</v>
      </c>
      <c r="Q439" s="27"/>
      <c r="R439" s="27"/>
      <c r="S439" s="27"/>
      <c r="T439" s="27"/>
      <c r="U439" s="27"/>
      <c r="V439" s="27" t="s">
        <v>508</v>
      </c>
      <c r="W439" s="27">
        <v>14.03284</v>
      </c>
      <c r="X439" s="27">
        <v>-83.880650000000003</v>
      </c>
      <c r="Y439" s="27" t="s">
        <v>1983</v>
      </c>
      <c r="Z439" s="27" t="s">
        <v>1977</v>
      </c>
      <c r="AA439" s="27" t="s">
        <v>1929</v>
      </c>
      <c r="AB439" s="28">
        <f t="shared" si="50"/>
        <v>57.815444444444445</v>
      </c>
      <c r="AC439" s="28">
        <f ca="1">[3]!RandTruncNormal(AB439,VLOOKUP(Y439,$AZ$1:$BD$4,4,FALSE),0,VLOOKUP(Y439,$AZ$1:$BD$4,5,FALSE))</f>
        <v>114.45533542392921</v>
      </c>
      <c r="AD439" s="28">
        <f t="shared" si="51"/>
        <v>50.756555555555551</v>
      </c>
      <c r="AE439" s="28">
        <f ca="1">[3]!RandTruncNormal(AD439,VLOOKUP(Y439,$AZ$1:$BD$4,4,FALSE),0,VLOOKUP(Y439,$AZ$1:$BD$4,5,FALSE))</f>
        <v>51.511248973120658</v>
      </c>
      <c r="AF439" s="29">
        <f t="shared" si="48"/>
        <v>-0.1111111111111111</v>
      </c>
      <c r="AG439" s="29">
        <f t="shared" si="49"/>
        <v>0</v>
      </c>
      <c r="AH439" s="28">
        <f t="shared" si="55"/>
        <v>0</v>
      </c>
      <c r="AI439" s="28">
        <f t="shared" si="52"/>
        <v>-7.0588888888888883</v>
      </c>
      <c r="AJ439" s="13">
        <f t="shared" ca="1" si="53"/>
        <v>-62.944086450808555</v>
      </c>
      <c r="AK439" s="68">
        <v>0</v>
      </c>
      <c r="AL439" s="68">
        <v>0</v>
      </c>
      <c r="AM439" s="68" t="str">
        <f t="shared" si="54"/>
        <v>Non-Anthropogenic</v>
      </c>
      <c r="AO439" s="68"/>
      <c r="AP439" s="68"/>
      <c r="AY439" s="68"/>
      <c r="AZ439" s="68"/>
    </row>
    <row r="440" spans="1:52">
      <c r="A440" s="27">
        <v>634</v>
      </c>
      <c r="B440" s="27" t="s">
        <v>509</v>
      </c>
      <c r="C440" s="27" t="s">
        <v>1978</v>
      </c>
      <c r="D440" s="27"/>
      <c r="E440" s="27"/>
      <c r="F440" s="27" t="s">
        <v>66</v>
      </c>
      <c r="G440" s="27">
        <v>9</v>
      </c>
      <c r="H440" s="27" t="s">
        <v>53</v>
      </c>
      <c r="I440" s="27" t="s">
        <v>54</v>
      </c>
      <c r="J440" s="27"/>
      <c r="K440" s="27"/>
      <c r="L440" s="27" t="s">
        <v>56</v>
      </c>
      <c r="M440" s="27" t="s">
        <v>65</v>
      </c>
      <c r="N440" s="27">
        <v>6</v>
      </c>
      <c r="O440" s="27" t="s">
        <v>53</v>
      </c>
      <c r="P440" s="27" t="s">
        <v>58</v>
      </c>
      <c r="Q440" s="27"/>
      <c r="R440" s="27"/>
      <c r="S440" s="27"/>
      <c r="T440" s="27"/>
      <c r="U440" s="27"/>
      <c r="V440" s="27" t="s">
        <v>509</v>
      </c>
      <c r="W440" s="27">
        <v>14.032220000000001</v>
      </c>
      <c r="X440" s="27">
        <v>-83.668040000000005</v>
      </c>
      <c r="Y440" s="27" t="s">
        <v>1983</v>
      </c>
      <c r="Z440" s="27" t="s">
        <v>1977</v>
      </c>
      <c r="AA440" s="27" t="s">
        <v>1928</v>
      </c>
      <c r="AB440" s="28">
        <f t="shared" si="50"/>
        <v>86.051000000000002</v>
      </c>
      <c r="AC440" s="28">
        <f ca="1">[3]!RandTruncNormal(AB440,VLOOKUP(Y440,$AZ$1:$BD$4,4,FALSE),0,VLOOKUP(Y440,$AZ$1:$BD$4,5,FALSE))</f>
        <v>74.974604203555032</v>
      </c>
      <c r="AD440" s="28">
        <f t="shared" si="51"/>
        <v>64.87433333333334</v>
      </c>
      <c r="AE440" s="28">
        <f ca="1">[3]!RandTruncNormal(AD440,VLOOKUP(Y440,$AZ$1:$BD$4,4,FALSE),0,VLOOKUP(Y440,$AZ$1:$BD$4,5,FALSE))</f>
        <v>65.444261820404094</v>
      </c>
      <c r="AF440" s="29">
        <f t="shared" si="48"/>
        <v>-0.33333333333333331</v>
      </c>
      <c r="AG440" s="29">
        <f t="shared" si="49"/>
        <v>-0.33333333333333331</v>
      </c>
      <c r="AH440" s="28">
        <f t="shared" si="55"/>
        <v>-21.176666666666666</v>
      </c>
      <c r="AI440" s="28">
        <f t="shared" si="52"/>
        <v>-21.176666666666666</v>
      </c>
      <c r="AJ440" s="13">
        <f t="shared" ca="1" si="53"/>
        <v>-9.5303423831509377</v>
      </c>
      <c r="AK440" s="68">
        <v>0</v>
      </c>
      <c r="AL440" s="68">
        <v>1</v>
      </c>
      <c r="AM440" s="68" t="str">
        <f t="shared" si="54"/>
        <v>Anthopogenic_roads</v>
      </c>
      <c r="AO440" s="68"/>
      <c r="AP440" s="68"/>
      <c r="AY440" s="68"/>
      <c r="AZ440" s="68"/>
    </row>
    <row r="441" spans="1:52">
      <c r="A441" s="27">
        <v>635</v>
      </c>
      <c r="B441" s="27" t="s">
        <v>510</v>
      </c>
      <c r="C441" s="27" t="s">
        <v>1978</v>
      </c>
      <c r="D441" s="27"/>
      <c r="E441" s="27"/>
      <c r="F441" s="27" t="s">
        <v>66</v>
      </c>
      <c r="G441" s="27">
        <v>9</v>
      </c>
      <c r="H441" s="27" t="s">
        <v>53</v>
      </c>
      <c r="I441" s="27" t="s">
        <v>54</v>
      </c>
      <c r="J441" s="27"/>
      <c r="K441" s="27"/>
      <c r="L441" s="27" t="s">
        <v>56</v>
      </c>
      <c r="M441" s="27" t="s">
        <v>66</v>
      </c>
      <c r="N441" s="27">
        <v>9</v>
      </c>
      <c r="O441" s="27" t="s">
        <v>53</v>
      </c>
      <c r="P441" s="27" t="s">
        <v>58</v>
      </c>
      <c r="Q441" s="27"/>
      <c r="R441" s="27"/>
      <c r="S441" s="27"/>
      <c r="T441" s="27"/>
      <c r="U441" s="27"/>
      <c r="V441" s="27" t="s">
        <v>510</v>
      </c>
      <c r="W441" s="27">
        <v>14.075340000000001</v>
      </c>
      <c r="X441" s="27">
        <v>-85.199719999999999</v>
      </c>
      <c r="Y441" s="27" t="s">
        <v>1983</v>
      </c>
      <c r="Z441" s="27" t="s">
        <v>1979</v>
      </c>
      <c r="AA441" s="27" t="s">
        <v>1929</v>
      </c>
      <c r="AB441" s="28">
        <f t="shared" si="50"/>
        <v>86.051000000000002</v>
      </c>
      <c r="AC441" s="28">
        <f ca="1">[3]!RandTruncNormal(AB441,VLOOKUP(Y441,$AZ$1:$BD$4,4,FALSE),0,VLOOKUP(Y441,$AZ$1:$BD$4,5,FALSE))</f>
        <v>157.12870567209251</v>
      </c>
      <c r="AD441" s="28">
        <f t="shared" si="51"/>
        <v>86.051000000000002</v>
      </c>
      <c r="AE441" s="28">
        <f ca="1">[3]!RandTruncNormal(AD441,VLOOKUP(Y441,$AZ$1:$BD$4,4,FALSE),0,VLOOKUP(Y441,$AZ$1:$BD$4,5,FALSE))</f>
        <v>42.546352175530693</v>
      </c>
      <c r="AF441" s="29">
        <f t="shared" si="48"/>
        <v>0</v>
      </c>
      <c r="AG441" s="29">
        <f t="shared" si="49"/>
        <v>0</v>
      </c>
      <c r="AH441" s="28">
        <f t="shared" si="55"/>
        <v>0</v>
      </c>
      <c r="AI441" s="28">
        <f t="shared" si="52"/>
        <v>0</v>
      </c>
      <c r="AJ441" s="13">
        <f t="shared" ca="1" si="53"/>
        <v>-114.58235349656181</v>
      </c>
      <c r="AK441" s="68">
        <v>0</v>
      </c>
      <c r="AL441" s="68">
        <v>0</v>
      </c>
      <c r="AM441" s="68" t="str">
        <f t="shared" si="54"/>
        <v>Non-Anthropogenic</v>
      </c>
      <c r="AO441" s="68"/>
      <c r="AP441" s="68"/>
      <c r="AY441" s="68"/>
      <c r="AZ441" s="68"/>
    </row>
    <row r="442" spans="1:52">
      <c r="A442" s="27">
        <v>636</v>
      </c>
      <c r="B442" s="27" t="s">
        <v>511</v>
      </c>
      <c r="C442" s="27" t="s">
        <v>1978</v>
      </c>
      <c r="D442" s="27"/>
      <c r="E442" s="27"/>
      <c r="F442" s="27" t="s">
        <v>66</v>
      </c>
      <c r="G442" s="27">
        <v>9</v>
      </c>
      <c r="H442" s="27" t="s">
        <v>53</v>
      </c>
      <c r="I442" s="27" t="s">
        <v>54</v>
      </c>
      <c r="J442" s="27"/>
      <c r="K442" s="27"/>
      <c r="L442" s="27" t="s">
        <v>56</v>
      </c>
      <c r="M442" s="27" t="s">
        <v>66</v>
      </c>
      <c r="N442" s="27">
        <v>9</v>
      </c>
      <c r="O442" s="27" t="s">
        <v>53</v>
      </c>
      <c r="P442" s="27" t="s">
        <v>58</v>
      </c>
      <c r="Q442" s="27"/>
      <c r="R442" s="27"/>
      <c r="S442" s="27"/>
      <c r="T442" s="27"/>
      <c r="U442" s="27"/>
      <c r="V442" s="27" t="s">
        <v>511</v>
      </c>
      <c r="W442" s="27">
        <v>14.07596</v>
      </c>
      <c r="X442" s="27">
        <v>-85.114900000000006</v>
      </c>
      <c r="Y442" s="27" t="s">
        <v>1983</v>
      </c>
      <c r="Z442" s="27" t="s">
        <v>1979</v>
      </c>
      <c r="AA442" s="27" t="s">
        <v>1929</v>
      </c>
      <c r="AB442" s="28">
        <f t="shared" si="50"/>
        <v>86.051000000000002</v>
      </c>
      <c r="AC442" s="28">
        <f ca="1">[3]!RandTruncNormal(AB442,VLOOKUP(Y442,$AZ$1:$BD$4,4,FALSE),0,VLOOKUP(Y442,$AZ$1:$BD$4,5,FALSE))</f>
        <v>56.54850226603034</v>
      </c>
      <c r="AD442" s="28">
        <f t="shared" si="51"/>
        <v>86.051000000000002</v>
      </c>
      <c r="AE442" s="28">
        <f ca="1">[3]!RandTruncNormal(AD442,VLOOKUP(Y442,$AZ$1:$BD$4,4,FALSE),0,VLOOKUP(Y442,$AZ$1:$BD$4,5,FALSE))</f>
        <v>108.61483306665052</v>
      </c>
      <c r="AF442" s="29">
        <f t="shared" si="48"/>
        <v>0</v>
      </c>
      <c r="AG442" s="29">
        <f t="shared" si="49"/>
        <v>0</v>
      </c>
      <c r="AH442" s="28">
        <f t="shared" si="55"/>
        <v>0</v>
      </c>
      <c r="AI442" s="28">
        <f t="shared" si="52"/>
        <v>0</v>
      </c>
      <c r="AJ442" s="13">
        <f t="shared" ca="1" si="53"/>
        <v>52.066330800620179</v>
      </c>
      <c r="AK442" s="68">
        <v>0</v>
      </c>
      <c r="AL442" s="68">
        <v>0</v>
      </c>
      <c r="AM442" s="68" t="str">
        <f t="shared" si="54"/>
        <v>Non-Anthropogenic</v>
      </c>
      <c r="AO442" s="68"/>
      <c r="AP442" s="68"/>
      <c r="AY442" s="68"/>
      <c r="AZ442" s="68"/>
    </row>
    <row r="443" spans="1:52">
      <c r="A443" s="27">
        <v>637</v>
      </c>
      <c r="B443" s="27" t="s">
        <v>512</v>
      </c>
      <c r="C443" s="27" t="s">
        <v>1978</v>
      </c>
      <c r="D443" s="27"/>
      <c r="E443" s="27"/>
      <c r="F443" s="27" t="s">
        <v>66</v>
      </c>
      <c r="G443" s="27">
        <v>9</v>
      </c>
      <c r="H443" s="27" t="s">
        <v>53</v>
      </c>
      <c r="I443" s="27" t="s">
        <v>54</v>
      </c>
      <c r="J443" s="27"/>
      <c r="K443" s="27"/>
      <c r="L443" s="27" t="s">
        <v>56</v>
      </c>
      <c r="M443" s="27" t="s">
        <v>66</v>
      </c>
      <c r="N443" s="27">
        <v>9</v>
      </c>
      <c r="O443" s="27" t="s">
        <v>53</v>
      </c>
      <c r="P443" s="27" t="s">
        <v>58</v>
      </c>
      <c r="Q443" s="27"/>
      <c r="R443" s="27"/>
      <c r="S443" s="27"/>
      <c r="T443" s="27"/>
      <c r="U443" s="27"/>
      <c r="V443" s="27" t="s">
        <v>512</v>
      </c>
      <c r="W443" s="27">
        <v>14.07563</v>
      </c>
      <c r="X443" s="27">
        <v>-84.987309999999994</v>
      </c>
      <c r="Y443" s="27" t="s">
        <v>1983</v>
      </c>
      <c r="Z443" s="27" t="s">
        <v>1979</v>
      </c>
      <c r="AA443" s="27" t="s">
        <v>1929</v>
      </c>
      <c r="AB443" s="28">
        <f t="shared" si="50"/>
        <v>86.051000000000002</v>
      </c>
      <c r="AC443" s="28">
        <f ca="1">[3]!RandTruncNormal(AB443,VLOOKUP(Y443,$AZ$1:$BD$4,4,FALSE),0,VLOOKUP(Y443,$AZ$1:$BD$4,5,FALSE))</f>
        <v>125.50373483442701</v>
      </c>
      <c r="AD443" s="28">
        <f t="shared" si="51"/>
        <v>86.051000000000002</v>
      </c>
      <c r="AE443" s="28">
        <f ca="1">[3]!RandTruncNormal(AD443,VLOOKUP(Y443,$AZ$1:$BD$4,4,FALSE),0,VLOOKUP(Y443,$AZ$1:$BD$4,5,FALSE))</f>
        <v>24.275904734135381</v>
      </c>
      <c r="AF443" s="29">
        <f t="shared" si="48"/>
        <v>0</v>
      </c>
      <c r="AG443" s="29">
        <f t="shared" si="49"/>
        <v>0</v>
      </c>
      <c r="AH443" s="28">
        <f t="shared" si="55"/>
        <v>0</v>
      </c>
      <c r="AI443" s="28">
        <f t="shared" si="52"/>
        <v>0</v>
      </c>
      <c r="AJ443" s="13">
        <f t="shared" ca="1" si="53"/>
        <v>-101.22783010029163</v>
      </c>
      <c r="AK443" s="68">
        <v>0</v>
      </c>
      <c r="AL443" s="68">
        <v>0</v>
      </c>
      <c r="AM443" s="68" t="str">
        <f t="shared" si="54"/>
        <v>Non-Anthropogenic</v>
      </c>
      <c r="AO443" s="68"/>
      <c r="AP443" s="68"/>
      <c r="AY443" s="68"/>
      <c r="AZ443" s="68"/>
    </row>
    <row r="444" spans="1:52">
      <c r="A444" s="27">
        <v>638</v>
      </c>
      <c r="B444" s="27" t="s">
        <v>513</v>
      </c>
      <c r="C444" s="27" t="s">
        <v>1978</v>
      </c>
      <c r="D444" s="27"/>
      <c r="E444" s="27"/>
      <c r="F444" s="27" t="s">
        <v>66</v>
      </c>
      <c r="G444" s="27">
        <v>9</v>
      </c>
      <c r="H444" s="27" t="s">
        <v>53</v>
      </c>
      <c r="I444" s="27" t="s">
        <v>54</v>
      </c>
      <c r="J444" s="27"/>
      <c r="K444" s="27"/>
      <c r="L444" s="27" t="s">
        <v>56</v>
      </c>
      <c r="M444" s="27" t="s">
        <v>66</v>
      </c>
      <c r="N444" s="27">
        <v>9</v>
      </c>
      <c r="O444" s="27" t="s">
        <v>53</v>
      </c>
      <c r="P444" s="27" t="s">
        <v>58</v>
      </c>
      <c r="Q444" s="27"/>
      <c r="R444" s="27"/>
      <c r="S444" s="27"/>
      <c r="T444" s="27"/>
      <c r="U444" s="27"/>
      <c r="V444" s="27" t="s">
        <v>513</v>
      </c>
      <c r="W444" s="27">
        <v>14.07522</v>
      </c>
      <c r="X444" s="27">
        <v>-84.859729999999999</v>
      </c>
      <c r="Y444" s="27" t="s">
        <v>1983</v>
      </c>
      <c r="Z444" s="27" t="s">
        <v>1979</v>
      </c>
      <c r="AA444" s="27" t="s">
        <v>1929</v>
      </c>
      <c r="AB444" s="28">
        <f t="shared" si="50"/>
        <v>86.051000000000002</v>
      </c>
      <c r="AC444" s="28">
        <f ca="1">[3]!RandTruncNormal(AB444,VLOOKUP(Y444,$AZ$1:$BD$4,4,FALSE),0,VLOOKUP(Y444,$AZ$1:$BD$4,5,FALSE))</f>
        <v>85.361434606322163</v>
      </c>
      <c r="AD444" s="28">
        <f t="shared" si="51"/>
        <v>86.051000000000002</v>
      </c>
      <c r="AE444" s="28">
        <f ca="1">[3]!RandTruncNormal(AD444,VLOOKUP(Y444,$AZ$1:$BD$4,4,FALSE),0,VLOOKUP(Y444,$AZ$1:$BD$4,5,FALSE))</f>
        <v>40.503087458560017</v>
      </c>
      <c r="AF444" s="29">
        <f t="shared" si="48"/>
        <v>0</v>
      </c>
      <c r="AG444" s="29">
        <f t="shared" si="49"/>
        <v>0</v>
      </c>
      <c r="AH444" s="28">
        <f t="shared" si="55"/>
        <v>0</v>
      </c>
      <c r="AI444" s="28">
        <f t="shared" si="52"/>
        <v>0</v>
      </c>
      <c r="AJ444" s="13">
        <f t="shared" ca="1" si="53"/>
        <v>-44.858347147762146</v>
      </c>
      <c r="AK444" s="68">
        <v>1</v>
      </c>
      <c r="AL444" s="68">
        <v>0</v>
      </c>
      <c r="AM444" s="68" t="str">
        <f t="shared" si="54"/>
        <v>Anthropogenic_rivers</v>
      </c>
      <c r="AO444" s="68"/>
      <c r="AP444" s="68"/>
      <c r="AY444" s="68"/>
      <c r="AZ444" s="68"/>
    </row>
    <row r="445" spans="1:52">
      <c r="A445" s="27">
        <v>639</v>
      </c>
      <c r="B445" s="27" t="s">
        <v>514</v>
      </c>
      <c r="C445" s="27" t="s">
        <v>1978</v>
      </c>
      <c r="D445" s="27"/>
      <c r="E445" s="27"/>
      <c r="F445" s="27" t="s">
        <v>66</v>
      </c>
      <c r="G445" s="27">
        <v>9</v>
      </c>
      <c r="H445" s="27" t="s">
        <v>56</v>
      </c>
      <c r="I445" s="27" t="s">
        <v>54</v>
      </c>
      <c r="J445" s="27"/>
      <c r="K445" s="27"/>
      <c r="L445" s="27" t="s">
        <v>56</v>
      </c>
      <c r="M445" s="27" t="s">
        <v>66</v>
      </c>
      <c r="N445" s="27">
        <v>9</v>
      </c>
      <c r="O445" s="27" t="s">
        <v>53</v>
      </c>
      <c r="P445" s="27" t="s">
        <v>60</v>
      </c>
      <c r="Q445" s="27"/>
      <c r="R445" s="27"/>
      <c r="S445" s="27"/>
      <c r="T445" s="27"/>
      <c r="U445" s="27"/>
      <c r="V445" s="27" t="s">
        <v>514</v>
      </c>
      <c r="W445" s="27">
        <v>14.330399999999999</v>
      </c>
      <c r="X445" s="27">
        <v>-84.391310000000004</v>
      </c>
      <c r="Y445" s="27" t="s">
        <v>1983</v>
      </c>
      <c r="Z445" s="27" t="s">
        <v>1979</v>
      </c>
      <c r="AA445" s="27" t="s">
        <v>1928</v>
      </c>
      <c r="AB445" s="28">
        <f t="shared" si="50"/>
        <v>86.051000000000002</v>
      </c>
      <c r="AC445" s="28">
        <f ca="1">[3]!RandTruncNormal(AB445,VLOOKUP(Y445,$AZ$1:$BD$4,4,FALSE),0,VLOOKUP(Y445,$AZ$1:$BD$4,5,FALSE))</f>
        <v>31.345006349853726</v>
      </c>
      <c r="AD445" s="28">
        <f t="shared" si="51"/>
        <v>86.051000000000002</v>
      </c>
      <c r="AE445" s="28">
        <f ca="1">[3]!RandTruncNormal(AD445,VLOOKUP(Y445,$AZ$1:$BD$4,4,FALSE),0,VLOOKUP(Y445,$AZ$1:$BD$4,5,FALSE))</f>
        <v>32.360914231581681</v>
      </c>
      <c r="AF445" s="29">
        <f t="shared" si="48"/>
        <v>0</v>
      </c>
      <c r="AG445" s="29">
        <f t="shared" si="49"/>
        <v>0</v>
      </c>
      <c r="AH445" s="28">
        <f t="shared" si="55"/>
        <v>0</v>
      </c>
      <c r="AI445" s="28">
        <f t="shared" si="52"/>
        <v>0</v>
      </c>
      <c r="AJ445" s="13">
        <f t="shared" ca="1" si="53"/>
        <v>1.015907881727955</v>
      </c>
      <c r="AK445" s="68">
        <v>1</v>
      </c>
      <c r="AL445" s="68">
        <v>1</v>
      </c>
      <c r="AM445" s="68" t="str">
        <f t="shared" si="54"/>
        <v>Anthropogenic_roads_rivers</v>
      </c>
      <c r="AO445" s="68"/>
      <c r="AP445" s="68"/>
      <c r="AY445" s="68"/>
      <c r="AZ445" s="68"/>
    </row>
    <row r="446" spans="1:52">
      <c r="A446" s="27">
        <v>1028</v>
      </c>
      <c r="B446" s="27" t="s">
        <v>515</v>
      </c>
      <c r="C446" s="27" t="s">
        <v>516</v>
      </c>
      <c r="D446" s="27">
        <v>14.16023</v>
      </c>
      <c r="E446" s="27">
        <v>-85.028999999999996</v>
      </c>
      <c r="F446" s="27" t="s">
        <v>66</v>
      </c>
      <c r="G446" s="27">
        <v>9</v>
      </c>
      <c r="H446" s="27" t="s">
        <v>53</v>
      </c>
      <c r="I446" s="27" t="s">
        <v>54</v>
      </c>
      <c r="J446" s="27" t="s">
        <v>517</v>
      </c>
      <c r="K446" s="27"/>
      <c r="L446" s="27" t="s">
        <v>61</v>
      </c>
      <c r="M446" s="27" t="s">
        <v>66</v>
      </c>
      <c r="N446" s="27">
        <v>9</v>
      </c>
      <c r="O446" s="27" t="s">
        <v>53</v>
      </c>
      <c r="P446" s="27" t="s">
        <v>57</v>
      </c>
      <c r="Q446" s="27" t="s">
        <v>518</v>
      </c>
      <c r="R446" s="27"/>
      <c r="S446" s="27" t="s">
        <v>53</v>
      </c>
      <c r="T446" s="27"/>
      <c r="U446" s="27"/>
      <c r="V446" s="27" t="s">
        <v>515</v>
      </c>
      <c r="W446" s="27">
        <v>14.16023</v>
      </c>
      <c r="X446" s="27">
        <v>-85.028999999999996</v>
      </c>
      <c r="Y446" s="27" t="s">
        <v>1983</v>
      </c>
      <c r="Z446" s="27" t="s">
        <v>1979</v>
      </c>
      <c r="AA446" s="27" t="s">
        <v>1929</v>
      </c>
      <c r="AB446" s="28">
        <f t="shared" si="50"/>
        <v>86.051000000000002</v>
      </c>
      <c r="AC446" s="28">
        <f ca="1">[3]!RandTruncNormal(AB446,VLOOKUP(Y446,$AZ$1:$BD$4,4,FALSE),0,VLOOKUP(Y446,$AZ$1:$BD$4,5,FALSE))</f>
        <v>129.9589234275096</v>
      </c>
      <c r="AD446" s="28">
        <f t="shared" si="51"/>
        <v>86.051000000000002</v>
      </c>
      <c r="AE446" s="28">
        <f ca="1">[3]!RandTruncNormal(AD446,VLOOKUP(Y446,$AZ$1:$BD$4,4,FALSE),0,VLOOKUP(Y446,$AZ$1:$BD$4,5,FALSE))</f>
        <v>134.7803137144416</v>
      </c>
      <c r="AF446" s="29">
        <f t="shared" si="48"/>
        <v>0</v>
      </c>
      <c r="AG446" s="29">
        <f t="shared" si="49"/>
        <v>0</v>
      </c>
      <c r="AH446" s="28">
        <f t="shared" si="55"/>
        <v>0</v>
      </c>
      <c r="AI446" s="28">
        <f t="shared" si="52"/>
        <v>0</v>
      </c>
      <c r="AJ446" s="13">
        <f t="shared" ca="1" si="53"/>
        <v>4.8213902869320009</v>
      </c>
      <c r="AK446" s="68">
        <v>0</v>
      </c>
      <c r="AL446" s="68">
        <v>0</v>
      </c>
      <c r="AM446" s="68" t="str">
        <f t="shared" si="54"/>
        <v>Non-Anthropogenic</v>
      </c>
      <c r="AO446" s="68"/>
      <c r="AP446" s="68"/>
      <c r="AY446" s="68"/>
      <c r="AZ446" s="68"/>
    </row>
    <row r="447" spans="1:52">
      <c r="A447" s="27">
        <v>1029</v>
      </c>
      <c r="B447" s="27" t="s">
        <v>519</v>
      </c>
      <c r="C447" s="27" t="s">
        <v>516</v>
      </c>
      <c r="D447" s="27">
        <v>14.16089</v>
      </c>
      <c r="E447" s="27">
        <v>-84.774069999999995</v>
      </c>
      <c r="F447" s="27" t="s">
        <v>66</v>
      </c>
      <c r="G447" s="27">
        <v>9</v>
      </c>
      <c r="H447" s="27" t="s">
        <v>53</v>
      </c>
      <c r="I447" s="27" t="s">
        <v>54</v>
      </c>
      <c r="J447" s="27" t="s">
        <v>520</v>
      </c>
      <c r="K447" s="27"/>
      <c r="L447" s="27" t="s">
        <v>61</v>
      </c>
      <c r="M447" s="27" t="s">
        <v>66</v>
      </c>
      <c r="N447" s="27">
        <v>9</v>
      </c>
      <c r="O447" s="27" t="s">
        <v>53</v>
      </c>
      <c r="P447" s="27" t="s">
        <v>57</v>
      </c>
      <c r="Q447" s="27" t="s">
        <v>521</v>
      </c>
      <c r="R447" s="27"/>
      <c r="S447" s="27" t="s">
        <v>53</v>
      </c>
      <c r="T447" s="27"/>
      <c r="U447" s="27"/>
      <c r="V447" s="27" t="s">
        <v>519</v>
      </c>
      <c r="W447" s="27">
        <v>14.16089</v>
      </c>
      <c r="X447" s="27">
        <v>-84.774069999999995</v>
      </c>
      <c r="Y447" s="27" t="s">
        <v>1983</v>
      </c>
      <c r="Z447" s="27" t="s">
        <v>1979</v>
      </c>
      <c r="AA447" s="27" t="s">
        <v>1929</v>
      </c>
      <c r="AB447" s="28">
        <f t="shared" si="50"/>
        <v>86.051000000000002</v>
      </c>
      <c r="AC447" s="28">
        <f ca="1">[3]!RandTruncNormal(AB447,VLOOKUP(Y447,$AZ$1:$BD$4,4,FALSE),0,VLOOKUP(Y447,$AZ$1:$BD$4,5,FALSE))</f>
        <v>111.06411346974986</v>
      </c>
      <c r="AD447" s="28">
        <f t="shared" si="51"/>
        <v>86.051000000000002</v>
      </c>
      <c r="AE447" s="28">
        <f ca="1">[3]!RandTruncNormal(AD447,VLOOKUP(Y447,$AZ$1:$BD$4,4,FALSE),0,VLOOKUP(Y447,$AZ$1:$BD$4,5,FALSE))</f>
        <v>63.124419534882513</v>
      </c>
      <c r="AF447" s="29">
        <f t="shared" si="48"/>
        <v>0</v>
      </c>
      <c r="AG447" s="29">
        <f t="shared" si="49"/>
        <v>0</v>
      </c>
      <c r="AH447" s="28">
        <f t="shared" si="55"/>
        <v>0</v>
      </c>
      <c r="AI447" s="28">
        <f t="shared" si="52"/>
        <v>0</v>
      </c>
      <c r="AJ447" s="13">
        <f t="shared" ca="1" si="53"/>
        <v>-47.939693934867343</v>
      </c>
      <c r="AK447" s="68">
        <v>0</v>
      </c>
      <c r="AL447" s="68">
        <v>0</v>
      </c>
      <c r="AM447" s="68" t="str">
        <f t="shared" si="54"/>
        <v>Non-Anthropogenic</v>
      </c>
      <c r="AO447" s="68"/>
      <c r="AP447" s="68"/>
      <c r="AY447" s="68"/>
      <c r="AZ447" s="68"/>
    </row>
    <row r="448" spans="1:52">
      <c r="A448" s="27">
        <v>1030</v>
      </c>
      <c r="B448" s="27" t="s">
        <v>522</v>
      </c>
      <c r="C448" s="27" t="s">
        <v>516</v>
      </c>
      <c r="D448" s="27">
        <v>14.160019999999999</v>
      </c>
      <c r="E448" s="27">
        <v>-84.518829999999994</v>
      </c>
      <c r="F448" s="27" t="s">
        <v>66</v>
      </c>
      <c r="G448" s="27">
        <v>9</v>
      </c>
      <c r="H448" s="27" t="s">
        <v>53</v>
      </c>
      <c r="I448" s="27" t="s">
        <v>54</v>
      </c>
      <c r="J448" s="27" t="s">
        <v>520</v>
      </c>
      <c r="K448" s="27"/>
      <c r="L448" s="27" t="s">
        <v>61</v>
      </c>
      <c r="M448" s="27" t="s">
        <v>66</v>
      </c>
      <c r="N448" s="27">
        <v>9</v>
      </c>
      <c r="O448" s="27" t="s">
        <v>53</v>
      </c>
      <c r="P448" s="27" t="s">
        <v>57</v>
      </c>
      <c r="Q448" s="27" t="s">
        <v>523</v>
      </c>
      <c r="R448" s="27"/>
      <c r="S448" s="27" t="s">
        <v>53</v>
      </c>
      <c r="T448" s="27"/>
      <c r="U448" s="27"/>
      <c r="V448" s="27" t="s">
        <v>522</v>
      </c>
      <c r="W448" s="27">
        <v>14.160019999999999</v>
      </c>
      <c r="X448" s="27">
        <v>-84.518829999999994</v>
      </c>
      <c r="Y448" s="27" t="s">
        <v>1983</v>
      </c>
      <c r="Z448" s="27" t="s">
        <v>1979</v>
      </c>
      <c r="AA448" s="27" t="s">
        <v>1929</v>
      </c>
      <c r="AB448" s="28">
        <f t="shared" si="50"/>
        <v>86.051000000000002</v>
      </c>
      <c r="AC448" s="28">
        <f ca="1">[3]!RandTruncNormal(AB448,VLOOKUP(Y448,$AZ$1:$BD$4,4,FALSE),0,VLOOKUP(Y448,$AZ$1:$BD$4,5,FALSE))</f>
        <v>93.391927275607202</v>
      </c>
      <c r="AD448" s="28">
        <f t="shared" si="51"/>
        <v>86.051000000000002</v>
      </c>
      <c r="AE448" s="28">
        <f ca="1">[3]!RandTruncNormal(AD448,VLOOKUP(Y448,$AZ$1:$BD$4,4,FALSE),0,VLOOKUP(Y448,$AZ$1:$BD$4,5,FALSE))</f>
        <v>109.50613359046626</v>
      </c>
      <c r="AF448" s="29">
        <f t="shared" si="48"/>
        <v>0</v>
      </c>
      <c r="AG448" s="29">
        <f t="shared" si="49"/>
        <v>0</v>
      </c>
      <c r="AH448" s="28">
        <f t="shared" si="55"/>
        <v>0</v>
      </c>
      <c r="AI448" s="28">
        <f t="shared" si="52"/>
        <v>0</v>
      </c>
      <c r="AJ448" s="13">
        <f t="shared" ca="1" si="53"/>
        <v>16.114206314859061</v>
      </c>
      <c r="AK448" s="68">
        <v>0</v>
      </c>
      <c r="AL448" s="68">
        <v>0</v>
      </c>
      <c r="AM448" s="68" t="str">
        <f t="shared" si="54"/>
        <v>Non-Anthropogenic</v>
      </c>
      <c r="AO448" s="68"/>
      <c r="AP448" s="68"/>
      <c r="AY448" s="68"/>
      <c r="AZ448" s="68"/>
    </row>
    <row r="449" spans="1:52">
      <c r="A449" s="27">
        <v>1031</v>
      </c>
      <c r="B449" s="27" t="s">
        <v>524</v>
      </c>
      <c r="C449" s="27" t="s">
        <v>516</v>
      </c>
      <c r="D449" s="27">
        <v>14.15987</v>
      </c>
      <c r="E449" s="27">
        <v>-84.178719999999998</v>
      </c>
      <c r="F449" s="27" t="s">
        <v>66</v>
      </c>
      <c r="G449" s="27">
        <v>9</v>
      </c>
      <c r="H449" s="27" t="s">
        <v>53</v>
      </c>
      <c r="I449" s="27" t="s">
        <v>54</v>
      </c>
      <c r="J449" s="27" t="s">
        <v>517</v>
      </c>
      <c r="K449" s="27"/>
      <c r="L449" s="27" t="s">
        <v>61</v>
      </c>
      <c r="M449" s="27" t="s">
        <v>65</v>
      </c>
      <c r="N449" s="27">
        <v>4</v>
      </c>
      <c r="O449" s="27" t="s">
        <v>53</v>
      </c>
      <c r="P449" s="27" t="s">
        <v>54</v>
      </c>
      <c r="Q449" s="27" t="s">
        <v>525</v>
      </c>
      <c r="R449" s="27"/>
      <c r="S449" s="27" t="s">
        <v>61</v>
      </c>
      <c r="T449" s="27"/>
      <c r="U449" s="27" t="s">
        <v>526</v>
      </c>
      <c r="V449" s="27" t="s">
        <v>524</v>
      </c>
      <c r="W449" s="27">
        <v>14.15987</v>
      </c>
      <c r="X449" s="27">
        <v>-84.178719999999998</v>
      </c>
      <c r="Y449" s="27" t="s">
        <v>1983</v>
      </c>
      <c r="Z449" s="27" t="s">
        <v>1977</v>
      </c>
      <c r="AA449" s="27" t="s">
        <v>1929</v>
      </c>
      <c r="AB449" s="28">
        <f t="shared" si="50"/>
        <v>86.051000000000002</v>
      </c>
      <c r="AC449" s="28">
        <f ca="1">[3]!RandTruncNormal(AB449,VLOOKUP(Y449,$AZ$1:$BD$4,4,FALSE),0,VLOOKUP(Y449,$AZ$1:$BD$4,5,FALSE))</f>
        <v>109.5792259311376</v>
      </c>
      <c r="AD449" s="28">
        <f t="shared" si="51"/>
        <v>50.756555555555551</v>
      </c>
      <c r="AE449" s="28">
        <f ca="1">[3]!RandTruncNormal(AD449,VLOOKUP(Y449,$AZ$1:$BD$4,4,FALSE),0,VLOOKUP(Y449,$AZ$1:$BD$4,5,FALSE))</f>
        <v>47.783350162543606</v>
      </c>
      <c r="AF449" s="29">
        <f t="shared" si="48"/>
        <v>-0.55555555555555558</v>
      </c>
      <c r="AG449" s="29">
        <f t="shared" si="49"/>
        <v>-0.55555555555555558</v>
      </c>
      <c r="AH449" s="28">
        <f t="shared" si="55"/>
        <v>-35.294444444444444</v>
      </c>
      <c r="AI449" s="28">
        <f t="shared" si="52"/>
        <v>-35.294444444444444</v>
      </c>
      <c r="AJ449" s="13">
        <f t="shared" ca="1" si="53"/>
        <v>-61.795875768593994</v>
      </c>
      <c r="AK449" s="68">
        <v>1</v>
      </c>
      <c r="AL449" s="68">
        <v>0</v>
      </c>
      <c r="AM449" s="68" t="str">
        <f t="shared" si="54"/>
        <v>Anthropogenic_rivers</v>
      </c>
      <c r="AO449" s="68"/>
      <c r="AP449" s="68"/>
      <c r="AY449" s="68"/>
      <c r="AZ449" s="68"/>
    </row>
    <row r="450" spans="1:52">
      <c r="A450" s="27">
        <v>1032</v>
      </c>
      <c r="B450" s="27" t="s">
        <v>527</v>
      </c>
      <c r="C450" s="27" t="s">
        <v>516</v>
      </c>
      <c r="D450" s="27">
        <v>14.16057</v>
      </c>
      <c r="E450" s="27">
        <v>-84.98657</v>
      </c>
      <c r="F450" s="27" t="s">
        <v>66</v>
      </c>
      <c r="G450" s="27">
        <v>9</v>
      </c>
      <c r="H450" s="27" t="s">
        <v>53</v>
      </c>
      <c r="I450" s="27" t="s">
        <v>54</v>
      </c>
      <c r="J450" s="27" t="s">
        <v>517</v>
      </c>
      <c r="K450" s="27"/>
      <c r="L450" s="27" t="s">
        <v>61</v>
      </c>
      <c r="M450" s="27" t="s">
        <v>66</v>
      </c>
      <c r="N450" s="27">
        <v>9</v>
      </c>
      <c r="O450" s="27" t="s">
        <v>53</v>
      </c>
      <c r="P450" s="27" t="s">
        <v>57</v>
      </c>
      <c r="Q450" s="27" t="s">
        <v>528</v>
      </c>
      <c r="R450" s="27"/>
      <c r="S450" s="27" t="s">
        <v>53</v>
      </c>
      <c r="T450" s="27"/>
      <c r="U450" s="27"/>
      <c r="V450" s="27" t="s">
        <v>527</v>
      </c>
      <c r="W450" s="27">
        <v>14.16057</v>
      </c>
      <c r="X450" s="27">
        <v>-84.98657</v>
      </c>
      <c r="Y450" s="27" t="s">
        <v>1983</v>
      </c>
      <c r="Z450" s="27" t="s">
        <v>1979</v>
      </c>
      <c r="AA450" s="27" t="s">
        <v>1929</v>
      </c>
      <c r="AB450" s="28">
        <f t="shared" si="50"/>
        <v>86.051000000000002</v>
      </c>
      <c r="AC450" s="28">
        <f ca="1">[3]!RandTruncNormal(AB450,VLOOKUP(Y450,$AZ$1:$BD$4,4,FALSE),0,VLOOKUP(Y450,$AZ$1:$BD$4,5,FALSE))</f>
        <v>74.02674434330865</v>
      </c>
      <c r="AD450" s="28">
        <f t="shared" si="51"/>
        <v>86.051000000000002</v>
      </c>
      <c r="AE450" s="28">
        <f ca="1">[3]!RandTruncNormal(AD450,VLOOKUP(Y450,$AZ$1:$BD$4,4,FALSE),0,VLOOKUP(Y450,$AZ$1:$BD$4,5,FALSE))</f>
        <v>102.84082267288549</v>
      </c>
      <c r="AF450" s="29">
        <f t="shared" ref="AF450:AF513" si="56">(N450-G450)/9</f>
        <v>0</v>
      </c>
      <c r="AG450" s="29">
        <f t="shared" ref="AG450:AG513" si="57">+IF(OR(AF450=1/9,AF450=-1/9,AF450=0),0,AF450)</f>
        <v>0</v>
      </c>
      <c r="AH450" s="28">
        <f t="shared" si="55"/>
        <v>0</v>
      </c>
      <c r="AI450" s="28">
        <f t="shared" si="52"/>
        <v>0</v>
      </c>
      <c r="AJ450" s="13">
        <f t="shared" ca="1" si="53"/>
        <v>28.814078329576844</v>
      </c>
      <c r="AK450" s="68">
        <v>0</v>
      </c>
      <c r="AL450" s="68">
        <v>0</v>
      </c>
      <c r="AM450" s="68" t="str">
        <f t="shared" si="54"/>
        <v>Non-Anthropogenic</v>
      </c>
      <c r="AO450" s="68"/>
      <c r="AP450" s="68"/>
      <c r="AY450" s="68"/>
      <c r="AZ450" s="68"/>
    </row>
    <row r="451" spans="1:52">
      <c r="A451" s="27">
        <v>1034</v>
      </c>
      <c r="B451" s="27" t="s">
        <v>529</v>
      </c>
      <c r="C451" s="27" t="s">
        <v>516</v>
      </c>
      <c r="D451" s="27">
        <v>14.160450000000001</v>
      </c>
      <c r="E451" s="27">
        <v>-84.476380000000006</v>
      </c>
      <c r="F451" s="27" t="s">
        <v>66</v>
      </c>
      <c r="G451" s="27">
        <v>8</v>
      </c>
      <c r="H451" s="27" t="s">
        <v>53</v>
      </c>
      <c r="I451" s="27" t="s">
        <v>54</v>
      </c>
      <c r="J451" s="27" t="s">
        <v>517</v>
      </c>
      <c r="K451" s="27"/>
      <c r="L451" s="27" t="s">
        <v>61</v>
      </c>
      <c r="M451" s="27" t="s">
        <v>65</v>
      </c>
      <c r="N451" s="27">
        <v>5</v>
      </c>
      <c r="O451" s="27" t="s">
        <v>53</v>
      </c>
      <c r="P451" s="27" t="s">
        <v>57</v>
      </c>
      <c r="Q451" s="27" t="s">
        <v>530</v>
      </c>
      <c r="R451" s="27"/>
      <c r="S451" s="27" t="s">
        <v>53</v>
      </c>
      <c r="T451" s="27"/>
      <c r="U451" s="27"/>
      <c r="V451" s="27" t="s">
        <v>529</v>
      </c>
      <c r="W451" s="27">
        <v>14.160450000000001</v>
      </c>
      <c r="X451" s="27">
        <v>-84.476380000000006</v>
      </c>
      <c r="Y451" s="27" t="s">
        <v>1983</v>
      </c>
      <c r="Z451" s="27" t="s">
        <v>1977</v>
      </c>
      <c r="AA451" s="27" t="s">
        <v>1928</v>
      </c>
      <c r="AB451" s="28">
        <f t="shared" ref="AB451:AB514" si="58">VLOOKUP(Y451,$AZ$1:$BD$4,2,FALSE)*(G451/9)+VLOOKUP(Y451,$AZ$1:$BD$4,3,FALSE)</f>
        <v>78.992111111111114</v>
      </c>
      <c r="AC451" s="28">
        <f ca="1">[3]!RandTruncNormal(AB451,VLOOKUP(Y451,$AZ$1:$BD$4,4,FALSE),0,VLOOKUP(Y451,$AZ$1:$BD$4,5,FALSE))</f>
        <v>86.361058551434951</v>
      </c>
      <c r="AD451" s="28">
        <f t="shared" ref="AD451:AD514" si="59">VLOOKUP(Y451,$AZ$1:$BD$4,2,FALSE)*(N451/9)+VLOOKUP(Y451,$AZ$1:$BD$4,3,FALSE)</f>
        <v>57.815444444444445</v>
      </c>
      <c r="AE451" s="28">
        <f ca="1">[3]!RandTruncNormal(AD451,VLOOKUP(Y451,$AZ$1:$BD$4,4,FALSE),0,VLOOKUP(Y451,$AZ$1:$BD$4,5,FALSE))</f>
        <v>86.448127695166974</v>
      </c>
      <c r="AF451" s="29">
        <f t="shared" si="56"/>
        <v>-0.33333333333333331</v>
      </c>
      <c r="AG451" s="29">
        <f t="shared" si="57"/>
        <v>-0.33333333333333331</v>
      </c>
      <c r="AH451" s="28">
        <f t="shared" si="55"/>
        <v>-21.176666666666666</v>
      </c>
      <c r="AI451" s="28">
        <f t="shared" ref="AI451:AI514" si="60">VLOOKUP(Y451,$AZ$1:$BD$4,2,FALSE)*AF451</f>
        <v>-21.176666666666666</v>
      </c>
      <c r="AJ451" s="13">
        <f t="shared" ref="AJ451:AJ514" ca="1" si="61">AE451-AC451</f>
        <v>8.7069143732023235E-2</v>
      </c>
      <c r="AK451" s="68">
        <v>0</v>
      </c>
      <c r="AL451" s="68">
        <v>1</v>
      </c>
      <c r="AM451" s="68" t="str">
        <f t="shared" ref="AM451:AM514" si="62">IF(AND(AK451=0,AL451=0),"Non-Anthropogenic",IF(AND(AK451=1,AL451=0),"Anthropogenic_rivers",IF(AND(AK451=0,AL451=1),"Anthopogenic_roads",IF(AND(AK451=1,AL451=1),"Anthropogenic_roads_rivers",0))))</f>
        <v>Anthopogenic_roads</v>
      </c>
      <c r="AO451" s="68"/>
      <c r="AP451" s="68"/>
      <c r="AY451" s="68"/>
      <c r="AZ451" s="68"/>
    </row>
    <row r="452" spans="1:52">
      <c r="A452" s="27">
        <v>1035</v>
      </c>
      <c r="B452" s="27" t="s">
        <v>531</v>
      </c>
      <c r="C452" s="27" t="s">
        <v>516</v>
      </c>
      <c r="D452" s="27">
        <v>14.24527</v>
      </c>
      <c r="E452" s="27">
        <v>-85.029669999999996</v>
      </c>
      <c r="F452" s="27" t="s">
        <v>66</v>
      </c>
      <c r="G452" s="27">
        <v>9</v>
      </c>
      <c r="H452" s="27" t="s">
        <v>56</v>
      </c>
      <c r="I452" s="27" t="s">
        <v>54</v>
      </c>
      <c r="J452" s="27" t="s">
        <v>517</v>
      </c>
      <c r="K452" s="27"/>
      <c r="L452" s="27" t="s">
        <v>61</v>
      </c>
      <c r="M452" s="27" t="s">
        <v>66</v>
      </c>
      <c r="N452" s="27">
        <v>9</v>
      </c>
      <c r="O452" s="27" t="s">
        <v>53</v>
      </c>
      <c r="P452" s="27" t="s">
        <v>57</v>
      </c>
      <c r="Q452" s="27" t="s">
        <v>518</v>
      </c>
      <c r="R452" s="27"/>
      <c r="S452" s="27" t="s">
        <v>53</v>
      </c>
      <c r="T452" s="27"/>
      <c r="U452" s="27" t="s">
        <v>532</v>
      </c>
      <c r="V452" s="27" t="s">
        <v>531</v>
      </c>
      <c r="W452" s="27">
        <v>14.24527</v>
      </c>
      <c r="X452" s="27">
        <v>-85.029669999999996</v>
      </c>
      <c r="Y452" s="27" t="s">
        <v>1983</v>
      </c>
      <c r="Z452" s="27" t="s">
        <v>1979</v>
      </c>
      <c r="AA452" s="27" t="s">
        <v>1929</v>
      </c>
      <c r="AB452" s="28">
        <f t="shared" si="58"/>
        <v>86.051000000000002</v>
      </c>
      <c r="AC452" s="28">
        <f ca="1">[3]!RandTruncNormal(AB452,VLOOKUP(Y452,$AZ$1:$BD$4,4,FALSE),0,VLOOKUP(Y452,$AZ$1:$BD$4,5,FALSE))</f>
        <v>99.84243666195276</v>
      </c>
      <c r="AD452" s="28">
        <f t="shared" si="59"/>
        <v>86.051000000000002</v>
      </c>
      <c r="AE452" s="28">
        <f ca="1">[3]!RandTruncNormal(AD452,VLOOKUP(Y452,$AZ$1:$BD$4,4,FALSE),0,VLOOKUP(Y452,$AZ$1:$BD$4,5,FALSE))</f>
        <v>63.584175245067186</v>
      </c>
      <c r="AF452" s="29">
        <f t="shared" si="56"/>
        <v>0</v>
      </c>
      <c r="AG452" s="29">
        <f t="shared" si="57"/>
        <v>0</v>
      </c>
      <c r="AH452" s="28">
        <f t="shared" ref="AH452:AH515" si="63">VLOOKUP(Y452,$AZ$1:$BD$4,2,FALSE)*AG452</f>
        <v>0</v>
      </c>
      <c r="AI452" s="28">
        <f t="shared" si="60"/>
        <v>0</v>
      </c>
      <c r="AJ452" s="13">
        <f t="shared" ca="1" si="61"/>
        <v>-36.258261416885574</v>
      </c>
      <c r="AK452" s="68">
        <v>1</v>
      </c>
      <c r="AL452" s="68">
        <v>0</v>
      </c>
      <c r="AM452" s="68" t="str">
        <f t="shared" si="62"/>
        <v>Anthropogenic_rivers</v>
      </c>
      <c r="AO452" s="68"/>
      <c r="AP452" s="68"/>
      <c r="AY452" s="68"/>
      <c r="AZ452" s="68"/>
    </row>
    <row r="453" spans="1:52">
      <c r="A453" s="27">
        <v>1036</v>
      </c>
      <c r="B453" s="27" t="s">
        <v>533</v>
      </c>
      <c r="C453" s="27" t="s">
        <v>516</v>
      </c>
      <c r="D453" s="27">
        <v>14.16037</v>
      </c>
      <c r="E453" s="27">
        <v>-84.221289999999996</v>
      </c>
      <c r="F453" s="27" t="s">
        <v>65</v>
      </c>
      <c r="G453" s="27">
        <v>5</v>
      </c>
      <c r="H453" s="27" t="s">
        <v>53</v>
      </c>
      <c r="I453" s="27" t="s">
        <v>54</v>
      </c>
      <c r="J453" s="27" t="s">
        <v>520</v>
      </c>
      <c r="K453" s="27"/>
      <c r="L453" s="27" t="s">
        <v>61</v>
      </c>
      <c r="M453" s="27" t="s">
        <v>65</v>
      </c>
      <c r="N453" s="27">
        <v>6</v>
      </c>
      <c r="O453" s="27" t="s">
        <v>53</v>
      </c>
      <c r="P453" s="27" t="s">
        <v>57</v>
      </c>
      <c r="Q453" s="27" t="s">
        <v>534</v>
      </c>
      <c r="R453" s="27"/>
      <c r="S453" s="27" t="s">
        <v>53</v>
      </c>
      <c r="T453" s="27"/>
      <c r="U453" s="27"/>
      <c r="V453" s="27" t="s">
        <v>533</v>
      </c>
      <c r="W453" s="27">
        <v>14.16037</v>
      </c>
      <c r="X453" s="27">
        <v>-84.221289999999996</v>
      </c>
      <c r="Y453" s="27" t="s">
        <v>1983</v>
      </c>
      <c r="Z453" s="27" t="s">
        <v>1982</v>
      </c>
      <c r="AA453" s="27" t="s">
        <v>1929</v>
      </c>
      <c r="AB453" s="28">
        <f t="shared" si="58"/>
        <v>57.815444444444445</v>
      </c>
      <c r="AC453" s="28">
        <f ca="1">[3]!RandTruncNormal(AB453,VLOOKUP(Y453,$AZ$1:$BD$4,4,FALSE),0,VLOOKUP(Y453,$AZ$1:$BD$4,5,FALSE))</f>
        <v>9.3894819743814519</v>
      </c>
      <c r="AD453" s="28">
        <f t="shared" si="59"/>
        <v>64.87433333333334</v>
      </c>
      <c r="AE453" s="28">
        <f ca="1">[3]!RandTruncNormal(AD453,VLOOKUP(Y453,$AZ$1:$BD$4,4,FALSE),0,VLOOKUP(Y453,$AZ$1:$BD$4,5,FALSE))</f>
        <v>90.068580690200804</v>
      </c>
      <c r="AF453" s="29">
        <f t="shared" si="56"/>
        <v>0.1111111111111111</v>
      </c>
      <c r="AG453" s="29">
        <f t="shared" si="57"/>
        <v>0</v>
      </c>
      <c r="AH453" s="28">
        <f t="shared" si="63"/>
        <v>0</v>
      </c>
      <c r="AI453" s="28">
        <f t="shared" si="60"/>
        <v>7.0588888888888883</v>
      </c>
      <c r="AJ453" s="13">
        <f t="shared" ca="1" si="61"/>
        <v>80.67909871581935</v>
      </c>
      <c r="AK453" s="68">
        <v>1</v>
      </c>
      <c r="AL453" s="68">
        <v>0</v>
      </c>
      <c r="AM453" s="68" t="str">
        <f t="shared" si="62"/>
        <v>Anthropogenic_rivers</v>
      </c>
      <c r="AO453" s="68"/>
      <c r="AP453" s="68"/>
      <c r="AY453" s="68"/>
      <c r="AZ453" s="68"/>
    </row>
    <row r="454" spans="1:52">
      <c r="A454" s="27">
        <v>1037</v>
      </c>
      <c r="B454" s="27" t="s">
        <v>535</v>
      </c>
      <c r="C454" s="27" t="s">
        <v>516</v>
      </c>
      <c r="D454" s="27">
        <v>14.245950000000001</v>
      </c>
      <c r="E454" s="27">
        <v>-84.774889999999999</v>
      </c>
      <c r="F454" s="27" t="s">
        <v>65</v>
      </c>
      <c r="G454" s="27">
        <v>4</v>
      </c>
      <c r="H454" s="27" t="s">
        <v>53</v>
      </c>
      <c r="I454" s="27" t="s">
        <v>54</v>
      </c>
      <c r="J454" s="27" t="s">
        <v>517</v>
      </c>
      <c r="K454" s="27"/>
      <c r="L454" s="27" t="s">
        <v>61</v>
      </c>
      <c r="M454" s="27" t="s">
        <v>65</v>
      </c>
      <c r="N454" s="27">
        <v>6</v>
      </c>
      <c r="O454" s="27" t="s">
        <v>53</v>
      </c>
      <c r="P454" s="27" t="s">
        <v>57</v>
      </c>
      <c r="Q454" s="27" t="s">
        <v>528</v>
      </c>
      <c r="R454" s="27"/>
      <c r="S454" s="27" t="s">
        <v>53</v>
      </c>
      <c r="T454" s="27"/>
      <c r="U454" s="27"/>
      <c r="V454" s="27" t="s">
        <v>535</v>
      </c>
      <c r="W454" s="27">
        <v>14.245950000000001</v>
      </c>
      <c r="X454" s="27">
        <v>-84.774889999999999</v>
      </c>
      <c r="Y454" s="27" t="s">
        <v>1983</v>
      </c>
      <c r="Z454" s="27" t="s">
        <v>1982</v>
      </c>
      <c r="AA454" s="27" t="s">
        <v>1929</v>
      </c>
      <c r="AB454" s="28">
        <f t="shared" si="58"/>
        <v>50.756555555555551</v>
      </c>
      <c r="AC454" s="28">
        <f ca="1">[3]!RandTruncNormal(AB454,VLOOKUP(Y454,$AZ$1:$BD$4,4,FALSE),0,VLOOKUP(Y454,$AZ$1:$BD$4,5,FALSE))</f>
        <v>89.667107999787916</v>
      </c>
      <c r="AD454" s="28">
        <f t="shared" si="59"/>
        <v>64.87433333333334</v>
      </c>
      <c r="AE454" s="28">
        <f ca="1">[3]!RandTruncNormal(AD454,VLOOKUP(Y454,$AZ$1:$BD$4,4,FALSE),0,VLOOKUP(Y454,$AZ$1:$BD$4,5,FALSE))</f>
        <v>78.742281135217794</v>
      </c>
      <c r="AF454" s="29">
        <f t="shared" si="56"/>
        <v>0.22222222222222221</v>
      </c>
      <c r="AG454" s="29">
        <f t="shared" si="57"/>
        <v>0.22222222222222221</v>
      </c>
      <c r="AH454" s="28">
        <f t="shared" si="63"/>
        <v>14.117777777777777</v>
      </c>
      <c r="AI454" s="28">
        <f t="shared" si="60"/>
        <v>14.117777777777777</v>
      </c>
      <c r="AJ454" s="13">
        <f t="shared" ca="1" si="61"/>
        <v>-10.924826864570122</v>
      </c>
      <c r="AK454" s="68">
        <v>0</v>
      </c>
      <c r="AL454" s="68">
        <v>0</v>
      </c>
      <c r="AM454" s="68" t="str">
        <f t="shared" si="62"/>
        <v>Non-Anthropogenic</v>
      </c>
      <c r="AO454" s="68"/>
      <c r="AP454" s="68"/>
      <c r="AY454" s="68"/>
      <c r="AZ454" s="68"/>
    </row>
    <row r="455" spans="1:52">
      <c r="A455" s="27">
        <v>1038</v>
      </c>
      <c r="B455" s="27" t="s">
        <v>536</v>
      </c>
      <c r="C455" s="27" t="s">
        <v>516</v>
      </c>
      <c r="D455" s="27">
        <v>14.24508</v>
      </c>
      <c r="E455" s="27">
        <v>-84.519679999999994</v>
      </c>
      <c r="F455" s="27" t="s">
        <v>66</v>
      </c>
      <c r="G455" s="27">
        <v>8</v>
      </c>
      <c r="H455" s="27" t="s">
        <v>53</v>
      </c>
      <c r="I455" s="27" t="s">
        <v>54</v>
      </c>
      <c r="J455" s="27" t="s">
        <v>520</v>
      </c>
      <c r="K455" s="27"/>
      <c r="L455" s="27" t="s">
        <v>61</v>
      </c>
      <c r="M455" s="27" t="s">
        <v>65</v>
      </c>
      <c r="N455" s="27">
        <v>6</v>
      </c>
      <c r="O455" s="27" t="s">
        <v>53</v>
      </c>
      <c r="P455" s="27" t="s">
        <v>57</v>
      </c>
      <c r="Q455" s="27" t="s">
        <v>530</v>
      </c>
      <c r="R455" s="27"/>
      <c r="S455" s="27" t="s">
        <v>53</v>
      </c>
      <c r="T455" s="27"/>
      <c r="U455" s="27"/>
      <c r="V455" s="27" t="s">
        <v>536</v>
      </c>
      <c r="W455" s="27">
        <v>14.24508</v>
      </c>
      <c r="X455" s="27">
        <v>-84.519679999999994</v>
      </c>
      <c r="Y455" s="27" t="s">
        <v>1983</v>
      </c>
      <c r="Z455" s="27" t="s">
        <v>1977</v>
      </c>
      <c r="AA455" s="27" t="s">
        <v>1929</v>
      </c>
      <c r="AB455" s="28">
        <f t="shared" si="58"/>
        <v>78.992111111111114</v>
      </c>
      <c r="AC455" s="28">
        <f ca="1">[3]!RandTruncNormal(AB455,VLOOKUP(Y455,$AZ$1:$BD$4,4,FALSE),0,VLOOKUP(Y455,$AZ$1:$BD$4,5,FALSE))</f>
        <v>69.066704844802899</v>
      </c>
      <c r="AD455" s="28">
        <f t="shared" si="59"/>
        <v>64.87433333333334</v>
      </c>
      <c r="AE455" s="28">
        <f ca="1">[3]!RandTruncNormal(AD455,VLOOKUP(Y455,$AZ$1:$BD$4,4,FALSE),0,VLOOKUP(Y455,$AZ$1:$BD$4,5,FALSE))</f>
        <v>75.953883013484656</v>
      </c>
      <c r="AF455" s="29">
        <f t="shared" si="56"/>
        <v>-0.22222222222222221</v>
      </c>
      <c r="AG455" s="29">
        <f t="shared" si="57"/>
        <v>-0.22222222222222221</v>
      </c>
      <c r="AH455" s="28">
        <f t="shared" si="63"/>
        <v>-14.117777777777777</v>
      </c>
      <c r="AI455" s="28">
        <f t="shared" si="60"/>
        <v>-14.117777777777777</v>
      </c>
      <c r="AJ455" s="13">
        <f t="shared" ca="1" si="61"/>
        <v>6.887178168681757</v>
      </c>
      <c r="AK455" s="68">
        <v>0</v>
      </c>
      <c r="AL455" s="68">
        <v>0</v>
      </c>
      <c r="AM455" s="68" t="str">
        <f t="shared" si="62"/>
        <v>Non-Anthropogenic</v>
      </c>
      <c r="AO455" s="68"/>
      <c r="AP455" s="68"/>
      <c r="AY455" s="68"/>
      <c r="AZ455" s="68"/>
    </row>
    <row r="456" spans="1:52">
      <c r="A456" s="27">
        <v>1040</v>
      </c>
      <c r="B456" s="27" t="s">
        <v>537</v>
      </c>
      <c r="C456" s="27" t="s">
        <v>516</v>
      </c>
      <c r="D456" s="27">
        <v>14.245950000000001</v>
      </c>
      <c r="E456" s="27">
        <v>-83.924880000000002</v>
      </c>
      <c r="F456" s="27" t="s">
        <v>66</v>
      </c>
      <c r="G456" s="27">
        <v>9</v>
      </c>
      <c r="H456" s="27" t="s">
        <v>53</v>
      </c>
      <c r="I456" s="27" t="s">
        <v>54</v>
      </c>
      <c r="J456" s="27" t="s">
        <v>520</v>
      </c>
      <c r="K456" s="27"/>
      <c r="L456" s="27" t="s">
        <v>61</v>
      </c>
      <c r="M456" s="27" t="s">
        <v>66</v>
      </c>
      <c r="N456" s="27">
        <v>9</v>
      </c>
      <c r="O456" s="27" t="s">
        <v>53</v>
      </c>
      <c r="P456" s="27" t="s">
        <v>57</v>
      </c>
      <c r="Q456" s="27" t="s">
        <v>538</v>
      </c>
      <c r="R456" s="27"/>
      <c r="S456" s="27" t="s">
        <v>53</v>
      </c>
      <c r="T456" s="27"/>
      <c r="U456" s="27"/>
      <c r="V456" s="27" t="s">
        <v>537</v>
      </c>
      <c r="W456" s="27">
        <v>14.245950000000001</v>
      </c>
      <c r="X456" s="27">
        <v>-83.924880000000002</v>
      </c>
      <c r="Y456" s="27" t="s">
        <v>1983</v>
      </c>
      <c r="Z456" s="27" t="s">
        <v>1979</v>
      </c>
      <c r="AA456" s="27" t="s">
        <v>1928</v>
      </c>
      <c r="AB456" s="28">
        <f t="shared" si="58"/>
        <v>86.051000000000002</v>
      </c>
      <c r="AC456" s="28">
        <f ca="1">[3]!RandTruncNormal(AB456,VLOOKUP(Y456,$AZ$1:$BD$4,4,FALSE),0,VLOOKUP(Y456,$AZ$1:$BD$4,5,FALSE))</f>
        <v>106.43260574165193</v>
      </c>
      <c r="AD456" s="28">
        <f t="shared" si="59"/>
        <v>86.051000000000002</v>
      </c>
      <c r="AE456" s="28">
        <f ca="1">[3]!RandTruncNormal(AD456,VLOOKUP(Y456,$AZ$1:$BD$4,4,FALSE),0,VLOOKUP(Y456,$AZ$1:$BD$4,5,FALSE))</f>
        <v>108.38331123877437</v>
      </c>
      <c r="AF456" s="29">
        <f t="shared" si="56"/>
        <v>0</v>
      </c>
      <c r="AG456" s="29">
        <f t="shared" si="57"/>
        <v>0</v>
      </c>
      <c r="AH456" s="28">
        <f t="shared" si="63"/>
        <v>0</v>
      </c>
      <c r="AI456" s="28">
        <f t="shared" si="60"/>
        <v>0</v>
      </c>
      <c r="AJ456" s="13">
        <f t="shared" ca="1" si="61"/>
        <v>1.950705497122442</v>
      </c>
      <c r="AK456" s="68">
        <v>0</v>
      </c>
      <c r="AL456" s="68">
        <v>1</v>
      </c>
      <c r="AM456" s="68" t="str">
        <f t="shared" si="62"/>
        <v>Anthopogenic_roads</v>
      </c>
      <c r="AO456" s="68"/>
      <c r="AP456" s="68"/>
      <c r="AY456" s="68"/>
      <c r="AZ456" s="68"/>
    </row>
    <row r="457" spans="1:52">
      <c r="A457" s="27">
        <v>1041</v>
      </c>
      <c r="B457" s="27" t="s">
        <v>539</v>
      </c>
      <c r="C457" s="27" t="s">
        <v>516</v>
      </c>
      <c r="D457" s="27">
        <v>14.245609999999999</v>
      </c>
      <c r="E457" s="27">
        <v>-84.987279999999998</v>
      </c>
      <c r="F457" s="27" t="s">
        <v>65</v>
      </c>
      <c r="G457" s="27">
        <v>6</v>
      </c>
      <c r="H457" s="27" t="s">
        <v>53</v>
      </c>
      <c r="I457" s="27" t="s">
        <v>54</v>
      </c>
      <c r="J457" s="27" t="s">
        <v>517</v>
      </c>
      <c r="K457" s="27"/>
      <c r="L457" s="27" t="s">
        <v>61</v>
      </c>
      <c r="M457" s="27" t="s">
        <v>66</v>
      </c>
      <c r="N457" s="27">
        <v>8</v>
      </c>
      <c r="O457" s="27" t="s">
        <v>53</v>
      </c>
      <c r="P457" s="27" t="s">
        <v>57</v>
      </c>
      <c r="Q457" s="27" t="s">
        <v>528</v>
      </c>
      <c r="R457" s="27"/>
      <c r="S457" s="27" t="s">
        <v>53</v>
      </c>
      <c r="T457" s="27"/>
      <c r="U457" s="27" t="s">
        <v>540</v>
      </c>
      <c r="V457" s="27" t="s">
        <v>539</v>
      </c>
      <c r="W457" s="27">
        <v>14.245609999999999</v>
      </c>
      <c r="X457" s="27">
        <v>-84.987279999999998</v>
      </c>
      <c r="Y457" s="27" t="s">
        <v>1983</v>
      </c>
      <c r="Z457" s="27" t="s">
        <v>1982</v>
      </c>
      <c r="AA457" s="27" t="s">
        <v>1929</v>
      </c>
      <c r="AB457" s="28">
        <f t="shared" si="58"/>
        <v>64.87433333333334</v>
      </c>
      <c r="AC457" s="28">
        <f ca="1">[3]!RandTruncNormal(AB457,VLOOKUP(Y457,$AZ$1:$BD$4,4,FALSE),0,VLOOKUP(Y457,$AZ$1:$BD$4,5,FALSE))</f>
        <v>28.721611219250558</v>
      </c>
      <c r="AD457" s="28">
        <f t="shared" si="59"/>
        <v>78.992111111111114</v>
      </c>
      <c r="AE457" s="28">
        <f ca="1">[3]!RandTruncNormal(AD457,VLOOKUP(Y457,$AZ$1:$BD$4,4,FALSE),0,VLOOKUP(Y457,$AZ$1:$BD$4,5,FALSE))</f>
        <v>55.355084919216168</v>
      </c>
      <c r="AF457" s="29">
        <f t="shared" si="56"/>
        <v>0.22222222222222221</v>
      </c>
      <c r="AG457" s="29">
        <f t="shared" si="57"/>
        <v>0.22222222222222221</v>
      </c>
      <c r="AH457" s="28">
        <f t="shared" si="63"/>
        <v>14.117777777777777</v>
      </c>
      <c r="AI457" s="28">
        <f t="shared" si="60"/>
        <v>14.117777777777777</v>
      </c>
      <c r="AJ457" s="13">
        <f t="shared" ca="1" si="61"/>
        <v>26.633473699965609</v>
      </c>
      <c r="AK457" s="68">
        <v>0</v>
      </c>
      <c r="AL457" s="68">
        <v>0</v>
      </c>
      <c r="AM457" s="68" t="str">
        <f t="shared" si="62"/>
        <v>Non-Anthropogenic</v>
      </c>
      <c r="AO457" s="68"/>
      <c r="AP457" s="68"/>
      <c r="AY457" s="68"/>
      <c r="AZ457" s="68"/>
    </row>
    <row r="458" spans="1:52">
      <c r="A458" s="27">
        <v>1043</v>
      </c>
      <c r="B458" s="27" t="s">
        <v>542</v>
      </c>
      <c r="C458" s="27" t="s">
        <v>516</v>
      </c>
      <c r="D458" s="27">
        <v>14.24555</v>
      </c>
      <c r="E458" s="27">
        <v>-84.732290000000006</v>
      </c>
      <c r="F458" s="27" t="s">
        <v>66</v>
      </c>
      <c r="G458" s="27">
        <v>9</v>
      </c>
      <c r="H458" s="27" t="s">
        <v>53</v>
      </c>
      <c r="I458" s="27" t="s">
        <v>54</v>
      </c>
      <c r="J458" s="27" t="s">
        <v>520</v>
      </c>
      <c r="K458" s="27"/>
      <c r="L458" s="27" t="s">
        <v>61</v>
      </c>
      <c r="M458" s="27" t="s">
        <v>65</v>
      </c>
      <c r="N458" s="27">
        <v>6</v>
      </c>
      <c r="O458" s="27" t="s">
        <v>53</v>
      </c>
      <c r="P458" s="27" t="s">
        <v>57</v>
      </c>
      <c r="Q458" s="27" t="s">
        <v>521</v>
      </c>
      <c r="R458" s="27"/>
      <c r="S458" s="27" t="s">
        <v>53</v>
      </c>
      <c r="T458" s="27"/>
      <c r="U458" s="27"/>
      <c r="V458" s="27" t="s">
        <v>542</v>
      </c>
      <c r="W458" s="27">
        <v>14.24555</v>
      </c>
      <c r="X458" s="27">
        <v>-84.732290000000006</v>
      </c>
      <c r="Y458" s="27" t="s">
        <v>1983</v>
      </c>
      <c r="Z458" s="27" t="s">
        <v>1977</v>
      </c>
      <c r="AA458" s="27" t="s">
        <v>1928</v>
      </c>
      <c r="AB458" s="28">
        <f t="shared" si="58"/>
        <v>86.051000000000002</v>
      </c>
      <c r="AC458" s="28">
        <f ca="1">[3]!RandTruncNormal(AB458,VLOOKUP(Y458,$AZ$1:$BD$4,4,FALSE),0,VLOOKUP(Y458,$AZ$1:$BD$4,5,FALSE))</f>
        <v>110.497896419905</v>
      </c>
      <c r="AD458" s="28">
        <f t="shared" si="59"/>
        <v>64.87433333333334</v>
      </c>
      <c r="AE458" s="28">
        <f ca="1">[3]!RandTruncNormal(AD458,VLOOKUP(Y458,$AZ$1:$BD$4,4,FALSE),0,VLOOKUP(Y458,$AZ$1:$BD$4,5,FALSE))</f>
        <v>69.591598306335044</v>
      </c>
      <c r="AF458" s="29">
        <f t="shared" si="56"/>
        <v>-0.33333333333333331</v>
      </c>
      <c r="AG458" s="29">
        <f t="shared" si="57"/>
        <v>-0.33333333333333331</v>
      </c>
      <c r="AH458" s="28">
        <f t="shared" si="63"/>
        <v>-21.176666666666666</v>
      </c>
      <c r="AI458" s="28">
        <f t="shared" si="60"/>
        <v>-21.176666666666666</v>
      </c>
      <c r="AJ458" s="13">
        <f t="shared" ca="1" si="61"/>
        <v>-40.90629811356996</v>
      </c>
      <c r="AK458" s="68">
        <v>0</v>
      </c>
      <c r="AL458" s="68">
        <v>1</v>
      </c>
      <c r="AM458" s="68" t="str">
        <f t="shared" si="62"/>
        <v>Anthopogenic_roads</v>
      </c>
      <c r="AO458" s="68"/>
      <c r="AP458" s="68"/>
      <c r="AY458" s="68"/>
      <c r="AZ458" s="68"/>
    </row>
    <row r="459" spans="1:52">
      <c r="A459" s="27">
        <v>1045</v>
      </c>
      <c r="B459" s="27" t="s">
        <v>544</v>
      </c>
      <c r="C459" s="27" t="s">
        <v>516</v>
      </c>
      <c r="D459" s="27">
        <v>14.245520000000001</v>
      </c>
      <c r="E459" s="27">
        <v>-84.477289999999996</v>
      </c>
      <c r="F459" s="27" t="s">
        <v>66</v>
      </c>
      <c r="G459" s="27">
        <v>9</v>
      </c>
      <c r="H459" s="27" t="s">
        <v>53</v>
      </c>
      <c r="I459" s="27" t="s">
        <v>54</v>
      </c>
      <c r="J459" s="27" t="s">
        <v>545</v>
      </c>
      <c r="K459" s="27"/>
      <c r="L459" s="27" t="s">
        <v>61</v>
      </c>
      <c r="M459" s="27" t="s">
        <v>66</v>
      </c>
      <c r="N459" s="27">
        <v>9</v>
      </c>
      <c r="O459" s="27" t="s">
        <v>53</v>
      </c>
      <c r="P459" s="27" t="s">
        <v>57</v>
      </c>
      <c r="Q459" s="27" t="s">
        <v>530</v>
      </c>
      <c r="R459" s="27"/>
      <c r="S459" s="27" t="s">
        <v>53</v>
      </c>
      <c r="T459" s="27"/>
      <c r="U459" s="27"/>
      <c r="V459" s="27" t="s">
        <v>544</v>
      </c>
      <c r="W459" s="27">
        <v>14.245520000000001</v>
      </c>
      <c r="X459" s="27">
        <v>-84.477289999999996</v>
      </c>
      <c r="Y459" s="27" t="s">
        <v>1983</v>
      </c>
      <c r="Z459" s="27" t="s">
        <v>1979</v>
      </c>
      <c r="AA459" s="27" t="s">
        <v>1929</v>
      </c>
      <c r="AB459" s="28">
        <f t="shared" si="58"/>
        <v>86.051000000000002</v>
      </c>
      <c r="AC459" s="28">
        <f ca="1">[3]!RandTruncNormal(AB459,VLOOKUP(Y459,$AZ$1:$BD$4,4,FALSE),0,VLOOKUP(Y459,$AZ$1:$BD$4,5,FALSE))</f>
        <v>67.660819307492318</v>
      </c>
      <c r="AD459" s="28">
        <f t="shared" si="59"/>
        <v>86.051000000000002</v>
      </c>
      <c r="AE459" s="28">
        <f ca="1">[3]!RandTruncNormal(AD459,VLOOKUP(Y459,$AZ$1:$BD$4,4,FALSE),0,VLOOKUP(Y459,$AZ$1:$BD$4,5,FALSE))</f>
        <v>169.96986676259414</v>
      </c>
      <c r="AF459" s="29">
        <f t="shared" si="56"/>
        <v>0</v>
      </c>
      <c r="AG459" s="29">
        <f t="shared" si="57"/>
        <v>0</v>
      </c>
      <c r="AH459" s="28">
        <f t="shared" si="63"/>
        <v>0</v>
      </c>
      <c r="AI459" s="28">
        <f t="shared" si="60"/>
        <v>0</v>
      </c>
      <c r="AJ459" s="13">
        <f t="shared" ca="1" si="61"/>
        <v>102.30904745510182</v>
      </c>
      <c r="AK459" s="68">
        <v>1</v>
      </c>
      <c r="AL459" s="68">
        <v>0</v>
      </c>
      <c r="AM459" s="68" t="str">
        <f t="shared" si="62"/>
        <v>Anthropogenic_rivers</v>
      </c>
      <c r="AO459" s="68"/>
      <c r="AP459" s="68"/>
      <c r="AY459" s="68"/>
      <c r="AZ459" s="68"/>
    </row>
    <row r="460" spans="1:52">
      <c r="A460" s="27">
        <v>1046</v>
      </c>
      <c r="B460" s="27" t="s">
        <v>546</v>
      </c>
      <c r="C460" s="27" t="s">
        <v>516</v>
      </c>
      <c r="D460" s="27">
        <v>14.330209999999999</v>
      </c>
      <c r="E460" s="27">
        <v>-85.028930000000003</v>
      </c>
      <c r="F460" s="27" t="s">
        <v>66</v>
      </c>
      <c r="G460" s="27">
        <v>8</v>
      </c>
      <c r="H460" s="27" t="s">
        <v>53</v>
      </c>
      <c r="I460" s="27" t="s">
        <v>54</v>
      </c>
      <c r="J460" s="27" t="s">
        <v>520</v>
      </c>
      <c r="K460" s="27"/>
      <c r="L460" s="27" t="s">
        <v>61</v>
      </c>
      <c r="M460" s="27" t="s">
        <v>66</v>
      </c>
      <c r="N460" s="27">
        <v>9</v>
      </c>
      <c r="O460" s="27" t="s">
        <v>53</v>
      </c>
      <c r="P460" s="27" t="s">
        <v>57</v>
      </c>
      <c r="Q460" s="27" t="s">
        <v>547</v>
      </c>
      <c r="R460" s="27"/>
      <c r="S460" s="27" t="s">
        <v>53</v>
      </c>
      <c r="T460" s="27"/>
      <c r="U460" s="27"/>
      <c r="V460" s="27" t="s">
        <v>546</v>
      </c>
      <c r="W460" s="27">
        <v>14.330209999999999</v>
      </c>
      <c r="X460" s="27">
        <v>-85.028930000000003</v>
      </c>
      <c r="Y460" s="27" t="s">
        <v>1983</v>
      </c>
      <c r="Z460" s="27" t="s">
        <v>1982</v>
      </c>
      <c r="AA460" s="27" t="s">
        <v>1929</v>
      </c>
      <c r="AB460" s="28">
        <f t="shared" si="58"/>
        <v>78.992111111111114</v>
      </c>
      <c r="AC460" s="28">
        <f ca="1">[3]!RandTruncNormal(AB460,VLOOKUP(Y460,$AZ$1:$BD$4,4,FALSE),0,VLOOKUP(Y460,$AZ$1:$BD$4,5,FALSE))</f>
        <v>106.78306724979927</v>
      </c>
      <c r="AD460" s="28">
        <f t="shared" si="59"/>
        <v>86.051000000000002</v>
      </c>
      <c r="AE460" s="28">
        <f ca="1">[3]!RandTruncNormal(AD460,VLOOKUP(Y460,$AZ$1:$BD$4,4,FALSE),0,VLOOKUP(Y460,$AZ$1:$BD$4,5,FALSE))</f>
        <v>72.65962020103342</v>
      </c>
      <c r="AF460" s="29">
        <f t="shared" si="56"/>
        <v>0.1111111111111111</v>
      </c>
      <c r="AG460" s="29">
        <f t="shared" si="57"/>
        <v>0</v>
      </c>
      <c r="AH460" s="28">
        <f t="shared" si="63"/>
        <v>0</v>
      </c>
      <c r="AI460" s="28">
        <f t="shared" si="60"/>
        <v>7.0588888888888883</v>
      </c>
      <c r="AJ460" s="13">
        <f t="shared" ca="1" si="61"/>
        <v>-34.123447048765854</v>
      </c>
      <c r="AK460" s="68">
        <v>0</v>
      </c>
      <c r="AL460" s="68">
        <v>0</v>
      </c>
      <c r="AM460" s="68" t="str">
        <f t="shared" si="62"/>
        <v>Non-Anthropogenic</v>
      </c>
      <c r="AO460" s="68"/>
      <c r="AP460" s="68"/>
      <c r="AY460" s="68"/>
      <c r="AZ460" s="68"/>
    </row>
    <row r="461" spans="1:52">
      <c r="A461" s="27">
        <v>1047</v>
      </c>
      <c r="B461" s="27" t="s">
        <v>548</v>
      </c>
      <c r="C461" s="27" t="s">
        <v>516</v>
      </c>
      <c r="D461" s="27">
        <v>14.24546</v>
      </c>
      <c r="E461" s="27">
        <v>-84.137289999999993</v>
      </c>
      <c r="F461" s="27" t="s">
        <v>65</v>
      </c>
      <c r="G461" s="27">
        <v>6</v>
      </c>
      <c r="H461" s="27" t="s">
        <v>53</v>
      </c>
      <c r="I461" s="27" t="s">
        <v>54</v>
      </c>
      <c r="J461" s="27" t="s">
        <v>517</v>
      </c>
      <c r="K461" s="27"/>
      <c r="L461" s="27" t="s">
        <v>61</v>
      </c>
      <c r="M461" s="27" t="s">
        <v>65</v>
      </c>
      <c r="N461" s="27">
        <v>4</v>
      </c>
      <c r="O461" s="27" t="s">
        <v>53</v>
      </c>
      <c r="P461" s="27" t="s">
        <v>57</v>
      </c>
      <c r="Q461" s="27" t="s">
        <v>534</v>
      </c>
      <c r="R461" s="27"/>
      <c r="S461" s="27" t="s">
        <v>53</v>
      </c>
      <c r="T461" s="27"/>
      <c r="U461" s="27"/>
      <c r="V461" s="27" t="s">
        <v>548</v>
      </c>
      <c r="W461" s="27">
        <v>14.24546</v>
      </c>
      <c r="X461" s="27">
        <v>-84.137289999999993</v>
      </c>
      <c r="Y461" s="27" t="s">
        <v>1983</v>
      </c>
      <c r="Z461" s="27" t="s">
        <v>1977</v>
      </c>
      <c r="AA461" s="27" t="s">
        <v>1928</v>
      </c>
      <c r="AB461" s="28">
        <f t="shared" si="58"/>
        <v>64.87433333333334</v>
      </c>
      <c r="AC461" s="28">
        <f ca="1">[3]!RandTruncNormal(AB461,VLOOKUP(Y461,$AZ$1:$BD$4,4,FALSE),0,VLOOKUP(Y461,$AZ$1:$BD$4,5,FALSE))</f>
        <v>53.113189628632895</v>
      </c>
      <c r="AD461" s="28">
        <f t="shared" si="59"/>
        <v>50.756555555555551</v>
      </c>
      <c r="AE461" s="28">
        <f ca="1">[3]!RandTruncNormal(AD461,VLOOKUP(Y461,$AZ$1:$BD$4,4,FALSE),0,VLOOKUP(Y461,$AZ$1:$BD$4,5,FALSE))</f>
        <v>37.514798783851347</v>
      </c>
      <c r="AF461" s="29">
        <f t="shared" si="56"/>
        <v>-0.22222222222222221</v>
      </c>
      <c r="AG461" s="29">
        <f t="shared" si="57"/>
        <v>-0.22222222222222221</v>
      </c>
      <c r="AH461" s="28">
        <f t="shared" si="63"/>
        <v>-14.117777777777777</v>
      </c>
      <c r="AI461" s="28">
        <f t="shared" si="60"/>
        <v>-14.117777777777777</v>
      </c>
      <c r="AJ461" s="13">
        <f t="shared" ca="1" si="61"/>
        <v>-15.598390844781548</v>
      </c>
      <c r="AK461" s="68">
        <v>1</v>
      </c>
      <c r="AL461" s="68">
        <v>1</v>
      </c>
      <c r="AM461" s="68" t="str">
        <f t="shared" si="62"/>
        <v>Anthropogenic_roads_rivers</v>
      </c>
      <c r="AO461" s="68"/>
      <c r="AP461" s="68"/>
      <c r="AY461" s="68"/>
      <c r="AZ461" s="68"/>
    </row>
    <row r="462" spans="1:52">
      <c r="A462" s="27">
        <v>1048</v>
      </c>
      <c r="B462" s="27" t="s">
        <v>549</v>
      </c>
      <c r="C462" s="27" t="s">
        <v>516</v>
      </c>
      <c r="D462" s="27">
        <v>14.330880000000001</v>
      </c>
      <c r="E462" s="27">
        <v>-84.774060000000006</v>
      </c>
      <c r="F462" s="27" t="s">
        <v>66</v>
      </c>
      <c r="G462" s="27">
        <v>9</v>
      </c>
      <c r="H462" s="27" t="s">
        <v>53</v>
      </c>
      <c r="I462" s="27" t="s">
        <v>54</v>
      </c>
      <c r="J462" s="27" t="s">
        <v>517</v>
      </c>
      <c r="K462" s="27"/>
      <c r="L462" s="27" t="s">
        <v>61</v>
      </c>
      <c r="M462" s="27" t="s">
        <v>66</v>
      </c>
      <c r="N462" s="27">
        <v>9</v>
      </c>
      <c r="O462" s="27" t="s">
        <v>53</v>
      </c>
      <c r="P462" s="27" t="s">
        <v>57</v>
      </c>
      <c r="Q462" s="27" t="s">
        <v>550</v>
      </c>
      <c r="R462" s="27"/>
      <c r="S462" s="27" t="s">
        <v>53</v>
      </c>
      <c r="T462" s="27"/>
      <c r="U462" s="27"/>
      <c r="V462" s="27" t="s">
        <v>549</v>
      </c>
      <c r="W462" s="27">
        <v>14.330880000000001</v>
      </c>
      <c r="X462" s="27">
        <v>-84.774060000000006</v>
      </c>
      <c r="Y462" s="27" t="s">
        <v>1983</v>
      </c>
      <c r="Z462" s="27" t="s">
        <v>1979</v>
      </c>
      <c r="AA462" s="27" t="s">
        <v>1929</v>
      </c>
      <c r="AB462" s="28">
        <f t="shared" si="58"/>
        <v>86.051000000000002</v>
      </c>
      <c r="AC462" s="28">
        <f ca="1">[3]!RandTruncNormal(AB462,VLOOKUP(Y462,$AZ$1:$BD$4,4,FALSE),0,VLOOKUP(Y462,$AZ$1:$BD$4,5,FALSE))</f>
        <v>50.491189619445557</v>
      </c>
      <c r="AD462" s="28">
        <f t="shared" si="59"/>
        <v>86.051000000000002</v>
      </c>
      <c r="AE462" s="28">
        <f ca="1">[3]!RandTruncNormal(AD462,VLOOKUP(Y462,$AZ$1:$BD$4,4,FALSE),0,VLOOKUP(Y462,$AZ$1:$BD$4,5,FALSE))</f>
        <v>29.927154324766523</v>
      </c>
      <c r="AF462" s="29">
        <f t="shared" si="56"/>
        <v>0</v>
      </c>
      <c r="AG462" s="29">
        <f t="shared" si="57"/>
        <v>0</v>
      </c>
      <c r="AH462" s="28">
        <f t="shared" si="63"/>
        <v>0</v>
      </c>
      <c r="AI462" s="28">
        <f t="shared" si="60"/>
        <v>0</v>
      </c>
      <c r="AJ462" s="13">
        <f t="shared" ca="1" si="61"/>
        <v>-20.564035294679034</v>
      </c>
      <c r="AK462" s="68">
        <v>0</v>
      </c>
      <c r="AL462" s="68">
        <v>0</v>
      </c>
      <c r="AM462" s="68" t="str">
        <f t="shared" si="62"/>
        <v>Non-Anthropogenic</v>
      </c>
      <c r="AO462" s="68"/>
      <c r="AP462" s="68"/>
      <c r="AY462" s="68"/>
      <c r="AZ462" s="68"/>
    </row>
    <row r="463" spans="1:52">
      <c r="A463" s="27">
        <v>1049</v>
      </c>
      <c r="B463" s="27" t="s">
        <v>551</v>
      </c>
      <c r="C463" s="27" t="s">
        <v>516</v>
      </c>
      <c r="D463" s="27">
        <v>14.2454</v>
      </c>
      <c r="E463" s="27">
        <v>-83.882300000000001</v>
      </c>
      <c r="F463" s="27" t="s">
        <v>66</v>
      </c>
      <c r="G463" s="27">
        <v>9</v>
      </c>
      <c r="H463" s="27" t="s">
        <v>53</v>
      </c>
      <c r="I463" s="27" t="s">
        <v>54</v>
      </c>
      <c r="J463" s="27" t="s">
        <v>552</v>
      </c>
      <c r="K463" s="27"/>
      <c r="L463" s="27" t="s">
        <v>61</v>
      </c>
      <c r="M463" s="27" t="s">
        <v>66</v>
      </c>
      <c r="N463" s="27">
        <v>9</v>
      </c>
      <c r="O463" s="27" t="s">
        <v>53</v>
      </c>
      <c r="P463" s="27" t="s">
        <v>57</v>
      </c>
      <c r="Q463" s="27" t="s">
        <v>553</v>
      </c>
      <c r="R463" s="27"/>
      <c r="S463" s="27" t="s">
        <v>53</v>
      </c>
      <c r="T463" s="27"/>
      <c r="U463" s="27"/>
      <c r="V463" s="27" t="s">
        <v>551</v>
      </c>
      <c r="W463" s="27">
        <v>14.2454</v>
      </c>
      <c r="X463" s="27">
        <v>-83.882300000000001</v>
      </c>
      <c r="Y463" s="27" t="s">
        <v>1983</v>
      </c>
      <c r="Z463" s="27" t="s">
        <v>1979</v>
      </c>
      <c r="AA463" s="27" t="s">
        <v>1928</v>
      </c>
      <c r="AB463" s="28">
        <f t="shared" si="58"/>
        <v>86.051000000000002</v>
      </c>
      <c r="AC463" s="28">
        <f ca="1">[3]!RandTruncNormal(AB463,VLOOKUP(Y463,$AZ$1:$BD$4,4,FALSE),0,VLOOKUP(Y463,$AZ$1:$BD$4,5,FALSE))</f>
        <v>100.22032770415201</v>
      </c>
      <c r="AD463" s="28">
        <f t="shared" si="59"/>
        <v>86.051000000000002</v>
      </c>
      <c r="AE463" s="28">
        <f ca="1">[3]!RandTruncNormal(AD463,VLOOKUP(Y463,$AZ$1:$BD$4,4,FALSE),0,VLOOKUP(Y463,$AZ$1:$BD$4,5,FALSE))</f>
        <v>65.889800106154709</v>
      </c>
      <c r="AF463" s="29">
        <f t="shared" si="56"/>
        <v>0</v>
      </c>
      <c r="AG463" s="29">
        <f t="shared" si="57"/>
        <v>0</v>
      </c>
      <c r="AH463" s="28">
        <f t="shared" si="63"/>
        <v>0</v>
      </c>
      <c r="AI463" s="28">
        <f t="shared" si="60"/>
        <v>0</v>
      </c>
      <c r="AJ463" s="13">
        <f t="shared" ca="1" si="61"/>
        <v>-34.330527597997303</v>
      </c>
      <c r="AK463" s="68">
        <v>0</v>
      </c>
      <c r="AL463" s="68">
        <v>1</v>
      </c>
      <c r="AM463" s="68" t="str">
        <f t="shared" si="62"/>
        <v>Anthopogenic_roads</v>
      </c>
      <c r="AO463" s="68"/>
      <c r="AP463" s="68"/>
      <c r="AY463" s="68"/>
      <c r="AZ463" s="68"/>
    </row>
    <row r="464" spans="1:52">
      <c r="A464" s="27">
        <v>1050</v>
      </c>
      <c r="B464" s="27" t="s">
        <v>554</v>
      </c>
      <c r="C464" s="27" t="s">
        <v>516</v>
      </c>
      <c r="D464" s="27">
        <v>14.33</v>
      </c>
      <c r="E464" s="27">
        <v>-84.518749999999997</v>
      </c>
      <c r="F464" s="27" t="s">
        <v>65</v>
      </c>
      <c r="G464" s="27">
        <v>6</v>
      </c>
      <c r="H464" s="27" t="s">
        <v>53</v>
      </c>
      <c r="I464" s="27" t="s">
        <v>54</v>
      </c>
      <c r="J464" s="27" t="s">
        <v>520</v>
      </c>
      <c r="K464" s="27"/>
      <c r="L464" s="27" t="s">
        <v>61</v>
      </c>
      <c r="M464" s="27" t="s">
        <v>65</v>
      </c>
      <c r="N464" s="27">
        <v>3</v>
      </c>
      <c r="O464" s="27" t="s">
        <v>53</v>
      </c>
      <c r="P464" s="27" t="s">
        <v>57</v>
      </c>
      <c r="Q464" s="27" t="s">
        <v>555</v>
      </c>
      <c r="R464" s="27"/>
      <c r="S464" s="27" t="s">
        <v>53</v>
      </c>
      <c r="T464" s="27"/>
      <c r="U464" s="27"/>
      <c r="V464" s="27" t="s">
        <v>554</v>
      </c>
      <c r="W464" s="27">
        <v>14.33</v>
      </c>
      <c r="X464" s="27">
        <v>-84.518749999999997</v>
      </c>
      <c r="Y464" s="27" t="s">
        <v>1983</v>
      </c>
      <c r="Z464" s="27" t="s">
        <v>1977</v>
      </c>
      <c r="AA464" s="27" t="s">
        <v>1928</v>
      </c>
      <c r="AB464" s="28">
        <f t="shared" si="58"/>
        <v>64.87433333333334</v>
      </c>
      <c r="AC464" s="28">
        <f ca="1">[3]!RandTruncNormal(AB464,VLOOKUP(Y464,$AZ$1:$BD$4,4,FALSE),0,VLOOKUP(Y464,$AZ$1:$BD$4,5,FALSE))</f>
        <v>102.69545923719701</v>
      </c>
      <c r="AD464" s="28">
        <f t="shared" si="59"/>
        <v>43.697666666666663</v>
      </c>
      <c r="AE464" s="28">
        <f ca="1">[3]!RandTruncNormal(AD464,VLOOKUP(Y464,$AZ$1:$BD$4,4,FALSE),0,VLOOKUP(Y464,$AZ$1:$BD$4,5,FALSE))</f>
        <v>81.469253020103025</v>
      </c>
      <c r="AF464" s="29">
        <f t="shared" si="56"/>
        <v>-0.33333333333333331</v>
      </c>
      <c r="AG464" s="29">
        <f t="shared" si="57"/>
        <v>-0.33333333333333331</v>
      </c>
      <c r="AH464" s="28">
        <f t="shared" si="63"/>
        <v>-21.176666666666666</v>
      </c>
      <c r="AI464" s="28">
        <f t="shared" si="60"/>
        <v>-21.176666666666666</v>
      </c>
      <c r="AJ464" s="13">
        <f t="shared" ca="1" si="61"/>
        <v>-21.226206217093988</v>
      </c>
      <c r="AK464" s="68">
        <v>0</v>
      </c>
      <c r="AL464" s="68">
        <v>1</v>
      </c>
      <c r="AM464" s="68" t="str">
        <f t="shared" si="62"/>
        <v>Anthopogenic_roads</v>
      </c>
      <c r="AO464" s="68"/>
      <c r="AP464" s="68"/>
      <c r="AY464" s="68"/>
      <c r="AZ464" s="68"/>
    </row>
    <row r="465" spans="1:52">
      <c r="A465" s="27">
        <v>1054</v>
      </c>
      <c r="B465" s="27" t="s">
        <v>557</v>
      </c>
      <c r="C465" s="27" t="s">
        <v>516</v>
      </c>
      <c r="D465" s="27">
        <v>14.33084</v>
      </c>
      <c r="E465" s="27">
        <v>-84.093789999999998</v>
      </c>
      <c r="F465" s="27" t="s">
        <v>66</v>
      </c>
      <c r="G465" s="27">
        <v>7</v>
      </c>
      <c r="H465" s="27" t="s">
        <v>53</v>
      </c>
      <c r="I465" s="27" t="s">
        <v>54</v>
      </c>
      <c r="J465" s="27" t="s">
        <v>517</v>
      </c>
      <c r="K465" s="27"/>
      <c r="L465" s="27" t="s">
        <v>61</v>
      </c>
      <c r="M465" s="27" t="s">
        <v>65</v>
      </c>
      <c r="N465" s="27">
        <v>6</v>
      </c>
      <c r="O465" s="27" t="s">
        <v>53</v>
      </c>
      <c r="P465" s="27" t="s">
        <v>54</v>
      </c>
      <c r="Q465" s="27" t="s">
        <v>525</v>
      </c>
      <c r="R465" s="27"/>
      <c r="S465" s="27" t="s">
        <v>53</v>
      </c>
      <c r="T465" s="27"/>
      <c r="U465" s="27" t="s">
        <v>558</v>
      </c>
      <c r="V465" s="27" t="s">
        <v>557</v>
      </c>
      <c r="W465" s="27">
        <v>14.33084</v>
      </c>
      <c r="X465" s="27">
        <v>-84.093789999999998</v>
      </c>
      <c r="Y465" s="27" t="s">
        <v>1983</v>
      </c>
      <c r="Z465" s="27" t="s">
        <v>1977</v>
      </c>
      <c r="AA465" s="27" t="s">
        <v>1928</v>
      </c>
      <c r="AB465" s="28">
        <f t="shared" si="58"/>
        <v>71.933222222222227</v>
      </c>
      <c r="AC465" s="28">
        <f ca="1">[3]!RandTruncNormal(AB465,VLOOKUP(Y465,$AZ$1:$BD$4,4,FALSE),0,VLOOKUP(Y465,$AZ$1:$BD$4,5,FALSE))</f>
        <v>94.963597612309201</v>
      </c>
      <c r="AD465" s="28">
        <f t="shared" si="59"/>
        <v>64.87433333333334</v>
      </c>
      <c r="AE465" s="28">
        <f ca="1">[3]!RandTruncNormal(AD465,VLOOKUP(Y465,$AZ$1:$BD$4,4,FALSE),0,VLOOKUP(Y465,$AZ$1:$BD$4,5,FALSE))</f>
        <v>31.186079751674907</v>
      </c>
      <c r="AF465" s="29">
        <f t="shared" si="56"/>
        <v>-0.1111111111111111</v>
      </c>
      <c r="AG465" s="29">
        <f t="shared" si="57"/>
        <v>0</v>
      </c>
      <c r="AH465" s="28">
        <f t="shared" si="63"/>
        <v>0</v>
      </c>
      <c r="AI465" s="28">
        <f t="shared" si="60"/>
        <v>-7.0588888888888883</v>
      </c>
      <c r="AJ465" s="13">
        <f t="shared" ca="1" si="61"/>
        <v>-63.777517860634291</v>
      </c>
      <c r="AK465" s="68">
        <v>0</v>
      </c>
      <c r="AL465" s="68">
        <v>1</v>
      </c>
      <c r="AM465" s="68" t="str">
        <f t="shared" si="62"/>
        <v>Anthopogenic_roads</v>
      </c>
      <c r="AO465" s="68"/>
      <c r="AP465" s="68"/>
      <c r="AY465" s="68"/>
      <c r="AZ465" s="68"/>
    </row>
    <row r="466" spans="1:52">
      <c r="A466" s="27">
        <v>1055</v>
      </c>
      <c r="B466" s="27" t="s">
        <v>559</v>
      </c>
      <c r="C466" s="27" t="s">
        <v>516</v>
      </c>
      <c r="D466" s="27">
        <v>14.330550000000001</v>
      </c>
      <c r="E466" s="27">
        <v>-84.986530000000002</v>
      </c>
      <c r="F466" s="27" t="s">
        <v>66</v>
      </c>
      <c r="G466" s="27">
        <v>9</v>
      </c>
      <c r="H466" s="27" t="s">
        <v>53</v>
      </c>
      <c r="I466" s="27" t="s">
        <v>54</v>
      </c>
      <c r="J466" s="27" t="s">
        <v>520</v>
      </c>
      <c r="K466" s="27"/>
      <c r="L466" s="27" t="s">
        <v>61</v>
      </c>
      <c r="M466" s="27" t="s">
        <v>66</v>
      </c>
      <c r="N466" s="27">
        <v>9</v>
      </c>
      <c r="O466" s="27" t="s">
        <v>53</v>
      </c>
      <c r="P466" s="27" t="s">
        <v>57</v>
      </c>
      <c r="Q466" s="27" t="s">
        <v>560</v>
      </c>
      <c r="R466" s="27"/>
      <c r="S466" s="27" t="s">
        <v>53</v>
      </c>
      <c r="T466" s="27"/>
      <c r="U466" s="27"/>
      <c r="V466" s="27" t="s">
        <v>559</v>
      </c>
      <c r="W466" s="27">
        <v>14.330550000000001</v>
      </c>
      <c r="X466" s="27">
        <v>-84.986530000000002</v>
      </c>
      <c r="Y466" s="27" t="s">
        <v>1983</v>
      </c>
      <c r="Z466" s="27" t="s">
        <v>1979</v>
      </c>
      <c r="AA466" s="27" t="s">
        <v>1929</v>
      </c>
      <c r="AB466" s="28">
        <f t="shared" si="58"/>
        <v>86.051000000000002</v>
      </c>
      <c r="AC466" s="28">
        <f ca="1">[3]!RandTruncNormal(AB466,VLOOKUP(Y466,$AZ$1:$BD$4,4,FALSE),0,VLOOKUP(Y466,$AZ$1:$BD$4,5,FALSE))</f>
        <v>96.410635695386432</v>
      </c>
      <c r="AD466" s="28">
        <f t="shared" si="59"/>
        <v>86.051000000000002</v>
      </c>
      <c r="AE466" s="28">
        <f ca="1">[3]!RandTruncNormal(AD466,VLOOKUP(Y466,$AZ$1:$BD$4,4,FALSE),0,VLOOKUP(Y466,$AZ$1:$BD$4,5,FALSE))</f>
        <v>135.05330632496279</v>
      </c>
      <c r="AF466" s="29">
        <f t="shared" si="56"/>
        <v>0</v>
      </c>
      <c r="AG466" s="29">
        <f t="shared" si="57"/>
        <v>0</v>
      </c>
      <c r="AH466" s="28">
        <f t="shared" si="63"/>
        <v>0</v>
      </c>
      <c r="AI466" s="28">
        <f t="shared" si="60"/>
        <v>0</v>
      </c>
      <c r="AJ466" s="13">
        <f t="shared" ca="1" si="61"/>
        <v>38.642670629576358</v>
      </c>
      <c r="AK466" s="68">
        <v>0</v>
      </c>
      <c r="AL466" s="68">
        <v>0</v>
      </c>
      <c r="AM466" s="68" t="str">
        <f t="shared" si="62"/>
        <v>Non-Anthropogenic</v>
      </c>
      <c r="AO466" s="68"/>
      <c r="AP466" s="68"/>
      <c r="AY466" s="68"/>
      <c r="AZ466" s="68"/>
    </row>
    <row r="467" spans="1:52">
      <c r="A467" s="27">
        <v>1056</v>
      </c>
      <c r="B467" s="27" t="s">
        <v>561</v>
      </c>
      <c r="C467" s="27" t="s">
        <v>516</v>
      </c>
      <c r="D467" s="27">
        <v>14.329700000000001</v>
      </c>
      <c r="E467" s="27">
        <v>-83.838530000000006</v>
      </c>
      <c r="F467" s="27" t="s">
        <v>66</v>
      </c>
      <c r="G467" s="27">
        <v>8</v>
      </c>
      <c r="H467" s="27" t="s">
        <v>53</v>
      </c>
      <c r="I467" s="27" t="s">
        <v>54</v>
      </c>
      <c r="J467" s="27" t="s">
        <v>552</v>
      </c>
      <c r="K467" s="27"/>
      <c r="L467" s="27" t="s">
        <v>61</v>
      </c>
      <c r="M467" s="27" t="s">
        <v>65</v>
      </c>
      <c r="N467" s="27">
        <v>6</v>
      </c>
      <c r="O467" s="27" t="s">
        <v>53</v>
      </c>
      <c r="P467" s="27" t="s">
        <v>54</v>
      </c>
      <c r="Q467" s="27" t="s">
        <v>562</v>
      </c>
      <c r="R467" s="27"/>
      <c r="S467" s="27" t="s">
        <v>61</v>
      </c>
      <c r="T467" s="27"/>
      <c r="U467" s="27" t="s">
        <v>558</v>
      </c>
      <c r="V467" s="27" t="s">
        <v>561</v>
      </c>
      <c r="W467" s="27">
        <v>14.329700000000001</v>
      </c>
      <c r="X467" s="27">
        <v>-83.838530000000006</v>
      </c>
      <c r="Y467" s="27" t="s">
        <v>1983</v>
      </c>
      <c r="Z467" s="27" t="s">
        <v>1977</v>
      </c>
      <c r="AA467" s="27" t="s">
        <v>1929</v>
      </c>
      <c r="AB467" s="28">
        <f t="shared" si="58"/>
        <v>78.992111111111114</v>
      </c>
      <c r="AC467" s="28">
        <f ca="1">[3]!RandTruncNormal(AB467,VLOOKUP(Y467,$AZ$1:$BD$4,4,FALSE),0,VLOOKUP(Y467,$AZ$1:$BD$4,5,FALSE))</f>
        <v>26.702809430809857</v>
      </c>
      <c r="AD467" s="28">
        <f t="shared" si="59"/>
        <v>64.87433333333334</v>
      </c>
      <c r="AE467" s="28">
        <f ca="1">[3]!RandTruncNormal(AD467,VLOOKUP(Y467,$AZ$1:$BD$4,4,FALSE),0,VLOOKUP(Y467,$AZ$1:$BD$4,5,FALSE))</f>
        <v>42.437129091604326</v>
      </c>
      <c r="AF467" s="29">
        <f t="shared" si="56"/>
        <v>-0.22222222222222221</v>
      </c>
      <c r="AG467" s="29">
        <f t="shared" si="57"/>
        <v>-0.22222222222222221</v>
      </c>
      <c r="AH467" s="28">
        <f t="shared" si="63"/>
        <v>-14.117777777777777</v>
      </c>
      <c r="AI467" s="28">
        <f t="shared" si="60"/>
        <v>-14.117777777777777</v>
      </c>
      <c r="AJ467" s="13">
        <f t="shared" ca="1" si="61"/>
        <v>15.734319660794469</v>
      </c>
      <c r="AK467" s="68">
        <v>1</v>
      </c>
      <c r="AL467" s="68">
        <v>0</v>
      </c>
      <c r="AM467" s="68" t="str">
        <f t="shared" si="62"/>
        <v>Anthropogenic_rivers</v>
      </c>
      <c r="AO467" s="68"/>
      <c r="AP467" s="68"/>
      <c r="AY467" s="68"/>
      <c r="AZ467" s="68"/>
    </row>
    <row r="468" spans="1:52">
      <c r="A468" s="27">
        <v>1057</v>
      </c>
      <c r="B468" s="27" t="s">
        <v>563</v>
      </c>
      <c r="C468" s="27" t="s">
        <v>516</v>
      </c>
      <c r="D468" s="27">
        <v>14.33048</v>
      </c>
      <c r="E468" s="27">
        <v>-84.731430000000003</v>
      </c>
      <c r="F468" s="27" t="s">
        <v>66</v>
      </c>
      <c r="G468" s="27">
        <v>9</v>
      </c>
      <c r="H468" s="27" t="s">
        <v>53</v>
      </c>
      <c r="I468" s="27" t="s">
        <v>54</v>
      </c>
      <c r="J468" s="27" t="s">
        <v>520</v>
      </c>
      <c r="K468" s="27"/>
      <c r="L468" s="27" t="s">
        <v>61</v>
      </c>
      <c r="M468" s="27" t="s">
        <v>66</v>
      </c>
      <c r="N468" s="27">
        <v>9</v>
      </c>
      <c r="O468" s="27" t="s">
        <v>53</v>
      </c>
      <c r="P468" s="27" t="s">
        <v>57</v>
      </c>
      <c r="Q468" s="27" t="s">
        <v>550</v>
      </c>
      <c r="R468" s="27"/>
      <c r="S468" s="27" t="s">
        <v>53</v>
      </c>
      <c r="T468" s="27"/>
      <c r="U468" s="27"/>
      <c r="V468" s="27" t="s">
        <v>563</v>
      </c>
      <c r="W468" s="27">
        <v>14.33048</v>
      </c>
      <c r="X468" s="27">
        <v>-84.731430000000003</v>
      </c>
      <c r="Y468" s="27" t="s">
        <v>1983</v>
      </c>
      <c r="Z468" s="27" t="s">
        <v>1979</v>
      </c>
      <c r="AA468" s="27" t="s">
        <v>1929</v>
      </c>
      <c r="AB468" s="28">
        <f t="shared" si="58"/>
        <v>86.051000000000002</v>
      </c>
      <c r="AC468" s="28">
        <f ca="1">[3]!RandTruncNormal(AB468,VLOOKUP(Y468,$AZ$1:$BD$4,4,FALSE),0,VLOOKUP(Y468,$AZ$1:$BD$4,5,FALSE))</f>
        <v>98.177429087854023</v>
      </c>
      <c r="AD468" s="28">
        <f t="shared" si="59"/>
        <v>86.051000000000002</v>
      </c>
      <c r="AE468" s="28">
        <f ca="1">[3]!RandTruncNormal(AD468,VLOOKUP(Y468,$AZ$1:$BD$4,4,FALSE),0,VLOOKUP(Y468,$AZ$1:$BD$4,5,FALSE))</f>
        <v>114.09676384435895</v>
      </c>
      <c r="AF468" s="29">
        <f t="shared" si="56"/>
        <v>0</v>
      </c>
      <c r="AG468" s="29">
        <f t="shared" si="57"/>
        <v>0</v>
      </c>
      <c r="AH468" s="28">
        <f t="shared" si="63"/>
        <v>0</v>
      </c>
      <c r="AI468" s="28">
        <f t="shared" si="60"/>
        <v>0</v>
      </c>
      <c r="AJ468" s="13">
        <f t="shared" ca="1" si="61"/>
        <v>15.919334756504924</v>
      </c>
      <c r="AK468" s="68">
        <v>1</v>
      </c>
      <c r="AL468" s="68">
        <v>0</v>
      </c>
      <c r="AM468" s="68" t="str">
        <f t="shared" si="62"/>
        <v>Anthropogenic_rivers</v>
      </c>
      <c r="AO468" s="68"/>
      <c r="AP468" s="68"/>
      <c r="AY468" s="68"/>
      <c r="AZ468" s="68"/>
    </row>
    <row r="469" spans="1:52">
      <c r="A469" s="27">
        <v>1058</v>
      </c>
      <c r="B469" s="27" t="s">
        <v>564</v>
      </c>
      <c r="C469" s="27" t="s">
        <v>516</v>
      </c>
      <c r="D469" s="27">
        <v>14.33079</v>
      </c>
      <c r="E469" s="27">
        <v>-83.583590000000001</v>
      </c>
      <c r="F469" s="27" t="s">
        <v>66</v>
      </c>
      <c r="G469" s="27">
        <v>9</v>
      </c>
      <c r="H469" s="27" t="s">
        <v>53</v>
      </c>
      <c r="I469" s="27" t="s">
        <v>54</v>
      </c>
      <c r="J469" s="27" t="s">
        <v>541</v>
      </c>
      <c r="K469" s="27"/>
      <c r="L469" s="27" t="s">
        <v>61</v>
      </c>
      <c r="M469" s="27" t="s">
        <v>66</v>
      </c>
      <c r="N469" s="27">
        <v>9</v>
      </c>
      <c r="O469" s="27" t="s">
        <v>53</v>
      </c>
      <c r="P469" s="27" t="s">
        <v>57</v>
      </c>
      <c r="Q469" s="27" t="s">
        <v>565</v>
      </c>
      <c r="R469" s="27"/>
      <c r="S469" s="27" t="s">
        <v>53</v>
      </c>
      <c r="T469" s="27"/>
      <c r="U469" s="27"/>
      <c r="V469" s="27" t="s">
        <v>564</v>
      </c>
      <c r="W469" s="27">
        <v>14.33079</v>
      </c>
      <c r="X469" s="27">
        <v>-83.583590000000001</v>
      </c>
      <c r="Y469" s="27" t="s">
        <v>1983</v>
      </c>
      <c r="Z469" s="27" t="s">
        <v>1979</v>
      </c>
      <c r="AA469" s="27" t="s">
        <v>1929</v>
      </c>
      <c r="AB469" s="28">
        <f t="shared" si="58"/>
        <v>86.051000000000002</v>
      </c>
      <c r="AC469" s="28">
        <f ca="1">[3]!RandTruncNormal(AB469,VLOOKUP(Y469,$AZ$1:$BD$4,4,FALSE),0,VLOOKUP(Y469,$AZ$1:$BD$4,5,FALSE))</f>
        <v>102.12005401515246</v>
      </c>
      <c r="AD469" s="28">
        <f t="shared" si="59"/>
        <v>86.051000000000002</v>
      </c>
      <c r="AE469" s="28">
        <f ca="1">[3]!RandTruncNormal(AD469,VLOOKUP(Y469,$AZ$1:$BD$4,4,FALSE),0,VLOOKUP(Y469,$AZ$1:$BD$4,5,FALSE))</f>
        <v>120.90999494011555</v>
      </c>
      <c r="AF469" s="29">
        <f t="shared" si="56"/>
        <v>0</v>
      </c>
      <c r="AG469" s="29">
        <f t="shared" si="57"/>
        <v>0</v>
      </c>
      <c r="AH469" s="28">
        <f t="shared" si="63"/>
        <v>0</v>
      </c>
      <c r="AI469" s="28">
        <f t="shared" si="60"/>
        <v>0</v>
      </c>
      <c r="AJ469" s="13">
        <f t="shared" ca="1" si="61"/>
        <v>18.789940924963091</v>
      </c>
      <c r="AK469" s="68">
        <v>0</v>
      </c>
      <c r="AL469" s="68">
        <v>0</v>
      </c>
      <c r="AM469" s="68" t="str">
        <f t="shared" si="62"/>
        <v>Non-Anthropogenic</v>
      </c>
      <c r="AO469" s="68"/>
      <c r="AP469" s="68"/>
      <c r="AY469" s="68"/>
      <c r="AZ469" s="68"/>
    </row>
    <row r="470" spans="1:52">
      <c r="A470" s="27">
        <v>1059</v>
      </c>
      <c r="B470" s="27" t="s">
        <v>566</v>
      </c>
      <c r="C470" s="27" t="s">
        <v>516</v>
      </c>
      <c r="D470" s="27">
        <v>14.33043</v>
      </c>
      <c r="E470" s="27">
        <v>-84.476339999999993</v>
      </c>
      <c r="F470" s="27" t="s">
        <v>65</v>
      </c>
      <c r="G470" s="27">
        <v>6</v>
      </c>
      <c r="H470" s="27" t="s">
        <v>53</v>
      </c>
      <c r="I470" s="27" t="s">
        <v>54</v>
      </c>
      <c r="J470" s="27" t="s">
        <v>517</v>
      </c>
      <c r="K470" s="27"/>
      <c r="L470" s="27" t="s">
        <v>61</v>
      </c>
      <c r="M470" s="27" t="s">
        <v>66</v>
      </c>
      <c r="N470" s="27">
        <v>9</v>
      </c>
      <c r="O470" s="27" t="s">
        <v>53</v>
      </c>
      <c r="P470" s="27" t="s">
        <v>57</v>
      </c>
      <c r="Q470" s="27" t="s">
        <v>555</v>
      </c>
      <c r="R470" s="27"/>
      <c r="S470" s="27" t="s">
        <v>53</v>
      </c>
      <c r="T470" s="27"/>
      <c r="U470" s="27"/>
      <c r="V470" s="27" t="s">
        <v>566</v>
      </c>
      <c r="W470" s="27">
        <v>14.33043</v>
      </c>
      <c r="X470" s="27">
        <v>-84.476339999999993</v>
      </c>
      <c r="Y470" s="27" t="s">
        <v>1983</v>
      </c>
      <c r="Z470" s="27" t="s">
        <v>1982</v>
      </c>
      <c r="AA470" s="27" t="s">
        <v>1929</v>
      </c>
      <c r="AB470" s="28">
        <f t="shared" si="58"/>
        <v>64.87433333333334</v>
      </c>
      <c r="AC470" s="28">
        <f ca="1">[3]!RandTruncNormal(AB470,VLOOKUP(Y470,$AZ$1:$BD$4,4,FALSE),0,VLOOKUP(Y470,$AZ$1:$BD$4,5,FALSE))</f>
        <v>139.75540613415041</v>
      </c>
      <c r="AD470" s="28">
        <f t="shared" si="59"/>
        <v>86.051000000000002</v>
      </c>
      <c r="AE470" s="28">
        <f ca="1">[3]!RandTruncNormal(AD470,VLOOKUP(Y470,$AZ$1:$BD$4,4,FALSE),0,VLOOKUP(Y470,$AZ$1:$BD$4,5,FALSE))</f>
        <v>53.164720716219911</v>
      </c>
      <c r="AF470" s="29">
        <f t="shared" si="56"/>
        <v>0.33333333333333331</v>
      </c>
      <c r="AG470" s="29">
        <f t="shared" si="57"/>
        <v>0.33333333333333331</v>
      </c>
      <c r="AH470" s="28">
        <f t="shared" si="63"/>
        <v>21.176666666666666</v>
      </c>
      <c r="AI470" s="28">
        <f t="shared" si="60"/>
        <v>21.176666666666666</v>
      </c>
      <c r="AJ470" s="13">
        <f t="shared" ca="1" si="61"/>
        <v>-86.590685417930501</v>
      </c>
      <c r="AK470" s="68">
        <v>0</v>
      </c>
      <c r="AL470" s="68">
        <v>0</v>
      </c>
      <c r="AM470" s="68" t="str">
        <f t="shared" si="62"/>
        <v>Non-Anthropogenic</v>
      </c>
      <c r="AO470" s="68"/>
      <c r="AP470" s="68"/>
      <c r="AY470" s="68"/>
      <c r="AZ470" s="68"/>
    </row>
    <row r="471" spans="1:52">
      <c r="A471" s="27">
        <v>1061</v>
      </c>
      <c r="B471" s="27" t="s">
        <v>567</v>
      </c>
      <c r="C471" s="27" t="s">
        <v>516</v>
      </c>
      <c r="D471" s="27">
        <v>14.415940000000001</v>
      </c>
      <c r="E471" s="27">
        <v>-85.114900000000006</v>
      </c>
      <c r="F471" s="27" t="s">
        <v>66</v>
      </c>
      <c r="G471" s="27">
        <v>8</v>
      </c>
      <c r="H471" s="27" t="s">
        <v>53</v>
      </c>
      <c r="I471" s="27" t="s">
        <v>54</v>
      </c>
      <c r="J471" s="27" t="s">
        <v>520</v>
      </c>
      <c r="K471" s="27"/>
      <c r="L471" s="27" t="s">
        <v>61</v>
      </c>
      <c r="M471" s="27" t="s">
        <v>66</v>
      </c>
      <c r="N471" s="27">
        <v>9</v>
      </c>
      <c r="O471" s="27" t="s">
        <v>53</v>
      </c>
      <c r="P471" s="27" t="s">
        <v>57</v>
      </c>
      <c r="Q471" s="27" t="s">
        <v>547</v>
      </c>
      <c r="R471" s="27"/>
      <c r="S471" s="27" t="s">
        <v>53</v>
      </c>
      <c r="T471" s="27"/>
      <c r="U471" s="27"/>
      <c r="V471" s="27" t="s">
        <v>567</v>
      </c>
      <c r="W471" s="27">
        <v>14.415940000000001</v>
      </c>
      <c r="X471" s="27">
        <v>-85.114900000000006</v>
      </c>
      <c r="Y471" s="27" t="s">
        <v>1983</v>
      </c>
      <c r="Z471" s="27" t="s">
        <v>1982</v>
      </c>
      <c r="AA471" s="27" t="s">
        <v>1928</v>
      </c>
      <c r="AB471" s="28">
        <f t="shared" si="58"/>
        <v>78.992111111111114</v>
      </c>
      <c r="AC471" s="28">
        <f ca="1">[3]!RandTruncNormal(AB471,VLOOKUP(Y471,$AZ$1:$BD$4,4,FALSE),0,VLOOKUP(Y471,$AZ$1:$BD$4,5,FALSE))</f>
        <v>66.923534292556809</v>
      </c>
      <c r="AD471" s="28">
        <f t="shared" si="59"/>
        <v>86.051000000000002</v>
      </c>
      <c r="AE471" s="28">
        <f ca="1">[3]!RandTruncNormal(AD471,VLOOKUP(Y471,$AZ$1:$BD$4,4,FALSE),0,VLOOKUP(Y471,$AZ$1:$BD$4,5,FALSE))</f>
        <v>84.073845953168316</v>
      </c>
      <c r="AF471" s="29">
        <f t="shared" si="56"/>
        <v>0.1111111111111111</v>
      </c>
      <c r="AG471" s="29">
        <f t="shared" si="57"/>
        <v>0</v>
      </c>
      <c r="AH471" s="28">
        <f t="shared" si="63"/>
        <v>0</v>
      </c>
      <c r="AI471" s="28">
        <f t="shared" si="60"/>
        <v>7.0588888888888883</v>
      </c>
      <c r="AJ471" s="13">
        <f t="shared" ca="1" si="61"/>
        <v>17.150311660611507</v>
      </c>
      <c r="AK471" s="68">
        <v>0</v>
      </c>
      <c r="AL471" s="68">
        <v>1</v>
      </c>
      <c r="AM471" s="68" t="str">
        <f t="shared" si="62"/>
        <v>Anthopogenic_roads</v>
      </c>
      <c r="AO471" s="68"/>
      <c r="AP471" s="68"/>
      <c r="AY471" s="68"/>
      <c r="AZ471" s="68"/>
    </row>
    <row r="472" spans="1:52">
      <c r="A472" s="27">
        <v>1062</v>
      </c>
      <c r="B472" s="27" t="s">
        <v>568</v>
      </c>
      <c r="C472" s="27" t="s">
        <v>516</v>
      </c>
      <c r="D472" s="27">
        <v>14.330349999999999</v>
      </c>
      <c r="E472" s="27">
        <v>-84.221249999999998</v>
      </c>
      <c r="F472" s="27" t="s">
        <v>66</v>
      </c>
      <c r="G472" s="27">
        <v>9</v>
      </c>
      <c r="H472" s="27" t="s">
        <v>53</v>
      </c>
      <c r="I472" s="27" t="s">
        <v>54</v>
      </c>
      <c r="J472" s="27" t="s">
        <v>545</v>
      </c>
      <c r="K472" s="27"/>
      <c r="L472" s="27" t="s">
        <v>61</v>
      </c>
      <c r="M472" s="27" t="s">
        <v>66</v>
      </c>
      <c r="N472" s="27">
        <v>9</v>
      </c>
      <c r="O472" s="27" t="s">
        <v>53</v>
      </c>
      <c r="P472" s="27" t="s">
        <v>57</v>
      </c>
      <c r="Q472" s="27" t="s">
        <v>556</v>
      </c>
      <c r="R472" s="27"/>
      <c r="S472" s="27" t="s">
        <v>53</v>
      </c>
      <c r="T472" s="27"/>
      <c r="U472" s="27"/>
      <c r="V472" s="27" t="s">
        <v>568</v>
      </c>
      <c r="W472" s="27">
        <v>14.330349999999999</v>
      </c>
      <c r="X472" s="27">
        <v>-84.221249999999998</v>
      </c>
      <c r="Y472" s="27" t="s">
        <v>1983</v>
      </c>
      <c r="Z472" s="27" t="s">
        <v>1979</v>
      </c>
      <c r="AA472" s="27" t="s">
        <v>1929</v>
      </c>
      <c r="AB472" s="28">
        <f t="shared" si="58"/>
        <v>86.051000000000002</v>
      </c>
      <c r="AC472" s="28">
        <f ca="1">[3]!RandTruncNormal(AB472,VLOOKUP(Y472,$AZ$1:$BD$4,4,FALSE),0,VLOOKUP(Y472,$AZ$1:$BD$4,5,FALSE))</f>
        <v>26.974020354652001</v>
      </c>
      <c r="AD472" s="28">
        <f t="shared" si="59"/>
        <v>86.051000000000002</v>
      </c>
      <c r="AE472" s="28">
        <f ca="1">[3]!RandTruncNormal(AD472,VLOOKUP(Y472,$AZ$1:$BD$4,4,FALSE),0,VLOOKUP(Y472,$AZ$1:$BD$4,5,FALSE))</f>
        <v>172.39014284051564</v>
      </c>
      <c r="AF472" s="29">
        <f t="shared" si="56"/>
        <v>0</v>
      </c>
      <c r="AG472" s="29">
        <f t="shared" si="57"/>
        <v>0</v>
      </c>
      <c r="AH472" s="28">
        <f t="shared" si="63"/>
        <v>0</v>
      </c>
      <c r="AI472" s="28">
        <f t="shared" si="60"/>
        <v>0</v>
      </c>
      <c r="AJ472" s="13">
        <f t="shared" ca="1" si="61"/>
        <v>145.41612248586364</v>
      </c>
      <c r="AK472" s="68">
        <v>0</v>
      </c>
      <c r="AL472" s="68">
        <v>0</v>
      </c>
      <c r="AM472" s="68" t="str">
        <f t="shared" si="62"/>
        <v>Non-Anthropogenic</v>
      </c>
      <c r="AO472" s="68"/>
      <c r="AP472" s="68"/>
      <c r="AY472" s="68"/>
      <c r="AZ472" s="68"/>
    </row>
    <row r="473" spans="1:52">
      <c r="A473" s="27">
        <v>1063</v>
      </c>
      <c r="B473" s="27" t="s">
        <v>569</v>
      </c>
      <c r="C473" s="27" t="s">
        <v>516</v>
      </c>
      <c r="D473" s="27">
        <v>14.415190000000001</v>
      </c>
      <c r="E473" s="27">
        <v>-84.859610000000004</v>
      </c>
      <c r="F473" s="27" t="s">
        <v>66</v>
      </c>
      <c r="G473" s="27">
        <v>9</v>
      </c>
      <c r="H473" s="27" t="s">
        <v>56</v>
      </c>
      <c r="I473" s="27" t="s">
        <v>54</v>
      </c>
      <c r="J473" s="27" t="s">
        <v>520</v>
      </c>
      <c r="K473" s="27"/>
      <c r="L473" s="27" t="s">
        <v>61</v>
      </c>
      <c r="M473" s="27" t="s">
        <v>66</v>
      </c>
      <c r="N473" s="27">
        <v>9</v>
      </c>
      <c r="O473" s="27" t="s">
        <v>53</v>
      </c>
      <c r="P473" s="27" t="s">
        <v>57</v>
      </c>
      <c r="Q473" s="27" t="s">
        <v>560</v>
      </c>
      <c r="R473" s="27"/>
      <c r="S473" s="27" t="s">
        <v>53</v>
      </c>
      <c r="T473" s="27"/>
      <c r="U473" s="27"/>
      <c r="V473" s="27" t="s">
        <v>569</v>
      </c>
      <c r="W473" s="27">
        <v>14.415190000000001</v>
      </c>
      <c r="X473" s="27">
        <v>-84.859610000000004</v>
      </c>
      <c r="Y473" s="27" t="s">
        <v>1983</v>
      </c>
      <c r="Z473" s="27" t="s">
        <v>1979</v>
      </c>
      <c r="AA473" s="27" t="s">
        <v>1929</v>
      </c>
      <c r="AB473" s="28">
        <f t="shared" si="58"/>
        <v>86.051000000000002</v>
      </c>
      <c r="AC473" s="28">
        <f ca="1">[3]!RandTruncNormal(AB473,VLOOKUP(Y473,$AZ$1:$BD$4,4,FALSE),0,VLOOKUP(Y473,$AZ$1:$BD$4,5,FALSE))</f>
        <v>97.902564957638589</v>
      </c>
      <c r="AD473" s="28">
        <f t="shared" si="59"/>
        <v>86.051000000000002</v>
      </c>
      <c r="AE473" s="28">
        <f ca="1">[3]!RandTruncNormal(AD473,VLOOKUP(Y473,$AZ$1:$BD$4,4,FALSE),0,VLOOKUP(Y473,$AZ$1:$BD$4,5,FALSE))</f>
        <v>63.050386457381897</v>
      </c>
      <c r="AF473" s="29">
        <f t="shared" si="56"/>
        <v>0</v>
      </c>
      <c r="AG473" s="29">
        <f t="shared" si="57"/>
        <v>0</v>
      </c>
      <c r="AH473" s="28">
        <f t="shared" si="63"/>
        <v>0</v>
      </c>
      <c r="AI473" s="28">
        <f t="shared" si="60"/>
        <v>0</v>
      </c>
      <c r="AJ473" s="13">
        <f t="shared" ca="1" si="61"/>
        <v>-34.852178500256692</v>
      </c>
      <c r="AK473" s="68">
        <v>0</v>
      </c>
      <c r="AL473" s="68">
        <v>0</v>
      </c>
      <c r="AM473" s="68" t="str">
        <f t="shared" si="62"/>
        <v>Non-Anthropogenic</v>
      </c>
      <c r="AO473" s="68"/>
      <c r="AP473" s="68"/>
      <c r="AY473" s="68"/>
      <c r="AZ473" s="68"/>
    </row>
    <row r="474" spans="1:52">
      <c r="A474" s="27">
        <v>1064</v>
      </c>
      <c r="B474" s="27" t="s">
        <v>570</v>
      </c>
      <c r="C474" s="27" t="s">
        <v>516</v>
      </c>
      <c r="D474" s="27">
        <v>14.330299999999999</v>
      </c>
      <c r="E474" s="27">
        <v>-83.966160000000002</v>
      </c>
      <c r="F474" s="27" t="s">
        <v>66</v>
      </c>
      <c r="G474" s="27">
        <v>9</v>
      </c>
      <c r="H474" s="27" t="s">
        <v>53</v>
      </c>
      <c r="I474" s="27" t="s">
        <v>54</v>
      </c>
      <c r="J474" s="27" t="s">
        <v>517</v>
      </c>
      <c r="K474" s="27"/>
      <c r="L474" s="27" t="s">
        <v>61</v>
      </c>
      <c r="M474" s="27" t="s">
        <v>66</v>
      </c>
      <c r="N474" s="27">
        <v>9</v>
      </c>
      <c r="O474" s="27" t="s">
        <v>53</v>
      </c>
      <c r="P474" s="27" t="s">
        <v>57</v>
      </c>
      <c r="Q474" s="27" t="s">
        <v>571</v>
      </c>
      <c r="R474" s="27"/>
      <c r="S474" s="27" t="s">
        <v>53</v>
      </c>
      <c r="T474" s="27"/>
      <c r="U474" s="27" t="s">
        <v>572</v>
      </c>
      <c r="V474" s="27" t="s">
        <v>570</v>
      </c>
      <c r="W474" s="27">
        <v>14.330299999999999</v>
      </c>
      <c r="X474" s="27">
        <v>-83.966160000000002</v>
      </c>
      <c r="Y474" s="27" t="s">
        <v>1983</v>
      </c>
      <c r="Z474" s="27" t="s">
        <v>1979</v>
      </c>
      <c r="AA474" s="27" t="s">
        <v>1929</v>
      </c>
      <c r="AB474" s="28">
        <f t="shared" si="58"/>
        <v>86.051000000000002</v>
      </c>
      <c r="AC474" s="28">
        <f ca="1">[3]!RandTruncNormal(AB474,VLOOKUP(Y474,$AZ$1:$BD$4,4,FALSE),0,VLOOKUP(Y474,$AZ$1:$BD$4,5,FALSE))</f>
        <v>100.38233900225838</v>
      </c>
      <c r="AD474" s="28">
        <f t="shared" si="59"/>
        <v>86.051000000000002</v>
      </c>
      <c r="AE474" s="28">
        <f ca="1">[3]!RandTruncNormal(AD474,VLOOKUP(Y474,$AZ$1:$BD$4,4,FALSE),0,VLOOKUP(Y474,$AZ$1:$BD$4,5,FALSE))</f>
        <v>97.767383447900386</v>
      </c>
      <c r="AF474" s="29">
        <f t="shared" si="56"/>
        <v>0</v>
      </c>
      <c r="AG474" s="29">
        <f t="shared" si="57"/>
        <v>0</v>
      </c>
      <c r="AH474" s="28">
        <f t="shared" si="63"/>
        <v>0</v>
      </c>
      <c r="AI474" s="28">
        <f t="shared" si="60"/>
        <v>0</v>
      </c>
      <c r="AJ474" s="13">
        <f t="shared" ca="1" si="61"/>
        <v>-2.6149555543579908</v>
      </c>
      <c r="AK474" s="68">
        <v>0</v>
      </c>
      <c r="AL474" s="68">
        <v>0</v>
      </c>
      <c r="AM474" s="68" t="str">
        <f t="shared" si="62"/>
        <v>Non-Anthropogenic</v>
      </c>
      <c r="AO474" s="68"/>
      <c r="AP474" s="68"/>
      <c r="AY474" s="68"/>
      <c r="AZ474" s="68"/>
    </row>
    <row r="475" spans="1:52">
      <c r="A475" s="27">
        <v>1066</v>
      </c>
      <c r="B475" s="27" t="s">
        <v>573</v>
      </c>
      <c r="C475" s="27" t="s">
        <v>516</v>
      </c>
      <c r="D475" s="27">
        <v>14.330220000000001</v>
      </c>
      <c r="E475" s="27">
        <v>-83.711070000000007</v>
      </c>
      <c r="F475" s="27" t="s">
        <v>68</v>
      </c>
      <c r="G475" s="27">
        <v>5</v>
      </c>
      <c r="H475" s="27" t="s">
        <v>53</v>
      </c>
      <c r="I475" s="27" t="s">
        <v>54</v>
      </c>
      <c r="J475" s="27" t="s">
        <v>541</v>
      </c>
      <c r="K475" s="27"/>
      <c r="L475" s="27" t="s">
        <v>61</v>
      </c>
      <c r="M475" s="27" t="s">
        <v>68</v>
      </c>
      <c r="N475" s="27">
        <v>4</v>
      </c>
      <c r="O475" s="27" t="s">
        <v>53</v>
      </c>
      <c r="P475" s="27" t="s">
        <v>57</v>
      </c>
      <c r="Q475" s="27" t="s">
        <v>574</v>
      </c>
      <c r="R475" s="27"/>
      <c r="S475" s="27" t="s">
        <v>53</v>
      </c>
      <c r="T475" s="27"/>
      <c r="U475" s="27"/>
      <c r="V475" s="27" t="s">
        <v>573</v>
      </c>
      <c r="W475" s="27">
        <v>14.330220000000001</v>
      </c>
      <c r="X475" s="27">
        <v>-83.711070000000007</v>
      </c>
      <c r="Y475" s="27" t="s">
        <v>1976</v>
      </c>
      <c r="Z475" s="27" t="s">
        <v>1977</v>
      </c>
      <c r="AA475" s="27" t="s">
        <v>1929</v>
      </c>
      <c r="AB475" s="28">
        <f t="shared" si="58"/>
        <v>19.424055555555555</v>
      </c>
      <c r="AC475" s="28">
        <f ca="1">[3]!RandTruncNormal(AB475,VLOOKUP(Y475,$AZ$1:$BD$4,4,FALSE),0,VLOOKUP(Y475,$AZ$1:$BD$4,5,FALSE))</f>
        <v>8.053263179349111</v>
      </c>
      <c r="AD475" s="28">
        <f t="shared" si="59"/>
        <v>15.539244444444442</v>
      </c>
      <c r="AE475" s="28">
        <f ca="1">[3]!RandTruncNormal(AD475,VLOOKUP(Y475,$AZ$1:$BD$4,4,FALSE),0,VLOOKUP(Y475,$AZ$1:$BD$4,5,FALSE))</f>
        <v>21.541679036342288</v>
      </c>
      <c r="AF475" s="29">
        <f t="shared" si="56"/>
        <v>-0.1111111111111111</v>
      </c>
      <c r="AG475" s="29">
        <f t="shared" si="57"/>
        <v>0</v>
      </c>
      <c r="AH475" s="28">
        <f t="shared" si="63"/>
        <v>0</v>
      </c>
      <c r="AI475" s="28">
        <f t="shared" si="60"/>
        <v>-3.8848111111111105</v>
      </c>
      <c r="AJ475" s="13">
        <f t="shared" ca="1" si="61"/>
        <v>13.488415856993177</v>
      </c>
      <c r="AK475" s="68">
        <v>0</v>
      </c>
      <c r="AL475" s="68">
        <v>0</v>
      </c>
      <c r="AM475" s="68" t="str">
        <f t="shared" si="62"/>
        <v>Non-Anthropogenic</v>
      </c>
      <c r="AO475" s="68"/>
      <c r="AP475" s="68"/>
      <c r="AY475" s="68"/>
      <c r="AZ475" s="68"/>
    </row>
    <row r="476" spans="1:52">
      <c r="A476" s="27">
        <v>1067</v>
      </c>
      <c r="B476" s="27" t="s">
        <v>575</v>
      </c>
      <c r="C476" s="27" t="s">
        <v>516</v>
      </c>
      <c r="D476" s="27">
        <v>14.414999999999999</v>
      </c>
      <c r="E476" s="27">
        <v>-84.349630000000005</v>
      </c>
      <c r="F476" s="27" t="s">
        <v>66</v>
      </c>
      <c r="G476" s="27">
        <v>9</v>
      </c>
      <c r="H476" s="27" t="s">
        <v>53</v>
      </c>
      <c r="I476" s="27" t="s">
        <v>54</v>
      </c>
      <c r="J476" s="27" t="s">
        <v>576</v>
      </c>
      <c r="K476" s="27"/>
      <c r="L476" s="27" t="s">
        <v>61</v>
      </c>
      <c r="M476" s="27" t="s">
        <v>66</v>
      </c>
      <c r="N476" s="27">
        <v>9</v>
      </c>
      <c r="O476" s="27" t="s">
        <v>53</v>
      </c>
      <c r="P476" s="27" t="s">
        <v>57</v>
      </c>
      <c r="Q476" s="27" t="s">
        <v>555</v>
      </c>
      <c r="R476" s="27"/>
      <c r="S476" s="27" t="s">
        <v>53</v>
      </c>
      <c r="T476" s="27"/>
      <c r="U476" s="27"/>
      <c r="V476" s="27" t="s">
        <v>575</v>
      </c>
      <c r="W476" s="27">
        <v>14.414999999999999</v>
      </c>
      <c r="X476" s="27">
        <v>-84.349630000000005</v>
      </c>
      <c r="Y476" s="27" t="s">
        <v>1983</v>
      </c>
      <c r="Z476" s="27" t="s">
        <v>1979</v>
      </c>
      <c r="AA476" s="27" t="s">
        <v>1929</v>
      </c>
      <c r="AB476" s="28">
        <f t="shared" si="58"/>
        <v>86.051000000000002</v>
      </c>
      <c r="AC476" s="28">
        <f ca="1">[3]!RandTruncNormal(AB476,VLOOKUP(Y476,$AZ$1:$BD$4,4,FALSE),0,VLOOKUP(Y476,$AZ$1:$BD$4,5,FALSE))</f>
        <v>136.60791822640363</v>
      </c>
      <c r="AD476" s="28">
        <f t="shared" si="59"/>
        <v>86.051000000000002</v>
      </c>
      <c r="AE476" s="28">
        <f ca="1">[3]!RandTruncNormal(AD476,VLOOKUP(Y476,$AZ$1:$BD$4,4,FALSE),0,VLOOKUP(Y476,$AZ$1:$BD$4,5,FALSE))</f>
        <v>122.99896783478559</v>
      </c>
      <c r="AF476" s="29">
        <f t="shared" si="56"/>
        <v>0</v>
      </c>
      <c r="AG476" s="29">
        <f t="shared" si="57"/>
        <v>0</v>
      </c>
      <c r="AH476" s="28">
        <f t="shared" si="63"/>
        <v>0</v>
      </c>
      <c r="AI476" s="28">
        <f t="shared" si="60"/>
        <v>0</v>
      </c>
      <c r="AJ476" s="13">
        <f t="shared" ca="1" si="61"/>
        <v>-13.608950391618038</v>
      </c>
      <c r="AK476" s="68">
        <v>0</v>
      </c>
      <c r="AL476" s="68">
        <v>0</v>
      </c>
      <c r="AM476" s="68" t="str">
        <f t="shared" si="62"/>
        <v>Non-Anthropogenic</v>
      </c>
      <c r="AO476" s="68"/>
      <c r="AP476" s="68"/>
      <c r="AY476" s="68"/>
      <c r="AZ476" s="68"/>
    </row>
    <row r="477" spans="1:52">
      <c r="A477" s="27">
        <v>1068</v>
      </c>
      <c r="B477" s="27" t="s">
        <v>577</v>
      </c>
      <c r="C477" s="27" t="s">
        <v>516</v>
      </c>
      <c r="D477" s="27">
        <v>14.330170000000001</v>
      </c>
      <c r="E477" s="27">
        <v>-83.455969999999994</v>
      </c>
      <c r="F477" s="27" t="s">
        <v>65</v>
      </c>
      <c r="G477" s="27">
        <v>4</v>
      </c>
      <c r="H477" s="27" t="s">
        <v>53</v>
      </c>
      <c r="I477" s="27" t="s">
        <v>54</v>
      </c>
      <c r="J477" s="27" t="s">
        <v>552</v>
      </c>
      <c r="K477" s="27"/>
      <c r="L477" s="27" t="s">
        <v>61</v>
      </c>
      <c r="M477" s="27" t="s">
        <v>66</v>
      </c>
      <c r="N477" s="27">
        <v>7</v>
      </c>
      <c r="O477" s="27" t="s">
        <v>53</v>
      </c>
      <c r="P477" s="27" t="s">
        <v>57</v>
      </c>
      <c r="Q477" s="27" t="s">
        <v>578</v>
      </c>
      <c r="R477" s="27"/>
      <c r="S477" s="27" t="s">
        <v>53</v>
      </c>
      <c r="T477" s="27"/>
      <c r="U477" s="27"/>
      <c r="V477" s="27" t="s">
        <v>577</v>
      </c>
      <c r="W477" s="27">
        <v>14.330170000000001</v>
      </c>
      <c r="X477" s="27">
        <v>-83.455969999999994</v>
      </c>
      <c r="Y477" s="27" t="s">
        <v>1983</v>
      </c>
      <c r="Z477" s="27" t="s">
        <v>1982</v>
      </c>
      <c r="AA477" s="27" t="s">
        <v>1929</v>
      </c>
      <c r="AB477" s="28">
        <f t="shared" si="58"/>
        <v>50.756555555555551</v>
      </c>
      <c r="AC477" s="28">
        <f ca="1">[3]!RandTruncNormal(AB477,VLOOKUP(Y477,$AZ$1:$BD$4,4,FALSE),0,VLOOKUP(Y477,$AZ$1:$BD$4,5,FALSE))</f>
        <v>117.58137422059905</v>
      </c>
      <c r="AD477" s="28">
        <f t="shared" si="59"/>
        <v>71.933222222222227</v>
      </c>
      <c r="AE477" s="28">
        <f ca="1">[3]!RandTruncNormal(AD477,VLOOKUP(Y477,$AZ$1:$BD$4,4,FALSE),0,VLOOKUP(Y477,$AZ$1:$BD$4,5,FALSE))</f>
        <v>76.881725580255846</v>
      </c>
      <c r="AF477" s="29">
        <f t="shared" si="56"/>
        <v>0.33333333333333331</v>
      </c>
      <c r="AG477" s="29">
        <f t="shared" si="57"/>
        <v>0.33333333333333331</v>
      </c>
      <c r="AH477" s="28">
        <f t="shared" si="63"/>
        <v>21.176666666666666</v>
      </c>
      <c r="AI477" s="28">
        <f t="shared" si="60"/>
        <v>21.176666666666666</v>
      </c>
      <c r="AJ477" s="13">
        <f t="shared" ca="1" si="61"/>
        <v>-40.699648640343199</v>
      </c>
      <c r="AK477" s="68">
        <v>0</v>
      </c>
      <c r="AL477" s="68">
        <v>0</v>
      </c>
      <c r="AM477" s="68" t="str">
        <f t="shared" si="62"/>
        <v>Non-Anthropogenic</v>
      </c>
      <c r="AO477" s="68"/>
      <c r="AP477" s="68"/>
      <c r="AY477" s="68"/>
      <c r="AZ477" s="68"/>
    </row>
    <row r="478" spans="1:52">
      <c r="A478" s="27">
        <v>1069</v>
      </c>
      <c r="B478" s="27" t="s">
        <v>579</v>
      </c>
      <c r="C478" s="27" t="s">
        <v>516</v>
      </c>
      <c r="D478" s="27">
        <v>14.415940000000001</v>
      </c>
      <c r="E478" s="27">
        <v>-84.094880000000003</v>
      </c>
      <c r="F478" s="27" t="s">
        <v>66</v>
      </c>
      <c r="G478" s="27">
        <v>9</v>
      </c>
      <c r="H478" s="27" t="s">
        <v>53</v>
      </c>
      <c r="I478" s="27" t="s">
        <v>54</v>
      </c>
      <c r="J478" s="27" t="s">
        <v>520</v>
      </c>
      <c r="K478" s="27"/>
      <c r="L478" s="27" t="s">
        <v>61</v>
      </c>
      <c r="M478" s="27" t="s">
        <v>66</v>
      </c>
      <c r="N478" s="27">
        <v>9</v>
      </c>
      <c r="O478" s="27" t="s">
        <v>53</v>
      </c>
      <c r="P478" s="27" t="s">
        <v>57</v>
      </c>
      <c r="Q478" s="27" t="s">
        <v>571</v>
      </c>
      <c r="R478" s="27"/>
      <c r="S478" s="27" t="s">
        <v>53</v>
      </c>
      <c r="T478" s="27"/>
      <c r="U478" s="27"/>
      <c r="V478" s="27" t="s">
        <v>579</v>
      </c>
      <c r="W478" s="27">
        <v>14.415940000000001</v>
      </c>
      <c r="X478" s="27">
        <v>-84.094880000000003</v>
      </c>
      <c r="Y478" s="27" t="s">
        <v>1983</v>
      </c>
      <c r="Z478" s="27" t="s">
        <v>1979</v>
      </c>
      <c r="AA478" s="27" t="s">
        <v>1928</v>
      </c>
      <c r="AB478" s="28">
        <f t="shared" si="58"/>
        <v>86.051000000000002</v>
      </c>
      <c r="AC478" s="28">
        <f ca="1">[3]!RandTruncNormal(AB478,VLOOKUP(Y478,$AZ$1:$BD$4,4,FALSE),0,VLOOKUP(Y478,$AZ$1:$BD$4,5,FALSE))</f>
        <v>86.89489067690495</v>
      </c>
      <c r="AD478" s="28">
        <f t="shared" si="59"/>
        <v>86.051000000000002</v>
      </c>
      <c r="AE478" s="28">
        <f ca="1">[3]!RandTruncNormal(AD478,VLOOKUP(Y478,$AZ$1:$BD$4,4,FALSE),0,VLOOKUP(Y478,$AZ$1:$BD$4,5,FALSE))</f>
        <v>101.54190071750611</v>
      </c>
      <c r="AF478" s="29">
        <f t="shared" si="56"/>
        <v>0</v>
      </c>
      <c r="AG478" s="29">
        <f t="shared" si="57"/>
        <v>0</v>
      </c>
      <c r="AH478" s="28">
        <f t="shared" si="63"/>
        <v>0</v>
      </c>
      <c r="AI478" s="28">
        <f t="shared" si="60"/>
        <v>0</v>
      </c>
      <c r="AJ478" s="13">
        <f t="shared" ca="1" si="61"/>
        <v>14.64701004060116</v>
      </c>
      <c r="AK478" s="68">
        <v>1</v>
      </c>
      <c r="AL478" s="68">
        <v>1</v>
      </c>
      <c r="AM478" s="68" t="str">
        <f t="shared" si="62"/>
        <v>Anthropogenic_roads_rivers</v>
      </c>
      <c r="AO478" s="68"/>
      <c r="AP478" s="68"/>
      <c r="AY478" s="68"/>
      <c r="AZ478" s="68"/>
    </row>
    <row r="479" spans="1:52">
      <c r="A479" s="27">
        <v>1070</v>
      </c>
      <c r="B479" s="27" t="s">
        <v>580</v>
      </c>
      <c r="C479" s="27" t="s">
        <v>516</v>
      </c>
      <c r="D479" s="27">
        <v>14.415570000000001</v>
      </c>
      <c r="E479" s="27">
        <v>-84.902249999999995</v>
      </c>
      <c r="F479" s="27" t="s">
        <v>66</v>
      </c>
      <c r="G479" s="27">
        <v>7</v>
      </c>
      <c r="H479" s="27" t="s">
        <v>53</v>
      </c>
      <c r="I479" s="27" t="s">
        <v>54</v>
      </c>
      <c r="J479" s="27" t="s">
        <v>517</v>
      </c>
      <c r="K479" s="27"/>
      <c r="L479" s="27" t="s">
        <v>61</v>
      </c>
      <c r="M479" s="27" t="s">
        <v>66</v>
      </c>
      <c r="N479" s="27">
        <v>9</v>
      </c>
      <c r="O479" s="27" t="s">
        <v>53</v>
      </c>
      <c r="P479" s="27" t="s">
        <v>57</v>
      </c>
      <c r="Q479" s="27" t="s">
        <v>560</v>
      </c>
      <c r="R479" s="27"/>
      <c r="S479" s="27" t="s">
        <v>53</v>
      </c>
      <c r="T479" s="27"/>
      <c r="U479" s="27"/>
      <c r="V479" s="27" t="s">
        <v>580</v>
      </c>
      <c r="W479" s="27">
        <v>14.415570000000001</v>
      </c>
      <c r="X479" s="27">
        <v>-84.902249999999995</v>
      </c>
      <c r="Y479" s="27" t="s">
        <v>1983</v>
      </c>
      <c r="Z479" s="27" t="s">
        <v>1982</v>
      </c>
      <c r="AA479" s="27" t="s">
        <v>1929</v>
      </c>
      <c r="AB479" s="28">
        <f t="shared" si="58"/>
        <v>71.933222222222227</v>
      </c>
      <c r="AC479" s="28">
        <f ca="1">[3]!RandTruncNormal(AB479,VLOOKUP(Y479,$AZ$1:$BD$4,4,FALSE),0,VLOOKUP(Y479,$AZ$1:$BD$4,5,FALSE))</f>
        <v>21.854755043640996</v>
      </c>
      <c r="AD479" s="28">
        <f t="shared" si="59"/>
        <v>86.051000000000002</v>
      </c>
      <c r="AE479" s="28">
        <f ca="1">[3]!RandTruncNormal(AD479,VLOOKUP(Y479,$AZ$1:$BD$4,4,FALSE),0,VLOOKUP(Y479,$AZ$1:$BD$4,5,FALSE))</f>
        <v>99.949555398095711</v>
      </c>
      <c r="AF479" s="29">
        <f t="shared" si="56"/>
        <v>0.22222222222222221</v>
      </c>
      <c r="AG479" s="29">
        <f t="shared" si="57"/>
        <v>0.22222222222222221</v>
      </c>
      <c r="AH479" s="28">
        <f t="shared" si="63"/>
        <v>14.117777777777777</v>
      </c>
      <c r="AI479" s="28">
        <f t="shared" si="60"/>
        <v>14.117777777777777</v>
      </c>
      <c r="AJ479" s="13">
        <f t="shared" ca="1" si="61"/>
        <v>78.094800354454719</v>
      </c>
      <c r="AK479" s="68">
        <v>0</v>
      </c>
      <c r="AL479" s="68">
        <v>0</v>
      </c>
      <c r="AM479" s="68" t="str">
        <f t="shared" si="62"/>
        <v>Non-Anthropogenic</v>
      </c>
      <c r="AO479" s="68"/>
      <c r="AP479" s="68"/>
      <c r="AY479" s="68"/>
      <c r="AZ479" s="68"/>
    </row>
    <row r="480" spans="1:52">
      <c r="A480" s="27">
        <v>1072</v>
      </c>
      <c r="B480" s="27" t="s">
        <v>581</v>
      </c>
      <c r="C480" s="27" t="s">
        <v>516</v>
      </c>
      <c r="D480" s="27">
        <v>14.41554</v>
      </c>
      <c r="E480" s="27">
        <v>-84.64725</v>
      </c>
      <c r="F480" s="27" t="s">
        <v>66</v>
      </c>
      <c r="G480" s="27">
        <v>9</v>
      </c>
      <c r="H480" s="27" t="s">
        <v>53</v>
      </c>
      <c r="I480" s="27" t="s">
        <v>54</v>
      </c>
      <c r="J480" s="27" t="s">
        <v>520</v>
      </c>
      <c r="K480" s="27"/>
      <c r="L480" s="27" t="s">
        <v>61</v>
      </c>
      <c r="M480" s="27" t="s">
        <v>66</v>
      </c>
      <c r="N480" s="27">
        <v>9</v>
      </c>
      <c r="O480" s="27" t="s">
        <v>53</v>
      </c>
      <c r="P480" s="27" t="s">
        <v>57</v>
      </c>
      <c r="Q480" s="27" t="s">
        <v>550</v>
      </c>
      <c r="R480" s="27"/>
      <c r="S480" s="27" t="s">
        <v>53</v>
      </c>
      <c r="T480" s="27"/>
      <c r="U480" s="27"/>
      <c r="V480" s="27" t="s">
        <v>581</v>
      </c>
      <c r="W480" s="27">
        <v>14.41554</v>
      </c>
      <c r="X480" s="27">
        <v>-84.64725</v>
      </c>
      <c r="Y480" s="27" t="s">
        <v>1983</v>
      </c>
      <c r="Z480" s="27" t="s">
        <v>1979</v>
      </c>
      <c r="AA480" s="27" t="s">
        <v>1929</v>
      </c>
      <c r="AB480" s="28">
        <f t="shared" si="58"/>
        <v>86.051000000000002</v>
      </c>
      <c r="AC480" s="28">
        <f ca="1">[3]!RandTruncNormal(AB480,VLOOKUP(Y480,$AZ$1:$BD$4,4,FALSE),0,VLOOKUP(Y480,$AZ$1:$BD$4,5,FALSE))</f>
        <v>49.782931192022062</v>
      </c>
      <c r="AD480" s="28">
        <f t="shared" si="59"/>
        <v>86.051000000000002</v>
      </c>
      <c r="AE480" s="28">
        <f ca="1">[3]!RandTruncNormal(AD480,VLOOKUP(Y480,$AZ$1:$BD$4,4,FALSE),0,VLOOKUP(Y480,$AZ$1:$BD$4,5,FALSE))</f>
        <v>89.519198026968198</v>
      </c>
      <c r="AF480" s="29">
        <f t="shared" si="56"/>
        <v>0</v>
      </c>
      <c r="AG480" s="29">
        <f t="shared" si="57"/>
        <v>0</v>
      </c>
      <c r="AH480" s="28">
        <f t="shared" si="63"/>
        <v>0</v>
      </c>
      <c r="AI480" s="28">
        <f t="shared" si="60"/>
        <v>0</v>
      </c>
      <c r="AJ480" s="13">
        <f t="shared" ca="1" si="61"/>
        <v>39.736266834946136</v>
      </c>
      <c r="AK480" s="68">
        <v>1</v>
      </c>
      <c r="AL480" s="68">
        <v>0</v>
      </c>
      <c r="AM480" s="68" t="str">
        <f t="shared" si="62"/>
        <v>Anthropogenic_rivers</v>
      </c>
      <c r="AO480" s="68"/>
      <c r="AP480" s="68"/>
      <c r="AY480" s="68"/>
      <c r="AZ480" s="68"/>
    </row>
    <row r="481" spans="1:52">
      <c r="A481" s="27">
        <v>1074</v>
      </c>
      <c r="B481" s="27" t="s">
        <v>582</v>
      </c>
      <c r="C481" s="27" t="s">
        <v>516</v>
      </c>
      <c r="D481" s="27">
        <v>14.415480000000001</v>
      </c>
      <c r="E481" s="27">
        <v>-84.392259999999993</v>
      </c>
      <c r="F481" s="27" t="s">
        <v>65</v>
      </c>
      <c r="G481" s="27">
        <v>4</v>
      </c>
      <c r="H481" s="27" t="s">
        <v>53</v>
      </c>
      <c r="I481" s="27" t="s">
        <v>54</v>
      </c>
      <c r="J481" s="27" t="s">
        <v>520</v>
      </c>
      <c r="K481" s="27"/>
      <c r="L481" s="27" t="s">
        <v>61</v>
      </c>
      <c r="M481" s="27" t="s">
        <v>66</v>
      </c>
      <c r="N481" s="27">
        <v>8</v>
      </c>
      <c r="O481" s="27" t="s">
        <v>53</v>
      </c>
      <c r="P481" s="27" t="s">
        <v>57</v>
      </c>
      <c r="Q481" s="27" t="s">
        <v>555</v>
      </c>
      <c r="R481" s="27"/>
      <c r="S481" s="27" t="s">
        <v>53</v>
      </c>
      <c r="T481" s="27"/>
      <c r="U481" s="27"/>
      <c r="V481" s="27" t="s">
        <v>582</v>
      </c>
      <c r="W481" s="27">
        <v>14.415480000000001</v>
      </c>
      <c r="X481" s="27">
        <v>-84.392259999999993</v>
      </c>
      <c r="Y481" s="27" t="s">
        <v>1983</v>
      </c>
      <c r="Z481" s="27" t="s">
        <v>1982</v>
      </c>
      <c r="AA481" s="27" t="s">
        <v>1929</v>
      </c>
      <c r="AB481" s="28">
        <f t="shared" si="58"/>
        <v>50.756555555555551</v>
      </c>
      <c r="AC481" s="28">
        <f ca="1">[3]!RandTruncNormal(AB481,VLOOKUP(Y481,$AZ$1:$BD$4,4,FALSE),0,VLOOKUP(Y481,$AZ$1:$BD$4,5,FALSE))</f>
        <v>70.237007305238606</v>
      </c>
      <c r="AD481" s="28">
        <f t="shared" si="59"/>
        <v>78.992111111111114</v>
      </c>
      <c r="AE481" s="28">
        <f ca="1">[3]!RandTruncNormal(AD481,VLOOKUP(Y481,$AZ$1:$BD$4,4,FALSE),0,VLOOKUP(Y481,$AZ$1:$BD$4,5,FALSE))</f>
        <v>66.670481938843878</v>
      </c>
      <c r="AF481" s="29">
        <f t="shared" si="56"/>
        <v>0.44444444444444442</v>
      </c>
      <c r="AG481" s="29">
        <f t="shared" si="57"/>
        <v>0.44444444444444442</v>
      </c>
      <c r="AH481" s="28">
        <f t="shared" si="63"/>
        <v>28.235555555555553</v>
      </c>
      <c r="AI481" s="28">
        <f t="shared" si="60"/>
        <v>28.235555555555553</v>
      </c>
      <c r="AJ481" s="13">
        <f t="shared" ca="1" si="61"/>
        <v>-3.5665253663947283</v>
      </c>
      <c r="AK481" s="68">
        <v>1</v>
      </c>
      <c r="AL481" s="68">
        <v>0</v>
      </c>
      <c r="AM481" s="68" t="str">
        <f t="shared" si="62"/>
        <v>Anthropogenic_rivers</v>
      </c>
      <c r="AO481" s="68"/>
      <c r="AP481" s="68"/>
      <c r="AY481" s="68"/>
      <c r="AZ481" s="68"/>
    </row>
    <row r="482" spans="1:52">
      <c r="A482" s="27">
        <v>1076</v>
      </c>
      <c r="B482" s="27" t="s">
        <v>584</v>
      </c>
      <c r="C482" s="27" t="s">
        <v>516</v>
      </c>
      <c r="D482" s="27">
        <v>14.41545</v>
      </c>
      <c r="E482" s="27">
        <v>-84.137259999999998</v>
      </c>
      <c r="F482" s="27" t="s">
        <v>66</v>
      </c>
      <c r="G482" s="27">
        <v>9</v>
      </c>
      <c r="H482" s="27" t="s">
        <v>53</v>
      </c>
      <c r="I482" s="27" t="s">
        <v>54</v>
      </c>
      <c r="J482" s="27" t="s">
        <v>520</v>
      </c>
      <c r="K482" s="27"/>
      <c r="L482" s="27" t="s">
        <v>61</v>
      </c>
      <c r="M482" s="27" t="s">
        <v>66</v>
      </c>
      <c r="N482" s="27">
        <v>9</v>
      </c>
      <c r="O482" s="27" t="s">
        <v>53</v>
      </c>
      <c r="P482" s="27" t="s">
        <v>54</v>
      </c>
      <c r="Q482" s="27" t="s">
        <v>525</v>
      </c>
      <c r="R482" s="27"/>
      <c r="S482" s="27" t="s">
        <v>61</v>
      </c>
      <c r="T482" s="27"/>
      <c r="U482" s="27" t="s">
        <v>526</v>
      </c>
      <c r="V482" s="27" t="s">
        <v>584</v>
      </c>
      <c r="W482" s="27">
        <v>14.41545</v>
      </c>
      <c r="X482" s="27">
        <v>-84.137259999999998</v>
      </c>
      <c r="Y482" s="27" t="s">
        <v>1983</v>
      </c>
      <c r="Z482" s="27" t="s">
        <v>1979</v>
      </c>
      <c r="AA482" s="27" t="s">
        <v>1929</v>
      </c>
      <c r="AB482" s="28">
        <f t="shared" si="58"/>
        <v>86.051000000000002</v>
      </c>
      <c r="AC482" s="28">
        <f ca="1">[3]!RandTruncNormal(AB482,VLOOKUP(Y482,$AZ$1:$BD$4,4,FALSE),0,VLOOKUP(Y482,$AZ$1:$BD$4,5,FALSE))</f>
        <v>49.856083359669995</v>
      </c>
      <c r="AD482" s="28">
        <f t="shared" si="59"/>
        <v>86.051000000000002</v>
      </c>
      <c r="AE482" s="28">
        <f ca="1">[3]!RandTruncNormal(AD482,VLOOKUP(Y482,$AZ$1:$BD$4,4,FALSE),0,VLOOKUP(Y482,$AZ$1:$BD$4,5,FALSE))</f>
        <v>62.255430163208331</v>
      </c>
      <c r="AF482" s="29">
        <f t="shared" si="56"/>
        <v>0</v>
      </c>
      <c r="AG482" s="29">
        <f t="shared" si="57"/>
        <v>0</v>
      </c>
      <c r="AH482" s="28">
        <f t="shared" si="63"/>
        <v>0</v>
      </c>
      <c r="AI482" s="28">
        <f t="shared" si="60"/>
        <v>0</v>
      </c>
      <c r="AJ482" s="13">
        <f t="shared" ca="1" si="61"/>
        <v>12.399346803538336</v>
      </c>
      <c r="AK482" s="68">
        <v>0</v>
      </c>
      <c r="AL482" s="68">
        <v>0</v>
      </c>
      <c r="AM482" s="68" t="str">
        <f t="shared" si="62"/>
        <v>Non-Anthropogenic</v>
      </c>
      <c r="AO482" s="68"/>
      <c r="AP482" s="68"/>
      <c r="AY482" s="68"/>
      <c r="AZ482" s="68"/>
    </row>
    <row r="483" spans="1:52">
      <c r="A483" s="27">
        <v>1077</v>
      </c>
      <c r="B483" s="27" t="s">
        <v>585</v>
      </c>
      <c r="C483" s="27" t="s">
        <v>516</v>
      </c>
      <c r="D483" s="27">
        <v>14.50088</v>
      </c>
      <c r="E483" s="27">
        <v>-84.944119999999998</v>
      </c>
      <c r="F483" s="27" t="s">
        <v>66</v>
      </c>
      <c r="G483" s="27">
        <v>8</v>
      </c>
      <c r="H483" s="27" t="s">
        <v>53</v>
      </c>
      <c r="I483" s="27" t="s">
        <v>54</v>
      </c>
      <c r="J483" s="27" t="s">
        <v>520</v>
      </c>
      <c r="K483" s="27"/>
      <c r="L483" s="27" t="s">
        <v>61</v>
      </c>
      <c r="M483" s="27" t="s">
        <v>66</v>
      </c>
      <c r="N483" s="27">
        <v>9</v>
      </c>
      <c r="O483" s="27" t="s">
        <v>53</v>
      </c>
      <c r="P483" s="27" t="s">
        <v>57</v>
      </c>
      <c r="Q483" s="27" t="s">
        <v>560</v>
      </c>
      <c r="R483" s="27"/>
      <c r="S483" s="27" t="s">
        <v>53</v>
      </c>
      <c r="T483" s="27"/>
      <c r="U483" s="27"/>
      <c r="V483" s="27" t="s">
        <v>585</v>
      </c>
      <c r="W483" s="27">
        <v>14.50088</v>
      </c>
      <c r="X483" s="27">
        <v>-84.944119999999998</v>
      </c>
      <c r="Y483" s="27" t="s">
        <v>1983</v>
      </c>
      <c r="Z483" s="27" t="s">
        <v>1982</v>
      </c>
      <c r="AA483" s="27" t="s">
        <v>1929</v>
      </c>
      <c r="AB483" s="28">
        <f t="shared" si="58"/>
        <v>78.992111111111114</v>
      </c>
      <c r="AC483" s="28">
        <f ca="1">[3]!RandTruncNormal(AB483,VLOOKUP(Y483,$AZ$1:$BD$4,4,FALSE),0,VLOOKUP(Y483,$AZ$1:$BD$4,5,FALSE))</f>
        <v>90.739244270877151</v>
      </c>
      <c r="AD483" s="28">
        <f t="shared" si="59"/>
        <v>86.051000000000002</v>
      </c>
      <c r="AE483" s="28">
        <f ca="1">[3]!RandTruncNormal(AD483,VLOOKUP(Y483,$AZ$1:$BD$4,4,FALSE),0,VLOOKUP(Y483,$AZ$1:$BD$4,5,FALSE))</f>
        <v>90.053603340828786</v>
      </c>
      <c r="AF483" s="29">
        <f t="shared" si="56"/>
        <v>0.1111111111111111</v>
      </c>
      <c r="AG483" s="29">
        <f t="shared" si="57"/>
        <v>0</v>
      </c>
      <c r="AH483" s="28">
        <f t="shared" si="63"/>
        <v>0</v>
      </c>
      <c r="AI483" s="28">
        <f t="shared" si="60"/>
        <v>7.0588888888888883</v>
      </c>
      <c r="AJ483" s="13">
        <f t="shared" ca="1" si="61"/>
        <v>-0.68564093004836479</v>
      </c>
      <c r="AK483" s="68">
        <v>0</v>
      </c>
      <c r="AL483" s="68">
        <v>0</v>
      </c>
      <c r="AM483" s="68" t="str">
        <f t="shared" si="62"/>
        <v>Non-Anthropogenic</v>
      </c>
      <c r="AO483" s="68"/>
      <c r="AP483" s="68"/>
      <c r="AY483" s="68"/>
      <c r="AZ483" s="68"/>
    </row>
    <row r="484" spans="1:52">
      <c r="A484" s="27">
        <v>1079</v>
      </c>
      <c r="B484" s="27" t="s">
        <v>586</v>
      </c>
      <c r="C484" s="27" t="s">
        <v>516</v>
      </c>
      <c r="D484" s="27">
        <v>14.50005</v>
      </c>
      <c r="E484" s="27">
        <v>-84.688739999999996</v>
      </c>
      <c r="F484" s="27" t="s">
        <v>66</v>
      </c>
      <c r="G484" s="27">
        <v>9</v>
      </c>
      <c r="H484" s="27" t="s">
        <v>53</v>
      </c>
      <c r="I484" s="27" t="s">
        <v>54</v>
      </c>
      <c r="J484" s="27" t="s">
        <v>520</v>
      </c>
      <c r="K484" s="27"/>
      <c r="L484" s="27" t="s">
        <v>61</v>
      </c>
      <c r="M484" s="27" t="s">
        <v>66</v>
      </c>
      <c r="N484" s="27">
        <v>9</v>
      </c>
      <c r="O484" s="27" t="s">
        <v>53</v>
      </c>
      <c r="P484" s="27" t="s">
        <v>57</v>
      </c>
      <c r="Q484" s="27" t="s">
        <v>550</v>
      </c>
      <c r="R484" s="27"/>
      <c r="S484" s="27" t="s">
        <v>53</v>
      </c>
      <c r="T484" s="27"/>
      <c r="U484" s="27"/>
      <c r="V484" s="27" t="s">
        <v>586</v>
      </c>
      <c r="W484" s="27">
        <v>14.50005</v>
      </c>
      <c r="X484" s="27">
        <v>-84.688739999999996</v>
      </c>
      <c r="Y484" s="27" t="s">
        <v>1983</v>
      </c>
      <c r="Z484" s="27" t="s">
        <v>1979</v>
      </c>
      <c r="AA484" s="27" t="s">
        <v>1929</v>
      </c>
      <c r="AB484" s="28">
        <f t="shared" si="58"/>
        <v>86.051000000000002</v>
      </c>
      <c r="AC484" s="28">
        <f ca="1">[3]!RandTruncNormal(AB484,VLOOKUP(Y484,$AZ$1:$BD$4,4,FALSE),0,VLOOKUP(Y484,$AZ$1:$BD$4,5,FALSE))</f>
        <v>155.28760891186565</v>
      </c>
      <c r="AD484" s="28">
        <f t="shared" si="59"/>
        <v>86.051000000000002</v>
      </c>
      <c r="AE484" s="28">
        <f ca="1">[3]!RandTruncNormal(AD484,VLOOKUP(Y484,$AZ$1:$BD$4,4,FALSE),0,VLOOKUP(Y484,$AZ$1:$BD$4,5,FALSE))</f>
        <v>80.64276987371575</v>
      </c>
      <c r="AF484" s="29">
        <f t="shared" si="56"/>
        <v>0</v>
      </c>
      <c r="AG484" s="29">
        <f t="shared" si="57"/>
        <v>0</v>
      </c>
      <c r="AH484" s="28">
        <f t="shared" si="63"/>
        <v>0</v>
      </c>
      <c r="AI484" s="28">
        <f t="shared" si="60"/>
        <v>0</v>
      </c>
      <c r="AJ484" s="13">
        <f t="shared" ca="1" si="61"/>
        <v>-74.644839038149897</v>
      </c>
      <c r="AK484" s="68">
        <v>1</v>
      </c>
      <c r="AL484" s="68">
        <v>0</v>
      </c>
      <c r="AM484" s="68" t="str">
        <f t="shared" si="62"/>
        <v>Anthropogenic_rivers</v>
      </c>
      <c r="AO484" s="68"/>
      <c r="AP484" s="68"/>
      <c r="AY484" s="68"/>
      <c r="AZ484" s="68"/>
    </row>
    <row r="485" spans="1:52">
      <c r="A485" s="27">
        <v>1080</v>
      </c>
      <c r="B485" s="27" t="s">
        <v>587</v>
      </c>
      <c r="C485" s="27" t="s">
        <v>516</v>
      </c>
      <c r="D485" s="27">
        <v>14.415319999999999</v>
      </c>
      <c r="E485" s="27">
        <v>-83.542270000000002</v>
      </c>
      <c r="F485" s="27" t="s">
        <v>70</v>
      </c>
      <c r="G485" s="27">
        <v>9</v>
      </c>
      <c r="H485" s="27" t="s">
        <v>53</v>
      </c>
      <c r="I485" s="27" t="s">
        <v>54</v>
      </c>
      <c r="J485" s="27" t="s">
        <v>541</v>
      </c>
      <c r="K485" s="27"/>
      <c r="L485" s="27" t="s">
        <v>61</v>
      </c>
      <c r="M485" s="27" t="s">
        <v>70</v>
      </c>
      <c r="N485" s="27">
        <v>9</v>
      </c>
      <c r="O485" s="27" t="s">
        <v>53</v>
      </c>
      <c r="P485" s="27" t="s">
        <v>57</v>
      </c>
      <c r="Q485" s="27" t="s">
        <v>578</v>
      </c>
      <c r="R485" s="27"/>
      <c r="S485" s="27" t="s">
        <v>53</v>
      </c>
      <c r="T485" s="27"/>
      <c r="U485" s="27"/>
      <c r="V485" s="27" t="s">
        <v>587</v>
      </c>
      <c r="W485" s="27">
        <v>14.415319999999999</v>
      </c>
      <c r="X485" s="27">
        <v>-83.542270000000002</v>
      </c>
      <c r="Y485" s="27" t="s">
        <v>1976</v>
      </c>
      <c r="Z485" s="27" t="s">
        <v>1979</v>
      </c>
      <c r="AA485" s="27" t="s">
        <v>1929</v>
      </c>
      <c r="AB485" s="28">
        <f t="shared" si="58"/>
        <v>34.963299999999997</v>
      </c>
      <c r="AC485" s="28">
        <f ca="1">[3]!RandTruncNormal(AB485,VLOOKUP(Y485,$AZ$1:$BD$4,4,FALSE),0,VLOOKUP(Y485,$AZ$1:$BD$4,5,FALSE))</f>
        <v>49.818701484777023</v>
      </c>
      <c r="AD485" s="28">
        <f t="shared" si="59"/>
        <v>34.963299999999997</v>
      </c>
      <c r="AE485" s="28">
        <f ca="1">[3]!RandTruncNormal(AD485,VLOOKUP(Y485,$AZ$1:$BD$4,4,FALSE),0,VLOOKUP(Y485,$AZ$1:$BD$4,5,FALSE))</f>
        <v>64.260315477955231</v>
      </c>
      <c r="AF485" s="29">
        <f t="shared" si="56"/>
        <v>0</v>
      </c>
      <c r="AG485" s="29">
        <f t="shared" si="57"/>
        <v>0</v>
      </c>
      <c r="AH485" s="28">
        <f t="shared" si="63"/>
        <v>0</v>
      </c>
      <c r="AI485" s="28">
        <f t="shared" si="60"/>
        <v>0</v>
      </c>
      <c r="AJ485" s="13">
        <f t="shared" ca="1" si="61"/>
        <v>14.441613993178208</v>
      </c>
      <c r="AK485" s="68">
        <v>0</v>
      </c>
      <c r="AL485" s="68">
        <v>0</v>
      </c>
      <c r="AM485" s="68" t="str">
        <f t="shared" si="62"/>
        <v>Non-Anthropogenic</v>
      </c>
      <c r="AO485" s="68"/>
      <c r="AP485" s="68"/>
      <c r="AY485" s="68"/>
      <c r="AZ485" s="68"/>
    </row>
    <row r="486" spans="1:52">
      <c r="A486" s="27">
        <v>1081</v>
      </c>
      <c r="B486" s="27" t="s">
        <v>588</v>
      </c>
      <c r="C486" s="27" t="s">
        <v>516</v>
      </c>
      <c r="D486" s="27">
        <v>14.50085</v>
      </c>
      <c r="E486" s="27">
        <v>-84.433909999999997</v>
      </c>
      <c r="F486" s="27" t="s">
        <v>66</v>
      </c>
      <c r="G486" s="27">
        <v>9</v>
      </c>
      <c r="H486" s="27" t="s">
        <v>53</v>
      </c>
      <c r="I486" s="27" t="s">
        <v>54</v>
      </c>
      <c r="J486" s="27" t="s">
        <v>520</v>
      </c>
      <c r="K486" s="27"/>
      <c r="L486" s="27" t="s">
        <v>61</v>
      </c>
      <c r="M486" s="27" t="s">
        <v>66</v>
      </c>
      <c r="N486" s="27">
        <v>9</v>
      </c>
      <c r="O486" s="27" t="s">
        <v>53</v>
      </c>
      <c r="P486" s="27" t="s">
        <v>54</v>
      </c>
      <c r="Q486" s="27" t="s">
        <v>525</v>
      </c>
      <c r="R486" s="27"/>
      <c r="S486" s="27" t="s">
        <v>61</v>
      </c>
      <c r="T486" s="27"/>
      <c r="U486" s="27" t="s">
        <v>1984</v>
      </c>
      <c r="V486" s="27" t="s">
        <v>588</v>
      </c>
      <c r="W486" s="27">
        <v>14.50085</v>
      </c>
      <c r="X486" s="27">
        <v>-84.433909999999997</v>
      </c>
      <c r="Y486" s="27" t="s">
        <v>1983</v>
      </c>
      <c r="Z486" s="27" t="s">
        <v>1979</v>
      </c>
      <c r="AA486" s="27" t="s">
        <v>1929</v>
      </c>
      <c r="AB486" s="28">
        <f t="shared" si="58"/>
        <v>86.051000000000002</v>
      </c>
      <c r="AC486" s="28">
        <f ca="1">[3]!RandTruncNormal(AB486,VLOOKUP(Y486,$AZ$1:$BD$4,4,FALSE),0,VLOOKUP(Y486,$AZ$1:$BD$4,5,FALSE))</f>
        <v>98.330044504310095</v>
      </c>
      <c r="AD486" s="28">
        <f t="shared" si="59"/>
        <v>86.051000000000002</v>
      </c>
      <c r="AE486" s="28">
        <f ca="1">[3]!RandTruncNormal(AD486,VLOOKUP(Y486,$AZ$1:$BD$4,4,FALSE),0,VLOOKUP(Y486,$AZ$1:$BD$4,5,FALSE))</f>
        <v>89.698995260322448</v>
      </c>
      <c r="AF486" s="29">
        <f t="shared" si="56"/>
        <v>0</v>
      </c>
      <c r="AG486" s="29">
        <f t="shared" si="57"/>
        <v>0</v>
      </c>
      <c r="AH486" s="28">
        <f t="shared" si="63"/>
        <v>0</v>
      </c>
      <c r="AI486" s="28">
        <f t="shared" si="60"/>
        <v>0</v>
      </c>
      <c r="AJ486" s="13">
        <f t="shared" ca="1" si="61"/>
        <v>-8.6310492439876469</v>
      </c>
      <c r="AK486" s="68">
        <v>0</v>
      </c>
      <c r="AL486" s="68">
        <v>0</v>
      </c>
      <c r="AM486" s="68" t="str">
        <f t="shared" si="62"/>
        <v>Non-Anthropogenic</v>
      </c>
      <c r="AO486" s="68"/>
      <c r="AP486" s="68"/>
      <c r="AY486" s="68"/>
      <c r="AZ486" s="68"/>
    </row>
    <row r="487" spans="1:52">
      <c r="A487" s="27">
        <v>1084</v>
      </c>
      <c r="B487" s="27" t="s">
        <v>589</v>
      </c>
      <c r="C487" s="27" t="s">
        <v>516</v>
      </c>
      <c r="D487" s="27">
        <v>14.500500000000001</v>
      </c>
      <c r="E487" s="27">
        <v>-84.901449999999997</v>
      </c>
      <c r="F487" s="27" t="s">
        <v>66</v>
      </c>
      <c r="G487" s="27">
        <v>7</v>
      </c>
      <c r="H487" s="27" t="s">
        <v>53</v>
      </c>
      <c r="I487" s="27" t="s">
        <v>54</v>
      </c>
      <c r="J487" s="27" t="s">
        <v>520</v>
      </c>
      <c r="K487" s="27"/>
      <c r="L487" s="27" t="s">
        <v>61</v>
      </c>
      <c r="M487" s="27" t="s">
        <v>66</v>
      </c>
      <c r="N487" s="27">
        <v>9</v>
      </c>
      <c r="O487" s="27" t="s">
        <v>53</v>
      </c>
      <c r="P487" s="27" t="s">
        <v>57</v>
      </c>
      <c r="Q487" s="27" t="s">
        <v>560</v>
      </c>
      <c r="R487" s="27"/>
      <c r="S487" s="27" t="s">
        <v>53</v>
      </c>
      <c r="T487" s="27"/>
      <c r="U487" s="27"/>
      <c r="V487" s="27" t="s">
        <v>589</v>
      </c>
      <c r="W487" s="27">
        <v>14.500500000000001</v>
      </c>
      <c r="X487" s="27">
        <v>-84.901449999999997</v>
      </c>
      <c r="Y487" s="27" t="s">
        <v>1983</v>
      </c>
      <c r="Z487" s="27" t="s">
        <v>1982</v>
      </c>
      <c r="AA487" s="27" t="s">
        <v>1929</v>
      </c>
      <c r="AB487" s="28">
        <f t="shared" si="58"/>
        <v>71.933222222222227</v>
      </c>
      <c r="AC487" s="28">
        <f ca="1">[3]!RandTruncNormal(AB487,VLOOKUP(Y487,$AZ$1:$BD$4,4,FALSE),0,VLOOKUP(Y487,$AZ$1:$BD$4,5,FALSE))</f>
        <v>43.17783503292965</v>
      </c>
      <c r="AD487" s="28">
        <f t="shared" si="59"/>
        <v>86.051000000000002</v>
      </c>
      <c r="AE487" s="28">
        <f ca="1">[3]!RandTruncNormal(AD487,VLOOKUP(Y487,$AZ$1:$BD$4,4,FALSE),0,VLOOKUP(Y487,$AZ$1:$BD$4,5,FALSE))</f>
        <v>82.747484550095109</v>
      </c>
      <c r="AF487" s="29">
        <f t="shared" si="56"/>
        <v>0.22222222222222221</v>
      </c>
      <c r="AG487" s="29">
        <f t="shared" si="57"/>
        <v>0.22222222222222221</v>
      </c>
      <c r="AH487" s="28">
        <f t="shared" si="63"/>
        <v>14.117777777777777</v>
      </c>
      <c r="AI487" s="28">
        <f t="shared" si="60"/>
        <v>14.117777777777777</v>
      </c>
      <c r="AJ487" s="13">
        <f t="shared" ca="1" si="61"/>
        <v>39.569649517165459</v>
      </c>
      <c r="AK487" s="68">
        <v>0</v>
      </c>
      <c r="AL487" s="68">
        <v>0</v>
      </c>
      <c r="AM487" s="68" t="str">
        <f t="shared" si="62"/>
        <v>Non-Anthropogenic</v>
      </c>
      <c r="AO487" s="68"/>
      <c r="AP487" s="68"/>
      <c r="AY487" s="68"/>
      <c r="AZ487" s="68"/>
    </row>
    <row r="488" spans="1:52">
      <c r="A488" s="27">
        <v>1087</v>
      </c>
      <c r="B488" s="27" t="s">
        <v>590</v>
      </c>
      <c r="C488" s="27" t="s">
        <v>516</v>
      </c>
      <c r="D488" s="27">
        <v>14.50046</v>
      </c>
      <c r="E488" s="27">
        <v>-84.646360000000001</v>
      </c>
      <c r="F488" s="27" t="s">
        <v>66</v>
      </c>
      <c r="G488" s="27">
        <v>9</v>
      </c>
      <c r="H488" s="27" t="s">
        <v>53</v>
      </c>
      <c r="I488" s="27" t="s">
        <v>54</v>
      </c>
      <c r="J488" s="27" t="s">
        <v>545</v>
      </c>
      <c r="K488" s="27"/>
      <c r="L488" s="27" t="s">
        <v>61</v>
      </c>
      <c r="M488" s="27" t="s">
        <v>66</v>
      </c>
      <c r="N488" s="27">
        <v>9</v>
      </c>
      <c r="O488" s="27" t="s">
        <v>53</v>
      </c>
      <c r="P488" s="27" t="s">
        <v>57</v>
      </c>
      <c r="Q488" s="27" t="s">
        <v>550</v>
      </c>
      <c r="R488" s="27"/>
      <c r="S488" s="27" t="s">
        <v>53</v>
      </c>
      <c r="T488" s="27"/>
      <c r="U488" s="27"/>
      <c r="V488" s="27" t="s">
        <v>590</v>
      </c>
      <c r="W488" s="27">
        <v>14.50046</v>
      </c>
      <c r="X488" s="27">
        <v>-84.646360000000001</v>
      </c>
      <c r="Y488" s="27" t="s">
        <v>1983</v>
      </c>
      <c r="Z488" s="27" t="s">
        <v>1979</v>
      </c>
      <c r="AA488" s="27" t="s">
        <v>1929</v>
      </c>
      <c r="AB488" s="28">
        <f t="shared" si="58"/>
        <v>86.051000000000002</v>
      </c>
      <c r="AC488" s="28">
        <f ca="1">[3]!RandTruncNormal(AB488,VLOOKUP(Y488,$AZ$1:$BD$4,4,FALSE),0,VLOOKUP(Y488,$AZ$1:$BD$4,5,FALSE))</f>
        <v>116.24224711540494</v>
      </c>
      <c r="AD488" s="28">
        <f t="shared" si="59"/>
        <v>86.051000000000002</v>
      </c>
      <c r="AE488" s="28">
        <f ca="1">[3]!RandTruncNormal(AD488,VLOOKUP(Y488,$AZ$1:$BD$4,4,FALSE),0,VLOOKUP(Y488,$AZ$1:$BD$4,5,FALSE))</f>
        <v>78.219286720076838</v>
      </c>
      <c r="AF488" s="29">
        <f t="shared" si="56"/>
        <v>0</v>
      </c>
      <c r="AG488" s="29">
        <f t="shared" si="57"/>
        <v>0</v>
      </c>
      <c r="AH488" s="28">
        <f t="shared" si="63"/>
        <v>0</v>
      </c>
      <c r="AI488" s="28">
        <f t="shared" si="60"/>
        <v>0</v>
      </c>
      <c r="AJ488" s="13">
        <f t="shared" ca="1" si="61"/>
        <v>-38.022960395328099</v>
      </c>
      <c r="AK488" s="68">
        <v>0</v>
      </c>
      <c r="AL488" s="68">
        <v>0</v>
      </c>
      <c r="AM488" s="68" t="str">
        <f t="shared" si="62"/>
        <v>Non-Anthropogenic</v>
      </c>
      <c r="AO488" s="68"/>
      <c r="AP488" s="68"/>
      <c r="AY488" s="68"/>
      <c r="AZ488" s="68"/>
    </row>
    <row r="489" spans="1:52">
      <c r="A489" s="27">
        <v>1088</v>
      </c>
      <c r="B489" s="27" t="s">
        <v>591</v>
      </c>
      <c r="C489" s="27" t="s">
        <v>516</v>
      </c>
      <c r="D489" s="27">
        <v>14.50042</v>
      </c>
      <c r="E489" s="27">
        <v>-84.476290000000006</v>
      </c>
      <c r="F489" s="27" t="s">
        <v>66</v>
      </c>
      <c r="G489" s="27">
        <v>8</v>
      </c>
      <c r="H489" s="27" t="s">
        <v>53</v>
      </c>
      <c r="I489" s="27" t="s">
        <v>54</v>
      </c>
      <c r="J489" s="27" t="s">
        <v>520</v>
      </c>
      <c r="K489" s="27"/>
      <c r="L489" s="27" t="s">
        <v>61</v>
      </c>
      <c r="M489" s="27" t="s">
        <v>66</v>
      </c>
      <c r="N489" s="27">
        <v>8</v>
      </c>
      <c r="O489" s="27" t="s">
        <v>53</v>
      </c>
      <c r="P489" s="27" t="s">
        <v>54</v>
      </c>
      <c r="Q489" s="27" t="s">
        <v>525</v>
      </c>
      <c r="R489" s="27"/>
      <c r="S489" s="27" t="s">
        <v>61</v>
      </c>
      <c r="T489" s="27"/>
      <c r="U489" s="27" t="s">
        <v>1984</v>
      </c>
      <c r="V489" s="27" t="s">
        <v>591</v>
      </c>
      <c r="W489" s="27">
        <v>14.50042</v>
      </c>
      <c r="X489" s="27">
        <v>-84.476290000000006</v>
      </c>
      <c r="Y489" s="27" t="s">
        <v>1983</v>
      </c>
      <c r="Z489" s="27" t="s">
        <v>1979</v>
      </c>
      <c r="AA489" s="27" t="s">
        <v>1929</v>
      </c>
      <c r="AB489" s="28">
        <f t="shared" si="58"/>
        <v>78.992111111111114</v>
      </c>
      <c r="AC489" s="28">
        <f ca="1">[3]!RandTruncNormal(AB489,VLOOKUP(Y489,$AZ$1:$BD$4,4,FALSE),0,VLOOKUP(Y489,$AZ$1:$BD$4,5,FALSE))</f>
        <v>43.025484385721519</v>
      </c>
      <c r="AD489" s="28">
        <f t="shared" si="59"/>
        <v>78.992111111111114</v>
      </c>
      <c r="AE489" s="28">
        <f ca="1">[3]!RandTruncNormal(AD489,VLOOKUP(Y489,$AZ$1:$BD$4,4,FALSE),0,VLOOKUP(Y489,$AZ$1:$BD$4,5,FALSE))</f>
        <v>59.369158111402072</v>
      </c>
      <c r="AF489" s="29">
        <f t="shared" si="56"/>
        <v>0</v>
      </c>
      <c r="AG489" s="29">
        <f t="shared" si="57"/>
        <v>0</v>
      </c>
      <c r="AH489" s="28">
        <f t="shared" si="63"/>
        <v>0</v>
      </c>
      <c r="AI489" s="28">
        <f t="shared" si="60"/>
        <v>0</v>
      </c>
      <c r="AJ489" s="13">
        <f t="shared" ca="1" si="61"/>
        <v>16.343673725680553</v>
      </c>
      <c r="AK489" s="68">
        <v>0</v>
      </c>
      <c r="AL489" s="68">
        <v>0</v>
      </c>
      <c r="AM489" s="68" t="str">
        <f t="shared" si="62"/>
        <v>Non-Anthropogenic</v>
      </c>
      <c r="AO489" s="68"/>
      <c r="AP489" s="68"/>
      <c r="AY489" s="68"/>
      <c r="AZ489" s="68"/>
    </row>
    <row r="490" spans="1:52">
      <c r="A490" s="27">
        <v>1089</v>
      </c>
      <c r="B490" s="27" t="s">
        <v>592</v>
      </c>
      <c r="C490" s="27" t="s">
        <v>516</v>
      </c>
      <c r="D490" s="27">
        <v>14.49953</v>
      </c>
      <c r="E490" s="27">
        <v>-83.498350000000002</v>
      </c>
      <c r="F490" s="27" t="s">
        <v>68</v>
      </c>
      <c r="G490" s="27">
        <v>3</v>
      </c>
      <c r="H490" s="27" t="s">
        <v>56</v>
      </c>
      <c r="I490" s="27" t="s">
        <v>54</v>
      </c>
      <c r="J490" s="27" t="s">
        <v>541</v>
      </c>
      <c r="K490" s="27"/>
      <c r="L490" s="27" t="s">
        <v>61</v>
      </c>
      <c r="M490" s="27" t="s">
        <v>68</v>
      </c>
      <c r="N490" s="27">
        <v>3</v>
      </c>
      <c r="O490" s="27" t="s">
        <v>56</v>
      </c>
      <c r="P490" s="27" t="s">
        <v>54</v>
      </c>
      <c r="Q490" s="27" t="s">
        <v>593</v>
      </c>
      <c r="R490" s="27"/>
      <c r="S490" s="27" t="s">
        <v>61</v>
      </c>
      <c r="T490" s="27"/>
      <c r="U490" s="27" t="s">
        <v>526</v>
      </c>
      <c r="V490" s="27" t="s">
        <v>592</v>
      </c>
      <c r="W490" s="27">
        <v>14.49953</v>
      </c>
      <c r="X490" s="27">
        <v>-83.498350000000002</v>
      </c>
      <c r="Y490" s="27" t="s">
        <v>1976</v>
      </c>
      <c r="Z490" s="27" t="s">
        <v>1979</v>
      </c>
      <c r="AA490" s="27" t="s">
        <v>1929</v>
      </c>
      <c r="AB490" s="28">
        <f t="shared" si="58"/>
        <v>11.654433333333332</v>
      </c>
      <c r="AC490" s="28">
        <f ca="1">[3]!RandTruncNormal(AB490,VLOOKUP(Y490,$AZ$1:$BD$4,4,FALSE),0,VLOOKUP(Y490,$AZ$1:$BD$4,5,FALSE))</f>
        <v>11.996977442070737</v>
      </c>
      <c r="AD490" s="28">
        <f t="shared" si="59"/>
        <v>11.654433333333332</v>
      </c>
      <c r="AE490" s="28">
        <f ca="1">[3]!RandTruncNormal(AD490,VLOOKUP(Y490,$AZ$1:$BD$4,4,FALSE),0,VLOOKUP(Y490,$AZ$1:$BD$4,5,FALSE))</f>
        <v>31.72412540409001</v>
      </c>
      <c r="AF490" s="29">
        <f t="shared" si="56"/>
        <v>0</v>
      </c>
      <c r="AG490" s="29">
        <f t="shared" si="57"/>
        <v>0</v>
      </c>
      <c r="AH490" s="28">
        <f t="shared" si="63"/>
        <v>0</v>
      </c>
      <c r="AI490" s="28">
        <f t="shared" si="60"/>
        <v>0</v>
      </c>
      <c r="AJ490" s="13">
        <f t="shared" ca="1" si="61"/>
        <v>19.727147962019274</v>
      </c>
      <c r="AK490" s="68">
        <v>0</v>
      </c>
      <c r="AL490" s="68">
        <v>0</v>
      </c>
      <c r="AM490" s="68" t="str">
        <f t="shared" si="62"/>
        <v>Non-Anthropogenic</v>
      </c>
      <c r="AO490" s="68"/>
      <c r="AP490" s="68"/>
      <c r="AY490" s="68"/>
      <c r="AZ490" s="68"/>
    </row>
    <row r="491" spans="1:52">
      <c r="A491" s="27">
        <v>1090</v>
      </c>
      <c r="B491" s="27" t="s">
        <v>594</v>
      </c>
      <c r="C491" s="27" t="s">
        <v>516</v>
      </c>
      <c r="D491" s="27">
        <v>14.50034</v>
      </c>
      <c r="E491" s="27">
        <v>-84.221199999999996</v>
      </c>
      <c r="F491" s="27" t="s">
        <v>66</v>
      </c>
      <c r="G491" s="27">
        <v>7</v>
      </c>
      <c r="H491" s="27" t="s">
        <v>53</v>
      </c>
      <c r="I491" s="27" t="s">
        <v>54</v>
      </c>
      <c r="J491" s="27" t="s">
        <v>520</v>
      </c>
      <c r="K491" s="27"/>
      <c r="L491" s="27" t="s">
        <v>61</v>
      </c>
      <c r="M491" s="27" t="s">
        <v>65</v>
      </c>
      <c r="N491" s="27">
        <v>6</v>
      </c>
      <c r="O491" s="27" t="s">
        <v>53</v>
      </c>
      <c r="P491" s="27" t="s">
        <v>57</v>
      </c>
      <c r="Q491" s="27" t="s">
        <v>595</v>
      </c>
      <c r="R491" s="27"/>
      <c r="S491" s="27" t="s">
        <v>53</v>
      </c>
      <c r="T491" s="27"/>
      <c r="U491" s="27"/>
      <c r="V491" s="27" t="s">
        <v>594</v>
      </c>
      <c r="W491" s="27">
        <v>14.50034</v>
      </c>
      <c r="X491" s="27">
        <v>-84.221199999999996</v>
      </c>
      <c r="Y491" s="27" t="s">
        <v>1983</v>
      </c>
      <c r="Z491" s="27" t="s">
        <v>1977</v>
      </c>
      <c r="AA491" s="27" t="s">
        <v>1929</v>
      </c>
      <c r="AB491" s="28">
        <f t="shared" si="58"/>
        <v>71.933222222222227</v>
      </c>
      <c r="AC491" s="28">
        <f ca="1">[3]!RandTruncNormal(AB491,VLOOKUP(Y491,$AZ$1:$BD$4,4,FALSE),0,VLOOKUP(Y491,$AZ$1:$BD$4,5,FALSE))</f>
        <v>54.652338529905926</v>
      </c>
      <c r="AD491" s="28">
        <f t="shared" si="59"/>
        <v>64.87433333333334</v>
      </c>
      <c r="AE491" s="28">
        <f ca="1">[3]!RandTruncNormal(AD491,VLOOKUP(Y491,$AZ$1:$BD$4,4,FALSE),0,VLOOKUP(Y491,$AZ$1:$BD$4,5,FALSE))</f>
        <v>142.64463647937845</v>
      </c>
      <c r="AF491" s="29">
        <f t="shared" si="56"/>
        <v>-0.1111111111111111</v>
      </c>
      <c r="AG491" s="29">
        <f t="shared" si="57"/>
        <v>0</v>
      </c>
      <c r="AH491" s="28">
        <f t="shared" si="63"/>
        <v>0</v>
      </c>
      <c r="AI491" s="28">
        <f t="shared" si="60"/>
        <v>-7.0588888888888883</v>
      </c>
      <c r="AJ491" s="13">
        <f t="shared" ca="1" si="61"/>
        <v>87.992297949472515</v>
      </c>
      <c r="AK491" s="68">
        <v>0</v>
      </c>
      <c r="AL491" s="68">
        <v>0</v>
      </c>
      <c r="AM491" s="68" t="str">
        <f t="shared" si="62"/>
        <v>Non-Anthropogenic</v>
      </c>
      <c r="AO491" s="68"/>
      <c r="AP491" s="68"/>
      <c r="AY491" s="68"/>
      <c r="AZ491" s="68"/>
    </row>
    <row r="492" spans="1:52">
      <c r="A492" s="27">
        <v>1092</v>
      </c>
      <c r="B492" s="27" t="s">
        <v>596</v>
      </c>
      <c r="C492" s="27" t="s">
        <v>516</v>
      </c>
      <c r="D492" s="27">
        <v>14.58667</v>
      </c>
      <c r="E492" s="27">
        <v>-85.030259999999998</v>
      </c>
      <c r="F492" s="27" t="s">
        <v>66</v>
      </c>
      <c r="G492" s="27">
        <v>8</v>
      </c>
      <c r="H492" s="27" t="s">
        <v>53</v>
      </c>
      <c r="I492" s="27" t="s">
        <v>54</v>
      </c>
      <c r="J492" s="27" t="s">
        <v>597</v>
      </c>
      <c r="K492" s="27"/>
      <c r="L492" s="27" t="s">
        <v>61</v>
      </c>
      <c r="M492" s="27" t="s">
        <v>65</v>
      </c>
      <c r="N492" s="27">
        <v>4</v>
      </c>
      <c r="O492" s="27" t="s">
        <v>53</v>
      </c>
      <c r="P492" s="27" t="s">
        <v>57</v>
      </c>
      <c r="Q492" s="27" t="s">
        <v>598</v>
      </c>
      <c r="R492" s="27"/>
      <c r="S492" s="27" t="s">
        <v>53</v>
      </c>
      <c r="T492" s="27"/>
      <c r="U492" s="27"/>
      <c r="V492" s="27" t="s">
        <v>596</v>
      </c>
      <c r="W492" s="27">
        <v>14.58667</v>
      </c>
      <c r="X492" s="27">
        <v>-85.030259999999998</v>
      </c>
      <c r="Y492" s="27" t="s">
        <v>1983</v>
      </c>
      <c r="Z492" s="27" t="s">
        <v>1977</v>
      </c>
      <c r="AA492" s="27" t="s">
        <v>1929</v>
      </c>
      <c r="AB492" s="28">
        <f t="shared" si="58"/>
        <v>78.992111111111114</v>
      </c>
      <c r="AC492" s="28">
        <f ca="1">[3]!RandTruncNormal(AB492,VLOOKUP(Y492,$AZ$1:$BD$4,4,FALSE),0,VLOOKUP(Y492,$AZ$1:$BD$4,5,FALSE))</f>
        <v>48.452563258920371</v>
      </c>
      <c r="AD492" s="28">
        <f t="shared" si="59"/>
        <v>50.756555555555551</v>
      </c>
      <c r="AE492" s="28">
        <f ca="1">[3]!RandTruncNormal(AD492,VLOOKUP(Y492,$AZ$1:$BD$4,4,FALSE),0,VLOOKUP(Y492,$AZ$1:$BD$4,5,FALSE))</f>
        <v>90.223785199852713</v>
      </c>
      <c r="AF492" s="29">
        <f t="shared" si="56"/>
        <v>-0.44444444444444442</v>
      </c>
      <c r="AG492" s="29">
        <f t="shared" si="57"/>
        <v>-0.44444444444444442</v>
      </c>
      <c r="AH492" s="28">
        <f t="shared" si="63"/>
        <v>-28.235555555555553</v>
      </c>
      <c r="AI492" s="28">
        <f t="shared" si="60"/>
        <v>-28.235555555555553</v>
      </c>
      <c r="AJ492" s="13">
        <f t="shared" ca="1" si="61"/>
        <v>41.771221940932342</v>
      </c>
      <c r="AK492" s="68">
        <v>1</v>
      </c>
      <c r="AL492" s="68">
        <v>0</v>
      </c>
      <c r="AM492" s="68" t="str">
        <f t="shared" si="62"/>
        <v>Anthropogenic_rivers</v>
      </c>
      <c r="AO492" s="68"/>
      <c r="AP492" s="68"/>
      <c r="AY492" s="68"/>
      <c r="AZ492" s="68"/>
    </row>
    <row r="493" spans="1:52">
      <c r="A493" s="27">
        <v>1093</v>
      </c>
      <c r="B493" s="27" t="s">
        <v>599</v>
      </c>
      <c r="C493" s="27" t="s">
        <v>516</v>
      </c>
      <c r="D493" s="27">
        <v>14.50029</v>
      </c>
      <c r="E493" s="27">
        <v>-83.96611</v>
      </c>
      <c r="F493" s="27" t="s">
        <v>66</v>
      </c>
      <c r="G493" s="27">
        <v>9</v>
      </c>
      <c r="H493" s="27" t="s">
        <v>53</v>
      </c>
      <c r="I493" s="27" t="s">
        <v>54</v>
      </c>
      <c r="J493" s="27" t="s">
        <v>517</v>
      </c>
      <c r="K493" s="27"/>
      <c r="L493" s="27" t="s">
        <v>61</v>
      </c>
      <c r="M493" s="27" t="s">
        <v>66</v>
      </c>
      <c r="N493" s="27">
        <v>9</v>
      </c>
      <c r="O493" s="27" t="s">
        <v>53</v>
      </c>
      <c r="P493" s="27" t="s">
        <v>57</v>
      </c>
      <c r="Q493" s="27" t="s">
        <v>571</v>
      </c>
      <c r="R493" s="27"/>
      <c r="S493" s="27" t="s">
        <v>53</v>
      </c>
      <c r="T493" s="27"/>
      <c r="U493" s="27"/>
      <c r="V493" s="27" t="s">
        <v>599</v>
      </c>
      <c r="W493" s="27">
        <v>14.50029</v>
      </c>
      <c r="X493" s="27">
        <v>-83.96611</v>
      </c>
      <c r="Y493" s="27" t="s">
        <v>1983</v>
      </c>
      <c r="Z493" s="27" t="s">
        <v>1979</v>
      </c>
      <c r="AA493" s="27" t="s">
        <v>1929</v>
      </c>
      <c r="AB493" s="28">
        <f t="shared" si="58"/>
        <v>86.051000000000002</v>
      </c>
      <c r="AC493" s="28">
        <f ca="1">[3]!RandTruncNormal(AB493,VLOOKUP(Y493,$AZ$1:$BD$4,4,FALSE),0,VLOOKUP(Y493,$AZ$1:$BD$4,5,FALSE))</f>
        <v>159.95794776105944</v>
      </c>
      <c r="AD493" s="28">
        <f t="shared" si="59"/>
        <v>86.051000000000002</v>
      </c>
      <c r="AE493" s="28">
        <f ca="1">[3]!RandTruncNormal(AD493,VLOOKUP(Y493,$AZ$1:$BD$4,4,FALSE),0,VLOOKUP(Y493,$AZ$1:$BD$4,5,FALSE))</f>
        <v>28.104161122463161</v>
      </c>
      <c r="AF493" s="29">
        <f t="shared" si="56"/>
        <v>0</v>
      </c>
      <c r="AG493" s="29">
        <f t="shared" si="57"/>
        <v>0</v>
      </c>
      <c r="AH493" s="28">
        <f t="shared" si="63"/>
        <v>0</v>
      </c>
      <c r="AI493" s="28">
        <f t="shared" si="60"/>
        <v>0</v>
      </c>
      <c r="AJ493" s="13">
        <f t="shared" ca="1" si="61"/>
        <v>-131.85378663859629</v>
      </c>
      <c r="AK493" s="68">
        <v>0</v>
      </c>
      <c r="AL493" s="68">
        <v>0</v>
      </c>
      <c r="AM493" s="68" t="str">
        <f t="shared" si="62"/>
        <v>Non-Anthropogenic</v>
      </c>
      <c r="AO493" s="68"/>
      <c r="AP493" s="68"/>
      <c r="AY493" s="68"/>
      <c r="AZ493" s="68"/>
    </row>
    <row r="494" spans="1:52">
      <c r="A494" s="27">
        <v>1094</v>
      </c>
      <c r="B494" s="27" t="s">
        <v>600</v>
      </c>
      <c r="C494" s="27" t="s">
        <v>516</v>
      </c>
      <c r="D494" s="27">
        <v>14.585940000000001</v>
      </c>
      <c r="E494" s="27">
        <v>-84.774889999999999</v>
      </c>
      <c r="F494" s="27" t="s">
        <v>65</v>
      </c>
      <c r="G494" s="27">
        <v>5</v>
      </c>
      <c r="H494" s="27" t="s">
        <v>53</v>
      </c>
      <c r="I494" s="27" t="s">
        <v>54</v>
      </c>
      <c r="J494" s="27" t="s">
        <v>576</v>
      </c>
      <c r="K494" s="27"/>
      <c r="L494" s="27" t="s">
        <v>61</v>
      </c>
      <c r="M494" s="27" t="s">
        <v>66</v>
      </c>
      <c r="N494" s="27">
        <v>9</v>
      </c>
      <c r="O494" s="27" t="s">
        <v>53</v>
      </c>
      <c r="P494" s="27" t="s">
        <v>57</v>
      </c>
      <c r="Q494" s="27" t="s">
        <v>601</v>
      </c>
      <c r="R494" s="27"/>
      <c r="S494" s="27" t="s">
        <v>53</v>
      </c>
      <c r="T494" s="27"/>
      <c r="U494" s="27"/>
      <c r="V494" s="27" t="s">
        <v>600</v>
      </c>
      <c r="W494" s="27">
        <v>14.585940000000001</v>
      </c>
      <c r="X494" s="27">
        <v>-84.774889999999999</v>
      </c>
      <c r="Y494" s="27" t="s">
        <v>1983</v>
      </c>
      <c r="Z494" s="27" t="s">
        <v>1982</v>
      </c>
      <c r="AA494" s="27" t="s">
        <v>1928</v>
      </c>
      <c r="AB494" s="28">
        <f t="shared" si="58"/>
        <v>57.815444444444445</v>
      </c>
      <c r="AC494" s="28">
        <f ca="1">[3]!RandTruncNormal(AB494,VLOOKUP(Y494,$AZ$1:$BD$4,4,FALSE),0,VLOOKUP(Y494,$AZ$1:$BD$4,5,FALSE))</f>
        <v>33.48073565149452</v>
      </c>
      <c r="AD494" s="28">
        <f t="shared" si="59"/>
        <v>86.051000000000002</v>
      </c>
      <c r="AE494" s="28">
        <f ca="1">[3]!RandTruncNormal(AD494,VLOOKUP(Y494,$AZ$1:$BD$4,4,FALSE),0,VLOOKUP(Y494,$AZ$1:$BD$4,5,FALSE))</f>
        <v>22.944246495251754</v>
      </c>
      <c r="AF494" s="29">
        <f t="shared" si="56"/>
        <v>0.44444444444444442</v>
      </c>
      <c r="AG494" s="29">
        <f t="shared" si="57"/>
        <v>0.44444444444444442</v>
      </c>
      <c r="AH494" s="28">
        <f t="shared" si="63"/>
        <v>28.235555555555553</v>
      </c>
      <c r="AI494" s="28">
        <f t="shared" si="60"/>
        <v>28.235555555555553</v>
      </c>
      <c r="AJ494" s="13">
        <f t="shared" ca="1" si="61"/>
        <v>-10.536489156242766</v>
      </c>
      <c r="AK494" s="68">
        <v>0</v>
      </c>
      <c r="AL494" s="68">
        <v>1</v>
      </c>
      <c r="AM494" s="68" t="str">
        <f t="shared" si="62"/>
        <v>Anthopogenic_roads</v>
      </c>
      <c r="AO494" s="68"/>
      <c r="AP494" s="68"/>
      <c r="AY494" s="68"/>
      <c r="AZ494" s="68"/>
    </row>
    <row r="495" spans="1:52">
      <c r="A495" s="27">
        <v>1095</v>
      </c>
      <c r="B495" s="27" t="s">
        <v>602</v>
      </c>
      <c r="C495" s="27" t="s">
        <v>516</v>
      </c>
      <c r="D495" s="27">
        <v>14.5002</v>
      </c>
      <c r="E495" s="27">
        <v>-83.711020000000005</v>
      </c>
      <c r="F495" s="27" t="s">
        <v>68</v>
      </c>
      <c r="G495" s="27">
        <v>4</v>
      </c>
      <c r="H495" s="27" t="s">
        <v>56</v>
      </c>
      <c r="I495" s="27" t="s">
        <v>54</v>
      </c>
      <c r="J495" s="27" t="s">
        <v>552</v>
      </c>
      <c r="K495" s="27"/>
      <c r="L495" s="27" t="s">
        <v>61</v>
      </c>
      <c r="M495" s="27" t="s">
        <v>68</v>
      </c>
      <c r="N495" s="27">
        <v>3</v>
      </c>
      <c r="O495" s="27" t="s">
        <v>53</v>
      </c>
      <c r="P495" s="27" t="s">
        <v>54</v>
      </c>
      <c r="Q495" s="27" t="s">
        <v>562</v>
      </c>
      <c r="R495" s="27"/>
      <c r="S495" s="27" t="s">
        <v>61</v>
      </c>
      <c r="T495" s="27"/>
      <c r="U495" s="27" t="s">
        <v>558</v>
      </c>
      <c r="V495" s="27" t="s">
        <v>602</v>
      </c>
      <c r="W495" s="27">
        <v>14.5002</v>
      </c>
      <c r="X495" s="27">
        <v>-83.711020000000005</v>
      </c>
      <c r="Y495" s="27" t="s">
        <v>1976</v>
      </c>
      <c r="Z495" s="27" t="s">
        <v>1977</v>
      </c>
      <c r="AA495" s="27" t="s">
        <v>1929</v>
      </c>
      <c r="AB495" s="28">
        <f t="shared" si="58"/>
        <v>15.539244444444442</v>
      </c>
      <c r="AC495" s="28">
        <f ca="1">[3]!RandTruncNormal(AB495,VLOOKUP(Y495,$AZ$1:$BD$4,4,FALSE),0,VLOOKUP(Y495,$AZ$1:$BD$4,5,FALSE))</f>
        <v>21.483555173739944</v>
      </c>
      <c r="AD495" s="28">
        <f t="shared" si="59"/>
        <v>11.654433333333332</v>
      </c>
      <c r="AE495" s="28">
        <f ca="1">[3]!RandTruncNormal(AD495,VLOOKUP(Y495,$AZ$1:$BD$4,4,FALSE),0,VLOOKUP(Y495,$AZ$1:$BD$4,5,FALSE))</f>
        <v>2.6600099652042597</v>
      </c>
      <c r="AF495" s="29">
        <f t="shared" si="56"/>
        <v>-0.1111111111111111</v>
      </c>
      <c r="AG495" s="29">
        <f t="shared" si="57"/>
        <v>0</v>
      </c>
      <c r="AH495" s="28">
        <f t="shared" si="63"/>
        <v>0</v>
      </c>
      <c r="AI495" s="28">
        <f t="shared" si="60"/>
        <v>-3.8848111111111105</v>
      </c>
      <c r="AJ495" s="13">
        <f t="shared" ca="1" si="61"/>
        <v>-18.823545208535684</v>
      </c>
      <c r="AK495" s="68">
        <v>0</v>
      </c>
      <c r="AL495" s="68">
        <v>0</v>
      </c>
      <c r="AM495" s="68" t="str">
        <f t="shared" si="62"/>
        <v>Non-Anthropogenic</v>
      </c>
      <c r="AO495" s="68"/>
      <c r="AP495" s="68"/>
      <c r="AY495" s="68"/>
      <c r="AZ495" s="68"/>
    </row>
    <row r="496" spans="1:52">
      <c r="A496" s="27">
        <v>1096</v>
      </c>
      <c r="B496" s="27" t="s">
        <v>603</v>
      </c>
      <c r="C496" s="27" t="s">
        <v>516</v>
      </c>
      <c r="D496" s="27">
        <v>14.585039999999999</v>
      </c>
      <c r="E496" s="27">
        <v>-84.519559999999998</v>
      </c>
      <c r="F496" s="27" t="s">
        <v>66</v>
      </c>
      <c r="G496" s="27">
        <v>9</v>
      </c>
      <c r="H496" s="27" t="s">
        <v>53</v>
      </c>
      <c r="I496" s="27" t="s">
        <v>54</v>
      </c>
      <c r="J496" s="27" t="s">
        <v>517</v>
      </c>
      <c r="K496" s="27"/>
      <c r="L496" s="27" t="s">
        <v>61</v>
      </c>
      <c r="M496" s="27" t="s">
        <v>65</v>
      </c>
      <c r="N496" s="27">
        <v>6</v>
      </c>
      <c r="O496" s="27" t="s">
        <v>53</v>
      </c>
      <c r="P496" s="27" t="s">
        <v>57</v>
      </c>
      <c r="Q496" s="27" t="s">
        <v>604</v>
      </c>
      <c r="R496" s="27"/>
      <c r="S496" s="27" t="s">
        <v>53</v>
      </c>
      <c r="T496" s="27"/>
      <c r="U496" s="27" t="s">
        <v>605</v>
      </c>
      <c r="V496" s="27" t="s">
        <v>603</v>
      </c>
      <c r="W496" s="27">
        <v>14.585039999999999</v>
      </c>
      <c r="X496" s="27">
        <v>-84.519559999999998</v>
      </c>
      <c r="Y496" s="27" t="s">
        <v>1983</v>
      </c>
      <c r="Z496" s="27" t="s">
        <v>1977</v>
      </c>
      <c r="AA496" s="27" t="s">
        <v>1929</v>
      </c>
      <c r="AB496" s="28">
        <f t="shared" si="58"/>
        <v>86.051000000000002</v>
      </c>
      <c r="AC496" s="28">
        <f ca="1">[3]!RandTruncNormal(AB496,VLOOKUP(Y496,$AZ$1:$BD$4,4,FALSE),0,VLOOKUP(Y496,$AZ$1:$BD$4,5,FALSE))</f>
        <v>62.137716177557195</v>
      </c>
      <c r="AD496" s="28">
        <f t="shared" si="59"/>
        <v>64.87433333333334</v>
      </c>
      <c r="AE496" s="28">
        <f ca="1">[3]!RandTruncNormal(AD496,VLOOKUP(Y496,$AZ$1:$BD$4,4,FALSE),0,VLOOKUP(Y496,$AZ$1:$BD$4,5,FALSE))</f>
        <v>76.882871227703319</v>
      </c>
      <c r="AF496" s="29">
        <f t="shared" si="56"/>
        <v>-0.33333333333333331</v>
      </c>
      <c r="AG496" s="29">
        <f t="shared" si="57"/>
        <v>-0.33333333333333331</v>
      </c>
      <c r="AH496" s="28">
        <f t="shared" si="63"/>
        <v>-21.176666666666666</v>
      </c>
      <c r="AI496" s="28">
        <f t="shared" si="60"/>
        <v>-21.176666666666666</v>
      </c>
      <c r="AJ496" s="13">
        <f t="shared" ca="1" si="61"/>
        <v>14.745155050146124</v>
      </c>
      <c r="AK496" s="68">
        <v>1</v>
      </c>
      <c r="AL496" s="68">
        <v>0</v>
      </c>
      <c r="AM496" s="68" t="str">
        <f t="shared" si="62"/>
        <v>Anthropogenic_rivers</v>
      </c>
      <c r="AO496" s="68"/>
      <c r="AP496" s="68"/>
      <c r="AY496" s="68"/>
      <c r="AZ496" s="68"/>
    </row>
    <row r="497" spans="1:52">
      <c r="A497" s="27">
        <v>1097</v>
      </c>
      <c r="B497" s="27" t="s">
        <v>606</v>
      </c>
      <c r="C497" s="27" t="s">
        <v>516</v>
      </c>
      <c r="D497" s="27">
        <v>14.50015</v>
      </c>
      <c r="E497" s="27">
        <v>-83.455929999999995</v>
      </c>
      <c r="F497" s="27" t="s">
        <v>66</v>
      </c>
      <c r="G497" s="27">
        <v>9</v>
      </c>
      <c r="H497" s="27" t="s">
        <v>53</v>
      </c>
      <c r="I497" s="27" t="s">
        <v>54</v>
      </c>
      <c r="J497" s="27" t="s">
        <v>543</v>
      </c>
      <c r="K497" s="27"/>
      <c r="L497" s="27" t="s">
        <v>61</v>
      </c>
      <c r="M497" s="27" t="s">
        <v>66</v>
      </c>
      <c r="N497" s="27">
        <v>9</v>
      </c>
      <c r="O497" s="27" t="s">
        <v>53</v>
      </c>
      <c r="P497" s="27" t="s">
        <v>57</v>
      </c>
      <c r="Q497" s="27" t="s">
        <v>578</v>
      </c>
      <c r="R497" s="27"/>
      <c r="S497" s="27" t="s">
        <v>53</v>
      </c>
      <c r="T497" s="27"/>
      <c r="U497" s="27"/>
      <c r="V497" s="27" t="s">
        <v>606</v>
      </c>
      <c r="W497" s="27">
        <v>14.50015</v>
      </c>
      <c r="X497" s="27">
        <v>-83.455929999999995</v>
      </c>
      <c r="Y497" s="27" t="s">
        <v>1983</v>
      </c>
      <c r="Z497" s="27" t="s">
        <v>1979</v>
      </c>
      <c r="AA497" s="27" t="s">
        <v>1929</v>
      </c>
      <c r="AB497" s="28">
        <f t="shared" si="58"/>
        <v>86.051000000000002</v>
      </c>
      <c r="AC497" s="28">
        <f ca="1">[3]!RandTruncNormal(AB497,VLOOKUP(Y497,$AZ$1:$BD$4,4,FALSE),0,VLOOKUP(Y497,$AZ$1:$BD$4,5,FALSE))</f>
        <v>130.82216236130841</v>
      </c>
      <c r="AD497" s="28">
        <f t="shared" si="59"/>
        <v>86.051000000000002</v>
      </c>
      <c r="AE497" s="28">
        <f ca="1">[3]!RandTruncNormal(AD497,VLOOKUP(Y497,$AZ$1:$BD$4,4,FALSE),0,VLOOKUP(Y497,$AZ$1:$BD$4,5,FALSE))</f>
        <v>118.39243056637139</v>
      </c>
      <c r="AF497" s="29">
        <f t="shared" si="56"/>
        <v>0</v>
      </c>
      <c r="AG497" s="29">
        <f t="shared" si="57"/>
        <v>0</v>
      </c>
      <c r="AH497" s="28">
        <f t="shared" si="63"/>
        <v>0</v>
      </c>
      <c r="AI497" s="28">
        <f t="shared" si="60"/>
        <v>0</v>
      </c>
      <c r="AJ497" s="13">
        <f t="shared" ca="1" si="61"/>
        <v>-12.429731794937027</v>
      </c>
      <c r="AK497" s="68">
        <v>1</v>
      </c>
      <c r="AL497" s="68">
        <v>0</v>
      </c>
      <c r="AM497" s="68" t="str">
        <f t="shared" si="62"/>
        <v>Anthropogenic_rivers</v>
      </c>
      <c r="AO497" s="68"/>
      <c r="AP497" s="68"/>
      <c r="AY497" s="68"/>
      <c r="AZ497" s="68"/>
    </row>
    <row r="498" spans="1:52">
      <c r="A498" s="27">
        <v>1098</v>
      </c>
      <c r="B498" s="27" t="s">
        <v>607</v>
      </c>
      <c r="C498" s="27" t="s">
        <v>516</v>
      </c>
      <c r="D498" s="27">
        <v>14.585929999999999</v>
      </c>
      <c r="E498" s="27">
        <v>-84.264880000000005</v>
      </c>
      <c r="F498" s="27" t="s">
        <v>66</v>
      </c>
      <c r="G498" s="27">
        <v>7</v>
      </c>
      <c r="H498" s="27" t="s">
        <v>53</v>
      </c>
      <c r="I498" s="27" t="s">
        <v>54</v>
      </c>
      <c r="J498" s="27" t="s">
        <v>517</v>
      </c>
      <c r="K498" s="27"/>
      <c r="L498" s="27" t="s">
        <v>61</v>
      </c>
      <c r="M498" s="27" t="s">
        <v>66</v>
      </c>
      <c r="N498" s="27">
        <v>9</v>
      </c>
      <c r="O498" s="27" t="s">
        <v>53</v>
      </c>
      <c r="P498" s="27" t="s">
        <v>57</v>
      </c>
      <c r="Q498" s="27" t="s">
        <v>608</v>
      </c>
      <c r="R498" s="27"/>
      <c r="S498" s="27" t="s">
        <v>53</v>
      </c>
      <c r="T498" s="27"/>
      <c r="U498" s="27"/>
      <c r="V498" s="27" t="s">
        <v>607</v>
      </c>
      <c r="W498" s="27">
        <v>14.585929999999999</v>
      </c>
      <c r="X498" s="27">
        <v>-84.264880000000005</v>
      </c>
      <c r="Y498" s="27" t="s">
        <v>1983</v>
      </c>
      <c r="Z498" s="27" t="s">
        <v>1982</v>
      </c>
      <c r="AA498" s="27" t="s">
        <v>1929</v>
      </c>
      <c r="AB498" s="28">
        <f t="shared" si="58"/>
        <v>71.933222222222227</v>
      </c>
      <c r="AC498" s="28">
        <f ca="1">[3]!RandTruncNormal(AB498,VLOOKUP(Y498,$AZ$1:$BD$4,4,FALSE),0,VLOOKUP(Y498,$AZ$1:$BD$4,5,FALSE))</f>
        <v>66.638695410539711</v>
      </c>
      <c r="AD498" s="28">
        <f t="shared" si="59"/>
        <v>86.051000000000002</v>
      </c>
      <c r="AE498" s="28">
        <f ca="1">[3]!RandTruncNormal(AD498,VLOOKUP(Y498,$AZ$1:$BD$4,4,FALSE),0,VLOOKUP(Y498,$AZ$1:$BD$4,5,FALSE))</f>
        <v>70.797936747924311</v>
      </c>
      <c r="AF498" s="29">
        <f t="shared" si="56"/>
        <v>0.22222222222222221</v>
      </c>
      <c r="AG498" s="29">
        <f t="shared" si="57"/>
        <v>0.22222222222222221</v>
      </c>
      <c r="AH498" s="28">
        <f t="shared" si="63"/>
        <v>14.117777777777777</v>
      </c>
      <c r="AI498" s="28">
        <f t="shared" si="60"/>
        <v>14.117777777777777</v>
      </c>
      <c r="AJ498" s="13">
        <f t="shared" ca="1" si="61"/>
        <v>4.1592413373846</v>
      </c>
      <c r="AK498" s="68">
        <v>0</v>
      </c>
      <c r="AL498" s="68">
        <v>0</v>
      </c>
      <c r="AM498" s="68" t="str">
        <f t="shared" si="62"/>
        <v>Non-Anthropogenic</v>
      </c>
      <c r="AO498" s="68"/>
      <c r="AP498" s="68"/>
      <c r="AY498" s="68"/>
      <c r="AZ498" s="68"/>
    </row>
    <row r="499" spans="1:52">
      <c r="A499" s="27">
        <v>1099</v>
      </c>
      <c r="B499" s="27" t="s">
        <v>609</v>
      </c>
      <c r="C499" s="27" t="s">
        <v>516</v>
      </c>
      <c r="D499" s="27">
        <v>14.585559999999999</v>
      </c>
      <c r="E499" s="27">
        <v>-84.90222</v>
      </c>
      <c r="F499" s="27" t="s">
        <v>66</v>
      </c>
      <c r="G499" s="27">
        <v>9</v>
      </c>
      <c r="H499" s="27" t="s">
        <v>53</v>
      </c>
      <c r="I499" s="27" t="s">
        <v>54</v>
      </c>
      <c r="J499" s="27" t="s">
        <v>520</v>
      </c>
      <c r="K499" s="27"/>
      <c r="L499" s="27" t="s">
        <v>61</v>
      </c>
      <c r="M499" s="27" t="s">
        <v>66</v>
      </c>
      <c r="N499" s="27">
        <v>9</v>
      </c>
      <c r="O499" s="27" t="s">
        <v>53</v>
      </c>
      <c r="P499" s="27" t="s">
        <v>57</v>
      </c>
      <c r="Q499" s="27" t="s">
        <v>601</v>
      </c>
      <c r="R499" s="27"/>
      <c r="S499" s="27" t="s">
        <v>53</v>
      </c>
      <c r="T499" s="27"/>
      <c r="U499" s="27"/>
      <c r="V499" s="27" t="s">
        <v>609</v>
      </c>
      <c r="W499" s="27">
        <v>14.585559999999999</v>
      </c>
      <c r="X499" s="27">
        <v>-84.90222</v>
      </c>
      <c r="Y499" s="27" t="s">
        <v>1983</v>
      </c>
      <c r="Z499" s="27" t="s">
        <v>1979</v>
      </c>
      <c r="AA499" s="27" t="s">
        <v>1929</v>
      </c>
      <c r="AB499" s="28">
        <f t="shared" si="58"/>
        <v>86.051000000000002</v>
      </c>
      <c r="AC499" s="28">
        <f ca="1">[3]!RandTruncNormal(AB499,VLOOKUP(Y499,$AZ$1:$BD$4,4,FALSE),0,VLOOKUP(Y499,$AZ$1:$BD$4,5,FALSE))</f>
        <v>113.56350834947868</v>
      </c>
      <c r="AD499" s="28">
        <f t="shared" si="59"/>
        <v>86.051000000000002</v>
      </c>
      <c r="AE499" s="28">
        <f ca="1">[3]!RandTruncNormal(AD499,VLOOKUP(Y499,$AZ$1:$BD$4,4,FALSE),0,VLOOKUP(Y499,$AZ$1:$BD$4,5,FALSE))</f>
        <v>67.589323401909141</v>
      </c>
      <c r="AF499" s="29">
        <f t="shared" si="56"/>
        <v>0</v>
      </c>
      <c r="AG499" s="29">
        <f t="shared" si="57"/>
        <v>0</v>
      </c>
      <c r="AH499" s="28">
        <f t="shared" si="63"/>
        <v>0</v>
      </c>
      <c r="AI499" s="28">
        <f t="shared" si="60"/>
        <v>0</v>
      </c>
      <c r="AJ499" s="13">
        <f t="shared" ca="1" si="61"/>
        <v>-45.97418494756954</v>
      </c>
      <c r="AK499" s="68">
        <v>0</v>
      </c>
      <c r="AL499" s="68">
        <v>0</v>
      </c>
      <c r="AM499" s="68" t="str">
        <f t="shared" si="62"/>
        <v>Non-Anthropogenic</v>
      </c>
      <c r="AO499" s="68"/>
      <c r="AP499" s="68"/>
      <c r="AY499" s="68"/>
      <c r="AZ499" s="68"/>
    </row>
    <row r="500" spans="1:52">
      <c r="A500" s="27">
        <v>1101</v>
      </c>
      <c r="B500" s="27" t="s">
        <v>611</v>
      </c>
      <c r="C500" s="27" t="s">
        <v>516</v>
      </c>
      <c r="D500" s="27">
        <v>14.585520000000001</v>
      </c>
      <c r="E500" s="27">
        <v>-84.647220000000004</v>
      </c>
      <c r="F500" s="27" t="s">
        <v>66</v>
      </c>
      <c r="G500" s="27">
        <v>7</v>
      </c>
      <c r="H500" s="27" t="s">
        <v>53</v>
      </c>
      <c r="I500" s="27" t="s">
        <v>54</v>
      </c>
      <c r="J500" s="27" t="s">
        <v>520</v>
      </c>
      <c r="K500" s="27"/>
      <c r="L500" s="27" t="s">
        <v>61</v>
      </c>
      <c r="M500" s="27" t="s">
        <v>66</v>
      </c>
      <c r="N500" s="27">
        <v>9</v>
      </c>
      <c r="O500" s="27" t="s">
        <v>53</v>
      </c>
      <c r="P500" s="27" t="s">
        <v>57</v>
      </c>
      <c r="Q500" s="27" t="s">
        <v>612</v>
      </c>
      <c r="R500" s="27"/>
      <c r="S500" s="27" t="s">
        <v>53</v>
      </c>
      <c r="T500" s="27"/>
      <c r="U500" s="27"/>
      <c r="V500" s="27" t="s">
        <v>611</v>
      </c>
      <c r="W500" s="27">
        <v>14.585520000000001</v>
      </c>
      <c r="X500" s="27">
        <v>-84.647220000000004</v>
      </c>
      <c r="Y500" s="27" t="s">
        <v>1983</v>
      </c>
      <c r="Z500" s="27" t="s">
        <v>1982</v>
      </c>
      <c r="AA500" s="27" t="s">
        <v>1929</v>
      </c>
      <c r="AB500" s="28">
        <f t="shared" si="58"/>
        <v>71.933222222222227</v>
      </c>
      <c r="AC500" s="28">
        <f ca="1">[3]!RandTruncNormal(AB500,VLOOKUP(Y500,$AZ$1:$BD$4,4,FALSE),0,VLOOKUP(Y500,$AZ$1:$BD$4,5,FALSE))</f>
        <v>10.762385068522189</v>
      </c>
      <c r="AD500" s="28">
        <f t="shared" si="59"/>
        <v>86.051000000000002</v>
      </c>
      <c r="AE500" s="28">
        <f ca="1">[3]!RandTruncNormal(AD500,VLOOKUP(Y500,$AZ$1:$BD$4,4,FALSE),0,VLOOKUP(Y500,$AZ$1:$BD$4,5,FALSE))</f>
        <v>117.25213585533774</v>
      </c>
      <c r="AF500" s="29">
        <f t="shared" si="56"/>
        <v>0.22222222222222221</v>
      </c>
      <c r="AG500" s="29">
        <f t="shared" si="57"/>
        <v>0.22222222222222221</v>
      </c>
      <c r="AH500" s="28">
        <f t="shared" si="63"/>
        <v>14.117777777777777</v>
      </c>
      <c r="AI500" s="28">
        <f t="shared" si="60"/>
        <v>14.117777777777777</v>
      </c>
      <c r="AJ500" s="13">
        <f t="shared" ca="1" si="61"/>
        <v>106.48975078681555</v>
      </c>
      <c r="AK500" s="68">
        <v>0</v>
      </c>
      <c r="AL500" s="68">
        <v>0</v>
      </c>
      <c r="AM500" s="68" t="str">
        <f t="shared" si="62"/>
        <v>Non-Anthropogenic</v>
      </c>
      <c r="AO500" s="68"/>
      <c r="AP500" s="68"/>
      <c r="AY500" s="68"/>
      <c r="AZ500" s="68"/>
    </row>
    <row r="501" spans="1:52">
      <c r="A501" s="27">
        <v>1103</v>
      </c>
      <c r="B501" s="27" t="s">
        <v>615</v>
      </c>
      <c r="C501" s="27" t="s">
        <v>516</v>
      </c>
      <c r="D501" s="27">
        <v>14.585459999999999</v>
      </c>
      <c r="E501" s="27">
        <v>-84.392219999999995</v>
      </c>
      <c r="F501" s="27" t="s">
        <v>66</v>
      </c>
      <c r="G501" s="27">
        <v>8</v>
      </c>
      <c r="H501" s="27" t="s">
        <v>53</v>
      </c>
      <c r="I501" s="27" t="s">
        <v>54</v>
      </c>
      <c r="J501" s="27" t="s">
        <v>520</v>
      </c>
      <c r="K501" s="27"/>
      <c r="L501" s="27" t="s">
        <v>61</v>
      </c>
      <c r="M501" s="27" t="s">
        <v>66</v>
      </c>
      <c r="N501" s="27">
        <v>8</v>
      </c>
      <c r="O501" s="27" t="s">
        <v>53</v>
      </c>
      <c r="P501" s="27" t="s">
        <v>57</v>
      </c>
      <c r="Q501" s="27" t="s">
        <v>604</v>
      </c>
      <c r="R501" s="27"/>
      <c r="S501" s="27" t="s">
        <v>53</v>
      </c>
      <c r="T501" s="27"/>
      <c r="U501" s="27"/>
      <c r="V501" s="27" t="s">
        <v>615</v>
      </c>
      <c r="W501" s="27">
        <v>14.585459999999999</v>
      </c>
      <c r="X501" s="27">
        <v>-84.392219999999995</v>
      </c>
      <c r="Y501" s="27" t="s">
        <v>1983</v>
      </c>
      <c r="Z501" s="27" t="s">
        <v>1979</v>
      </c>
      <c r="AA501" s="27" t="s">
        <v>1929</v>
      </c>
      <c r="AB501" s="28">
        <f t="shared" si="58"/>
        <v>78.992111111111114</v>
      </c>
      <c r="AC501" s="28">
        <f ca="1">[3]!RandTruncNormal(AB501,VLOOKUP(Y501,$AZ$1:$BD$4,4,FALSE),0,VLOOKUP(Y501,$AZ$1:$BD$4,5,FALSE))</f>
        <v>69.388332097257091</v>
      </c>
      <c r="AD501" s="28">
        <f t="shared" si="59"/>
        <v>78.992111111111114</v>
      </c>
      <c r="AE501" s="28">
        <f ca="1">[3]!RandTruncNormal(AD501,VLOOKUP(Y501,$AZ$1:$BD$4,4,FALSE),0,VLOOKUP(Y501,$AZ$1:$BD$4,5,FALSE))</f>
        <v>126.76344694310052</v>
      </c>
      <c r="AF501" s="29">
        <f t="shared" si="56"/>
        <v>0</v>
      </c>
      <c r="AG501" s="29">
        <f t="shared" si="57"/>
        <v>0</v>
      </c>
      <c r="AH501" s="28">
        <f t="shared" si="63"/>
        <v>0</v>
      </c>
      <c r="AI501" s="28">
        <f t="shared" si="60"/>
        <v>0</v>
      </c>
      <c r="AJ501" s="13">
        <f t="shared" ca="1" si="61"/>
        <v>57.375114845843427</v>
      </c>
      <c r="AK501" s="68">
        <v>1</v>
      </c>
      <c r="AL501" s="68">
        <v>0</v>
      </c>
      <c r="AM501" s="68" t="str">
        <f t="shared" si="62"/>
        <v>Anthropogenic_rivers</v>
      </c>
      <c r="AO501" s="68"/>
      <c r="AP501" s="68"/>
      <c r="AY501" s="68"/>
      <c r="AZ501" s="68"/>
    </row>
    <row r="502" spans="1:52">
      <c r="A502" s="27">
        <v>1105</v>
      </c>
      <c r="B502" s="27" t="s">
        <v>616</v>
      </c>
      <c r="C502" s="27" t="s">
        <v>516</v>
      </c>
      <c r="D502" s="27">
        <v>14.585430000000001</v>
      </c>
      <c r="E502" s="27">
        <v>-84.137230000000002</v>
      </c>
      <c r="F502" s="27" t="s">
        <v>66</v>
      </c>
      <c r="G502" s="27">
        <v>9</v>
      </c>
      <c r="H502" s="27" t="s">
        <v>53</v>
      </c>
      <c r="I502" s="27" t="s">
        <v>54</v>
      </c>
      <c r="J502" s="27" t="s">
        <v>517</v>
      </c>
      <c r="K502" s="27"/>
      <c r="L502" s="27" t="s">
        <v>61</v>
      </c>
      <c r="M502" s="27" t="s">
        <v>66</v>
      </c>
      <c r="N502" s="27">
        <v>9</v>
      </c>
      <c r="O502" s="27" t="s">
        <v>53</v>
      </c>
      <c r="P502" s="27" t="s">
        <v>57</v>
      </c>
      <c r="Q502" s="27" t="s">
        <v>608</v>
      </c>
      <c r="R502" s="27"/>
      <c r="S502" s="27" t="s">
        <v>53</v>
      </c>
      <c r="T502" s="27"/>
      <c r="U502" s="27"/>
      <c r="V502" s="27" t="s">
        <v>616</v>
      </c>
      <c r="W502" s="27">
        <v>14.585430000000001</v>
      </c>
      <c r="X502" s="27">
        <v>-84.137230000000002</v>
      </c>
      <c r="Y502" s="27" t="s">
        <v>1983</v>
      </c>
      <c r="Z502" s="27" t="s">
        <v>1979</v>
      </c>
      <c r="AA502" s="27" t="s">
        <v>1929</v>
      </c>
      <c r="AB502" s="28">
        <f t="shared" si="58"/>
        <v>86.051000000000002</v>
      </c>
      <c r="AC502" s="28">
        <f ca="1">[3]!RandTruncNormal(AB502,VLOOKUP(Y502,$AZ$1:$BD$4,4,FALSE),0,VLOOKUP(Y502,$AZ$1:$BD$4,5,FALSE))</f>
        <v>99.117361023542387</v>
      </c>
      <c r="AD502" s="28">
        <f t="shared" si="59"/>
        <v>86.051000000000002</v>
      </c>
      <c r="AE502" s="28">
        <f ca="1">[3]!RandTruncNormal(AD502,VLOOKUP(Y502,$AZ$1:$BD$4,4,FALSE),0,VLOOKUP(Y502,$AZ$1:$BD$4,5,FALSE))</f>
        <v>118.29562282683997</v>
      </c>
      <c r="AF502" s="29">
        <f t="shared" si="56"/>
        <v>0</v>
      </c>
      <c r="AG502" s="29">
        <f t="shared" si="57"/>
        <v>0</v>
      </c>
      <c r="AH502" s="28">
        <f t="shared" si="63"/>
        <v>0</v>
      </c>
      <c r="AI502" s="28">
        <f t="shared" si="60"/>
        <v>0</v>
      </c>
      <c r="AJ502" s="13">
        <f t="shared" ca="1" si="61"/>
        <v>19.178261803297588</v>
      </c>
      <c r="AK502" s="68">
        <v>0</v>
      </c>
      <c r="AL502" s="68">
        <v>0</v>
      </c>
      <c r="AM502" s="68" t="str">
        <f t="shared" si="62"/>
        <v>Non-Anthropogenic</v>
      </c>
      <c r="AO502" s="68"/>
      <c r="AP502" s="68"/>
      <c r="AY502" s="68"/>
      <c r="AZ502" s="68"/>
    </row>
    <row r="503" spans="1:52">
      <c r="A503" s="27">
        <v>1107</v>
      </c>
      <c r="B503" s="27" t="s">
        <v>617</v>
      </c>
      <c r="C503" s="27" t="s">
        <v>516</v>
      </c>
      <c r="D503" s="27">
        <v>14.585369999999999</v>
      </c>
      <c r="E503" s="27">
        <v>-83.882230000000007</v>
      </c>
      <c r="F503" s="27" t="s">
        <v>68</v>
      </c>
      <c r="G503" s="27">
        <v>4</v>
      </c>
      <c r="H503" s="27" t="s">
        <v>61</v>
      </c>
      <c r="I503" s="27" t="s">
        <v>54</v>
      </c>
      <c r="J503" s="27" t="s">
        <v>613</v>
      </c>
      <c r="K503" s="27"/>
      <c r="L503" s="27" t="s">
        <v>61</v>
      </c>
      <c r="M503" s="27" t="s">
        <v>68</v>
      </c>
      <c r="N503" s="27">
        <v>5</v>
      </c>
      <c r="O503" s="27" t="s">
        <v>56</v>
      </c>
      <c r="P503" s="27" t="s">
        <v>57</v>
      </c>
      <c r="Q503" s="27" t="s">
        <v>614</v>
      </c>
      <c r="R503" s="27"/>
      <c r="S503" s="27" t="s">
        <v>53</v>
      </c>
      <c r="T503" s="27"/>
      <c r="U503" s="27" t="s">
        <v>618</v>
      </c>
      <c r="V503" s="27" t="s">
        <v>617</v>
      </c>
      <c r="W503" s="27">
        <v>14.585369999999999</v>
      </c>
      <c r="X503" s="27">
        <v>-83.882230000000007</v>
      </c>
      <c r="Y503" s="27" t="s">
        <v>1976</v>
      </c>
      <c r="Z503" s="27" t="s">
        <v>1982</v>
      </c>
      <c r="AA503" s="27" t="s">
        <v>1929</v>
      </c>
      <c r="AB503" s="28">
        <f t="shared" si="58"/>
        <v>15.539244444444442</v>
      </c>
      <c r="AC503" s="28">
        <f ca="1">[3]!RandTruncNormal(AB503,VLOOKUP(Y503,$AZ$1:$BD$4,4,FALSE),0,VLOOKUP(Y503,$AZ$1:$BD$4,5,FALSE))</f>
        <v>22.281488466882848</v>
      </c>
      <c r="AD503" s="28">
        <f t="shared" si="59"/>
        <v>19.424055555555555</v>
      </c>
      <c r="AE503" s="28">
        <f ca="1">[3]!RandTruncNormal(AD503,VLOOKUP(Y503,$AZ$1:$BD$4,4,FALSE),0,VLOOKUP(Y503,$AZ$1:$BD$4,5,FALSE))</f>
        <v>0.35336253926804934</v>
      </c>
      <c r="AF503" s="29">
        <f t="shared" si="56"/>
        <v>0.1111111111111111</v>
      </c>
      <c r="AG503" s="29">
        <f t="shared" si="57"/>
        <v>0</v>
      </c>
      <c r="AH503" s="28">
        <f t="shared" si="63"/>
        <v>0</v>
      </c>
      <c r="AI503" s="28">
        <f t="shared" si="60"/>
        <v>3.8848111111111105</v>
      </c>
      <c r="AJ503" s="13">
        <f t="shared" ca="1" si="61"/>
        <v>-21.928125927614801</v>
      </c>
      <c r="AK503" s="68">
        <v>0</v>
      </c>
      <c r="AL503" s="68">
        <v>0</v>
      </c>
      <c r="AM503" s="68" t="str">
        <f t="shared" si="62"/>
        <v>Non-Anthropogenic</v>
      </c>
      <c r="AO503" s="68"/>
      <c r="AP503" s="68"/>
      <c r="AY503" s="68"/>
      <c r="AZ503" s="68"/>
    </row>
    <row r="504" spans="1:52">
      <c r="A504" s="27">
        <v>1108</v>
      </c>
      <c r="B504" s="27" t="s">
        <v>619</v>
      </c>
      <c r="C504" s="27" t="s">
        <v>516</v>
      </c>
      <c r="D504" s="27">
        <v>14.670859999999999</v>
      </c>
      <c r="E504" s="27">
        <v>-84.774039999999999</v>
      </c>
      <c r="F504" s="27" t="s">
        <v>65</v>
      </c>
      <c r="G504" s="27">
        <v>6</v>
      </c>
      <c r="H504" s="27" t="s">
        <v>53</v>
      </c>
      <c r="I504" s="27" t="s">
        <v>54</v>
      </c>
      <c r="J504" s="27" t="s">
        <v>520</v>
      </c>
      <c r="K504" s="27"/>
      <c r="L504" s="27" t="s">
        <v>61</v>
      </c>
      <c r="M504" s="27" t="s">
        <v>66</v>
      </c>
      <c r="N504" s="27">
        <v>9</v>
      </c>
      <c r="O504" s="27" t="s">
        <v>53</v>
      </c>
      <c r="P504" s="27" t="s">
        <v>57</v>
      </c>
      <c r="Q504" s="27" t="s">
        <v>601</v>
      </c>
      <c r="R504" s="27"/>
      <c r="S504" s="27" t="s">
        <v>53</v>
      </c>
      <c r="T504" s="27"/>
      <c r="U504" s="27"/>
      <c r="V504" s="27" t="s">
        <v>619</v>
      </c>
      <c r="W504" s="27">
        <v>14.670859999999999</v>
      </c>
      <c r="X504" s="27">
        <v>-84.774039999999999</v>
      </c>
      <c r="Y504" s="27" t="s">
        <v>1983</v>
      </c>
      <c r="Z504" s="27" t="s">
        <v>1982</v>
      </c>
      <c r="AA504" s="27" t="s">
        <v>1929</v>
      </c>
      <c r="AB504" s="28">
        <f t="shared" si="58"/>
        <v>64.87433333333334</v>
      </c>
      <c r="AC504" s="28">
        <f ca="1">[3]!RandTruncNormal(AB504,VLOOKUP(Y504,$AZ$1:$BD$4,4,FALSE),0,VLOOKUP(Y504,$AZ$1:$BD$4,5,FALSE))</f>
        <v>89.561359471027387</v>
      </c>
      <c r="AD504" s="28">
        <f t="shared" si="59"/>
        <v>86.051000000000002</v>
      </c>
      <c r="AE504" s="28">
        <f ca="1">[3]!RandTruncNormal(AD504,VLOOKUP(Y504,$AZ$1:$BD$4,4,FALSE),0,VLOOKUP(Y504,$AZ$1:$BD$4,5,FALSE))</f>
        <v>22.16371424811874</v>
      </c>
      <c r="AF504" s="29">
        <f t="shared" si="56"/>
        <v>0.33333333333333331</v>
      </c>
      <c r="AG504" s="29">
        <f t="shared" si="57"/>
        <v>0.33333333333333331</v>
      </c>
      <c r="AH504" s="28">
        <f t="shared" si="63"/>
        <v>21.176666666666666</v>
      </c>
      <c r="AI504" s="28">
        <f t="shared" si="60"/>
        <v>21.176666666666666</v>
      </c>
      <c r="AJ504" s="13">
        <f t="shared" ca="1" si="61"/>
        <v>-67.39764522290865</v>
      </c>
      <c r="AK504" s="68">
        <v>1</v>
      </c>
      <c r="AL504" s="68">
        <v>0</v>
      </c>
      <c r="AM504" s="68" t="str">
        <f t="shared" si="62"/>
        <v>Anthropogenic_rivers</v>
      </c>
      <c r="AO504" s="68"/>
      <c r="AP504" s="68"/>
      <c r="AY504" s="68"/>
      <c r="AZ504" s="68"/>
    </row>
    <row r="505" spans="1:52">
      <c r="A505" s="27">
        <v>1112</v>
      </c>
      <c r="B505" s="27" t="s">
        <v>622</v>
      </c>
      <c r="C505" s="27" t="s">
        <v>516</v>
      </c>
      <c r="D505" s="27">
        <v>14.669729999999999</v>
      </c>
      <c r="E505" s="27">
        <v>-84.008430000000004</v>
      </c>
      <c r="F505" s="27" t="s">
        <v>65</v>
      </c>
      <c r="G505" s="27">
        <v>6</v>
      </c>
      <c r="H505" s="27" t="s">
        <v>53</v>
      </c>
      <c r="I505" s="27" t="s">
        <v>54</v>
      </c>
      <c r="J505" s="27" t="s">
        <v>517</v>
      </c>
      <c r="K505" s="27"/>
      <c r="L505" s="27" t="s">
        <v>61</v>
      </c>
      <c r="M505" s="27" t="s">
        <v>65</v>
      </c>
      <c r="N505" s="27">
        <v>6</v>
      </c>
      <c r="O505" s="27" t="s">
        <v>53</v>
      </c>
      <c r="P505" s="27" t="s">
        <v>57</v>
      </c>
      <c r="Q505" s="27" t="s">
        <v>610</v>
      </c>
      <c r="R505" s="27"/>
      <c r="S505" s="27" t="s">
        <v>53</v>
      </c>
      <c r="T505" s="27"/>
      <c r="U505" s="27" t="s">
        <v>623</v>
      </c>
      <c r="V505" s="27" t="s">
        <v>622</v>
      </c>
      <c r="W505" s="27">
        <v>14.669729999999999</v>
      </c>
      <c r="X505" s="27">
        <v>-84.008430000000004</v>
      </c>
      <c r="Y505" s="27" t="s">
        <v>1983</v>
      </c>
      <c r="Z505" s="27" t="s">
        <v>1979</v>
      </c>
      <c r="AA505" s="27" t="s">
        <v>1929</v>
      </c>
      <c r="AB505" s="28">
        <f t="shared" si="58"/>
        <v>64.87433333333334</v>
      </c>
      <c r="AC505" s="28">
        <f ca="1">[3]!RandTruncNormal(AB505,VLOOKUP(Y505,$AZ$1:$BD$4,4,FALSE),0,VLOOKUP(Y505,$AZ$1:$BD$4,5,FALSE))</f>
        <v>108.51164987138692</v>
      </c>
      <c r="AD505" s="28">
        <f t="shared" si="59"/>
        <v>64.87433333333334</v>
      </c>
      <c r="AE505" s="28">
        <f ca="1">[3]!RandTruncNormal(AD505,VLOOKUP(Y505,$AZ$1:$BD$4,4,FALSE),0,VLOOKUP(Y505,$AZ$1:$BD$4,5,FALSE))</f>
        <v>113.60312396138674</v>
      </c>
      <c r="AF505" s="29">
        <f t="shared" si="56"/>
        <v>0</v>
      </c>
      <c r="AG505" s="29">
        <f t="shared" si="57"/>
        <v>0</v>
      </c>
      <c r="AH505" s="28">
        <f t="shared" si="63"/>
        <v>0</v>
      </c>
      <c r="AI505" s="28">
        <f t="shared" si="60"/>
        <v>0</v>
      </c>
      <c r="AJ505" s="13">
        <f t="shared" ca="1" si="61"/>
        <v>5.0914740899998208</v>
      </c>
      <c r="AK505" s="68">
        <v>0</v>
      </c>
      <c r="AL505" s="68">
        <v>0</v>
      </c>
      <c r="AM505" s="68" t="str">
        <f t="shared" si="62"/>
        <v>Non-Anthropogenic</v>
      </c>
      <c r="AO505" s="68"/>
      <c r="AP505" s="68"/>
      <c r="AY505" s="68"/>
      <c r="AZ505" s="68"/>
    </row>
    <row r="506" spans="1:52">
      <c r="A506" s="27">
        <v>1113</v>
      </c>
      <c r="B506" s="27" t="s">
        <v>624</v>
      </c>
      <c r="C506" s="27" t="s">
        <v>516</v>
      </c>
      <c r="D506" s="27">
        <v>14.670489999999999</v>
      </c>
      <c r="E506" s="27">
        <v>-84.901409999999998</v>
      </c>
      <c r="F506" s="27" t="s">
        <v>66</v>
      </c>
      <c r="G506" s="27">
        <v>9</v>
      </c>
      <c r="H506" s="27" t="s">
        <v>53</v>
      </c>
      <c r="I506" s="27" t="s">
        <v>54</v>
      </c>
      <c r="J506" s="27" t="s">
        <v>517</v>
      </c>
      <c r="K506" s="27"/>
      <c r="L506" s="27" t="s">
        <v>61</v>
      </c>
      <c r="M506" s="27" t="s">
        <v>66</v>
      </c>
      <c r="N506" s="27">
        <v>9</v>
      </c>
      <c r="O506" s="27" t="s">
        <v>53</v>
      </c>
      <c r="P506" s="27" t="s">
        <v>57</v>
      </c>
      <c r="Q506" s="27" t="s">
        <v>601</v>
      </c>
      <c r="R506" s="27"/>
      <c r="S506" s="27" t="s">
        <v>53</v>
      </c>
      <c r="T506" s="27"/>
      <c r="U506" s="27"/>
      <c r="V506" s="27" t="s">
        <v>624</v>
      </c>
      <c r="W506" s="27">
        <v>14.670489999999999</v>
      </c>
      <c r="X506" s="27">
        <v>-84.901409999999998</v>
      </c>
      <c r="Y506" s="27" t="s">
        <v>1983</v>
      </c>
      <c r="Z506" s="27" t="s">
        <v>1979</v>
      </c>
      <c r="AA506" s="27" t="s">
        <v>1929</v>
      </c>
      <c r="AB506" s="28">
        <f t="shared" si="58"/>
        <v>86.051000000000002</v>
      </c>
      <c r="AC506" s="28">
        <f ca="1">[3]!RandTruncNormal(AB506,VLOOKUP(Y506,$AZ$1:$BD$4,4,FALSE),0,VLOOKUP(Y506,$AZ$1:$BD$4,5,FALSE))</f>
        <v>57.428334381816377</v>
      </c>
      <c r="AD506" s="28">
        <f t="shared" si="59"/>
        <v>86.051000000000002</v>
      </c>
      <c r="AE506" s="28">
        <f ca="1">[3]!RandTruncNormal(AD506,VLOOKUP(Y506,$AZ$1:$BD$4,4,FALSE),0,VLOOKUP(Y506,$AZ$1:$BD$4,5,FALSE))</f>
        <v>128.98388908149207</v>
      </c>
      <c r="AF506" s="29">
        <f t="shared" si="56"/>
        <v>0</v>
      </c>
      <c r="AG506" s="29">
        <f t="shared" si="57"/>
        <v>0</v>
      </c>
      <c r="AH506" s="28">
        <f t="shared" si="63"/>
        <v>0</v>
      </c>
      <c r="AI506" s="28">
        <f t="shared" si="60"/>
        <v>0</v>
      </c>
      <c r="AJ506" s="13">
        <f t="shared" ca="1" si="61"/>
        <v>71.555554699675696</v>
      </c>
      <c r="AK506" s="68">
        <v>1</v>
      </c>
      <c r="AL506" s="68">
        <v>0</v>
      </c>
      <c r="AM506" s="68" t="str">
        <f t="shared" si="62"/>
        <v>Anthropogenic_rivers</v>
      </c>
      <c r="AO506" s="68"/>
      <c r="AP506" s="68"/>
      <c r="AY506" s="68"/>
      <c r="AZ506" s="68"/>
    </row>
    <row r="507" spans="1:52">
      <c r="A507" s="27">
        <v>1115</v>
      </c>
      <c r="B507" s="27" t="s">
        <v>625</v>
      </c>
      <c r="C507" s="27" t="s">
        <v>516</v>
      </c>
      <c r="D507" s="27">
        <v>14.670360000000001</v>
      </c>
      <c r="E507" s="27">
        <v>-84.306190000000001</v>
      </c>
      <c r="F507" s="27" t="s">
        <v>66</v>
      </c>
      <c r="G507" s="27">
        <v>8</v>
      </c>
      <c r="H507" s="27" t="s">
        <v>53</v>
      </c>
      <c r="I507" s="27" t="s">
        <v>54</v>
      </c>
      <c r="J507" s="27" t="s">
        <v>520</v>
      </c>
      <c r="K507" s="27"/>
      <c r="L507" s="27" t="s">
        <v>61</v>
      </c>
      <c r="M507" s="27" t="s">
        <v>65</v>
      </c>
      <c r="N507" s="27">
        <v>5</v>
      </c>
      <c r="O507" s="27" t="s">
        <v>53</v>
      </c>
      <c r="P507" s="27" t="s">
        <v>54</v>
      </c>
      <c r="Q507" s="27" t="s">
        <v>525</v>
      </c>
      <c r="R507" s="27"/>
      <c r="S507" s="27" t="s">
        <v>61</v>
      </c>
      <c r="T507" s="27"/>
      <c r="U507" s="27" t="s">
        <v>621</v>
      </c>
      <c r="V507" s="27" t="s">
        <v>625</v>
      </c>
      <c r="W507" s="27">
        <v>14.670360000000001</v>
      </c>
      <c r="X507" s="27">
        <v>-84.306190000000001</v>
      </c>
      <c r="Y507" s="27" t="s">
        <v>1983</v>
      </c>
      <c r="Z507" s="27" t="s">
        <v>1977</v>
      </c>
      <c r="AA507" s="27" t="s">
        <v>1929</v>
      </c>
      <c r="AB507" s="28">
        <f t="shared" si="58"/>
        <v>78.992111111111114</v>
      </c>
      <c r="AC507" s="28">
        <f ca="1">[3]!RandTruncNormal(AB507,VLOOKUP(Y507,$AZ$1:$BD$4,4,FALSE),0,VLOOKUP(Y507,$AZ$1:$BD$4,5,FALSE))</f>
        <v>39.088670117551914</v>
      </c>
      <c r="AD507" s="28">
        <f t="shared" si="59"/>
        <v>57.815444444444445</v>
      </c>
      <c r="AE507" s="28">
        <f ca="1">[3]!RandTruncNormal(AD507,VLOOKUP(Y507,$AZ$1:$BD$4,4,FALSE),0,VLOOKUP(Y507,$AZ$1:$BD$4,5,FALSE))</f>
        <v>111.18667598985616</v>
      </c>
      <c r="AF507" s="29">
        <f t="shared" si="56"/>
        <v>-0.33333333333333331</v>
      </c>
      <c r="AG507" s="29">
        <f t="shared" si="57"/>
        <v>-0.33333333333333331</v>
      </c>
      <c r="AH507" s="28">
        <f t="shared" si="63"/>
        <v>-21.176666666666666</v>
      </c>
      <c r="AI507" s="28">
        <f t="shared" si="60"/>
        <v>-21.176666666666666</v>
      </c>
      <c r="AJ507" s="13">
        <f t="shared" ca="1" si="61"/>
        <v>72.098005872304242</v>
      </c>
      <c r="AK507" s="68">
        <v>1</v>
      </c>
      <c r="AL507" s="68">
        <v>0</v>
      </c>
      <c r="AM507" s="68" t="str">
        <f t="shared" si="62"/>
        <v>Anthropogenic_rivers</v>
      </c>
      <c r="AO507" s="68"/>
      <c r="AP507" s="68"/>
      <c r="AY507" s="68"/>
      <c r="AZ507" s="68"/>
    </row>
    <row r="508" spans="1:52">
      <c r="A508" s="27">
        <v>1118</v>
      </c>
      <c r="B508" s="27" t="s">
        <v>627</v>
      </c>
      <c r="C508" s="27" t="s">
        <v>516</v>
      </c>
      <c r="D508" s="27">
        <v>14.67023</v>
      </c>
      <c r="E508" s="27">
        <v>-83.796000000000006</v>
      </c>
      <c r="F508" s="27" t="s">
        <v>68</v>
      </c>
      <c r="G508" s="27">
        <v>6</v>
      </c>
      <c r="H508" s="27" t="s">
        <v>53</v>
      </c>
      <c r="I508" s="27" t="s">
        <v>54</v>
      </c>
      <c r="J508" s="27" t="s">
        <v>541</v>
      </c>
      <c r="K508" s="27"/>
      <c r="L508" s="27" t="s">
        <v>61</v>
      </c>
      <c r="M508" s="27" t="s">
        <v>70</v>
      </c>
      <c r="N508" s="27">
        <v>8</v>
      </c>
      <c r="O508" s="27" t="s">
        <v>53</v>
      </c>
      <c r="P508" s="27" t="s">
        <v>57</v>
      </c>
      <c r="Q508" s="27" t="s">
        <v>614</v>
      </c>
      <c r="R508" s="27"/>
      <c r="S508" s="27" t="s">
        <v>53</v>
      </c>
      <c r="T508" s="27"/>
      <c r="U508" s="27"/>
      <c r="V508" s="27" t="s">
        <v>627</v>
      </c>
      <c r="W508" s="27">
        <v>14.67023</v>
      </c>
      <c r="X508" s="27">
        <v>-83.796000000000006</v>
      </c>
      <c r="Y508" s="27" t="s">
        <v>1976</v>
      </c>
      <c r="Z508" s="27" t="s">
        <v>1982</v>
      </c>
      <c r="AA508" s="27" t="s">
        <v>1929</v>
      </c>
      <c r="AB508" s="28">
        <f t="shared" si="58"/>
        <v>23.308866666666663</v>
      </c>
      <c r="AC508" s="28">
        <f ca="1">[3]!RandTruncNormal(AB508,VLOOKUP(Y508,$AZ$1:$BD$4,4,FALSE),0,VLOOKUP(Y508,$AZ$1:$BD$4,5,FALSE))</f>
        <v>20.18300961193205</v>
      </c>
      <c r="AD508" s="28">
        <f t="shared" si="59"/>
        <v>31.078488888888884</v>
      </c>
      <c r="AE508" s="28">
        <f ca="1">[3]!RandTruncNormal(AD508,VLOOKUP(Y508,$AZ$1:$BD$4,4,FALSE),0,VLOOKUP(Y508,$AZ$1:$BD$4,5,FALSE))</f>
        <v>24.401859507621818</v>
      </c>
      <c r="AF508" s="29">
        <f t="shared" si="56"/>
        <v>0.22222222222222221</v>
      </c>
      <c r="AG508" s="29">
        <f t="shared" si="57"/>
        <v>0.22222222222222221</v>
      </c>
      <c r="AH508" s="28">
        <f t="shared" si="63"/>
        <v>7.7696222222222211</v>
      </c>
      <c r="AI508" s="28">
        <f t="shared" si="60"/>
        <v>7.7696222222222211</v>
      </c>
      <c r="AJ508" s="13">
        <f t="shared" ca="1" si="61"/>
        <v>4.2188498956897682</v>
      </c>
      <c r="AK508" s="68">
        <v>0</v>
      </c>
      <c r="AL508" s="68">
        <v>0</v>
      </c>
      <c r="AM508" s="68" t="str">
        <f t="shared" si="62"/>
        <v>Non-Anthropogenic</v>
      </c>
      <c r="AO508" s="68"/>
      <c r="AP508" s="68"/>
      <c r="AY508" s="68"/>
      <c r="AZ508" s="68"/>
    </row>
    <row r="509" spans="1:52">
      <c r="A509" s="27">
        <v>1120</v>
      </c>
      <c r="B509" s="27" t="s">
        <v>628</v>
      </c>
      <c r="C509" s="27" t="s">
        <v>516</v>
      </c>
      <c r="D509" s="27">
        <v>14.757110000000001</v>
      </c>
      <c r="E509" s="27">
        <v>-83.840220000000002</v>
      </c>
      <c r="F509" s="27" t="s">
        <v>66</v>
      </c>
      <c r="G509" s="27">
        <v>7</v>
      </c>
      <c r="H509" s="27" t="s">
        <v>53</v>
      </c>
      <c r="I509" s="27" t="s">
        <v>54</v>
      </c>
      <c r="J509" s="27" t="s">
        <v>541</v>
      </c>
      <c r="K509" s="27"/>
      <c r="L509" s="27" t="s">
        <v>61</v>
      </c>
      <c r="M509" s="27" t="s">
        <v>66</v>
      </c>
      <c r="N509" s="27">
        <v>8</v>
      </c>
      <c r="O509" s="27" t="s">
        <v>53</v>
      </c>
      <c r="P509" s="27" t="s">
        <v>57</v>
      </c>
      <c r="Q509" s="27" t="s">
        <v>629</v>
      </c>
      <c r="R509" s="27"/>
      <c r="S509" s="27" t="s">
        <v>53</v>
      </c>
      <c r="T509" s="27"/>
      <c r="U509" s="27"/>
      <c r="V509" s="27" t="s">
        <v>628</v>
      </c>
      <c r="W509" s="27">
        <v>14.757110000000001</v>
      </c>
      <c r="X509" s="27">
        <v>-83.840220000000002</v>
      </c>
      <c r="Y509" s="27" t="s">
        <v>1983</v>
      </c>
      <c r="Z509" s="27" t="s">
        <v>1982</v>
      </c>
      <c r="AA509" s="27" t="s">
        <v>1929</v>
      </c>
      <c r="AB509" s="28">
        <f t="shared" si="58"/>
        <v>71.933222222222227</v>
      </c>
      <c r="AC509" s="28">
        <f ca="1">[3]!RandTruncNormal(AB509,VLOOKUP(Y509,$AZ$1:$BD$4,4,FALSE),0,VLOOKUP(Y509,$AZ$1:$BD$4,5,FALSE))</f>
        <v>141.30612630843231</v>
      </c>
      <c r="AD509" s="28">
        <f t="shared" si="59"/>
        <v>78.992111111111114</v>
      </c>
      <c r="AE509" s="28">
        <f ca="1">[3]!RandTruncNormal(AD509,VLOOKUP(Y509,$AZ$1:$BD$4,4,FALSE),0,VLOOKUP(Y509,$AZ$1:$BD$4,5,FALSE))</f>
        <v>143.21523650771016</v>
      </c>
      <c r="AF509" s="29">
        <f t="shared" si="56"/>
        <v>0.1111111111111111</v>
      </c>
      <c r="AG509" s="29">
        <f t="shared" si="57"/>
        <v>0</v>
      </c>
      <c r="AH509" s="28">
        <f t="shared" si="63"/>
        <v>0</v>
      </c>
      <c r="AI509" s="28">
        <f t="shared" si="60"/>
        <v>7.0588888888888883</v>
      </c>
      <c r="AJ509" s="13">
        <f t="shared" ca="1" si="61"/>
        <v>1.9091101992778476</v>
      </c>
      <c r="AK509" s="68">
        <v>0</v>
      </c>
      <c r="AL509" s="68">
        <v>0</v>
      </c>
      <c r="AM509" s="68" t="str">
        <f t="shared" si="62"/>
        <v>Non-Anthropogenic</v>
      </c>
      <c r="AO509" s="68"/>
      <c r="AP509" s="68"/>
      <c r="AY509" s="68"/>
      <c r="AZ509" s="68"/>
    </row>
    <row r="510" spans="1:52">
      <c r="A510" s="27">
        <v>1122</v>
      </c>
      <c r="B510" s="27" t="s">
        <v>630</v>
      </c>
      <c r="C510" s="27" t="s">
        <v>516</v>
      </c>
      <c r="D510" s="27">
        <v>14.755929999999999</v>
      </c>
      <c r="E510" s="27">
        <v>-83.584869999999995</v>
      </c>
      <c r="F510" s="27" t="s">
        <v>68</v>
      </c>
      <c r="G510" s="27">
        <v>6</v>
      </c>
      <c r="H510" s="27" t="s">
        <v>53</v>
      </c>
      <c r="I510" s="27" t="s">
        <v>54</v>
      </c>
      <c r="J510" s="27" t="s">
        <v>613</v>
      </c>
      <c r="K510" s="27"/>
      <c r="L510" s="27" t="s">
        <v>61</v>
      </c>
      <c r="M510" s="27" t="s">
        <v>68</v>
      </c>
      <c r="N510" s="27">
        <v>3</v>
      </c>
      <c r="O510" s="27" t="s">
        <v>53</v>
      </c>
      <c r="P510" s="27" t="s">
        <v>57</v>
      </c>
      <c r="Q510" s="27" t="s">
        <v>631</v>
      </c>
      <c r="R510" s="27"/>
      <c r="S510" s="27" t="s">
        <v>53</v>
      </c>
      <c r="T510" s="27"/>
      <c r="U510" s="27" t="s">
        <v>632</v>
      </c>
      <c r="V510" s="27" t="s">
        <v>630</v>
      </c>
      <c r="W510" s="27">
        <v>14.755929999999999</v>
      </c>
      <c r="X510" s="27">
        <v>-83.584869999999995</v>
      </c>
      <c r="Y510" s="27" t="s">
        <v>1976</v>
      </c>
      <c r="Z510" s="27" t="s">
        <v>1977</v>
      </c>
      <c r="AA510" s="27" t="s">
        <v>1929</v>
      </c>
      <c r="AB510" s="28">
        <f t="shared" si="58"/>
        <v>23.308866666666663</v>
      </c>
      <c r="AC510" s="28">
        <f ca="1">[3]!RandTruncNormal(AB510,VLOOKUP(Y510,$AZ$1:$BD$4,4,FALSE),0,VLOOKUP(Y510,$AZ$1:$BD$4,5,FALSE))</f>
        <v>16.709176405415441</v>
      </c>
      <c r="AD510" s="28">
        <f t="shared" si="59"/>
        <v>11.654433333333332</v>
      </c>
      <c r="AE510" s="28">
        <f ca="1">[3]!RandTruncNormal(AD510,VLOOKUP(Y510,$AZ$1:$BD$4,4,FALSE),0,VLOOKUP(Y510,$AZ$1:$BD$4,5,FALSE))</f>
        <v>21.161724884024899</v>
      </c>
      <c r="AF510" s="29">
        <f t="shared" si="56"/>
        <v>-0.33333333333333331</v>
      </c>
      <c r="AG510" s="29">
        <f t="shared" si="57"/>
        <v>-0.33333333333333331</v>
      </c>
      <c r="AH510" s="28">
        <f t="shared" si="63"/>
        <v>-11.654433333333332</v>
      </c>
      <c r="AI510" s="28">
        <f t="shared" si="60"/>
        <v>-11.654433333333332</v>
      </c>
      <c r="AJ510" s="13">
        <f t="shared" ca="1" si="61"/>
        <v>4.452548478609458</v>
      </c>
      <c r="AK510" s="68">
        <v>0</v>
      </c>
      <c r="AL510" s="68">
        <v>0</v>
      </c>
      <c r="AM510" s="68" t="str">
        <f t="shared" si="62"/>
        <v>Non-Anthropogenic</v>
      </c>
      <c r="AO510" s="68"/>
      <c r="AP510" s="68"/>
      <c r="AY510" s="68"/>
      <c r="AZ510" s="68"/>
    </row>
    <row r="511" spans="1:52">
      <c r="A511" s="27">
        <v>1123</v>
      </c>
      <c r="B511" s="27" t="s">
        <v>633</v>
      </c>
      <c r="C511" s="27" t="s">
        <v>516</v>
      </c>
      <c r="D511" s="27">
        <v>14.755380000000001</v>
      </c>
      <c r="E511" s="27">
        <v>-84.052199999999999</v>
      </c>
      <c r="F511" s="27" t="s">
        <v>66</v>
      </c>
      <c r="G511" s="27">
        <v>7</v>
      </c>
      <c r="H511" s="27" t="s">
        <v>53</v>
      </c>
      <c r="I511" s="27" t="s">
        <v>54</v>
      </c>
      <c r="J511" s="27" t="s">
        <v>520</v>
      </c>
      <c r="K511" s="27"/>
      <c r="L511" s="27" t="s">
        <v>61</v>
      </c>
      <c r="M511" s="27" t="s">
        <v>66</v>
      </c>
      <c r="N511" s="27">
        <v>9</v>
      </c>
      <c r="O511" s="27" t="s">
        <v>53</v>
      </c>
      <c r="P511" s="27" t="s">
        <v>54</v>
      </c>
      <c r="Q511" s="27" t="s">
        <v>525</v>
      </c>
      <c r="R511" s="27"/>
      <c r="S511" s="27" t="s">
        <v>61</v>
      </c>
      <c r="T511" s="27"/>
      <c r="U511" s="27" t="s">
        <v>1986</v>
      </c>
      <c r="V511" s="27" t="s">
        <v>633</v>
      </c>
      <c r="W511" s="27">
        <v>14.755380000000001</v>
      </c>
      <c r="X511" s="27">
        <v>-84.052199999999999</v>
      </c>
      <c r="Y511" s="27" t="s">
        <v>1983</v>
      </c>
      <c r="Z511" s="27" t="s">
        <v>1982</v>
      </c>
      <c r="AA511" s="27" t="s">
        <v>1929</v>
      </c>
      <c r="AB511" s="28">
        <f t="shared" si="58"/>
        <v>71.933222222222227</v>
      </c>
      <c r="AC511" s="28">
        <f ca="1">[3]!RandTruncNormal(AB511,VLOOKUP(Y511,$AZ$1:$BD$4,4,FALSE),0,VLOOKUP(Y511,$AZ$1:$BD$4,5,FALSE))</f>
        <v>92.252823033278062</v>
      </c>
      <c r="AD511" s="28">
        <f t="shared" si="59"/>
        <v>86.051000000000002</v>
      </c>
      <c r="AE511" s="28">
        <f ca="1">[3]!RandTruncNormal(AD511,VLOOKUP(Y511,$AZ$1:$BD$4,4,FALSE),0,VLOOKUP(Y511,$AZ$1:$BD$4,5,FALSE))</f>
        <v>45.036253276342165</v>
      </c>
      <c r="AF511" s="29">
        <f t="shared" si="56"/>
        <v>0.22222222222222221</v>
      </c>
      <c r="AG511" s="29">
        <f t="shared" si="57"/>
        <v>0.22222222222222221</v>
      </c>
      <c r="AH511" s="28">
        <f t="shared" si="63"/>
        <v>14.117777777777777</v>
      </c>
      <c r="AI511" s="28">
        <f t="shared" si="60"/>
        <v>14.117777777777777</v>
      </c>
      <c r="AJ511" s="13">
        <f t="shared" ca="1" si="61"/>
        <v>-47.216569756935897</v>
      </c>
      <c r="AK511" s="68">
        <v>1</v>
      </c>
      <c r="AL511" s="68">
        <v>0</v>
      </c>
      <c r="AM511" s="68" t="str">
        <f t="shared" si="62"/>
        <v>Anthropogenic_rivers</v>
      </c>
      <c r="AO511" s="68"/>
      <c r="AP511" s="68"/>
      <c r="AY511" s="68"/>
      <c r="AZ511" s="68"/>
    </row>
    <row r="512" spans="1:52">
      <c r="A512" s="27">
        <v>1125</v>
      </c>
      <c r="B512" s="27" t="s">
        <v>634</v>
      </c>
      <c r="C512" s="27" t="s">
        <v>516</v>
      </c>
      <c r="D512" s="27">
        <v>14.755319999999999</v>
      </c>
      <c r="E512" s="27">
        <v>-83.627200000000002</v>
      </c>
      <c r="F512" s="27" t="s">
        <v>68</v>
      </c>
      <c r="G512" s="27">
        <v>3</v>
      </c>
      <c r="H512" s="27" t="s">
        <v>53</v>
      </c>
      <c r="I512" s="27" t="s">
        <v>54</v>
      </c>
      <c r="J512" s="27" t="s">
        <v>541</v>
      </c>
      <c r="K512" s="27"/>
      <c r="L512" s="27" t="s">
        <v>61</v>
      </c>
      <c r="M512" s="27" t="s">
        <v>68</v>
      </c>
      <c r="N512" s="27">
        <v>3</v>
      </c>
      <c r="O512" s="27" t="s">
        <v>53</v>
      </c>
      <c r="P512" s="27" t="s">
        <v>57</v>
      </c>
      <c r="Q512" s="27" t="s">
        <v>631</v>
      </c>
      <c r="R512" s="27"/>
      <c r="S512" s="27" t="s">
        <v>53</v>
      </c>
      <c r="T512" s="27"/>
      <c r="U512" s="27" t="s">
        <v>1980</v>
      </c>
      <c r="V512" s="27" t="s">
        <v>634</v>
      </c>
      <c r="W512" s="27">
        <v>14.755319999999999</v>
      </c>
      <c r="X512" s="27">
        <v>-83.627200000000002</v>
      </c>
      <c r="Y512" s="27" t="s">
        <v>1976</v>
      </c>
      <c r="Z512" s="27" t="s">
        <v>1979</v>
      </c>
      <c r="AA512" s="27" t="s">
        <v>1929</v>
      </c>
      <c r="AB512" s="28">
        <f t="shared" si="58"/>
        <v>11.654433333333332</v>
      </c>
      <c r="AC512" s="28">
        <f ca="1">[3]!RandTruncNormal(AB512,VLOOKUP(Y512,$AZ$1:$BD$4,4,FALSE),0,VLOOKUP(Y512,$AZ$1:$BD$4,5,FALSE))</f>
        <v>24.121647618861886</v>
      </c>
      <c r="AD512" s="28">
        <f t="shared" si="59"/>
        <v>11.654433333333332</v>
      </c>
      <c r="AE512" s="28">
        <f ca="1">[3]!RandTruncNormal(AD512,VLOOKUP(Y512,$AZ$1:$BD$4,4,FALSE),0,VLOOKUP(Y512,$AZ$1:$BD$4,5,FALSE))</f>
        <v>18.235877563927634</v>
      </c>
      <c r="AF512" s="29">
        <f t="shared" si="56"/>
        <v>0</v>
      </c>
      <c r="AG512" s="29">
        <f t="shared" si="57"/>
        <v>0</v>
      </c>
      <c r="AH512" s="28">
        <f t="shared" si="63"/>
        <v>0</v>
      </c>
      <c r="AI512" s="28">
        <f t="shared" si="60"/>
        <v>0</v>
      </c>
      <c r="AJ512" s="13">
        <f t="shared" ca="1" si="61"/>
        <v>-5.8857700549342518</v>
      </c>
      <c r="AK512" s="68">
        <v>0</v>
      </c>
      <c r="AL512" s="68">
        <v>0</v>
      </c>
      <c r="AM512" s="68" t="str">
        <f t="shared" si="62"/>
        <v>Non-Anthropogenic</v>
      </c>
      <c r="AO512" s="68"/>
      <c r="AP512" s="68"/>
      <c r="AY512" s="68"/>
      <c r="AZ512" s="68"/>
    </row>
    <row r="513" spans="1:52">
      <c r="A513" s="27">
        <v>1133</v>
      </c>
      <c r="B513" s="27" t="s">
        <v>635</v>
      </c>
      <c r="C513" s="27" t="s">
        <v>516</v>
      </c>
      <c r="D513" s="27">
        <v>14.117559999999999</v>
      </c>
      <c r="E513" s="27">
        <v>-84.519360000000006</v>
      </c>
      <c r="F513" s="27" t="s">
        <v>66</v>
      </c>
      <c r="G513" s="27">
        <v>9</v>
      </c>
      <c r="H513" s="27" t="s">
        <v>53</v>
      </c>
      <c r="I513" s="27" t="s">
        <v>54</v>
      </c>
      <c r="J513" s="27" t="s">
        <v>520</v>
      </c>
      <c r="K513" s="27"/>
      <c r="L513" s="27" t="s">
        <v>61</v>
      </c>
      <c r="M513" s="27" t="s">
        <v>66</v>
      </c>
      <c r="N513" s="27">
        <v>9</v>
      </c>
      <c r="O513" s="27" t="s">
        <v>53</v>
      </c>
      <c r="P513" s="27" t="s">
        <v>57</v>
      </c>
      <c r="Q513" s="27" t="s">
        <v>530</v>
      </c>
      <c r="R513" s="27"/>
      <c r="S513" s="27" t="s">
        <v>53</v>
      </c>
      <c r="T513" s="27"/>
      <c r="U513" s="27"/>
      <c r="V513" s="27" t="s">
        <v>635</v>
      </c>
      <c r="W513" s="27">
        <v>14.117559999999999</v>
      </c>
      <c r="X513" s="27">
        <v>-84.519360000000006</v>
      </c>
      <c r="Y513" s="27" t="s">
        <v>1983</v>
      </c>
      <c r="Z513" s="27" t="s">
        <v>1979</v>
      </c>
      <c r="AA513" s="27" t="s">
        <v>1929</v>
      </c>
      <c r="AB513" s="28">
        <f t="shared" si="58"/>
        <v>86.051000000000002</v>
      </c>
      <c r="AC513" s="28">
        <f ca="1">[3]!RandTruncNormal(AB513,VLOOKUP(Y513,$AZ$1:$BD$4,4,FALSE),0,VLOOKUP(Y513,$AZ$1:$BD$4,5,FALSE))</f>
        <v>82.47093828959494</v>
      </c>
      <c r="AD513" s="28">
        <f t="shared" si="59"/>
        <v>86.051000000000002</v>
      </c>
      <c r="AE513" s="28">
        <f ca="1">[3]!RandTruncNormal(AD513,VLOOKUP(Y513,$AZ$1:$BD$4,4,FALSE),0,VLOOKUP(Y513,$AZ$1:$BD$4,5,FALSE))</f>
        <v>145.41873820439213</v>
      </c>
      <c r="AF513" s="29">
        <f t="shared" si="56"/>
        <v>0</v>
      </c>
      <c r="AG513" s="29">
        <f t="shared" si="57"/>
        <v>0</v>
      </c>
      <c r="AH513" s="28">
        <f t="shared" si="63"/>
        <v>0</v>
      </c>
      <c r="AI513" s="28">
        <f t="shared" si="60"/>
        <v>0</v>
      </c>
      <c r="AJ513" s="13">
        <f t="shared" ca="1" si="61"/>
        <v>62.947799914797187</v>
      </c>
      <c r="AK513" s="68">
        <v>0</v>
      </c>
      <c r="AL513" s="68">
        <v>0</v>
      </c>
      <c r="AM513" s="68" t="str">
        <f t="shared" si="62"/>
        <v>Non-Anthropogenic</v>
      </c>
      <c r="AO513" s="68"/>
      <c r="AP513" s="68"/>
      <c r="AY513" s="68"/>
      <c r="AZ513" s="68"/>
    </row>
    <row r="514" spans="1:52">
      <c r="A514" s="27">
        <v>1135</v>
      </c>
      <c r="B514" s="27" t="s">
        <v>636</v>
      </c>
      <c r="C514" s="27" t="s">
        <v>516</v>
      </c>
      <c r="D514" s="27">
        <v>14.20279</v>
      </c>
      <c r="E514" s="27">
        <v>-85.113770000000002</v>
      </c>
      <c r="F514" s="27" t="s">
        <v>66</v>
      </c>
      <c r="G514" s="27">
        <v>9</v>
      </c>
      <c r="H514" s="27" t="s">
        <v>56</v>
      </c>
      <c r="I514" s="27" t="s">
        <v>54</v>
      </c>
      <c r="J514" s="27" t="s">
        <v>517</v>
      </c>
      <c r="K514" s="27"/>
      <c r="L514" s="27" t="s">
        <v>61</v>
      </c>
      <c r="M514" s="27" t="s">
        <v>66</v>
      </c>
      <c r="N514" s="27">
        <v>9</v>
      </c>
      <c r="O514" s="27" t="s">
        <v>56</v>
      </c>
      <c r="P514" s="27" t="s">
        <v>57</v>
      </c>
      <c r="Q514" s="27" t="s">
        <v>518</v>
      </c>
      <c r="R514" s="27"/>
      <c r="S514" s="27" t="s">
        <v>53</v>
      </c>
      <c r="T514" s="27"/>
      <c r="U514" s="27"/>
      <c r="V514" s="27" t="s">
        <v>636</v>
      </c>
      <c r="W514" s="27">
        <v>14.20279</v>
      </c>
      <c r="X514" s="27">
        <v>-85.113770000000002</v>
      </c>
      <c r="Y514" s="27" t="s">
        <v>1983</v>
      </c>
      <c r="Z514" s="27" t="s">
        <v>1979</v>
      </c>
      <c r="AA514" s="27" t="s">
        <v>1929</v>
      </c>
      <c r="AB514" s="28">
        <f t="shared" si="58"/>
        <v>86.051000000000002</v>
      </c>
      <c r="AC514" s="28">
        <f ca="1">[3]!RandTruncNormal(AB514,VLOOKUP(Y514,$AZ$1:$BD$4,4,FALSE),0,VLOOKUP(Y514,$AZ$1:$BD$4,5,FALSE))</f>
        <v>82.725180021384816</v>
      </c>
      <c r="AD514" s="28">
        <f t="shared" si="59"/>
        <v>86.051000000000002</v>
      </c>
      <c r="AE514" s="28">
        <f ca="1">[3]!RandTruncNormal(AD514,VLOOKUP(Y514,$AZ$1:$BD$4,4,FALSE),0,VLOOKUP(Y514,$AZ$1:$BD$4,5,FALSE))</f>
        <v>23.83356160916437</v>
      </c>
      <c r="AF514" s="29">
        <f t="shared" ref="AF514:AF577" si="64">(N514-G514)/9</f>
        <v>0</v>
      </c>
      <c r="AG514" s="29">
        <f t="shared" ref="AG514:AG577" si="65">+IF(OR(AF514=1/9,AF514=-1/9,AF514=0),0,AF514)</f>
        <v>0</v>
      </c>
      <c r="AH514" s="28">
        <f t="shared" si="63"/>
        <v>0</v>
      </c>
      <c r="AI514" s="28">
        <f t="shared" si="60"/>
        <v>0</v>
      </c>
      <c r="AJ514" s="13">
        <f t="shared" ca="1" si="61"/>
        <v>-58.891618412220446</v>
      </c>
      <c r="AK514" s="68">
        <v>1</v>
      </c>
      <c r="AL514" s="68">
        <v>0</v>
      </c>
      <c r="AM514" s="68" t="str">
        <f t="shared" si="62"/>
        <v>Anthropogenic_rivers</v>
      </c>
      <c r="AO514" s="68"/>
      <c r="AP514" s="68"/>
      <c r="AY514" s="68"/>
      <c r="AZ514" s="68"/>
    </row>
    <row r="515" spans="1:52">
      <c r="A515" s="27">
        <v>1136</v>
      </c>
      <c r="B515" s="27" t="s">
        <v>637</v>
      </c>
      <c r="C515" s="27" t="s">
        <v>516</v>
      </c>
      <c r="D515" s="27">
        <v>14.202669999999999</v>
      </c>
      <c r="E515" s="27">
        <v>-84.858630000000005</v>
      </c>
      <c r="F515" s="27" t="s">
        <v>65</v>
      </c>
      <c r="G515" s="27">
        <v>5</v>
      </c>
      <c r="H515" s="27" t="s">
        <v>56</v>
      </c>
      <c r="I515" s="27" t="s">
        <v>54</v>
      </c>
      <c r="J515" s="27" t="s">
        <v>517</v>
      </c>
      <c r="K515" s="27"/>
      <c r="L515" s="27" t="s">
        <v>61</v>
      </c>
      <c r="M515" s="27" t="s">
        <v>66</v>
      </c>
      <c r="N515" s="27">
        <v>8</v>
      </c>
      <c r="O515" s="27" t="s">
        <v>53</v>
      </c>
      <c r="P515" s="27" t="s">
        <v>57</v>
      </c>
      <c r="Q515" s="27" t="s">
        <v>528</v>
      </c>
      <c r="R515" s="27"/>
      <c r="S515" s="27" t="s">
        <v>53</v>
      </c>
      <c r="T515" s="27"/>
      <c r="U515" s="27"/>
      <c r="V515" s="27" t="s">
        <v>637</v>
      </c>
      <c r="W515" s="27">
        <v>14.202669999999999</v>
      </c>
      <c r="X515" s="27">
        <v>-84.858630000000005</v>
      </c>
      <c r="Y515" s="27" t="s">
        <v>1983</v>
      </c>
      <c r="Z515" s="27" t="s">
        <v>1982</v>
      </c>
      <c r="AA515" s="27" t="s">
        <v>1929</v>
      </c>
      <c r="AB515" s="28">
        <f t="shared" ref="AB515:AB578" si="66">VLOOKUP(Y515,$AZ$1:$BD$4,2,FALSE)*(G515/9)+VLOOKUP(Y515,$AZ$1:$BD$4,3,FALSE)</f>
        <v>57.815444444444445</v>
      </c>
      <c r="AC515" s="28">
        <f ca="1">[3]!RandTruncNormal(AB515,VLOOKUP(Y515,$AZ$1:$BD$4,4,FALSE),0,VLOOKUP(Y515,$AZ$1:$BD$4,5,FALSE))</f>
        <v>17.165065401390201</v>
      </c>
      <c r="AD515" s="28">
        <f t="shared" ref="AD515:AD578" si="67">VLOOKUP(Y515,$AZ$1:$BD$4,2,FALSE)*(N515/9)+VLOOKUP(Y515,$AZ$1:$BD$4,3,FALSE)</f>
        <v>78.992111111111114</v>
      </c>
      <c r="AE515" s="28">
        <f ca="1">[3]!RandTruncNormal(AD515,VLOOKUP(Y515,$AZ$1:$BD$4,4,FALSE),0,VLOOKUP(Y515,$AZ$1:$BD$4,5,FALSE))</f>
        <v>99.375044076645082</v>
      </c>
      <c r="AF515" s="29">
        <f t="shared" si="64"/>
        <v>0.33333333333333331</v>
      </c>
      <c r="AG515" s="29">
        <f t="shared" si="65"/>
        <v>0.33333333333333331</v>
      </c>
      <c r="AH515" s="28">
        <f t="shared" si="63"/>
        <v>21.176666666666666</v>
      </c>
      <c r="AI515" s="28">
        <f t="shared" ref="AI515:AI578" si="68">VLOOKUP(Y515,$AZ$1:$BD$4,2,FALSE)*AF515</f>
        <v>21.176666666666666</v>
      </c>
      <c r="AJ515" s="13">
        <f t="shared" ref="AJ515:AJ578" ca="1" si="69">AE515-AC515</f>
        <v>82.209978675254888</v>
      </c>
      <c r="AK515" s="68">
        <v>1</v>
      </c>
      <c r="AL515" s="68">
        <v>0</v>
      </c>
      <c r="AM515" s="68" t="str">
        <f t="shared" ref="AM515:AM578" si="70">IF(AND(AK515=0,AL515=0),"Non-Anthropogenic",IF(AND(AK515=1,AL515=0),"Anthropogenic_rivers",IF(AND(AK515=0,AL515=1),"Anthopogenic_roads",IF(AND(AK515=1,AL515=1),"Anthropogenic_roads_rivers",0))))</f>
        <v>Anthropogenic_rivers</v>
      </c>
      <c r="AO515" s="68"/>
      <c r="AP515" s="68"/>
      <c r="AY515" s="68"/>
      <c r="AZ515" s="68"/>
    </row>
    <row r="516" spans="1:52">
      <c r="A516" s="27">
        <v>1137</v>
      </c>
      <c r="B516" s="27" t="s">
        <v>638</v>
      </c>
      <c r="C516" s="27" t="s">
        <v>516</v>
      </c>
      <c r="D516" s="27">
        <v>14.202590000000001</v>
      </c>
      <c r="E516" s="27">
        <v>-84.603489999999994</v>
      </c>
      <c r="F516" s="27" t="s">
        <v>65</v>
      </c>
      <c r="G516" s="27">
        <v>5</v>
      </c>
      <c r="H516" s="27" t="s">
        <v>56</v>
      </c>
      <c r="I516" s="27" t="s">
        <v>54</v>
      </c>
      <c r="J516" s="27" t="s">
        <v>517</v>
      </c>
      <c r="K516" s="27"/>
      <c r="L516" s="27" t="s">
        <v>61</v>
      </c>
      <c r="M516" s="27" t="s">
        <v>65</v>
      </c>
      <c r="N516" s="27">
        <v>5</v>
      </c>
      <c r="O516" s="27" t="s">
        <v>56</v>
      </c>
      <c r="P516" s="27" t="s">
        <v>57</v>
      </c>
      <c r="Q516" s="27" t="s">
        <v>521</v>
      </c>
      <c r="R516" s="27"/>
      <c r="S516" s="27" t="s">
        <v>53</v>
      </c>
      <c r="T516" s="27"/>
      <c r="U516" s="27"/>
      <c r="V516" s="27" t="s">
        <v>638</v>
      </c>
      <c r="W516" s="27">
        <v>14.202590000000001</v>
      </c>
      <c r="X516" s="27">
        <v>-84.603489999999994</v>
      </c>
      <c r="Y516" s="27" t="s">
        <v>1983</v>
      </c>
      <c r="Z516" s="27" t="s">
        <v>1979</v>
      </c>
      <c r="AA516" s="27" t="s">
        <v>1929</v>
      </c>
      <c r="AB516" s="28">
        <f t="shared" si="66"/>
        <v>57.815444444444445</v>
      </c>
      <c r="AC516" s="28">
        <f ca="1">[3]!RandTruncNormal(AB516,VLOOKUP(Y516,$AZ$1:$BD$4,4,FALSE),0,VLOOKUP(Y516,$AZ$1:$BD$4,5,FALSE))</f>
        <v>26.253270815730485</v>
      </c>
      <c r="AD516" s="28">
        <f t="shared" si="67"/>
        <v>57.815444444444445</v>
      </c>
      <c r="AE516" s="28">
        <f ca="1">[3]!RandTruncNormal(AD516,VLOOKUP(Y516,$AZ$1:$BD$4,4,FALSE),0,VLOOKUP(Y516,$AZ$1:$BD$4,5,FALSE))</f>
        <v>86.328684355624006</v>
      </c>
      <c r="AF516" s="29">
        <f t="shared" si="64"/>
        <v>0</v>
      </c>
      <c r="AG516" s="29">
        <f t="shared" si="65"/>
        <v>0</v>
      </c>
      <c r="AH516" s="28">
        <f t="shared" ref="AH516:AH579" si="71">VLOOKUP(Y516,$AZ$1:$BD$4,2,FALSE)*AG516</f>
        <v>0</v>
      </c>
      <c r="AI516" s="28">
        <f t="shared" si="68"/>
        <v>0</v>
      </c>
      <c r="AJ516" s="13">
        <f t="shared" ca="1" si="69"/>
        <v>60.075413539893518</v>
      </c>
      <c r="AK516" s="68">
        <v>1</v>
      </c>
      <c r="AL516" s="68">
        <v>0</v>
      </c>
      <c r="AM516" s="68" t="str">
        <f t="shared" si="70"/>
        <v>Anthropogenic_rivers</v>
      </c>
      <c r="AO516" s="68"/>
      <c r="AP516" s="68"/>
      <c r="AY516" s="68"/>
      <c r="AZ516" s="68"/>
    </row>
    <row r="517" spans="1:52">
      <c r="A517" s="27">
        <v>1138</v>
      </c>
      <c r="B517" s="27" t="s">
        <v>639</v>
      </c>
      <c r="C517" s="27" t="s">
        <v>516</v>
      </c>
      <c r="D517" s="27">
        <v>14.20247</v>
      </c>
      <c r="E517" s="27">
        <v>-84.348349999999996</v>
      </c>
      <c r="F517" s="27" t="s">
        <v>66</v>
      </c>
      <c r="G517" s="27">
        <v>9</v>
      </c>
      <c r="H517" s="27" t="s">
        <v>53</v>
      </c>
      <c r="I517" s="27" t="s">
        <v>54</v>
      </c>
      <c r="J517" s="27" t="s">
        <v>517</v>
      </c>
      <c r="K517" s="27"/>
      <c r="L517" s="27" t="s">
        <v>61</v>
      </c>
      <c r="M517" s="27" t="s">
        <v>66</v>
      </c>
      <c r="N517" s="27">
        <v>9</v>
      </c>
      <c r="O517" s="27" t="s">
        <v>53</v>
      </c>
      <c r="P517" s="27" t="s">
        <v>54</v>
      </c>
      <c r="Q517" s="27" t="s">
        <v>525</v>
      </c>
      <c r="R517" s="27"/>
      <c r="S517" s="27" t="s">
        <v>61</v>
      </c>
      <c r="T517" s="27"/>
      <c r="U517" s="27" t="s">
        <v>1985</v>
      </c>
      <c r="V517" s="27" t="s">
        <v>639</v>
      </c>
      <c r="W517" s="27">
        <v>14.20247</v>
      </c>
      <c r="X517" s="27">
        <v>-84.348349999999996</v>
      </c>
      <c r="Y517" s="27" t="s">
        <v>1983</v>
      </c>
      <c r="Z517" s="27" t="s">
        <v>1979</v>
      </c>
      <c r="AA517" s="27" t="s">
        <v>1928</v>
      </c>
      <c r="AB517" s="28">
        <f t="shared" si="66"/>
        <v>86.051000000000002</v>
      </c>
      <c r="AC517" s="28">
        <f ca="1">[3]!RandTruncNormal(AB517,VLOOKUP(Y517,$AZ$1:$BD$4,4,FALSE),0,VLOOKUP(Y517,$AZ$1:$BD$4,5,FALSE))</f>
        <v>74.064036774336017</v>
      </c>
      <c r="AD517" s="28">
        <f t="shared" si="67"/>
        <v>86.051000000000002</v>
      </c>
      <c r="AE517" s="28">
        <f ca="1">[3]!RandTruncNormal(AD517,VLOOKUP(Y517,$AZ$1:$BD$4,4,FALSE),0,VLOOKUP(Y517,$AZ$1:$BD$4,5,FALSE))</f>
        <v>104.52298148804049</v>
      </c>
      <c r="AF517" s="29">
        <f t="shared" si="64"/>
        <v>0</v>
      </c>
      <c r="AG517" s="29">
        <f t="shared" si="65"/>
        <v>0</v>
      </c>
      <c r="AH517" s="28">
        <f t="shared" si="71"/>
        <v>0</v>
      </c>
      <c r="AI517" s="28">
        <f t="shared" si="68"/>
        <v>0</v>
      </c>
      <c r="AJ517" s="13">
        <f t="shared" ca="1" si="69"/>
        <v>30.458944713704469</v>
      </c>
      <c r="AK517" s="68">
        <v>1</v>
      </c>
      <c r="AL517" s="68">
        <v>1</v>
      </c>
      <c r="AM517" s="68" t="str">
        <f t="shared" si="70"/>
        <v>Anthropogenic_roads_rivers</v>
      </c>
      <c r="AO517" s="68"/>
      <c r="AP517" s="68"/>
      <c r="AY517" s="68"/>
      <c r="AZ517" s="68"/>
    </row>
    <row r="518" spans="1:52">
      <c r="A518" s="27">
        <v>1140</v>
      </c>
      <c r="B518" s="27" t="s">
        <v>640</v>
      </c>
      <c r="C518" s="27" t="s">
        <v>516</v>
      </c>
      <c r="D518" s="27">
        <v>14.20227</v>
      </c>
      <c r="E518" s="27">
        <v>-83.838070000000002</v>
      </c>
      <c r="F518" s="27" t="s">
        <v>66</v>
      </c>
      <c r="G518" s="27">
        <v>9</v>
      </c>
      <c r="H518" s="27" t="s">
        <v>53</v>
      </c>
      <c r="I518" s="27" t="s">
        <v>54</v>
      </c>
      <c r="J518" s="27" t="s">
        <v>552</v>
      </c>
      <c r="K518" s="27"/>
      <c r="L518" s="27" t="s">
        <v>61</v>
      </c>
      <c r="M518" s="27" t="s">
        <v>66</v>
      </c>
      <c r="N518" s="27">
        <v>7</v>
      </c>
      <c r="O518" s="27" t="s">
        <v>53</v>
      </c>
      <c r="P518" s="27" t="s">
        <v>57</v>
      </c>
      <c r="Q518" s="27" t="s">
        <v>553</v>
      </c>
      <c r="R518" s="27"/>
      <c r="S518" s="27" t="s">
        <v>53</v>
      </c>
      <c r="T518" s="27"/>
      <c r="U518" s="27" t="s">
        <v>641</v>
      </c>
      <c r="V518" s="27" t="s">
        <v>640</v>
      </c>
      <c r="W518" s="27">
        <v>14.20227</v>
      </c>
      <c r="X518" s="27">
        <v>-83.838070000000002</v>
      </c>
      <c r="Y518" s="27" t="s">
        <v>1983</v>
      </c>
      <c r="Z518" s="27" t="s">
        <v>1977</v>
      </c>
      <c r="AA518" s="27" t="s">
        <v>1928</v>
      </c>
      <c r="AB518" s="28">
        <f t="shared" si="66"/>
        <v>86.051000000000002</v>
      </c>
      <c r="AC518" s="28">
        <f ca="1">[3]!RandTruncNormal(AB518,VLOOKUP(Y518,$AZ$1:$BD$4,4,FALSE),0,VLOOKUP(Y518,$AZ$1:$BD$4,5,FALSE))</f>
        <v>107.8681182873196</v>
      </c>
      <c r="AD518" s="28">
        <f t="shared" si="67"/>
        <v>71.933222222222227</v>
      </c>
      <c r="AE518" s="28">
        <f ca="1">[3]!RandTruncNormal(AD518,VLOOKUP(Y518,$AZ$1:$BD$4,4,FALSE),0,VLOOKUP(Y518,$AZ$1:$BD$4,5,FALSE))</f>
        <v>115.69687693130103</v>
      </c>
      <c r="AF518" s="29">
        <f t="shared" si="64"/>
        <v>-0.22222222222222221</v>
      </c>
      <c r="AG518" s="29">
        <f t="shared" si="65"/>
        <v>-0.22222222222222221</v>
      </c>
      <c r="AH518" s="28">
        <f t="shared" si="71"/>
        <v>-14.117777777777777</v>
      </c>
      <c r="AI518" s="28">
        <f t="shared" si="68"/>
        <v>-14.117777777777777</v>
      </c>
      <c r="AJ518" s="13">
        <f t="shared" ca="1" si="69"/>
        <v>7.8287586439814305</v>
      </c>
      <c r="AK518" s="68">
        <v>0</v>
      </c>
      <c r="AL518" s="68">
        <v>1</v>
      </c>
      <c r="AM518" s="68" t="str">
        <f t="shared" si="70"/>
        <v>Anthopogenic_roads</v>
      </c>
      <c r="AO518" s="68"/>
      <c r="AP518" s="68"/>
      <c r="AY518" s="68"/>
      <c r="AZ518" s="68"/>
    </row>
    <row r="519" spans="1:52">
      <c r="A519" s="27">
        <v>1142</v>
      </c>
      <c r="B519" s="27" t="s">
        <v>642</v>
      </c>
      <c r="C519" s="27" t="s">
        <v>516</v>
      </c>
      <c r="D519" s="27">
        <v>14.20213</v>
      </c>
      <c r="E519" s="27">
        <v>-83.497889999999998</v>
      </c>
      <c r="F519" s="27" t="s">
        <v>68</v>
      </c>
      <c r="G519" s="27">
        <v>6</v>
      </c>
      <c r="H519" s="27" t="s">
        <v>53</v>
      </c>
      <c r="I519" s="27" t="s">
        <v>54</v>
      </c>
      <c r="J519" s="27" t="s">
        <v>541</v>
      </c>
      <c r="K519" s="27"/>
      <c r="L519" s="27" t="s">
        <v>61</v>
      </c>
      <c r="M519" s="27" t="s">
        <v>68</v>
      </c>
      <c r="N519" s="27">
        <v>6</v>
      </c>
      <c r="O519" s="27" t="s">
        <v>53</v>
      </c>
      <c r="P519" s="27" t="s">
        <v>54</v>
      </c>
      <c r="Q519" s="27" t="s">
        <v>562</v>
      </c>
      <c r="R519" s="27"/>
      <c r="S519" s="27" t="s">
        <v>61</v>
      </c>
      <c r="T519" s="27"/>
      <c r="U519" s="27" t="s">
        <v>526</v>
      </c>
      <c r="V519" s="27" t="s">
        <v>642</v>
      </c>
      <c r="W519" s="27">
        <v>14.20213</v>
      </c>
      <c r="X519" s="27">
        <v>-83.497889999999998</v>
      </c>
      <c r="Y519" s="27" t="s">
        <v>1976</v>
      </c>
      <c r="Z519" s="27" t="s">
        <v>1979</v>
      </c>
      <c r="AA519" s="27" t="s">
        <v>1929</v>
      </c>
      <c r="AB519" s="28">
        <f t="shared" si="66"/>
        <v>23.308866666666663</v>
      </c>
      <c r="AC519" s="28">
        <f ca="1">[3]!RandTruncNormal(AB519,VLOOKUP(Y519,$AZ$1:$BD$4,4,FALSE),0,VLOOKUP(Y519,$AZ$1:$BD$4,5,FALSE))</f>
        <v>33.313854227119847</v>
      </c>
      <c r="AD519" s="28">
        <f t="shared" si="67"/>
        <v>23.308866666666663</v>
      </c>
      <c r="AE519" s="28">
        <f ca="1">[3]!RandTruncNormal(AD519,VLOOKUP(Y519,$AZ$1:$BD$4,4,FALSE),0,VLOOKUP(Y519,$AZ$1:$BD$4,5,FALSE))</f>
        <v>50.438358092205959</v>
      </c>
      <c r="AF519" s="29">
        <f t="shared" si="64"/>
        <v>0</v>
      </c>
      <c r="AG519" s="29">
        <f t="shared" si="65"/>
        <v>0</v>
      </c>
      <c r="AH519" s="28">
        <f t="shared" si="71"/>
        <v>0</v>
      </c>
      <c r="AI519" s="28">
        <f t="shared" si="68"/>
        <v>0</v>
      </c>
      <c r="AJ519" s="13">
        <f t="shared" ca="1" si="69"/>
        <v>17.124503865086112</v>
      </c>
      <c r="AK519" s="68">
        <v>0</v>
      </c>
      <c r="AL519" s="68">
        <v>0</v>
      </c>
      <c r="AM519" s="68" t="str">
        <f t="shared" si="70"/>
        <v>Non-Anthropogenic</v>
      </c>
      <c r="AO519" s="68"/>
      <c r="AP519" s="68"/>
      <c r="AY519" s="68"/>
      <c r="AZ519" s="68"/>
    </row>
    <row r="520" spans="1:52">
      <c r="A520" s="27">
        <v>1143</v>
      </c>
      <c r="B520" s="27" t="s">
        <v>643</v>
      </c>
      <c r="C520" s="27" t="s">
        <v>516</v>
      </c>
      <c r="D520" s="27">
        <v>14.287739999999999</v>
      </c>
      <c r="E520" s="27">
        <v>-85.029420000000002</v>
      </c>
      <c r="F520" s="27" t="s">
        <v>66</v>
      </c>
      <c r="G520" s="27">
        <v>9</v>
      </c>
      <c r="H520" s="27" t="s">
        <v>53</v>
      </c>
      <c r="I520" s="27" t="s">
        <v>54</v>
      </c>
      <c r="J520" s="27" t="s">
        <v>517</v>
      </c>
      <c r="K520" s="27"/>
      <c r="L520" s="27" t="s">
        <v>61</v>
      </c>
      <c r="M520" s="27" t="s">
        <v>66</v>
      </c>
      <c r="N520" s="27">
        <v>9</v>
      </c>
      <c r="O520" s="27" t="s">
        <v>53</v>
      </c>
      <c r="P520" s="27" t="s">
        <v>57</v>
      </c>
      <c r="Q520" s="27" t="s">
        <v>518</v>
      </c>
      <c r="R520" s="27"/>
      <c r="S520" s="27" t="s">
        <v>53</v>
      </c>
      <c r="T520" s="27"/>
      <c r="U520" s="27"/>
      <c r="V520" s="27" t="s">
        <v>643</v>
      </c>
      <c r="W520" s="27">
        <v>14.287739999999999</v>
      </c>
      <c r="X520" s="27">
        <v>-85.029420000000002</v>
      </c>
      <c r="Y520" s="27" t="s">
        <v>1983</v>
      </c>
      <c r="Z520" s="27" t="s">
        <v>1979</v>
      </c>
      <c r="AA520" s="27" t="s">
        <v>1929</v>
      </c>
      <c r="AB520" s="28">
        <f t="shared" si="66"/>
        <v>86.051000000000002</v>
      </c>
      <c r="AC520" s="28">
        <f ca="1">[3]!RandTruncNormal(AB520,VLOOKUP(Y520,$AZ$1:$BD$4,4,FALSE),0,VLOOKUP(Y520,$AZ$1:$BD$4,5,FALSE))</f>
        <v>22.918766860439344</v>
      </c>
      <c r="AD520" s="28">
        <f t="shared" si="67"/>
        <v>86.051000000000002</v>
      </c>
      <c r="AE520" s="28">
        <f ca="1">[3]!RandTruncNormal(AD520,VLOOKUP(Y520,$AZ$1:$BD$4,4,FALSE),0,VLOOKUP(Y520,$AZ$1:$BD$4,5,FALSE))</f>
        <v>55.607919619293469</v>
      </c>
      <c r="AF520" s="29">
        <f t="shared" si="64"/>
        <v>0</v>
      </c>
      <c r="AG520" s="29">
        <f t="shared" si="65"/>
        <v>0</v>
      </c>
      <c r="AH520" s="28">
        <f t="shared" si="71"/>
        <v>0</v>
      </c>
      <c r="AI520" s="28">
        <f t="shared" si="68"/>
        <v>0</v>
      </c>
      <c r="AJ520" s="13">
        <f t="shared" ca="1" si="69"/>
        <v>32.689152758854121</v>
      </c>
      <c r="AK520" s="68">
        <v>0</v>
      </c>
      <c r="AL520" s="68">
        <v>0</v>
      </c>
      <c r="AM520" s="68" t="str">
        <f t="shared" si="70"/>
        <v>Non-Anthropogenic</v>
      </c>
      <c r="AO520" s="68"/>
      <c r="AP520" s="68"/>
      <c r="AY520" s="68"/>
      <c r="AZ520" s="68"/>
    </row>
    <row r="521" spans="1:52">
      <c r="A521" s="27">
        <v>1145</v>
      </c>
      <c r="B521" s="27" t="s">
        <v>645</v>
      </c>
      <c r="C521" s="27" t="s">
        <v>516</v>
      </c>
      <c r="D521" s="27">
        <v>14.28754</v>
      </c>
      <c r="E521" s="27">
        <v>-84.519329999999997</v>
      </c>
      <c r="F521" s="27" t="s">
        <v>66</v>
      </c>
      <c r="G521" s="27">
        <v>7</v>
      </c>
      <c r="H521" s="27" t="s">
        <v>53</v>
      </c>
      <c r="I521" s="27" t="s">
        <v>54</v>
      </c>
      <c r="J521" s="27" t="s">
        <v>520</v>
      </c>
      <c r="K521" s="27"/>
      <c r="L521" s="27" t="s">
        <v>61</v>
      </c>
      <c r="M521" s="27" t="s">
        <v>66</v>
      </c>
      <c r="N521" s="27">
        <v>8</v>
      </c>
      <c r="O521" s="27" t="s">
        <v>53</v>
      </c>
      <c r="P521" s="27" t="s">
        <v>57</v>
      </c>
      <c r="Q521" s="27" t="s">
        <v>523</v>
      </c>
      <c r="R521" s="27"/>
      <c r="S521" s="27" t="s">
        <v>53</v>
      </c>
      <c r="T521" s="27"/>
      <c r="U521" s="27"/>
      <c r="V521" s="27" t="s">
        <v>645</v>
      </c>
      <c r="W521" s="27">
        <v>14.28754</v>
      </c>
      <c r="X521" s="27">
        <v>-84.519329999999997</v>
      </c>
      <c r="Y521" s="27" t="s">
        <v>1983</v>
      </c>
      <c r="Z521" s="27" t="s">
        <v>1982</v>
      </c>
      <c r="AA521" s="27" t="s">
        <v>1929</v>
      </c>
      <c r="AB521" s="28">
        <f t="shared" si="66"/>
        <v>71.933222222222227</v>
      </c>
      <c r="AC521" s="28">
        <f ca="1">[3]!RandTruncNormal(AB521,VLOOKUP(Y521,$AZ$1:$BD$4,4,FALSE),0,VLOOKUP(Y521,$AZ$1:$BD$4,5,FALSE))</f>
        <v>76.569379816835792</v>
      </c>
      <c r="AD521" s="28">
        <f t="shared" si="67"/>
        <v>78.992111111111114</v>
      </c>
      <c r="AE521" s="28">
        <f ca="1">[3]!RandTruncNormal(AD521,VLOOKUP(Y521,$AZ$1:$BD$4,4,FALSE),0,VLOOKUP(Y521,$AZ$1:$BD$4,5,FALSE))</f>
        <v>42.058447148456764</v>
      </c>
      <c r="AF521" s="29">
        <f t="shared" si="64"/>
        <v>0.1111111111111111</v>
      </c>
      <c r="AG521" s="29">
        <f t="shared" si="65"/>
        <v>0</v>
      </c>
      <c r="AH521" s="28">
        <f t="shared" si="71"/>
        <v>0</v>
      </c>
      <c r="AI521" s="28">
        <f t="shared" si="68"/>
        <v>7.0588888888888883</v>
      </c>
      <c r="AJ521" s="13">
        <f t="shared" ca="1" si="69"/>
        <v>-34.510932668379027</v>
      </c>
      <c r="AK521" s="68">
        <v>1</v>
      </c>
      <c r="AL521" s="68">
        <v>0</v>
      </c>
      <c r="AM521" s="68" t="str">
        <f t="shared" si="70"/>
        <v>Anthropogenic_rivers</v>
      </c>
      <c r="AO521" s="68"/>
      <c r="AP521" s="68"/>
      <c r="AY521" s="68"/>
      <c r="AZ521" s="68"/>
    </row>
    <row r="522" spans="1:52">
      <c r="A522" s="27">
        <v>1146</v>
      </c>
      <c r="B522" s="27" t="s">
        <v>646</v>
      </c>
      <c r="C522" s="27" t="s">
        <v>516</v>
      </c>
      <c r="D522" s="27">
        <v>14.287459999999999</v>
      </c>
      <c r="E522" s="27">
        <v>-84.264279999999999</v>
      </c>
      <c r="F522" s="27" t="s">
        <v>66</v>
      </c>
      <c r="G522" s="27">
        <v>9</v>
      </c>
      <c r="H522" s="27" t="s">
        <v>53</v>
      </c>
      <c r="I522" s="27" t="s">
        <v>54</v>
      </c>
      <c r="J522" s="27" t="s">
        <v>520</v>
      </c>
      <c r="K522" s="27"/>
      <c r="L522" s="27" t="s">
        <v>61</v>
      </c>
      <c r="M522" s="27" t="s">
        <v>66</v>
      </c>
      <c r="N522" s="27">
        <v>9</v>
      </c>
      <c r="O522" s="27" t="s">
        <v>53</v>
      </c>
      <c r="P522" s="27" t="s">
        <v>57</v>
      </c>
      <c r="Q522" s="27" t="s">
        <v>534</v>
      </c>
      <c r="R522" s="27"/>
      <c r="S522" s="27" t="s">
        <v>53</v>
      </c>
      <c r="T522" s="27"/>
      <c r="U522" s="27"/>
      <c r="V522" s="27" t="s">
        <v>646</v>
      </c>
      <c r="W522" s="27">
        <v>14.287459999999999</v>
      </c>
      <c r="X522" s="27">
        <v>-84.264279999999999</v>
      </c>
      <c r="Y522" s="27" t="s">
        <v>1983</v>
      </c>
      <c r="Z522" s="27" t="s">
        <v>1979</v>
      </c>
      <c r="AA522" s="27" t="s">
        <v>1929</v>
      </c>
      <c r="AB522" s="28">
        <f t="shared" si="66"/>
        <v>86.051000000000002</v>
      </c>
      <c r="AC522" s="28">
        <f ca="1">[3]!RandTruncNormal(AB522,VLOOKUP(Y522,$AZ$1:$BD$4,4,FALSE),0,VLOOKUP(Y522,$AZ$1:$BD$4,5,FALSE))</f>
        <v>86.982074565919362</v>
      </c>
      <c r="AD522" s="28">
        <f t="shared" si="67"/>
        <v>86.051000000000002</v>
      </c>
      <c r="AE522" s="28">
        <f ca="1">[3]!RandTruncNormal(AD522,VLOOKUP(Y522,$AZ$1:$BD$4,4,FALSE),0,VLOOKUP(Y522,$AZ$1:$BD$4,5,FALSE))</f>
        <v>114.97764133244355</v>
      </c>
      <c r="AF522" s="29">
        <f t="shared" si="64"/>
        <v>0</v>
      </c>
      <c r="AG522" s="29">
        <f t="shared" si="65"/>
        <v>0</v>
      </c>
      <c r="AH522" s="28">
        <f t="shared" si="71"/>
        <v>0</v>
      </c>
      <c r="AI522" s="28">
        <f t="shared" si="68"/>
        <v>0</v>
      </c>
      <c r="AJ522" s="13">
        <f t="shared" ca="1" si="69"/>
        <v>27.995566766524192</v>
      </c>
      <c r="AK522" s="68">
        <v>0</v>
      </c>
      <c r="AL522" s="68">
        <v>0</v>
      </c>
      <c r="AM522" s="68" t="str">
        <f t="shared" si="70"/>
        <v>Non-Anthropogenic</v>
      </c>
      <c r="AO522" s="68"/>
      <c r="AP522" s="68"/>
      <c r="AY522" s="68"/>
      <c r="AZ522" s="68"/>
    </row>
    <row r="523" spans="1:52">
      <c r="A523" s="27">
        <v>1147</v>
      </c>
      <c r="B523" s="27" t="s">
        <v>647</v>
      </c>
      <c r="C523" s="27" t="s">
        <v>516</v>
      </c>
      <c r="D523" s="27">
        <v>14.28734</v>
      </c>
      <c r="E523" s="27">
        <v>-84.009240000000005</v>
      </c>
      <c r="F523" s="27" t="s">
        <v>66</v>
      </c>
      <c r="G523" s="27">
        <v>9</v>
      </c>
      <c r="H523" s="27" t="s">
        <v>53</v>
      </c>
      <c r="I523" s="27" t="s">
        <v>54</v>
      </c>
      <c r="J523" s="27" t="s">
        <v>517</v>
      </c>
      <c r="K523" s="27"/>
      <c r="L523" s="27" t="s">
        <v>61</v>
      </c>
      <c r="M523" s="27" t="s">
        <v>66</v>
      </c>
      <c r="N523" s="27">
        <v>9</v>
      </c>
      <c r="O523" s="27" t="s">
        <v>53</v>
      </c>
      <c r="P523" s="27" t="s">
        <v>57</v>
      </c>
      <c r="Q523" s="27" t="s">
        <v>538</v>
      </c>
      <c r="R523" s="27"/>
      <c r="S523" s="27" t="s">
        <v>53</v>
      </c>
      <c r="T523" s="27"/>
      <c r="U523" s="27"/>
      <c r="V523" s="27" t="s">
        <v>647</v>
      </c>
      <c r="W523" s="27">
        <v>14.28734</v>
      </c>
      <c r="X523" s="27">
        <v>-84.009240000000005</v>
      </c>
      <c r="Y523" s="27" t="s">
        <v>1983</v>
      </c>
      <c r="Z523" s="27" t="s">
        <v>1979</v>
      </c>
      <c r="AA523" s="27" t="s">
        <v>1929</v>
      </c>
      <c r="AB523" s="28">
        <f t="shared" si="66"/>
        <v>86.051000000000002</v>
      </c>
      <c r="AC523" s="28">
        <f ca="1">[3]!RandTruncNormal(AB523,VLOOKUP(Y523,$AZ$1:$BD$4,4,FALSE),0,VLOOKUP(Y523,$AZ$1:$BD$4,5,FALSE))</f>
        <v>103.00506733049582</v>
      </c>
      <c r="AD523" s="28">
        <f t="shared" si="67"/>
        <v>86.051000000000002</v>
      </c>
      <c r="AE523" s="28">
        <f ca="1">[3]!RandTruncNormal(AD523,VLOOKUP(Y523,$AZ$1:$BD$4,4,FALSE),0,VLOOKUP(Y523,$AZ$1:$BD$4,5,FALSE))</f>
        <v>103.54124216680741</v>
      </c>
      <c r="AF523" s="29">
        <f t="shared" si="64"/>
        <v>0</v>
      </c>
      <c r="AG523" s="29">
        <f t="shared" si="65"/>
        <v>0</v>
      </c>
      <c r="AH523" s="28">
        <f t="shared" si="71"/>
        <v>0</v>
      </c>
      <c r="AI523" s="28">
        <f t="shared" si="68"/>
        <v>0</v>
      </c>
      <c r="AJ523" s="13">
        <f t="shared" ca="1" si="69"/>
        <v>0.53617483631158791</v>
      </c>
      <c r="AK523" s="68">
        <v>0</v>
      </c>
      <c r="AL523" s="68">
        <v>1</v>
      </c>
      <c r="AM523" s="68" t="str">
        <f t="shared" si="70"/>
        <v>Anthopogenic_roads</v>
      </c>
      <c r="AO523" s="68"/>
      <c r="AP523" s="68"/>
      <c r="AY523" s="68"/>
      <c r="AZ523" s="68"/>
    </row>
    <row r="524" spans="1:52">
      <c r="A524" s="27">
        <v>1148</v>
      </c>
      <c r="B524" s="27" t="s">
        <v>648</v>
      </c>
      <c r="C524" s="27" t="s">
        <v>516</v>
      </c>
      <c r="D524" s="27">
        <v>14.28725</v>
      </c>
      <c r="E524" s="27">
        <v>-83.754199999999997</v>
      </c>
      <c r="F524" s="27" t="s">
        <v>66</v>
      </c>
      <c r="G524" s="27">
        <v>9</v>
      </c>
      <c r="H524" s="27" t="s">
        <v>53</v>
      </c>
      <c r="I524" s="27" t="s">
        <v>54</v>
      </c>
      <c r="J524" s="27" t="s">
        <v>613</v>
      </c>
      <c r="K524" s="27"/>
      <c r="L524" s="27" t="s">
        <v>61</v>
      </c>
      <c r="M524" s="27" t="s">
        <v>66</v>
      </c>
      <c r="N524" s="27">
        <v>9</v>
      </c>
      <c r="O524" s="27" t="s">
        <v>53</v>
      </c>
      <c r="P524" s="27" t="s">
        <v>57</v>
      </c>
      <c r="Q524" s="27" t="s">
        <v>553</v>
      </c>
      <c r="R524" s="27"/>
      <c r="S524" s="27" t="s">
        <v>53</v>
      </c>
      <c r="T524" s="27"/>
      <c r="U524" s="27"/>
      <c r="V524" s="27" t="s">
        <v>648</v>
      </c>
      <c r="W524" s="27">
        <v>14.28725</v>
      </c>
      <c r="X524" s="27">
        <v>-83.754199999999997</v>
      </c>
      <c r="Y524" s="27" t="s">
        <v>1983</v>
      </c>
      <c r="Z524" s="27" t="s">
        <v>1979</v>
      </c>
      <c r="AA524" s="27" t="s">
        <v>1929</v>
      </c>
      <c r="AB524" s="28">
        <f t="shared" si="66"/>
        <v>86.051000000000002</v>
      </c>
      <c r="AC524" s="28">
        <f ca="1">[3]!RandTruncNormal(AB524,VLOOKUP(Y524,$AZ$1:$BD$4,4,FALSE),0,VLOOKUP(Y524,$AZ$1:$BD$4,5,FALSE))</f>
        <v>109.72167820976023</v>
      </c>
      <c r="AD524" s="28">
        <f t="shared" si="67"/>
        <v>86.051000000000002</v>
      </c>
      <c r="AE524" s="28">
        <f ca="1">[3]!RandTruncNormal(AD524,VLOOKUP(Y524,$AZ$1:$BD$4,4,FALSE),0,VLOOKUP(Y524,$AZ$1:$BD$4,5,FALSE))</f>
        <v>24.442743512230333</v>
      </c>
      <c r="AF524" s="29">
        <f t="shared" si="64"/>
        <v>0</v>
      </c>
      <c r="AG524" s="29">
        <f t="shared" si="65"/>
        <v>0</v>
      </c>
      <c r="AH524" s="28">
        <f t="shared" si="71"/>
        <v>0</v>
      </c>
      <c r="AI524" s="28">
        <f t="shared" si="68"/>
        <v>0</v>
      </c>
      <c r="AJ524" s="13">
        <f t="shared" ca="1" si="69"/>
        <v>-85.278934697529891</v>
      </c>
      <c r="AK524" s="68">
        <v>0</v>
      </c>
      <c r="AL524" s="68">
        <v>0</v>
      </c>
      <c r="AM524" s="68" t="str">
        <f t="shared" si="70"/>
        <v>Non-Anthropogenic</v>
      </c>
      <c r="AO524" s="68"/>
      <c r="AP524" s="68"/>
      <c r="AY524" s="68"/>
      <c r="AZ524" s="68"/>
    </row>
    <row r="525" spans="1:52">
      <c r="A525" s="27">
        <v>1149</v>
      </c>
      <c r="B525" s="27" t="s">
        <v>649</v>
      </c>
      <c r="C525" s="27" t="s">
        <v>516</v>
      </c>
      <c r="D525" s="27">
        <v>14.287140000000001</v>
      </c>
      <c r="E525" s="27">
        <v>-83.499160000000003</v>
      </c>
      <c r="F525" s="27" t="s">
        <v>66</v>
      </c>
      <c r="G525" s="27">
        <v>9</v>
      </c>
      <c r="H525" s="27" t="s">
        <v>53</v>
      </c>
      <c r="I525" s="27" t="s">
        <v>54</v>
      </c>
      <c r="J525" s="27" t="s">
        <v>552</v>
      </c>
      <c r="K525" s="27"/>
      <c r="L525" s="27" t="s">
        <v>61</v>
      </c>
      <c r="M525" s="27" t="s">
        <v>66</v>
      </c>
      <c r="N525" s="27">
        <v>8</v>
      </c>
      <c r="O525" s="27" t="s">
        <v>53</v>
      </c>
      <c r="P525" s="27" t="s">
        <v>54</v>
      </c>
      <c r="Q525" s="27" t="s">
        <v>593</v>
      </c>
      <c r="R525" s="27"/>
      <c r="S525" s="27" t="s">
        <v>61</v>
      </c>
      <c r="T525" s="27"/>
      <c r="U525" s="27" t="s">
        <v>526</v>
      </c>
      <c r="V525" s="27" t="s">
        <v>649</v>
      </c>
      <c r="W525" s="27">
        <v>14.287140000000001</v>
      </c>
      <c r="X525" s="27">
        <v>-83.499160000000003</v>
      </c>
      <c r="Y525" s="27" t="s">
        <v>1983</v>
      </c>
      <c r="Z525" s="27" t="s">
        <v>1977</v>
      </c>
      <c r="AA525" s="27" t="s">
        <v>1929</v>
      </c>
      <c r="AB525" s="28">
        <f t="shared" si="66"/>
        <v>86.051000000000002</v>
      </c>
      <c r="AC525" s="28">
        <f ca="1">[3]!RandTruncNormal(AB525,VLOOKUP(Y525,$AZ$1:$BD$4,4,FALSE),0,VLOOKUP(Y525,$AZ$1:$BD$4,5,FALSE))</f>
        <v>57.230497080437338</v>
      </c>
      <c r="AD525" s="28">
        <f t="shared" si="67"/>
        <v>78.992111111111114</v>
      </c>
      <c r="AE525" s="28">
        <f ca="1">[3]!RandTruncNormal(AD525,VLOOKUP(Y525,$AZ$1:$BD$4,4,FALSE),0,VLOOKUP(Y525,$AZ$1:$BD$4,5,FALSE))</f>
        <v>81.193085437584557</v>
      </c>
      <c r="AF525" s="29">
        <f t="shared" si="64"/>
        <v>-0.1111111111111111</v>
      </c>
      <c r="AG525" s="29">
        <f t="shared" si="65"/>
        <v>0</v>
      </c>
      <c r="AH525" s="28">
        <f t="shared" si="71"/>
        <v>0</v>
      </c>
      <c r="AI525" s="28">
        <f t="shared" si="68"/>
        <v>-7.0588888888888883</v>
      </c>
      <c r="AJ525" s="13">
        <f t="shared" ca="1" si="69"/>
        <v>23.962588357147219</v>
      </c>
      <c r="AK525" s="68">
        <v>0</v>
      </c>
      <c r="AL525" s="68">
        <v>0</v>
      </c>
      <c r="AM525" s="68" t="str">
        <f t="shared" si="70"/>
        <v>Non-Anthropogenic</v>
      </c>
      <c r="AO525" s="68"/>
      <c r="AP525" s="68"/>
      <c r="AY525" s="68"/>
      <c r="AZ525" s="68"/>
    </row>
    <row r="526" spans="1:52">
      <c r="A526" s="27">
        <v>1150</v>
      </c>
      <c r="B526" s="27" t="s">
        <v>650</v>
      </c>
      <c r="C526" s="27" t="s">
        <v>516</v>
      </c>
      <c r="D526" s="27">
        <v>14.372719999999999</v>
      </c>
      <c r="E526" s="27">
        <v>-85.028670000000005</v>
      </c>
      <c r="F526" s="27" t="s">
        <v>65</v>
      </c>
      <c r="G526" s="27">
        <v>3</v>
      </c>
      <c r="H526" s="27" t="s">
        <v>53</v>
      </c>
      <c r="I526" s="27" t="s">
        <v>54</v>
      </c>
      <c r="J526" s="27" t="s">
        <v>517</v>
      </c>
      <c r="K526" s="27"/>
      <c r="L526" s="27" t="s">
        <v>61</v>
      </c>
      <c r="M526" s="27" t="s">
        <v>66</v>
      </c>
      <c r="N526" s="27">
        <v>9</v>
      </c>
      <c r="O526" s="27" t="s">
        <v>53</v>
      </c>
      <c r="P526" s="27" t="s">
        <v>57</v>
      </c>
      <c r="Q526" s="27" t="s">
        <v>547</v>
      </c>
      <c r="R526" s="27"/>
      <c r="S526" s="27" t="s">
        <v>53</v>
      </c>
      <c r="T526" s="27"/>
      <c r="U526" s="27"/>
      <c r="V526" s="27" t="s">
        <v>650</v>
      </c>
      <c r="W526" s="27">
        <v>14.372719999999999</v>
      </c>
      <c r="X526" s="27">
        <v>-85.028670000000005</v>
      </c>
      <c r="Y526" s="27" t="s">
        <v>1983</v>
      </c>
      <c r="Z526" s="27" t="s">
        <v>1982</v>
      </c>
      <c r="AA526" s="27" t="s">
        <v>1929</v>
      </c>
      <c r="AB526" s="28">
        <f t="shared" si="66"/>
        <v>43.697666666666663</v>
      </c>
      <c r="AC526" s="28">
        <f ca="1">[3]!RandTruncNormal(AB526,VLOOKUP(Y526,$AZ$1:$BD$4,4,FALSE),0,VLOOKUP(Y526,$AZ$1:$BD$4,5,FALSE))</f>
        <v>18.26882124608267</v>
      </c>
      <c r="AD526" s="28">
        <f t="shared" si="67"/>
        <v>86.051000000000002</v>
      </c>
      <c r="AE526" s="28">
        <f ca="1">[3]!RandTruncNormal(AD526,VLOOKUP(Y526,$AZ$1:$BD$4,4,FALSE),0,VLOOKUP(Y526,$AZ$1:$BD$4,5,FALSE))</f>
        <v>117.12918599399399</v>
      </c>
      <c r="AF526" s="29">
        <f t="shared" si="64"/>
        <v>0.66666666666666663</v>
      </c>
      <c r="AG526" s="29">
        <f t="shared" si="65"/>
        <v>0.66666666666666663</v>
      </c>
      <c r="AH526" s="28">
        <f t="shared" si="71"/>
        <v>42.353333333333332</v>
      </c>
      <c r="AI526" s="28">
        <f t="shared" si="68"/>
        <v>42.353333333333332</v>
      </c>
      <c r="AJ526" s="13">
        <f t="shared" ca="1" si="69"/>
        <v>98.860364747911319</v>
      </c>
      <c r="AK526" s="68">
        <v>0</v>
      </c>
      <c r="AL526" s="68">
        <v>0</v>
      </c>
      <c r="AM526" s="68" t="str">
        <f t="shared" si="70"/>
        <v>Non-Anthropogenic</v>
      </c>
      <c r="AO526" s="68"/>
      <c r="AP526" s="68"/>
      <c r="AY526" s="68"/>
      <c r="AZ526" s="68"/>
    </row>
    <row r="527" spans="1:52">
      <c r="A527" s="27">
        <v>1151</v>
      </c>
      <c r="B527" s="27" t="s">
        <v>651</v>
      </c>
      <c r="C527" s="27" t="s">
        <v>516</v>
      </c>
      <c r="D527" s="27">
        <v>14.372640000000001</v>
      </c>
      <c r="E527" s="27">
        <v>-84.773529999999994</v>
      </c>
      <c r="F527" s="27" t="s">
        <v>66</v>
      </c>
      <c r="G527" s="27">
        <v>9</v>
      </c>
      <c r="H527" s="27" t="s">
        <v>53</v>
      </c>
      <c r="I527" s="27" t="s">
        <v>54</v>
      </c>
      <c r="J527" s="27" t="s">
        <v>517</v>
      </c>
      <c r="K527" s="27"/>
      <c r="L527" s="27" t="s">
        <v>61</v>
      </c>
      <c r="M527" s="27" t="s">
        <v>66</v>
      </c>
      <c r="N527" s="27">
        <v>9</v>
      </c>
      <c r="O527" s="27" t="s">
        <v>53</v>
      </c>
      <c r="P527" s="27" t="s">
        <v>54</v>
      </c>
      <c r="Q527" s="27" t="s">
        <v>652</v>
      </c>
      <c r="R527" s="27"/>
      <c r="S527" s="27" t="s">
        <v>61</v>
      </c>
      <c r="T527" s="27"/>
      <c r="U527" s="27" t="s">
        <v>653</v>
      </c>
      <c r="V527" s="27" t="s">
        <v>651</v>
      </c>
      <c r="W527" s="27">
        <v>14.372640000000001</v>
      </c>
      <c r="X527" s="27">
        <v>-84.773529999999994</v>
      </c>
      <c r="Y527" s="27" t="s">
        <v>1983</v>
      </c>
      <c r="Z527" s="27" t="s">
        <v>1979</v>
      </c>
      <c r="AA527" s="27" t="s">
        <v>1929</v>
      </c>
      <c r="AB527" s="28">
        <f t="shared" si="66"/>
        <v>86.051000000000002</v>
      </c>
      <c r="AC527" s="28">
        <f ca="1">[3]!RandTruncNormal(AB527,VLOOKUP(Y527,$AZ$1:$BD$4,4,FALSE),0,VLOOKUP(Y527,$AZ$1:$BD$4,5,FALSE))</f>
        <v>112.28445179840713</v>
      </c>
      <c r="AD527" s="28">
        <f t="shared" si="67"/>
        <v>86.051000000000002</v>
      </c>
      <c r="AE527" s="28">
        <f ca="1">[3]!RandTruncNormal(AD527,VLOOKUP(Y527,$AZ$1:$BD$4,4,FALSE),0,VLOOKUP(Y527,$AZ$1:$BD$4,5,FALSE))</f>
        <v>69.184402172407857</v>
      </c>
      <c r="AF527" s="29">
        <f t="shared" si="64"/>
        <v>0</v>
      </c>
      <c r="AG527" s="29">
        <f t="shared" si="65"/>
        <v>0</v>
      </c>
      <c r="AH527" s="28">
        <f t="shared" si="71"/>
        <v>0</v>
      </c>
      <c r="AI527" s="28">
        <f t="shared" si="68"/>
        <v>0</v>
      </c>
      <c r="AJ527" s="13">
        <f t="shared" ca="1" si="69"/>
        <v>-43.100049625999276</v>
      </c>
      <c r="AK527" s="68">
        <v>0</v>
      </c>
      <c r="AL527" s="68">
        <v>0</v>
      </c>
      <c r="AM527" s="68" t="str">
        <f t="shared" si="70"/>
        <v>Non-Anthropogenic</v>
      </c>
      <c r="AO527" s="68"/>
      <c r="AP527" s="68"/>
      <c r="AY527" s="68"/>
      <c r="AZ527" s="68"/>
    </row>
    <row r="528" spans="1:52">
      <c r="A528" s="27">
        <v>1152</v>
      </c>
      <c r="B528" s="27" t="s">
        <v>654</v>
      </c>
      <c r="C528" s="27" t="s">
        <v>516</v>
      </c>
      <c r="D528" s="27">
        <v>14.37257</v>
      </c>
      <c r="E528" s="27">
        <v>-84.603440000000006</v>
      </c>
      <c r="F528" s="27" t="s">
        <v>65</v>
      </c>
      <c r="G528" s="27">
        <v>4</v>
      </c>
      <c r="H528" s="27" t="s">
        <v>53</v>
      </c>
      <c r="I528" s="27" t="s">
        <v>54</v>
      </c>
      <c r="J528" s="27" t="s">
        <v>520</v>
      </c>
      <c r="K528" s="27"/>
      <c r="L528" s="27" t="s">
        <v>61</v>
      </c>
      <c r="M528" s="27" t="s">
        <v>65</v>
      </c>
      <c r="N528" s="27">
        <v>4</v>
      </c>
      <c r="O528" s="27" t="s">
        <v>53</v>
      </c>
      <c r="P528" s="27" t="s">
        <v>57</v>
      </c>
      <c r="Q528" s="27" t="s">
        <v>550</v>
      </c>
      <c r="R528" s="27"/>
      <c r="S528" s="27" t="s">
        <v>53</v>
      </c>
      <c r="T528" s="27"/>
      <c r="U528" s="27" t="s">
        <v>655</v>
      </c>
      <c r="V528" s="27" t="s">
        <v>654</v>
      </c>
      <c r="W528" s="27">
        <v>14.37257</v>
      </c>
      <c r="X528" s="27">
        <v>-84.603440000000006</v>
      </c>
      <c r="Y528" s="27" t="s">
        <v>1983</v>
      </c>
      <c r="Z528" s="27" t="s">
        <v>1979</v>
      </c>
      <c r="AA528" s="27" t="s">
        <v>1929</v>
      </c>
      <c r="AB528" s="28">
        <f t="shared" si="66"/>
        <v>50.756555555555551</v>
      </c>
      <c r="AC528" s="28">
        <f ca="1">[3]!RandTruncNormal(AB528,VLOOKUP(Y528,$AZ$1:$BD$4,4,FALSE),0,VLOOKUP(Y528,$AZ$1:$BD$4,5,FALSE))</f>
        <v>56.339643545544064</v>
      </c>
      <c r="AD528" s="28">
        <f t="shared" si="67"/>
        <v>50.756555555555551</v>
      </c>
      <c r="AE528" s="28">
        <f ca="1">[3]!RandTruncNormal(AD528,VLOOKUP(Y528,$AZ$1:$BD$4,4,FALSE),0,VLOOKUP(Y528,$AZ$1:$BD$4,5,FALSE))</f>
        <v>77.432729085255403</v>
      </c>
      <c r="AF528" s="29">
        <f t="shared" si="64"/>
        <v>0</v>
      </c>
      <c r="AG528" s="29">
        <f t="shared" si="65"/>
        <v>0</v>
      </c>
      <c r="AH528" s="28">
        <f t="shared" si="71"/>
        <v>0</v>
      </c>
      <c r="AI528" s="28">
        <f t="shared" si="68"/>
        <v>0</v>
      </c>
      <c r="AJ528" s="13">
        <f t="shared" ca="1" si="69"/>
        <v>21.093085539711339</v>
      </c>
      <c r="AK528" s="68">
        <v>1</v>
      </c>
      <c r="AL528" s="68">
        <v>0</v>
      </c>
      <c r="AM528" s="68" t="str">
        <f t="shared" si="70"/>
        <v>Anthropogenic_rivers</v>
      </c>
      <c r="AO528" s="68"/>
      <c r="AP528" s="68"/>
      <c r="AY528" s="68"/>
      <c r="AZ528" s="68"/>
    </row>
    <row r="529" spans="1:52">
      <c r="A529" s="27">
        <v>1153</v>
      </c>
      <c r="B529" s="27" t="s">
        <v>656</v>
      </c>
      <c r="C529" s="27" t="s">
        <v>516</v>
      </c>
      <c r="D529" s="27">
        <v>14.372450000000001</v>
      </c>
      <c r="E529" s="27">
        <v>-84.348299999999995</v>
      </c>
      <c r="F529" s="27" t="s">
        <v>66</v>
      </c>
      <c r="G529" s="27">
        <v>7</v>
      </c>
      <c r="H529" s="27" t="s">
        <v>53</v>
      </c>
      <c r="I529" s="27" t="s">
        <v>54</v>
      </c>
      <c r="J529" s="27" t="s">
        <v>520</v>
      </c>
      <c r="K529" s="27"/>
      <c r="L529" s="27" t="s">
        <v>61</v>
      </c>
      <c r="M529" s="27" t="s">
        <v>66</v>
      </c>
      <c r="N529" s="27">
        <v>9</v>
      </c>
      <c r="O529" s="27" t="s">
        <v>53</v>
      </c>
      <c r="P529" s="27" t="s">
        <v>57</v>
      </c>
      <c r="Q529" s="27" t="s">
        <v>555</v>
      </c>
      <c r="R529" s="27"/>
      <c r="S529" s="27" t="s">
        <v>53</v>
      </c>
      <c r="T529" s="27"/>
      <c r="U529" s="27" t="s">
        <v>1985</v>
      </c>
      <c r="V529" s="27" t="s">
        <v>656</v>
      </c>
      <c r="W529" s="27">
        <v>14.372450000000001</v>
      </c>
      <c r="X529" s="27">
        <v>-84.348299999999995</v>
      </c>
      <c r="Y529" s="27" t="s">
        <v>1983</v>
      </c>
      <c r="Z529" s="27" t="s">
        <v>1982</v>
      </c>
      <c r="AA529" s="27" t="s">
        <v>1929</v>
      </c>
      <c r="AB529" s="28">
        <f t="shared" si="66"/>
        <v>71.933222222222227</v>
      </c>
      <c r="AC529" s="28">
        <f ca="1">[3]!RandTruncNormal(AB529,VLOOKUP(Y529,$AZ$1:$BD$4,4,FALSE),0,VLOOKUP(Y529,$AZ$1:$BD$4,5,FALSE))</f>
        <v>61.449236290239526</v>
      </c>
      <c r="AD529" s="28">
        <f t="shared" si="67"/>
        <v>86.051000000000002</v>
      </c>
      <c r="AE529" s="28">
        <f ca="1">[3]!RandTruncNormal(AD529,VLOOKUP(Y529,$AZ$1:$BD$4,4,FALSE),0,VLOOKUP(Y529,$AZ$1:$BD$4,5,FALSE))</f>
        <v>61.014099623982553</v>
      </c>
      <c r="AF529" s="29">
        <f t="shared" si="64"/>
        <v>0.22222222222222221</v>
      </c>
      <c r="AG529" s="29">
        <f t="shared" si="65"/>
        <v>0.22222222222222221</v>
      </c>
      <c r="AH529" s="28">
        <f t="shared" si="71"/>
        <v>14.117777777777777</v>
      </c>
      <c r="AI529" s="28">
        <f t="shared" si="68"/>
        <v>14.117777777777777</v>
      </c>
      <c r="AJ529" s="13">
        <f t="shared" ca="1" si="69"/>
        <v>-0.43513666625697311</v>
      </c>
      <c r="AK529" s="68">
        <v>0</v>
      </c>
      <c r="AL529" s="68">
        <v>0</v>
      </c>
      <c r="AM529" s="68" t="str">
        <f t="shared" si="70"/>
        <v>Non-Anthropogenic</v>
      </c>
      <c r="AO529" s="68"/>
      <c r="AP529" s="68"/>
      <c r="AY529" s="68"/>
      <c r="AZ529" s="68"/>
    </row>
    <row r="530" spans="1:52">
      <c r="A530" s="27">
        <v>1154</v>
      </c>
      <c r="B530" s="27" t="s">
        <v>657</v>
      </c>
      <c r="C530" s="27" t="s">
        <v>516</v>
      </c>
      <c r="D530" s="27">
        <v>14.37237</v>
      </c>
      <c r="E530" s="27">
        <v>-84.093159999999997</v>
      </c>
      <c r="F530" s="27" t="s">
        <v>66</v>
      </c>
      <c r="G530" s="27">
        <v>9</v>
      </c>
      <c r="H530" s="27" t="s">
        <v>53</v>
      </c>
      <c r="I530" s="27" t="s">
        <v>54</v>
      </c>
      <c r="J530" s="27" t="s">
        <v>517</v>
      </c>
      <c r="K530" s="27"/>
      <c r="L530" s="27" t="s">
        <v>61</v>
      </c>
      <c r="M530" s="27" t="s">
        <v>66</v>
      </c>
      <c r="N530" s="27">
        <v>9</v>
      </c>
      <c r="O530" s="27" t="s">
        <v>53</v>
      </c>
      <c r="P530" s="27" t="s">
        <v>54</v>
      </c>
      <c r="Q530" s="27" t="s">
        <v>525</v>
      </c>
      <c r="R530" s="27"/>
      <c r="S530" s="27" t="s">
        <v>61</v>
      </c>
      <c r="T530" s="27"/>
      <c r="U530" s="27" t="s">
        <v>558</v>
      </c>
      <c r="V530" s="27" t="s">
        <v>657</v>
      </c>
      <c r="W530" s="27">
        <v>14.37237</v>
      </c>
      <c r="X530" s="27">
        <v>-84.093159999999997</v>
      </c>
      <c r="Y530" s="27" t="s">
        <v>1983</v>
      </c>
      <c r="Z530" s="27" t="s">
        <v>1979</v>
      </c>
      <c r="AA530" s="27" t="s">
        <v>1928</v>
      </c>
      <c r="AB530" s="28">
        <f t="shared" si="66"/>
        <v>86.051000000000002</v>
      </c>
      <c r="AC530" s="28">
        <f ca="1">[3]!RandTruncNormal(AB530,VLOOKUP(Y530,$AZ$1:$BD$4,4,FALSE),0,VLOOKUP(Y530,$AZ$1:$BD$4,5,FALSE))</f>
        <v>119.36256391494771</v>
      </c>
      <c r="AD530" s="28">
        <f t="shared" si="67"/>
        <v>86.051000000000002</v>
      </c>
      <c r="AE530" s="28">
        <f ca="1">[3]!RandTruncNormal(AD530,VLOOKUP(Y530,$AZ$1:$BD$4,4,FALSE),0,VLOOKUP(Y530,$AZ$1:$BD$4,5,FALSE))</f>
        <v>45.330569166672625</v>
      </c>
      <c r="AF530" s="29">
        <f t="shared" si="64"/>
        <v>0</v>
      </c>
      <c r="AG530" s="29">
        <f t="shared" si="65"/>
        <v>0</v>
      </c>
      <c r="AH530" s="28">
        <f t="shared" si="71"/>
        <v>0</v>
      </c>
      <c r="AI530" s="28">
        <f t="shared" si="68"/>
        <v>0</v>
      </c>
      <c r="AJ530" s="13">
        <f t="shared" ca="1" si="69"/>
        <v>-74.031994748275082</v>
      </c>
      <c r="AK530" s="68">
        <v>0</v>
      </c>
      <c r="AL530" s="68">
        <v>1</v>
      </c>
      <c r="AM530" s="68" t="str">
        <f t="shared" si="70"/>
        <v>Anthopogenic_roads</v>
      </c>
      <c r="AO530" s="68"/>
      <c r="AP530" s="68"/>
      <c r="AY530" s="68"/>
      <c r="AZ530" s="68"/>
    </row>
    <row r="531" spans="1:52">
      <c r="A531" s="27">
        <v>1155</v>
      </c>
      <c r="B531" s="27" t="s">
        <v>658</v>
      </c>
      <c r="C531" s="27" t="s">
        <v>516</v>
      </c>
      <c r="D531" s="27">
        <v>14.37223</v>
      </c>
      <c r="E531" s="27">
        <v>-83.752979999999994</v>
      </c>
      <c r="F531" s="27" t="s">
        <v>70</v>
      </c>
      <c r="G531" s="27">
        <v>9</v>
      </c>
      <c r="H531" s="27" t="s">
        <v>53</v>
      </c>
      <c r="I531" s="27" t="s">
        <v>54</v>
      </c>
      <c r="J531" s="27" t="s">
        <v>583</v>
      </c>
      <c r="K531" s="27"/>
      <c r="L531" s="27" t="s">
        <v>61</v>
      </c>
      <c r="M531" s="27" t="s">
        <v>68</v>
      </c>
      <c r="N531" s="27">
        <v>5</v>
      </c>
      <c r="O531" s="27" t="s">
        <v>53</v>
      </c>
      <c r="P531" s="27" t="s">
        <v>54</v>
      </c>
      <c r="Q531" s="27" t="s">
        <v>574</v>
      </c>
      <c r="R531" s="27"/>
      <c r="S531" s="27" t="s">
        <v>53</v>
      </c>
      <c r="T531" s="27"/>
      <c r="U531" s="27"/>
      <c r="V531" s="27" t="s">
        <v>658</v>
      </c>
      <c r="W531" s="27">
        <v>14.37223</v>
      </c>
      <c r="X531" s="27">
        <v>-83.752979999999994</v>
      </c>
      <c r="Y531" s="27" t="s">
        <v>1976</v>
      </c>
      <c r="Z531" s="27" t="s">
        <v>1977</v>
      </c>
      <c r="AA531" s="27" t="s">
        <v>1929</v>
      </c>
      <c r="AB531" s="28">
        <f t="shared" si="66"/>
        <v>34.963299999999997</v>
      </c>
      <c r="AC531" s="28">
        <f ca="1">[3]!RandTruncNormal(AB531,VLOOKUP(Y531,$AZ$1:$BD$4,4,FALSE),0,VLOOKUP(Y531,$AZ$1:$BD$4,5,FALSE))</f>
        <v>26.74675984123348</v>
      </c>
      <c r="AD531" s="28">
        <f t="shared" si="67"/>
        <v>19.424055555555555</v>
      </c>
      <c r="AE531" s="28">
        <f ca="1">[3]!RandTruncNormal(AD531,VLOOKUP(Y531,$AZ$1:$BD$4,4,FALSE),0,VLOOKUP(Y531,$AZ$1:$BD$4,5,FALSE))</f>
        <v>21.487057237137428</v>
      </c>
      <c r="AF531" s="29">
        <f t="shared" si="64"/>
        <v>-0.44444444444444442</v>
      </c>
      <c r="AG531" s="29">
        <f t="shared" si="65"/>
        <v>-0.44444444444444442</v>
      </c>
      <c r="AH531" s="28">
        <f t="shared" si="71"/>
        <v>-15.539244444444442</v>
      </c>
      <c r="AI531" s="28">
        <f t="shared" si="68"/>
        <v>-15.539244444444442</v>
      </c>
      <c r="AJ531" s="13">
        <f t="shared" ca="1" si="69"/>
        <v>-5.2597026040960522</v>
      </c>
      <c r="AK531" s="68">
        <v>0</v>
      </c>
      <c r="AL531" s="68">
        <v>0</v>
      </c>
      <c r="AM531" s="68" t="str">
        <f t="shared" si="70"/>
        <v>Non-Anthropogenic</v>
      </c>
      <c r="AO531" s="68"/>
      <c r="AP531" s="68"/>
      <c r="AY531" s="68"/>
      <c r="AZ531" s="68"/>
    </row>
    <row r="532" spans="1:52">
      <c r="A532" s="27">
        <v>1157</v>
      </c>
      <c r="B532" s="27" t="s">
        <v>659</v>
      </c>
      <c r="C532" s="27" t="s">
        <v>516</v>
      </c>
      <c r="D532" s="27">
        <v>14.457649999999999</v>
      </c>
      <c r="E532" s="27">
        <v>-84.859350000000006</v>
      </c>
      <c r="F532" s="27" t="s">
        <v>66</v>
      </c>
      <c r="G532" s="27">
        <v>9</v>
      </c>
      <c r="H532" s="27" t="s">
        <v>53</v>
      </c>
      <c r="I532" s="27" t="s">
        <v>54</v>
      </c>
      <c r="J532" s="27" t="s">
        <v>520</v>
      </c>
      <c r="K532" s="27"/>
      <c r="L532" s="27" t="s">
        <v>61</v>
      </c>
      <c r="M532" s="27" t="s">
        <v>66</v>
      </c>
      <c r="N532" s="27">
        <v>9</v>
      </c>
      <c r="O532" s="27" t="s">
        <v>53</v>
      </c>
      <c r="P532" s="27" t="s">
        <v>57</v>
      </c>
      <c r="Q532" s="27" t="s">
        <v>560</v>
      </c>
      <c r="R532" s="27"/>
      <c r="S532" s="27" t="s">
        <v>53</v>
      </c>
      <c r="T532" s="27"/>
      <c r="U532" s="27"/>
      <c r="V532" s="27" t="s">
        <v>659</v>
      </c>
      <c r="W532" s="27">
        <v>14.457649999999999</v>
      </c>
      <c r="X532" s="27">
        <v>-84.859350000000006</v>
      </c>
      <c r="Y532" s="27" t="s">
        <v>1983</v>
      </c>
      <c r="Z532" s="27" t="s">
        <v>1979</v>
      </c>
      <c r="AA532" s="27" t="s">
        <v>1929</v>
      </c>
      <c r="AB532" s="28">
        <f t="shared" si="66"/>
        <v>86.051000000000002</v>
      </c>
      <c r="AC532" s="28">
        <f ca="1">[3]!RandTruncNormal(AB532,VLOOKUP(Y532,$AZ$1:$BD$4,4,FALSE),0,VLOOKUP(Y532,$AZ$1:$BD$4,5,FALSE))</f>
        <v>49.559368770311551</v>
      </c>
      <c r="AD532" s="28">
        <f t="shared" si="67"/>
        <v>86.051000000000002</v>
      </c>
      <c r="AE532" s="28">
        <f ca="1">[3]!RandTruncNormal(AD532,VLOOKUP(Y532,$AZ$1:$BD$4,4,FALSE),0,VLOOKUP(Y532,$AZ$1:$BD$4,5,FALSE))</f>
        <v>102.87415790319673</v>
      </c>
      <c r="AF532" s="29">
        <f t="shared" si="64"/>
        <v>0</v>
      </c>
      <c r="AG532" s="29">
        <f t="shared" si="65"/>
        <v>0</v>
      </c>
      <c r="AH532" s="28">
        <f t="shared" si="71"/>
        <v>0</v>
      </c>
      <c r="AI532" s="28">
        <f t="shared" si="68"/>
        <v>0</v>
      </c>
      <c r="AJ532" s="13">
        <f t="shared" ca="1" si="69"/>
        <v>53.314789132885181</v>
      </c>
      <c r="AK532" s="68">
        <v>0</v>
      </c>
      <c r="AL532" s="68">
        <v>0</v>
      </c>
      <c r="AM532" s="68" t="str">
        <f t="shared" si="70"/>
        <v>Non-Anthropogenic</v>
      </c>
      <c r="AO532" s="68"/>
      <c r="AP532" s="68"/>
      <c r="AY532" s="68"/>
      <c r="AZ532" s="68"/>
    </row>
    <row r="533" spans="1:52">
      <c r="A533" s="27">
        <v>1158</v>
      </c>
      <c r="B533" s="27" t="s">
        <v>660</v>
      </c>
      <c r="C533" s="27" t="s">
        <v>516</v>
      </c>
      <c r="D533" s="27">
        <v>14.45757</v>
      </c>
      <c r="E533" s="27">
        <v>-84.604299999999995</v>
      </c>
      <c r="F533" s="27" t="s">
        <v>66</v>
      </c>
      <c r="G533" s="27">
        <v>8</v>
      </c>
      <c r="H533" s="27" t="s">
        <v>53</v>
      </c>
      <c r="I533" s="27" t="s">
        <v>54</v>
      </c>
      <c r="J533" s="27" t="s">
        <v>517</v>
      </c>
      <c r="K533" s="27"/>
      <c r="L533" s="27" t="s">
        <v>61</v>
      </c>
      <c r="M533" s="27" t="s">
        <v>66</v>
      </c>
      <c r="N533" s="27">
        <v>8</v>
      </c>
      <c r="O533" s="27" t="s">
        <v>53</v>
      </c>
      <c r="P533" s="27" t="s">
        <v>57</v>
      </c>
      <c r="Q533" s="27" t="s">
        <v>550</v>
      </c>
      <c r="R533" s="27"/>
      <c r="S533" s="27" t="s">
        <v>53</v>
      </c>
      <c r="T533" s="27"/>
      <c r="U533" s="27"/>
      <c r="V533" s="27" t="s">
        <v>660</v>
      </c>
      <c r="W533" s="27">
        <v>14.45757</v>
      </c>
      <c r="X533" s="27">
        <v>-84.604299999999995</v>
      </c>
      <c r="Y533" s="27" t="s">
        <v>1983</v>
      </c>
      <c r="Z533" s="27" t="s">
        <v>1979</v>
      </c>
      <c r="AA533" s="27" t="s">
        <v>1929</v>
      </c>
      <c r="AB533" s="28">
        <f t="shared" si="66"/>
        <v>78.992111111111114</v>
      </c>
      <c r="AC533" s="28">
        <f ca="1">[3]!RandTruncNormal(AB533,VLOOKUP(Y533,$AZ$1:$BD$4,4,FALSE),0,VLOOKUP(Y533,$AZ$1:$BD$4,5,FALSE))</f>
        <v>44.868715344532816</v>
      </c>
      <c r="AD533" s="28">
        <f t="shared" si="67"/>
        <v>78.992111111111114</v>
      </c>
      <c r="AE533" s="28">
        <f ca="1">[3]!RandTruncNormal(AD533,VLOOKUP(Y533,$AZ$1:$BD$4,4,FALSE),0,VLOOKUP(Y533,$AZ$1:$BD$4,5,FALSE))</f>
        <v>36.593565002310029</v>
      </c>
      <c r="AF533" s="29">
        <f t="shared" si="64"/>
        <v>0</v>
      </c>
      <c r="AG533" s="29">
        <f t="shared" si="65"/>
        <v>0</v>
      </c>
      <c r="AH533" s="28">
        <f t="shared" si="71"/>
        <v>0</v>
      </c>
      <c r="AI533" s="28">
        <f t="shared" si="68"/>
        <v>0</v>
      </c>
      <c r="AJ533" s="13">
        <f t="shared" ca="1" si="69"/>
        <v>-8.275150342222787</v>
      </c>
      <c r="AK533" s="68">
        <v>0</v>
      </c>
      <c r="AL533" s="68">
        <v>0</v>
      </c>
      <c r="AM533" s="68" t="str">
        <f t="shared" si="70"/>
        <v>Non-Anthropogenic</v>
      </c>
      <c r="AO533" s="68"/>
      <c r="AP533" s="68"/>
      <c r="AY533" s="68"/>
      <c r="AZ533" s="68"/>
    </row>
    <row r="534" spans="1:52">
      <c r="A534" s="27">
        <v>1159</v>
      </c>
      <c r="B534" s="27" t="s">
        <v>661</v>
      </c>
      <c r="C534" s="27" t="s">
        <v>516</v>
      </c>
      <c r="D534" s="27">
        <v>14.45745</v>
      </c>
      <c r="E534" s="27">
        <v>-84.349260000000001</v>
      </c>
      <c r="F534" s="27" t="s">
        <v>66</v>
      </c>
      <c r="G534" s="27">
        <v>7</v>
      </c>
      <c r="H534" s="27" t="s">
        <v>56</v>
      </c>
      <c r="I534" s="27" t="s">
        <v>54</v>
      </c>
      <c r="J534" s="27" t="s">
        <v>517</v>
      </c>
      <c r="K534" s="27"/>
      <c r="L534" s="27" t="s">
        <v>61</v>
      </c>
      <c r="M534" s="27" t="s">
        <v>65</v>
      </c>
      <c r="N534" s="27">
        <v>4</v>
      </c>
      <c r="O534" s="27" t="s">
        <v>53</v>
      </c>
      <c r="P534" s="27" t="s">
        <v>57</v>
      </c>
      <c r="Q534" s="27" t="s">
        <v>555</v>
      </c>
      <c r="R534" s="27"/>
      <c r="S534" s="27" t="s">
        <v>53</v>
      </c>
      <c r="T534" s="27"/>
      <c r="U534" s="27"/>
      <c r="V534" s="27" t="s">
        <v>661</v>
      </c>
      <c r="W534" s="27">
        <v>14.45745</v>
      </c>
      <c r="X534" s="27">
        <v>-84.349260000000001</v>
      </c>
      <c r="Y534" s="27" t="s">
        <v>1983</v>
      </c>
      <c r="Z534" s="27" t="s">
        <v>1977</v>
      </c>
      <c r="AA534" s="27" t="s">
        <v>1929</v>
      </c>
      <c r="AB534" s="28">
        <f t="shared" si="66"/>
        <v>71.933222222222227</v>
      </c>
      <c r="AC534" s="28">
        <f ca="1">[3]!RandTruncNormal(AB534,VLOOKUP(Y534,$AZ$1:$BD$4,4,FALSE),0,VLOOKUP(Y534,$AZ$1:$BD$4,5,FALSE))</f>
        <v>39.174530905242555</v>
      </c>
      <c r="AD534" s="28">
        <f t="shared" si="67"/>
        <v>50.756555555555551</v>
      </c>
      <c r="AE534" s="28">
        <f ca="1">[3]!RandTruncNormal(AD534,VLOOKUP(Y534,$AZ$1:$BD$4,4,FALSE),0,VLOOKUP(Y534,$AZ$1:$BD$4,5,FALSE))</f>
        <v>75.690428592921933</v>
      </c>
      <c r="AF534" s="29">
        <f t="shared" si="64"/>
        <v>-0.33333333333333331</v>
      </c>
      <c r="AG534" s="29">
        <f t="shared" si="65"/>
        <v>-0.33333333333333331</v>
      </c>
      <c r="AH534" s="28">
        <f t="shared" si="71"/>
        <v>-21.176666666666666</v>
      </c>
      <c r="AI534" s="28">
        <f t="shared" si="68"/>
        <v>-21.176666666666666</v>
      </c>
      <c r="AJ534" s="13">
        <f t="shared" ca="1" si="69"/>
        <v>36.515897687679377</v>
      </c>
      <c r="AK534" s="68">
        <v>0</v>
      </c>
      <c r="AL534" s="68">
        <v>0</v>
      </c>
      <c r="AM534" s="68" t="str">
        <f t="shared" si="70"/>
        <v>Non-Anthropogenic</v>
      </c>
      <c r="AO534" s="68"/>
      <c r="AP534" s="68"/>
      <c r="AY534" s="68"/>
      <c r="AZ534" s="68"/>
    </row>
    <row r="535" spans="1:52">
      <c r="A535" s="27">
        <v>1160</v>
      </c>
      <c r="B535" s="27" t="s">
        <v>662</v>
      </c>
      <c r="C535" s="27" t="s">
        <v>516</v>
      </c>
      <c r="D535" s="27">
        <v>14.457369999999999</v>
      </c>
      <c r="E535" s="27">
        <v>-84.094220000000007</v>
      </c>
      <c r="F535" s="27" t="s">
        <v>66</v>
      </c>
      <c r="G535" s="27">
        <v>9</v>
      </c>
      <c r="H535" s="27" t="s">
        <v>53</v>
      </c>
      <c r="I535" s="27" t="s">
        <v>54</v>
      </c>
      <c r="J535" s="27" t="s">
        <v>545</v>
      </c>
      <c r="K535" s="27"/>
      <c r="L535" s="27" t="s">
        <v>61</v>
      </c>
      <c r="M535" s="27" t="s">
        <v>66</v>
      </c>
      <c r="N535" s="27">
        <v>9</v>
      </c>
      <c r="O535" s="27" t="s">
        <v>53</v>
      </c>
      <c r="P535" s="27" t="s">
        <v>57</v>
      </c>
      <c r="Q535" s="27" t="s">
        <v>571</v>
      </c>
      <c r="R535" s="27"/>
      <c r="S535" s="27" t="s">
        <v>53</v>
      </c>
      <c r="T535" s="27"/>
      <c r="U535" s="27"/>
      <c r="V535" s="27" t="s">
        <v>662</v>
      </c>
      <c r="W535" s="27">
        <v>14.457369999999999</v>
      </c>
      <c r="X535" s="27">
        <v>-84.094220000000007</v>
      </c>
      <c r="Y535" s="27" t="s">
        <v>1983</v>
      </c>
      <c r="Z535" s="27" t="s">
        <v>1979</v>
      </c>
      <c r="AA535" s="27" t="s">
        <v>1928</v>
      </c>
      <c r="AB535" s="28">
        <f t="shared" si="66"/>
        <v>86.051000000000002</v>
      </c>
      <c r="AC535" s="28">
        <f ca="1">[3]!RandTruncNormal(AB535,VLOOKUP(Y535,$AZ$1:$BD$4,4,FALSE),0,VLOOKUP(Y535,$AZ$1:$BD$4,5,FALSE))</f>
        <v>119.39722926412905</v>
      </c>
      <c r="AD535" s="28">
        <f t="shared" si="67"/>
        <v>86.051000000000002</v>
      </c>
      <c r="AE535" s="28">
        <f ca="1">[3]!RandTruncNormal(AD535,VLOOKUP(Y535,$AZ$1:$BD$4,4,FALSE),0,VLOOKUP(Y535,$AZ$1:$BD$4,5,FALSE))</f>
        <v>68.971271857305467</v>
      </c>
      <c r="AF535" s="29">
        <f t="shared" si="64"/>
        <v>0</v>
      </c>
      <c r="AG535" s="29">
        <f t="shared" si="65"/>
        <v>0</v>
      </c>
      <c r="AH535" s="28">
        <f t="shared" si="71"/>
        <v>0</v>
      </c>
      <c r="AI535" s="28">
        <f t="shared" si="68"/>
        <v>0</v>
      </c>
      <c r="AJ535" s="13">
        <f t="shared" ca="1" si="69"/>
        <v>-50.425957406823585</v>
      </c>
      <c r="AK535" s="68">
        <v>0</v>
      </c>
      <c r="AL535" s="68">
        <v>1</v>
      </c>
      <c r="AM535" s="68" t="str">
        <f t="shared" si="70"/>
        <v>Anthopogenic_roads</v>
      </c>
      <c r="AO535" s="68"/>
      <c r="AP535" s="68"/>
      <c r="AY535" s="68"/>
      <c r="AZ535" s="68"/>
    </row>
    <row r="536" spans="1:52">
      <c r="A536" s="27">
        <v>1164</v>
      </c>
      <c r="B536" s="27" t="s">
        <v>663</v>
      </c>
      <c r="C536" s="27" t="s">
        <v>516</v>
      </c>
      <c r="D536" s="27">
        <v>14.543049999999999</v>
      </c>
      <c r="E536" s="27">
        <v>-84.943579999999997</v>
      </c>
      <c r="F536" s="27" t="s">
        <v>66</v>
      </c>
      <c r="G536" s="27">
        <v>9</v>
      </c>
      <c r="H536" s="27" t="s">
        <v>53</v>
      </c>
      <c r="I536" s="27" t="s">
        <v>54</v>
      </c>
      <c r="J536" s="27" t="s">
        <v>520</v>
      </c>
      <c r="K536" s="27"/>
      <c r="L536" s="27" t="s">
        <v>61</v>
      </c>
      <c r="M536" s="27" t="s">
        <v>66</v>
      </c>
      <c r="N536" s="27">
        <v>9</v>
      </c>
      <c r="O536" s="27" t="s">
        <v>53</v>
      </c>
      <c r="P536" s="27" t="s">
        <v>57</v>
      </c>
      <c r="Q536" s="27" t="s">
        <v>601</v>
      </c>
      <c r="R536" s="27"/>
      <c r="S536" s="27" t="s">
        <v>53</v>
      </c>
      <c r="T536" s="27"/>
      <c r="U536" s="27"/>
      <c r="V536" s="27" t="s">
        <v>663</v>
      </c>
      <c r="W536" s="27">
        <v>14.543049999999999</v>
      </c>
      <c r="X536" s="27">
        <v>-84.943579999999997</v>
      </c>
      <c r="Y536" s="27" t="s">
        <v>1983</v>
      </c>
      <c r="Z536" s="27" t="s">
        <v>1979</v>
      </c>
      <c r="AA536" s="27" t="s">
        <v>1929</v>
      </c>
      <c r="AB536" s="28">
        <f t="shared" si="66"/>
        <v>86.051000000000002</v>
      </c>
      <c r="AC536" s="28">
        <f ca="1">[3]!RandTruncNormal(AB536,VLOOKUP(Y536,$AZ$1:$BD$4,4,FALSE),0,VLOOKUP(Y536,$AZ$1:$BD$4,5,FALSE))</f>
        <v>63.364706399532658</v>
      </c>
      <c r="AD536" s="28">
        <f t="shared" si="67"/>
        <v>86.051000000000002</v>
      </c>
      <c r="AE536" s="28">
        <f ca="1">[3]!RandTruncNormal(AD536,VLOOKUP(Y536,$AZ$1:$BD$4,4,FALSE),0,VLOOKUP(Y536,$AZ$1:$BD$4,5,FALSE))</f>
        <v>107.44073681817048</v>
      </c>
      <c r="AF536" s="29">
        <f t="shared" si="64"/>
        <v>0</v>
      </c>
      <c r="AG536" s="29">
        <f t="shared" si="65"/>
        <v>0</v>
      </c>
      <c r="AH536" s="28">
        <f t="shared" si="71"/>
        <v>0</v>
      </c>
      <c r="AI536" s="28">
        <f t="shared" si="68"/>
        <v>0</v>
      </c>
      <c r="AJ536" s="13">
        <f t="shared" ca="1" si="69"/>
        <v>44.076030418637821</v>
      </c>
      <c r="AK536" s="68">
        <v>0</v>
      </c>
      <c r="AL536" s="68">
        <v>0</v>
      </c>
      <c r="AM536" s="68" t="str">
        <f t="shared" si="70"/>
        <v>Non-Anthropogenic</v>
      </c>
      <c r="AO536" s="68"/>
      <c r="AP536" s="68"/>
      <c r="AY536" s="68"/>
      <c r="AZ536" s="68"/>
    </row>
    <row r="537" spans="1:52">
      <c r="A537" s="27">
        <v>1165</v>
      </c>
      <c r="B537" s="27" t="s">
        <v>664</v>
      </c>
      <c r="C537" s="27" t="s">
        <v>516</v>
      </c>
      <c r="D537" s="27">
        <v>14.54257</v>
      </c>
      <c r="E537" s="27">
        <v>-84.68844</v>
      </c>
      <c r="F537" s="27" t="s">
        <v>66</v>
      </c>
      <c r="G537" s="27">
        <v>9</v>
      </c>
      <c r="H537" s="27" t="s">
        <v>53</v>
      </c>
      <c r="I537" s="27" t="s">
        <v>54</v>
      </c>
      <c r="J537" s="27" t="s">
        <v>520</v>
      </c>
      <c r="K537" s="27"/>
      <c r="L537" s="27" t="s">
        <v>61</v>
      </c>
      <c r="M537" s="27" t="s">
        <v>66</v>
      </c>
      <c r="N537" s="27">
        <v>8</v>
      </c>
      <c r="O537" s="27" t="s">
        <v>53</v>
      </c>
      <c r="P537" s="27" t="s">
        <v>57</v>
      </c>
      <c r="Q537" s="27" t="s">
        <v>612</v>
      </c>
      <c r="R537" s="27"/>
      <c r="S537" s="27" t="s">
        <v>53</v>
      </c>
      <c r="T537" s="27"/>
      <c r="U537" s="27"/>
      <c r="V537" s="27" t="s">
        <v>664</v>
      </c>
      <c r="W537" s="27">
        <v>14.54257</v>
      </c>
      <c r="X537" s="27">
        <v>-84.68844</v>
      </c>
      <c r="Y537" s="27" t="s">
        <v>1983</v>
      </c>
      <c r="Z537" s="27" t="s">
        <v>1977</v>
      </c>
      <c r="AA537" s="27" t="s">
        <v>1929</v>
      </c>
      <c r="AB537" s="28">
        <f t="shared" si="66"/>
        <v>86.051000000000002</v>
      </c>
      <c r="AC537" s="28">
        <f ca="1">[3]!RandTruncNormal(AB537,VLOOKUP(Y537,$AZ$1:$BD$4,4,FALSE),0,VLOOKUP(Y537,$AZ$1:$BD$4,5,FALSE))</f>
        <v>43.348200454480725</v>
      </c>
      <c r="AD537" s="28">
        <f t="shared" si="67"/>
        <v>78.992111111111114</v>
      </c>
      <c r="AE537" s="28">
        <f ca="1">[3]!RandTruncNormal(AD537,VLOOKUP(Y537,$AZ$1:$BD$4,4,FALSE),0,VLOOKUP(Y537,$AZ$1:$BD$4,5,FALSE))</f>
        <v>62.976602668440798</v>
      </c>
      <c r="AF537" s="29">
        <f t="shared" si="64"/>
        <v>-0.1111111111111111</v>
      </c>
      <c r="AG537" s="29">
        <f t="shared" si="65"/>
        <v>0</v>
      </c>
      <c r="AH537" s="28">
        <f t="shared" si="71"/>
        <v>0</v>
      </c>
      <c r="AI537" s="28">
        <f t="shared" si="68"/>
        <v>-7.0588888888888883</v>
      </c>
      <c r="AJ537" s="13">
        <f t="shared" ca="1" si="69"/>
        <v>19.628402213960072</v>
      </c>
      <c r="AK537" s="68">
        <v>0</v>
      </c>
      <c r="AL537" s="68">
        <v>0</v>
      </c>
      <c r="AM537" s="68" t="str">
        <f t="shared" si="70"/>
        <v>Non-Anthropogenic</v>
      </c>
      <c r="AO537" s="68"/>
      <c r="AP537" s="68"/>
      <c r="AY537" s="68"/>
      <c r="AZ537" s="68"/>
    </row>
    <row r="538" spans="1:52">
      <c r="A538" s="27">
        <v>1167</v>
      </c>
      <c r="B538" s="27" t="s">
        <v>665</v>
      </c>
      <c r="C538" s="27" t="s">
        <v>516</v>
      </c>
      <c r="D538" s="27">
        <v>14.54236</v>
      </c>
      <c r="E538" s="27">
        <v>-84.178150000000002</v>
      </c>
      <c r="F538" s="27" t="s">
        <v>66</v>
      </c>
      <c r="G538" s="27">
        <v>9</v>
      </c>
      <c r="H538" s="27" t="s">
        <v>53</v>
      </c>
      <c r="I538" s="27" t="s">
        <v>54</v>
      </c>
      <c r="J538" s="27" t="s">
        <v>517</v>
      </c>
      <c r="K538" s="27"/>
      <c r="L538" s="27" t="s">
        <v>61</v>
      </c>
      <c r="M538" s="27" t="s">
        <v>66</v>
      </c>
      <c r="N538" s="27">
        <v>9</v>
      </c>
      <c r="O538" s="27" t="s">
        <v>53</v>
      </c>
      <c r="P538" s="27" t="s">
        <v>54</v>
      </c>
      <c r="Q538" s="27" t="s">
        <v>525</v>
      </c>
      <c r="R538" s="27"/>
      <c r="S538" s="27" t="s">
        <v>61</v>
      </c>
      <c r="T538" s="27"/>
      <c r="U538" s="27" t="s">
        <v>526</v>
      </c>
      <c r="V538" s="27" t="s">
        <v>665</v>
      </c>
      <c r="W538" s="27">
        <v>14.54236</v>
      </c>
      <c r="X538" s="27">
        <v>-84.178150000000002</v>
      </c>
      <c r="Y538" s="27" t="s">
        <v>1983</v>
      </c>
      <c r="Z538" s="27" t="s">
        <v>1979</v>
      </c>
      <c r="AA538" s="27" t="s">
        <v>1928</v>
      </c>
      <c r="AB538" s="28">
        <f t="shared" si="66"/>
        <v>86.051000000000002</v>
      </c>
      <c r="AC538" s="28">
        <f ca="1">[3]!RandTruncNormal(AB538,VLOOKUP(Y538,$AZ$1:$BD$4,4,FALSE),0,VLOOKUP(Y538,$AZ$1:$BD$4,5,FALSE))</f>
        <v>110.98696558615943</v>
      </c>
      <c r="AD538" s="28">
        <f t="shared" si="67"/>
        <v>86.051000000000002</v>
      </c>
      <c r="AE538" s="28">
        <f ca="1">[3]!RandTruncNormal(AD538,VLOOKUP(Y538,$AZ$1:$BD$4,4,FALSE),0,VLOOKUP(Y538,$AZ$1:$BD$4,5,FALSE))</f>
        <v>62.307111089176679</v>
      </c>
      <c r="AF538" s="29">
        <f t="shared" si="64"/>
        <v>0</v>
      </c>
      <c r="AG538" s="29">
        <f t="shared" si="65"/>
        <v>0</v>
      </c>
      <c r="AH538" s="28">
        <f t="shared" si="71"/>
        <v>0</v>
      </c>
      <c r="AI538" s="28">
        <f t="shared" si="68"/>
        <v>0</v>
      </c>
      <c r="AJ538" s="13">
        <f t="shared" ca="1" si="69"/>
        <v>-48.679854496982749</v>
      </c>
      <c r="AK538" s="68">
        <v>0</v>
      </c>
      <c r="AL538" s="68">
        <v>1</v>
      </c>
      <c r="AM538" s="68" t="str">
        <f t="shared" si="70"/>
        <v>Anthopogenic_roads</v>
      </c>
      <c r="AO538" s="68"/>
      <c r="AP538" s="68"/>
      <c r="AY538" s="68"/>
      <c r="AZ538" s="68"/>
    </row>
    <row r="539" spans="1:52">
      <c r="A539" s="27">
        <v>1168</v>
      </c>
      <c r="B539" s="27" t="s">
        <v>666</v>
      </c>
      <c r="C539" s="27" t="s">
        <v>516</v>
      </c>
      <c r="D539" s="27">
        <v>14.54227</v>
      </c>
      <c r="E539" s="27">
        <v>-83.923010000000005</v>
      </c>
      <c r="F539" s="27" t="s">
        <v>66</v>
      </c>
      <c r="G539" s="27">
        <v>9</v>
      </c>
      <c r="H539" s="27" t="s">
        <v>53</v>
      </c>
      <c r="I539" s="27" t="s">
        <v>54</v>
      </c>
      <c r="J539" s="27" t="s">
        <v>520</v>
      </c>
      <c r="K539" s="27"/>
      <c r="L539" s="27" t="s">
        <v>61</v>
      </c>
      <c r="M539" s="27" t="s">
        <v>66</v>
      </c>
      <c r="N539" s="27">
        <v>9</v>
      </c>
      <c r="O539" s="27" t="s">
        <v>53</v>
      </c>
      <c r="P539" s="27" t="s">
        <v>57</v>
      </c>
      <c r="Q539" s="27" t="s">
        <v>610</v>
      </c>
      <c r="R539" s="27"/>
      <c r="S539" s="27" t="s">
        <v>53</v>
      </c>
      <c r="T539" s="27"/>
      <c r="U539" s="27"/>
      <c r="V539" s="27" t="s">
        <v>666</v>
      </c>
      <c r="W539" s="27">
        <v>14.54227</v>
      </c>
      <c r="X539" s="27">
        <v>-83.923010000000005</v>
      </c>
      <c r="Y539" s="27" t="s">
        <v>1983</v>
      </c>
      <c r="Z539" s="27" t="s">
        <v>1979</v>
      </c>
      <c r="AA539" s="27" t="s">
        <v>1928</v>
      </c>
      <c r="AB539" s="28">
        <f t="shared" si="66"/>
        <v>86.051000000000002</v>
      </c>
      <c r="AC539" s="28">
        <f ca="1">[3]!RandTruncNormal(AB539,VLOOKUP(Y539,$AZ$1:$BD$4,4,FALSE),0,VLOOKUP(Y539,$AZ$1:$BD$4,5,FALSE))</f>
        <v>89.258771169443548</v>
      </c>
      <c r="AD539" s="28">
        <f t="shared" si="67"/>
        <v>86.051000000000002</v>
      </c>
      <c r="AE539" s="28">
        <f ca="1">[3]!RandTruncNormal(AD539,VLOOKUP(Y539,$AZ$1:$BD$4,4,FALSE),0,VLOOKUP(Y539,$AZ$1:$BD$4,5,FALSE))</f>
        <v>126.85450371427171</v>
      </c>
      <c r="AF539" s="29">
        <f t="shared" si="64"/>
        <v>0</v>
      </c>
      <c r="AG539" s="29">
        <f t="shared" si="65"/>
        <v>0</v>
      </c>
      <c r="AH539" s="28">
        <f t="shared" si="71"/>
        <v>0</v>
      </c>
      <c r="AI539" s="28">
        <f t="shared" si="68"/>
        <v>0</v>
      </c>
      <c r="AJ539" s="13">
        <f t="shared" ca="1" si="69"/>
        <v>37.595732544828167</v>
      </c>
      <c r="AK539" s="68">
        <v>1</v>
      </c>
      <c r="AL539" s="68">
        <v>1</v>
      </c>
      <c r="AM539" s="68" t="str">
        <f t="shared" si="70"/>
        <v>Anthropogenic_roads_rivers</v>
      </c>
      <c r="AO539" s="68"/>
      <c r="AP539" s="68"/>
      <c r="AY539" s="68"/>
      <c r="AZ539" s="68"/>
    </row>
    <row r="540" spans="1:52">
      <c r="A540" s="27">
        <v>1169</v>
      </c>
      <c r="B540" s="27" t="s">
        <v>667</v>
      </c>
      <c r="C540" s="27" t="s">
        <v>516</v>
      </c>
      <c r="D540" s="27">
        <v>14.542149999999999</v>
      </c>
      <c r="E540" s="27">
        <v>-83.667869999999994</v>
      </c>
      <c r="F540" s="27" t="s">
        <v>66</v>
      </c>
      <c r="G540" s="27">
        <v>9</v>
      </c>
      <c r="H540" s="27" t="s">
        <v>53</v>
      </c>
      <c r="I540" s="27" t="s">
        <v>54</v>
      </c>
      <c r="J540" s="27" t="s">
        <v>583</v>
      </c>
      <c r="K540" s="27"/>
      <c r="L540" s="27" t="s">
        <v>61</v>
      </c>
      <c r="M540" s="27" t="s">
        <v>66</v>
      </c>
      <c r="N540" s="27">
        <v>9</v>
      </c>
      <c r="O540" s="27" t="s">
        <v>53</v>
      </c>
      <c r="P540" s="27" t="s">
        <v>57</v>
      </c>
      <c r="Q540" s="27" t="s">
        <v>620</v>
      </c>
      <c r="R540" s="27"/>
      <c r="S540" s="27" t="s">
        <v>53</v>
      </c>
      <c r="T540" s="27"/>
      <c r="U540" s="27"/>
      <c r="V540" s="27" t="s">
        <v>667</v>
      </c>
      <c r="W540" s="27">
        <v>14.542149999999999</v>
      </c>
      <c r="X540" s="27">
        <v>-83.667869999999994</v>
      </c>
      <c r="Y540" s="27" t="s">
        <v>1983</v>
      </c>
      <c r="Z540" s="27" t="s">
        <v>1979</v>
      </c>
      <c r="AA540" s="27" t="s">
        <v>1929</v>
      </c>
      <c r="AB540" s="28">
        <f t="shared" si="66"/>
        <v>86.051000000000002</v>
      </c>
      <c r="AC540" s="28">
        <f ca="1">[3]!RandTruncNormal(AB540,VLOOKUP(Y540,$AZ$1:$BD$4,4,FALSE),0,VLOOKUP(Y540,$AZ$1:$BD$4,5,FALSE))</f>
        <v>83.072080790019513</v>
      </c>
      <c r="AD540" s="28">
        <f t="shared" si="67"/>
        <v>86.051000000000002</v>
      </c>
      <c r="AE540" s="28">
        <f ca="1">[3]!RandTruncNormal(AD540,VLOOKUP(Y540,$AZ$1:$BD$4,4,FALSE),0,VLOOKUP(Y540,$AZ$1:$BD$4,5,FALSE))</f>
        <v>86.818613072762446</v>
      </c>
      <c r="AF540" s="29">
        <f t="shared" si="64"/>
        <v>0</v>
      </c>
      <c r="AG540" s="29">
        <f t="shared" si="65"/>
        <v>0</v>
      </c>
      <c r="AH540" s="28">
        <f t="shared" si="71"/>
        <v>0</v>
      </c>
      <c r="AI540" s="28">
        <f t="shared" si="68"/>
        <v>0</v>
      </c>
      <c r="AJ540" s="13">
        <f t="shared" ca="1" si="69"/>
        <v>3.7465322827429333</v>
      </c>
      <c r="AK540" s="68">
        <v>0</v>
      </c>
      <c r="AL540" s="68">
        <v>0</v>
      </c>
      <c r="AM540" s="68" t="str">
        <f t="shared" si="70"/>
        <v>Non-Anthropogenic</v>
      </c>
      <c r="AO540" s="68"/>
      <c r="AP540" s="68"/>
      <c r="AY540" s="68"/>
      <c r="AZ540" s="68"/>
    </row>
    <row r="541" spans="1:52">
      <c r="A541" s="27">
        <v>1171</v>
      </c>
      <c r="B541" s="27" t="s">
        <v>668</v>
      </c>
      <c r="C541" s="27" t="s">
        <v>516</v>
      </c>
      <c r="D541" s="27">
        <v>14.628399999999999</v>
      </c>
      <c r="E541" s="27">
        <v>-84.944500000000005</v>
      </c>
      <c r="F541" s="27" t="s">
        <v>66</v>
      </c>
      <c r="G541" s="27">
        <v>9</v>
      </c>
      <c r="H541" s="27" t="s">
        <v>53</v>
      </c>
      <c r="I541" s="27" t="s">
        <v>54</v>
      </c>
      <c r="J541" s="27" t="s">
        <v>517</v>
      </c>
      <c r="K541" s="27"/>
      <c r="L541" s="27" t="s">
        <v>61</v>
      </c>
      <c r="M541" s="27" t="s">
        <v>66</v>
      </c>
      <c r="N541" s="27">
        <v>9</v>
      </c>
      <c r="O541" s="27" t="s">
        <v>53</v>
      </c>
      <c r="P541" s="27" t="s">
        <v>57</v>
      </c>
      <c r="Q541" s="27" t="s">
        <v>601</v>
      </c>
      <c r="R541" s="27"/>
      <c r="S541" s="27" t="s">
        <v>53</v>
      </c>
      <c r="T541" s="27"/>
      <c r="U541" s="27"/>
      <c r="V541" s="27" t="s">
        <v>668</v>
      </c>
      <c r="W541" s="27">
        <v>14.628399999999999</v>
      </c>
      <c r="X541" s="27">
        <v>-84.944500000000005</v>
      </c>
      <c r="Y541" s="27" t="s">
        <v>1983</v>
      </c>
      <c r="Z541" s="27" t="s">
        <v>1979</v>
      </c>
      <c r="AA541" s="27" t="s">
        <v>1929</v>
      </c>
      <c r="AB541" s="28">
        <f t="shared" si="66"/>
        <v>86.051000000000002</v>
      </c>
      <c r="AC541" s="28">
        <f ca="1">[3]!RandTruncNormal(AB541,VLOOKUP(Y541,$AZ$1:$BD$4,4,FALSE),0,VLOOKUP(Y541,$AZ$1:$BD$4,5,FALSE))</f>
        <v>57.383815229499078</v>
      </c>
      <c r="AD541" s="28">
        <f t="shared" si="67"/>
        <v>86.051000000000002</v>
      </c>
      <c r="AE541" s="28">
        <f ca="1">[3]!RandTruncNormal(AD541,VLOOKUP(Y541,$AZ$1:$BD$4,4,FALSE),0,VLOOKUP(Y541,$AZ$1:$BD$4,5,FALSE))</f>
        <v>81.728622253262358</v>
      </c>
      <c r="AF541" s="29">
        <f t="shared" si="64"/>
        <v>0</v>
      </c>
      <c r="AG541" s="29">
        <f t="shared" si="65"/>
        <v>0</v>
      </c>
      <c r="AH541" s="28">
        <f t="shared" si="71"/>
        <v>0</v>
      </c>
      <c r="AI541" s="28">
        <f t="shared" si="68"/>
        <v>0</v>
      </c>
      <c r="AJ541" s="13">
        <f t="shared" ca="1" si="69"/>
        <v>24.344807023763281</v>
      </c>
      <c r="AK541" s="68">
        <v>1</v>
      </c>
      <c r="AL541" s="68">
        <v>0</v>
      </c>
      <c r="AM541" s="68" t="str">
        <f t="shared" si="70"/>
        <v>Anthropogenic_rivers</v>
      </c>
      <c r="AO541" s="68"/>
      <c r="AP541" s="68"/>
      <c r="AY541" s="68"/>
      <c r="AZ541" s="68"/>
    </row>
    <row r="542" spans="1:52">
      <c r="A542" s="27">
        <v>1173</v>
      </c>
      <c r="B542" s="27" t="s">
        <v>669</v>
      </c>
      <c r="C542" s="27" t="s">
        <v>516</v>
      </c>
      <c r="D542" s="27">
        <v>14.6273</v>
      </c>
      <c r="E542" s="27">
        <v>-84.009159999999994</v>
      </c>
      <c r="F542" s="27" t="s">
        <v>65</v>
      </c>
      <c r="G542" s="27">
        <v>5</v>
      </c>
      <c r="H542" s="27" t="s">
        <v>53</v>
      </c>
      <c r="I542" s="27" t="s">
        <v>54</v>
      </c>
      <c r="J542" s="27" t="s">
        <v>520</v>
      </c>
      <c r="K542" s="27"/>
      <c r="L542" s="27" t="s">
        <v>61</v>
      </c>
      <c r="M542" s="27" t="s">
        <v>65</v>
      </c>
      <c r="N542" s="27">
        <v>5</v>
      </c>
      <c r="O542" s="27" t="s">
        <v>53</v>
      </c>
      <c r="P542" s="27" t="s">
        <v>57</v>
      </c>
      <c r="Q542" s="27" t="s">
        <v>610</v>
      </c>
      <c r="R542" s="27"/>
      <c r="S542" s="27" t="s">
        <v>53</v>
      </c>
      <c r="T542" s="27"/>
      <c r="U542" s="27" t="s">
        <v>670</v>
      </c>
      <c r="V542" s="27" t="s">
        <v>669</v>
      </c>
      <c r="W542" s="27">
        <v>14.6273</v>
      </c>
      <c r="X542" s="27">
        <v>-84.009159999999994</v>
      </c>
      <c r="Y542" s="27" t="s">
        <v>1983</v>
      </c>
      <c r="Z542" s="27" t="s">
        <v>1979</v>
      </c>
      <c r="AA542" s="27" t="s">
        <v>1929</v>
      </c>
      <c r="AB542" s="28">
        <f t="shared" si="66"/>
        <v>57.815444444444445</v>
      </c>
      <c r="AC542" s="28">
        <f ca="1">[3]!RandTruncNormal(AB542,VLOOKUP(Y542,$AZ$1:$BD$4,4,FALSE),0,VLOOKUP(Y542,$AZ$1:$BD$4,5,FALSE))</f>
        <v>100.3708699175539</v>
      </c>
      <c r="AD542" s="28">
        <f t="shared" si="67"/>
        <v>57.815444444444445</v>
      </c>
      <c r="AE542" s="28">
        <f ca="1">[3]!RandTruncNormal(AD542,VLOOKUP(Y542,$AZ$1:$BD$4,4,FALSE),0,VLOOKUP(Y542,$AZ$1:$BD$4,5,FALSE))</f>
        <v>54.291854309839877</v>
      </c>
      <c r="AF542" s="29">
        <f t="shared" si="64"/>
        <v>0</v>
      </c>
      <c r="AG542" s="29">
        <f t="shared" si="65"/>
        <v>0</v>
      </c>
      <c r="AH542" s="28">
        <f t="shared" si="71"/>
        <v>0</v>
      </c>
      <c r="AI542" s="28">
        <f t="shared" si="68"/>
        <v>0</v>
      </c>
      <c r="AJ542" s="13">
        <f t="shared" ca="1" si="69"/>
        <v>-46.079015607714027</v>
      </c>
      <c r="AK542" s="68">
        <v>0</v>
      </c>
      <c r="AL542" s="68">
        <v>0</v>
      </c>
      <c r="AM542" s="68" t="str">
        <f t="shared" si="70"/>
        <v>Non-Anthropogenic</v>
      </c>
      <c r="AO542" s="68"/>
      <c r="AP542" s="68"/>
      <c r="AY542" s="68"/>
      <c r="AZ542" s="68"/>
    </row>
    <row r="543" spans="1:52">
      <c r="A543" s="27">
        <v>1180</v>
      </c>
      <c r="B543" s="27" t="s">
        <v>671</v>
      </c>
      <c r="C543" s="27" t="s">
        <v>516</v>
      </c>
      <c r="D543" s="27">
        <v>14.118029999999999</v>
      </c>
      <c r="E543" s="27">
        <v>-84.731899999999996</v>
      </c>
      <c r="F543" s="27" t="s">
        <v>65</v>
      </c>
      <c r="G543" s="27">
        <v>5</v>
      </c>
      <c r="H543" s="27" t="s">
        <v>53</v>
      </c>
      <c r="I543" s="27" t="s">
        <v>54</v>
      </c>
      <c r="J543" s="27" t="s">
        <v>520</v>
      </c>
      <c r="K543" s="27"/>
      <c r="L543" s="27" t="s">
        <v>61</v>
      </c>
      <c r="M543" s="27" t="s">
        <v>66</v>
      </c>
      <c r="N543" s="27">
        <v>7</v>
      </c>
      <c r="O543" s="27" t="s">
        <v>53</v>
      </c>
      <c r="P543" s="27" t="s">
        <v>57</v>
      </c>
      <c r="Q543" s="27" t="s">
        <v>521</v>
      </c>
      <c r="R543" s="27"/>
      <c r="S543" s="27" t="s">
        <v>53</v>
      </c>
      <c r="T543" s="27"/>
      <c r="U543" s="27"/>
      <c r="V543" s="27" t="s">
        <v>671</v>
      </c>
      <c r="W543" s="27">
        <v>14.118029999999999</v>
      </c>
      <c r="X543" s="27">
        <v>-84.731899999999996</v>
      </c>
      <c r="Y543" s="27" t="s">
        <v>1983</v>
      </c>
      <c r="Z543" s="27" t="s">
        <v>1982</v>
      </c>
      <c r="AA543" s="27" t="s">
        <v>1929</v>
      </c>
      <c r="AB543" s="28">
        <f t="shared" si="66"/>
        <v>57.815444444444445</v>
      </c>
      <c r="AC543" s="28">
        <f ca="1">[3]!RandTruncNormal(AB543,VLOOKUP(Y543,$AZ$1:$BD$4,4,FALSE),0,VLOOKUP(Y543,$AZ$1:$BD$4,5,FALSE))</f>
        <v>51.952059339781954</v>
      </c>
      <c r="AD543" s="28">
        <f t="shared" si="67"/>
        <v>71.933222222222227</v>
      </c>
      <c r="AE543" s="28">
        <f ca="1">[3]!RandTruncNormal(AD543,VLOOKUP(Y543,$AZ$1:$BD$4,4,FALSE),0,VLOOKUP(Y543,$AZ$1:$BD$4,5,FALSE))</f>
        <v>66.290444358625692</v>
      </c>
      <c r="AF543" s="29">
        <f t="shared" si="64"/>
        <v>0.22222222222222221</v>
      </c>
      <c r="AG543" s="29">
        <f t="shared" si="65"/>
        <v>0.22222222222222221</v>
      </c>
      <c r="AH543" s="28">
        <f t="shared" si="71"/>
        <v>14.117777777777777</v>
      </c>
      <c r="AI543" s="28">
        <f t="shared" si="68"/>
        <v>14.117777777777777</v>
      </c>
      <c r="AJ543" s="13">
        <f t="shared" ca="1" si="69"/>
        <v>14.338385018843738</v>
      </c>
      <c r="AK543" s="68">
        <v>0</v>
      </c>
      <c r="AL543" s="68">
        <v>0</v>
      </c>
      <c r="AM543" s="68" t="str">
        <f t="shared" si="70"/>
        <v>Non-Anthropogenic</v>
      </c>
      <c r="AO543" s="68"/>
      <c r="AP543" s="68"/>
      <c r="AY543" s="68"/>
      <c r="AZ543" s="68"/>
    </row>
    <row r="544" spans="1:52">
      <c r="A544" s="27">
        <v>1181</v>
      </c>
      <c r="B544" s="27" t="s">
        <v>672</v>
      </c>
      <c r="C544" s="27" t="s">
        <v>516</v>
      </c>
      <c r="D544" s="27">
        <v>14.11712</v>
      </c>
      <c r="E544" s="27">
        <v>-84.476860000000002</v>
      </c>
      <c r="F544" s="27" t="s">
        <v>65</v>
      </c>
      <c r="G544" s="27">
        <v>6</v>
      </c>
      <c r="H544" s="27" t="s">
        <v>53</v>
      </c>
      <c r="I544" s="27" t="s">
        <v>54</v>
      </c>
      <c r="J544" s="27" t="s">
        <v>520</v>
      </c>
      <c r="K544" s="27"/>
      <c r="L544" s="27" t="s">
        <v>61</v>
      </c>
      <c r="M544" s="27" t="s">
        <v>66</v>
      </c>
      <c r="N544" s="27">
        <v>8</v>
      </c>
      <c r="O544" s="27" t="s">
        <v>53</v>
      </c>
      <c r="P544" s="27" t="s">
        <v>57</v>
      </c>
      <c r="Q544" s="27" t="s">
        <v>530</v>
      </c>
      <c r="R544" s="27"/>
      <c r="S544" s="27" t="s">
        <v>53</v>
      </c>
      <c r="T544" s="27"/>
      <c r="U544" s="27"/>
      <c r="V544" s="27" t="s">
        <v>672</v>
      </c>
      <c r="W544" s="27">
        <v>14.11712</v>
      </c>
      <c r="X544" s="27">
        <v>-84.476860000000002</v>
      </c>
      <c r="Y544" s="27" t="s">
        <v>1983</v>
      </c>
      <c r="Z544" s="27" t="s">
        <v>1982</v>
      </c>
      <c r="AA544" s="27" t="s">
        <v>1928</v>
      </c>
      <c r="AB544" s="28">
        <f t="shared" si="66"/>
        <v>64.87433333333334</v>
      </c>
      <c r="AC544" s="28">
        <f ca="1">[3]!RandTruncNormal(AB544,VLOOKUP(Y544,$AZ$1:$BD$4,4,FALSE),0,VLOOKUP(Y544,$AZ$1:$BD$4,5,FALSE))</f>
        <v>68.489181124980988</v>
      </c>
      <c r="AD544" s="28">
        <f t="shared" si="67"/>
        <v>78.992111111111114</v>
      </c>
      <c r="AE544" s="28">
        <f ca="1">[3]!RandTruncNormal(AD544,VLOOKUP(Y544,$AZ$1:$BD$4,4,FALSE),0,VLOOKUP(Y544,$AZ$1:$BD$4,5,FALSE))</f>
        <v>65.659701987362524</v>
      </c>
      <c r="AF544" s="29">
        <f t="shared" si="64"/>
        <v>0.22222222222222221</v>
      </c>
      <c r="AG544" s="29">
        <f t="shared" si="65"/>
        <v>0.22222222222222221</v>
      </c>
      <c r="AH544" s="28">
        <f t="shared" si="71"/>
        <v>14.117777777777777</v>
      </c>
      <c r="AI544" s="28">
        <f t="shared" si="68"/>
        <v>14.117777777777777</v>
      </c>
      <c r="AJ544" s="13">
        <f t="shared" ca="1" si="69"/>
        <v>-2.8294791376184634</v>
      </c>
      <c r="AK544" s="68">
        <v>0</v>
      </c>
      <c r="AL544" s="68">
        <v>1</v>
      </c>
      <c r="AM544" s="68" t="str">
        <f t="shared" si="70"/>
        <v>Anthopogenic_roads</v>
      </c>
      <c r="AO544" s="68"/>
      <c r="AP544" s="68"/>
      <c r="AY544" s="68"/>
      <c r="AZ544" s="68"/>
    </row>
    <row r="545" spans="1:52">
      <c r="A545" s="27">
        <v>1182</v>
      </c>
      <c r="B545" s="27" t="s">
        <v>673</v>
      </c>
      <c r="C545" s="27" t="s">
        <v>516</v>
      </c>
      <c r="D545" s="27">
        <v>14.202389999999999</v>
      </c>
      <c r="E545" s="27">
        <v>-84.986199999999997</v>
      </c>
      <c r="F545" s="27" t="s">
        <v>65</v>
      </c>
      <c r="G545" s="27">
        <v>4</v>
      </c>
      <c r="H545" s="27" t="s">
        <v>53</v>
      </c>
      <c r="I545" s="27" t="s">
        <v>54</v>
      </c>
      <c r="J545" s="27" t="s">
        <v>517</v>
      </c>
      <c r="K545" s="27"/>
      <c r="L545" s="27" t="s">
        <v>61</v>
      </c>
      <c r="M545" s="27" t="s">
        <v>65</v>
      </c>
      <c r="N545" s="27">
        <v>6</v>
      </c>
      <c r="O545" s="27" t="s">
        <v>53</v>
      </c>
      <c r="P545" s="27" t="s">
        <v>57</v>
      </c>
      <c r="Q545" s="27" t="s">
        <v>528</v>
      </c>
      <c r="R545" s="27"/>
      <c r="S545" s="27" t="s">
        <v>53</v>
      </c>
      <c r="T545" s="27"/>
      <c r="U545" s="27" t="s">
        <v>674</v>
      </c>
      <c r="V545" s="27" t="s">
        <v>673</v>
      </c>
      <c r="W545" s="27">
        <v>14.202389999999999</v>
      </c>
      <c r="X545" s="27">
        <v>-84.986199999999997</v>
      </c>
      <c r="Y545" s="27" t="s">
        <v>1983</v>
      </c>
      <c r="Z545" s="27" t="s">
        <v>1982</v>
      </c>
      <c r="AA545" s="27" t="s">
        <v>1929</v>
      </c>
      <c r="AB545" s="28">
        <f t="shared" si="66"/>
        <v>50.756555555555551</v>
      </c>
      <c r="AC545" s="28">
        <f ca="1">[3]!RandTruncNormal(AB545,VLOOKUP(Y545,$AZ$1:$BD$4,4,FALSE),0,VLOOKUP(Y545,$AZ$1:$BD$4,5,FALSE))</f>
        <v>48.127647143039823</v>
      </c>
      <c r="AD545" s="28">
        <f t="shared" si="67"/>
        <v>64.87433333333334</v>
      </c>
      <c r="AE545" s="28">
        <f ca="1">[3]!RandTruncNormal(AD545,VLOOKUP(Y545,$AZ$1:$BD$4,4,FALSE),0,VLOOKUP(Y545,$AZ$1:$BD$4,5,FALSE))</f>
        <v>82.250524973773025</v>
      </c>
      <c r="AF545" s="29">
        <f t="shared" si="64"/>
        <v>0.22222222222222221</v>
      </c>
      <c r="AG545" s="29">
        <f t="shared" si="65"/>
        <v>0.22222222222222221</v>
      </c>
      <c r="AH545" s="28">
        <f t="shared" si="71"/>
        <v>14.117777777777777</v>
      </c>
      <c r="AI545" s="28">
        <f t="shared" si="68"/>
        <v>14.117777777777777</v>
      </c>
      <c r="AJ545" s="13">
        <f t="shared" ca="1" si="69"/>
        <v>34.122877830733202</v>
      </c>
      <c r="AK545" s="68">
        <v>0</v>
      </c>
      <c r="AL545" s="68">
        <v>0</v>
      </c>
      <c r="AM545" s="68" t="str">
        <f t="shared" si="70"/>
        <v>Non-Anthropogenic</v>
      </c>
      <c r="AO545" s="68"/>
      <c r="AP545" s="68"/>
      <c r="AY545" s="68"/>
      <c r="AZ545" s="68"/>
    </row>
    <row r="546" spans="1:52">
      <c r="A546" s="27">
        <v>1184</v>
      </c>
      <c r="B546" s="27" t="s">
        <v>675</v>
      </c>
      <c r="C546" s="27" t="s">
        <v>516</v>
      </c>
      <c r="D546" s="27">
        <v>14.2021</v>
      </c>
      <c r="E546" s="27">
        <v>-84.475920000000002</v>
      </c>
      <c r="F546" s="27" t="s">
        <v>66</v>
      </c>
      <c r="G546" s="27">
        <v>9</v>
      </c>
      <c r="H546" s="27" t="s">
        <v>53</v>
      </c>
      <c r="I546" s="27" t="s">
        <v>54</v>
      </c>
      <c r="J546" s="27" t="s">
        <v>520</v>
      </c>
      <c r="K546" s="27"/>
      <c r="L546" s="27" t="s">
        <v>61</v>
      </c>
      <c r="M546" s="27" t="s">
        <v>66</v>
      </c>
      <c r="N546" s="27">
        <v>9</v>
      </c>
      <c r="O546" s="27" t="s">
        <v>53</v>
      </c>
      <c r="P546" s="27" t="s">
        <v>54</v>
      </c>
      <c r="Q546" s="27" t="s">
        <v>525</v>
      </c>
      <c r="R546" s="27"/>
      <c r="S546" s="27" t="s">
        <v>61</v>
      </c>
      <c r="T546" s="27"/>
      <c r="U546" s="27" t="s">
        <v>1985</v>
      </c>
      <c r="V546" s="27" t="s">
        <v>675</v>
      </c>
      <c r="W546" s="27">
        <v>14.2021</v>
      </c>
      <c r="X546" s="27">
        <v>-84.475920000000002</v>
      </c>
      <c r="Y546" s="27" t="s">
        <v>1983</v>
      </c>
      <c r="Z546" s="27" t="s">
        <v>1979</v>
      </c>
      <c r="AA546" s="27" t="s">
        <v>1928</v>
      </c>
      <c r="AB546" s="28">
        <f t="shared" si="66"/>
        <v>86.051000000000002</v>
      </c>
      <c r="AC546" s="28">
        <f ca="1">[3]!RandTruncNormal(AB546,VLOOKUP(Y546,$AZ$1:$BD$4,4,FALSE),0,VLOOKUP(Y546,$AZ$1:$BD$4,5,FALSE))</f>
        <v>88.788223948753043</v>
      </c>
      <c r="AD546" s="28">
        <f t="shared" si="67"/>
        <v>86.051000000000002</v>
      </c>
      <c r="AE546" s="28">
        <f ca="1">[3]!RandTruncNormal(AD546,VLOOKUP(Y546,$AZ$1:$BD$4,4,FALSE),0,VLOOKUP(Y546,$AZ$1:$BD$4,5,FALSE))</f>
        <v>95.605631326520694</v>
      </c>
      <c r="AF546" s="29">
        <f t="shared" si="64"/>
        <v>0</v>
      </c>
      <c r="AG546" s="29">
        <f t="shared" si="65"/>
        <v>0</v>
      </c>
      <c r="AH546" s="28">
        <f t="shared" si="71"/>
        <v>0</v>
      </c>
      <c r="AI546" s="28">
        <f t="shared" si="68"/>
        <v>0</v>
      </c>
      <c r="AJ546" s="13">
        <f t="shared" ca="1" si="69"/>
        <v>6.8174073777676512</v>
      </c>
      <c r="AK546" s="68">
        <v>0</v>
      </c>
      <c r="AL546" s="68">
        <v>1</v>
      </c>
      <c r="AM546" s="68" t="str">
        <f t="shared" si="70"/>
        <v>Anthopogenic_roads</v>
      </c>
      <c r="AO546" s="68"/>
      <c r="AP546" s="68"/>
      <c r="AY546" s="68"/>
      <c r="AZ546" s="68"/>
    </row>
    <row r="547" spans="1:52">
      <c r="A547" s="27">
        <v>1185</v>
      </c>
      <c r="B547" s="27" t="s">
        <v>676</v>
      </c>
      <c r="C547" s="27" t="s">
        <v>516</v>
      </c>
      <c r="D547" s="27">
        <v>14.2029</v>
      </c>
      <c r="E547" s="27">
        <v>-84.220780000000005</v>
      </c>
      <c r="F547" s="27" t="s">
        <v>66</v>
      </c>
      <c r="G547" s="27">
        <v>9</v>
      </c>
      <c r="H547" s="27" t="s">
        <v>53</v>
      </c>
      <c r="I547" s="27" t="s">
        <v>54</v>
      </c>
      <c r="J547" s="27" t="s">
        <v>517</v>
      </c>
      <c r="K547" s="27"/>
      <c r="L547" s="27" t="s">
        <v>61</v>
      </c>
      <c r="M547" s="27" t="s">
        <v>66</v>
      </c>
      <c r="N547" s="27">
        <v>7</v>
      </c>
      <c r="O547" s="27" t="s">
        <v>53</v>
      </c>
      <c r="P547" s="27" t="s">
        <v>54</v>
      </c>
      <c r="Q547" s="27" t="s">
        <v>525</v>
      </c>
      <c r="R547" s="27"/>
      <c r="S547" s="27" t="s">
        <v>61</v>
      </c>
      <c r="T547" s="27"/>
      <c r="U547" s="27" t="s">
        <v>677</v>
      </c>
      <c r="V547" s="27" t="s">
        <v>676</v>
      </c>
      <c r="W547" s="27">
        <v>14.2029</v>
      </c>
      <c r="X547" s="27">
        <v>-84.220780000000005</v>
      </c>
      <c r="Y547" s="27" t="s">
        <v>1983</v>
      </c>
      <c r="Z547" s="27" t="s">
        <v>1977</v>
      </c>
      <c r="AA547" s="27" t="s">
        <v>1928</v>
      </c>
      <c r="AB547" s="28">
        <f t="shared" si="66"/>
        <v>86.051000000000002</v>
      </c>
      <c r="AC547" s="28">
        <f ca="1">[3]!RandTruncNormal(AB547,VLOOKUP(Y547,$AZ$1:$BD$4,4,FALSE),0,VLOOKUP(Y547,$AZ$1:$BD$4,5,FALSE))</f>
        <v>96.843853207538402</v>
      </c>
      <c r="AD547" s="28">
        <f t="shared" si="67"/>
        <v>71.933222222222227</v>
      </c>
      <c r="AE547" s="28">
        <f ca="1">[3]!RandTruncNormal(AD547,VLOOKUP(Y547,$AZ$1:$BD$4,4,FALSE),0,VLOOKUP(Y547,$AZ$1:$BD$4,5,FALSE))</f>
        <v>55.778572896432443</v>
      </c>
      <c r="AF547" s="29">
        <f t="shared" si="64"/>
        <v>-0.22222222222222221</v>
      </c>
      <c r="AG547" s="29">
        <f t="shared" si="65"/>
        <v>-0.22222222222222221</v>
      </c>
      <c r="AH547" s="28">
        <f t="shared" si="71"/>
        <v>-14.117777777777777</v>
      </c>
      <c r="AI547" s="28">
        <f t="shared" si="68"/>
        <v>-14.117777777777777</v>
      </c>
      <c r="AJ547" s="13">
        <f t="shared" ca="1" si="69"/>
        <v>-41.065280311105958</v>
      </c>
      <c r="AK547" s="68">
        <v>1</v>
      </c>
      <c r="AL547" s="68">
        <v>1</v>
      </c>
      <c r="AM547" s="68" t="str">
        <f t="shared" si="70"/>
        <v>Anthropogenic_roads_rivers</v>
      </c>
      <c r="AO547" s="68"/>
      <c r="AP547" s="68"/>
      <c r="AY547" s="68"/>
      <c r="AZ547" s="68"/>
    </row>
    <row r="548" spans="1:52">
      <c r="A548" s="27">
        <v>1186</v>
      </c>
      <c r="B548" s="27" t="s">
        <v>678</v>
      </c>
      <c r="C548" s="27" t="s">
        <v>516</v>
      </c>
      <c r="D548" s="27">
        <v>14.2018</v>
      </c>
      <c r="E548" s="27">
        <v>-83.965649999999997</v>
      </c>
      <c r="F548" s="27" t="s">
        <v>65</v>
      </c>
      <c r="G548" s="27">
        <v>5</v>
      </c>
      <c r="H548" s="27" t="s">
        <v>53</v>
      </c>
      <c r="I548" s="27" t="s">
        <v>54</v>
      </c>
      <c r="J548" s="27" t="s">
        <v>517</v>
      </c>
      <c r="K548" s="27"/>
      <c r="L548" s="27" t="s">
        <v>61</v>
      </c>
      <c r="M548" s="27" t="s">
        <v>65</v>
      </c>
      <c r="N548" s="27">
        <v>3</v>
      </c>
      <c r="O548" s="27" t="s">
        <v>53</v>
      </c>
      <c r="P548" s="27" t="s">
        <v>57</v>
      </c>
      <c r="Q548" s="27" t="s">
        <v>538</v>
      </c>
      <c r="R548" s="27"/>
      <c r="S548" s="27" t="s">
        <v>53</v>
      </c>
      <c r="T548" s="27"/>
      <c r="U548" s="27"/>
      <c r="V548" s="27" t="s">
        <v>678</v>
      </c>
      <c r="W548" s="27">
        <v>14.2018</v>
      </c>
      <c r="X548" s="27">
        <v>-83.965649999999997</v>
      </c>
      <c r="Y548" s="27" t="s">
        <v>1983</v>
      </c>
      <c r="Z548" s="27" t="s">
        <v>1977</v>
      </c>
      <c r="AA548" s="27" t="s">
        <v>1928</v>
      </c>
      <c r="AB548" s="28">
        <f t="shared" si="66"/>
        <v>57.815444444444445</v>
      </c>
      <c r="AC548" s="28">
        <f ca="1">[3]!RandTruncNormal(AB548,VLOOKUP(Y548,$AZ$1:$BD$4,4,FALSE),0,VLOOKUP(Y548,$AZ$1:$BD$4,5,FALSE))</f>
        <v>54.427568738339694</v>
      </c>
      <c r="AD548" s="28">
        <f t="shared" si="67"/>
        <v>43.697666666666663</v>
      </c>
      <c r="AE548" s="28">
        <f ca="1">[3]!RandTruncNormal(AD548,VLOOKUP(Y548,$AZ$1:$BD$4,4,FALSE),0,VLOOKUP(Y548,$AZ$1:$BD$4,5,FALSE))</f>
        <v>1.6442823413434813</v>
      </c>
      <c r="AF548" s="29">
        <f t="shared" si="64"/>
        <v>-0.22222222222222221</v>
      </c>
      <c r="AG548" s="29">
        <f t="shared" si="65"/>
        <v>-0.22222222222222221</v>
      </c>
      <c r="AH548" s="28">
        <f t="shared" si="71"/>
        <v>-14.117777777777777</v>
      </c>
      <c r="AI548" s="28">
        <f t="shared" si="68"/>
        <v>-14.117777777777777</v>
      </c>
      <c r="AJ548" s="13">
        <f t="shared" ca="1" si="69"/>
        <v>-52.78328639699621</v>
      </c>
      <c r="AK548" s="68">
        <v>0</v>
      </c>
      <c r="AL548" s="68">
        <v>1</v>
      </c>
      <c r="AM548" s="68" t="str">
        <f t="shared" si="70"/>
        <v>Anthopogenic_roads</v>
      </c>
      <c r="AO548" s="68"/>
      <c r="AP548" s="68"/>
      <c r="AY548" s="68"/>
      <c r="AZ548" s="68"/>
    </row>
    <row r="549" spans="1:52">
      <c r="A549" s="27">
        <v>1187</v>
      </c>
      <c r="B549" s="27" t="s">
        <v>679</v>
      </c>
      <c r="C549" s="27" t="s">
        <v>516</v>
      </c>
      <c r="D549" s="27">
        <v>14.20279</v>
      </c>
      <c r="E549" s="27">
        <v>-83.710499999999996</v>
      </c>
      <c r="F549" s="27" t="s">
        <v>66</v>
      </c>
      <c r="G549" s="27">
        <v>9</v>
      </c>
      <c r="H549" s="27" t="s">
        <v>53</v>
      </c>
      <c r="I549" s="27" t="s">
        <v>54</v>
      </c>
      <c r="J549" s="27" t="s">
        <v>552</v>
      </c>
      <c r="K549" s="27"/>
      <c r="L549" s="27" t="s">
        <v>61</v>
      </c>
      <c r="M549" s="27" t="s">
        <v>66</v>
      </c>
      <c r="N549" s="27">
        <v>9</v>
      </c>
      <c r="O549" s="27" t="s">
        <v>53</v>
      </c>
      <c r="P549" s="27" t="s">
        <v>57</v>
      </c>
      <c r="Q549" s="27" t="s">
        <v>553</v>
      </c>
      <c r="R549" s="27"/>
      <c r="S549" s="27" t="s">
        <v>53</v>
      </c>
      <c r="T549" s="27"/>
      <c r="U549" s="27"/>
      <c r="V549" s="27" t="s">
        <v>679</v>
      </c>
      <c r="W549" s="27">
        <v>14.20279</v>
      </c>
      <c r="X549" s="27">
        <v>-83.710499999999996</v>
      </c>
      <c r="Y549" s="27" t="s">
        <v>1983</v>
      </c>
      <c r="Z549" s="27" t="s">
        <v>1979</v>
      </c>
      <c r="AA549" s="27" t="s">
        <v>1929</v>
      </c>
      <c r="AB549" s="28">
        <f t="shared" si="66"/>
        <v>86.051000000000002</v>
      </c>
      <c r="AC549" s="28">
        <f ca="1">[3]!RandTruncNormal(AB549,VLOOKUP(Y549,$AZ$1:$BD$4,4,FALSE),0,VLOOKUP(Y549,$AZ$1:$BD$4,5,FALSE))</f>
        <v>84.792147664519817</v>
      </c>
      <c r="AD549" s="28">
        <f t="shared" si="67"/>
        <v>86.051000000000002</v>
      </c>
      <c r="AE549" s="28">
        <f ca="1">[3]!RandTruncNormal(AD549,VLOOKUP(Y549,$AZ$1:$BD$4,4,FALSE),0,VLOOKUP(Y549,$AZ$1:$BD$4,5,FALSE))</f>
        <v>61.694268982010854</v>
      </c>
      <c r="AF549" s="29">
        <f t="shared" si="64"/>
        <v>0</v>
      </c>
      <c r="AG549" s="29">
        <f t="shared" si="65"/>
        <v>0</v>
      </c>
      <c r="AH549" s="28">
        <f t="shared" si="71"/>
        <v>0</v>
      </c>
      <c r="AI549" s="28">
        <f t="shared" si="68"/>
        <v>0</v>
      </c>
      <c r="AJ549" s="13">
        <f t="shared" ca="1" si="69"/>
        <v>-23.097878682508963</v>
      </c>
      <c r="AK549" s="68">
        <v>0</v>
      </c>
      <c r="AL549" s="68">
        <v>0</v>
      </c>
      <c r="AM549" s="68" t="str">
        <f t="shared" si="70"/>
        <v>Non-Anthropogenic</v>
      </c>
      <c r="AO549" s="68"/>
      <c r="AP549" s="68"/>
      <c r="AY549" s="68"/>
      <c r="AZ549" s="68"/>
    </row>
    <row r="550" spans="1:52">
      <c r="A550" s="27">
        <v>1188</v>
      </c>
      <c r="B550" s="27" t="s">
        <v>680</v>
      </c>
      <c r="C550" s="27" t="s">
        <v>516</v>
      </c>
      <c r="D550" s="27">
        <v>14.20275</v>
      </c>
      <c r="E550" s="27">
        <v>-83.540409999999994</v>
      </c>
      <c r="F550" s="27" t="s">
        <v>65</v>
      </c>
      <c r="G550" s="27">
        <v>6</v>
      </c>
      <c r="H550" s="27" t="s">
        <v>53</v>
      </c>
      <c r="I550" s="27" t="s">
        <v>54</v>
      </c>
      <c r="J550" s="27" t="s">
        <v>552</v>
      </c>
      <c r="K550" s="27"/>
      <c r="L550" s="27" t="s">
        <v>61</v>
      </c>
      <c r="M550" s="27" t="s">
        <v>66</v>
      </c>
      <c r="N550" s="27">
        <v>9</v>
      </c>
      <c r="O550" s="27" t="s">
        <v>53</v>
      </c>
      <c r="P550" s="27" t="s">
        <v>54</v>
      </c>
      <c r="Q550" s="27" t="s">
        <v>562</v>
      </c>
      <c r="R550" s="27"/>
      <c r="S550" s="27" t="s">
        <v>61</v>
      </c>
      <c r="T550" s="27"/>
      <c r="U550" s="27" t="s">
        <v>526</v>
      </c>
      <c r="V550" s="27" t="s">
        <v>680</v>
      </c>
      <c r="W550" s="27">
        <v>14.20275</v>
      </c>
      <c r="X550" s="27">
        <v>-83.540409999999994</v>
      </c>
      <c r="Y550" s="27" t="s">
        <v>1983</v>
      </c>
      <c r="Z550" s="27" t="s">
        <v>1982</v>
      </c>
      <c r="AA550" s="27" t="s">
        <v>1929</v>
      </c>
      <c r="AB550" s="28">
        <f t="shared" si="66"/>
        <v>64.87433333333334</v>
      </c>
      <c r="AC550" s="28">
        <f ca="1">[3]!RandTruncNormal(AB550,VLOOKUP(Y550,$AZ$1:$BD$4,4,FALSE),0,VLOOKUP(Y550,$AZ$1:$BD$4,5,FALSE))</f>
        <v>58.31359596532711</v>
      </c>
      <c r="AD550" s="28">
        <f t="shared" si="67"/>
        <v>86.051000000000002</v>
      </c>
      <c r="AE550" s="28">
        <f ca="1">[3]!RandTruncNormal(AD550,VLOOKUP(Y550,$AZ$1:$BD$4,4,FALSE),0,VLOOKUP(Y550,$AZ$1:$BD$4,5,FALSE))</f>
        <v>54.989943959324059</v>
      </c>
      <c r="AF550" s="29">
        <f t="shared" si="64"/>
        <v>0.33333333333333331</v>
      </c>
      <c r="AG550" s="29">
        <f t="shared" si="65"/>
        <v>0.33333333333333331</v>
      </c>
      <c r="AH550" s="28">
        <f t="shared" si="71"/>
        <v>21.176666666666666</v>
      </c>
      <c r="AI550" s="28">
        <f t="shared" si="68"/>
        <v>21.176666666666666</v>
      </c>
      <c r="AJ550" s="13">
        <f t="shared" ca="1" si="69"/>
        <v>-3.3236520060030514</v>
      </c>
      <c r="AK550" s="68">
        <v>1</v>
      </c>
      <c r="AL550" s="68">
        <v>0</v>
      </c>
      <c r="AM550" s="68" t="str">
        <f t="shared" si="70"/>
        <v>Anthropogenic_rivers</v>
      </c>
      <c r="AO550" s="68"/>
      <c r="AP550" s="68"/>
      <c r="AY550" s="68"/>
      <c r="AZ550" s="68"/>
    </row>
    <row r="551" spans="1:52">
      <c r="A551" s="27">
        <v>1189</v>
      </c>
      <c r="B551" s="27" t="s">
        <v>681</v>
      </c>
      <c r="C551" s="27" t="s">
        <v>516</v>
      </c>
      <c r="D551" s="27">
        <v>14.288019999999999</v>
      </c>
      <c r="E551" s="27">
        <v>-84.731859999999998</v>
      </c>
      <c r="F551" s="27" t="s">
        <v>66</v>
      </c>
      <c r="G551" s="27">
        <v>9</v>
      </c>
      <c r="H551" s="27" t="s">
        <v>53</v>
      </c>
      <c r="I551" s="27" t="s">
        <v>54</v>
      </c>
      <c r="J551" s="27" t="s">
        <v>517</v>
      </c>
      <c r="K551" s="27"/>
      <c r="L551" s="27" t="s">
        <v>61</v>
      </c>
      <c r="M551" s="27" t="s">
        <v>66</v>
      </c>
      <c r="N551" s="27">
        <v>9</v>
      </c>
      <c r="O551" s="27" t="s">
        <v>53</v>
      </c>
      <c r="P551" s="27" t="s">
        <v>57</v>
      </c>
      <c r="Q551" s="27" t="s">
        <v>521</v>
      </c>
      <c r="R551" s="27"/>
      <c r="S551" s="27" t="s">
        <v>53</v>
      </c>
      <c r="T551" s="27"/>
      <c r="U551" s="27" t="s">
        <v>644</v>
      </c>
      <c r="V551" s="27" t="s">
        <v>681</v>
      </c>
      <c r="W551" s="27">
        <v>14.288019999999999</v>
      </c>
      <c r="X551" s="27">
        <v>-84.731859999999998</v>
      </c>
      <c r="Y551" s="27" t="s">
        <v>1983</v>
      </c>
      <c r="Z551" s="27" t="s">
        <v>1979</v>
      </c>
      <c r="AA551" s="27" t="s">
        <v>1929</v>
      </c>
      <c r="AB551" s="28">
        <f t="shared" si="66"/>
        <v>86.051000000000002</v>
      </c>
      <c r="AC551" s="28">
        <f ca="1">[3]!RandTruncNormal(AB551,VLOOKUP(Y551,$AZ$1:$BD$4,4,FALSE),0,VLOOKUP(Y551,$AZ$1:$BD$4,5,FALSE))</f>
        <v>29.5229208102919</v>
      </c>
      <c r="AD551" s="28">
        <f t="shared" si="67"/>
        <v>86.051000000000002</v>
      </c>
      <c r="AE551" s="28">
        <f ca="1">[3]!RandTruncNormal(AD551,VLOOKUP(Y551,$AZ$1:$BD$4,4,FALSE),0,VLOOKUP(Y551,$AZ$1:$BD$4,5,FALSE))</f>
        <v>88.08200160241681</v>
      </c>
      <c r="AF551" s="29">
        <f t="shared" si="64"/>
        <v>0</v>
      </c>
      <c r="AG551" s="29">
        <f t="shared" si="65"/>
        <v>0</v>
      </c>
      <c r="AH551" s="28">
        <f t="shared" si="71"/>
        <v>0</v>
      </c>
      <c r="AI551" s="28">
        <f t="shared" si="68"/>
        <v>0</v>
      </c>
      <c r="AJ551" s="13">
        <f t="shared" ca="1" si="69"/>
        <v>58.559080792124909</v>
      </c>
      <c r="AK551" s="68">
        <v>0</v>
      </c>
      <c r="AL551" s="68">
        <v>0</v>
      </c>
      <c r="AM551" s="68" t="str">
        <f t="shared" si="70"/>
        <v>Non-Anthropogenic</v>
      </c>
      <c r="AO551" s="68"/>
      <c r="AP551" s="68"/>
      <c r="AY551" s="68"/>
      <c r="AZ551" s="68"/>
    </row>
    <row r="552" spans="1:52">
      <c r="A552" s="27">
        <v>1190</v>
      </c>
      <c r="B552" s="27" t="s">
        <v>682</v>
      </c>
      <c r="C552" s="27" t="s">
        <v>516</v>
      </c>
      <c r="D552" s="27">
        <v>14.287089999999999</v>
      </c>
      <c r="E552" s="27">
        <v>-84.476820000000004</v>
      </c>
      <c r="F552" s="27" t="s">
        <v>66</v>
      </c>
      <c r="G552" s="27">
        <v>9</v>
      </c>
      <c r="H552" s="27" t="s">
        <v>53</v>
      </c>
      <c r="I552" s="27" t="s">
        <v>54</v>
      </c>
      <c r="J552" s="27" t="s">
        <v>520</v>
      </c>
      <c r="K552" s="27"/>
      <c r="L552" s="27" t="s">
        <v>61</v>
      </c>
      <c r="M552" s="27" t="s">
        <v>66</v>
      </c>
      <c r="N552" s="27">
        <v>9</v>
      </c>
      <c r="O552" s="27" t="s">
        <v>53</v>
      </c>
      <c r="P552" s="27" t="s">
        <v>57</v>
      </c>
      <c r="Q552" s="27" t="s">
        <v>523</v>
      </c>
      <c r="R552" s="27"/>
      <c r="S552" s="27" t="s">
        <v>53</v>
      </c>
      <c r="T552" s="27"/>
      <c r="U552" s="27"/>
      <c r="V552" s="27" t="s">
        <v>682</v>
      </c>
      <c r="W552" s="27">
        <v>14.287089999999999</v>
      </c>
      <c r="X552" s="27">
        <v>-84.476820000000004</v>
      </c>
      <c r="Y552" s="27" t="s">
        <v>1983</v>
      </c>
      <c r="Z552" s="27" t="s">
        <v>1979</v>
      </c>
      <c r="AA552" s="27" t="s">
        <v>1929</v>
      </c>
      <c r="AB552" s="28">
        <f t="shared" si="66"/>
        <v>86.051000000000002</v>
      </c>
      <c r="AC552" s="28">
        <f ca="1">[3]!RandTruncNormal(AB552,VLOOKUP(Y552,$AZ$1:$BD$4,4,FALSE),0,VLOOKUP(Y552,$AZ$1:$BD$4,5,FALSE))</f>
        <v>92.53244666579053</v>
      </c>
      <c r="AD552" s="28">
        <f t="shared" si="67"/>
        <v>86.051000000000002</v>
      </c>
      <c r="AE552" s="28">
        <f ca="1">[3]!RandTruncNormal(AD552,VLOOKUP(Y552,$AZ$1:$BD$4,4,FALSE),0,VLOOKUP(Y552,$AZ$1:$BD$4,5,FALSE))</f>
        <v>44.930467151271692</v>
      </c>
      <c r="AF552" s="29">
        <f t="shared" si="64"/>
        <v>0</v>
      </c>
      <c r="AG552" s="29">
        <f t="shared" si="65"/>
        <v>0</v>
      </c>
      <c r="AH552" s="28">
        <f t="shared" si="71"/>
        <v>0</v>
      </c>
      <c r="AI552" s="28">
        <f t="shared" si="68"/>
        <v>0</v>
      </c>
      <c r="AJ552" s="13">
        <f t="shared" ca="1" si="69"/>
        <v>-47.601979514518838</v>
      </c>
      <c r="AK552" s="68">
        <v>1</v>
      </c>
      <c r="AL552" s="68">
        <v>0</v>
      </c>
      <c r="AM552" s="68" t="str">
        <f t="shared" si="70"/>
        <v>Anthropogenic_rivers</v>
      </c>
      <c r="AO552" s="68"/>
      <c r="AP552" s="68"/>
      <c r="AY552" s="68"/>
      <c r="AZ552" s="68"/>
    </row>
    <row r="553" spans="1:52">
      <c r="A553" s="27">
        <v>1191</v>
      </c>
      <c r="B553" s="27" t="s">
        <v>683</v>
      </c>
      <c r="C553" s="27" t="s">
        <v>516</v>
      </c>
      <c r="D553" s="27">
        <v>14.28791</v>
      </c>
      <c r="E553" s="27">
        <v>-84.221770000000006</v>
      </c>
      <c r="F553" s="27" t="s">
        <v>65</v>
      </c>
      <c r="G553" s="27">
        <v>5</v>
      </c>
      <c r="H553" s="27" t="s">
        <v>53</v>
      </c>
      <c r="I553" s="27" t="s">
        <v>54</v>
      </c>
      <c r="J553" s="27" t="s">
        <v>520</v>
      </c>
      <c r="K553" s="27"/>
      <c r="L553" s="27" t="s">
        <v>61</v>
      </c>
      <c r="M553" s="27" t="s">
        <v>65</v>
      </c>
      <c r="N553" s="27">
        <v>5</v>
      </c>
      <c r="O553" s="27" t="s">
        <v>53</v>
      </c>
      <c r="P553" s="27" t="s">
        <v>57</v>
      </c>
      <c r="Q553" s="27" t="s">
        <v>534</v>
      </c>
      <c r="R553" s="27"/>
      <c r="S553" s="27" t="s">
        <v>53</v>
      </c>
      <c r="T553" s="27"/>
      <c r="U553" s="27"/>
      <c r="V553" s="27" t="s">
        <v>683</v>
      </c>
      <c r="W553" s="27">
        <v>14.28791</v>
      </c>
      <c r="X553" s="27">
        <v>-84.221770000000006</v>
      </c>
      <c r="Y553" s="27" t="s">
        <v>1983</v>
      </c>
      <c r="Z553" s="27" t="s">
        <v>1979</v>
      </c>
      <c r="AA553" s="27" t="s">
        <v>1929</v>
      </c>
      <c r="AB553" s="28">
        <f t="shared" si="66"/>
        <v>57.815444444444445</v>
      </c>
      <c r="AC553" s="28">
        <f ca="1">[3]!RandTruncNormal(AB553,VLOOKUP(Y553,$AZ$1:$BD$4,4,FALSE),0,VLOOKUP(Y553,$AZ$1:$BD$4,5,FALSE))</f>
        <v>100.37135312848469</v>
      </c>
      <c r="AD553" s="28">
        <f t="shared" si="67"/>
        <v>57.815444444444445</v>
      </c>
      <c r="AE553" s="28">
        <f ca="1">[3]!RandTruncNormal(AD553,VLOOKUP(Y553,$AZ$1:$BD$4,4,FALSE),0,VLOOKUP(Y553,$AZ$1:$BD$4,5,FALSE))</f>
        <v>58.206149055147371</v>
      </c>
      <c r="AF553" s="29">
        <f t="shared" si="64"/>
        <v>0</v>
      </c>
      <c r="AG553" s="29">
        <f t="shared" si="65"/>
        <v>0</v>
      </c>
      <c r="AH553" s="28">
        <f t="shared" si="71"/>
        <v>0</v>
      </c>
      <c r="AI553" s="28">
        <f t="shared" si="68"/>
        <v>0</v>
      </c>
      <c r="AJ553" s="13">
        <f t="shared" ca="1" si="69"/>
        <v>-42.165204073337314</v>
      </c>
      <c r="AK553" s="68">
        <v>1</v>
      </c>
      <c r="AL553" s="68">
        <v>0</v>
      </c>
      <c r="AM553" s="68" t="str">
        <f t="shared" si="70"/>
        <v>Anthropogenic_rivers</v>
      </c>
      <c r="AO553" s="68"/>
      <c r="AP553" s="68"/>
      <c r="AY553" s="68"/>
      <c r="AZ553" s="68"/>
    </row>
    <row r="554" spans="1:52">
      <c r="A554" s="27">
        <v>1192</v>
      </c>
      <c r="B554" s="27" t="s">
        <v>684</v>
      </c>
      <c r="C554" s="27" t="s">
        <v>516</v>
      </c>
      <c r="D554" s="27">
        <v>14.286799999999999</v>
      </c>
      <c r="E554" s="27">
        <v>-83.966740000000001</v>
      </c>
      <c r="F554" s="27" t="s">
        <v>66</v>
      </c>
      <c r="G554" s="27">
        <v>9</v>
      </c>
      <c r="H554" s="27" t="s">
        <v>53</v>
      </c>
      <c r="I554" s="27" t="s">
        <v>54</v>
      </c>
      <c r="J554" s="27" t="s">
        <v>520</v>
      </c>
      <c r="K554" s="27"/>
      <c r="L554" s="27" t="s">
        <v>61</v>
      </c>
      <c r="M554" s="27" t="s">
        <v>65</v>
      </c>
      <c r="N554" s="27">
        <v>3</v>
      </c>
      <c r="O554" s="27" t="s">
        <v>53</v>
      </c>
      <c r="P554" s="27" t="s">
        <v>57</v>
      </c>
      <c r="Q554" s="27" t="s">
        <v>538</v>
      </c>
      <c r="R554" s="27"/>
      <c r="S554" s="27" t="s">
        <v>53</v>
      </c>
      <c r="T554" s="27"/>
      <c r="U554" s="27"/>
      <c r="V554" s="27" t="s">
        <v>684</v>
      </c>
      <c r="W554" s="27">
        <v>14.286799999999999</v>
      </c>
      <c r="X554" s="27">
        <v>-83.966740000000001</v>
      </c>
      <c r="Y554" s="27" t="s">
        <v>1983</v>
      </c>
      <c r="Z554" s="27" t="s">
        <v>1977</v>
      </c>
      <c r="AA554" s="27" t="s">
        <v>1928</v>
      </c>
      <c r="AB554" s="28">
        <f t="shared" si="66"/>
        <v>86.051000000000002</v>
      </c>
      <c r="AC554" s="28">
        <f ca="1">[3]!RandTruncNormal(AB554,VLOOKUP(Y554,$AZ$1:$BD$4,4,FALSE),0,VLOOKUP(Y554,$AZ$1:$BD$4,5,FALSE))</f>
        <v>45.723106558155614</v>
      </c>
      <c r="AD554" s="28">
        <f t="shared" si="67"/>
        <v>43.697666666666663</v>
      </c>
      <c r="AE554" s="28">
        <f ca="1">[3]!RandTruncNormal(AD554,VLOOKUP(Y554,$AZ$1:$BD$4,4,FALSE),0,VLOOKUP(Y554,$AZ$1:$BD$4,5,FALSE))</f>
        <v>77.389077555961052</v>
      </c>
      <c r="AF554" s="29">
        <f t="shared" si="64"/>
        <v>-0.66666666666666663</v>
      </c>
      <c r="AG554" s="29">
        <f t="shared" si="65"/>
        <v>-0.66666666666666663</v>
      </c>
      <c r="AH554" s="28">
        <f t="shared" si="71"/>
        <v>-42.353333333333332</v>
      </c>
      <c r="AI554" s="28">
        <f t="shared" si="68"/>
        <v>-42.353333333333332</v>
      </c>
      <c r="AJ554" s="13">
        <f t="shared" ca="1" si="69"/>
        <v>31.665970997805438</v>
      </c>
      <c r="AK554" s="68">
        <v>0</v>
      </c>
      <c r="AL554" s="68">
        <v>1</v>
      </c>
      <c r="AM554" s="68" t="str">
        <f t="shared" si="70"/>
        <v>Anthopogenic_roads</v>
      </c>
      <c r="AO554" s="68"/>
      <c r="AP554" s="68"/>
      <c r="AY554" s="68"/>
      <c r="AZ554" s="68"/>
    </row>
    <row r="555" spans="1:52">
      <c r="A555" s="27">
        <v>1193</v>
      </c>
      <c r="B555" s="27" t="s">
        <v>685</v>
      </c>
      <c r="C555" s="27" t="s">
        <v>516</v>
      </c>
      <c r="D555" s="27">
        <v>14.287800000000001</v>
      </c>
      <c r="E555" s="27">
        <v>-83.711690000000004</v>
      </c>
      <c r="F555" s="27" t="s">
        <v>66</v>
      </c>
      <c r="G555" s="27">
        <v>9</v>
      </c>
      <c r="H555" s="27" t="s">
        <v>53</v>
      </c>
      <c r="I555" s="27" t="s">
        <v>54</v>
      </c>
      <c r="J555" s="27" t="s">
        <v>541</v>
      </c>
      <c r="K555" s="27"/>
      <c r="L555" s="27" t="s">
        <v>61</v>
      </c>
      <c r="M555" s="27" t="s">
        <v>66</v>
      </c>
      <c r="N555" s="27">
        <v>9</v>
      </c>
      <c r="O555" s="27" t="s">
        <v>53</v>
      </c>
      <c r="P555" s="27" t="s">
        <v>54</v>
      </c>
      <c r="Q555" s="27" t="s">
        <v>562</v>
      </c>
      <c r="R555" s="27"/>
      <c r="S555" s="27" t="s">
        <v>53</v>
      </c>
      <c r="T555" s="27"/>
      <c r="U555" s="27" t="s">
        <v>558</v>
      </c>
      <c r="V555" s="27" t="s">
        <v>685</v>
      </c>
      <c r="W555" s="27">
        <v>14.287800000000001</v>
      </c>
      <c r="X555" s="27">
        <v>-83.711690000000004</v>
      </c>
      <c r="Y555" s="27" t="s">
        <v>1983</v>
      </c>
      <c r="Z555" s="27" t="s">
        <v>1979</v>
      </c>
      <c r="AA555" s="27" t="s">
        <v>1929</v>
      </c>
      <c r="AB555" s="28">
        <f t="shared" si="66"/>
        <v>86.051000000000002</v>
      </c>
      <c r="AC555" s="28">
        <f ca="1">[3]!RandTruncNormal(AB555,VLOOKUP(Y555,$AZ$1:$BD$4,4,FALSE),0,VLOOKUP(Y555,$AZ$1:$BD$4,5,FALSE))</f>
        <v>95.29609804898729</v>
      </c>
      <c r="AD555" s="28">
        <f t="shared" si="67"/>
        <v>86.051000000000002</v>
      </c>
      <c r="AE555" s="28">
        <f ca="1">[3]!RandTruncNormal(AD555,VLOOKUP(Y555,$AZ$1:$BD$4,4,FALSE),0,VLOOKUP(Y555,$AZ$1:$BD$4,5,FALSE))</f>
        <v>57.646369848936807</v>
      </c>
      <c r="AF555" s="29">
        <f t="shared" si="64"/>
        <v>0</v>
      </c>
      <c r="AG555" s="29">
        <f t="shared" si="65"/>
        <v>0</v>
      </c>
      <c r="AH555" s="28">
        <f t="shared" si="71"/>
        <v>0</v>
      </c>
      <c r="AI555" s="28">
        <f t="shared" si="68"/>
        <v>0</v>
      </c>
      <c r="AJ555" s="13">
        <f t="shared" ca="1" si="69"/>
        <v>-37.649728200050482</v>
      </c>
      <c r="AK555" s="68">
        <v>1</v>
      </c>
      <c r="AL555" s="68">
        <v>0</v>
      </c>
      <c r="AM555" s="68" t="str">
        <f t="shared" si="70"/>
        <v>Anthropogenic_rivers</v>
      </c>
      <c r="AO555" s="68"/>
      <c r="AP555" s="68"/>
      <c r="AY555" s="68"/>
      <c r="AZ555" s="68"/>
    </row>
    <row r="556" spans="1:52">
      <c r="A556" s="27">
        <v>1197</v>
      </c>
      <c r="B556" s="27" t="s">
        <v>686</v>
      </c>
      <c r="C556" s="27" t="s">
        <v>516</v>
      </c>
      <c r="D556" s="27">
        <v>14.372999999999999</v>
      </c>
      <c r="E556" s="27">
        <v>-84.731009999999998</v>
      </c>
      <c r="F556" s="27" t="s">
        <v>66</v>
      </c>
      <c r="G556" s="27">
        <v>9</v>
      </c>
      <c r="H556" s="27" t="s">
        <v>53</v>
      </c>
      <c r="I556" s="27" t="s">
        <v>54</v>
      </c>
      <c r="J556" s="27" t="s">
        <v>517</v>
      </c>
      <c r="K556" s="27"/>
      <c r="L556" s="27" t="s">
        <v>61</v>
      </c>
      <c r="M556" s="27" t="s">
        <v>66</v>
      </c>
      <c r="N556" s="27">
        <v>9</v>
      </c>
      <c r="O556" s="27" t="s">
        <v>53</v>
      </c>
      <c r="P556" s="27" t="s">
        <v>57</v>
      </c>
      <c r="Q556" s="27" t="s">
        <v>550</v>
      </c>
      <c r="R556" s="27"/>
      <c r="S556" s="27" t="s">
        <v>53</v>
      </c>
      <c r="T556" s="27"/>
      <c r="U556" s="27"/>
      <c r="V556" s="27" t="s">
        <v>686</v>
      </c>
      <c r="W556" s="27">
        <v>14.372999999999999</v>
      </c>
      <c r="X556" s="27">
        <v>-84.731009999999998</v>
      </c>
      <c r="Y556" s="27" t="s">
        <v>1983</v>
      </c>
      <c r="Z556" s="27" t="s">
        <v>1979</v>
      </c>
      <c r="AA556" s="27" t="s">
        <v>1929</v>
      </c>
      <c r="AB556" s="28">
        <f t="shared" si="66"/>
        <v>86.051000000000002</v>
      </c>
      <c r="AC556" s="28">
        <f ca="1">[3]!RandTruncNormal(AB556,VLOOKUP(Y556,$AZ$1:$BD$4,4,FALSE),0,VLOOKUP(Y556,$AZ$1:$BD$4,5,FALSE))</f>
        <v>121.26331093563519</v>
      </c>
      <c r="AD556" s="28">
        <f t="shared" si="67"/>
        <v>86.051000000000002</v>
      </c>
      <c r="AE556" s="28">
        <f ca="1">[3]!RandTruncNormal(AD556,VLOOKUP(Y556,$AZ$1:$BD$4,4,FALSE),0,VLOOKUP(Y556,$AZ$1:$BD$4,5,FALSE))</f>
        <v>151.61524468325328</v>
      </c>
      <c r="AF556" s="29">
        <f t="shared" si="64"/>
        <v>0</v>
      </c>
      <c r="AG556" s="29">
        <f t="shared" si="65"/>
        <v>0</v>
      </c>
      <c r="AH556" s="28">
        <f t="shared" si="71"/>
        <v>0</v>
      </c>
      <c r="AI556" s="28">
        <f t="shared" si="68"/>
        <v>0</v>
      </c>
      <c r="AJ556" s="13">
        <f t="shared" ca="1" si="69"/>
        <v>30.351933747618091</v>
      </c>
      <c r="AK556" s="68">
        <v>1</v>
      </c>
      <c r="AL556" s="68">
        <v>0</v>
      </c>
      <c r="AM556" s="68" t="str">
        <f t="shared" si="70"/>
        <v>Anthropogenic_rivers</v>
      </c>
      <c r="AO556" s="68"/>
      <c r="AP556" s="68"/>
      <c r="AY556" s="68"/>
      <c r="AZ556" s="68"/>
    </row>
    <row r="557" spans="1:52">
      <c r="A557" s="27">
        <v>1198</v>
      </c>
      <c r="B557" s="27" t="s">
        <v>687</v>
      </c>
      <c r="C557" s="27" t="s">
        <v>516</v>
      </c>
      <c r="D557" s="27">
        <v>14.372070000000001</v>
      </c>
      <c r="E557" s="27">
        <v>-84.47587</v>
      </c>
      <c r="F557" s="27" t="s">
        <v>66</v>
      </c>
      <c r="G557" s="27">
        <v>9</v>
      </c>
      <c r="H557" s="27" t="s">
        <v>53</v>
      </c>
      <c r="I557" s="27" t="s">
        <v>54</v>
      </c>
      <c r="J557" s="27" t="s">
        <v>545</v>
      </c>
      <c r="K557" s="27"/>
      <c r="L557" s="27" t="s">
        <v>61</v>
      </c>
      <c r="M557" s="27" t="s">
        <v>66</v>
      </c>
      <c r="N557" s="27">
        <v>9</v>
      </c>
      <c r="O557" s="27" t="s">
        <v>53</v>
      </c>
      <c r="P557" s="27" t="s">
        <v>57</v>
      </c>
      <c r="Q557" s="27" t="s">
        <v>555</v>
      </c>
      <c r="R557" s="27"/>
      <c r="S557" s="27" t="s">
        <v>53</v>
      </c>
      <c r="T557" s="27"/>
      <c r="U557" s="27"/>
      <c r="V557" s="27" t="s">
        <v>687</v>
      </c>
      <c r="W557" s="27">
        <v>14.372070000000001</v>
      </c>
      <c r="X557" s="27">
        <v>-84.47587</v>
      </c>
      <c r="Y557" s="27" t="s">
        <v>1983</v>
      </c>
      <c r="Z557" s="27" t="s">
        <v>1979</v>
      </c>
      <c r="AA557" s="27" t="s">
        <v>1929</v>
      </c>
      <c r="AB557" s="28">
        <f t="shared" si="66"/>
        <v>86.051000000000002</v>
      </c>
      <c r="AC557" s="28">
        <f ca="1">[3]!RandTruncNormal(AB557,VLOOKUP(Y557,$AZ$1:$BD$4,4,FALSE),0,VLOOKUP(Y557,$AZ$1:$BD$4,5,FALSE))</f>
        <v>86.516417815421264</v>
      </c>
      <c r="AD557" s="28">
        <f t="shared" si="67"/>
        <v>86.051000000000002</v>
      </c>
      <c r="AE557" s="28">
        <f ca="1">[3]!RandTruncNormal(AD557,VLOOKUP(Y557,$AZ$1:$BD$4,4,FALSE),0,VLOOKUP(Y557,$AZ$1:$BD$4,5,FALSE))</f>
        <v>104.88288825266683</v>
      </c>
      <c r="AF557" s="29">
        <f t="shared" si="64"/>
        <v>0</v>
      </c>
      <c r="AG557" s="29">
        <f t="shared" si="65"/>
        <v>0</v>
      </c>
      <c r="AH557" s="28">
        <f t="shared" si="71"/>
        <v>0</v>
      </c>
      <c r="AI557" s="28">
        <f t="shared" si="68"/>
        <v>0</v>
      </c>
      <c r="AJ557" s="13">
        <f t="shared" ca="1" si="69"/>
        <v>18.366470437245567</v>
      </c>
      <c r="AK557" s="68">
        <v>1</v>
      </c>
      <c r="AL557" s="68">
        <v>0</v>
      </c>
      <c r="AM557" s="68" t="str">
        <f t="shared" si="70"/>
        <v>Anthropogenic_rivers</v>
      </c>
      <c r="AO557" s="68"/>
      <c r="AP557" s="68"/>
      <c r="AY557" s="68"/>
      <c r="AZ557" s="68"/>
    </row>
    <row r="558" spans="1:52">
      <c r="A558" s="27">
        <v>1199</v>
      </c>
      <c r="B558" s="27" t="s">
        <v>688</v>
      </c>
      <c r="C558" s="27" t="s">
        <v>516</v>
      </c>
      <c r="D558" s="27">
        <v>14.37289</v>
      </c>
      <c r="E558" s="27">
        <v>-84.22072</v>
      </c>
      <c r="F558" s="27" t="s">
        <v>66</v>
      </c>
      <c r="G558" s="27">
        <v>8</v>
      </c>
      <c r="H558" s="27" t="s">
        <v>53</v>
      </c>
      <c r="I558" s="27" t="s">
        <v>54</v>
      </c>
      <c r="J558" s="27" t="s">
        <v>520</v>
      </c>
      <c r="K558" s="27"/>
      <c r="L558" s="27" t="s">
        <v>61</v>
      </c>
      <c r="M558" s="27" t="s">
        <v>66</v>
      </c>
      <c r="N558" s="27">
        <v>9</v>
      </c>
      <c r="O558" s="27" t="s">
        <v>53</v>
      </c>
      <c r="P558" s="27" t="s">
        <v>57</v>
      </c>
      <c r="Q558" s="27" t="s">
        <v>556</v>
      </c>
      <c r="R558" s="27"/>
      <c r="S558" s="27" t="s">
        <v>53</v>
      </c>
      <c r="T558" s="27"/>
      <c r="U558" s="27"/>
      <c r="V558" s="27" t="s">
        <v>688</v>
      </c>
      <c r="W558" s="27">
        <v>14.37289</v>
      </c>
      <c r="X558" s="27">
        <v>-84.22072</v>
      </c>
      <c r="Y558" s="27" t="s">
        <v>1983</v>
      </c>
      <c r="Z558" s="27" t="s">
        <v>1982</v>
      </c>
      <c r="AA558" s="27" t="s">
        <v>1929</v>
      </c>
      <c r="AB558" s="28">
        <f t="shared" si="66"/>
        <v>78.992111111111114</v>
      </c>
      <c r="AC558" s="28">
        <f ca="1">[3]!RandTruncNormal(AB558,VLOOKUP(Y558,$AZ$1:$BD$4,4,FALSE),0,VLOOKUP(Y558,$AZ$1:$BD$4,5,FALSE))</f>
        <v>94.741601777105075</v>
      </c>
      <c r="AD558" s="28">
        <f t="shared" si="67"/>
        <v>86.051000000000002</v>
      </c>
      <c r="AE558" s="28">
        <f ca="1">[3]!RandTruncNormal(AD558,VLOOKUP(Y558,$AZ$1:$BD$4,4,FALSE),0,VLOOKUP(Y558,$AZ$1:$BD$4,5,FALSE))</f>
        <v>89.539824139413668</v>
      </c>
      <c r="AF558" s="29">
        <f t="shared" si="64"/>
        <v>0.1111111111111111</v>
      </c>
      <c r="AG558" s="29">
        <f t="shared" si="65"/>
        <v>0</v>
      </c>
      <c r="AH558" s="28">
        <f t="shared" si="71"/>
        <v>0</v>
      </c>
      <c r="AI558" s="28">
        <f t="shared" si="68"/>
        <v>7.0588888888888883</v>
      </c>
      <c r="AJ558" s="13">
        <f t="shared" ca="1" si="69"/>
        <v>-5.2017776376914071</v>
      </c>
      <c r="AK558" s="68">
        <v>0</v>
      </c>
      <c r="AL558" s="68">
        <v>0</v>
      </c>
      <c r="AM558" s="68" t="str">
        <f t="shared" si="70"/>
        <v>Non-Anthropogenic</v>
      </c>
      <c r="AO558" s="68"/>
      <c r="AP558" s="68"/>
      <c r="AY558" s="68"/>
      <c r="AZ558" s="68"/>
    </row>
    <row r="559" spans="1:52">
      <c r="A559" s="27">
        <v>1200</v>
      </c>
      <c r="B559" s="27" t="s">
        <v>689</v>
      </c>
      <c r="C559" s="27" t="s">
        <v>516</v>
      </c>
      <c r="D559" s="27">
        <v>14.37177</v>
      </c>
      <c r="E559" s="27">
        <v>-83.965599999999995</v>
      </c>
      <c r="F559" s="27" t="s">
        <v>66</v>
      </c>
      <c r="G559" s="27">
        <v>7</v>
      </c>
      <c r="H559" s="27" t="s">
        <v>53</v>
      </c>
      <c r="I559" s="27" t="s">
        <v>54</v>
      </c>
      <c r="J559" s="27" t="s">
        <v>517</v>
      </c>
      <c r="K559" s="27"/>
      <c r="L559" s="27" t="s">
        <v>61</v>
      </c>
      <c r="M559" s="27" t="s">
        <v>65</v>
      </c>
      <c r="N559" s="27">
        <v>4</v>
      </c>
      <c r="O559" s="27" t="s">
        <v>53</v>
      </c>
      <c r="P559" s="27" t="s">
        <v>57</v>
      </c>
      <c r="Q559" s="27" t="s">
        <v>690</v>
      </c>
      <c r="R559" s="27"/>
      <c r="S559" s="27" t="s">
        <v>53</v>
      </c>
      <c r="T559" s="27"/>
      <c r="U559" s="27"/>
      <c r="V559" s="27" t="s">
        <v>689</v>
      </c>
      <c r="W559" s="27">
        <v>14.37177</v>
      </c>
      <c r="X559" s="27">
        <v>-83.965599999999995</v>
      </c>
      <c r="Y559" s="27" t="s">
        <v>1983</v>
      </c>
      <c r="Z559" s="27" t="s">
        <v>1977</v>
      </c>
      <c r="AA559" s="27" t="s">
        <v>1929</v>
      </c>
      <c r="AB559" s="28">
        <f t="shared" si="66"/>
        <v>71.933222222222227</v>
      </c>
      <c r="AC559" s="28">
        <f ca="1">[3]!RandTruncNormal(AB559,VLOOKUP(Y559,$AZ$1:$BD$4,4,FALSE),0,VLOOKUP(Y559,$AZ$1:$BD$4,5,FALSE))</f>
        <v>40.123186575879892</v>
      </c>
      <c r="AD559" s="28">
        <f t="shared" si="67"/>
        <v>50.756555555555551</v>
      </c>
      <c r="AE559" s="28">
        <f ca="1">[3]!RandTruncNormal(AD559,VLOOKUP(Y559,$AZ$1:$BD$4,4,FALSE),0,VLOOKUP(Y559,$AZ$1:$BD$4,5,FALSE))</f>
        <v>72.582501367740761</v>
      </c>
      <c r="AF559" s="29">
        <f t="shared" si="64"/>
        <v>-0.33333333333333331</v>
      </c>
      <c r="AG559" s="29">
        <f t="shared" si="65"/>
        <v>-0.33333333333333331</v>
      </c>
      <c r="AH559" s="28">
        <f t="shared" si="71"/>
        <v>-21.176666666666666</v>
      </c>
      <c r="AI559" s="28">
        <f t="shared" si="68"/>
        <v>-21.176666666666666</v>
      </c>
      <c r="AJ559" s="13">
        <f t="shared" ca="1" si="69"/>
        <v>32.459314791860869</v>
      </c>
      <c r="AK559" s="68">
        <v>1</v>
      </c>
      <c r="AL559" s="68">
        <v>0</v>
      </c>
      <c r="AM559" s="68" t="str">
        <f t="shared" si="70"/>
        <v>Anthropogenic_rivers</v>
      </c>
      <c r="AO559" s="68"/>
      <c r="AP559" s="68"/>
      <c r="AY559" s="68"/>
      <c r="AZ559" s="68"/>
    </row>
    <row r="560" spans="1:52">
      <c r="A560" s="27">
        <v>1201</v>
      </c>
      <c r="B560" s="27" t="s">
        <v>691</v>
      </c>
      <c r="C560" s="27" t="s">
        <v>516</v>
      </c>
      <c r="D560" s="27">
        <v>14.37167</v>
      </c>
      <c r="E560" s="27">
        <v>-83.795509999999993</v>
      </c>
      <c r="F560" s="27" t="s">
        <v>65</v>
      </c>
      <c r="G560" s="27">
        <v>5</v>
      </c>
      <c r="H560" s="27" t="s">
        <v>53</v>
      </c>
      <c r="I560" s="27" t="s">
        <v>54</v>
      </c>
      <c r="J560" s="27" t="s">
        <v>541</v>
      </c>
      <c r="K560" s="27"/>
      <c r="L560" s="27" t="s">
        <v>61</v>
      </c>
      <c r="M560" s="27" t="s">
        <v>65</v>
      </c>
      <c r="N560" s="27">
        <v>4</v>
      </c>
      <c r="O560" s="27" t="s">
        <v>53</v>
      </c>
      <c r="P560" s="27" t="s">
        <v>54</v>
      </c>
      <c r="Q560" s="27" t="s">
        <v>562</v>
      </c>
      <c r="R560" s="27"/>
      <c r="S560" s="27" t="s">
        <v>53</v>
      </c>
      <c r="T560" s="27"/>
      <c r="U560" s="27" t="s">
        <v>558</v>
      </c>
      <c r="V560" s="27" t="s">
        <v>691</v>
      </c>
      <c r="W560" s="27">
        <v>14.37167</v>
      </c>
      <c r="X560" s="27">
        <v>-83.795509999999993</v>
      </c>
      <c r="Y560" s="27" t="s">
        <v>1983</v>
      </c>
      <c r="Z560" s="27" t="s">
        <v>1977</v>
      </c>
      <c r="AA560" s="27" t="s">
        <v>1929</v>
      </c>
      <c r="AB560" s="28">
        <f t="shared" si="66"/>
        <v>57.815444444444445</v>
      </c>
      <c r="AC560" s="28">
        <f ca="1">[3]!RandTruncNormal(AB560,VLOOKUP(Y560,$AZ$1:$BD$4,4,FALSE),0,VLOOKUP(Y560,$AZ$1:$BD$4,5,FALSE))</f>
        <v>59.346475714999563</v>
      </c>
      <c r="AD560" s="28">
        <f t="shared" si="67"/>
        <v>50.756555555555551</v>
      </c>
      <c r="AE560" s="28">
        <f ca="1">[3]!RandTruncNormal(AD560,VLOOKUP(Y560,$AZ$1:$BD$4,4,FALSE),0,VLOOKUP(Y560,$AZ$1:$BD$4,5,FALSE))</f>
        <v>67.35133434726049</v>
      </c>
      <c r="AF560" s="29">
        <f t="shared" si="64"/>
        <v>-0.1111111111111111</v>
      </c>
      <c r="AG560" s="29">
        <f t="shared" si="65"/>
        <v>0</v>
      </c>
      <c r="AH560" s="28">
        <f t="shared" si="71"/>
        <v>0</v>
      </c>
      <c r="AI560" s="28">
        <f t="shared" si="68"/>
        <v>-7.0588888888888883</v>
      </c>
      <c r="AJ560" s="13">
        <f t="shared" ca="1" si="69"/>
        <v>8.0048586322609268</v>
      </c>
      <c r="AK560" s="68">
        <v>0</v>
      </c>
      <c r="AL560" s="68">
        <v>0</v>
      </c>
      <c r="AM560" s="68" t="str">
        <f t="shared" si="70"/>
        <v>Non-Anthropogenic</v>
      </c>
      <c r="AO560" s="68"/>
      <c r="AP560" s="68"/>
      <c r="AY560" s="68"/>
      <c r="AZ560" s="68"/>
    </row>
    <row r="561" spans="1:52">
      <c r="A561" s="27">
        <v>1204</v>
      </c>
      <c r="B561" s="27" t="s">
        <v>692</v>
      </c>
      <c r="C561" s="27" t="s">
        <v>516</v>
      </c>
      <c r="D561" s="27">
        <v>14.45804</v>
      </c>
      <c r="E561" s="27">
        <v>-84.901849999999996</v>
      </c>
      <c r="F561" s="27" t="s">
        <v>66</v>
      </c>
      <c r="G561" s="27">
        <v>9</v>
      </c>
      <c r="H561" s="27" t="s">
        <v>53</v>
      </c>
      <c r="I561" s="27" t="s">
        <v>54</v>
      </c>
      <c r="J561" s="27" t="s">
        <v>517</v>
      </c>
      <c r="K561" s="27"/>
      <c r="L561" s="27" t="s">
        <v>61</v>
      </c>
      <c r="M561" s="27" t="s">
        <v>66</v>
      </c>
      <c r="N561" s="27">
        <v>9</v>
      </c>
      <c r="O561" s="27" t="s">
        <v>53</v>
      </c>
      <c r="P561" s="27" t="s">
        <v>57</v>
      </c>
      <c r="Q561" s="27" t="s">
        <v>560</v>
      </c>
      <c r="R561" s="27"/>
      <c r="S561" s="27" t="s">
        <v>53</v>
      </c>
      <c r="T561" s="27"/>
      <c r="U561" s="27"/>
      <c r="V561" s="27" t="s">
        <v>692</v>
      </c>
      <c r="W561" s="27">
        <v>14.45804</v>
      </c>
      <c r="X561" s="27">
        <v>-84.901849999999996</v>
      </c>
      <c r="Y561" s="27" t="s">
        <v>1983</v>
      </c>
      <c r="Z561" s="27" t="s">
        <v>1979</v>
      </c>
      <c r="AA561" s="27" t="s">
        <v>1929</v>
      </c>
      <c r="AB561" s="28">
        <f t="shared" si="66"/>
        <v>86.051000000000002</v>
      </c>
      <c r="AC561" s="28">
        <f ca="1">[3]!RandTruncNormal(AB561,VLOOKUP(Y561,$AZ$1:$BD$4,4,FALSE),0,VLOOKUP(Y561,$AZ$1:$BD$4,5,FALSE))</f>
        <v>70.001068544617738</v>
      </c>
      <c r="AD561" s="28">
        <f t="shared" si="67"/>
        <v>86.051000000000002</v>
      </c>
      <c r="AE561" s="28">
        <f ca="1">[3]!RandTruncNormal(AD561,VLOOKUP(Y561,$AZ$1:$BD$4,4,FALSE),0,VLOOKUP(Y561,$AZ$1:$BD$4,5,FALSE))</f>
        <v>69.053088991092224</v>
      </c>
      <c r="AF561" s="29">
        <f t="shared" si="64"/>
        <v>0</v>
      </c>
      <c r="AG561" s="29">
        <f t="shared" si="65"/>
        <v>0</v>
      </c>
      <c r="AH561" s="28">
        <f t="shared" si="71"/>
        <v>0</v>
      </c>
      <c r="AI561" s="28">
        <f t="shared" si="68"/>
        <v>0</v>
      </c>
      <c r="AJ561" s="13">
        <f t="shared" ca="1" si="69"/>
        <v>-0.94797955352551355</v>
      </c>
      <c r="AK561" s="68">
        <v>0</v>
      </c>
      <c r="AL561" s="68">
        <v>0</v>
      </c>
      <c r="AM561" s="68" t="str">
        <f t="shared" si="70"/>
        <v>Non-Anthropogenic</v>
      </c>
      <c r="AO561" s="68"/>
      <c r="AP561" s="68"/>
      <c r="AY561" s="68"/>
      <c r="AZ561" s="68"/>
    </row>
    <row r="562" spans="1:52">
      <c r="A562" s="27">
        <v>1205</v>
      </c>
      <c r="B562" s="27" t="s">
        <v>693</v>
      </c>
      <c r="C562" s="27" t="s">
        <v>516</v>
      </c>
      <c r="D562" s="27">
        <v>14.45717</v>
      </c>
      <c r="E562" s="27">
        <v>-84.646810000000002</v>
      </c>
      <c r="F562" s="27" t="s">
        <v>66</v>
      </c>
      <c r="G562" s="27">
        <v>9</v>
      </c>
      <c r="H562" s="27" t="s">
        <v>53</v>
      </c>
      <c r="I562" s="27" t="s">
        <v>54</v>
      </c>
      <c r="J562" s="27" t="s">
        <v>520</v>
      </c>
      <c r="K562" s="27"/>
      <c r="L562" s="27" t="s">
        <v>61</v>
      </c>
      <c r="M562" s="27" t="s">
        <v>66</v>
      </c>
      <c r="N562" s="27">
        <v>9</v>
      </c>
      <c r="O562" s="27" t="s">
        <v>53</v>
      </c>
      <c r="P562" s="27" t="s">
        <v>57</v>
      </c>
      <c r="Q562" s="27" t="s">
        <v>550</v>
      </c>
      <c r="R562" s="27"/>
      <c r="S562" s="27" t="s">
        <v>53</v>
      </c>
      <c r="T562" s="27"/>
      <c r="U562" s="27" t="s">
        <v>694</v>
      </c>
      <c r="V562" s="27" t="s">
        <v>693</v>
      </c>
      <c r="W562" s="27">
        <v>14.45717</v>
      </c>
      <c r="X562" s="27">
        <v>-84.646810000000002</v>
      </c>
      <c r="Y562" s="27" t="s">
        <v>1983</v>
      </c>
      <c r="Z562" s="27" t="s">
        <v>1979</v>
      </c>
      <c r="AA562" s="27" t="s">
        <v>1929</v>
      </c>
      <c r="AB562" s="28">
        <f t="shared" si="66"/>
        <v>86.051000000000002</v>
      </c>
      <c r="AC562" s="28">
        <f ca="1">[3]!RandTruncNormal(AB562,VLOOKUP(Y562,$AZ$1:$BD$4,4,FALSE),0,VLOOKUP(Y562,$AZ$1:$BD$4,5,FALSE))</f>
        <v>104.83208367506435</v>
      </c>
      <c r="AD562" s="28">
        <f t="shared" si="67"/>
        <v>86.051000000000002</v>
      </c>
      <c r="AE562" s="28">
        <f ca="1">[3]!RandTruncNormal(AD562,VLOOKUP(Y562,$AZ$1:$BD$4,4,FALSE),0,VLOOKUP(Y562,$AZ$1:$BD$4,5,FALSE))</f>
        <v>55.915184964219414</v>
      </c>
      <c r="AF562" s="29">
        <f t="shared" si="64"/>
        <v>0</v>
      </c>
      <c r="AG562" s="29">
        <f t="shared" si="65"/>
        <v>0</v>
      </c>
      <c r="AH562" s="28">
        <f t="shared" si="71"/>
        <v>0</v>
      </c>
      <c r="AI562" s="28">
        <f t="shared" si="68"/>
        <v>0</v>
      </c>
      <c r="AJ562" s="13">
        <f t="shared" ca="1" si="69"/>
        <v>-48.91689871084494</v>
      </c>
      <c r="AK562" s="68">
        <v>0</v>
      </c>
      <c r="AL562" s="68">
        <v>0</v>
      </c>
      <c r="AM562" s="68" t="str">
        <f t="shared" si="70"/>
        <v>Non-Anthropogenic</v>
      </c>
      <c r="AO562" s="68"/>
      <c r="AP562" s="68"/>
      <c r="AY562" s="68"/>
      <c r="AZ562" s="68"/>
    </row>
    <row r="563" spans="1:52">
      <c r="A563" s="27">
        <v>1206</v>
      </c>
      <c r="B563" s="27" t="s">
        <v>695</v>
      </c>
      <c r="C563" s="27" t="s">
        <v>516</v>
      </c>
      <c r="D563" s="27">
        <v>14.45797</v>
      </c>
      <c r="E563" s="27">
        <v>-84.561790000000002</v>
      </c>
      <c r="F563" s="27" t="s">
        <v>66</v>
      </c>
      <c r="G563" s="27">
        <v>9</v>
      </c>
      <c r="H563" s="27" t="s">
        <v>53</v>
      </c>
      <c r="I563" s="27" t="s">
        <v>54</v>
      </c>
      <c r="J563" s="27" t="s">
        <v>520</v>
      </c>
      <c r="K563" s="27"/>
      <c r="L563" s="27" t="s">
        <v>61</v>
      </c>
      <c r="M563" s="27" t="s">
        <v>66</v>
      </c>
      <c r="N563" s="27">
        <v>7</v>
      </c>
      <c r="O563" s="27" t="s">
        <v>53</v>
      </c>
      <c r="P563" s="27" t="s">
        <v>57</v>
      </c>
      <c r="Q563" s="27" t="s">
        <v>550</v>
      </c>
      <c r="R563" s="27"/>
      <c r="S563" s="27" t="s">
        <v>53</v>
      </c>
      <c r="T563" s="27"/>
      <c r="U563" s="27"/>
      <c r="V563" s="27" t="s">
        <v>695</v>
      </c>
      <c r="W563" s="27">
        <v>14.45797</v>
      </c>
      <c r="X563" s="27">
        <v>-84.561790000000002</v>
      </c>
      <c r="Y563" s="27" t="s">
        <v>1983</v>
      </c>
      <c r="Z563" s="27" t="s">
        <v>1977</v>
      </c>
      <c r="AA563" s="27" t="s">
        <v>1929</v>
      </c>
      <c r="AB563" s="28">
        <f t="shared" si="66"/>
        <v>86.051000000000002</v>
      </c>
      <c r="AC563" s="28">
        <f ca="1">[3]!RandTruncNormal(AB563,VLOOKUP(Y563,$AZ$1:$BD$4,4,FALSE),0,VLOOKUP(Y563,$AZ$1:$BD$4,5,FALSE))</f>
        <v>75.600906889279514</v>
      </c>
      <c r="AD563" s="28">
        <f t="shared" si="67"/>
        <v>71.933222222222227</v>
      </c>
      <c r="AE563" s="28">
        <f ca="1">[3]!RandTruncNormal(AD563,VLOOKUP(Y563,$AZ$1:$BD$4,4,FALSE),0,VLOOKUP(Y563,$AZ$1:$BD$4,5,FALSE))</f>
        <v>38.862265156568874</v>
      </c>
      <c r="AF563" s="29">
        <f t="shared" si="64"/>
        <v>-0.22222222222222221</v>
      </c>
      <c r="AG563" s="29">
        <f t="shared" si="65"/>
        <v>-0.22222222222222221</v>
      </c>
      <c r="AH563" s="28">
        <f t="shared" si="71"/>
        <v>-14.117777777777777</v>
      </c>
      <c r="AI563" s="28">
        <f t="shared" si="68"/>
        <v>-14.117777777777777</v>
      </c>
      <c r="AJ563" s="13">
        <f t="shared" ca="1" si="69"/>
        <v>-36.73864173271064</v>
      </c>
      <c r="AK563" s="68">
        <v>0</v>
      </c>
      <c r="AL563" s="68">
        <v>0</v>
      </c>
      <c r="AM563" s="68" t="str">
        <f t="shared" si="70"/>
        <v>Non-Anthropogenic</v>
      </c>
      <c r="AO563" s="68"/>
      <c r="AP563" s="68"/>
      <c r="AY563" s="68"/>
      <c r="AZ563" s="68"/>
    </row>
    <row r="564" spans="1:52">
      <c r="A564" s="27">
        <v>1207</v>
      </c>
      <c r="B564" s="27" t="s">
        <v>696</v>
      </c>
      <c r="C564" s="27" t="s">
        <v>516</v>
      </c>
      <c r="D564" s="27">
        <v>14.45697</v>
      </c>
      <c r="E564" s="27">
        <v>-84.306759999999997</v>
      </c>
      <c r="F564" s="27" t="s">
        <v>66</v>
      </c>
      <c r="G564" s="27">
        <v>9</v>
      </c>
      <c r="H564" s="27" t="s">
        <v>53</v>
      </c>
      <c r="I564" s="27" t="s">
        <v>54</v>
      </c>
      <c r="J564" s="27" t="s">
        <v>520</v>
      </c>
      <c r="K564" s="27"/>
      <c r="L564" s="27" t="s">
        <v>61</v>
      </c>
      <c r="M564" s="27" t="s">
        <v>66</v>
      </c>
      <c r="N564" s="27">
        <v>9</v>
      </c>
      <c r="O564" s="27" t="s">
        <v>53</v>
      </c>
      <c r="P564" s="27" t="s">
        <v>57</v>
      </c>
      <c r="Q564" s="27" t="s">
        <v>595</v>
      </c>
      <c r="R564" s="27"/>
      <c r="S564" s="27" t="s">
        <v>53</v>
      </c>
      <c r="T564" s="27"/>
      <c r="U564" s="27"/>
      <c r="V564" s="27" t="s">
        <v>696</v>
      </c>
      <c r="W564" s="27">
        <v>14.45697</v>
      </c>
      <c r="X564" s="27">
        <v>-84.306759999999997</v>
      </c>
      <c r="Y564" s="27" t="s">
        <v>1983</v>
      </c>
      <c r="Z564" s="27" t="s">
        <v>1979</v>
      </c>
      <c r="AA564" s="27" t="s">
        <v>1929</v>
      </c>
      <c r="AB564" s="28">
        <f t="shared" si="66"/>
        <v>86.051000000000002</v>
      </c>
      <c r="AC564" s="28">
        <f ca="1">[3]!RandTruncNormal(AB564,VLOOKUP(Y564,$AZ$1:$BD$4,4,FALSE),0,VLOOKUP(Y564,$AZ$1:$BD$4,5,FALSE))</f>
        <v>143.05726153655488</v>
      </c>
      <c r="AD564" s="28">
        <f t="shared" si="67"/>
        <v>86.051000000000002</v>
      </c>
      <c r="AE564" s="28">
        <f ca="1">[3]!RandTruncNormal(AD564,VLOOKUP(Y564,$AZ$1:$BD$4,4,FALSE),0,VLOOKUP(Y564,$AZ$1:$BD$4,5,FALSE))</f>
        <v>132.10462813948908</v>
      </c>
      <c r="AF564" s="29">
        <f t="shared" si="64"/>
        <v>0</v>
      </c>
      <c r="AG564" s="29">
        <f t="shared" si="65"/>
        <v>0</v>
      </c>
      <c r="AH564" s="28">
        <f t="shared" si="71"/>
        <v>0</v>
      </c>
      <c r="AI564" s="28">
        <f t="shared" si="68"/>
        <v>0</v>
      </c>
      <c r="AJ564" s="13">
        <f t="shared" ca="1" si="69"/>
        <v>-10.952633397065796</v>
      </c>
      <c r="AK564" s="68">
        <v>0</v>
      </c>
      <c r="AL564" s="68">
        <v>0</v>
      </c>
      <c r="AM564" s="68" t="str">
        <f t="shared" si="70"/>
        <v>Non-Anthropogenic</v>
      </c>
      <c r="AO564" s="68"/>
      <c r="AP564" s="68"/>
      <c r="AY564" s="68"/>
      <c r="AZ564" s="68"/>
    </row>
    <row r="565" spans="1:52">
      <c r="A565" s="27">
        <v>1208</v>
      </c>
      <c r="B565" s="27" t="s">
        <v>697</v>
      </c>
      <c r="C565" s="27" t="s">
        <v>516</v>
      </c>
      <c r="D565" s="27">
        <v>14.457850000000001</v>
      </c>
      <c r="E565" s="27">
        <v>-84.051699999999997</v>
      </c>
      <c r="F565" s="27" t="s">
        <v>68</v>
      </c>
      <c r="G565" s="27">
        <v>6</v>
      </c>
      <c r="H565" s="27" t="s">
        <v>53</v>
      </c>
      <c r="I565" s="27" t="s">
        <v>54</v>
      </c>
      <c r="J565" s="27" t="s">
        <v>517</v>
      </c>
      <c r="K565" s="27"/>
      <c r="L565" s="27" t="s">
        <v>61</v>
      </c>
      <c r="M565" s="27" t="s">
        <v>68</v>
      </c>
      <c r="N565" s="27">
        <v>6</v>
      </c>
      <c r="O565" s="27" t="s">
        <v>53</v>
      </c>
      <c r="P565" s="27" t="s">
        <v>54</v>
      </c>
      <c r="Q565" s="27" t="s">
        <v>525</v>
      </c>
      <c r="R565" s="27"/>
      <c r="S565" s="27" t="s">
        <v>61</v>
      </c>
      <c r="T565" s="27"/>
      <c r="U565" s="27" t="s">
        <v>698</v>
      </c>
      <c r="V565" s="27" t="s">
        <v>697</v>
      </c>
      <c r="W565" s="27">
        <v>14.457850000000001</v>
      </c>
      <c r="X565" s="27">
        <v>-84.051699999999997</v>
      </c>
      <c r="Y565" s="27" t="s">
        <v>1976</v>
      </c>
      <c r="Z565" s="27" t="s">
        <v>1979</v>
      </c>
      <c r="AA565" s="27" t="s">
        <v>1928</v>
      </c>
      <c r="AB565" s="28">
        <f t="shared" si="66"/>
        <v>23.308866666666663</v>
      </c>
      <c r="AC565" s="28">
        <f ca="1">[3]!RandTruncNormal(AB565,VLOOKUP(Y565,$AZ$1:$BD$4,4,FALSE),0,VLOOKUP(Y565,$AZ$1:$BD$4,5,FALSE))</f>
        <v>14.105132471613034</v>
      </c>
      <c r="AD565" s="28">
        <f t="shared" si="67"/>
        <v>23.308866666666663</v>
      </c>
      <c r="AE565" s="28">
        <f ca="1">[3]!RandTruncNormal(AD565,VLOOKUP(Y565,$AZ$1:$BD$4,4,FALSE),0,VLOOKUP(Y565,$AZ$1:$BD$4,5,FALSE))</f>
        <v>37.014031703083376</v>
      </c>
      <c r="AF565" s="29">
        <f t="shared" si="64"/>
        <v>0</v>
      </c>
      <c r="AG565" s="29">
        <f t="shared" si="65"/>
        <v>0</v>
      </c>
      <c r="AH565" s="28">
        <f t="shared" si="71"/>
        <v>0</v>
      </c>
      <c r="AI565" s="28">
        <f t="shared" si="68"/>
        <v>0</v>
      </c>
      <c r="AJ565" s="13">
        <f t="shared" ca="1" si="69"/>
        <v>22.908899231470343</v>
      </c>
      <c r="AK565" s="68">
        <v>0</v>
      </c>
      <c r="AL565" s="68">
        <v>0</v>
      </c>
      <c r="AM565" s="68" t="str">
        <f t="shared" si="70"/>
        <v>Non-Anthropogenic</v>
      </c>
      <c r="AO565" s="68"/>
      <c r="AP565" s="68"/>
      <c r="AY565" s="68"/>
      <c r="AZ565" s="68"/>
    </row>
    <row r="566" spans="1:52">
      <c r="A566" s="27">
        <v>1209</v>
      </c>
      <c r="B566" s="27" t="s">
        <v>699</v>
      </c>
      <c r="C566" s="27" t="s">
        <v>516</v>
      </c>
      <c r="D566" s="27">
        <v>14.45668</v>
      </c>
      <c r="E566" s="27">
        <v>-83.796670000000006</v>
      </c>
      <c r="F566" s="27" t="s">
        <v>68</v>
      </c>
      <c r="G566" s="27">
        <v>6</v>
      </c>
      <c r="H566" s="27" t="s">
        <v>53</v>
      </c>
      <c r="I566" s="27" t="s">
        <v>54</v>
      </c>
      <c r="J566" s="27" t="s">
        <v>613</v>
      </c>
      <c r="K566" s="27"/>
      <c r="L566" s="27" t="s">
        <v>61</v>
      </c>
      <c r="M566" s="27" t="s">
        <v>68</v>
      </c>
      <c r="N566" s="27">
        <v>6</v>
      </c>
      <c r="O566" s="27" t="s">
        <v>53</v>
      </c>
      <c r="P566" s="27" t="s">
        <v>57</v>
      </c>
      <c r="Q566" s="27" t="s">
        <v>574</v>
      </c>
      <c r="R566" s="27"/>
      <c r="S566" s="27" t="s">
        <v>53</v>
      </c>
      <c r="T566" s="27"/>
      <c r="U566" s="27"/>
      <c r="V566" s="27" t="s">
        <v>699</v>
      </c>
      <c r="W566" s="27">
        <v>14.45668</v>
      </c>
      <c r="X566" s="27">
        <v>-83.796670000000006</v>
      </c>
      <c r="Y566" s="27" t="s">
        <v>1976</v>
      </c>
      <c r="Z566" s="27" t="s">
        <v>1979</v>
      </c>
      <c r="AA566" s="27" t="s">
        <v>1929</v>
      </c>
      <c r="AB566" s="28">
        <f t="shared" si="66"/>
        <v>23.308866666666663</v>
      </c>
      <c r="AC566" s="28">
        <f ca="1">[3]!RandTruncNormal(AB566,VLOOKUP(Y566,$AZ$1:$BD$4,4,FALSE),0,VLOOKUP(Y566,$AZ$1:$BD$4,5,FALSE))</f>
        <v>28.505829341541883</v>
      </c>
      <c r="AD566" s="28">
        <f t="shared" si="67"/>
        <v>23.308866666666663</v>
      </c>
      <c r="AE566" s="28">
        <f ca="1">[3]!RandTruncNormal(AD566,VLOOKUP(Y566,$AZ$1:$BD$4,4,FALSE),0,VLOOKUP(Y566,$AZ$1:$BD$4,5,FALSE))</f>
        <v>13.897167707833566</v>
      </c>
      <c r="AF566" s="29">
        <f t="shared" si="64"/>
        <v>0</v>
      </c>
      <c r="AG566" s="29">
        <f t="shared" si="65"/>
        <v>0</v>
      </c>
      <c r="AH566" s="28">
        <f t="shared" si="71"/>
        <v>0</v>
      </c>
      <c r="AI566" s="28">
        <f t="shared" si="68"/>
        <v>0</v>
      </c>
      <c r="AJ566" s="13">
        <f t="shared" ca="1" si="69"/>
        <v>-14.608661633708317</v>
      </c>
      <c r="AK566" s="68">
        <v>0</v>
      </c>
      <c r="AL566" s="68">
        <v>0</v>
      </c>
      <c r="AM566" s="68" t="str">
        <f t="shared" si="70"/>
        <v>Non-Anthropogenic</v>
      </c>
      <c r="AO566" s="68"/>
      <c r="AP566" s="68"/>
      <c r="AY566" s="68"/>
      <c r="AZ566" s="68"/>
    </row>
    <row r="567" spans="1:52">
      <c r="A567" s="27">
        <v>1210</v>
      </c>
      <c r="B567" s="27" t="s">
        <v>700</v>
      </c>
      <c r="C567" s="27" t="s">
        <v>516</v>
      </c>
      <c r="D567" s="27">
        <v>14.457739999999999</v>
      </c>
      <c r="E567" s="27">
        <v>-83.541619999999995</v>
      </c>
      <c r="F567" s="27" t="s">
        <v>66</v>
      </c>
      <c r="G567" s="27">
        <v>9</v>
      </c>
      <c r="H567" s="27" t="s">
        <v>53</v>
      </c>
      <c r="I567" s="27" t="s">
        <v>54</v>
      </c>
      <c r="J567" s="27" t="s">
        <v>552</v>
      </c>
      <c r="K567" s="27"/>
      <c r="L567" s="27" t="s">
        <v>61</v>
      </c>
      <c r="M567" s="27" t="s">
        <v>66</v>
      </c>
      <c r="N567" s="27">
        <v>9</v>
      </c>
      <c r="O567" s="27" t="s">
        <v>53</v>
      </c>
      <c r="P567" s="27" t="s">
        <v>57</v>
      </c>
      <c r="Q567" s="27" t="s">
        <v>565</v>
      </c>
      <c r="R567" s="27"/>
      <c r="S567" s="27" t="s">
        <v>53</v>
      </c>
      <c r="T567" s="27"/>
      <c r="U567" s="27"/>
      <c r="V567" s="27" t="s">
        <v>700</v>
      </c>
      <c r="W567" s="27">
        <v>14.457739999999999</v>
      </c>
      <c r="X567" s="27">
        <v>-83.541619999999995</v>
      </c>
      <c r="Y567" s="27" t="s">
        <v>1983</v>
      </c>
      <c r="Z567" s="27" t="s">
        <v>1979</v>
      </c>
      <c r="AA567" s="27" t="s">
        <v>1929</v>
      </c>
      <c r="AB567" s="28">
        <f t="shared" si="66"/>
        <v>86.051000000000002</v>
      </c>
      <c r="AC567" s="28">
        <f ca="1">[3]!RandTruncNormal(AB567,VLOOKUP(Y567,$AZ$1:$BD$4,4,FALSE),0,VLOOKUP(Y567,$AZ$1:$BD$4,5,FALSE))</f>
        <v>63.355453287621657</v>
      </c>
      <c r="AD567" s="28">
        <f t="shared" si="67"/>
        <v>86.051000000000002</v>
      </c>
      <c r="AE567" s="28">
        <f ca="1">[3]!RandTruncNormal(AD567,VLOOKUP(Y567,$AZ$1:$BD$4,4,FALSE),0,VLOOKUP(Y567,$AZ$1:$BD$4,5,FALSE))</f>
        <v>82.176822030783413</v>
      </c>
      <c r="AF567" s="29">
        <f t="shared" si="64"/>
        <v>0</v>
      </c>
      <c r="AG567" s="29">
        <f t="shared" si="65"/>
        <v>0</v>
      </c>
      <c r="AH567" s="28">
        <f t="shared" si="71"/>
        <v>0</v>
      </c>
      <c r="AI567" s="28">
        <f t="shared" si="68"/>
        <v>0</v>
      </c>
      <c r="AJ567" s="13">
        <f t="shared" ca="1" si="69"/>
        <v>18.821368743161756</v>
      </c>
      <c r="AK567" s="68">
        <v>0</v>
      </c>
      <c r="AL567" s="68">
        <v>1</v>
      </c>
      <c r="AM567" s="68" t="str">
        <f t="shared" si="70"/>
        <v>Anthopogenic_roads</v>
      </c>
      <c r="AO567" s="68"/>
      <c r="AP567" s="68"/>
      <c r="AY567" s="68"/>
      <c r="AZ567" s="68"/>
    </row>
    <row r="568" spans="1:52">
      <c r="A568" s="27">
        <v>1212</v>
      </c>
      <c r="B568" s="27" t="s">
        <v>701</v>
      </c>
      <c r="C568" s="27" t="s">
        <v>516</v>
      </c>
      <c r="D568" s="27">
        <v>14.54302</v>
      </c>
      <c r="E568" s="27">
        <v>-84.901049999999998</v>
      </c>
      <c r="F568" s="27" t="s">
        <v>66</v>
      </c>
      <c r="G568" s="27">
        <v>8</v>
      </c>
      <c r="H568" s="27" t="s">
        <v>53</v>
      </c>
      <c r="I568" s="27" t="s">
        <v>54</v>
      </c>
      <c r="J568" s="27" t="s">
        <v>517</v>
      </c>
      <c r="K568" s="27"/>
      <c r="L568" s="27" t="s">
        <v>61</v>
      </c>
      <c r="M568" s="27" t="s">
        <v>66</v>
      </c>
      <c r="N568" s="27">
        <v>9</v>
      </c>
      <c r="O568" s="27" t="s">
        <v>53</v>
      </c>
      <c r="P568" s="27" t="s">
        <v>57</v>
      </c>
      <c r="Q568" s="27" t="s">
        <v>601</v>
      </c>
      <c r="R568" s="27"/>
      <c r="S568" s="27" t="s">
        <v>53</v>
      </c>
      <c r="T568" s="27"/>
      <c r="U568" s="27"/>
      <c r="V568" s="27" t="s">
        <v>701</v>
      </c>
      <c r="W568" s="27">
        <v>14.54302</v>
      </c>
      <c r="X568" s="27">
        <v>-84.901049999999998</v>
      </c>
      <c r="Y568" s="27" t="s">
        <v>1983</v>
      </c>
      <c r="Z568" s="27" t="s">
        <v>1982</v>
      </c>
      <c r="AA568" s="27" t="s">
        <v>1929</v>
      </c>
      <c r="AB568" s="28">
        <f t="shared" si="66"/>
        <v>78.992111111111114</v>
      </c>
      <c r="AC568" s="28">
        <f ca="1">[3]!RandTruncNormal(AB568,VLOOKUP(Y568,$AZ$1:$BD$4,4,FALSE),0,VLOOKUP(Y568,$AZ$1:$BD$4,5,FALSE))</f>
        <v>109.82539958107235</v>
      </c>
      <c r="AD568" s="28">
        <f t="shared" si="67"/>
        <v>86.051000000000002</v>
      </c>
      <c r="AE568" s="28">
        <f ca="1">[3]!RandTruncNormal(AD568,VLOOKUP(Y568,$AZ$1:$BD$4,4,FALSE),0,VLOOKUP(Y568,$AZ$1:$BD$4,5,FALSE))</f>
        <v>48.035497911488442</v>
      </c>
      <c r="AF568" s="29">
        <f t="shared" si="64"/>
        <v>0.1111111111111111</v>
      </c>
      <c r="AG568" s="29">
        <f t="shared" si="65"/>
        <v>0</v>
      </c>
      <c r="AH568" s="28">
        <f t="shared" si="71"/>
        <v>0</v>
      </c>
      <c r="AI568" s="28">
        <f t="shared" si="68"/>
        <v>7.0588888888888883</v>
      </c>
      <c r="AJ568" s="13">
        <f t="shared" ca="1" si="69"/>
        <v>-61.789901669583905</v>
      </c>
      <c r="AK568" s="68">
        <v>1</v>
      </c>
      <c r="AL568" s="68">
        <v>0</v>
      </c>
      <c r="AM568" s="68" t="str">
        <f t="shared" si="70"/>
        <v>Anthropogenic_rivers</v>
      </c>
      <c r="AO568" s="68"/>
      <c r="AP568" s="68"/>
      <c r="AY568" s="68"/>
      <c r="AZ568" s="68"/>
    </row>
    <row r="569" spans="1:52">
      <c r="A569" s="27">
        <v>1213</v>
      </c>
      <c r="B569" s="27" t="s">
        <v>702</v>
      </c>
      <c r="C569" s="27" t="s">
        <v>516</v>
      </c>
      <c r="D569" s="27">
        <v>14.542149999999999</v>
      </c>
      <c r="E569" s="27">
        <v>-84.645920000000004</v>
      </c>
      <c r="F569" s="27" t="s">
        <v>66</v>
      </c>
      <c r="G569" s="27">
        <v>7</v>
      </c>
      <c r="H569" s="27" t="s">
        <v>53</v>
      </c>
      <c r="I569" s="27" t="s">
        <v>54</v>
      </c>
      <c r="J569" s="27" t="s">
        <v>520</v>
      </c>
      <c r="K569" s="27"/>
      <c r="L569" s="27" t="s">
        <v>61</v>
      </c>
      <c r="M569" s="27" t="s">
        <v>66</v>
      </c>
      <c r="N569" s="27">
        <v>8</v>
      </c>
      <c r="O569" s="27" t="s">
        <v>53</v>
      </c>
      <c r="P569" s="27" t="s">
        <v>57</v>
      </c>
      <c r="Q569" s="27" t="s">
        <v>612</v>
      </c>
      <c r="R569" s="27"/>
      <c r="S569" s="27" t="s">
        <v>53</v>
      </c>
      <c r="T569" s="27"/>
      <c r="U569" s="27"/>
      <c r="V569" s="27" t="s">
        <v>702</v>
      </c>
      <c r="W569" s="27">
        <v>14.542149999999999</v>
      </c>
      <c r="X569" s="27">
        <v>-84.645920000000004</v>
      </c>
      <c r="Y569" s="27" t="s">
        <v>1983</v>
      </c>
      <c r="Z569" s="27" t="s">
        <v>1982</v>
      </c>
      <c r="AA569" s="27" t="s">
        <v>1929</v>
      </c>
      <c r="AB569" s="28">
        <f t="shared" si="66"/>
        <v>71.933222222222227</v>
      </c>
      <c r="AC569" s="28">
        <f ca="1">[3]!RandTruncNormal(AB569,VLOOKUP(Y569,$AZ$1:$BD$4,4,FALSE),0,VLOOKUP(Y569,$AZ$1:$BD$4,5,FALSE))</f>
        <v>67.421216623390308</v>
      </c>
      <c r="AD569" s="28">
        <f t="shared" si="67"/>
        <v>78.992111111111114</v>
      </c>
      <c r="AE569" s="28">
        <f ca="1">[3]!RandTruncNormal(AD569,VLOOKUP(Y569,$AZ$1:$BD$4,4,FALSE),0,VLOOKUP(Y569,$AZ$1:$BD$4,5,FALSE))</f>
        <v>92.289329876597989</v>
      </c>
      <c r="AF569" s="29">
        <f t="shared" si="64"/>
        <v>0.1111111111111111</v>
      </c>
      <c r="AG569" s="29">
        <f t="shared" si="65"/>
        <v>0</v>
      </c>
      <c r="AH569" s="28">
        <f t="shared" si="71"/>
        <v>0</v>
      </c>
      <c r="AI569" s="28">
        <f t="shared" si="68"/>
        <v>7.0588888888888883</v>
      </c>
      <c r="AJ569" s="13">
        <f t="shared" ca="1" si="69"/>
        <v>24.868113253207682</v>
      </c>
      <c r="AK569" s="68">
        <v>0</v>
      </c>
      <c r="AL569" s="68">
        <v>0</v>
      </c>
      <c r="AM569" s="68" t="str">
        <f t="shared" si="70"/>
        <v>Non-Anthropogenic</v>
      </c>
      <c r="AO569" s="68"/>
      <c r="AP569" s="68"/>
      <c r="AY569" s="68"/>
      <c r="AZ569" s="68"/>
    </row>
    <row r="570" spans="1:52">
      <c r="A570" s="27">
        <v>1214</v>
      </c>
      <c r="B570" s="27" t="s">
        <v>703</v>
      </c>
      <c r="C570" s="27" t="s">
        <v>516</v>
      </c>
      <c r="D570" s="27">
        <v>14.54195</v>
      </c>
      <c r="E570" s="27">
        <v>-84.305729999999997</v>
      </c>
      <c r="F570" s="27" t="s">
        <v>66</v>
      </c>
      <c r="G570" s="27">
        <v>8</v>
      </c>
      <c r="H570" s="27" t="s">
        <v>53</v>
      </c>
      <c r="I570" s="27" t="s">
        <v>54</v>
      </c>
      <c r="J570" s="27" t="s">
        <v>517</v>
      </c>
      <c r="K570" s="27"/>
      <c r="L570" s="27" t="s">
        <v>61</v>
      </c>
      <c r="M570" s="27" t="s">
        <v>66</v>
      </c>
      <c r="N570" s="27">
        <v>9</v>
      </c>
      <c r="O570" s="27" t="s">
        <v>53</v>
      </c>
      <c r="P570" s="27" t="s">
        <v>54</v>
      </c>
      <c r="Q570" s="27" t="s">
        <v>525</v>
      </c>
      <c r="R570" s="27"/>
      <c r="S570" s="27" t="s">
        <v>61</v>
      </c>
      <c r="T570" s="27"/>
      <c r="U570" s="27" t="s">
        <v>526</v>
      </c>
      <c r="V570" s="27" t="s">
        <v>703</v>
      </c>
      <c r="W570" s="27">
        <v>14.54195</v>
      </c>
      <c r="X570" s="27">
        <v>-84.305729999999997</v>
      </c>
      <c r="Y570" s="27" t="s">
        <v>1983</v>
      </c>
      <c r="Z570" s="27" t="s">
        <v>1982</v>
      </c>
      <c r="AA570" s="27" t="s">
        <v>1929</v>
      </c>
      <c r="AB570" s="28">
        <f t="shared" si="66"/>
        <v>78.992111111111114</v>
      </c>
      <c r="AC570" s="28">
        <f ca="1">[3]!RandTruncNormal(AB570,VLOOKUP(Y570,$AZ$1:$BD$4,4,FALSE),0,VLOOKUP(Y570,$AZ$1:$BD$4,5,FALSE))</f>
        <v>103.5934118382161</v>
      </c>
      <c r="AD570" s="28">
        <f t="shared" si="67"/>
        <v>86.051000000000002</v>
      </c>
      <c r="AE570" s="28">
        <f ca="1">[3]!RandTruncNormal(AD570,VLOOKUP(Y570,$AZ$1:$BD$4,4,FALSE),0,VLOOKUP(Y570,$AZ$1:$BD$4,5,FALSE))</f>
        <v>95.024485749543857</v>
      </c>
      <c r="AF570" s="29">
        <f t="shared" si="64"/>
        <v>0.1111111111111111</v>
      </c>
      <c r="AG570" s="29">
        <f t="shared" si="65"/>
        <v>0</v>
      </c>
      <c r="AH570" s="28">
        <f t="shared" si="71"/>
        <v>0</v>
      </c>
      <c r="AI570" s="28">
        <f t="shared" si="68"/>
        <v>7.0588888888888883</v>
      </c>
      <c r="AJ570" s="13">
        <f t="shared" ca="1" si="69"/>
        <v>-8.5689260886722423</v>
      </c>
      <c r="AK570" s="68">
        <v>1</v>
      </c>
      <c r="AL570" s="68">
        <v>0</v>
      </c>
      <c r="AM570" s="68" t="str">
        <f t="shared" si="70"/>
        <v>Anthropogenic_rivers</v>
      </c>
      <c r="AO570" s="68"/>
      <c r="AP570" s="68"/>
      <c r="AY570" s="68"/>
      <c r="AZ570" s="68"/>
    </row>
    <row r="571" spans="1:52">
      <c r="A571" s="27">
        <v>1215</v>
      </c>
      <c r="B571" s="27" t="s">
        <v>704</v>
      </c>
      <c r="C571" s="27" t="s">
        <v>516</v>
      </c>
      <c r="D571" s="27">
        <v>14.54283</v>
      </c>
      <c r="E571" s="27">
        <v>-84.050579999999997</v>
      </c>
      <c r="F571" s="27" t="s">
        <v>70</v>
      </c>
      <c r="G571" s="27">
        <v>7</v>
      </c>
      <c r="H571" s="27" t="s">
        <v>53</v>
      </c>
      <c r="I571" s="27" t="s">
        <v>54</v>
      </c>
      <c r="J571" s="27" t="s">
        <v>520</v>
      </c>
      <c r="K571" s="27"/>
      <c r="L571" s="27" t="s">
        <v>61</v>
      </c>
      <c r="M571" s="27" t="s">
        <v>68</v>
      </c>
      <c r="N571" s="27">
        <v>5</v>
      </c>
      <c r="O571" s="27" t="s">
        <v>53</v>
      </c>
      <c r="P571" s="27" t="s">
        <v>57</v>
      </c>
      <c r="Q571" s="27" t="s">
        <v>705</v>
      </c>
      <c r="R571" s="27"/>
      <c r="S571" s="27" t="s">
        <v>53</v>
      </c>
      <c r="T571" s="27"/>
      <c r="U571" s="27"/>
      <c r="V571" s="27" t="s">
        <v>704</v>
      </c>
      <c r="W571" s="27">
        <v>14.54283</v>
      </c>
      <c r="X571" s="27">
        <v>-84.050579999999997</v>
      </c>
      <c r="Y571" s="27" t="s">
        <v>1976</v>
      </c>
      <c r="Z571" s="27" t="s">
        <v>1977</v>
      </c>
      <c r="AA571" s="27" t="s">
        <v>1929</v>
      </c>
      <c r="AB571" s="28">
        <f t="shared" si="66"/>
        <v>27.193677777777776</v>
      </c>
      <c r="AC571" s="28">
        <f ca="1">[3]!RandTruncNormal(AB571,VLOOKUP(Y571,$AZ$1:$BD$4,4,FALSE),0,VLOOKUP(Y571,$AZ$1:$BD$4,5,FALSE))</f>
        <v>20.34653610754291</v>
      </c>
      <c r="AD571" s="28">
        <f t="shared" si="67"/>
        <v>19.424055555555555</v>
      </c>
      <c r="AE571" s="28">
        <f ca="1">[3]!RandTruncNormal(AD571,VLOOKUP(Y571,$AZ$1:$BD$4,4,FALSE),0,VLOOKUP(Y571,$AZ$1:$BD$4,5,FALSE))</f>
        <v>19.539524440611075</v>
      </c>
      <c r="AF571" s="29">
        <f t="shared" si="64"/>
        <v>-0.22222222222222221</v>
      </c>
      <c r="AG571" s="29">
        <f t="shared" si="65"/>
        <v>-0.22222222222222221</v>
      </c>
      <c r="AH571" s="28">
        <f t="shared" si="71"/>
        <v>-7.7696222222222211</v>
      </c>
      <c r="AI571" s="28">
        <f t="shared" si="68"/>
        <v>-7.7696222222222211</v>
      </c>
      <c r="AJ571" s="13">
        <f t="shared" ca="1" si="69"/>
        <v>-0.80701166693183524</v>
      </c>
      <c r="AK571" s="68">
        <v>0</v>
      </c>
      <c r="AL571" s="68">
        <v>0</v>
      </c>
      <c r="AM571" s="68" t="str">
        <f t="shared" si="70"/>
        <v>Non-Anthropogenic</v>
      </c>
      <c r="AO571" s="68"/>
      <c r="AP571" s="68"/>
      <c r="AY571" s="68"/>
      <c r="AZ571" s="68"/>
    </row>
    <row r="572" spans="1:52">
      <c r="A572" s="27">
        <v>1216</v>
      </c>
      <c r="B572" s="27" t="s">
        <v>706</v>
      </c>
      <c r="C572" s="27" t="s">
        <v>516</v>
      </c>
      <c r="D572" s="27">
        <v>14.541639999999999</v>
      </c>
      <c r="E572" s="27">
        <v>-83.795450000000002</v>
      </c>
      <c r="F572" s="27" t="s">
        <v>68</v>
      </c>
      <c r="G572" s="27">
        <v>4</v>
      </c>
      <c r="H572" s="27" t="s">
        <v>56</v>
      </c>
      <c r="I572" s="27" t="s">
        <v>54</v>
      </c>
      <c r="J572" s="27" t="s">
        <v>613</v>
      </c>
      <c r="K572" s="27"/>
      <c r="L572" s="27" t="s">
        <v>61</v>
      </c>
      <c r="M572" s="27" t="s">
        <v>68</v>
      </c>
      <c r="N572" s="27">
        <v>4</v>
      </c>
      <c r="O572" s="27" t="s">
        <v>56</v>
      </c>
      <c r="P572" s="27" t="s">
        <v>54</v>
      </c>
      <c r="Q572" s="27" t="s">
        <v>562</v>
      </c>
      <c r="R572" s="27"/>
      <c r="S572" s="27" t="s">
        <v>61</v>
      </c>
      <c r="T572" s="27"/>
      <c r="U572" s="27" t="s">
        <v>558</v>
      </c>
      <c r="V572" s="27" t="s">
        <v>706</v>
      </c>
      <c r="W572" s="27">
        <v>14.541639999999999</v>
      </c>
      <c r="X572" s="27">
        <v>-83.795450000000002</v>
      </c>
      <c r="Y572" s="27" t="s">
        <v>1976</v>
      </c>
      <c r="Z572" s="27" t="s">
        <v>1979</v>
      </c>
      <c r="AA572" s="27" t="s">
        <v>1929</v>
      </c>
      <c r="AB572" s="28">
        <f t="shared" si="66"/>
        <v>15.539244444444442</v>
      </c>
      <c r="AC572" s="28">
        <f ca="1">[3]!RandTruncNormal(AB572,VLOOKUP(Y572,$AZ$1:$BD$4,4,FALSE),0,VLOOKUP(Y572,$AZ$1:$BD$4,5,FALSE))</f>
        <v>21.932391428772146</v>
      </c>
      <c r="AD572" s="28">
        <f t="shared" si="67"/>
        <v>15.539244444444442</v>
      </c>
      <c r="AE572" s="28">
        <f ca="1">[3]!RandTruncNormal(AD572,VLOOKUP(Y572,$AZ$1:$BD$4,4,FALSE),0,VLOOKUP(Y572,$AZ$1:$BD$4,5,FALSE))</f>
        <v>8.6085931081380522</v>
      </c>
      <c r="AF572" s="29">
        <f t="shared" si="64"/>
        <v>0</v>
      </c>
      <c r="AG572" s="29">
        <f t="shared" si="65"/>
        <v>0</v>
      </c>
      <c r="AH572" s="28">
        <f t="shared" si="71"/>
        <v>0</v>
      </c>
      <c r="AI572" s="28">
        <f t="shared" si="68"/>
        <v>0</v>
      </c>
      <c r="AJ572" s="13">
        <f t="shared" ca="1" si="69"/>
        <v>-13.323798320634094</v>
      </c>
      <c r="AK572" s="68">
        <v>0</v>
      </c>
      <c r="AL572" s="68">
        <v>0</v>
      </c>
      <c r="AM572" s="68" t="str">
        <f t="shared" si="70"/>
        <v>Non-Anthropogenic</v>
      </c>
      <c r="AO572" s="68"/>
      <c r="AP572" s="68"/>
      <c r="AY572" s="68"/>
      <c r="AZ572" s="68"/>
    </row>
    <row r="573" spans="1:52">
      <c r="A573" s="27">
        <v>1219</v>
      </c>
      <c r="B573" s="27" t="s">
        <v>707</v>
      </c>
      <c r="C573" s="27" t="s">
        <v>516</v>
      </c>
      <c r="D573" s="27">
        <v>14.628780000000001</v>
      </c>
      <c r="E573" s="27">
        <v>-84.987189999999998</v>
      </c>
      <c r="F573" s="27" t="s">
        <v>66</v>
      </c>
      <c r="G573" s="27">
        <v>9</v>
      </c>
      <c r="H573" s="27" t="s">
        <v>53</v>
      </c>
      <c r="I573" s="27" t="s">
        <v>54</v>
      </c>
      <c r="J573" s="27" t="s">
        <v>517</v>
      </c>
      <c r="K573" s="27"/>
      <c r="L573" s="27" t="s">
        <v>61</v>
      </c>
      <c r="M573" s="27" t="s">
        <v>66</v>
      </c>
      <c r="N573" s="27">
        <v>9</v>
      </c>
      <c r="O573" s="27" t="s">
        <v>53</v>
      </c>
      <c r="P573" s="27" t="s">
        <v>54</v>
      </c>
      <c r="Q573" s="27" t="s">
        <v>652</v>
      </c>
      <c r="R573" s="27"/>
      <c r="S573" s="27" t="s">
        <v>61</v>
      </c>
      <c r="T573" s="27"/>
      <c r="U573" s="27"/>
      <c r="V573" s="27" t="s">
        <v>707</v>
      </c>
      <c r="W573" s="27">
        <v>14.628780000000001</v>
      </c>
      <c r="X573" s="27">
        <v>-84.987189999999998</v>
      </c>
      <c r="Y573" s="27" t="s">
        <v>1983</v>
      </c>
      <c r="Z573" s="27" t="s">
        <v>1979</v>
      </c>
      <c r="AA573" s="27" t="s">
        <v>1929</v>
      </c>
      <c r="AB573" s="28">
        <f t="shared" si="66"/>
        <v>86.051000000000002</v>
      </c>
      <c r="AC573" s="28">
        <f ca="1">[3]!RandTruncNormal(AB573,VLOOKUP(Y573,$AZ$1:$BD$4,4,FALSE),0,VLOOKUP(Y573,$AZ$1:$BD$4,5,FALSE))</f>
        <v>75.461918568190384</v>
      </c>
      <c r="AD573" s="28">
        <f t="shared" si="67"/>
        <v>86.051000000000002</v>
      </c>
      <c r="AE573" s="28">
        <f ca="1">[3]!RandTruncNormal(AD573,VLOOKUP(Y573,$AZ$1:$BD$4,4,FALSE),0,VLOOKUP(Y573,$AZ$1:$BD$4,5,FALSE))</f>
        <v>46.760933074201112</v>
      </c>
      <c r="AF573" s="29">
        <f t="shared" si="64"/>
        <v>0</v>
      </c>
      <c r="AG573" s="29">
        <f t="shared" si="65"/>
        <v>0</v>
      </c>
      <c r="AH573" s="28">
        <f t="shared" si="71"/>
        <v>0</v>
      </c>
      <c r="AI573" s="28">
        <f t="shared" si="68"/>
        <v>0</v>
      </c>
      <c r="AJ573" s="13">
        <f t="shared" ca="1" si="69"/>
        <v>-28.700985493989272</v>
      </c>
      <c r="AK573" s="68">
        <v>0</v>
      </c>
      <c r="AL573" s="68">
        <v>0</v>
      </c>
      <c r="AM573" s="68" t="str">
        <f t="shared" si="70"/>
        <v>Non-Anthropogenic</v>
      </c>
      <c r="AO573" s="68"/>
      <c r="AP573" s="68"/>
      <c r="AY573" s="68"/>
      <c r="AZ573" s="68"/>
    </row>
    <row r="574" spans="1:52">
      <c r="A574" s="27">
        <v>1220</v>
      </c>
      <c r="B574" s="27" t="s">
        <v>708</v>
      </c>
      <c r="C574" s="27" t="s">
        <v>516</v>
      </c>
      <c r="D574" s="27">
        <v>14.62799</v>
      </c>
      <c r="E574" s="27">
        <v>-84.731790000000004</v>
      </c>
      <c r="F574" s="27" t="s">
        <v>66</v>
      </c>
      <c r="G574" s="27">
        <v>9</v>
      </c>
      <c r="H574" s="27" t="s">
        <v>53</v>
      </c>
      <c r="I574" s="27" t="s">
        <v>54</v>
      </c>
      <c r="J574" s="27" t="s">
        <v>517</v>
      </c>
      <c r="K574" s="27"/>
      <c r="L574" s="27" t="s">
        <v>61</v>
      </c>
      <c r="M574" s="27" t="s">
        <v>66</v>
      </c>
      <c r="N574" s="27">
        <v>9</v>
      </c>
      <c r="O574" s="27" t="s">
        <v>53</v>
      </c>
      <c r="P574" s="27" t="s">
        <v>57</v>
      </c>
      <c r="Q574" s="27" t="s">
        <v>709</v>
      </c>
      <c r="R574" s="27"/>
      <c r="S574" s="27" t="s">
        <v>53</v>
      </c>
      <c r="T574" s="27"/>
      <c r="U574" s="27"/>
      <c r="V574" s="27" t="s">
        <v>708</v>
      </c>
      <c r="W574" s="27">
        <v>14.62799</v>
      </c>
      <c r="X574" s="27">
        <v>-84.731790000000004</v>
      </c>
      <c r="Y574" s="27" t="s">
        <v>1983</v>
      </c>
      <c r="Z574" s="27" t="s">
        <v>1979</v>
      </c>
      <c r="AA574" s="27" t="s">
        <v>1928</v>
      </c>
      <c r="AB574" s="28">
        <f t="shared" si="66"/>
        <v>86.051000000000002</v>
      </c>
      <c r="AC574" s="28">
        <f ca="1">[3]!RandTruncNormal(AB574,VLOOKUP(Y574,$AZ$1:$BD$4,4,FALSE),0,VLOOKUP(Y574,$AZ$1:$BD$4,5,FALSE))</f>
        <v>91.769890283523708</v>
      </c>
      <c r="AD574" s="28">
        <f t="shared" si="67"/>
        <v>86.051000000000002</v>
      </c>
      <c r="AE574" s="28">
        <f ca="1">[3]!RandTruncNormal(AD574,VLOOKUP(Y574,$AZ$1:$BD$4,4,FALSE),0,VLOOKUP(Y574,$AZ$1:$BD$4,5,FALSE))</f>
        <v>49.655328044884129</v>
      </c>
      <c r="AF574" s="29">
        <f t="shared" si="64"/>
        <v>0</v>
      </c>
      <c r="AG574" s="29">
        <f t="shared" si="65"/>
        <v>0</v>
      </c>
      <c r="AH574" s="28">
        <f t="shared" si="71"/>
        <v>0</v>
      </c>
      <c r="AI574" s="28">
        <f t="shared" si="68"/>
        <v>0</v>
      </c>
      <c r="AJ574" s="13">
        <f t="shared" ca="1" si="69"/>
        <v>-42.114562238639579</v>
      </c>
      <c r="AK574" s="68">
        <v>1</v>
      </c>
      <c r="AL574" s="68">
        <v>1</v>
      </c>
      <c r="AM574" s="68" t="str">
        <f t="shared" si="70"/>
        <v>Anthropogenic_roads_rivers</v>
      </c>
      <c r="AO574" s="68"/>
      <c r="AP574" s="68"/>
      <c r="AY574" s="68"/>
      <c r="AZ574" s="68"/>
    </row>
    <row r="575" spans="1:52">
      <c r="A575" s="27">
        <v>1221</v>
      </c>
      <c r="B575" s="27" t="s">
        <v>710</v>
      </c>
      <c r="C575" s="27" t="s">
        <v>516</v>
      </c>
      <c r="D575" s="27">
        <v>14.626849999999999</v>
      </c>
      <c r="E575" s="27">
        <v>-84.136690000000002</v>
      </c>
      <c r="F575" s="27" t="s">
        <v>66</v>
      </c>
      <c r="G575" s="27">
        <v>9</v>
      </c>
      <c r="H575" s="27" t="s">
        <v>53</v>
      </c>
      <c r="I575" s="27" t="s">
        <v>54</v>
      </c>
      <c r="J575" s="27" t="s">
        <v>576</v>
      </c>
      <c r="K575" s="27"/>
      <c r="L575" s="27" t="s">
        <v>61</v>
      </c>
      <c r="M575" s="27" t="s">
        <v>66</v>
      </c>
      <c r="N575" s="27">
        <v>9</v>
      </c>
      <c r="O575" s="27" t="s">
        <v>53</v>
      </c>
      <c r="P575" s="27" t="s">
        <v>54</v>
      </c>
      <c r="Q575" s="27" t="s">
        <v>525</v>
      </c>
      <c r="R575" s="27"/>
      <c r="S575" s="27" t="s">
        <v>53</v>
      </c>
      <c r="T575" s="27"/>
      <c r="U575" s="27" t="s">
        <v>526</v>
      </c>
      <c r="V575" s="27" t="s">
        <v>710</v>
      </c>
      <c r="W575" s="27">
        <v>14.626849999999999</v>
      </c>
      <c r="X575" s="27">
        <v>-84.136690000000002</v>
      </c>
      <c r="Y575" s="27" t="s">
        <v>1983</v>
      </c>
      <c r="Z575" s="27" t="s">
        <v>1979</v>
      </c>
      <c r="AA575" s="27" t="s">
        <v>1929</v>
      </c>
      <c r="AB575" s="28">
        <f t="shared" si="66"/>
        <v>86.051000000000002</v>
      </c>
      <c r="AC575" s="28">
        <f ca="1">[3]!RandTruncNormal(AB575,VLOOKUP(Y575,$AZ$1:$BD$4,4,FALSE),0,VLOOKUP(Y575,$AZ$1:$BD$4,5,FALSE))</f>
        <v>32.436291763797421</v>
      </c>
      <c r="AD575" s="28">
        <f t="shared" si="67"/>
        <v>86.051000000000002</v>
      </c>
      <c r="AE575" s="28">
        <f ca="1">[3]!RandTruncNormal(AD575,VLOOKUP(Y575,$AZ$1:$BD$4,4,FALSE),0,VLOOKUP(Y575,$AZ$1:$BD$4,5,FALSE))</f>
        <v>64.169800925698553</v>
      </c>
      <c r="AF575" s="29">
        <f t="shared" si="64"/>
        <v>0</v>
      </c>
      <c r="AG575" s="29">
        <f t="shared" si="65"/>
        <v>0</v>
      </c>
      <c r="AH575" s="28">
        <f t="shared" si="71"/>
        <v>0</v>
      </c>
      <c r="AI575" s="28">
        <f t="shared" si="68"/>
        <v>0</v>
      </c>
      <c r="AJ575" s="13">
        <f t="shared" ca="1" si="69"/>
        <v>31.733509161901132</v>
      </c>
      <c r="AK575" s="68">
        <v>0</v>
      </c>
      <c r="AL575" s="68">
        <v>0</v>
      </c>
      <c r="AM575" s="68" t="str">
        <f t="shared" si="70"/>
        <v>Non-Anthropogenic</v>
      </c>
      <c r="AO575" s="68"/>
      <c r="AP575" s="68"/>
      <c r="AY575" s="68"/>
      <c r="AZ575" s="68"/>
    </row>
    <row r="576" spans="1:52">
      <c r="A576" s="27">
        <v>1222</v>
      </c>
      <c r="B576" s="27" t="s">
        <v>711</v>
      </c>
      <c r="C576" s="27" t="s">
        <v>516</v>
      </c>
      <c r="D576" s="27">
        <v>14.627800000000001</v>
      </c>
      <c r="E576" s="27">
        <v>-83.881630000000001</v>
      </c>
      <c r="F576" s="27" t="s">
        <v>66</v>
      </c>
      <c r="G576" s="27">
        <v>9</v>
      </c>
      <c r="H576" s="27" t="s">
        <v>53</v>
      </c>
      <c r="I576" s="27" t="s">
        <v>54</v>
      </c>
      <c r="J576" s="27" t="s">
        <v>576</v>
      </c>
      <c r="K576" s="27"/>
      <c r="L576" s="27" t="s">
        <v>61</v>
      </c>
      <c r="M576" s="27" t="s">
        <v>66</v>
      </c>
      <c r="N576" s="27">
        <v>9</v>
      </c>
      <c r="O576" s="27" t="s">
        <v>53</v>
      </c>
      <c r="P576" s="27" t="s">
        <v>54</v>
      </c>
      <c r="Q576" s="27" t="s">
        <v>626</v>
      </c>
      <c r="R576" s="27"/>
      <c r="S576" s="27" t="s">
        <v>61</v>
      </c>
      <c r="T576" s="27"/>
      <c r="U576" s="27" t="s">
        <v>558</v>
      </c>
      <c r="V576" s="27" t="s">
        <v>711</v>
      </c>
      <c r="W576" s="27">
        <v>14.627800000000001</v>
      </c>
      <c r="X576" s="27">
        <v>-83.881630000000001</v>
      </c>
      <c r="Y576" s="27" t="s">
        <v>1983</v>
      </c>
      <c r="Z576" s="27" t="s">
        <v>1979</v>
      </c>
      <c r="AA576" s="27" t="s">
        <v>1929</v>
      </c>
      <c r="AB576" s="28">
        <f t="shared" si="66"/>
        <v>86.051000000000002</v>
      </c>
      <c r="AC576" s="28">
        <f ca="1">[3]!RandTruncNormal(AB576,VLOOKUP(Y576,$AZ$1:$BD$4,4,FALSE),0,VLOOKUP(Y576,$AZ$1:$BD$4,5,FALSE))</f>
        <v>126.76986392767613</v>
      </c>
      <c r="AD576" s="28">
        <f t="shared" si="67"/>
        <v>86.051000000000002</v>
      </c>
      <c r="AE576" s="28">
        <f ca="1">[3]!RandTruncNormal(AD576,VLOOKUP(Y576,$AZ$1:$BD$4,4,FALSE),0,VLOOKUP(Y576,$AZ$1:$BD$4,5,FALSE))</f>
        <v>59.435617090298052</v>
      </c>
      <c r="AF576" s="29">
        <f t="shared" si="64"/>
        <v>0</v>
      </c>
      <c r="AG576" s="29">
        <f t="shared" si="65"/>
        <v>0</v>
      </c>
      <c r="AH576" s="28">
        <f t="shared" si="71"/>
        <v>0</v>
      </c>
      <c r="AI576" s="28">
        <f t="shared" si="68"/>
        <v>0</v>
      </c>
      <c r="AJ576" s="13">
        <f t="shared" ca="1" si="69"/>
        <v>-67.334246837378075</v>
      </c>
      <c r="AK576" s="68">
        <v>1</v>
      </c>
      <c r="AL576" s="68">
        <v>0</v>
      </c>
      <c r="AM576" s="68" t="str">
        <f t="shared" si="70"/>
        <v>Anthropogenic_rivers</v>
      </c>
      <c r="AO576" s="68"/>
      <c r="AP576" s="68"/>
      <c r="AY576" s="68"/>
      <c r="AZ576" s="68"/>
    </row>
    <row r="577" spans="1:52">
      <c r="A577" s="27">
        <v>1225</v>
      </c>
      <c r="B577" s="27" t="s">
        <v>712</v>
      </c>
      <c r="C577" s="27" t="s">
        <v>516</v>
      </c>
      <c r="D577" s="27">
        <v>14.713010000000001</v>
      </c>
      <c r="E577" s="27">
        <v>-84.815960000000004</v>
      </c>
      <c r="F577" s="27" t="s">
        <v>66</v>
      </c>
      <c r="G577" s="27">
        <v>9</v>
      </c>
      <c r="H577" s="27" t="s">
        <v>53</v>
      </c>
      <c r="I577" s="27" t="s">
        <v>54</v>
      </c>
      <c r="J577" s="27" t="s">
        <v>517</v>
      </c>
      <c r="K577" s="27"/>
      <c r="L577" s="27" t="s">
        <v>61</v>
      </c>
      <c r="M577" s="27" t="s">
        <v>66</v>
      </c>
      <c r="N577" s="27">
        <v>9</v>
      </c>
      <c r="O577" s="27" t="s">
        <v>53</v>
      </c>
      <c r="P577" s="27" t="s">
        <v>57</v>
      </c>
      <c r="Q577" s="27" t="s">
        <v>601</v>
      </c>
      <c r="R577" s="27"/>
      <c r="S577" s="27" t="s">
        <v>53</v>
      </c>
      <c r="T577" s="27"/>
      <c r="U577" s="27"/>
      <c r="V577" s="27" t="s">
        <v>712</v>
      </c>
      <c r="W577" s="27">
        <v>14.713010000000001</v>
      </c>
      <c r="X577" s="27">
        <v>-84.815960000000004</v>
      </c>
      <c r="Y577" s="27" t="s">
        <v>1983</v>
      </c>
      <c r="Z577" s="27" t="s">
        <v>1979</v>
      </c>
      <c r="AA577" s="27" t="s">
        <v>1929</v>
      </c>
      <c r="AB577" s="28">
        <f t="shared" si="66"/>
        <v>86.051000000000002</v>
      </c>
      <c r="AC577" s="28">
        <f ca="1">[3]!RandTruncNormal(AB577,VLOOKUP(Y577,$AZ$1:$BD$4,4,FALSE),0,VLOOKUP(Y577,$AZ$1:$BD$4,5,FALSE))</f>
        <v>89.05086840769674</v>
      </c>
      <c r="AD577" s="28">
        <f t="shared" si="67"/>
        <v>86.051000000000002</v>
      </c>
      <c r="AE577" s="28">
        <f ca="1">[3]!RandTruncNormal(AD577,VLOOKUP(Y577,$AZ$1:$BD$4,4,FALSE),0,VLOOKUP(Y577,$AZ$1:$BD$4,5,FALSE))</f>
        <v>122.93286655879645</v>
      </c>
      <c r="AF577" s="29">
        <f t="shared" si="64"/>
        <v>0</v>
      </c>
      <c r="AG577" s="29">
        <f t="shared" si="65"/>
        <v>0</v>
      </c>
      <c r="AH577" s="28">
        <f t="shared" si="71"/>
        <v>0</v>
      </c>
      <c r="AI577" s="28">
        <f t="shared" si="68"/>
        <v>0</v>
      </c>
      <c r="AJ577" s="13">
        <f t="shared" ca="1" si="69"/>
        <v>33.881998151099708</v>
      </c>
      <c r="AK577" s="68">
        <v>0</v>
      </c>
      <c r="AL577" s="68">
        <v>0</v>
      </c>
      <c r="AM577" s="68" t="str">
        <f t="shared" si="70"/>
        <v>Non-Anthropogenic</v>
      </c>
      <c r="AO577" s="68"/>
      <c r="AP577" s="68"/>
      <c r="AY577" s="68"/>
      <c r="AZ577" s="68"/>
    </row>
    <row r="578" spans="1:52">
      <c r="A578" s="27">
        <v>1232</v>
      </c>
      <c r="B578" s="27" t="s">
        <v>713</v>
      </c>
      <c r="C578" s="27" t="s">
        <v>516</v>
      </c>
      <c r="D578" s="27">
        <v>14.713340000000001</v>
      </c>
      <c r="E578" s="27">
        <v>-84.943709999999996</v>
      </c>
      <c r="F578" s="27" t="s">
        <v>66</v>
      </c>
      <c r="G578" s="27">
        <v>9</v>
      </c>
      <c r="H578" s="27" t="s">
        <v>53</v>
      </c>
      <c r="I578" s="27" t="s">
        <v>54</v>
      </c>
      <c r="J578" s="27" t="s">
        <v>517</v>
      </c>
      <c r="K578" s="27"/>
      <c r="L578" s="27" t="s">
        <v>61</v>
      </c>
      <c r="M578" s="27" t="s">
        <v>66</v>
      </c>
      <c r="N578" s="27">
        <v>9</v>
      </c>
      <c r="O578" s="27" t="s">
        <v>53</v>
      </c>
      <c r="P578" s="27" t="s">
        <v>57</v>
      </c>
      <c r="Q578" s="27" t="s">
        <v>601</v>
      </c>
      <c r="R578" s="27"/>
      <c r="S578" s="27" t="s">
        <v>53</v>
      </c>
      <c r="T578" s="27"/>
      <c r="U578" s="27"/>
      <c r="V578" s="27" t="s">
        <v>713</v>
      </c>
      <c r="W578" s="27">
        <v>14.713340000000001</v>
      </c>
      <c r="X578" s="27">
        <v>-84.943709999999996</v>
      </c>
      <c r="Y578" s="27" t="s">
        <v>1983</v>
      </c>
      <c r="Z578" s="27" t="s">
        <v>1979</v>
      </c>
      <c r="AA578" s="27" t="s">
        <v>1929</v>
      </c>
      <c r="AB578" s="28">
        <f t="shared" si="66"/>
        <v>86.051000000000002</v>
      </c>
      <c r="AC578" s="28">
        <f ca="1">[3]!RandTruncNormal(AB578,VLOOKUP(Y578,$AZ$1:$BD$4,4,FALSE),0,VLOOKUP(Y578,$AZ$1:$BD$4,5,FALSE))</f>
        <v>15.826761027605663</v>
      </c>
      <c r="AD578" s="28">
        <f t="shared" si="67"/>
        <v>86.051000000000002</v>
      </c>
      <c r="AE578" s="28">
        <f ca="1">[3]!RandTruncNormal(AD578,VLOOKUP(Y578,$AZ$1:$BD$4,4,FALSE),0,VLOOKUP(Y578,$AZ$1:$BD$4,5,FALSE))</f>
        <v>84.72270192664844</v>
      </c>
      <c r="AF578" s="29">
        <f t="shared" ref="AF578:AF641" si="72">(N578-G578)/9</f>
        <v>0</v>
      </c>
      <c r="AG578" s="29">
        <f t="shared" ref="AG578:AG641" si="73">+IF(OR(AF578=1/9,AF578=-1/9,AF578=0),0,AF578)</f>
        <v>0</v>
      </c>
      <c r="AH578" s="28">
        <f t="shared" si="71"/>
        <v>0</v>
      </c>
      <c r="AI578" s="28">
        <f t="shared" si="68"/>
        <v>0</v>
      </c>
      <c r="AJ578" s="13">
        <f t="shared" ca="1" si="69"/>
        <v>68.895940899042785</v>
      </c>
      <c r="AK578" s="68">
        <v>0</v>
      </c>
      <c r="AL578" s="68">
        <v>0</v>
      </c>
      <c r="AM578" s="68" t="str">
        <f t="shared" si="70"/>
        <v>Non-Anthropogenic</v>
      </c>
      <c r="AO578" s="68"/>
      <c r="AP578" s="68"/>
      <c r="AY578" s="68"/>
      <c r="AZ578" s="68"/>
    </row>
    <row r="579" spans="1:52">
      <c r="A579" s="27">
        <v>1233</v>
      </c>
      <c r="B579" s="27" t="s">
        <v>714</v>
      </c>
      <c r="C579" s="27" t="s">
        <v>516</v>
      </c>
      <c r="D579" s="27">
        <v>14.713380000000001</v>
      </c>
      <c r="E579" s="27">
        <v>-83.839299999999994</v>
      </c>
      <c r="F579" s="27" t="s">
        <v>70</v>
      </c>
      <c r="G579" s="27">
        <v>9</v>
      </c>
      <c r="H579" s="27" t="s">
        <v>53</v>
      </c>
      <c r="I579" s="27" t="s">
        <v>54</v>
      </c>
      <c r="J579" s="27" t="s">
        <v>583</v>
      </c>
      <c r="K579" s="27"/>
      <c r="L579" s="27" t="s">
        <v>61</v>
      </c>
      <c r="M579" s="27" t="s">
        <v>70</v>
      </c>
      <c r="N579" s="27">
        <v>9</v>
      </c>
      <c r="O579" s="27" t="s">
        <v>61</v>
      </c>
      <c r="P579" s="27" t="s">
        <v>60</v>
      </c>
      <c r="Q579" s="27" t="s">
        <v>715</v>
      </c>
      <c r="R579" s="27"/>
      <c r="S579" s="27" t="s">
        <v>53</v>
      </c>
      <c r="T579" s="27"/>
      <c r="U579" s="27" t="s">
        <v>1981</v>
      </c>
      <c r="V579" s="27" t="s">
        <v>714</v>
      </c>
      <c r="W579" s="27">
        <v>14.713380000000001</v>
      </c>
      <c r="X579" s="27">
        <v>-83.839299999999994</v>
      </c>
      <c r="Y579" s="27" t="s">
        <v>1976</v>
      </c>
      <c r="Z579" s="27" t="s">
        <v>1979</v>
      </c>
      <c r="AA579" s="27" t="s">
        <v>1929</v>
      </c>
      <c r="AB579" s="28">
        <f t="shared" ref="AB579:AB642" si="74">VLOOKUP(Y579,$AZ$1:$BD$4,2,FALSE)*(G579/9)+VLOOKUP(Y579,$AZ$1:$BD$4,3,FALSE)</f>
        <v>34.963299999999997</v>
      </c>
      <c r="AC579" s="28">
        <f ca="1">[3]!RandTruncNormal(AB579,VLOOKUP(Y579,$AZ$1:$BD$4,4,FALSE),0,VLOOKUP(Y579,$AZ$1:$BD$4,5,FALSE))</f>
        <v>19.486023174033157</v>
      </c>
      <c r="AD579" s="28">
        <f t="shared" ref="AD579:AD642" si="75">VLOOKUP(Y579,$AZ$1:$BD$4,2,FALSE)*(N579/9)+VLOOKUP(Y579,$AZ$1:$BD$4,3,FALSE)</f>
        <v>34.963299999999997</v>
      </c>
      <c r="AE579" s="28">
        <f ca="1">[3]!RandTruncNormal(AD579,VLOOKUP(Y579,$AZ$1:$BD$4,4,FALSE),0,VLOOKUP(Y579,$AZ$1:$BD$4,5,FALSE))</f>
        <v>47.158155523603526</v>
      </c>
      <c r="AF579" s="29">
        <f t="shared" si="72"/>
        <v>0</v>
      </c>
      <c r="AG579" s="29">
        <f t="shared" si="73"/>
        <v>0</v>
      </c>
      <c r="AH579" s="28">
        <f t="shared" si="71"/>
        <v>0</v>
      </c>
      <c r="AI579" s="28">
        <f t="shared" ref="AI579:AI642" si="76">VLOOKUP(Y579,$AZ$1:$BD$4,2,FALSE)*AF579</f>
        <v>0</v>
      </c>
      <c r="AJ579" s="13">
        <f t="shared" ref="AJ579:AJ642" ca="1" si="77">AE579-AC579</f>
        <v>27.672132349570369</v>
      </c>
      <c r="AK579" s="68">
        <v>1</v>
      </c>
      <c r="AL579" s="68">
        <v>0</v>
      </c>
      <c r="AM579" s="68" t="str">
        <f t="shared" ref="AM579:AM642" si="78">IF(AND(AK579=0,AL579=0),"Non-Anthropogenic",IF(AND(AK579=1,AL579=0),"Anthropogenic_rivers",IF(AND(AK579=0,AL579=1),"Anthopogenic_roads",IF(AND(AK579=1,AL579=1),"Anthropogenic_roads_rivers",0))))</f>
        <v>Anthropogenic_rivers</v>
      </c>
      <c r="AO579" s="68"/>
      <c r="AP579" s="68"/>
      <c r="AY579" s="68"/>
      <c r="AZ579" s="68"/>
    </row>
    <row r="580" spans="1:52">
      <c r="A580" s="27">
        <v>1242</v>
      </c>
      <c r="B580" s="27" t="s">
        <v>730</v>
      </c>
      <c r="C580" s="27" t="s">
        <v>716</v>
      </c>
      <c r="D580" s="27">
        <v>13.14034</v>
      </c>
      <c r="E580" s="27">
        <v>-83.626360000000005</v>
      </c>
      <c r="F580" s="27" t="s">
        <v>65</v>
      </c>
      <c r="G580" s="27">
        <v>5</v>
      </c>
      <c r="H580" s="27" t="s">
        <v>56</v>
      </c>
      <c r="I580" s="27" t="s">
        <v>717</v>
      </c>
      <c r="J580" s="27" t="s">
        <v>728</v>
      </c>
      <c r="K580" s="27"/>
      <c r="L580" s="27" t="s">
        <v>56</v>
      </c>
      <c r="M580" s="27" t="s">
        <v>65</v>
      </c>
      <c r="N580" s="27">
        <v>3</v>
      </c>
      <c r="O580" s="27" t="s">
        <v>53</v>
      </c>
      <c r="P580" s="27" t="s">
        <v>57</v>
      </c>
      <c r="Q580" s="27" t="s">
        <v>731</v>
      </c>
      <c r="R580" s="27"/>
      <c r="S580" s="27" t="s">
        <v>53</v>
      </c>
      <c r="T580" s="27"/>
      <c r="U580" s="27"/>
      <c r="V580" s="27" t="s">
        <v>730</v>
      </c>
      <c r="W580" s="27">
        <v>13.14034</v>
      </c>
      <c r="X580" s="27">
        <v>-83.626360000000005</v>
      </c>
      <c r="Y580" s="27" t="s">
        <v>1983</v>
      </c>
      <c r="Z580" s="27" t="s">
        <v>1977</v>
      </c>
      <c r="AA580" s="27" t="s">
        <v>1929</v>
      </c>
      <c r="AB580" s="28">
        <f t="shared" si="74"/>
        <v>57.815444444444445</v>
      </c>
      <c r="AC580" s="28">
        <f ca="1">[3]!RandTruncNormal(AB580,VLOOKUP(Y580,$AZ$1:$BD$4,4,FALSE),0,VLOOKUP(Y580,$AZ$1:$BD$4,5,FALSE))</f>
        <v>53.557197574913907</v>
      </c>
      <c r="AD580" s="28">
        <f t="shared" si="75"/>
        <v>43.697666666666663</v>
      </c>
      <c r="AE580" s="28">
        <f ca="1">[3]!RandTruncNormal(AD580,VLOOKUP(Y580,$AZ$1:$BD$4,4,FALSE),0,VLOOKUP(Y580,$AZ$1:$BD$4,5,FALSE))</f>
        <v>75.274147688545739</v>
      </c>
      <c r="AF580" s="29">
        <f t="shared" si="72"/>
        <v>-0.22222222222222221</v>
      </c>
      <c r="AG580" s="29">
        <f t="shared" si="73"/>
        <v>-0.22222222222222221</v>
      </c>
      <c r="AH580" s="28">
        <f t="shared" ref="AH580:AH643" si="79">VLOOKUP(Y580,$AZ$1:$BD$4,2,FALSE)*AG580</f>
        <v>-14.117777777777777</v>
      </c>
      <c r="AI580" s="28">
        <f t="shared" si="76"/>
        <v>-14.117777777777777</v>
      </c>
      <c r="AJ580" s="13">
        <f t="shared" ca="1" si="77"/>
        <v>21.716950113631832</v>
      </c>
      <c r="AK580" s="68">
        <v>1</v>
      </c>
      <c r="AL580" s="68">
        <v>0</v>
      </c>
      <c r="AM580" s="68" t="str">
        <f t="shared" si="78"/>
        <v>Anthropogenic_rivers</v>
      </c>
      <c r="AO580" s="68"/>
      <c r="AP580" s="68"/>
      <c r="AY580" s="68"/>
      <c r="AZ580" s="68"/>
    </row>
    <row r="581" spans="1:52">
      <c r="A581" s="27">
        <v>1248</v>
      </c>
      <c r="B581" s="27" t="s">
        <v>735</v>
      </c>
      <c r="C581" s="27" t="s">
        <v>716</v>
      </c>
      <c r="D581" s="27">
        <v>13.22547</v>
      </c>
      <c r="E581" s="27">
        <v>-83.627480000000006</v>
      </c>
      <c r="F581" s="27" t="s">
        <v>65</v>
      </c>
      <c r="G581" s="27">
        <v>4</v>
      </c>
      <c r="H581" s="27" t="s">
        <v>56</v>
      </c>
      <c r="I581" s="27" t="s">
        <v>717</v>
      </c>
      <c r="J581" s="27" t="s">
        <v>728</v>
      </c>
      <c r="K581" s="27"/>
      <c r="L581" s="27" t="s">
        <v>56</v>
      </c>
      <c r="M581" s="27" t="s">
        <v>65</v>
      </c>
      <c r="N581" s="27">
        <v>5</v>
      </c>
      <c r="O581" s="27" t="s">
        <v>53</v>
      </c>
      <c r="P581" s="27" t="s">
        <v>57</v>
      </c>
      <c r="Q581" s="27" t="s">
        <v>736</v>
      </c>
      <c r="R581" s="27"/>
      <c r="S581" s="27" t="s">
        <v>53</v>
      </c>
      <c r="T581" s="27"/>
      <c r="U581" s="27"/>
      <c r="V581" s="27" t="s">
        <v>735</v>
      </c>
      <c r="W581" s="27">
        <v>13.22547</v>
      </c>
      <c r="X581" s="27">
        <v>-83.627480000000006</v>
      </c>
      <c r="Y581" s="27" t="s">
        <v>1983</v>
      </c>
      <c r="Z581" s="27" t="s">
        <v>1982</v>
      </c>
      <c r="AA581" s="27" t="s">
        <v>1929</v>
      </c>
      <c r="AB581" s="28">
        <f t="shared" si="74"/>
        <v>50.756555555555551</v>
      </c>
      <c r="AC581" s="28">
        <f ca="1">[3]!RandTruncNormal(AB581,VLOOKUP(Y581,$AZ$1:$BD$4,4,FALSE),0,VLOOKUP(Y581,$AZ$1:$BD$4,5,FALSE))</f>
        <v>96.105994759797071</v>
      </c>
      <c r="AD581" s="28">
        <f t="shared" si="75"/>
        <v>57.815444444444445</v>
      </c>
      <c r="AE581" s="28">
        <f ca="1">[3]!RandTruncNormal(AD581,VLOOKUP(Y581,$AZ$1:$BD$4,4,FALSE),0,VLOOKUP(Y581,$AZ$1:$BD$4,5,FALSE))</f>
        <v>61.543011319788697</v>
      </c>
      <c r="AF581" s="29">
        <f t="shared" si="72"/>
        <v>0.1111111111111111</v>
      </c>
      <c r="AG581" s="29">
        <f t="shared" si="73"/>
        <v>0</v>
      </c>
      <c r="AH581" s="28">
        <f t="shared" si="79"/>
        <v>0</v>
      </c>
      <c r="AI581" s="28">
        <f t="shared" si="76"/>
        <v>7.0588888888888883</v>
      </c>
      <c r="AJ581" s="13">
        <f t="shared" ca="1" si="77"/>
        <v>-34.562983440008374</v>
      </c>
      <c r="AK581" s="68">
        <v>0</v>
      </c>
      <c r="AL581" s="68">
        <v>0</v>
      </c>
      <c r="AM581" s="68" t="str">
        <f t="shared" si="78"/>
        <v>Non-Anthropogenic</v>
      </c>
      <c r="AO581" s="68"/>
      <c r="AP581" s="68"/>
      <c r="AY581" s="68"/>
      <c r="AZ581" s="68"/>
    </row>
    <row r="582" spans="1:52">
      <c r="A582" s="27">
        <v>1257</v>
      </c>
      <c r="B582" s="27" t="s">
        <v>741</v>
      </c>
      <c r="C582" s="27" t="s">
        <v>716</v>
      </c>
      <c r="D582" s="27">
        <v>13.395569999999999</v>
      </c>
      <c r="E582" s="27">
        <v>-84.392439999999993</v>
      </c>
      <c r="F582" s="27" t="s">
        <v>65</v>
      </c>
      <c r="G582" s="27">
        <v>4</v>
      </c>
      <c r="H582" s="27" t="s">
        <v>56</v>
      </c>
      <c r="I582" s="27" t="s">
        <v>717</v>
      </c>
      <c r="J582" s="27" t="s">
        <v>721</v>
      </c>
      <c r="K582" s="27"/>
      <c r="L582" s="27" t="s">
        <v>56</v>
      </c>
      <c r="M582" s="27" t="s">
        <v>65</v>
      </c>
      <c r="N582" s="27">
        <v>6</v>
      </c>
      <c r="O582" s="27" t="s">
        <v>53</v>
      </c>
      <c r="P582" s="27" t="s">
        <v>57</v>
      </c>
      <c r="Q582" s="27" t="s">
        <v>740</v>
      </c>
      <c r="R582" s="27"/>
      <c r="S582" s="27" t="s">
        <v>53</v>
      </c>
      <c r="T582" s="27" t="s">
        <v>723</v>
      </c>
      <c r="U582" s="27"/>
      <c r="V582" s="27" t="s">
        <v>741</v>
      </c>
      <c r="W582" s="27">
        <v>13.395569999999999</v>
      </c>
      <c r="X582" s="27">
        <v>-84.392439999999993</v>
      </c>
      <c r="Y582" s="27" t="s">
        <v>1983</v>
      </c>
      <c r="Z582" s="27" t="s">
        <v>1982</v>
      </c>
      <c r="AA582" s="27" t="s">
        <v>1928</v>
      </c>
      <c r="AB582" s="28">
        <f t="shared" si="74"/>
        <v>50.756555555555551</v>
      </c>
      <c r="AC582" s="28">
        <f ca="1">[3]!RandTruncNormal(AB582,VLOOKUP(Y582,$AZ$1:$BD$4,4,FALSE),0,VLOOKUP(Y582,$AZ$1:$BD$4,5,FALSE))</f>
        <v>86.11771507485237</v>
      </c>
      <c r="AD582" s="28">
        <f t="shared" si="75"/>
        <v>64.87433333333334</v>
      </c>
      <c r="AE582" s="28">
        <f ca="1">[3]!RandTruncNormal(AD582,VLOOKUP(Y582,$AZ$1:$BD$4,4,FALSE),0,VLOOKUP(Y582,$AZ$1:$BD$4,5,FALSE))</f>
        <v>24.588300311255153</v>
      </c>
      <c r="AF582" s="29">
        <f t="shared" si="72"/>
        <v>0.22222222222222221</v>
      </c>
      <c r="AG582" s="29">
        <f t="shared" si="73"/>
        <v>0.22222222222222221</v>
      </c>
      <c r="AH582" s="28">
        <f t="shared" si="79"/>
        <v>14.117777777777777</v>
      </c>
      <c r="AI582" s="28">
        <f t="shared" si="76"/>
        <v>14.117777777777777</v>
      </c>
      <c r="AJ582" s="13">
        <f t="shared" ca="1" si="77"/>
        <v>-61.529414763597217</v>
      </c>
      <c r="AK582" s="68">
        <v>1</v>
      </c>
      <c r="AL582" s="68">
        <v>1</v>
      </c>
      <c r="AM582" s="68" t="str">
        <f t="shared" si="78"/>
        <v>Anthropogenic_roads_rivers</v>
      </c>
      <c r="AO582" s="68"/>
      <c r="AP582" s="68"/>
      <c r="AY582" s="68"/>
      <c r="AZ582" s="68"/>
    </row>
    <row r="583" spans="1:52">
      <c r="A583" s="27">
        <v>1262</v>
      </c>
      <c r="B583" s="27" t="s">
        <v>743</v>
      </c>
      <c r="C583" s="27" t="s">
        <v>716</v>
      </c>
      <c r="D583" s="27">
        <v>13.395479999999999</v>
      </c>
      <c r="E583" s="27">
        <v>-83.882450000000006</v>
      </c>
      <c r="F583" s="27" t="s">
        <v>65</v>
      </c>
      <c r="G583" s="27">
        <v>4</v>
      </c>
      <c r="H583" s="27" t="s">
        <v>56</v>
      </c>
      <c r="I583" s="27" t="s">
        <v>717</v>
      </c>
      <c r="J583" s="27" t="s">
        <v>718</v>
      </c>
      <c r="K583" s="27"/>
      <c r="L583" s="27" t="s">
        <v>56</v>
      </c>
      <c r="M583" s="27" t="s">
        <v>65</v>
      </c>
      <c r="N583" s="27">
        <v>6</v>
      </c>
      <c r="O583" s="27" t="s">
        <v>53</v>
      </c>
      <c r="P583" s="27" t="s">
        <v>57</v>
      </c>
      <c r="Q583" s="27" t="s">
        <v>724</v>
      </c>
      <c r="R583" s="27"/>
      <c r="S583" s="27" t="s">
        <v>53</v>
      </c>
      <c r="T583" s="27"/>
      <c r="U583" s="27"/>
      <c r="V583" s="27" t="s">
        <v>743</v>
      </c>
      <c r="W583" s="27">
        <v>13.395479999999999</v>
      </c>
      <c r="X583" s="27">
        <v>-83.882450000000006</v>
      </c>
      <c r="Y583" s="27" t="s">
        <v>1983</v>
      </c>
      <c r="Z583" s="27" t="s">
        <v>1982</v>
      </c>
      <c r="AA583" s="27" t="s">
        <v>1929</v>
      </c>
      <c r="AB583" s="28">
        <f t="shared" si="74"/>
        <v>50.756555555555551</v>
      </c>
      <c r="AC583" s="28">
        <f ca="1">[3]!RandTruncNormal(AB583,VLOOKUP(Y583,$AZ$1:$BD$4,4,FALSE),0,VLOOKUP(Y583,$AZ$1:$BD$4,5,FALSE))</f>
        <v>79.619606005246084</v>
      </c>
      <c r="AD583" s="28">
        <f t="shared" si="75"/>
        <v>64.87433333333334</v>
      </c>
      <c r="AE583" s="28">
        <f ca="1">[3]!RandTruncNormal(AD583,VLOOKUP(Y583,$AZ$1:$BD$4,4,FALSE),0,VLOOKUP(Y583,$AZ$1:$BD$4,5,FALSE))</f>
        <v>39.225061276690766</v>
      </c>
      <c r="AF583" s="29">
        <f t="shared" si="72"/>
        <v>0.22222222222222221</v>
      </c>
      <c r="AG583" s="29">
        <f t="shared" si="73"/>
        <v>0.22222222222222221</v>
      </c>
      <c r="AH583" s="28">
        <f t="shared" si="79"/>
        <v>14.117777777777777</v>
      </c>
      <c r="AI583" s="28">
        <f t="shared" si="76"/>
        <v>14.117777777777777</v>
      </c>
      <c r="AJ583" s="13">
        <f t="shared" ca="1" si="77"/>
        <v>-40.394544728555317</v>
      </c>
      <c r="AK583" s="68">
        <v>0</v>
      </c>
      <c r="AL583" s="68">
        <v>0</v>
      </c>
      <c r="AM583" s="68" t="str">
        <f t="shared" si="78"/>
        <v>Non-Anthropogenic</v>
      </c>
      <c r="AO583" s="68"/>
      <c r="AP583" s="68"/>
      <c r="AY583" s="68"/>
      <c r="AZ583" s="68"/>
    </row>
    <row r="584" spans="1:52">
      <c r="A584" s="27">
        <v>1270</v>
      </c>
      <c r="B584" s="27" t="s">
        <v>746</v>
      </c>
      <c r="C584" s="27" t="s">
        <v>716</v>
      </c>
      <c r="D584" s="27">
        <v>13.649940000000001</v>
      </c>
      <c r="E584" s="27">
        <v>-84.178939999999997</v>
      </c>
      <c r="F584" s="27" t="s">
        <v>65</v>
      </c>
      <c r="G584" s="27">
        <v>4</v>
      </c>
      <c r="H584" s="27" t="s">
        <v>56</v>
      </c>
      <c r="I584" s="27" t="s">
        <v>717</v>
      </c>
      <c r="J584" s="27" t="s">
        <v>721</v>
      </c>
      <c r="K584" s="27"/>
      <c r="L584" s="27" t="s">
        <v>56</v>
      </c>
      <c r="M584" s="27" t="s">
        <v>65</v>
      </c>
      <c r="N584" s="27">
        <v>4</v>
      </c>
      <c r="O584" s="27" t="s">
        <v>53</v>
      </c>
      <c r="P584" s="27" t="s">
        <v>57</v>
      </c>
      <c r="Q584" s="27" t="s">
        <v>747</v>
      </c>
      <c r="R584" s="27"/>
      <c r="S584" s="27" t="s">
        <v>53</v>
      </c>
      <c r="T584" s="27"/>
      <c r="U584" s="27"/>
      <c r="V584" s="27" t="s">
        <v>746</v>
      </c>
      <c r="W584" s="27">
        <v>13.649940000000001</v>
      </c>
      <c r="X584" s="27">
        <v>-84.178939999999997</v>
      </c>
      <c r="Y584" s="27" t="s">
        <v>1983</v>
      </c>
      <c r="Z584" s="27" t="s">
        <v>1979</v>
      </c>
      <c r="AA584" s="27" t="s">
        <v>1928</v>
      </c>
      <c r="AB584" s="28">
        <f t="shared" si="74"/>
        <v>50.756555555555551</v>
      </c>
      <c r="AC584" s="28">
        <f ca="1">[3]!RandTruncNormal(AB584,VLOOKUP(Y584,$AZ$1:$BD$4,4,FALSE),0,VLOOKUP(Y584,$AZ$1:$BD$4,5,FALSE))</f>
        <v>32.791551160027367</v>
      </c>
      <c r="AD584" s="28">
        <f t="shared" si="75"/>
        <v>50.756555555555551</v>
      </c>
      <c r="AE584" s="28">
        <f ca="1">[3]!RandTruncNormal(AD584,VLOOKUP(Y584,$AZ$1:$BD$4,4,FALSE),0,VLOOKUP(Y584,$AZ$1:$BD$4,5,FALSE))</f>
        <v>22.742392319798544</v>
      </c>
      <c r="AF584" s="29">
        <f t="shared" si="72"/>
        <v>0</v>
      </c>
      <c r="AG584" s="29">
        <f t="shared" si="73"/>
        <v>0</v>
      </c>
      <c r="AH584" s="28">
        <f t="shared" si="79"/>
        <v>0</v>
      </c>
      <c r="AI584" s="28">
        <f t="shared" si="76"/>
        <v>0</v>
      </c>
      <c r="AJ584" s="13">
        <f t="shared" ca="1" si="77"/>
        <v>-10.049158840228824</v>
      </c>
      <c r="AK584" s="68">
        <v>0</v>
      </c>
      <c r="AL584" s="68">
        <v>1</v>
      </c>
      <c r="AM584" s="68" t="str">
        <f t="shared" si="78"/>
        <v>Anthopogenic_roads</v>
      </c>
      <c r="AO584" s="68"/>
      <c r="AP584" s="68"/>
      <c r="AY584" s="68"/>
      <c r="AZ584" s="68"/>
    </row>
    <row r="585" spans="1:52">
      <c r="A585" s="27">
        <v>1277</v>
      </c>
      <c r="B585" s="27" t="s">
        <v>748</v>
      </c>
      <c r="C585" s="27" t="s">
        <v>716</v>
      </c>
      <c r="D585" s="27">
        <v>13.73598</v>
      </c>
      <c r="E585" s="27">
        <v>-84.434889999999996</v>
      </c>
      <c r="F585" s="27" t="s">
        <v>65</v>
      </c>
      <c r="G585" s="27">
        <v>3</v>
      </c>
      <c r="H585" s="27" t="s">
        <v>56</v>
      </c>
      <c r="I585" s="27" t="s">
        <v>717</v>
      </c>
      <c r="J585" s="27" t="s">
        <v>749</v>
      </c>
      <c r="K585" s="27"/>
      <c r="L585" s="27" t="s">
        <v>56</v>
      </c>
      <c r="M585" s="27" t="s">
        <v>65</v>
      </c>
      <c r="N585" s="27">
        <v>4</v>
      </c>
      <c r="O585" s="27" t="s">
        <v>53</v>
      </c>
      <c r="P585" s="27" t="s">
        <v>57</v>
      </c>
      <c r="Q585" s="27" t="s">
        <v>750</v>
      </c>
      <c r="R585" s="27"/>
      <c r="S585" s="27" t="s">
        <v>53</v>
      </c>
      <c r="T585" s="27"/>
      <c r="U585" s="27"/>
      <c r="V585" s="27" t="s">
        <v>748</v>
      </c>
      <c r="W585" s="27">
        <v>13.73598</v>
      </c>
      <c r="X585" s="27">
        <v>-84.434889999999996</v>
      </c>
      <c r="Y585" s="27" t="s">
        <v>1983</v>
      </c>
      <c r="Z585" s="27" t="s">
        <v>1982</v>
      </c>
      <c r="AA585" s="27" t="s">
        <v>1929</v>
      </c>
      <c r="AB585" s="28">
        <f t="shared" si="74"/>
        <v>43.697666666666663</v>
      </c>
      <c r="AC585" s="28">
        <f ca="1">[3]!RandTruncNormal(AB585,VLOOKUP(Y585,$AZ$1:$BD$4,4,FALSE),0,VLOOKUP(Y585,$AZ$1:$BD$4,5,FALSE))</f>
        <v>37.825564496138981</v>
      </c>
      <c r="AD585" s="28">
        <f t="shared" si="75"/>
        <v>50.756555555555551</v>
      </c>
      <c r="AE585" s="28">
        <f ca="1">[3]!RandTruncNormal(AD585,VLOOKUP(Y585,$AZ$1:$BD$4,4,FALSE),0,VLOOKUP(Y585,$AZ$1:$BD$4,5,FALSE))</f>
        <v>43.871732221839274</v>
      </c>
      <c r="AF585" s="29">
        <f t="shared" si="72"/>
        <v>0.1111111111111111</v>
      </c>
      <c r="AG585" s="29">
        <f t="shared" si="73"/>
        <v>0</v>
      </c>
      <c r="AH585" s="28">
        <f t="shared" si="79"/>
        <v>0</v>
      </c>
      <c r="AI585" s="28">
        <f t="shared" si="76"/>
        <v>7.0588888888888883</v>
      </c>
      <c r="AJ585" s="13">
        <f t="shared" ca="1" si="77"/>
        <v>6.0461677257002933</v>
      </c>
      <c r="AK585" s="68">
        <v>0</v>
      </c>
      <c r="AL585" s="68">
        <v>0</v>
      </c>
      <c r="AM585" s="68" t="str">
        <f t="shared" si="78"/>
        <v>Non-Anthropogenic</v>
      </c>
      <c r="AO585" s="68"/>
      <c r="AP585" s="68"/>
      <c r="AY585" s="68"/>
      <c r="AZ585" s="68"/>
    </row>
    <row r="586" spans="1:52">
      <c r="A586" s="27">
        <v>1281</v>
      </c>
      <c r="B586" s="27" t="s">
        <v>753</v>
      </c>
      <c r="C586" s="27" t="s">
        <v>716</v>
      </c>
      <c r="D586" s="27">
        <v>13.650449999999999</v>
      </c>
      <c r="E586" s="27">
        <v>-84.306449999999998</v>
      </c>
      <c r="F586" s="27" t="s">
        <v>66</v>
      </c>
      <c r="G586" s="27">
        <v>9</v>
      </c>
      <c r="H586" s="27" t="s">
        <v>56</v>
      </c>
      <c r="I586" s="27" t="s">
        <v>54</v>
      </c>
      <c r="J586" s="27" t="s">
        <v>744</v>
      </c>
      <c r="K586" s="27"/>
      <c r="L586" s="27" t="s">
        <v>61</v>
      </c>
      <c r="M586" s="27" t="s">
        <v>66</v>
      </c>
      <c r="N586" s="27">
        <v>9</v>
      </c>
      <c r="O586" s="27" t="s">
        <v>53</v>
      </c>
      <c r="P586" s="27" t="s">
        <v>57</v>
      </c>
      <c r="Q586" s="27" t="s">
        <v>747</v>
      </c>
      <c r="R586" s="27"/>
      <c r="S586" s="27" t="s">
        <v>53</v>
      </c>
      <c r="T586" s="27"/>
      <c r="U586" s="27"/>
      <c r="V586" s="27" t="s">
        <v>753</v>
      </c>
      <c r="W586" s="27">
        <v>13.650449999999999</v>
      </c>
      <c r="X586" s="27">
        <v>-84.306449999999998</v>
      </c>
      <c r="Y586" s="27" t="s">
        <v>1983</v>
      </c>
      <c r="Z586" s="27" t="s">
        <v>1979</v>
      </c>
      <c r="AA586" s="27" t="s">
        <v>1929</v>
      </c>
      <c r="AB586" s="28">
        <f t="shared" si="74"/>
        <v>86.051000000000002</v>
      </c>
      <c r="AC586" s="28">
        <f ca="1">[3]!RandTruncNormal(AB586,VLOOKUP(Y586,$AZ$1:$BD$4,4,FALSE),0,VLOOKUP(Y586,$AZ$1:$BD$4,5,FALSE))</f>
        <v>57.476040575416491</v>
      </c>
      <c r="AD586" s="28">
        <f t="shared" si="75"/>
        <v>86.051000000000002</v>
      </c>
      <c r="AE586" s="28">
        <f ca="1">[3]!RandTruncNormal(AD586,VLOOKUP(Y586,$AZ$1:$BD$4,4,FALSE),0,VLOOKUP(Y586,$AZ$1:$BD$4,5,FALSE))</f>
        <v>98.335804261226073</v>
      </c>
      <c r="AF586" s="29">
        <f t="shared" si="72"/>
        <v>0</v>
      </c>
      <c r="AG586" s="29">
        <f t="shared" si="73"/>
        <v>0</v>
      </c>
      <c r="AH586" s="28">
        <f t="shared" si="79"/>
        <v>0</v>
      </c>
      <c r="AI586" s="28">
        <f t="shared" si="76"/>
        <v>0</v>
      </c>
      <c r="AJ586" s="13">
        <f t="shared" ca="1" si="77"/>
        <v>40.859763685809583</v>
      </c>
      <c r="AK586" s="68">
        <v>0</v>
      </c>
      <c r="AL586" s="68">
        <v>0</v>
      </c>
      <c r="AM586" s="68" t="str">
        <f t="shared" si="78"/>
        <v>Non-Anthropogenic</v>
      </c>
      <c r="AO586" s="68"/>
      <c r="AP586" s="68"/>
      <c r="AY586" s="68"/>
      <c r="AZ586" s="68"/>
    </row>
    <row r="587" spans="1:52">
      <c r="A587" s="27">
        <v>1295</v>
      </c>
      <c r="B587" s="27" t="s">
        <v>759</v>
      </c>
      <c r="C587" s="27" t="s">
        <v>716</v>
      </c>
      <c r="D587" s="27">
        <v>13.820399999999999</v>
      </c>
      <c r="E587" s="27">
        <v>-84.136349999999993</v>
      </c>
      <c r="F587" s="27" t="s">
        <v>65</v>
      </c>
      <c r="G587" s="27">
        <v>3</v>
      </c>
      <c r="H587" s="27" t="s">
        <v>56</v>
      </c>
      <c r="I587" s="27" t="s">
        <v>717</v>
      </c>
      <c r="J587" s="27" t="s">
        <v>749</v>
      </c>
      <c r="K587" s="27"/>
      <c r="L587" s="27" t="s">
        <v>56</v>
      </c>
      <c r="M587" s="27" t="s">
        <v>65</v>
      </c>
      <c r="N587" s="27">
        <v>4</v>
      </c>
      <c r="O587" s="27" t="s">
        <v>53</v>
      </c>
      <c r="P587" s="27" t="s">
        <v>57</v>
      </c>
      <c r="Q587" s="27" t="s">
        <v>756</v>
      </c>
      <c r="R587" s="27"/>
      <c r="S587" s="27" t="s">
        <v>53</v>
      </c>
      <c r="T587" s="27"/>
      <c r="U587" s="27"/>
      <c r="V587" s="27" t="s">
        <v>759</v>
      </c>
      <c r="W587" s="27">
        <v>13.820399999999999</v>
      </c>
      <c r="X587" s="27">
        <v>-84.136349999999993</v>
      </c>
      <c r="Y587" s="27" t="s">
        <v>1983</v>
      </c>
      <c r="Z587" s="27" t="s">
        <v>1982</v>
      </c>
      <c r="AA587" s="27" t="s">
        <v>1929</v>
      </c>
      <c r="AB587" s="28">
        <f t="shared" si="74"/>
        <v>43.697666666666663</v>
      </c>
      <c r="AC587" s="28">
        <f ca="1">[3]!RandTruncNormal(AB587,VLOOKUP(Y587,$AZ$1:$BD$4,4,FALSE),0,VLOOKUP(Y587,$AZ$1:$BD$4,5,FALSE))</f>
        <v>21.484087566785842</v>
      </c>
      <c r="AD587" s="28">
        <f t="shared" si="75"/>
        <v>50.756555555555551</v>
      </c>
      <c r="AE587" s="28">
        <f ca="1">[3]!RandTruncNormal(AD587,VLOOKUP(Y587,$AZ$1:$BD$4,4,FALSE),0,VLOOKUP(Y587,$AZ$1:$BD$4,5,FALSE))</f>
        <v>105.278012766473</v>
      </c>
      <c r="AF587" s="29">
        <f t="shared" si="72"/>
        <v>0.1111111111111111</v>
      </c>
      <c r="AG587" s="29">
        <f t="shared" si="73"/>
        <v>0</v>
      </c>
      <c r="AH587" s="28">
        <f t="shared" si="79"/>
        <v>0</v>
      </c>
      <c r="AI587" s="28">
        <f t="shared" si="76"/>
        <v>7.0588888888888883</v>
      </c>
      <c r="AJ587" s="13">
        <f t="shared" ca="1" si="77"/>
        <v>83.793925199687152</v>
      </c>
      <c r="AK587" s="68">
        <v>0</v>
      </c>
      <c r="AL587" s="68">
        <v>0</v>
      </c>
      <c r="AM587" s="68" t="str">
        <f t="shared" si="78"/>
        <v>Non-Anthropogenic</v>
      </c>
      <c r="AO587" s="68"/>
      <c r="AP587" s="68"/>
      <c r="AY587" s="68"/>
      <c r="AZ587" s="68"/>
    </row>
    <row r="588" spans="1:52">
      <c r="A588" s="27">
        <v>1308</v>
      </c>
      <c r="B588" s="27" t="s">
        <v>765</v>
      </c>
      <c r="C588" s="27" t="s">
        <v>716</v>
      </c>
      <c r="D588" s="27">
        <v>13.99084</v>
      </c>
      <c r="E588" s="27">
        <v>-83.923749999999998</v>
      </c>
      <c r="F588" s="27" t="s">
        <v>65</v>
      </c>
      <c r="G588" s="27">
        <v>3</v>
      </c>
      <c r="H588" s="27" t="s">
        <v>56</v>
      </c>
      <c r="I588" s="27" t="s">
        <v>717</v>
      </c>
      <c r="J588" s="27" t="s">
        <v>749</v>
      </c>
      <c r="K588" s="27"/>
      <c r="L588" s="27" t="s">
        <v>56</v>
      </c>
      <c r="M588" s="27" t="s">
        <v>65</v>
      </c>
      <c r="N588" s="27">
        <v>4</v>
      </c>
      <c r="O588" s="27" t="s">
        <v>53</v>
      </c>
      <c r="P588" s="27" t="s">
        <v>57</v>
      </c>
      <c r="Q588" s="27" t="s">
        <v>761</v>
      </c>
      <c r="R588" s="27"/>
      <c r="S588" s="27" t="s">
        <v>53</v>
      </c>
      <c r="T588" s="27"/>
      <c r="U588" s="27"/>
      <c r="V588" s="27" t="s">
        <v>765</v>
      </c>
      <c r="W588" s="27">
        <v>13.99084</v>
      </c>
      <c r="X588" s="27">
        <v>-83.923749999999998</v>
      </c>
      <c r="Y588" s="27" t="s">
        <v>1983</v>
      </c>
      <c r="Z588" s="27" t="s">
        <v>1982</v>
      </c>
      <c r="AA588" s="27" t="s">
        <v>1929</v>
      </c>
      <c r="AB588" s="28">
        <f t="shared" si="74"/>
        <v>43.697666666666663</v>
      </c>
      <c r="AC588" s="28">
        <f ca="1">[3]!RandTruncNormal(AB588,VLOOKUP(Y588,$AZ$1:$BD$4,4,FALSE),0,VLOOKUP(Y588,$AZ$1:$BD$4,5,FALSE))</f>
        <v>40.660171966819597</v>
      </c>
      <c r="AD588" s="28">
        <f t="shared" si="75"/>
        <v>50.756555555555551</v>
      </c>
      <c r="AE588" s="28">
        <f ca="1">[3]!RandTruncNormal(AD588,VLOOKUP(Y588,$AZ$1:$BD$4,4,FALSE),0,VLOOKUP(Y588,$AZ$1:$BD$4,5,FALSE))</f>
        <v>71.682231294969583</v>
      </c>
      <c r="AF588" s="29">
        <f t="shared" si="72"/>
        <v>0.1111111111111111</v>
      </c>
      <c r="AG588" s="29">
        <f t="shared" si="73"/>
        <v>0</v>
      </c>
      <c r="AH588" s="28">
        <f t="shared" si="79"/>
        <v>0</v>
      </c>
      <c r="AI588" s="28">
        <f t="shared" si="76"/>
        <v>7.0588888888888883</v>
      </c>
      <c r="AJ588" s="13">
        <f t="shared" ca="1" si="77"/>
        <v>31.022059328149986</v>
      </c>
      <c r="AK588" s="68">
        <v>0</v>
      </c>
      <c r="AL588" s="68">
        <v>0</v>
      </c>
      <c r="AM588" s="68" t="str">
        <f t="shared" si="78"/>
        <v>Non-Anthropogenic</v>
      </c>
      <c r="AO588" s="68"/>
      <c r="AP588" s="68"/>
      <c r="AY588" s="68"/>
      <c r="AZ588" s="68"/>
    </row>
    <row r="589" spans="1:52">
      <c r="A589" s="27">
        <v>1312</v>
      </c>
      <c r="B589" s="27" t="s">
        <v>768</v>
      </c>
      <c r="C589" s="27" t="s">
        <v>716</v>
      </c>
      <c r="D589" s="27">
        <v>14.06354</v>
      </c>
      <c r="E589" s="27">
        <v>-84.422449999999998</v>
      </c>
      <c r="F589" s="27" t="s">
        <v>65</v>
      </c>
      <c r="G589" s="27">
        <v>3</v>
      </c>
      <c r="H589" s="27" t="s">
        <v>61</v>
      </c>
      <c r="I589" s="27" t="s">
        <v>717</v>
      </c>
      <c r="J589" s="27" t="s">
        <v>749</v>
      </c>
      <c r="K589" s="27"/>
      <c r="L589" s="27" t="s">
        <v>56</v>
      </c>
      <c r="M589" s="27" t="s">
        <v>65</v>
      </c>
      <c r="N589" s="27">
        <v>3</v>
      </c>
      <c r="O589" s="27" t="s">
        <v>61</v>
      </c>
      <c r="P589" s="27" t="s">
        <v>57</v>
      </c>
      <c r="Q589" s="27" t="s">
        <v>760</v>
      </c>
      <c r="R589" s="27"/>
      <c r="S589" s="27" t="s">
        <v>53</v>
      </c>
      <c r="T589" s="27"/>
      <c r="U589" s="27"/>
      <c r="V589" s="27" t="s">
        <v>768</v>
      </c>
      <c r="W589" s="27">
        <v>14.07596</v>
      </c>
      <c r="X589" s="27">
        <v>-84.434889999999996</v>
      </c>
      <c r="Y589" s="27" t="s">
        <v>1983</v>
      </c>
      <c r="Z589" s="27" t="s">
        <v>1979</v>
      </c>
      <c r="AA589" s="27" t="s">
        <v>1929</v>
      </c>
      <c r="AB589" s="28">
        <f t="shared" si="74"/>
        <v>43.697666666666663</v>
      </c>
      <c r="AC589" s="28">
        <f ca="1">[3]!RandTruncNormal(AB589,VLOOKUP(Y589,$AZ$1:$BD$4,4,FALSE),0,VLOOKUP(Y589,$AZ$1:$BD$4,5,FALSE))</f>
        <v>61.578610947994463</v>
      </c>
      <c r="AD589" s="28">
        <f t="shared" si="75"/>
        <v>43.697666666666663</v>
      </c>
      <c r="AE589" s="28">
        <f ca="1">[3]!RandTruncNormal(AD589,VLOOKUP(Y589,$AZ$1:$BD$4,4,FALSE),0,VLOOKUP(Y589,$AZ$1:$BD$4,5,FALSE))</f>
        <v>13.350465680617077</v>
      </c>
      <c r="AF589" s="29">
        <f t="shared" si="72"/>
        <v>0</v>
      </c>
      <c r="AG589" s="29">
        <f t="shared" si="73"/>
        <v>0</v>
      </c>
      <c r="AH589" s="28">
        <f t="shared" si="79"/>
        <v>0</v>
      </c>
      <c r="AI589" s="28">
        <f t="shared" si="76"/>
        <v>0</v>
      </c>
      <c r="AJ589" s="13">
        <f t="shared" ca="1" si="77"/>
        <v>-48.228145267377386</v>
      </c>
      <c r="AK589" s="68">
        <v>0</v>
      </c>
      <c r="AL589" s="68">
        <v>0</v>
      </c>
      <c r="AM589" s="68" t="str">
        <f t="shared" si="78"/>
        <v>Non-Anthropogenic</v>
      </c>
      <c r="AO589" s="68"/>
      <c r="AP589" s="68"/>
      <c r="AY589" s="68"/>
      <c r="AZ589" s="68"/>
    </row>
    <row r="590" spans="1:52">
      <c r="A590" s="27">
        <v>1313</v>
      </c>
      <c r="B590" s="27" t="s">
        <v>769</v>
      </c>
      <c r="C590" s="27" t="s">
        <v>716</v>
      </c>
      <c r="D590" s="27">
        <v>13.99029</v>
      </c>
      <c r="E590" s="27">
        <v>-83.796189999999996</v>
      </c>
      <c r="F590" s="27" t="s">
        <v>65</v>
      </c>
      <c r="G590" s="27">
        <v>3</v>
      </c>
      <c r="H590" s="27" t="s">
        <v>56</v>
      </c>
      <c r="I590" s="27" t="s">
        <v>717</v>
      </c>
      <c r="J590" s="27" t="s">
        <v>757</v>
      </c>
      <c r="K590" s="27"/>
      <c r="L590" s="27" t="s">
        <v>56</v>
      </c>
      <c r="M590" s="27" t="s">
        <v>65</v>
      </c>
      <c r="N590" s="27">
        <v>3</v>
      </c>
      <c r="O590" s="27" t="s">
        <v>53</v>
      </c>
      <c r="P590" s="27" t="s">
        <v>57</v>
      </c>
      <c r="Q590" s="27" t="s">
        <v>762</v>
      </c>
      <c r="R590" s="27"/>
      <c r="S590" s="27" t="s">
        <v>53</v>
      </c>
      <c r="T590" s="27"/>
      <c r="U590" s="27"/>
      <c r="V590" s="27" t="s">
        <v>769</v>
      </c>
      <c r="W590" s="27">
        <v>13.99029</v>
      </c>
      <c r="X590" s="27">
        <v>-83.796189999999996</v>
      </c>
      <c r="Y590" s="27" t="s">
        <v>1983</v>
      </c>
      <c r="Z590" s="27" t="s">
        <v>1979</v>
      </c>
      <c r="AA590" s="27" t="s">
        <v>1929</v>
      </c>
      <c r="AB590" s="28">
        <f t="shared" si="74"/>
        <v>43.697666666666663</v>
      </c>
      <c r="AC590" s="28">
        <f ca="1">[3]!RandTruncNormal(AB590,VLOOKUP(Y590,$AZ$1:$BD$4,4,FALSE),0,VLOOKUP(Y590,$AZ$1:$BD$4,5,FALSE))</f>
        <v>71.645461999957007</v>
      </c>
      <c r="AD590" s="28">
        <f t="shared" si="75"/>
        <v>43.697666666666663</v>
      </c>
      <c r="AE590" s="28">
        <f ca="1">[3]!RandTruncNormal(AD590,VLOOKUP(Y590,$AZ$1:$BD$4,4,FALSE),0,VLOOKUP(Y590,$AZ$1:$BD$4,5,FALSE))</f>
        <v>27.629428890085311</v>
      </c>
      <c r="AF590" s="29">
        <f t="shared" si="72"/>
        <v>0</v>
      </c>
      <c r="AG590" s="29">
        <f t="shared" si="73"/>
        <v>0</v>
      </c>
      <c r="AH590" s="28">
        <f t="shared" si="79"/>
        <v>0</v>
      </c>
      <c r="AI590" s="28">
        <f t="shared" si="76"/>
        <v>0</v>
      </c>
      <c r="AJ590" s="13">
        <f t="shared" ca="1" si="77"/>
        <v>-44.016033109871699</v>
      </c>
      <c r="AK590" s="68">
        <v>0</v>
      </c>
      <c r="AL590" s="68">
        <v>0</v>
      </c>
      <c r="AM590" s="68" t="str">
        <f t="shared" si="78"/>
        <v>Non-Anthropogenic</v>
      </c>
      <c r="AO590" s="68"/>
      <c r="AP590" s="68"/>
      <c r="AY590" s="68"/>
      <c r="AZ590" s="68"/>
    </row>
    <row r="591" spans="1:52">
      <c r="A591" s="27">
        <v>1330</v>
      </c>
      <c r="B591" s="27" t="s">
        <v>775</v>
      </c>
      <c r="C591" s="27" t="s">
        <v>716</v>
      </c>
      <c r="D591" s="27">
        <v>13.097619999999999</v>
      </c>
      <c r="E591" s="27">
        <v>-84.349549999999994</v>
      </c>
      <c r="F591" s="27" t="s">
        <v>65</v>
      </c>
      <c r="G591" s="27">
        <v>4</v>
      </c>
      <c r="H591" s="27" t="s">
        <v>56</v>
      </c>
      <c r="I591" s="27" t="s">
        <v>717</v>
      </c>
      <c r="J591" s="27" t="s">
        <v>725</v>
      </c>
      <c r="K591" s="27"/>
      <c r="L591" s="27" t="s">
        <v>56</v>
      </c>
      <c r="M591" s="27" t="s">
        <v>65</v>
      </c>
      <c r="N591" s="27">
        <v>4</v>
      </c>
      <c r="O591" s="27" t="s">
        <v>53</v>
      </c>
      <c r="P591" s="27" t="s">
        <v>57</v>
      </c>
      <c r="Q591" s="27" t="s">
        <v>732</v>
      </c>
      <c r="R591" s="27"/>
      <c r="S591" s="27" t="s">
        <v>53</v>
      </c>
      <c r="T591" s="27"/>
      <c r="U591" s="27"/>
      <c r="V591" s="27" t="s">
        <v>775</v>
      </c>
      <c r="W591" s="27">
        <v>13.097619999999999</v>
      </c>
      <c r="X591" s="27">
        <v>-84.349549999999994</v>
      </c>
      <c r="Y591" s="27" t="s">
        <v>1983</v>
      </c>
      <c r="Z591" s="27" t="s">
        <v>1979</v>
      </c>
      <c r="AA591" s="27" t="s">
        <v>1928</v>
      </c>
      <c r="AB591" s="28">
        <f t="shared" si="74"/>
        <v>50.756555555555551</v>
      </c>
      <c r="AC591" s="28">
        <f ca="1">[3]!RandTruncNormal(AB591,VLOOKUP(Y591,$AZ$1:$BD$4,4,FALSE),0,VLOOKUP(Y591,$AZ$1:$BD$4,5,FALSE))</f>
        <v>50.520899512023753</v>
      </c>
      <c r="AD591" s="28">
        <f t="shared" si="75"/>
        <v>50.756555555555551</v>
      </c>
      <c r="AE591" s="28">
        <f ca="1">[3]!RandTruncNormal(AD591,VLOOKUP(Y591,$AZ$1:$BD$4,4,FALSE),0,VLOOKUP(Y591,$AZ$1:$BD$4,5,FALSE))</f>
        <v>81.306680926857879</v>
      </c>
      <c r="AF591" s="29">
        <f t="shared" si="72"/>
        <v>0</v>
      </c>
      <c r="AG591" s="29">
        <f t="shared" si="73"/>
        <v>0</v>
      </c>
      <c r="AH591" s="28">
        <f t="shared" si="79"/>
        <v>0</v>
      </c>
      <c r="AI591" s="28">
        <f t="shared" si="76"/>
        <v>0</v>
      </c>
      <c r="AJ591" s="13">
        <f t="shared" ca="1" si="77"/>
        <v>30.785781414834126</v>
      </c>
      <c r="AK591" s="68">
        <v>0</v>
      </c>
      <c r="AL591" s="68">
        <v>1</v>
      </c>
      <c r="AM591" s="68" t="str">
        <f t="shared" si="78"/>
        <v>Anthopogenic_roads</v>
      </c>
      <c r="AO591" s="68"/>
      <c r="AP591" s="68"/>
      <c r="AY591" s="68"/>
      <c r="AZ591" s="68"/>
    </row>
    <row r="592" spans="1:52">
      <c r="A592" s="27">
        <v>1335</v>
      </c>
      <c r="B592" s="27" t="s">
        <v>777</v>
      </c>
      <c r="C592" s="27" t="s">
        <v>716</v>
      </c>
      <c r="D592" s="27">
        <v>13.18234</v>
      </c>
      <c r="E592" s="27">
        <v>-83.668300000000002</v>
      </c>
      <c r="F592" s="27" t="s">
        <v>65</v>
      </c>
      <c r="G592" s="27">
        <v>5</v>
      </c>
      <c r="H592" s="27" t="s">
        <v>56</v>
      </c>
      <c r="I592" s="27" t="s">
        <v>717</v>
      </c>
      <c r="J592" s="27" t="s">
        <v>728</v>
      </c>
      <c r="K592" s="27"/>
      <c r="L592" s="27" t="s">
        <v>56</v>
      </c>
      <c r="M592" s="27" t="s">
        <v>65</v>
      </c>
      <c r="N592" s="27">
        <v>5</v>
      </c>
      <c r="O592" s="27" t="s">
        <v>53</v>
      </c>
      <c r="P592" s="27" t="s">
        <v>57</v>
      </c>
      <c r="Q592" s="27" t="s">
        <v>729</v>
      </c>
      <c r="R592" s="27"/>
      <c r="S592" s="27" t="s">
        <v>53</v>
      </c>
      <c r="T592" s="27"/>
      <c r="U592" s="27"/>
      <c r="V592" s="27" t="s">
        <v>777</v>
      </c>
      <c r="W592" s="27">
        <v>13.18234</v>
      </c>
      <c r="X592" s="27">
        <v>-83.668300000000002</v>
      </c>
      <c r="Y592" s="27" t="s">
        <v>1983</v>
      </c>
      <c r="Z592" s="27" t="s">
        <v>1979</v>
      </c>
      <c r="AA592" s="27" t="s">
        <v>1929</v>
      </c>
      <c r="AB592" s="28">
        <f t="shared" si="74"/>
        <v>57.815444444444445</v>
      </c>
      <c r="AC592" s="28">
        <f ca="1">[3]!RandTruncNormal(AB592,VLOOKUP(Y592,$AZ$1:$BD$4,4,FALSE),0,VLOOKUP(Y592,$AZ$1:$BD$4,5,FALSE))</f>
        <v>82.860737997855068</v>
      </c>
      <c r="AD592" s="28">
        <f t="shared" si="75"/>
        <v>57.815444444444445</v>
      </c>
      <c r="AE592" s="28">
        <f ca="1">[3]!RandTruncNormal(AD592,VLOOKUP(Y592,$AZ$1:$BD$4,4,FALSE),0,VLOOKUP(Y592,$AZ$1:$BD$4,5,FALSE))</f>
        <v>123.02458033841613</v>
      </c>
      <c r="AF592" s="29">
        <f t="shared" si="72"/>
        <v>0</v>
      </c>
      <c r="AG592" s="29">
        <f t="shared" si="73"/>
        <v>0</v>
      </c>
      <c r="AH592" s="28">
        <f t="shared" si="79"/>
        <v>0</v>
      </c>
      <c r="AI592" s="28">
        <f t="shared" si="76"/>
        <v>0</v>
      </c>
      <c r="AJ592" s="13">
        <f t="shared" ca="1" si="77"/>
        <v>40.163842340561061</v>
      </c>
      <c r="AK592" s="68">
        <v>0</v>
      </c>
      <c r="AL592" s="68">
        <v>0</v>
      </c>
      <c r="AM592" s="68" t="str">
        <f t="shared" si="78"/>
        <v>Non-Anthropogenic</v>
      </c>
      <c r="AO592" s="68"/>
      <c r="AP592" s="68"/>
      <c r="AY592" s="68"/>
      <c r="AZ592" s="68"/>
    </row>
    <row r="593" spans="1:52">
      <c r="A593" s="27">
        <v>1337</v>
      </c>
      <c r="B593" s="27" t="s">
        <v>778</v>
      </c>
      <c r="C593" s="27" t="s">
        <v>716</v>
      </c>
      <c r="D593" s="27">
        <v>13.267530000000001</v>
      </c>
      <c r="E593" s="27">
        <v>-84.179490000000001</v>
      </c>
      <c r="F593" s="27" t="s">
        <v>65</v>
      </c>
      <c r="G593" s="27">
        <v>5</v>
      </c>
      <c r="H593" s="27" t="s">
        <v>56</v>
      </c>
      <c r="I593" s="27" t="s">
        <v>717</v>
      </c>
      <c r="J593" s="27" t="s">
        <v>721</v>
      </c>
      <c r="K593" s="27"/>
      <c r="L593" s="27" t="s">
        <v>56</v>
      </c>
      <c r="M593" s="27" t="s">
        <v>65</v>
      </c>
      <c r="N593" s="27">
        <v>3</v>
      </c>
      <c r="O593" s="27" t="s">
        <v>53</v>
      </c>
      <c r="P593" s="27" t="s">
        <v>57</v>
      </c>
      <c r="Q593" s="27" t="s">
        <v>733</v>
      </c>
      <c r="R593" s="27"/>
      <c r="S593" s="27" t="s">
        <v>53</v>
      </c>
      <c r="T593" s="27"/>
      <c r="U593" s="27"/>
      <c r="V593" s="27" t="s">
        <v>778</v>
      </c>
      <c r="W593" s="27">
        <v>13.267530000000001</v>
      </c>
      <c r="X593" s="27">
        <v>-84.179490000000001</v>
      </c>
      <c r="Y593" s="27" t="s">
        <v>1983</v>
      </c>
      <c r="Z593" s="27" t="s">
        <v>1977</v>
      </c>
      <c r="AA593" s="27" t="s">
        <v>1929</v>
      </c>
      <c r="AB593" s="28">
        <f t="shared" si="74"/>
        <v>57.815444444444445</v>
      </c>
      <c r="AC593" s="28">
        <f ca="1">[3]!RandTruncNormal(AB593,VLOOKUP(Y593,$AZ$1:$BD$4,4,FALSE),0,VLOOKUP(Y593,$AZ$1:$BD$4,5,FALSE))</f>
        <v>49.891486549241293</v>
      </c>
      <c r="AD593" s="28">
        <f t="shared" si="75"/>
        <v>43.697666666666663</v>
      </c>
      <c r="AE593" s="28">
        <f ca="1">[3]!RandTruncNormal(AD593,VLOOKUP(Y593,$AZ$1:$BD$4,4,FALSE),0,VLOOKUP(Y593,$AZ$1:$BD$4,5,FALSE))</f>
        <v>37.967150824611032</v>
      </c>
      <c r="AF593" s="29">
        <f t="shared" si="72"/>
        <v>-0.22222222222222221</v>
      </c>
      <c r="AG593" s="29">
        <f t="shared" si="73"/>
        <v>-0.22222222222222221</v>
      </c>
      <c r="AH593" s="28">
        <f t="shared" si="79"/>
        <v>-14.117777777777777</v>
      </c>
      <c r="AI593" s="28">
        <f t="shared" si="76"/>
        <v>-14.117777777777777</v>
      </c>
      <c r="AJ593" s="13">
        <f t="shared" ca="1" si="77"/>
        <v>-11.924335724630261</v>
      </c>
      <c r="AK593" s="68">
        <v>0</v>
      </c>
      <c r="AL593" s="68">
        <v>0</v>
      </c>
      <c r="AM593" s="68" t="str">
        <f t="shared" si="78"/>
        <v>Non-Anthropogenic</v>
      </c>
      <c r="AO593" s="68"/>
      <c r="AP593" s="68"/>
      <c r="AY593" s="68"/>
      <c r="AZ593" s="68"/>
    </row>
    <row r="594" spans="1:52">
      <c r="A594" s="27">
        <v>1339</v>
      </c>
      <c r="B594" s="27" t="s">
        <v>779</v>
      </c>
      <c r="C594" s="27" t="s">
        <v>716</v>
      </c>
      <c r="D594" s="27">
        <v>13.267340000000001</v>
      </c>
      <c r="E594" s="27">
        <v>-83.669409999999999</v>
      </c>
      <c r="F594" s="27" t="s">
        <v>65</v>
      </c>
      <c r="G594" s="27">
        <v>4</v>
      </c>
      <c r="H594" s="27" t="s">
        <v>56</v>
      </c>
      <c r="I594" s="27" t="s">
        <v>54</v>
      </c>
      <c r="J594" s="27" t="s">
        <v>780</v>
      </c>
      <c r="K594" s="27"/>
      <c r="L594" s="27" t="s">
        <v>61</v>
      </c>
      <c r="M594" s="27" t="s">
        <v>65</v>
      </c>
      <c r="N594" s="27">
        <v>4</v>
      </c>
      <c r="O594" s="27" t="s">
        <v>53</v>
      </c>
      <c r="P594" s="27" t="s">
        <v>57</v>
      </c>
      <c r="Q594" s="27" t="s">
        <v>719</v>
      </c>
      <c r="R594" s="27"/>
      <c r="S594" s="27" t="s">
        <v>53</v>
      </c>
      <c r="T594" s="27"/>
      <c r="U594" s="27"/>
      <c r="V594" s="27" t="s">
        <v>779</v>
      </c>
      <c r="W594" s="27">
        <v>13.267340000000001</v>
      </c>
      <c r="X594" s="27">
        <v>-83.669409999999999</v>
      </c>
      <c r="Y594" s="27" t="s">
        <v>1983</v>
      </c>
      <c r="Z594" s="27" t="s">
        <v>1979</v>
      </c>
      <c r="AA594" s="27" t="s">
        <v>1929</v>
      </c>
      <c r="AB594" s="28">
        <f t="shared" si="74"/>
        <v>50.756555555555551</v>
      </c>
      <c r="AC594" s="28">
        <f ca="1">[3]!RandTruncNormal(AB594,VLOOKUP(Y594,$AZ$1:$BD$4,4,FALSE),0,VLOOKUP(Y594,$AZ$1:$BD$4,5,FALSE))</f>
        <v>66.530283421724164</v>
      </c>
      <c r="AD594" s="28">
        <f t="shared" si="75"/>
        <v>50.756555555555551</v>
      </c>
      <c r="AE594" s="28">
        <f ca="1">[3]!RandTruncNormal(AD594,VLOOKUP(Y594,$AZ$1:$BD$4,4,FALSE),0,VLOOKUP(Y594,$AZ$1:$BD$4,5,FALSE))</f>
        <v>15.037948421196768</v>
      </c>
      <c r="AF594" s="29">
        <f t="shared" si="72"/>
        <v>0</v>
      </c>
      <c r="AG594" s="29">
        <f t="shared" si="73"/>
        <v>0</v>
      </c>
      <c r="AH594" s="28">
        <f t="shared" si="79"/>
        <v>0</v>
      </c>
      <c r="AI594" s="28">
        <f t="shared" si="76"/>
        <v>0</v>
      </c>
      <c r="AJ594" s="13">
        <f t="shared" ca="1" si="77"/>
        <v>-51.492335000527397</v>
      </c>
      <c r="AK594" s="68">
        <v>0</v>
      </c>
      <c r="AL594" s="68">
        <v>0</v>
      </c>
      <c r="AM594" s="68" t="str">
        <f t="shared" si="78"/>
        <v>Non-Anthropogenic</v>
      </c>
      <c r="AO594" s="68"/>
      <c r="AP594" s="68"/>
      <c r="AY594" s="68"/>
      <c r="AZ594" s="68"/>
    </row>
    <row r="595" spans="1:52">
      <c r="A595" s="27">
        <v>1341</v>
      </c>
      <c r="B595" s="27" t="s">
        <v>781</v>
      </c>
      <c r="C595" s="27" t="s">
        <v>716</v>
      </c>
      <c r="D595" s="27">
        <v>13.35258</v>
      </c>
      <c r="E595" s="27">
        <v>-84.348590000000002</v>
      </c>
      <c r="F595" s="27" t="s">
        <v>65</v>
      </c>
      <c r="G595" s="27">
        <v>3</v>
      </c>
      <c r="H595" s="27" t="s">
        <v>56</v>
      </c>
      <c r="I595" s="27" t="s">
        <v>717</v>
      </c>
      <c r="J595" s="27" t="s">
        <v>721</v>
      </c>
      <c r="K595" s="27"/>
      <c r="L595" s="27" t="s">
        <v>56</v>
      </c>
      <c r="M595" s="27" t="s">
        <v>65</v>
      </c>
      <c r="N595" s="27">
        <v>5</v>
      </c>
      <c r="O595" s="27" t="s">
        <v>53</v>
      </c>
      <c r="P595" s="27" t="s">
        <v>57</v>
      </c>
      <c r="Q595" s="27" t="s">
        <v>740</v>
      </c>
      <c r="R595" s="27"/>
      <c r="S595" s="27" t="s">
        <v>53</v>
      </c>
      <c r="T595" s="27" t="s">
        <v>723</v>
      </c>
      <c r="U595" s="27"/>
      <c r="V595" s="27" t="s">
        <v>781</v>
      </c>
      <c r="W595" s="27">
        <v>13.35258</v>
      </c>
      <c r="X595" s="27">
        <v>-84.348590000000002</v>
      </c>
      <c r="Y595" s="27" t="s">
        <v>1983</v>
      </c>
      <c r="Z595" s="27" t="s">
        <v>1982</v>
      </c>
      <c r="AA595" s="27" t="s">
        <v>1928</v>
      </c>
      <c r="AB595" s="28">
        <f t="shared" si="74"/>
        <v>43.697666666666663</v>
      </c>
      <c r="AC595" s="28">
        <f ca="1">[3]!RandTruncNormal(AB595,VLOOKUP(Y595,$AZ$1:$BD$4,4,FALSE),0,VLOOKUP(Y595,$AZ$1:$BD$4,5,FALSE))</f>
        <v>21.175723906053197</v>
      </c>
      <c r="AD595" s="28">
        <f t="shared" si="75"/>
        <v>57.815444444444445</v>
      </c>
      <c r="AE595" s="28">
        <f ca="1">[3]!RandTruncNormal(AD595,VLOOKUP(Y595,$AZ$1:$BD$4,4,FALSE),0,VLOOKUP(Y595,$AZ$1:$BD$4,5,FALSE))</f>
        <v>41.704630282564317</v>
      </c>
      <c r="AF595" s="29">
        <f t="shared" si="72"/>
        <v>0.22222222222222221</v>
      </c>
      <c r="AG595" s="29">
        <f t="shared" si="73"/>
        <v>0.22222222222222221</v>
      </c>
      <c r="AH595" s="28">
        <f t="shared" si="79"/>
        <v>14.117777777777777</v>
      </c>
      <c r="AI595" s="28">
        <f t="shared" si="76"/>
        <v>14.117777777777777</v>
      </c>
      <c r="AJ595" s="13">
        <f t="shared" ca="1" si="77"/>
        <v>20.52890637651112</v>
      </c>
      <c r="AK595" s="68">
        <v>1</v>
      </c>
      <c r="AL595" s="68">
        <v>1</v>
      </c>
      <c r="AM595" s="68" t="str">
        <f t="shared" si="78"/>
        <v>Anthropogenic_roads_rivers</v>
      </c>
      <c r="AO595" s="68"/>
      <c r="AP595" s="68"/>
      <c r="AY595" s="68"/>
      <c r="AZ595" s="68"/>
    </row>
    <row r="596" spans="1:52">
      <c r="A596" s="27">
        <v>1342</v>
      </c>
      <c r="B596" s="27" t="s">
        <v>782</v>
      </c>
      <c r="C596" s="27" t="s">
        <v>716</v>
      </c>
      <c r="D596" s="27">
        <v>13.352499999999999</v>
      </c>
      <c r="E596" s="27">
        <v>-84.093459999999993</v>
      </c>
      <c r="F596" s="27" t="s">
        <v>65</v>
      </c>
      <c r="G596" s="27">
        <v>5</v>
      </c>
      <c r="H596" s="27" t="s">
        <v>56</v>
      </c>
      <c r="I596" s="27" t="s">
        <v>717</v>
      </c>
      <c r="J596" s="27" t="s">
        <v>721</v>
      </c>
      <c r="K596" s="27"/>
      <c r="L596" s="27" t="s">
        <v>56</v>
      </c>
      <c r="M596" s="27" t="s">
        <v>65</v>
      </c>
      <c r="N596" s="27">
        <v>4</v>
      </c>
      <c r="O596" s="27" t="s">
        <v>53</v>
      </c>
      <c r="P596" s="27" t="s">
        <v>57</v>
      </c>
      <c r="Q596" s="27" t="s">
        <v>724</v>
      </c>
      <c r="R596" s="27"/>
      <c r="S596" s="27" t="s">
        <v>53</v>
      </c>
      <c r="T596" s="27"/>
      <c r="U596" s="27"/>
      <c r="V596" s="27" t="s">
        <v>782</v>
      </c>
      <c r="W596" s="27">
        <v>13.352499999999999</v>
      </c>
      <c r="X596" s="27">
        <v>-84.093459999999993</v>
      </c>
      <c r="Y596" s="27" t="s">
        <v>1983</v>
      </c>
      <c r="Z596" s="27" t="s">
        <v>1977</v>
      </c>
      <c r="AA596" s="27" t="s">
        <v>1929</v>
      </c>
      <c r="AB596" s="28">
        <f t="shared" si="74"/>
        <v>57.815444444444445</v>
      </c>
      <c r="AC596" s="28">
        <f ca="1">[3]!RandTruncNormal(AB596,VLOOKUP(Y596,$AZ$1:$BD$4,4,FALSE),0,VLOOKUP(Y596,$AZ$1:$BD$4,5,FALSE))</f>
        <v>29.711837481969894</v>
      </c>
      <c r="AD596" s="28">
        <f t="shared" si="75"/>
        <v>50.756555555555551</v>
      </c>
      <c r="AE596" s="28">
        <f ca="1">[3]!RandTruncNormal(AD596,VLOOKUP(Y596,$AZ$1:$BD$4,4,FALSE),0,VLOOKUP(Y596,$AZ$1:$BD$4,5,FALSE))</f>
        <v>79.252004160969179</v>
      </c>
      <c r="AF596" s="29">
        <f t="shared" si="72"/>
        <v>-0.1111111111111111</v>
      </c>
      <c r="AG596" s="29">
        <f t="shared" si="73"/>
        <v>0</v>
      </c>
      <c r="AH596" s="28">
        <f t="shared" si="79"/>
        <v>0</v>
      </c>
      <c r="AI596" s="28">
        <f t="shared" si="76"/>
        <v>-7.0588888888888883</v>
      </c>
      <c r="AJ596" s="13">
        <f t="shared" ca="1" si="77"/>
        <v>49.540166678999284</v>
      </c>
      <c r="AK596" s="68">
        <v>0</v>
      </c>
      <c r="AL596" s="68">
        <v>0</v>
      </c>
      <c r="AM596" s="68" t="str">
        <f t="shared" si="78"/>
        <v>Non-Anthropogenic</v>
      </c>
      <c r="AO596" s="68"/>
      <c r="AP596" s="68"/>
      <c r="AY596" s="68"/>
      <c r="AZ596" s="68"/>
    </row>
    <row r="597" spans="1:52">
      <c r="A597" s="27">
        <v>1348</v>
      </c>
      <c r="B597" s="27" t="s">
        <v>783</v>
      </c>
      <c r="C597" s="27" t="s">
        <v>716</v>
      </c>
      <c r="D597" s="27">
        <v>13.522600000000001</v>
      </c>
      <c r="E597" s="27">
        <v>-84.433589999999995</v>
      </c>
      <c r="F597" s="27" t="s">
        <v>65</v>
      </c>
      <c r="G597" s="27">
        <v>4</v>
      </c>
      <c r="H597" s="27" t="s">
        <v>56</v>
      </c>
      <c r="I597" s="27" t="s">
        <v>717</v>
      </c>
      <c r="J597" s="27" t="s">
        <v>721</v>
      </c>
      <c r="K597" s="27"/>
      <c r="L597" s="27" t="s">
        <v>56</v>
      </c>
      <c r="M597" s="27" t="s">
        <v>65</v>
      </c>
      <c r="N597" s="27">
        <v>4</v>
      </c>
      <c r="O597" s="27" t="s">
        <v>53</v>
      </c>
      <c r="P597" s="27" t="s">
        <v>57</v>
      </c>
      <c r="Q597" s="27" t="s">
        <v>734</v>
      </c>
      <c r="R597" s="27"/>
      <c r="S597" s="27" t="s">
        <v>53</v>
      </c>
      <c r="T597" s="27" t="s">
        <v>723</v>
      </c>
      <c r="U597" s="27"/>
      <c r="V597" s="27" t="s">
        <v>783</v>
      </c>
      <c r="W597" s="27">
        <v>13.522600000000001</v>
      </c>
      <c r="X597" s="27">
        <v>-84.433589999999995</v>
      </c>
      <c r="Y597" s="27" t="s">
        <v>1983</v>
      </c>
      <c r="Z597" s="27" t="s">
        <v>1979</v>
      </c>
      <c r="AA597" s="27" t="s">
        <v>1929</v>
      </c>
      <c r="AB597" s="28">
        <f t="shared" si="74"/>
        <v>50.756555555555551</v>
      </c>
      <c r="AC597" s="28">
        <f ca="1">[3]!RandTruncNormal(AB597,VLOOKUP(Y597,$AZ$1:$BD$4,4,FALSE),0,VLOOKUP(Y597,$AZ$1:$BD$4,5,FALSE))</f>
        <v>74.905334102998651</v>
      </c>
      <c r="AD597" s="28">
        <f t="shared" si="75"/>
        <v>50.756555555555551</v>
      </c>
      <c r="AE597" s="28">
        <f ca="1">[3]!RandTruncNormal(AD597,VLOOKUP(Y597,$AZ$1:$BD$4,4,FALSE),0,VLOOKUP(Y597,$AZ$1:$BD$4,5,FALSE))</f>
        <v>90.188904824575104</v>
      </c>
      <c r="AF597" s="29">
        <f t="shared" si="72"/>
        <v>0</v>
      </c>
      <c r="AG597" s="29">
        <f t="shared" si="73"/>
        <v>0</v>
      </c>
      <c r="AH597" s="28">
        <f t="shared" si="79"/>
        <v>0</v>
      </c>
      <c r="AI597" s="28">
        <f t="shared" si="76"/>
        <v>0</v>
      </c>
      <c r="AJ597" s="13">
        <f t="shared" ca="1" si="77"/>
        <v>15.283570721576453</v>
      </c>
      <c r="AK597" s="68">
        <v>0</v>
      </c>
      <c r="AL597" s="68">
        <v>0</v>
      </c>
      <c r="AM597" s="68" t="str">
        <f t="shared" si="78"/>
        <v>Non-Anthropogenic</v>
      </c>
      <c r="AO597" s="68"/>
      <c r="AP597" s="68"/>
      <c r="AY597" s="68"/>
      <c r="AZ597" s="68"/>
    </row>
    <row r="598" spans="1:52">
      <c r="A598" s="27">
        <v>1351</v>
      </c>
      <c r="B598" s="27" t="s">
        <v>784</v>
      </c>
      <c r="C598" s="27" t="s">
        <v>716</v>
      </c>
      <c r="D598" s="27">
        <v>13.52229</v>
      </c>
      <c r="E598" s="27">
        <v>-83.668199999999999</v>
      </c>
      <c r="F598" s="27" t="s">
        <v>65</v>
      </c>
      <c r="G598" s="27">
        <v>4</v>
      </c>
      <c r="H598" s="27" t="s">
        <v>56</v>
      </c>
      <c r="I598" s="27" t="s">
        <v>717</v>
      </c>
      <c r="J598" s="27" t="s">
        <v>737</v>
      </c>
      <c r="K598" s="27"/>
      <c r="L598" s="27" t="s">
        <v>56</v>
      </c>
      <c r="M598" s="27" t="s">
        <v>65</v>
      </c>
      <c r="N598" s="27">
        <v>5</v>
      </c>
      <c r="O598" s="27" t="s">
        <v>53</v>
      </c>
      <c r="P598" s="27" t="s">
        <v>57</v>
      </c>
      <c r="Q598" s="27" t="s">
        <v>739</v>
      </c>
      <c r="R598" s="27"/>
      <c r="S598" s="27" t="s">
        <v>53</v>
      </c>
      <c r="T598" s="27"/>
      <c r="U598" s="27"/>
      <c r="V598" s="27" t="s">
        <v>784</v>
      </c>
      <c r="W598" s="27">
        <v>13.52229</v>
      </c>
      <c r="X598" s="27">
        <v>-83.668199999999999</v>
      </c>
      <c r="Y598" s="27" t="s">
        <v>1983</v>
      </c>
      <c r="Z598" s="27" t="s">
        <v>1982</v>
      </c>
      <c r="AA598" s="27" t="s">
        <v>1929</v>
      </c>
      <c r="AB598" s="28">
        <f t="shared" si="74"/>
        <v>50.756555555555551</v>
      </c>
      <c r="AC598" s="28">
        <f ca="1">[3]!RandTruncNormal(AB598,VLOOKUP(Y598,$AZ$1:$BD$4,4,FALSE),0,VLOOKUP(Y598,$AZ$1:$BD$4,5,FALSE))</f>
        <v>73.817824921419259</v>
      </c>
      <c r="AD598" s="28">
        <f t="shared" si="75"/>
        <v>57.815444444444445</v>
      </c>
      <c r="AE598" s="28">
        <f ca="1">[3]!RandTruncNormal(AD598,VLOOKUP(Y598,$AZ$1:$BD$4,4,FALSE),0,VLOOKUP(Y598,$AZ$1:$BD$4,5,FALSE))</f>
        <v>44.002069251467972</v>
      </c>
      <c r="AF598" s="29">
        <f t="shared" si="72"/>
        <v>0.1111111111111111</v>
      </c>
      <c r="AG598" s="29">
        <f t="shared" si="73"/>
        <v>0</v>
      </c>
      <c r="AH598" s="28">
        <f t="shared" si="79"/>
        <v>0</v>
      </c>
      <c r="AI598" s="28">
        <f t="shared" si="76"/>
        <v>7.0588888888888883</v>
      </c>
      <c r="AJ598" s="13">
        <f t="shared" ca="1" si="77"/>
        <v>-29.815755669951287</v>
      </c>
      <c r="AK598" s="68">
        <v>0</v>
      </c>
      <c r="AL598" s="68">
        <v>0</v>
      </c>
      <c r="AM598" s="68" t="str">
        <f t="shared" si="78"/>
        <v>Non-Anthropogenic</v>
      </c>
      <c r="AO598" s="68"/>
      <c r="AP598" s="68"/>
      <c r="AY598" s="68"/>
      <c r="AZ598" s="68"/>
    </row>
    <row r="599" spans="1:52">
      <c r="A599" s="27">
        <v>1364</v>
      </c>
      <c r="B599" s="27" t="s">
        <v>788</v>
      </c>
      <c r="C599" s="27" t="s">
        <v>716</v>
      </c>
      <c r="D599" s="27">
        <v>13.86243</v>
      </c>
      <c r="E599" s="27">
        <v>-84.093310000000002</v>
      </c>
      <c r="F599" s="27" t="s">
        <v>65</v>
      </c>
      <c r="G599" s="27">
        <v>3</v>
      </c>
      <c r="H599" s="27" t="s">
        <v>56</v>
      </c>
      <c r="I599" s="27" t="s">
        <v>717</v>
      </c>
      <c r="J599" s="27" t="s">
        <v>757</v>
      </c>
      <c r="K599" s="27"/>
      <c r="L599" s="27" t="s">
        <v>56</v>
      </c>
      <c r="M599" s="27" t="s">
        <v>65</v>
      </c>
      <c r="N599" s="27">
        <v>4</v>
      </c>
      <c r="O599" s="27" t="s">
        <v>53</v>
      </c>
      <c r="P599" s="27" t="s">
        <v>57</v>
      </c>
      <c r="Q599" s="27" t="s">
        <v>752</v>
      </c>
      <c r="R599" s="27"/>
      <c r="S599" s="27" t="s">
        <v>53</v>
      </c>
      <c r="T599" s="27"/>
      <c r="U599" s="27"/>
      <c r="V599" s="27" t="s">
        <v>788</v>
      </c>
      <c r="W599" s="27">
        <v>13.86243</v>
      </c>
      <c r="X599" s="27">
        <v>-84.093310000000002</v>
      </c>
      <c r="Y599" s="27" t="s">
        <v>1983</v>
      </c>
      <c r="Z599" s="27" t="s">
        <v>1982</v>
      </c>
      <c r="AA599" s="27" t="s">
        <v>1929</v>
      </c>
      <c r="AB599" s="28">
        <f t="shared" si="74"/>
        <v>43.697666666666663</v>
      </c>
      <c r="AC599" s="28">
        <f ca="1">[3]!RandTruncNormal(AB599,VLOOKUP(Y599,$AZ$1:$BD$4,4,FALSE),0,VLOOKUP(Y599,$AZ$1:$BD$4,5,FALSE))</f>
        <v>103.17009318909858</v>
      </c>
      <c r="AD599" s="28">
        <f t="shared" si="75"/>
        <v>50.756555555555551</v>
      </c>
      <c r="AE599" s="28">
        <f ca="1">[3]!RandTruncNormal(AD599,VLOOKUP(Y599,$AZ$1:$BD$4,4,FALSE),0,VLOOKUP(Y599,$AZ$1:$BD$4,5,FALSE))</f>
        <v>28.160280556354358</v>
      </c>
      <c r="AF599" s="29">
        <f t="shared" si="72"/>
        <v>0.1111111111111111</v>
      </c>
      <c r="AG599" s="29">
        <f t="shared" si="73"/>
        <v>0</v>
      </c>
      <c r="AH599" s="28">
        <f t="shared" si="79"/>
        <v>0</v>
      </c>
      <c r="AI599" s="28">
        <f t="shared" si="76"/>
        <v>7.0588888888888883</v>
      </c>
      <c r="AJ599" s="13">
        <f t="shared" ca="1" si="77"/>
        <v>-75.009812632744229</v>
      </c>
      <c r="AK599" s="68">
        <v>0</v>
      </c>
      <c r="AL599" s="68">
        <v>0</v>
      </c>
      <c r="AM599" s="68" t="str">
        <f t="shared" si="78"/>
        <v>Non-Anthropogenic</v>
      </c>
      <c r="AO599" s="68"/>
      <c r="AP599" s="68"/>
      <c r="AY599" s="68"/>
      <c r="AZ599" s="68"/>
    </row>
    <row r="600" spans="1:52">
      <c r="A600" s="27">
        <v>1368</v>
      </c>
      <c r="B600" s="27" t="s">
        <v>789</v>
      </c>
      <c r="C600" s="27" t="s">
        <v>716</v>
      </c>
      <c r="D600" s="27">
        <v>13.94745</v>
      </c>
      <c r="E600" s="27">
        <v>-84.179339999999996</v>
      </c>
      <c r="F600" s="27" t="s">
        <v>65</v>
      </c>
      <c r="G600" s="27">
        <v>3</v>
      </c>
      <c r="H600" s="27" t="s">
        <v>56</v>
      </c>
      <c r="I600" s="27" t="s">
        <v>717</v>
      </c>
      <c r="J600" s="27" t="s">
        <v>749</v>
      </c>
      <c r="K600" s="27"/>
      <c r="L600" s="27" t="s">
        <v>56</v>
      </c>
      <c r="M600" s="27" t="s">
        <v>65</v>
      </c>
      <c r="N600" s="27">
        <v>5</v>
      </c>
      <c r="O600" s="27" t="s">
        <v>53</v>
      </c>
      <c r="P600" s="27" t="s">
        <v>57</v>
      </c>
      <c r="Q600" s="27" t="s">
        <v>764</v>
      </c>
      <c r="R600" s="27"/>
      <c r="S600" s="27" t="s">
        <v>53</v>
      </c>
      <c r="T600" s="27"/>
      <c r="U600" s="27"/>
      <c r="V600" s="27" t="s">
        <v>789</v>
      </c>
      <c r="W600" s="27">
        <v>13.94745</v>
      </c>
      <c r="X600" s="27">
        <v>-84.179339999999996</v>
      </c>
      <c r="Y600" s="27" t="s">
        <v>1983</v>
      </c>
      <c r="Z600" s="27" t="s">
        <v>1982</v>
      </c>
      <c r="AA600" s="27" t="s">
        <v>1928</v>
      </c>
      <c r="AB600" s="28">
        <f t="shared" si="74"/>
        <v>43.697666666666663</v>
      </c>
      <c r="AC600" s="28">
        <f ca="1">[3]!RandTruncNormal(AB600,VLOOKUP(Y600,$AZ$1:$BD$4,4,FALSE),0,VLOOKUP(Y600,$AZ$1:$BD$4,5,FALSE))</f>
        <v>102.70664505798142</v>
      </c>
      <c r="AD600" s="28">
        <f t="shared" si="75"/>
        <v>57.815444444444445</v>
      </c>
      <c r="AE600" s="28">
        <f ca="1">[3]!RandTruncNormal(AD600,VLOOKUP(Y600,$AZ$1:$BD$4,4,FALSE),0,VLOOKUP(Y600,$AZ$1:$BD$4,5,FALSE))</f>
        <v>76.220714608350718</v>
      </c>
      <c r="AF600" s="29">
        <f t="shared" si="72"/>
        <v>0.22222222222222221</v>
      </c>
      <c r="AG600" s="29">
        <f t="shared" si="73"/>
        <v>0.22222222222222221</v>
      </c>
      <c r="AH600" s="28">
        <f t="shared" si="79"/>
        <v>14.117777777777777</v>
      </c>
      <c r="AI600" s="28">
        <f t="shared" si="76"/>
        <v>14.117777777777777</v>
      </c>
      <c r="AJ600" s="13">
        <f t="shared" ca="1" si="77"/>
        <v>-26.4859304496307</v>
      </c>
      <c r="AK600" s="68">
        <v>0</v>
      </c>
      <c r="AL600" s="68">
        <v>1</v>
      </c>
      <c r="AM600" s="68" t="str">
        <f t="shared" si="78"/>
        <v>Anthopogenic_roads</v>
      </c>
      <c r="AO600" s="68"/>
      <c r="AP600" s="68"/>
      <c r="AY600" s="68"/>
      <c r="AZ600" s="68"/>
    </row>
    <row r="601" spans="1:52">
      <c r="A601" s="27">
        <v>1374</v>
      </c>
      <c r="B601" s="27" t="s">
        <v>790</v>
      </c>
      <c r="C601" s="27" t="s">
        <v>716</v>
      </c>
      <c r="D601" s="27">
        <v>14.03227</v>
      </c>
      <c r="E601" s="27">
        <v>-83.753079999999997</v>
      </c>
      <c r="F601" s="27" t="s">
        <v>65</v>
      </c>
      <c r="G601" s="27">
        <v>4</v>
      </c>
      <c r="H601" s="27" t="s">
        <v>56</v>
      </c>
      <c r="I601" s="27" t="s">
        <v>717</v>
      </c>
      <c r="J601" s="27" t="s">
        <v>757</v>
      </c>
      <c r="K601" s="27"/>
      <c r="L601" s="27" t="s">
        <v>56</v>
      </c>
      <c r="M601" s="27" t="s">
        <v>65</v>
      </c>
      <c r="N601" s="27">
        <v>4</v>
      </c>
      <c r="O601" s="27" t="s">
        <v>53</v>
      </c>
      <c r="P601" s="27" t="s">
        <v>57</v>
      </c>
      <c r="Q601" s="27" t="s">
        <v>766</v>
      </c>
      <c r="R601" s="27"/>
      <c r="S601" s="27" t="s">
        <v>53</v>
      </c>
      <c r="T601" s="27"/>
      <c r="U601" s="27"/>
      <c r="V601" s="27" t="s">
        <v>790</v>
      </c>
      <c r="W601" s="27">
        <v>14.03227</v>
      </c>
      <c r="X601" s="27">
        <v>-83.753079999999997</v>
      </c>
      <c r="Y601" s="27" t="s">
        <v>1983</v>
      </c>
      <c r="Z601" s="27" t="s">
        <v>1979</v>
      </c>
      <c r="AA601" s="27" t="s">
        <v>1928</v>
      </c>
      <c r="AB601" s="28">
        <f t="shared" si="74"/>
        <v>50.756555555555551</v>
      </c>
      <c r="AC601" s="28">
        <f ca="1">[3]!RandTruncNormal(AB601,VLOOKUP(Y601,$AZ$1:$BD$4,4,FALSE),0,VLOOKUP(Y601,$AZ$1:$BD$4,5,FALSE))</f>
        <v>33.555049572298707</v>
      </c>
      <c r="AD601" s="28">
        <f t="shared" si="75"/>
        <v>50.756555555555551</v>
      </c>
      <c r="AE601" s="28">
        <f ca="1">[3]!RandTruncNormal(AD601,VLOOKUP(Y601,$AZ$1:$BD$4,4,FALSE),0,VLOOKUP(Y601,$AZ$1:$BD$4,5,FALSE))</f>
        <v>5.153059870294018</v>
      </c>
      <c r="AF601" s="29">
        <f t="shared" si="72"/>
        <v>0</v>
      </c>
      <c r="AG601" s="29">
        <f t="shared" si="73"/>
        <v>0</v>
      </c>
      <c r="AH601" s="28">
        <f t="shared" si="79"/>
        <v>0</v>
      </c>
      <c r="AI601" s="28">
        <f t="shared" si="76"/>
        <v>0</v>
      </c>
      <c r="AJ601" s="13">
        <f t="shared" ca="1" si="77"/>
        <v>-28.401989702004688</v>
      </c>
      <c r="AK601" s="68">
        <v>0</v>
      </c>
      <c r="AL601" s="68">
        <v>1</v>
      </c>
      <c r="AM601" s="68" t="str">
        <f t="shared" si="78"/>
        <v>Anthopogenic_roads</v>
      </c>
      <c r="AO601" s="68"/>
      <c r="AP601" s="68"/>
      <c r="AY601" s="68"/>
      <c r="AZ601" s="68"/>
    </row>
    <row r="602" spans="1:52">
      <c r="A602" s="27">
        <v>1375</v>
      </c>
      <c r="B602" s="27" t="s">
        <v>791</v>
      </c>
      <c r="C602" s="27" t="s">
        <v>716</v>
      </c>
      <c r="D602" s="27">
        <v>14.11736</v>
      </c>
      <c r="E602" s="27">
        <v>-84.009280000000004</v>
      </c>
      <c r="F602" s="27" t="s">
        <v>65</v>
      </c>
      <c r="G602" s="27">
        <v>4</v>
      </c>
      <c r="H602" s="27" t="s">
        <v>56</v>
      </c>
      <c r="I602" s="27" t="s">
        <v>717</v>
      </c>
      <c r="J602" s="27" t="s">
        <v>749</v>
      </c>
      <c r="K602" s="27"/>
      <c r="L602" s="27" t="s">
        <v>56</v>
      </c>
      <c r="M602" s="27" t="s">
        <v>66</v>
      </c>
      <c r="N602" s="27">
        <v>7</v>
      </c>
      <c r="O602" s="27" t="s">
        <v>53</v>
      </c>
      <c r="P602" s="27" t="s">
        <v>57</v>
      </c>
      <c r="Q602" s="27" t="s">
        <v>771</v>
      </c>
      <c r="R602" s="27"/>
      <c r="S602" s="27" t="s">
        <v>53</v>
      </c>
      <c r="T602" s="27"/>
      <c r="U602" s="27"/>
      <c r="V602" s="27" t="s">
        <v>791</v>
      </c>
      <c r="W602" s="27">
        <v>14.11736</v>
      </c>
      <c r="X602" s="27">
        <v>-84.009280000000004</v>
      </c>
      <c r="Y602" s="27" t="s">
        <v>1983</v>
      </c>
      <c r="Z602" s="27" t="s">
        <v>1982</v>
      </c>
      <c r="AA602" s="27" t="s">
        <v>1929</v>
      </c>
      <c r="AB602" s="28">
        <f t="shared" si="74"/>
        <v>50.756555555555551</v>
      </c>
      <c r="AC602" s="28">
        <f ca="1">[3]!RandTruncNormal(AB602,VLOOKUP(Y602,$AZ$1:$BD$4,4,FALSE),0,VLOOKUP(Y602,$AZ$1:$BD$4,5,FALSE))</f>
        <v>92.079568784517619</v>
      </c>
      <c r="AD602" s="28">
        <f t="shared" si="75"/>
        <v>71.933222222222227</v>
      </c>
      <c r="AE602" s="28">
        <f ca="1">[3]!RandTruncNormal(AD602,VLOOKUP(Y602,$AZ$1:$BD$4,4,FALSE),0,VLOOKUP(Y602,$AZ$1:$BD$4,5,FALSE))</f>
        <v>80.359887379846839</v>
      </c>
      <c r="AF602" s="29">
        <f t="shared" si="72"/>
        <v>0.33333333333333331</v>
      </c>
      <c r="AG602" s="29">
        <f t="shared" si="73"/>
        <v>0.33333333333333331</v>
      </c>
      <c r="AH602" s="28">
        <f t="shared" si="79"/>
        <v>21.176666666666666</v>
      </c>
      <c r="AI602" s="28">
        <f t="shared" si="76"/>
        <v>21.176666666666666</v>
      </c>
      <c r="AJ602" s="13">
        <f t="shared" ca="1" si="77"/>
        <v>-11.71968140467078</v>
      </c>
      <c r="AK602" s="68">
        <v>0</v>
      </c>
      <c r="AL602" s="68">
        <v>0</v>
      </c>
      <c r="AM602" s="68" t="str">
        <f t="shared" si="78"/>
        <v>Non-Anthropogenic</v>
      </c>
      <c r="AO602" s="68"/>
      <c r="AP602" s="68"/>
      <c r="AY602" s="68"/>
      <c r="AZ602" s="68"/>
    </row>
    <row r="603" spans="1:52">
      <c r="A603" s="27">
        <v>1376</v>
      </c>
      <c r="B603" s="27" t="s">
        <v>792</v>
      </c>
      <c r="C603" s="27" t="s">
        <v>716</v>
      </c>
      <c r="D603" s="27">
        <v>14.117279999999999</v>
      </c>
      <c r="E603" s="27">
        <v>-83.754239999999996</v>
      </c>
      <c r="F603" s="27" t="s">
        <v>65</v>
      </c>
      <c r="G603" s="27">
        <v>5</v>
      </c>
      <c r="H603" s="27" t="s">
        <v>56</v>
      </c>
      <c r="I603" s="27" t="s">
        <v>717</v>
      </c>
      <c r="J603" s="27" t="s">
        <v>757</v>
      </c>
      <c r="K603" s="27"/>
      <c r="L603" s="27" t="s">
        <v>56</v>
      </c>
      <c r="M603" s="27" t="s">
        <v>65</v>
      </c>
      <c r="N603" s="27">
        <v>4</v>
      </c>
      <c r="O603" s="27" t="s">
        <v>53</v>
      </c>
      <c r="P603" s="27" t="s">
        <v>57</v>
      </c>
      <c r="Q603" s="27" t="s">
        <v>772</v>
      </c>
      <c r="R603" s="27"/>
      <c r="S603" s="27" t="s">
        <v>53</v>
      </c>
      <c r="T603" s="27"/>
      <c r="U603" s="27"/>
      <c r="V603" s="27" t="s">
        <v>792</v>
      </c>
      <c r="W603" s="27">
        <v>14.117279999999999</v>
      </c>
      <c r="X603" s="27">
        <v>-83.754239999999996</v>
      </c>
      <c r="Y603" s="27" t="s">
        <v>1983</v>
      </c>
      <c r="Z603" s="27" t="s">
        <v>1977</v>
      </c>
      <c r="AA603" s="27" t="s">
        <v>1929</v>
      </c>
      <c r="AB603" s="28">
        <f t="shared" si="74"/>
        <v>57.815444444444445</v>
      </c>
      <c r="AC603" s="28">
        <f ca="1">[3]!RandTruncNormal(AB603,VLOOKUP(Y603,$AZ$1:$BD$4,4,FALSE),0,VLOOKUP(Y603,$AZ$1:$BD$4,5,FALSE))</f>
        <v>80.95871562587125</v>
      </c>
      <c r="AD603" s="28">
        <f t="shared" si="75"/>
        <v>50.756555555555551</v>
      </c>
      <c r="AE603" s="28">
        <f ca="1">[3]!RandTruncNormal(AD603,VLOOKUP(Y603,$AZ$1:$BD$4,4,FALSE),0,VLOOKUP(Y603,$AZ$1:$BD$4,5,FALSE))</f>
        <v>70.4266876860152</v>
      </c>
      <c r="AF603" s="29">
        <f t="shared" si="72"/>
        <v>-0.1111111111111111</v>
      </c>
      <c r="AG603" s="29">
        <f t="shared" si="73"/>
        <v>0</v>
      </c>
      <c r="AH603" s="28">
        <f t="shared" si="79"/>
        <v>0</v>
      </c>
      <c r="AI603" s="28">
        <f t="shared" si="76"/>
        <v>-7.0588888888888883</v>
      </c>
      <c r="AJ603" s="13">
        <f t="shared" ca="1" si="77"/>
        <v>-10.53202793985605</v>
      </c>
      <c r="AK603" s="68">
        <v>0</v>
      </c>
      <c r="AL603" s="68">
        <v>0</v>
      </c>
      <c r="AM603" s="68" t="str">
        <f t="shared" si="78"/>
        <v>Non-Anthropogenic</v>
      </c>
      <c r="AO603" s="68"/>
      <c r="AP603" s="68"/>
      <c r="AY603" s="68"/>
      <c r="AZ603" s="68"/>
    </row>
    <row r="604" spans="1:52">
      <c r="A604" s="27">
        <v>1379</v>
      </c>
      <c r="B604" s="27" t="s">
        <v>793</v>
      </c>
      <c r="C604" s="27" t="s">
        <v>716</v>
      </c>
      <c r="D604" s="27">
        <v>13.18303</v>
      </c>
      <c r="E604" s="27">
        <v>-84.391159999999999</v>
      </c>
      <c r="F604" s="27" t="s">
        <v>65</v>
      </c>
      <c r="G604" s="27">
        <v>4</v>
      </c>
      <c r="H604" s="27" t="s">
        <v>56</v>
      </c>
      <c r="I604" s="27" t="s">
        <v>717</v>
      </c>
      <c r="J604" s="27" t="s">
        <v>725</v>
      </c>
      <c r="K604" s="27"/>
      <c r="L604" s="27" t="s">
        <v>56</v>
      </c>
      <c r="M604" s="27" t="s">
        <v>65</v>
      </c>
      <c r="N604" s="27">
        <v>3</v>
      </c>
      <c r="O604" s="27" t="s">
        <v>53</v>
      </c>
      <c r="P604" s="27" t="s">
        <v>57</v>
      </c>
      <c r="Q604" s="27" t="s">
        <v>732</v>
      </c>
      <c r="R604" s="27"/>
      <c r="S604" s="27" t="s">
        <v>53</v>
      </c>
      <c r="T604" s="27"/>
      <c r="U604" s="27"/>
      <c r="V604" s="27" t="s">
        <v>793</v>
      </c>
      <c r="W604" s="27">
        <v>13.18303</v>
      </c>
      <c r="X604" s="27">
        <v>-84.391159999999999</v>
      </c>
      <c r="Y604" s="27" t="s">
        <v>1983</v>
      </c>
      <c r="Z604" s="27" t="s">
        <v>1977</v>
      </c>
      <c r="AA604" s="27" t="s">
        <v>1929</v>
      </c>
      <c r="AB604" s="28">
        <f t="shared" si="74"/>
        <v>50.756555555555551</v>
      </c>
      <c r="AC604" s="28">
        <f ca="1">[3]!RandTruncNormal(AB604,VLOOKUP(Y604,$AZ$1:$BD$4,4,FALSE),0,VLOOKUP(Y604,$AZ$1:$BD$4,5,FALSE))</f>
        <v>46.808230593542575</v>
      </c>
      <c r="AD604" s="28">
        <f t="shared" si="75"/>
        <v>43.697666666666663</v>
      </c>
      <c r="AE604" s="28">
        <f ca="1">[3]!RandTruncNormal(AD604,VLOOKUP(Y604,$AZ$1:$BD$4,4,FALSE),0,VLOOKUP(Y604,$AZ$1:$BD$4,5,FALSE))</f>
        <v>31.269124036484165</v>
      </c>
      <c r="AF604" s="29">
        <f t="shared" si="72"/>
        <v>-0.1111111111111111</v>
      </c>
      <c r="AG604" s="29">
        <f t="shared" si="73"/>
        <v>0</v>
      </c>
      <c r="AH604" s="28">
        <f t="shared" si="79"/>
        <v>0</v>
      </c>
      <c r="AI604" s="28">
        <f t="shared" si="76"/>
        <v>-7.0588888888888883</v>
      </c>
      <c r="AJ604" s="13">
        <f t="shared" ca="1" si="77"/>
        <v>-15.53910655705841</v>
      </c>
      <c r="AK604" s="68">
        <v>0</v>
      </c>
      <c r="AL604" s="68">
        <v>1</v>
      </c>
      <c r="AM604" s="68" t="str">
        <f t="shared" si="78"/>
        <v>Anthopogenic_roads</v>
      </c>
      <c r="AO604" s="68"/>
      <c r="AP604" s="68"/>
      <c r="AY604" s="68"/>
      <c r="AZ604" s="68"/>
    </row>
    <row r="605" spans="1:52">
      <c r="A605" s="27">
        <v>1382</v>
      </c>
      <c r="B605" s="27" t="s">
        <v>794</v>
      </c>
      <c r="C605" s="27" t="s">
        <v>716</v>
      </c>
      <c r="D605" s="27">
        <v>13.18289</v>
      </c>
      <c r="E605" s="27">
        <v>-83.710819999999998</v>
      </c>
      <c r="F605" s="27" t="s">
        <v>65</v>
      </c>
      <c r="G605" s="27">
        <v>5</v>
      </c>
      <c r="H605" s="27" t="s">
        <v>56</v>
      </c>
      <c r="I605" s="27" t="s">
        <v>717</v>
      </c>
      <c r="J605" s="27" t="s">
        <v>728</v>
      </c>
      <c r="K605" s="27"/>
      <c r="L605" s="27" t="s">
        <v>56</v>
      </c>
      <c r="M605" s="27" t="s">
        <v>65</v>
      </c>
      <c r="N605" s="27">
        <v>5</v>
      </c>
      <c r="O605" s="27" t="s">
        <v>53</v>
      </c>
      <c r="P605" s="27" t="s">
        <v>57</v>
      </c>
      <c r="Q605" s="27" t="s">
        <v>729</v>
      </c>
      <c r="R605" s="27"/>
      <c r="S605" s="27" t="s">
        <v>53</v>
      </c>
      <c r="T605" s="27"/>
      <c r="U605" s="27"/>
      <c r="V605" s="27" t="s">
        <v>794</v>
      </c>
      <c r="W605" s="27">
        <v>13.18289</v>
      </c>
      <c r="X605" s="27">
        <v>-83.710819999999998</v>
      </c>
      <c r="Y605" s="27" t="s">
        <v>1983</v>
      </c>
      <c r="Z605" s="27" t="s">
        <v>1979</v>
      </c>
      <c r="AA605" s="27" t="s">
        <v>1929</v>
      </c>
      <c r="AB605" s="28">
        <f t="shared" si="74"/>
        <v>57.815444444444445</v>
      </c>
      <c r="AC605" s="28">
        <f ca="1">[3]!RandTruncNormal(AB605,VLOOKUP(Y605,$AZ$1:$BD$4,4,FALSE),0,VLOOKUP(Y605,$AZ$1:$BD$4,5,FALSE))</f>
        <v>75.099467731958555</v>
      </c>
      <c r="AD605" s="28">
        <f t="shared" si="75"/>
        <v>57.815444444444445</v>
      </c>
      <c r="AE605" s="28">
        <f ca="1">[3]!RandTruncNormal(AD605,VLOOKUP(Y605,$AZ$1:$BD$4,4,FALSE),0,VLOOKUP(Y605,$AZ$1:$BD$4,5,FALSE))</f>
        <v>46.186824261817854</v>
      </c>
      <c r="AF605" s="29">
        <f t="shared" si="72"/>
        <v>0</v>
      </c>
      <c r="AG605" s="29">
        <f t="shared" si="73"/>
        <v>0</v>
      </c>
      <c r="AH605" s="28">
        <f t="shared" si="79"/>
        <v>0</v>
      </c>
      <c r="AI605" s="28">
        <f t="shared" si="76"/>
        <v>0</v>
      </c>
      <c r="AJ605" s="13">
        <f t="shared" ca="1" si="77"/>
        <v>-28.912643470140701</v>
      </c>
      <c r="AK605" s="68">
        <v>0</v>
      </c>
      <c r="AL605" s="68">
        <v>0</v>
      </c>
      <c r="AM605" s="68" t="str">
        <f t="shared" si="78"/>
        <v>Non-Anthropogenic</v>
      </c>
      <c r="AO605" s="68"/>
      <c r="AP605" s="68"/>
      <c r="AY605" s="68"/>
      <c r="AZ605" s="68"/>
    </row>
    <row r="606" spans="1:52">
      <c r="A606" s="27">
        <v>1384</v>
      </c>
      <c r="B606" s="27" t="s">
        <v>795</v>
      </c>
      <c r="C606" s="27" t="s">
        <v>716</v>
      </c>
      <c r="D606" s="27">
        <v>13.268000000000001</v>
      </c>
      <c r="E606" s="27">
        <v>-84.221990000000005</v>
      </c>
      <c r="F606" s="27" t="s">
        <v>65</v>
      </c>
      <c r="G606" s="27">
        <v>4</v>
      </c>
      <c r="H606" s="27" t="s">
        <v>56</v>
      </c>
      <c r="I606" s="27" t="s">
        <v>717</v>
      </c>
      <c r="J606" s="27" t="s">
        <v>721</v>
      </c>
      <c r="K606" s="27"/>
      <c r="L606" s="27" t="s">
        <v>56</v>
      </c>
      <c r="M606" s="27" t="s">
        <v>65</v>
      </c>
      <c r="N606" s="27">
        <v>4</v>
      </c>
      <c r="O606" s="27" t="s">
        <v>53</v>
      </c>
      <c r="P606" s="27" t="s">
        <v>57</v>
      </c>
      <c r="Q606" s="27" t="s">
        <v>722</v>
      </c>
      <c r="R606" s="27"/>
      <c r="S606" s="27" t="s">
        <v>53</v>
      </c>
      <c r="T606" s="27"/>
      <c r="U606" s="27"/>
      <c r="V606" s="27" t="s">
        <v>795</v>
      </c>
      <c r="W606" s="27">
        <v>13.268000000000001</v>
      </c>
      <c r="X606" s="27">
        <v>-84.221990000000005</v>
      </c>
      <c r="Y606" s="27" t="s">
        <v>1983</v>
      </c>
      <c r="Z606" s="27" t="s">
        <v>1979</v>
      </c>
      <c r="AA606" s="27" t="s">
        <v>1929</v>
      </c>
      <c r="AB606" s="28">
        <f t="shared" si="74"/>
        <v>50.756555555555551</v>
      </c>
      <c r="AC606" s="28">
        <f ca="1">[3]!RandTruncNormal(AB606,VLOOKUP(Y606,$AZ$1:$BD$4,4,FALSE),0,VLOOKUP(Y606,$AZ$1:$BD$4,5,FALSE))</f>
        <v>74.587285318991064</v>
      </c>
      <c r="AD606" s="28">
        <f t="shared" si="75"/>
        <v>50.756555555555551</v>
      </c>
      <c r="AE606" s="28">
        <f ca="1">[3]!RandTruncNormal(AD606,VLOOKUP(Y606,$AZ$1:$BD$4,4,FALSE),0,VLOOKUP(Y606,$AZ$1:$BD$4,5,FALSE))</f>
        <v>69.350955513372142</v>
      </c>
      <c r="AF606" s="29">
        <f t="shared" si="72"/>
        <v>0</v>
      </c>
      <c r="AG606" s="29">
        <f t="shared" si="73"/>
        <v>0</v>
      </c>
      <c r="AH606" s="28">
        <f t="shared" si="79"/>
        <v>0</v>
      </c>
      <c r="AI606" s="28">
        <f t="shared" si="76"/>
        <v>0</v>
      </c>
      <c r="AJ606" s="13">
        <f t="shared" ca="1" si="77"/>
        <v>-5.2363298056189223</v>
      </c>
      <c r="AK606" s="68">
        <v>1</v>
      </c>
      <c r="AL606" s="68">
        <v>0</v>
      </c>
      <c r="AM606" s="68" t="str">
        <f t="shared" si="78"/>
        <v>Anthropogenic_rivers</v>
      </c>
      <c r="AO606" s="68"/>
      <c r="AP606" s="68"/>
      <c r="AY606" s="68"/>
      <c r="AZ606" s="68"/>
    </row>
    <row r="607" spans="1:52">
      <c r="A607" s="27">
        <v>1399</v>
      </c>
      <c r="B607" s="27" t="s">
        <v>796</v>
      </c>
      <c r="C607" s="27" t="s">
        <v>716</v>
      </c>
      <c r="D607" s="27">
        <v>13.60801</v>
      </c>
      <c r="E607" s="27">
        <v>-84.391949999999994</v>
      </c>
      <c r="F607" s="27" t="s">
        <v>65</v>
      </c>
      <c r="G607" s="27">
        <v>3</v>
      </c>
      <c r="H607" s="27" t="s">
        <v>56</v>
      </c>
      <c r="I607" s="27" t="s">
        <v>717</v>
      </c>
      <c r="J607" s="27" t="s">
        <v>721</v>
      </c>
      <c r="K607" s="27"/>
      <c r="L607" s="27" t="s">
        <v>56</v>
      </c>
      <c r="M607" s="27" t="s">
        <v>65</v>
      </c>
      <c r="N607" s="27">
        <v>4</v>
      </c>
      <c r="O607" s="27" t="s">
        <v>53</v>
      </c>
      <c r="P607" s="27" t="s">
        <v>57</v>
      </c>
      <c r="Q607" s="27" t="s">
        <v>786</v>
      </c>
      <c r="R607" s="27"/>
      <c r="S607" s="27" t="s">
        <v>53</v>
      </c>
      <c r="T607" s="27" t="s">
        <v>723</v>
      </c>
      <c r="U607" s="27"/>
      <c r="V607" s="27" t="s">
        <v>796</v>
      </c>
      <c r="W607" s="27">
        <v>13.60801</v>
      </c>
      <c r="X607" s="27">
        <v>-84.391949999999994</v>
      </c>
      <c r="Y607" s="27" t="s">
        <v>1983</v>
      </c>
      <c r="Z607" s="27" t="s">
        <v>1982</v>
      </c>
      <c r="AA607" s="27" t="s">
        <v>1929</v>
      </c>
      <c r="AB607" s="28">
        <f t="shared" si="74"/>
        <v>43.697666666666663</v>
      </c>
      <c r="AC607" s="28">
        <f ca="1">[3]!RandTruncNormal(AB607,VLOOKUP(Y607,$AZ$1:$BD$4,4,FALSE),0,VLOOKUP(Y607,$AZ$1:$BD$4,5,FALSE))</f>
        <v>62.005116325921747</v>
      </c>
      <c r="AD607" s="28">
        <f t="shared" si="75"/>
        <v>50.756555555555551</v>
      </c>
      <c r="AE607" s="28">
        <f ca="1">[3]!RandTruncNormal(AD607,VLOOKUP(Y607,$AZ$1:$BD$4,4,FALSE),0,VLOOKUP(Y607,$AZ$1:$BD$4,5,FALSE))</f>
        <v>44.259966564586591</v>
      </c>
      <c r="AF607" s="29">
        <f t="shared" si="72"/>
        <v>0.1111111111111111</v>
      </c>
      <c r="AG607" s="29">
        <f t="shared" si="73"/>
        <v>0</v>
      </c>
      <c r="AH607" s="28">
        <f t="shared" si="79"/>
        <v>0</v>
      </c>
      <c r="AI607" s="28">
        <f t="shared" si="76"/>
        <v>7.0588888888888883</v>
      </c>
      <c r="AJ607" s="13">
        <f t="shared" ca="1" si="77"/>
        <v>-17.745149761335156</v>
      </c>
      <c r="AK607" s="68">
        <v>0</v>
      </c>
      <c r="AL607" s="68">
        <v>0</v>
      </c>
      <c r="AM607" s="68" t="str">
        <f t="shared" si="78"/>
        <v>Non-Anthropogenic</v>
      </c>
      <c r="AO607" s="68"/>
      <c r="AP607" s="68"/>
      <c r="AY607" s="68"/>
      <c r="AZ607" s="68"/>
    </row>
    <row r="608" spans="1:52">
      <c r="A608" s="27">
        <v>1417</v>
      </c>
      <c r="B608" s="27" t="s">
        <v>797</v>
      </c>
      <c r="C608" s="27" t="s">
        <v>716</v>
      </c>
      <c r="D608" s="27">
        <v>14.024419999999999</v>
      </c>
      <c r="E608" s="27">
        <v>-84.216669999999993</v>
      </c>
      <c r="F608" s="27" t="s">
        <v>65</v>
      </c>
      <c r="G608" s="27">
        <v>5</v>
      </c>
      <c r="H608" s="27" t="s">
        <v>53</v>
      </c>
      <c r="I608" s="27" t="s">
        <v>717</v>
      </c>
      <c r="J608" s="27" t="s">
        <v>749</v>
      </c>
      <c r="K608" s="27"/>
      <c r="L608" s="27" t="s">
        <v>56</v>
      </c>
      <c r="M608" s="27" t="s">
        <v>65</v>
      </c>
      <c r="N608" s="27">
        <v>3</v>
      </c>
      <c r="O608" s="27" t="s">
        <v>56</v>
      </c>
      <c r="P608" s="27" t="s">
        <v>57</v>
      </c>
      <c r="Q608" s="27" t="s">
        <v>764</v>
      </c>
      <c r="R608" s="27"/>
      <c r="S608" s="27" t="s">
        <v>53</v>
      </c>
      <c r="T608" s="27"/>
      <c r="U608" s="27"/>
      <c r="V608" s="27" t="s">
        <v>797</v>
      </c>
      <c r="W608" s="27">
        <v>14.032920000000001</v>
      </c>
      <c r="X608" s="27">
        <v>-84.220830000000007</v>
      </c>
      <c r="Y608" s="27" t="s">
        <v>1983</v>
      </c>
      <c r="Z608" s="27" t="s">
        <v>1977</v>
      </c>
      <c r="AA608" s="27" t="s">
        <v>1928</v>
      </c>
      <c r="AB608" s="28">
        <f t="shared" si="74"/>
        <v>57.815444444444445</v>
      </c>
      <c r="AC608" s="28">
        <f ca="1">[3]!RandTruncNormal(AB608,VLOOKUP(Y608,$AZ$1:$BD$4,4,FALSE),0,VLOOKUP(Y608,$AZ$1:$BD$4,5,FALSE))</f>
        <v>31.035992295392127</v>
      </c>
      <c r="AD608" s="28">
        <f t="shared" si="75"/>
        <v>43.697666666666663</v>
      </c>
      <c r="AE608" s="28">
        <f ca="1">[3]!RandTruncNormal(AD608,VLOOKUP(Y608,$AZ$1:$BD$4,4,FALSE),0,VLOOKUP(Y608,$AZ$1:$BD$4,5,FALSE))</f>
        <v>77.98706535483548</v>
      </c>
      <c r="AF608" s="29">
        <f t="shared" si="72"/>
        <v>-0.22222222222222221</v>
      </c>
      <c r="AG608" s="29">
        <f t="shared" si="73"/>
        <v>-0.22222222222222221</v>
      </c>
      <c r="AH608" s="28">
        <f t="shared" si="79"/>
        <v>-14.117777777777777</v>
      </c>
      <c r="AI608" s="28">
        <f t="shared" si="76"/>
        <v>-14.117777777777777</v>
      </c>
      <c r="AJ608" s="13">
        <f t="shared" ca="1" si="77"/>
        <v>46.951073059443353</v>
      </c>
      <c r="AK608" s="68">
        <v>1</v>
      </c>
      <c r="AL608" s="68">
        <v>1</v>
      </c>
      <c r="AM608" s="68" t="str">
        <f t="shared" si="78"/>
        <v>Anthropogenic_roads_rivers</v>
      </c>
      <c r="AO608" s="68"/>
      <c r="AP608" s="68"/>
      <c r="AY608" s="68"/>
      <c r="AZ608" s="68"/>
    </row>
    <row r="609" spans="1:52">
      <c r="A609" s="27">
        <v>1419</v>
      </c>
      <c r="B609" s="27" t="s">
        <v>798</v>
      </c>
      <c r="C609" s="27" t="s">
        <v>716</v>
      </c>
      <c r="D609" s="27">
        <v>14.03281</v>
      </c>
      <c r="E609" s="27">
        <v>-83.710560000000001</v>
      </c>
      <c r="F609" s="27" t="s">
        <v>65</v>
      </c>
      <c r="G609" s="27">
        <v>4</v>
      </c>
      <c r="H609" s="27" t="s">
        <v>56</v>
      </c>
      <c r="I609" s="27" t="s">
        <v>717</v>
      </c>
      <c r="J609" s="27" t="s">
        <v>757</v>
      </c>
      <c r="K609" s="27"/>
      <c r="L609" s="27" t="s">
        <v>56</v>
      </c>
      <c r="M609" s="27" t="s">
        <v>65</v>
      </c>
      <c r="N609" s="27">
        <v>3</v>
      </c>
      <c r="O609" s="27" t="s">
        <v>53</v>
      </c>
      <c r="P609" s="27" t="s">
        <v>57</v>
      </c>
      <c r="Q609" s="27" t="s">
        <v>766</v>
      </c>
      <c r="R609" s="27"/>
      <c r="S609" s="27" t="s">
        <v>53</v>
      </c>
      <c r="T609" s="27"/>
      <c r="U609" s="27"/>
      <c r="V609" s="27" t="s">
        <v>798</v>
      </c>
      <c r="W609" s="27">
        <v>14.03281</v>
      </c>
      <c r="X609" s="27">
        <v>-83.710560000000001</v>
      </c>
      <c r="Y609" s="27" t="s">
        <v>1983</v>
      </c>
      <c r="Z609" s="27" t="s">
        <v>1977</v>
      </c>
      <c r="AA609" s="27" t="s">
        <v>1928</v>
      </c>
      <c r="AB609" s="28">
        <f t="shared" si="74"/>
        <v>50.756555555555551</v>
      </c>
      <c r="AC609" s="28">
        <f ca="1">[3]!RandTruncNormal(AB609,VLOOKUP(Y609,$AZ$1:$BD$4,4,FALSE),0,VLOOKUP(Y609,$AZ$1:$BD$4,5,FALSE))</f>
        <v>52.398188657815517</v>
      </c>
      <c r="AD609" s="28">
        <f t="shared" si="75"/>
        <v>43.697666666666663</v>
      </c>
      <c r="AE609" s="28">
        <f ca="1">[3]!RandTruncNormal(AD609,VLOOKUP(Y609,$AZ$1:$BD$4,4,FALSE),0,VLOOKUP(Y609,$AZ$1:$BD$4,5,FALSE))</f>
        <v>5.7322353616835651</v>
      </c>
      <c r="AF609" s="29">
        <f t="shared" si="72"/>
        <v>-0.1111111111111111</v>
      </c>
      <c r="AG609" s="29">
        <f t="shared" si="73"/>
        <v>0</v>
      </c>
      <c r="AH609" s="28">
        <f t="shared" si="79"/>
        <v>0</v>
      </c>
      <c r="AI609" s="28">
        <f t="shared" si="76"/>
        <v>-7.0588888888888883</v>
      </c>
      <c r="AJ609" s="13">
        <f t="shared" ca="1" si="77"/>
        <v>-46.665953296131953</v>
      </c>
      <c r="AK609" s="68">
        <v>0</v>
      </c>
      <c r="AL609" s="68">
        <v>1</v>
      </c>
      <c r="AM609" s="68" t="str">
        <f t="shared" si="78"/>
        <v>Anthopogenic_roads</v>
      </c>
      <c r="AO609" s="68"/>
      <c r="AP609" s="68"/>
      <c r="AY609" s="68"/>
      <c r="AZ609" s="68"/>
    </row>
    <row r="610" spans="1:52">
      <c r="A610" s="27">
        <v>1420</v>
      </c>
      <c r="B610" s="27" t="s">
        <v>799</v>
      </c>
      <c r="C610" s="27" t="s">
        <v>716</v>
      </c>
      <c r="D610" s="27">
        <v>14.11792</v>
      </c>
      <c r="E610" s="27">
        <v>-84.221810000000005</v>
      </c>
      <c r="F610" s="27" t="s">
        <v>65</v>
      </c>
      <c r="G610" s="27">
        <v>3</v>
      </c>
      <c r="H610" s="27" t="s">
        <v>53</v>
      </c>
      <c r="I610" s="27" t="s">
        <v>717</v>
      </c>
      <c r="J610" s="27" t="s">
        <v>749</v>
      </c>
      <c r="K610" s="27"/>
      <c r="L610" s="27" t="s">
        <v>56</v>
      </c>
      <c r="M610" s="27" t="s">
        <v>65</v>
      </c>
      <c r="N610" s="27">
        <v>5</v>
      </c>
      <c r="O610" s="27" t="s">
        <v>53</v>
      </c>
      <c r="P610" s="27" t="s">
        <v>57</v>
      </c>
      <c r="Q610" s="27" t="s">
        <v>800</v>
      </c>
      <c r="R610" s="27"/>
      <c r="S610" s="27" t="s">
        <v>53</v>
      </c>
      <c r="T610" s="27"/>
      <c r="U610" s="27"/>
      <c r="V610" s="27" t="s">
        <v>799</v>
      </c>
      <c r="W610" s="27">
        <v>14.11792</v>
      </c>
      <c r="X610" s="27">
        <v>-84.221810000000005</v>
      </c>
      <c r="Y610" s="27" t="s">
        <v>1983</v>
      </c>
      <c r="Z610" s="27" t="s">
        <v>1982</v>
      </c>
      <c r="AA610" s="27" t="s">
        <v>1929</v>
      </c>
      <c r="AB610" s="28">
        <f t="shared" si="74"/>
        <v>43.697666666666663</v>
      </c>
      <c r="AC610" s="28">
        <f ca="1">[3]!RandTruncNormal(AB610,VLOOKUP(Y610,$AZ$1:$BD$4,4,FALSE),0,VLOOKUP(Y610,$AZ$1:$BD$4,5,FALSE))</f>
        <v>10.390314831169622</v>
      </c>
      <c r="AD610" s="28">
        <f t="shared" si="75"/>
        <v>57.815444444444445</v>
      </c>
      <c r="AE610" s="28">
        <f ca="1">[3]!RandTruncNormal(AD610,VLOOKUP(Y610,$AZ$1:$BD$4,4,FALSE),0,VLOOKUP(Y610,$AZ$1:$BD$4,5,FALSE))</f>
        <v>42.030986911981088</v>
      </c>
      <c r="AF610" s="29">
        <f t="shared" si="72"/>
        <v>0.22222222222222221</v>
      </c>
      <c r="AG610" s="29">
        <f t="shared" si="73"/>
        <v>0.22222222222222221</v>
      </c>
      <c r="AH610" s="28">
        <f t="shared" si="79"/>
        <v>14.117777777777777</v>
      </c>
      <c r="AI610" s="28">
        <f t="shared" si="76"/>
        <v>14.117777777777777</v>
      </c>
      <c r="AJ610" s="13">
        <f t="shared" ca="1" si="77"/>
        <v>31.640672080811466</v>
      </c>
      <c r="AK610" s="68">
        <v>0</v>
      </c>
      <c r="AL610" s="68">
        <v>0</v>
      </c>
      <c r="AM610" s="68" t="str">
        <f t="shared" si="78"/>
        <v>Non-Anthropogenic</v>
      </c>
      <c r="AO610" s="68"/>
      <c r="AP610" s="68"/>
      <c r="AY610" s="68"/>
      <c r="AZ610" s="68"/>
    </row>
    <row r="611" spans="1:52">
      <c r="A611" s="27">
        <v>1428</v>
      </c>
      <c r="B611" s="27" t="s">
        <v>801</v>
      </c>
      <c r="C611" s="27" t="s">
        <v>716</v>
      </c>
      <c r="D611" s="27">
        <v>13.14007</v>
      </c>
      <c r="E611" s="27">
        <v>-84.349209999999999</v>
      </c>
      <c r="F611" s="27" t="s">
        <v>65</v>
      </c>
      <c r="G611" s="27">
        <v>3</v>
      </c>
      <c r="H611" s="27" t="s">
        <v>56</v>
      </c>
      <c r="I611" s="27" t="s">
        <v>717</v>
      </c>
      <c r="J611" s="27" t="s">
        <v>725</v>
      </c>
      <c r="K611" s="27"/>
      <c r="L611" s="27" t="s">
        <v>56</v>
      </c>
      <c r="M611" s="27" t="s">
        <v>65</v>
      </c>
      <c r="N611" s="27">
        <v>3</v>
      </c>
      <c r="O611" s="27" t="s">
        <v>53</v>
      </c>
      <c r="P611" s="27" t="s">
        <v>57</v>
      </c>
      <c r="Q611" s="27" t="s">
        <v>732</v>
      </c>
      <c r="R611" s="27"/>
      <c r="S611" s="27" t="s">
        <v>53</v>
      </c>
      <c r="T611" s="27"/>
      <c r="U611" s="27"/>
      <c r="V611" s="27" t="s">
        <v>801</v>
      </c>
      <c r="W611" s="27">
        <v>13.14007</v>
      </c>
      <c r="X611" s="27">
        <v>-84.349209999999999</v>
      </c>
      <c r="Y611" s="27" t="s">
        <v>1983</v>
      </c>
      <c r="Z611" s="27" t="s">
        <v>1979</v>
      </c>
      <c r="AA611" s="27" t="s">
        <v>1929</v>
      </c>
      <c r="AB611" s="28">
        <f t="shared" si="74"/>
        <v>43.697666666666663</v>
      </c>
      <c r="AC611" s="28">
        <f ca="1">[3]!RandTruncNormal(AB611,VLOOKUP(Y611,$AZ$1:$BD$4,4,FALSE),0,VLOOKUP(Y611,$AZ$1:$BD$4,5,FALSE))</f>
        <v>52.815873922848596</v>
      </c>
      <c r="AD611" s="28">
        <f t="shared" si="75"/>
        <v>43.697666666666663</v>
      </c>
      <c r="AE611" s="28">
        <f ca="1">[3]!RandTruncNormal(AD611,VLOOKUP(Y611,$AZ$1:$BD$4,4,FALSE),0,VLOOKUP(Y611,$AZ$1:$BD$4,5,FALSE))</f>
        <v>78.392928481788488</v>
      </c>
      <c r="AF611" s="29">
        <f t="shared" si="72"/>
        <v>0</v>
      </c>
      <c r="AG611" s="29">
        <f t="shared" si="73"/>
        <v>0</v>
      </c>
      <c r="AH611" s="28">
        <f t="shared" si="79"/>
        <v>0</v>
      </c>
      <c r="AI611" s="28">
        <f t="shared" si="76"/>
        <v>0</v>
      </c>
      <c r="AJ611" s="13">
        <f t="shared" ca="1" si="77"/>
        <v>25.577054558939892</v>
      </c>
      <c r="AK611" s="68">
        <v>1</v>
      </c>
      <c r="AL611" s="68">
        <v>1</v>
      </c>
      <c r="AM611" s="68" t="str">
        <f t="shared" si="78"/>
        <v>Anthropogenic_roads_rivers</v>
      </c>
      <c r="AO611" s="68"/>
      <c r="AP611" s="68"/>
      <c r="AY611" s="68"/>
      <c r="AZ611" s="68"/>
    </row>
    <row r="612" spans="1:52">
      <c r="A612" s="27">
        <v>1430</v>
      </c>
      <c r="B612" s="27" t="s">
        <v>803</v>
      </c>
      <c r="C612" s="27" t="s">
        <v>716</v>
      </c>
      <c r="D612" s="27">
        <v>13.13987</v>
      </c>
      <c r="E612" s="27">
        <v>-83.839060000000003</v>
      </c>
      <c r="F612" s="27" t="s">
        <v>65</v>
      </c>
      <c r="G612" s="27">
        <v>5</v>
      </c>
      <c r="H612" s="27" t="s">
        <v>56</v>
      </c>
      <c r="I612" s="27" t="s">
        <v>717</v>
      </c>
      <c r="J612" s="27" t="s">
        <v>728</v>
      </c>
      <c r="K612" s="27"/>
      <c r="L612" s="27" t="s">
        <v>56</v>
      </c>
      <c r="M612" s="27" t="s">
        <v>65</v>
      </c>
      <c r="N612" s="27">
        <v>4</v>
      </c>
      <c r="O612" s="27" t="s">
        <v>53</v>
      </c>
      <c r="P612" s="27" t="s">
        <v>57</v>
      </c>
      <c r="Q612" s="27" t="s">
        <v>729</v>
      </c>
      <c r="R612" s="27"/>
      <c r="S612" s="27" t="s">
        <v>53</v>
      </c>
      <c r="T612" s="27"/>
      <c r="U612" s="27"/>
      <c r="V612" s="27" t="s">
        <v>803</v>
      </c>
      <c r="W612" s="27">
        <v>13.13987</v>
      </c>
      <c r="X612" s="27">
        <v>-83.839060000000003</v>
      </c>
      <c r="Y612" s="27" t="s">
        <v>1983</v>
      </c>
      <c r="Z612" s="27" t="s">
        <v>1977</v>
      </c>
      <c r="AA612" s="27" t="s">
        <v>1929</v>
      </c>
      <c r="AB612" s="28">
        <f t="shared" si="74"/>
        <v>57.815444444444445</v>
      </c>
      <c r="AC612" s="28">
        <f ca="1">[3]!RandTruncNormal(AB612,VLOOKUP(Y612,$AZ$1:$BD$4,4,FALSE),0,VLOOKUP(Y612,$AZ$1:$BD$4,5,FALSE))</f>
        <v>98.089472810874611</v>
      </c>
      <c r="AD612" s="28">
        <f t="shared" si="75"/>
        <v>50.756555555555551</v>
      </c>
      <c r="AE612" s="28">
        <f ca="1">[3]!RandTruncNormal(AD612,VLOOKUP(Y612,$AZ$1:$BD$4,4,FALSE),0,VLOOKUP(Y612,$AZ$1:$BD$4,5,FALSE))</f>
        <v>49.132053211198127</v>
      </c>
      <c r="AF612" s="29">
        <f t="shared" si="72"/>
        <v>-0.1111111111111111</v>
      </c>
      <c r="AG612" s="29">
        <f t="shared" si="73"/>
        <v>0</v>
      </c>
      <c r="AH612" s="28">
        <f t="shared" si="79"/>
        <v>0</v>
      </c>
      <c r="AI612" s="28">
        <f t="shared" si="76"/>
        <v>-7.0588888888888883</v>
      </c>
      <c r="AJ612" s="13">
        <f t="shared" ca="1" si="77"/>
        <v>-48.957419599676484</v>
      </c>
      <c r="AK612" s="68">
        <v>1</v>
      </c>
      <c r="AL612" s="68">
        <v>0</v>
      </c>
      <c r="AM612" s="68" t="str">
        <f t="shared" si="78"/>
        <v>Anthropogenic_rivers</v>
      </c>
      <c r="AO612" s="68"/>
      <c r="AP612" s="68"/>
      <c r="AY612" s="68"/>
      <c r="AZ612" s="68"/>
    </row>
    <row r="613" spans="1:52">
      <c r="A613" s="27">
        <v>1432</v>
      </c>
      <c r="B613" s="27" t="s">
        <v>804</v>
      </c>
      <c r="C613" s="27" t="s">
        <v>716</v>
      </c>
      <c r="D613" s="27">
        <v>13.22601</v>
      </c>
      <c r="E613" s="27">
        <v>-84.264880000000005</v>
      </c>
      <c r="F613" s="27" t="s">
        <v>65</v>
      </c>
      <c r="G613" s="27">
        <v>4</v>
      </c>
      <c r="H613" s="27" t="s">
        <v>56</v>
      </c>
      <c r="I613" s="27" t="s">
        <v>717</v>
      </c>
      <c r="J613" s="27" t="s">
        <v>721</v>
      </c>
      <c r="K613" s="27"/>
      <c r="L613" s="27" t="s">
        <v>56</v>
      </c>
      <c r="M613" s="27" t="s">
        <v>65</v>
      </c>
      <c r="N613" s="27">
        <v>3</v>
      </c>
      <c r="O613" s="27" t="s">
        <v>53</v>
      </c>
      <c r="P613" s="27" t="s">
        <v>57</v>
      </c>
      <c r="Q613" s="27" t="s">
        <v>722</v>
      </c>
      <c r="R613" s="27"/>
      <c r="S613" s="27" t="s">
        <v>53</v>
      </c>
      <c r="T613" s="27"/>
      <c r="U613" s="27" t="s">
        <v>805</v>
      </c>
      <c r="V613" s="27" t="s">
        <v>804</v>
      </c>
      <c r="W613" s="27">
        <v>13.22601</v>
      </c>
      <c r="X613" s="27">
        <v>-84.264880000000005</v>
      </c>
      <c r="Y613" s="27" t="s">
        <v>1983</v>
      </c>
      <c r="Z613" s="27" t="s">
        <v>1977</v>
      </c>
      <c r="AA613" s="27" t="s">
        <v>1929</v>
      </c>
      <c r="AB613" s="28">
        <f t="shared" si="74"/>
        <v>50.756555555555551</v>
      </c>
      <c r="AC613" s="28">
        <f ca="1">[3]!RandTruncNormal(AB613,VLOOKUP(Y613,$AZ$1:$BD$4,4,FALSE),0,VLOOKUP(Y613,$AZ$1:$BD$4,5,FALSE))</f>
        <v>113.04174958730447</v>
      </c>
      <c r="AD613" s="28">
        <f t="shared" si="75"/>
        <v>43.697666666666663</v>
      </c>
      <c r="AE613" s="28">
        <f ca="1">[3]!RandTruncNormal(AD613,VLOOKUP(Y613,$AZ$1:$BD$4,4,FALSE),0,VLOOKUP(Y613,$AZ$1:$BD$4,5,FALSE))</f>
        <v>87.219202559135269</v>
      </c>
      <c r="AF613" s="29">
        <f t="shared" si="72"/>
        <v>-0.1111111111111111</v>
      </c>
      <c r="AG613" s="29">
        <f t="shared" si="73"/>
        <v>0</v>
      </c>
      <c r="AH613" s="28">
        <f t="shared" si="79"/>
        <v>0</v>
      </c>
      <c r="AI613" s="28">
        <f t="shared" si="76"/>
        <v>-7.0588888888888883</v>
      </c>
      <c r="AJ613" s="13">
        <f t="shared" ca="1" si="77"/>
        <v>-25.822547028169197</v>
      </c>
      <c r="AK613" s="68">
        <v>0</v>
      </c>
      <c r="AL613" s="68">
        <v>0</v>
      </c>
      <c r="AM613" s="68" t="str">
        <f t="shared" si="78"/>
        <v>Non-Anthropogenic</v>
      </c>
      <c r="AO613" s="68"/>
      <c r="AP613" s="68"/>
      <c r="AY613" s="68"/>
      <c r="AZ613" s="68"/>
    </row>
    <row r="614" spans="1:52">
      <c r="A614" s="27">
        <v>1433</v>
      </c>
      <c r="B614" s="27" t="s">
        <v>806</v>
      </c>
      <c r="C614" s="27" t="s">
        <v>716</v>
      </c>
      <c r="D614" s="27">
        <v>13.22503</v>
      </c>
      <c r="E614" s="27">
        <v>-84.010080000000002</v>
      </c>
      <c r="F614" s="27" t="s">
        <v>65</v>
      </c>
      <c r="G614" s="27">
        <v>6</v>
      </c>
      <c r="H614" s="27" t="s">
        <v>56</v>
      </c>
      <c r="I614" s="27" t="s">
        <v>717</v>
      </c>
      <c r="J614" s="27" t="s">
        <v>728</v>
      </c>
      <c r="K614" s="27"/>
      <c r="L614" s="27" t="s">
        <v>56</v>
      </c>
      <c r="M614" s="27" t="s">
        <v>65</v>
      </c>
      <c r="N614" s="27">
        <v>3</v>
      </c>
      <c r="O614" s="27" t="s">
        <v>53</v>
      </c>
      <c r="P614" s="27" t="s">
        <v>57</v>
      </c>
      <c r="Q614" s="27" t="s">
        <v>807</v>
      </c>
      <c r="R614" s="27"/>
      <c r="S614" s="27" t="s">
        <v>53</v>
      </c>
      <c r="T614" s="27"/>
      <c r="U614" s="27"/>
      <c r="V614" s="27" t="s">
        <v>806</v>
      </c>
      <c r="W614" s="27">
        <v>13.22503</v>
      </c>
      <c r="X614" s="27">
        <v>-84.010080000000002</v>
      </c>
      <c r="Y614" s="27" t="s">
        <v>1983</v>
      </c>
      <c r="Z614" s="27" t="s">
        <v>1977</v>
      </c>
      <c r="AA614" s="27" t="s">
        <v>1929</v>
      </c>
      <c r="AB614" s="28">
        <f t="shared" si="74"/>
        <v>64.87433333333334</v>
      </c>
      <c r="AC614" s="28">
        <f ca="1">[3]!RandTruncNormal(AB614,VLOOKUP(Y614,$AZ$1:$BD$4,4,FALSE),0,VLOOKUP(Y614,$AZ$1:$BD$4,5,FALSE))</f>
        <v>104.46835490777656</v>
      </c>
      <c r="AD614" s="28">
        <f t="shared" si="75"/>
        <v>43.697666666666663</v>
      </c>
      <c r="AE614" s="28">
        <f ca="1">[3]!RandTruncNormal(AD614,VLOOKUP(Y614,$AZ$1:$BD$4,4,FALSE),0,VLOOKUP(Y614,$AZ$1:$BD$4,5,FALSE))</f>
        <v>115.84971741502696</v>
      </c>
      <c r="AF614" s="29">
        <f t="shared" si="72"/>
        <v>-0.33333333333333331</v>
      </c>
      <c r="AG614" s="29">
        <f t="shared" si="73"/>
        <v>-0.33333333333333331</v>
      </c>
      <c r="AH614" s="28">
        <f t="shared" si="79"/>
        <v>-21.176666666666666</v>
      </c>
      <c r="AI614" s="28">
        <f t="shared" si="76"/>
        <v>-21.176666666666666</v>
      </c>
      <c r="AJ614" s="13">
        <f t="shared" ca="1" si="77"/>
        <v>11.381362507250401</v>
      </c>
      <c r="AK614" s="68">
        <v>1</v>
      </c>
      <c r="AL614" s="68">
        <v>0</v>
      </c>
      <c r="AM614" s="68" t="str">
        <f t="shared" si="78"/>
        <v>Anthropogenic_rivers</v>
      </c>
      <c r="AO614" s="68"/>
      <c r="AP614" s="68"/>
      <c r="AY614" s="68"/>
      <c r="AZ614" s="68"/>
    </row>
    <row r="615" spans="1:52">
      <c r="A615" s="27">
        <v>1443</v>
      </c>
      <c r="B615" s="27" t="s">
        <v>813</v>
      </c>
      <c r="C615" s="27" t="s">
        <v>808</v>
      </c>
      <c r="D615" s="27">
        <v>10.93183</v>
      </c>
      <c r="E615" s="27">
        <v>-84.178150000000002</v>
      </c>
      <c r="F615" s="27" t="s">
        <v>66</v>
      </c>
      <c r="G615" s="27">
        <v>9</v>
      </c>
      <c r="H615" s="27" t="s">
        <v>53</v>
      </c>
      <c r="I615" s="27" t="s">
        <v>54</v>
      </c>
      <c r="J615" s="27" t="s">
        <v>814</v>
      </c>
      <c r="K615" s="27"/>
      <c r="L615" s="27" t="s">
        <v>61</v>
      </c>
      <c r="M615" s="27" t="s">
        <v>66</v>
      </c>
      <c r="N615" s="27">
        <v>9</v>
      </c>
      <c r="O615" s="27" t="s">
        <v>53</v>
      </c>
      <c r="P615" s="27" t="s">
        <v>815</v>
      </c>
      <c r="Q615" s="27" t="s">
        <v>816</v>
      </c>
      <c r="R615" s="27"/>
      <c r="S615" s="27" t="s">
        <v>53</v>
      </c>
      <c r="T615" s="27"/>
      <c r="U615" s="27"/>
      <c r="V615" s="27" t="s">
        <v>813</v>
      </c>
      <c r="W615" s="27">
        <v>10.93183</v>
      </c>
      <c r="X615" s="27">
        <v>-84.178150000000002</v>
      </c>
      <c r="Y615" s="27" t="s">
        <v>1983</v>
      </c>
      <c r="Z615" s="27" t="s">
        <v>1979</v>
      </c>
      <c r="AA615" s="27" t="s">
        <v>1929</v>
      </c>
      <c r="AB615" s="28">
        <f t="shared" si="74"/>
        <v>86.051000000000002</v>
      </c>
      <c r="AC615" s="28">
        <f ca="1">[3]!RandTruncNormal(AB615,VLOOKUP(Y615,$AZ$1:$BD$4,4,FALSE),0,VLOOKUP(Y615,$AZ$1:$BD$4,5,FALSE))</f>
        <v>166.62012360412214</v>
      </c>
      <c r="AD615" s="28">
        <f t="shared" si="75"/>
        <v>86.051000000000002</v>
      </c>
      <c r="AE615" s="28">
        <f ca="1">[3]!RandTruncNormal(AD615,VLOOKUP(Y615,$AZ$1:$BD$4,4,FALSE),0,VLOOKUP(Y615,$AZ$1:$BD$4,5,FALSE))</f>
        <v>73.901810756979984</v>
      </c>
      <c r="AF615" s="29">
        <f t="shared" si="72"/>
        <v>0</v>
      </c>
      <c r="AG615" s="29">
        <f t="shared" si="73"/>
        <v>0</v>
      </c>
      <c r="AH615" s="28">
        <f t="shared" si="79"/>
        <v>0</v>
      </c>
      <c r="AI615" s="28">
        <f t="shared" si="76"/>
        <v>0</v>
      </c>
      <c r="AJ615" s="13">
        <f t="shared" ca="1" si="77"/>
        <v>-92.718312847142158</v>
      </c>
      <c r="AK615" s="68">
        <v>1</v>
      </c>
      <c r="AL615" s="68">
        <v>0</v>
      </c>
      <c r="AM615" s="68" t="str">
        <f t="shared" si="78"/>
        <v>Anthropogenic_rivers</v>
      </c>
      <c r="AO615" s="68"/>
      <c r="AP615" s="68"/>
      <c r="AY615" s="68"/>
      <c r="AZ615" s="68"/>
    </row>
    <row r="616" spans="1:52">
      <c r="A616" s="27">
        <v>1446</v>
      </c>
      <c r="B616" s="27" t="s">
        <v>819</v>
      </c>
      <c r="C616" s="27" t="s">
        <v>808</v>
      </c>
      <c r="D616" s="27">
        <v>11.356109999999999</v>
      </c>
      <c r="E616" s="27">
        <v>-84.264889999999994</v>
      </c>
      <c r="F616" s="27" t="s">
        <v>66</v>
      </c>
      <c r="G616" s="27">
        <v>9</v>
      </c>
      <c r="H616" s="27" t="s">
        <v>53</v>
      </c>
      <c r="I616" s="27" t="s">
        <v>54</v>
      </c>
      <c r="J616" s="27" t="s">
        <v>820</v>
      </c>
      <c r="K616" s="27"/>
      <c r="L616" s="27" t="s">
        <v>61</v>
      </c>
      <c r="M616" s="27" t="s">
        <v>65</v>
      </c>
      <c r="N616" s="27">
        <v>6</v>
      </c>
      <c r="O616" s="27" t="s">
        <v>53</v>
      </c>
      <c r="P616" s="27" t="s">
        <v>57</v>
      </c>
      <c r="Q616" s="27" t="s">
        <v>821</v>
      </c>
      <c r="R616" s="27"/>
      <c r="S616" s="27" t="s">
        <v>53</v>
      </c>
      <c r="T616" s="27"/>
      <c r="U616" s="27"/>
      <c r="V616" s="27" t="s">
        <v>819</v>
      </c>
      <c r="W616" s="27">
        <v>11.356109999999999</v>
      </c>
      <c r="X616" s="27">
        <v>-84.264889999999994</v>
      </c>
      <c r="Y616" s="27" t="s">
        <v>1983</v>
      </c>
      <c r="Z616" s="27" t="s">
        <v>1977</v>
      </c>
      <c r="AA616" s="27" t="s">
        <v>1928</v>
      </c>
      <c r="AB616" s="28">
        <f t="shared" si="74"/>
        <v>86.051000000000002</v>
      </c>
      <c r="AC616" s="28">
        <f ca="1">[3]!RandTruncNormal(AB616,VLOOKUP(Y616,$AZ$1:$BD$4,4,FALSE),0,VLOOKUP(Y616,$AZ$1:$BD$4,5,FALSE))</f>
        <v>85.378008333825662</v>
      </c>
      <c r="AD616" s="28">
        <f t="shared" si="75"/>
        <v>64.87433333333334</v>
      </c>
      <c r="AE616" s="28">
        <f ca="1">[3]!RandTruncNormal(AD616,VLOOKUP(Y616,$AZ$1:$BD$4,4,FALSE),0,VLOOKUP(Y616,$AZ$1:$BD$4,5,FALSE))</f>
        <v>76.136469925370037</v>
      </c>
      <c r="AF616" s="29">
        <f t="shared" si="72"/>
        <v>-0.33333333333333331</v>
      </c>
      <c r="AG616" s="29">
        <f t="shared" si="73"/>
        <v>-0.33333333333333331</v>
      </c>
      <c r="AH616" s="28">
        <f t="shared" si="79"/>
        <v>-21.176666666666666</v>
      </c>
      <c r="AI616" s="28">
        <f t="shared" si="76"/>
        <v>-21.176666666666666</v>
      </c>
      <c r="AJ616" s="13">
        <f t="shared" ca="1" si="77"/>
        <v>-9.2415384084556251</v>
      </c>
      <c r="AK616" s="68">
        <v>0</v>
      </c>
      <c r="AL616" s="68">
        <v>1</v>
      </c>
      <c r="AM616" s="68" t="str">
        <f t="shared" si="78"/>
        <v>Anthopogenic_roads</v>
      </c>
      <c r="AO616" s="68"/>
      <c r="AP616" s="68"/>
      <c r="AY616" s="68"/>
      <c r="AZ616" s="68"/>
    </row>
    <row r="617" spans="1:52">
      <c r="A617" s="27">
        <v>1448</v>
      </c>
      <c r="B617" s="27" t="s">
        <v>823</v>
      </c>
      <c r="C617" s="27" t="s">
        <v>808</v>
      </c>
      <c r="D617" s="27">
        <v>11.355270000000001</v>
      </c>
      <c r="E617" s="27">
        <v>-84.010679999999994</v>
      </c>
      <c r="F617" s="27" t="s">
        <v>66</v>
      </c>
      <c r="G617" s="27">
        <v>9</v>
      </c>
      <c r="H617" s="27" t="s">
        <v>53</v>
      </c>
      <c r="I617" s="27" t="s">
        <v>54</v>
      </c>
      <c r="J617" s="27" t="s">
        <v>820</v>
      </c>
      <c r="K617" s="27"/>
      <c r="L617" s="27" t="s">
        <v>61</v>
      </c>
      <c r="M617" s="27" t="s">
        <v>66</v>
      </c>
      <c r="N617" s="27">
        <v>9</v>
      </c>
      <c r="O617" s="27" t="s">
        <v>53</v>
      </c>
      <c r="P617" s="27" t="s">
        <v>57</v>
      </c>
      <c r="Q617" s="27" t="s">
        <v>824</v>
      </c>
      <c r="R617" s="27"/>
      <c r="S617" s="27" t="s">
        <v>53</v>
      </c>
      <c r="T617" s="27"/>
      <c r="U617" s="27"/>
      <c r="V617" s="27" t="s">
        <v>823</v>
      </c>
      <c r="W617" s="27">
        <v>11.355270000000001</v>
      </c>
      <c r="X617" s="27">
        <v>-84.010679999999994</v>
      </c>
      <c r="Y617" s="27" t="s">
        <v>1983</v>
      </c>
      <c r="Z617" s="27" t="s">
        <v>1979</v>
      </c>
      <c r="AA617" s="27" t="s">
        <v>1929</v>
      </c>
      <c r="AB617" s="28">
        <f t="shared" si="74"/>
        <v>86.051000000000002</v>
      </c>
      <c r="AC617" s="28">
        <f ca="1">[3]!RandTruncNormal(AB617,VLOOKUP(Y617,$AZ$1:$BD$4,4,FALSE),0,VLOOKUP(Y617,$AZ$1:$BD$4,5,FALSE))</f>
        <v>74.740199751863443</v>
      </c>
      <c r="AD617" s="28">
        <f t="shared" si="75"/>
        <v>86.051000000000002</v>
      </c>
      <c r="AE617" s="28">
        <f ca="1">[3]!RandTruncNormal(AD617,VLOOKUP(Y617,$AZ$1:$BD$4,4,FALSE),0,VLOOKUP(Y617,$AZ$1:$BD$4,5,FALSE))</f>
        <v>65.164185893594166</v>
      </c>
      <c r="AF617" s="29">
        <f t="shared" si="72"/>
        <v>0</v>
      </c>
      <c r="AG617" s="29">
        <f t="shared" si="73"/>
        <v>0</v>
      </c>
      <c r="AH617" s="28">
        <f t="shared" si="79"/>
        <v>0</v>
      </c>
      <c r="AI617" s="28">
        <f t="shared" si="76"/>
        <v>0</v>
      </c>
      <c r="AJ617" s="13">
        <f t="shared" ca="1" si="77"/>
        <v>-9.5760138582692775</v>
      </c>
      <c r="AK617" s="68">
        <v>1</v>
      </c>
      <c r="AL617" s="68">
        <v>0</v>
      </c>
      <c r="AM617" s="68" t="str">
        <f t="shared" si="78"/>
        <v>Anthropogenic_rivers</v>
      </c>
      <c r="AO617" s="68"/>
      <c r="AP617" s="68"/>
      <c r="AY617" s="68"/>
      <c r="AZ617" s="68"/>
    </row>
    <row r="618" spans="1:52">
      <c r="A618" s="27">
        <v>1449</v>
      </c>
      <c r="B618" s="27" t="s">
        <v>825</v>
      </c>
      <c r="C618" s="27" t="s">
        <v>808</v>
      </c>
      <c r="D618" s="27">
        <v>10.97315</v>
      </c>
      <c r="E618" s="27">
        <v>-83.881529999999998</v>
      </c>
      <c r="F618" s="27" t="s">
        <v>66</v>
      </c>
      <c r="G618" s="27">
        <v>9</v>
      </c>
      <c r="H618" s="27" t="s">
        <v>53</v>
      </c>
      <c r="I618" s="27" t="s">
        <v>54</v>
      </c>
      <c r="J618" s="27" t="s">
        <v>814</v>
      </c>
      <c r="K618" s="27"/>
      <c r="L618" s="27" t="s">
        <v>61</v>
      </c>
      <c r="M618" s="27" t="s">
        <v>66</v>
      </c>
      <c r="N618" s="27">
        <v>9</v>
      </c>
      <c r="O618" s="27" t="s">
        <v>61</v>
      </c>
      <c r="P618" s="27" t="s">
        <v>815</v>
      </c>
      <c r="Q618" s="27" t="s">
        <v>826</v>
      </c>
      <c r="R618" s="27"/>
      <c r="S618" s="27" t="s">
        <v>53</v>
      </c>
      <c r="T618" s="27"/>
      <c r="U618" s="27" t="s">
        <v>827</v>
      </c>
      <c r="V618" s="27" t="s">
        <v>825</v>
      </c>
      <c r="W618" s="27">
        <v>10.97315</v>
      </c>
      <c r="X618" s="27">
        <v>-83.881529999999998</v>
      </c>
      <c r="Y618" s="27" t="s">
        <v>1983</v>
      </c>
      <c r="Z618" s="27" t="s">
        <v>1979</v>
      </c>
      <c r="AA618" s="27" t="s">
        <v>1929</v>
      </c>
      <c r="AB618" s="28">
        <f t="shared" si="74"/>
        <v>86.051000000000002</v>
      </c>
      <c r="AC618" s="28">
        <f ca="1">[3]!RandTruncNormal(AB618,VLOOKUP(Y618,$AZ$1:$BD$4,4,FALSE),0,VLOOKUP(Y618,$AZ$1:$BD$4,5,FALSE))</f>
        <v>66.435598405109445</v>
      </c>
      <c r="AD618" s="28">
        <f t="shared" si="75"/>
        <v>86.051000000000002</v>
      </c>
      <c r="AE618" s="28">
        <f ca="1">[3]!RandTruncNormal(AD618,VLOOKUP(Y618,$AZ$1:$BD$4,4,FALSE),0,VLOOKUP(Y618,$AZ$1:$BD$4,5,FALSE))</f>
        <v>36.875270249682053</v>
      </c>
      <c r="AF618" s="29">
        <f t="shared" si="72"/>
        <v>0</v>
      </c>
      <c r="AG618" s="29">
        <f t="shared" si="73"/>
        <v>0</v>
      </c>
      <c r="AH618" s="28">
        <f t="shared" si="79"/>
        <v>0</v>
      </c>
      <c r="AI618" s="28">
        <f t="shared" si="76"/>
        <v>0</v>
      </c>
      <c r="AJ618" s="13">
        <f t="shared" ca="1" si="77"/>
        <v>-29.560328155427392</v>
      </c>
      <c r="AK618" s="68">
        <v>1</v>
      </c>
      <c r="AL618" s="68">
        <v>0</v>
      </c>
      <c r="AM618" s="68" t="str">
        <f t="shared" si="78"/>
        <v>Anthropogenic_rivers</v>
      </c>
      <c r="AO618" s="68"/>
      <c r="AP618" s="68"/>
      <c r="AY618" s="68"/>
      <c r="AZ618" s="68"/>
    </row>
    <row r="619" spans="1:52">
      <c r="A619" s="27">
        <v>1452</v>
      </c>
      <c r="B619" s="27" t="s">
        <v>829</v>
      </c>
      <c r="C619" s="27" t="s">
        <v>808</v>
      </c>
      <c r="D619" s="27">
        <v>12.162140000000001</v>
      </c>
      <c r="E619" s="27">
        <v>-83.966250000000002</v>
      </c>
      <c r="F619" s="27" t="s">
        <v>66</v>
      </c>
      <c r="G619" s="27">
        <v>9</v>
      </c>
      <c r="H619" s="27" t="s">
        <v>53</v>
      </c>
      <c r="I619" s="27" t="s">
        <v>54</v>
      </c>
      <c r="J619" s="27" t="s">
        <v>809</v>
      </c>
      <c r="K619" s="27"/>
      <c r="L619" s="27" t="s">
        <v>61</v>
      </c>
      <c r="M619" s="27" t="s">
        <v>66</v>
      </c>
      <c r="N619" s="27">
        <v>9</v>
      </c>
      <c r="O619" s="27" t="s">
        <v>53</v>
      </c>
      <c r="P619" s="27" t="s">
        <v>57</v>
      </c>
      <c r="Q619" s="27" t="s">
        <v>830</v>
      </c>
      <c r="R619" s="27"/>
      <c r="S619" s="27" t="s">
        <v>53</v>
      </c>
      <c r="T619" s="27"/>
      <c r="U619" s="27"/>
      <c r="V619" s="27" t="s">
        <v>829</v>
      </c>
      <c r="W619" s="27">
        <v>12.162140000000001</v>
      </c>
      <c r="X619" s="27">
        <v>-83.966250000000002</v>
      </c>
      <c r="Y619" s="27" t="s">
        <v>1983</v>
      </c>
      <c r="Z619" s="27" t="s">
        <v>1979</v>
      </c>
      <c r="AA619" s="27" t="s">
        <v>1928</v>
      </c>
      <c r="AB619" s="28">
        <f t="shared" si="74"/>
        <v>86.051000000000002</v>
      </c>
      <c r="AC619" s="28">
        <f ca="1">[3]!RandTruncNormal(AB619,VLOOKUP(Y619,$AZ$1:$BD$4,4,FALSE),0,VLOOKUP(Y619,$AZ$1:$BD$4,5,FALSE))</f>
        <v>72.165939073815309</v>
      </c>
      <c r="AD619" s="28">
        <f t="shared" si="75"/>
        <v>86.051000000000002</v>
      </c>
      <c r="AE619" s="28">
        <f ca="1">[3]!RandTruncNormal(AD619,VLOOKUP(Y619,$AZ$1:$BD$4,4,FALSE),0,VLOOKUP(Y619,$AZ$1:$BD$4,5,FALSE))</f>
        <v>90.95528290129225</v>
      </c>
      <c r="AF619" s="29">
        <f t="shared" si="72"/>
        <v>0</v>
      </c>
      <c r="AG619" s="29">
        <f t="shared" si="73"/>
        <v>0</v>
      </c>
      <c r="AH619" s="28">
        <f t="shared" si="79"/>
        <v>0</v>
      </c>
      <c r="AI619" s="28">
        <f t="shared" si="76"/>
        <v>0</v>
      </c>
      <c r="AJ619" s="13">
        <f t="shared" ca="1" si="77"/>
        <v>18.789343827476941</v>
      </c>
      <c r="AK619" s="68">
        <v>0</v>
      </c>
      <c r="AL619" s="68">
        <v>0</v>
      </c>
      <c r="AM619" s="68" t="str">
        <f t="shared" si="78"/>
        <v>Non-Anthropogenic</v>
      </c>
      <c r="AO619" s="68"/>
      <c r="AP619" s="68"/>
      <c r="AY619" s="68"/>
      <c r="AZ619" s="68"/>
    </row>
    <row r="620" spans="1:52">
      <c r="A620" s="27">
        <v>1460</v>
      </c>
      <c r="B620" s="27" t="s">
        <v>831</v>
      </c>
      <c r="C620" s="27" t="s">
        <v>808</v>
      </c>
      <c r="D620" s="27">
        <v>12.332369999999999</v>
      </c>
      <c r="E620" s="27">
        <v>-84.476429999999993</v>
      </c>
      <c r="F620" s="27" t="s">
        <v>66</v>
      </c>
      <c r="G620" s="27">
        <v>9</v>
      </c>
      <c r="H620" s="27" t="s">
        <v>53</v>
      </c>
      <c r="I620" s="27" t="s">
        <v>54</v>
      </c>
      <c r="J620" s="27" t="s">
        <v>820</v>
      </c>
      <c r="K620" s="27"/>
      <c r="L620" s="27" t="s">
        <v>61</v>
      </c>
      <c r="M620" s="27" t="s">
        <v>66</v>
      </c>
      <c r="N620" s="27">
        <v>9</v>
      </c>
      <c r="O620" s="27" t="s">
        <v>53</v>
      </c>
      <c r="P620" s="27" t="s">
        <v>57</v>
      </c>
      <c r="Q620" s="27" t="s">
        <v>832</v>
      </c>
      <c r="R620" s="27"/>
      <c r="S620" s="27" t="s">
        <v>53</v>
      </c>
      <c r="T620" s="27"/>
      <c r="U620" s="27"/>
      <c r="V620" s="27" t="s">
        <v>831</v>
      </c>
      <c r="W620" s="27">
        <v>12.332369999999999</v>
      </c>
      <c r="X620" s="27">
        <v>-84.476429999999993</v>
      </c>
      <c r="Y620" s="27" t="s">
        <v>1983</v>
      </c>
      <c r="Z620" s="27" t="s">
        <v>1979</v>
      </c>
      <c r="AA620" s="27" t="s">
        <v>1928</v>
      </c>
      <c r="AB620" s="28">
        <f t="shared" si="74"/>
        <v>86.051000000000002</v>
      </c>
      <c r="AC620" s="28">
        <f ca="1">[3]!RandTruncNormal(AB620,VLOOKUP(Y620,$AZ$1:$BD$4,4,FALSE),0,VLOOKUP(Y620,$AZ$1:$BD$4,5,FALSE))</f>
        <v>29.821212309798042</v>
      </c>
      <c r="AD620" s="28">
        <f t="shared" si="75"/>
        <v>86.051000000000002</v>
      </c>
      <c r="AE620" s="28">
        <f ca="1">[3]!RandTruncNormal(AD620,VLOOKUP(Y620,$AZ$1:$BD$4,4,FALSE),0,VLOOKUP(Y620,$AZ$1:$BD$4,5,FALSE))</f>
        <v>107.89757324254973</v>
      </c>
      <c r="AF620" s="29">
        <f t="shared" si="72"/>
        <v>0</v>
      </c>
      <c r="AG620" s="29">
        <f t="shared" si="73"/>
        <v>0</v>
      </c>
      <c r="AH620" s="28">
        <f t="shared" si="79"/>
        <v>0</v>
      </c>
      <c r="AI620" s="28">
        <f t="shared" si="76"/>
        <v>0</v>
      </c>
      <c r="AJ620" s="13">
        <f t="shared" ca="1" si="77"/>
        <v>78.076360932751683</v>
      </c>
      <c r="AK620" s="68">
        <v>1</v>
      </c>
      <c r="AL620" s="68">
        <v>0</v>
      </c>
      <c r="AM620" s="68" t="str">
        <f t="shared" si="78"/>
        <v>Anthropogenic_rivers</v>
      </c>
      <c r="AO620" s="68"/>
      <c r="AP620" s="68"/>
      <c r="AY620" s="68"/>
      <c r="AZ620" s="68"/>
    </row>
    <row r="621" spans="1:52">
      <c r="A621" s="27">
        <v>1461</v>
      </c>
      <c r="B621" s="27" t="s">
        <v>833</v>
      </c>
      <c r="C621" s="27" t="s">
        <v>808</v>
      </c>
      <c r="D621" s="27">
        <v>10.887779999999999</v>
      </c>
      <c r="E621" s="27">
        <v>-84.009929999999997</v>
      </c>
      <c r="F621" s="27" t="s">
        <v>66</v>
      </c>
      <c r="G621" s="27">
        <v>9</v>
      </c>
      <c r="H621" s="27" t="s">
        <v>53</v>
      </c>
      <c r="I621" s="27" t="s">
        <v>815</v>
      </c>
      <c r="J621" s="27" t="s">
        <v>834</v>
      </c>
      <c r="K621" s="27"/>
      <c r="L621" s="27" t="s">
        <v>53</v>
      </c>
      <c r="M621" s="27" t="s">
        <v>66</v>
      </c>
      <c r="N621" s="27">
        <v>9</v>
      </c>
      <c r="O621" s="27" t="s">
        <v>61</v>
      </c>
      <c r="P621" s="27" t="s">
        <v>57</v>
      </c>
      <c r="Q621" s="27" t="s">
        <v>835</v>
      </c>
      <c r="R621" s="27"/>
      <c r="S621" s="27" t="s">
        <v>53</v>
      </c>
      <c r="T621" s="27"/>
      <c r="U621" s="27" t="s">
        <v>836</v>
      </c>
      <c r="V621" s="27" t="s">
        <v>833</v>
      </c>
      <c r="W621" s="27">
        <v>10.887779999999999</v>
      </c>
      <c r="X621" s="27">
        <v>-84.009929999999997</v>
      </c>
      <c r="Y621" s="27" t="s">
        <v>1983</v>
      </c>
      <c r="Z621" s="27" t="s">
        <v>1979</v>
      </c>
      <c r="AA621" s="27" t="s">
        <v>1929</v>
      </c>
      <c r="AB621" s="28">
        <f t="shared" si="74"/>
        <v>86.051000000000002</v>
      </c>
      <c r="AC621" s="28">
        <f ca="1">[3]!RandTruncNormal(AB621,VLOOKUP(Y621,$AZ$1:$BD$4,4,FALSE),0,VLOOKUP(Y621,$AZ$1:$BD$4,5,FALSE))</f>
        <v>111.60951660382388</v>
      </c>
      <c r="AD621" s="28">
        <f t="shared" si="75"/>
        <v>86.051000000000002</v>
      </c>
      <c r="AE621" s="28">
        <f ca="1">[3]!RandTruncNormal(AD621,VLOOKUP(Y621,$AZ$1:$BD$4,4,FALSE),0,VLOOKUP(Y621,$AZ$1:$BD$4,5,FALSE))</f>
        <v>118.48059729267439</v>
      </c>
      <c r="AF621" s="29">
        <f t="shared" si="72"/>
        <v>0</v>
      </c>
      <c r="AG621" s="29">
        <f t="shared" si="73"/>
        <v>0</v>
      </c>
      <c r="AH621" s="28">
        <f t="shared" si="79"/>
        <v>0</v>
      </c>
      <c r="AI621" s="28">
        <f t="shared" si="76"/>
        <v>0</v>
      </c>
      <c r="AJ621" s="13">
        <f t="shared" ca="1" si="77"/>
        <v>6.8710806888505118</v>
      </c>
      <c r="AK621" s="68">
        <v>1</v>
      </c>
      <c r="AL621" s="68">
        <v>0</v>
      </c>
      <c r="AM621" s="68" t="str">
        <f t="shared" si="78"/>
        <v>Anthropogenic_rivers</v>
      </c>
      <c r="AO621" s="68"/>
      <c r="AP621" s="68"/>
      <c r="AY621" s="68"/>
      <c r="AZ621" s="68"/>
    </row>
    <row r="622" spans="1:52">
      <c r="A622" s="27">
        <v>1462</v>
      </c>
      <c r="B622" s="27" t="s">
        <v>837</v>
      </c>
      <c r="C622" s="27" t="s">
        <v>808</v>
      </c>
      <c r="D622" s="27">
        <v>12.333080000000001</v>
      </c>
      <c r="E622" s="27">
        <v>-84.221310000000003</v>
      </c>
      <c r="F622" s="27" t="s">
        <v>65</v>
      </c>
      <c r="G622" s="27">
        <v>6</v>
      </c>
      <c r="H622" s="27" t="s">
        <v>53</v>
      </c>
      <c r="I622" s="27" t="s">
        <v>717</v>
      </c>
      <c r="J622" s="27" t="s">
        <v>828</v>
      </c>
      <c r="K622" s="27"/>
      <c r="L622" s="27" t="s">
        <v>56</v>
      </c>
      <c r="M622" s="27" t="s">
        <v>66</v>
      </c>
      <c r="N622" s="27">
        <v>9</v>
      </c>
      <c r="O622" s="27" t="s">
        <v>53</v>
      </c>
      <c r="P622" s="27" t="s">
        <v>54</v>
      </c>
      <c r="Q622" s="27" t="s">
        <v>838</v>
      </c>
      <c r="R622" s="27"/>
      <c r="S622" s="27" t="s">
        <v>53</v>
      </c>
      <c r="T622" s="27"/>
      <c r="U622" s="27"/>
      <c r="V622" s="27" t="s">
        <v>837</v>
      </c>
      <c r="W622" s="27">
        <v>12.333080000000001</v>
      </c>
      <c r="X622" s="27">
        <v>-84.221310000000003</v>
      </c>
      <c r="Y622" s="27" t="s">
        <v>1983</v>
      </c>
      <c r="Z622" s="27" t="s">
        <v>1982</v>
      </c>
      <c r="AA622" s="27" t="s">
        <v>1929</v>
      </c>
      <c r="AB622" s="28">
        <f t="shared" si="74"/>
        <v>64.87433333333334</v>
      </c>
      <c r="AC622" s="28">
        <f ca="1">[3]!RandTruncNormal(AB622,VLOOKUP(Y622,$AZ$1:$BD$4,4,FALSE),0,VLOOKUP(Y622,$AZ$1:$BD$4,5,FALSE))</f>
        <v>139.77854434137637</v>
      </c>
      <c r="AD622" s="28">
        <f t="shared" si="75"/>
        <v>86.051000000000002</v>
      </c>
      <c r="AE622" s="28">
        <f ca="1">[3]!RandTruncNormal(AD622,VLOOKUP(Y622,$AZ$1:$BD$4,4,FALSE),0,VLOOKUP(Y622,$AZ$1:$BD$4,5,FALSE))</f>
        <v>123.21305751919928</v>
      </c>
      <c r="AF622" s="29">
        <f t="shared" si="72"/>
        <v>0.33333333333333331</v>
      </c>
      <c r="AG622" s="29">
        <f t="shared" si="73"/>
        <v>0.33333333333333331</v>
      </c>
      <c r="AH622" s="28">
        <f t="shared" si="79"/>
        <v>21.176666666666666</v>
      </c>
      <c r="AI622" s="28">
        <f t="shared" si="76"/>
        <v>21.176666666666666</v>
      </c>
      <c r="AJ622" s="13">
        <f t="shared" ca="1" si="77"/>
        <v>-16.565486822177093</v>
      </c>
      <c r="AK622" s="68">
        <v>0</v>
      </c>
      <c r="AL622" s="68">
        <v>0</v>
      </c>
      <c r="AM622" s="68" t="str">
        <f t="shared" si="78"/>
        <v>Non-Anthropogenic</v>
      </c>
      <c r="AO622" s="68"/>
      <c r="AP622" s="68"/>
      <c r="AY622" s="68"/>
      <c r="AZ622" s="68"/>
    </row>
    <row r="623" spans="1:52">
      <c r="A623" s="27">
        <v>1463</v>
      </c>
      <c r="B623" s="27" t="s">
        <v>839</v>
      </c>
      <c r="C623" s="27" t="s">
        <v>808</v>
      </c>
      <c r="D623" s="27">
        <v>11.39856</v>
      </c>
      <c r="E623" s="27">
        <v>-83.924419999999998</v>
      </c>
      <c r="F623" s="27" t="s">
        <v>66</v>
      </c>
      <c r="G623" s="27">
        <v>9</v>
      </c>
      <c r="H623" s="27" t="s">
        <v>53</v>
      </c>
      <c r="I623" s="27" t="s">
        <v>54</v>
      </c>
      <c r="J623" s="27" t="s">
        <v>820</v>
      </c>
      <c r="K623" s="27"/>
      <c r="L623" s="27" t="s">
        <v>61</v>
      </c>
      <c r="M623" s="27" t="s">
        <v>66</v>
      </c>
      <c r="N623" s="27">
        <v>9</v>
      </c>
      <c r="O623" s="27" t="s">
        <v>53</v>
      </c>
      <c r="P623" s="27" t="s">
        <v>57</v>
      </c>
      <c r="Q623" s="27" t="s">
        <v>840</v>
      </c>
      <c r="R623" s="27"/>
      <c r="S623" s="27" t="s">
        <v>53</v>
      </c>
      <c r="T623" s="27"/>
      <c r="U623" s="27"/>
      <c r="V623" s="27" t="s">
        <v>839</v>
      </c>
      <c r="W623" s="27">
        <v>11.39856</v>
      </c>
      <c r="X623" s="27">
        <v>-83.924419999999998</v>
      </c>
      <c r="Y623" s="27" t="s">
        <v>1983</v>
      </c>
      <c r="Z623" s="27" t="s">
        <v>1979</v>
      </c>
      <c r="AA623" s="27" t="s">
        <v>1929</v>
      </c>
      <c r="AB623" s="28">
        <f t="shared" si="74"/>
        <v>86.051000000000002</v>
      </c>
      <c r="AC623" s="28">
        <f ca="1">[3]!RandTruncNormal(AB623,VLOOKUP(Y623,$AZ$1:$BD$4,4,FALSE),0,VLOOKUP(Y623,$AZ$1:$BD$4,5,FALSE))</f>
        <v>114.99835726578539</v>
      </c>
      <c r="AD623" s="28">
        <f t="shared" si="75"/>
        <v>86.051000000000002</v>
      </c>
      <c r="AE623" s="28">
        <f ca="1">[3]!RandTruncNormal(AD623,VLOOKUP(Y623,$AZ$1:$BD$4,4,FALSE),0,VLOOKUP(Y623,$AZ$1:$BD$4,5,FALSE))</f>
        <v>67.670573774651004</v>
      </c>
      <c r="AF623" s="29">
        <f t="shared" si="72"/>
        <v>0</v>
      </c>
      <c r="AG623" s="29">
        <f t="shared" si="73"/>
        <v>0</v>
      </c>
      <c r="AH623" s="28">
        <f t="shared" si="79"/>
        <v>0</v>
      </c>
      <c r="AI623" s="28">
        <f t="shared" si="76"/>
        <v>0</v>
      </c>
      <c r="AJ623" s="13">
        <f t="shared" ca="1" si="77"/>
        <v>-47.327783491134383</v>
      </c>
      <c r="AK623" s="68">
        <v>0</v>
      </c>
      <c r="AL623" s="68">
        <v>0</v>
      </c>
      <c r="AM623" s="68" t="str">
        <f t="shared" si="78"/>
        <v>Non-Anthropogenic</v>
      </c>
      <c r="AO623" s="68"/>
      <c r="AP623" s="68"/>
      <c r="AY623" s="68"/>
      <c r="AZ623" s="68"/>
    </row>
    <row r="624" spans="1:52">
      <c r="A624" s="27">
        <v>1465</v>
      </c>
      <c r="B624" s="27" t="s">
        <v>842</v>
      </c>
      <c r="C624" s="27" t="s">
        <v>808</v>
      </c>
      <c r="D624" s="27">
        <v>10.93017</v>
      </c>
      <c r="E624" s="27">
        <v>-83.839939999999999</v>
      </c>
      <c r="F624" s="27" t="s">
        <v>66</v>
      </c>
      <c r="G624" s="27">
        <v>9</v>
      </c>
      <c r="H624" s="27" t="s">
        <v>53</v>
      </c>
      <c r="I624" s="27" t="s">
        <v>54</v>
      </c>
      <c r="J624" s="27" t="s">
        <v>814</v>
      </c>
      <c r="K624" s="27"/>
      <c r="L624" s="27" t="s">
        <v>61</v>
      </c>
      <c r="M624" s="27" t="s">
        <v>66</v>
      </c>
      <c r="N624" s="27">
        <v>9</v>
      </c>
      <c r="O624" s="27" t="s">
        <v>53</v>
      </c>
      <c r="P624" s="27" t="s">
        <v>57</v>
      </c>
      <c r="Q624" s="27" t="s">
        <v>843</v>
      </c>
      <c r="R624" s="27"/>
      <c r="S624" s="27" t="s">
        <v>53</v>
      </c>
      <c r="T624" s="27"/>
      <c r="U624" s="27"/>
      <c r="V624" s="27" t="s">
        <v>842</v>
      </c>
      <c r="W624" s="27">
        <v>10.93017</v>
      </c>
      <c r="X624" s="27">
        <v>-83.839939999999999</v>
      </c>
      <c r="Y624" s="27" t="s">
        <v>1983</v>
      </c>
      <c r="Z624" s="27" t="s">
        <v>1979</v>
      </c>
      <c r="AA624" s="27" t="s">
        <v>1929</v>
      </c>
      <c r="AB624" s="28">
        <f t="shared" si="74"/>
        <v>86.051000000000002</v>
      </c>
      <c r="AC624" s="28">
        <f ca="1">[3]!RandTruncNormal(AB624,VLOOKUP(Y624,$AZ$1:$BD$4,4,FALSE),0,VLOOKUP(Y624,$AZ$1:$BD$4,5,FALSE))</f>
        <v>104.6492349208084</v>
      </c>
      <c r="AD624" s="28">
        <f t="shared" si="75"/>
        <v>86.051000000000002</v>
      </c>
      <c r="AE624" s="28">
        <f ca="1">[3]!RandTruncNormal(AD624,VLOOKUP(Y624,$AZ$1:$BD$4,4,FALSE),0,VLOOKUP(Y624,$AZ$1:$BD$4,5,FALSE))</f>
        <v>63.953571509499426</v>
      </c>
      <c r="AF624" s="29">
        <f t="shared" si="72"/>
        <v>0</v>
      </c>
      <c r="AG624" s="29">
        <f t="shared" si="73"/>
        <v>0</v>
      </c>
      <c r="AH624" s="28">
        <f t="shared" si="79"/>
        <v>0</v>
      </c>
      <c r="AI624" s="28">
        <f t="shared" si="76"/>
        <v>0</v>
      </c>
      <c r="AJ624" s="13">
        <f t="shared" ca="1" si="77"/>
        <v>-40.695663411308971</v>
      </c>
      <c r="AK624" s="68">
        <v>0</v>
      </c>
      <c r="AL624" s="68">
        <v>0</v>
      </c>
      <c r="AM624" s="68" t="str">
        <f t="shared" si="78"/>
        <v>Non-Anthropogenic</v>
      </c>
      <c r="AO624" s="68"/>
      <c r="AP624" s="68"/>
      <c r="AY624" s="68"/>
      <c r="AZ624" s="68"/>
    </row>
    <row r="625" spans="1:52">
      <c r="A625" s="27">
        <v>1466</v>
      </c>
      <c r="B625" s="27" t="s">
        <v>844</v>
      </c>
      <c r="C625" s="27" t="s">
        <v>808</v>
      </c>
      <c r="D625" s="27">
        <v>10.973190000000001</v>
      </c>
      <c r="E625" s="27">
        <v>-84.093649999999997</v>
      </c>
      <c r="F625" s="27" t="s">
        <v>66</v>
      </c>
      <c r="G625" s="27">
        <v>9</v>
      </c>
      <c r="H625" s="27" t="s">
        <v>53</v>
      </c>
      <c r="I625" s="27" t="s">
        <v>54</v>
      </c>
      <c r="J625" s="27" t="s">
        <v>814</v>
      </c>
      <c r="K625" s="27"/>
      <c r="L625" s="27" t="s">
        <v>61</v>
      </c>
      <c r="M625" s="27" t="s">
        <v>66</v>
      </c>
      <c r="N625" s="27">
        <v>9</v>
      </c>
      <c r="O625" s="27" t="s">
        <v>53</v>
      </c>
      <c r="P625" s="27" t="s">
        <v>57</v>
      </c>
      <c r="Q625" s="27" t="s">
        <v>845</v>
      </c>
      <c r="R625" s="27"/>
      <c r="S625" s="27" t="s">
        <v>53</v>
      </c>
      <c r="T625" s="27"/>
      <c r="U625" s="27"/>
      <c r="V625" s="27" t="s">
        <v>844</v>
      </c>
      <c r="W625" s="27">
        <v>10.973190000000001</v>
      </c>
      <c r="X625" s="27">
        <v>-84.093649999999997</v>
      </c>
      <c r="Y625" s="27" t="s">
        <v>1983</v>
      </c>
      <c r="Z625" s="27" t="s">
        <v>1979</v>
      </c>
      <c r="AA625" s="27" t="s">
        <v>1929</v>
      </c>
      <c r="AB625" s="28">
        <f t="shared" si="74"/>
        <v>86.051000000000002</v>
      </c>
      <c r="AC625" s="28">
        <f ca="1">[3]!RandTruncNormal(AB625,VLOOKUP(Y625,$AZ$1:$BD$4,4,FALSE),0,VLOOKUP(Y625,$AZ$1:$BD$4,5,FALSE))</f>
        <v>90.241474193320528</v>
      </c>
      <c r="AD625" s="28">
        <f t="shared" si="75"/>
        <v>86.051000000000002</v>
      </c>
      <c r="AE625" s="28">
        <f ca="1">[3]!RandTruncNormal(AD625,VLOOKUP(Y625,$AZ$1:$BD$4,4,FALSE),0,VLOOKUP(Y625,$AZ$1:$BD$4,5,FALSE))</f>
        <v>156.04473308441641</v>
      </c>
      <c r="AF625" s="29">
        <f t="shared" si="72"/>
        <v>0</v>
      </c>
      <c r="AG625" s="29">
        <f t="shared" si="73"/>
        <v>0</v>
      </c>
      <c r="AH625" s="28">
        <f t="shared" si="79"/>
        <v>0</v>
      </c>
      <c r="AI625" s="28">
        <f t="shared" si="76"/>
        <v>0</v>
      </c>
      <c r="AJ625" s="13">
        <f t="shared" ca="1" si="77"/>
        <v>65.803258891095879</v>
      </c>
      <c r="AK625" s="68">
        <v>1</v>
      </c>
      <c r="AL625" s="68">
        <v>0</v>
      </c>
      <c r="AM625" s="68" t="str">
        <f t="shared" si="78"/>
        <v>Anthropogenic_rivers</v>
      </c>
      <c r="AO625" s="68"/>
      <c r="AP625" s="68"/>
      <c r="AY625" s="68"/>
      <c r="AZ625" s="68"/>
    </row>
    <row r="626" spans="1:52">
      <c r="A626" s="27">
        <v>1467</v>
      </c>
      <c r="B626" s="27" t="s">
        <v>846</v>
      </c>
      <c r="C626" s="27" t="s">
        <v>808</v>
      </c>
      <c r="D626" s="27">
        <v>10.972709999999999</v>
      </c>
      <c r="E626" s="27">
        <v>-83.839010000000002</v>
      </c>
      <c r="F626" s="27" t="s">
        <v>66</v>
      </c>
      <c r="G626" s="27">
        <v>9</v>
      </c>
      <c r="H626" s="27" t="s">
        <v>53</v>
      </c>
      <c r="I626" s="27" t="s">
        <v>54</v>
      </c>
      <c r="J626" s="27" t="s">
        <v>814</v>
      </c>
      <c r="K626" s="27"/>
      <c r="L626" s="27" t="s">
        <v>61</v>
      </c>
      <c r="M626" s="27" t="s">
        <v>66</v>
      </c>
      <c r="N626" s="27">
        <v>9</v>
      </c>
      <c r="O626" s="27" t="s">
        <v>53</v>
      </c>
      <c r="P626" s="27" t="s">
        <v>815</v>
      </c>
      <c r="Q626" s="27" t="s">
        <v>841</v>
      </c>
      <c r="R626" s="27"/>
      <c r="S626" s="27" t="s">
        <v>53</v>
      </c>
      <c r="T626" s="27"/>
      <c r="U626" s="27"/>
      <c r="V626" s="27" t="s">
        <v>846</v>
      </c>
      <c r="W626" s="27">
        <v>10.972709999999999</v>
      </c>
      <c r="X626" s="27">
        <v>-83.839010000000002</v>
      </c>
      <c r="Y626" s="27" t="s">
        <v>1983</v>
      </c>
      <c r="Z626" s="27" t="s">
        <v>1979</v>
      </c>
      <c r="AA626" s="27" t="s">
        <v>1929</v>
      </c>
      <c r="AB626" s="28">
        <f t="shared" si="74"/>
        <v>86.051000000000002</v>
      </c>
      <c r="AC626" s="28">
        <f ca="1">[3]!RandTruncNormal(AB626,VLOOKUP(Y626,$AZ$1:$BD$4,4,FALSE),0,VLOOKUP(Y626,$AZ$1:$BD$4,5,FALSE))</f>
        <v>75.342114417291057</v>
      </c>
      <c r="AD626" s="28">
        <f t="shared" si="75"/>
        <v>86.051000000000002</v>
      </c>
      <c r="AE626" s="28">
        <f ca="1">[3]!RandTruncNormal(AD626,VLOOKUP(Y626,$AZ$1:$BD$4,4,FALSE),0,VLOOKUP(Y626,$AZ$1:$BD$4,5,FALSE))</f>
        <v>76.54740277473293</v>
      </c>
      <c r="AF626" s="29">
        <f t="shared" si="72"/>
        <v>0</v>
      </c>
      <c r="AG626" s="29">
        <f t="shared" si="73"/>
        <v>0</v>
      </c>
      <c r="AH626" s="28">
        <f t="shared" si="79"/>
        <v>0</v>
      </c>
      <c r="AI626" s="28">
        <f t="shared" si="76"/>
        <v>0</v>
      </c>
      <c r="AJ626" s="13">
        <f t="shared" ca="1" si="77"/>
        <v>1.2052883574418729</v>
      </c>
      <c r="AK626" s="68">
        <v>0</v>
      </c>
      <c r="AL626" s="68">
        <v>0</v>
      </c>
      <c r="AM626" s="68" t="str">
        <f t="shared" si="78"/>
        <v>Non-Anthropogenic</v>
      </c>
      <c r="AO626" s="68"/>
      <c r="AP626" s="68"/>
      <c r="AY626" s="68"/>
      <c r="AZ626" s="68"/>
    </row>
    <row r="627" spans="1:52">
      <c r="A627" s="27">
        <v>1469</v>
      </c>
      <c r="B627" s="27" t="s">
        <v>847</v>
      </c>
      <c r="C627" s="27" t="s">
        <v>808</v>
      </c>
      <c r="D627" s="27">
        <v>11.0578</v>
      </c>
      <c r="E627" s="27">
        <v>-84.094909999999999</v>
      </c>
      <c r="F627" s="27" t="s">
        <v>66</v>
      </c>
      <c r="G627" s="27">
        <v>9</v>
      </c>
      <c r="H627" s="27" t="s">
        <v>53</v>
      </c>
      <c r="I627" s="27" t="s">
        <v>54</v>
      </c>
      <c r="J627" s="27" t="s">
        <v>814</v>
      </c>
      <c r="K627" s="27"/>
      <c r="L627" s="27" t="s">
        <v>61</v>
      </c>
      <c r="M627" s="27" t="s">
        <v>66</v>
      </c>
      <c r="N627" s="27">
        <v>9</v>
      </c>
      <c r="O627" s="27" t="s">
        <v>53</v>
      </c>
      <c r="P627" s="27" t="s">
        <v>57</v>
      </c>
      <c r="Q627" s="27" t="s">
        <v>835</v>
      </c>
      <c r="R627" s="27"/>
      <c r="S627" s="27" t="s">
        <v>53</v>
      </c>
      <c r="T627" s="27"/>
      <c r="U627" s="27"/>
      <c r="V627" s="27" t="s">
        <v>847</v>
      </c>
      <c r="W627" s="27">
        <v>11.0578</v>
      </c>
      <c r="X627" s="27">
        <v>-84.094909999999999</v>
      </c>
      <c r="Y627" s="27" t="s">
        <v>1983</v>
      </c>
      <c r="Z627" s="27" t="s">
        <v>1979</v>
      </c>
      <c r="AA627" s="27" t="s">
        <v>1929</v>
      </c>
      <c r="AB627" s="28">
        <f t="shared" si="74"/>
        <v>86.051000000000002</v>
      </c>
      <c r="AC627" s="28">
        <f ca="1">[3]!RandTruncNormal(AB627,VLOOKUP(Y627,$AZ$1:$BD$4,4,FALSE),0,VLOOKUP(Y627,$AZ$1:$BD$4,5,FALSE))</f>
        <v>43.844691011309202</v>
      </c>
      <c r="AD627" s="28">
        <f t="shared" si="75"/>
        <v>86.051000000000002</v>
      </c>
      <c r="AE627" s="28">
        <f ca="1">[3]!RandTruncNormal(AD627,VLOOKUP(Y627,$AZ$1:$BD$4,4,FALSE),0,VLOOKUP(Y627,$AZ$1:$BD$4,5,FALSE))</f>
        <v>79.621017484413642</v>
      </c>
      <c r="AF627" s="29">
        <f t="shared" si="72"/>
        <v>0</v>
      </c>
      <c r="AG627" s="29">
        <f t="shared" si="73"/>
        <v>0</v>
      </c>
      <c r="AH627" s="28">
        <f t="shared" si="79"/>
        <v>0</v>
      </c>
      <c r="AI627" s="28">
        <f t="shared" si="76"/>
        <v>0</v>
      </c>
      <c r="AJ627" s="13">
        <f t="shared" ca="1" si="77"/>
        <v>35.77632647310444</v>
      </c>
      <c r="AK627" s="68">
        <v>0</v>
      </c>
      <c r="AL627" s="68">
        <v>0</v>
      </c>
      <c r="AM627" s="68" t="str">
        <f t="shared" si="78"/>
        <v>Non-Anthropogenic</v>
      </c>
      <c r="AO627" s="68"/>
      <c r="AP627" s="68"/>
      <c r="AY627" s="68"/>
      <c r="AZ627" s="68"/>
    </row>
    <row r="628" spans="1:52">
      <c r="A628" s="27">
        <v>1470</v>
      </c>
      <c r="B628" s="27" t="s">
        <v>848</v>
      </c>
      <c r="C628" s="27" t="s">
        <v>808</v>
      </c>
      <c r="D628" s="27">
        <v>11.14279</v>
      </c>
      <c r="E628" s="27">
        <v>-84.179109999999994</v>
      </c>
      <c r="F628" s="27" t="s">
        <v>66</v>
      </c>
      <c r="G628" s="27">
        <v>9</v>
      </c>
      <c r="H628" s="27" t="s">
        <v>53</v>
      </c>
      <c r="I628" s="27" t="s">
        <v>54</v>
      </c>
      <c r="J628" s="27" t="s">
        <v>809</v>
      </c>
      <c r="K628" s="27"/>
      <c r="L628" s="27" t="s">
        <v>61</v>
      </c>
      <c r="M628" s="27" t="s">
        <v>66</v>
      </c>
      <c r="N628" s="27">
        <v>9</v>
      </c>
      <c r="O628" s="27" t="s">
        <v>53</v>
      </c>
      <c r="P628" s="27" t="s">
        <v>57</v>
      </c>
      <c r="Q628" s="27" t="s">
        <v>849</v>
      </c>
      <c r="R628" s="27"/>
      <c r="S628" s="27" t="s">
        <v>53</v>
      </c>
      <c r="T628" s="27"/>
      <c r="U628" s="27"/>
      <c r="V628" s="27" t="s">
        <v>848</v>
      </c>
      <c r="W628" s="27">
        <v>11.14279</v>
      </c>
      <c r="X628" s="27">
        <v>-84.179109999999994</v>
      </c>
      <c r="Y628" s="27" t="s">
        <v>1983</v>
      </c>
      <c r="Z628" s="27" t="s">
        <v>1979</v>
      </c>
      <c r="AA628" s="27" t="s">
        <v>1929</v>
      </c>
      <c r="AB628" s="28">
        <f t="shared" si="74"/>
        <v>86.051000000000002</v>
      </c>
      <c r="AC628" s="28">
        <f ca="1">[3]!RandTruncNormal(AB628,VLOOKUP(Y628,$AZ$1:$BD$4,4,FALSE),0,VLOOKUP(Y628,$AZ$1:$BD$4,5,FALSE))</f>
        <v>158.61369742188737</v>
      </c>
      <c r="AD628" s="28">
        <f t="shared" si="75"/>
        <v>86.051000000000002</v>
      </c>
      <c r="AE628" s="28">
        <f ca="1">[3]!RandTruncNormal(AD628,VLOOKUP(Y628,$AZ$1:$BD$4,4,FALSE),0,VLOOKUP(Y628,$AZ$1:$BD$4,5,FALSE))</f>
        <v>110.46837757201308</v>
      </c>
      <c r="AF628" s="29">
        <f t="shared" si="72"/>
        <v>0</v>
      </c>
      <c r="AG628" s="29">
        <f t="shared" si="73"/>
        <v>0</v>
      </c>
      <c r="AH628" s="28">
        <f t="shared" si="79"/>
        <v>0</v>
      </c>
      <c r="AI628" s="28">
        <f t="shared" si="76"/>
        <v>0</v>
      </c>
      <c r="AJ628" s="13">
        <f t="shared" ca="1" si="77"/>
        <v>-48.145319849874284</v>
      </c>
      <c r="AK628" s="68">
        <v>1</v>
      </c>
      <c r="AL628" s="68">
        <v>0</v>
      </c>
      <c r="AM628" s="68" t="str">
        <f t="shared" si="78"/>
        <v>Anthropogenic_rivers</v>
      </c>
      <c r="AO628" s="68"/>
      <c r="AP628" s="68"/>
      <c r="AY628" s="68"/>
      <c r="AZ628" s="68"/>
    </row>
    <row r="629" spans="1:52">
      <c r="A629" s="27">
        <v>1471</v>
      </c>
      <c r="B629" s="27" t="s">
        <v>850</v>
      </c>
      <c r="C629" s="27" t="s">
        <v>808</v>
      </c>
      <c r="D629" s="27">
        <v>11.142720000000001</v>
      </c>
      <c r="E629" s="27">
        <v>-83.924000000000007</v>
      </c>
      <c r="F629" s="27" t="s">
        <v>66</v>
      </c>
      <c r="G629" s="27">
        <v>9</v>
      </c>
      <c r="H629" s="27" t="s">
        <v>53</v>
      </c>
      <c r="I629" s="27" t="s">
        <v>54</v>
      </c>
      <c r="J629" s="27" t="s">
        <v>809</v>
      </c>
      <c r="K629" s="27"/>
      <c r="L629" s="27" t="s">
        <v>61</v>
      </c>
      <c r="M629" s="27" t="s">
        <v>66</v>
      </c>
      <c r="N629" s="27">
        <v>9</v>
      </c>
      <c r="O629" s="27" t="s">
        <v>53</v>
      </c>
      <c r="P629" s="27" t="s">
        <v>54</v>
      </c>
      <c r="Q629" s="27" t="s">
        <v>851</v>
      </c>
      <c r="R629" s="27"/>
      <c r="S629" s="27" t="s">
        <v>852</v>
      </c>
      <c r="T629" s="27"/>
      <c r="U629" s="27"/>
      <c r="V629" s="27" t="s">
        <v>850</v>
      </c>
      <c r="W629" s="27">
        <v>11.142720000000001</v>
      </c>
      <c r="X629" s="27">
        <v>-83.924000000000007</v>
      </c>
      <c r="Y629" s="27" t="s">
        <v>1983</v>
      </c>
      <c r="Z629" s="27" t="s">
        <v>1979</v>
      </c>
      <c r="AA629" s="27" t="s">
        <v>1929</v>
      </c>
      <c r="AB629" s="28">
        <f t="shared" si="74"/>
        <v>86.051000000000002</v>
      </c>
      <c r="AC629" s="28">
        <f ca="1">[3]!RandTruncNormal(AB629,VLOOKUP(Y629,$AZ$1:$BD$4,4,FALSE),0,VLOOKUP(Y629,$AZ$1:$BD$4,5,FALSE))</f>
        <v>100.18922674683679</v>
      </c>
      <c r="AD629" s="28">
        <f t="shared" si="75"/>
        <v>86.051000000000002</v>
      </c>
      <c r="AE629" s="28">
        <f ca="1">[3]!RandTruncNormal(AD629,VLOOKUP(Y629,$AZ$1:$BD$4,4,FALSE),0,VLOOKUP(Y629,$AZ$1:$BD$4,5,FALSE))</f>
        <v>124.80047106226924</v>
      </c>
      <c r="AF629" s="29">
        <f t="shared" si="72"/>
        <v>0</v>
      </c>
      <c r="AG629" s="29">
        <f t="shared" si="73"/>
        <v>0</v>
      </c>
      <c r="AH629" s="28">
        <f t="shared" si="79"/>
        <v>0</v>
      </c>
      <c r="AI629" s="28">
        <f t="shared" si="76"/>
        <v>0</v>
      </c>
      <c r="AJ629" s="13">
        <f t="shared" ca="1" si="77"/>
        <v>24.611244315432444</v>
      </c>
      <c r="AK629" s="68">
        <v>0</v>
      </c>
      <c r="AL629" s="68">
        <v>0</v>
      </c>
      <c r="AM629" s="68" t="str">
        <f t="shared" si="78"/>
        <v>Non-Anthropogenic</v>
      </c>
      <c r="AO629" s="68"/>
      <c r="AP629" s="68"/>
      <c r="AY629" s="68"/>
      <c r="AZ629" s="68"/>
    </row>
    <row r="630" spans="1:52">
      <c r="A630" s="27">
        <v>1472</v>
      </c>
      <c r="B630" s="27" t="s">
        <v>853</v>
      </c>
      <c r="C630" s="27" t="s">
        <v>808</v>
      </c>
      <c r="D630" s="27">
        <v>11.227830000000001</v>
      </c>
      <c r="E630" s="27">
        <v>-84.264899999999997</v>
      </c>
      <c r="F630" s="27" t="s">
        <v>66</v>
      </c>
      <c r="G630" s="27">
        <v>9</v>
      </c>
      <c r="H630" s="27" t="s">
        <v>53</v>
      </c>
      <c r="I630" s="27" t="s">
        <v>54</v>
      </c>
      <c r="J630" s="27" t="s">
        <v>854</v>
      </c>
      <c r="K630" s="27"/>
      <c r="L630" s="27" t="s">
        <v>61</v>
      </c>
      <c r="M630" s="27" t="s">
        <v>66</v>
      </c>
      <c r="N630" s="27">
        <v>9</v>
      </c>
      <c r="O630" s="27" t="s">
        <v>53</v>
      </c>
      <c r="P630" s="27" t="s">
        <v>57</v>
      </c>
      <c r="Q630" s="27" t="s">
        <v>855</v>
      </c>
      <c r="R630" s="27"/>
      <c r="S630" s="27" t="s">
        <v>53</v>
      </c>
      <c r="T630" s="27"/>
      <c r="U630" s="27"/>
      <c r="V630" s="27" t="s">
        <v>853</v>
      </c>
      <c r="W630" s="27">
        <v>11.227830000000001</v>
      </c>
      <c r="X630" s="27">
        <v>-84.264899999999997</v>
      </c>
      <c r="Y630" s="27" t="s">
        <v>1983</v>
      </c>
      <c r="Z630" s="27" t="s">
        <v>1979</v>
      </c>
      <c r="AA630" s="27" t="s">
        <v>1928</v>
      </c>
      <c r="AB630" s="28">
        <f t="shared" si="74"/>
        <v>86.051000000000002</v>
      </c>
      <c r="AC630" s="28">
        <f ca="1">[3]!RandTruncNormal(AB630,VLOOKUP(Y630,$AZ$1:$BD$4,4,FALSE),0,VLOOKUP(Y630,$AZ$1:$BD$4,5,FALSE))</f>
        <v>111.8828143481829</v>
      </c>
      <c r="AD630" s="28">
        <f t="shared" si="75"/>
        <v>86.051000000000002</v>
      </c>
      <c r="AE630" s="28">
        <f ca="1">[3]!RandTruncNormal(AD630,VLOOKUP(Y630,$AZ$1:$BD$4,4,FALSE),0,VLOOKUP(Y630,$AZ$1:$BD$4,5,FALSE))</f>
        <v>73.227149449637409</v>
      </c>
      <c r="AF630" s="29">
        <f t="shared" si="72"/>
        <v>0</v>
      </c>
      <c r="AG630" s="29">
        <f t="shared" si="73"/>
        <v>0</v>
      </c>
      <c r="AH630" s="28">
        <f t="shared" si="79"/>
        <v>0</v>
      </c>
      <c r="AI630" s="28">
        <f t="shared" si="76"/>
        <v>0</v>
      </c>
      <c r="AJ630" s="13">
        <f t="shared" ca="1" si="77"/>
        <v>-38.655664898545496</v>
      </c>
      <c r="AK630" s="68">
        <v>1</v>
      </c>
      <c r="AL630" s="68">
        <v>1</v>
      </c>
      <c r="AM630" s="68" t="str">
        <f t="shared" si="78"/>
        <v>Anthropogenic_roads_rivers</v>
      </c>
      <c r="AO630" s="68"/>
      <c r="AP630" s="68"/>
      <c r="AY630" s="68"/>
      <c r="AZ630" s="68"/>
    </row>
    <row r="631" spans="1:52">
      <c r="A631" s="27">
        <v>1473</v>
      </c>
      <c r="B631" s="27" t="s">
        <v>856</v>
      </c>
      <c r="C631" s="27" t="s">
        <v>808</v>
      </c>
      <c r="D631" s="27">
        <v>11.227779999999999</v>
      </c>
      <c r="E631" s="27">
        <v>-84.094880000000003</v>
      </c>
      <c r="F631" s="27" t="s">
        <v>66</v>
      </c>
      <c r="G631" s="27">
        <v>9</v>
      </c>
      <c r="H631" s="27" t="s">
        <v>53</v>
      </c>
      <c r="I631" s="27" t="s">
        <v>54</v>
      </c>
      <c r="J631" s="27" t="s">
        <v>854</v>
      </c>
      <c r="K631" s="27"/>
      <c r="L631" s="27" t="s">
        <v>61</v>
      </c>
      <c r="M631" s="27" t="s">
        <v>66</v>
      </c>
      <c r="N631" s="27">
        <v>9</v>
      </c>
      <c r="O631" s="27" t="s">
        <v>53</v>
      </c>
      <c r="P631" s="27" t="s">
        <v>57</v>
      </c>
      <c r="Q631" s="27" t="s">
        <v>855</v>
      </c>
      <c r="R631" s="27"/>
      <c r="S631" s="27" t="s">
        <v>53</v>
      </c>
      <c r="T631" s="27"/>
      <c r="U631" s="27"/>
      <c r="V631" s="27" t="s">
        <v>856</v>
      </c>
      <c r="W631" s="27">
        <v>11.227779999999999</v>
      </c>
      <c r="X631" s="27">
        <v>-84.094880000000003</v>
      </c>
      <c r="Y631" s="27" t="s">
        <v>1983</v>
      </c>
      <c r="Z631" s="27" t="s">
        <v>1979</v>
      </c>
      <c r="AA631" s="27" t="s">
        <v>1929</v>
      </c>
      <c r="AB631" s="28">
        <f t="shared" si="74"/>
        <v>86.051000000000002</v>
      </c>
      <c r="AC631" s="28">
        <f ca="1">[3]!RandTruncNormal(AB631,VLOOKUP(Y631,$AZ$1:$BD$4,4,FALSE),0,VLOOKUP(Y631,$AZ$1:$BD$4,5,FALSE))</f>
        <v>115.15985693761249</v>
      </c>
      <c r="AD631" s="28">
        <f t="shared" si="75"/>
        <v>86.051000000000002</v>
      </c>
      <c r="AE631" s="28">
        <f ca="1">[3]!RandTruncNormal(AD631,VLOOKUP(Y631,$AZ$1:$BD$4,4,FALSE),0,VLOOKUP(Y631,$AZ$1:$BD$4,5,FALSE))</f>
        <v>134.12695463717364</v>
      </c>
      <c r="AF631" s="29">
        <f t="shared" si="72"/>
        <v>0</v>
      </c>
      <c r="AG631" s="29">
        <f t="shared" si="73"/>
        <v>0</v>
      </c>
      <c r="AH631" s="28">
        <f t="shared" si="79"/>
        <v>0</v>
      </c>
      <c r="AI631" s="28">
        <f t="shared" si="76"/>
        <v>0</v>
      </c>
      <c r="AJ631" s="13">
        <f t="shared" ca="1" si="77"/>
        <v>18.967097699561151</v>
      </c>
      <c r="AK631" s="68">
        <v>1</v>
      </c>
      <c r="AL631" s="68">
        <v>0</v>
      </c>
      <c r="AM631" s="68" t="str">
        <f t="shared" si="78"/>
        <v>Anthropogenic_rivers</v>
      </c>
      <c r="AO631" s="68"/>
      <c r="AP631" s="68"/>
      <c r="AY631" s="68"/>
      <c r="AZ631" s="68"/>
    </row>
    <row r="632" spans="1:52">
      <c r="A632" s="27">
        <v>1474</v>
      </c>
      <c r="B632" s="27" t="s">
        <v>857</v>
      </c>
      <c r="C632" s="27" t="s">
        <v>808</v>
      </c>
      <c r="D632" s="27">
        <v>11.31277</v>
      </c>
      <c r="E632" s="27">
        <v>-84.179060000000007</v>
      </c>
      <c r="F632" s="27" t="s">
        <v>66</v>
      </c>
      <c r="G632" s="27">
        <v>9</v>
      </c>
      <c r="H632" s="27" t="s">
        <v>53</v>
      </c>
      <c r="I632" s="27" t="s">
        <v>54</v>
      </c>
      <c r="J632" s="27" t="s">
        <v>820</v>
      </c>
      <c r="K632" s="27"/>
      <c r="L632" s="27" t="s">
        <v>61</v>
      </c>
      <c r="M632" s="27" t="s">
        <v>66</v>
      </c>
      <c r="N632" s="27">
        <v>9</v>
      </c>
      <c r="O632" s="27" t="s">
        <v>53</v>
      </c>
      <c r="P632" s="27" t="s">
        <v>57</v>
      </c>
      <c r="Q632" s="27" t="s">
        <v>851</v>
      </c>
      <c r="R632" s="27"/>
      <c r="S632" s="27" t="s">
        <v>53</v>
      </c>
      <c r="T632" s="27"/>
      <c r="U632" s="27"/>
      <c r="V632" s="27" t="s">
        <v>857</v>
      </c>
      <c r="W632" s="27">
        <v>11.31277</v>
      </c>
      <c r="X632" s="27">
        <v>-84.179060000000007</v>
      </c>
      <c r="Y632" s="27" t="s">
        <v>1983</v>
      </c>
      <c r="Z632" s="27" t="s">
        <v>1979</v>
      </c>
      <c r="AA632" s="27" t="s">
        <v>1929</v>
      </c>
      <c r="AB632" s="28">
        <f t="shared" si="74"/>
        <v>86.051000000000002</v>
      </c>
      <c r="AC632" s="28">
        <f ca="1">[3]!RandTruncNormal(AB632,VLOOKUP(Y632,$AZ$1:$BD$4,4,FALSE),0,VLOOKUP(Y632,$AZ$1:$BD$4,5,FALSE))</f>
        <v>121.82982030235553</v>
      </c>
      <c r="AD632" s="28">
        <f t="shared" si="75"/>
        <v>86.051000000000002</v>
      </c>
      <c r="AE632" s="28">
        <f ca="1">[3]!RandTruncNormal(AD632,VLOOKUP(Y632,$AZ$1:$BD$4,4,FALSE),0,VLOOKUP(Y632,$AZ$1:$BD$4,5,FALSE))</f>
        <v>64.523222311615342</v>
      </c>
      <c r="AF632" s="29">
        <f t="shared" si="72"/>
        <v>0</v>
      </c>
      <c r="AG632" s="29">
        <f t="shared" si="73"/>
        <v>0</v>
      </c>
      <c r="AH632" s="28">
        <f t="shared" si="79"/>
        <v>0</v>
      </c>
      <c r="AI632" s="28">
        <f t="shared" si="76"/>
        <v>0</v>
      </c>
      <c r="AJ632" s="13">
        <f t="shared" ca="1" si="77"/>
        <v>-57.306597990740187</v>
      </c>
      <c r="AK632" s="68">
        <v>1</v>
      </c>
      <c r="AL632" s="68">
        <v>0</v>
      </c>
      <c r="AM632" s="68" t="str">
        <f t="shared" si="78"/>
        <v>Anthropogenic_rivers</v>
      </c>
      <c r="AO632" s="68"/>
      <c r="AP632" s="68"/>
      <c r="AY632" s="68"/>
      <c r="AZ632" s="68"/>
    </row>
    <row r="633" spans="1:52">
      <c r="A633" s="27">
        <v>1478</v>
      </c>
      <c r="B633" s="27" t="s">
        <v>858</v>
      </c>
      <c r="C633" s="27" t="s">
        <v>808</v>
      </c>
      <c r="D633" s="27">
        <v>11.56779</v>
      </c>
      <c r="E633" s="27">
        <v>-84.264840000000007</v>
      </c>
      <c r="F633" s="27" t="s">
        <v>66</v>
      </c>
      <c r="G633" s="27">
        <v>9</v>
      </c>
      <c r="H633" s="27" t="s">
        <v>53</v>
      </c>
      <c r="I633" s="27" t="s">
        <v>54</v>
      </c>
      <c r="J633" s="27" t="s">
        <v>820</v>
      </c>
      <c r="K633" s="27"/>
      <c r="L633" s="27" t="s">
        <v>61</v>
      </c>
      <c r="M633" s="27" t="s">
        <v>66</v>
      </c>
      <c r="N633" s="27">
        <v>7</v>
      </c>
      <c r="O633" s="27" t="s">
        <v>53</v>
      </c>
      <c r="P633" s="27" t="s">
        <v>57</v>
      </c>
      <c r="Q633" s="27" t="s">
        <v>859</v>
      </c>
      <c r="R633" s="27"/>
      <c r="S633" s="27" t="s">
        <v>53</v>
      </c>
      <c r="T633" s="27"/>
      <c r="U633" s="27"/>
      <c r="V633" s="27" t="s">
        <v>858</v>
      </c>
      <c r="W633" s="27">
        <v>11.56779</v>
      </c>
      <c r="X633" s="27">
        <v>-84.264840000000007</v>
      </c>
      <c r="Y633" s="27" t="s">
        <v>1983</v>
      </c>
      <c r="Z633" s="27" t="s">
        <v>1977</v>
      </c>
      <c r="AA633" s="27" t="s">
        <v>1928</v>
      </c>
      <c r="AB633" s="28">
        <f t="shared" si="74"/>
        <v>86.051000000000002</v>
      </c>
      <c r="AC633" s="28">
        <f ca="1">[3]!RandTruncNormal(AB633,VLOOKUP(Y633,$AZ$1:$BD$4,4,FALSE),0,VLOOKUP(Y633,$AZ$1:$BD$4,5,FALSE))</f>
        <v>68.989413982457776</v>
      </c>
      <c r="AD633" s="28">
        <f t="shared" si="75"/>
        <v>71.933222222222227</v>
      </c>
      <c r="AE633" s="28">
        <f ca="1">[3]!RandTruncNormal(AD633,VLOOKUP(Y633,$AZ$1:$BD$4,4,FALSE),0,VLOOKUP(Y633,$AZ$1:$BD$4,5,FALSE))</f>
        <v>65.792019443824898</v>
      </c>
      <c r="AF633" s="29">
        <f t="shared" si="72"/>
        <v>-0.22222222222222221</v>
      </c>
      <c r="AG633" s="29">
        <f t="shared" si="73"/>
        <v>-0.22222222222222221</v>
      </c>
      <c r="AH633" s="28">
        <f t="shared" si="79"/>
        <v>-14.117777777777777</v>
      </c>
      <c r="AI633" s="28">
        <f t="shared" si="76"/>
        <v>-14.117777777777777</v>
      </c>
      <c r="AJ633" s="13">
        <f t="shared" ca="1" si="77"/>
        <v>-3.1973945386328779</v>
      </c>
      <c r="AK633" s="68">
        <v>1</v>
      </c>
      <c r="AL633" s="68">
        <v>0</v>
      </c>
      <c r="AM633" s="68" t="str">
        <f t="shared" si="78"/>
        <v>Anthropogenic_rivers</v>
      </c>
      <c r="AO633" s="68"/>
      <c r="AP633" s="68"/>
      <c r="AY633" s="68"/>
      <c r="AZ633" s="68"/>
    </row>
    <row r="634" spans="1:52">
      <c r="A634" s="27">
        <v>1479</v>
      </c>
      <c r="B634" s="27" t="s">
        <v>860</v>
      </c>
      <c r="C634" s="27" t="s">
        <v>808</v>
      </c>
      <c r="D634" s="27">
        <v>11.567690000000001</v>
      </c>
      <c r="E634" s="27">
        <v>-84.009810000000002</v>
      </c>
      <c r="F634" s="27" t="s">
        <v>66</v>
      </c>
      <c r="G634" s="27">
        <v>9</v>
      </c>
      <c r="H634" s="27" t="s">
        <v>53</v>
      </c>
      <c r="I634" s="27" t="s">
        <v>54</v>
      </c>
      <c r="J634" s="27" t="s">
        <v>818</v>
      </c>
      <c r="K634" s="27"/>
      <c r="L634" s="27" t="s">
        <v>61</v>
      </c>
      <c r="M634" s="27" t="s">
        <v>65</v>
      </c>
      <c r="N634" s="27">
        <v>3</v>
      </c>
      <c r="O634" s="27" t="s">
        <v>53</v>
      </c>
      <c r="P634" s="27" t="s">
        <v>54</v>
      </c>
      <c r="Q634" s="27" t="s">
        <v>851</v>
      </c>
      <c r="R634" s="27"/>
      <c r="S634" s="27" t="s">
        <v>61</v>
      </c>
      <c r="T634" s="27"/>
      <c r="U634" s="27"/>
      <c r="V634" s="27" t="s">
        <v>860</v>
      </c>
      <c r="W634" s="27">
        <v>11.567690000000001</v>
      </c>
      <c r="X634" s="27">
        <v>-84.009810000000002</v>
      </c>
      <c r="Y634" s="27" t="s">
        <v>1983</v>
      </c>
      <c r="Z634" s="27" t="s">
        <v>1977</v>
      </c>
      <c r="AA634" s="27" t="s">
        <v>1929</v>
      </c>
      <c r="AB634" s="28">
        <f t="shared" si="74"/>
        <v>86.051000000000002</v>
      </c>
      <c r="AC634" s="28">
        <f ca="1">[3]!RandTruncNormal(AB634,VLOOKUP(Y634,$AZ$1:$BD$4,4,FALSE),0,VLOOKUP(Y634,$AZ$1:$BD$4,5,FALSE))</f>
        <v>83.795826779866346</v>
      </c>
      <c r="AD634" s="28">
        <f t="shared" si="75"/>
        <v>43.697666666666663</v>
      </c>
      <c r="AE634" s="28">
        <f ca="1">[3]!RandTruncNormal(AD634,VLOOKUP(Y634,$AZ$1:$BD$4,4,FALSE),0,VLOOKUP(Y634,$AZ$1:$BD$4,5,FALSE))</f>
        <v>15.943769187174892</v>
      </c>
      <c r="AF634" s="29">
        <f t="shared" si="72"/>
        <v>-0.66666666666666663</v>
      </c>
      <c r="AG634" s="29">
        <f t="shared" si="73"/>
        <v>-0.66666666666666663</v>
      </c>
      <c r="AH634" s="28">
        <f t="shared" si="79"/>
        <v>-42.353333333333332</v>
      </c>
      <c r="AI634" s="28">
        <f t="shared" si="76"/>
        <v>-42.353333333333332</v>
      </c>
      <c r="AJ634" s="13">
        <f t="shared" ca="1" si="77"/>
        <v>-67.852057592691452</v>
      </c>
      <c r="AK634" s="68">
        <v>1</v>
      </c>
      <c r="AL634" s="68">
        <v>0</v>
      </c>
      <c r="AM634" s="68" t="str">
        <f t="shared" si="78"/>
        <v>Anthropogenic_rivers</v>
      </c>
      <c r="AO634" s="68"/>
      <c r="AP634" s="68"/>
      <c r="AY634" s="68"/>
      <c r="AZ634" s="68"/>
    </row>
    <row r="635" spans="1:52">
      <c r="A635" s="27">
        <v>1480</v>
      </c>
      <c r="B635" s="27" t="s">
        <v>861</v>
      </c>
      <c r="C635" s="27" t="s">
        <v>808</v>
      </c>
      <c r="D635" s="27">
        <v>11.65283</v>
      </c>
      <c r="E635" s="27">
        <v>-84.434089999999998</v>
      </c>
      <c r="F635" s="27" t="s">
        <v>65</v>
      </c>
      <c r="G635" s="27">
        <v>5</v>
      </c>
      <c r="H635" s="27" t="s">
        <v>53</v>
      </c>
      <c r="I635" s="27" t="s">
        <v>54</v>
      </c>
      <c r="J635" s="27" t="s">
        <v>854</v>
      </c>
      <c r="K635" s="27"/>
      <c r="L635" s="27" t="s">
        <v>61</v>
      </c>
      <c r="M635" s="27" t="s">
        <v>65</v>
      </c>
      <c r="N635" s="27">
        <v>3</v>
      </c>
      <c r="O635" s="27" t="s">
        <v>53</v>
      </c>
      <c r="P635" s="27" t="s">
        <v>57</v>
      </c>
      <c r="Q635" s="27" t="s">
        <v>862</v>
      </c>
      <c r="R635" s="27"/>
      <c r="S635" s="27" t="s">
        <v>53</v>
      </c>
      <c r="T635" s="27"/>
      <c r="U635" s="27"/>
      <c r="V635" s="27" t="s">
        <v>861</v>
      </c>
      <c r="W635" s="27">
        <v>11.65283</v>
      </c>
      <c r="X635" s="27">
        <v>-84.434089999999998</v>
      </c>
      <c r="Y635" s="27" t="s">
        <v>1983</v>
      </c>
      <c r="Z635" s="27" t="s">
        <v>1977</v>
      </c>
      <c r="AA635" s="27" t="s">
        <v>1928</v>
      </c>
      <c r="AB635" s="28">
        <f t="shared" si="74"/>
        <v>57.815444444444445</v>
      </c>
      <c r="AC635" s="28">
        <f ca="1">[3]!RandTruncNormal(AB635,VLOOKUP(Y635,$AZ$1:$BD$4,4,FALSE),0,VLOOKUP(Y635,$AZ$1:$BD$4,5,FALSE))</f>
        <v>82.1905286797016</v>
      </c>
      <c r="AD635" s="28">
        <f t="shared" si="75"/>
        <v>43.697666666666663</v>
      </c>
      <c r="AE635" s="28">
        <f ca="1">[3]!RandTruncNormal(AD635,VLOOKUP(Y635,$AZ$1:$BD$4,4,FALSE),0,VLOOKUP(Y635,$AZ$1:$BD$4,5,FALSE))</f>
        <v>54.030704225503925</v>
      </c>
      <c r="AF635" s="29">
        <f t="shared" si="72"/>
        <v>-0.22222222222222221</v>
      </c>
      <c r="AG635" s="29">
        <f t="shared" si="73"/>
        <v>-0.22222222222222221</v>
      </c>
      <c r="AH635" s="28">
        <f t="shared" si="79"/>
        <v>-14.117777777777777</v>
      </c>
      <c r="AI635" s="28">
        <f t="shared" si="76"/>
        <v>-14.117777777777777</v>
      </c>
      <c r="AJ635" s="13">
        <f t="shared" ca="1" si="77"/>
        <v>-28.159824454197675</v>
      </c>
      <c r="AK635" s="68">
        <v>1</v>
      </c>
      <c r="AL635" s="68">
        <v>1</v>
      </c>
      <c r="AM635" s="68" t="str">
        <f t="shared" si="78"/>
        <v>Anthropogenic_roads_rivers</v>
      </c>
      <c r="AO635" s="68"/>
      <c r="AP635" s="68"/>
      <c r="AY635" s="68"/>
      <c r="AZ635" s="68"/>
    </row>
    <row r="636" spans="1:52">
      <c r="A636" s="27">
        <v>1482</v>
      </c>
      <c r="B636" s="27" t="s">
        <v>863</v>
      </c>
      <c r="C636" s="27" t="s">
        <v>808</v>
      </c>
      <c r="D636" s="27">
        <v>11.652659999999999</v>
      </c>
      <c r="E636" s="27">
        <v>-83.923860000000005</v>
      </c>
      <c r="F636" s="27" t="s">
        <v>66</v>
      </c>
      <c r="G636" s="27">
        <v>9</v>
      </c>
      <c r="H636" s="27" t="s">
        <v>53</v>
      </c>
      <c r="I636" s="27" t="s">
        <v>54</v>
      </c>
      <c r="J636" s="27" t="s">
        <v>818</v>
      </c>
      <c r="K636" s="27"/>
      <c r="L636" s="27" t="s">
        <v>61</v>
      </c>
      <c r="M636" s="27" t="s">
        <v>65</v>
      </c>
      <c r="N636" s="27">
        <v>3</v>
      </c>
      <c r="O636" s="27" t="s">
        <v>56</v>
      </c>
      <c r="P636" s="27" t="s">
        <v>57</v>
      </c>
      <c r="Q636" s="27" t="s">
        <v>864</v>
      </c>
      <c r="R636" s="27"/>
      <c r="S636" s="27" t="s">
        <v>53</v>
      </c>
      <c r="T636" s="27"/>
      <c r="U636" s="27"/>
      <c r="V636" s="27" t="s">
        <v>863</v>
      </c>
      <c r="W636" s="27">
        <v>11.652659999999999</v>
      </c>
      <c r="X636" s="27">
        <v>-83.923860000000005</v>
      </c>
      <c r="Y636" s="27" t="s">
        <v>1983</v>
      </c>
      <c r="Z636" s="27" t="s">
        <v>1977</v>
      </c>
      <c r="AA636" s="27" t="s">
        <v>1929</v>
      </c>
      <c r="AB636" s="28">
        <f t="shared" si="74"/>
        <v>86.051000000000002</v>
      </c>
      <c r="AC636" s="28">
        <f ca="1">[3]!RandTruncNormal(AB636,VLOOKUP(Y636,$AZ$1:$BD$4,4,FALSE),0,VLOOKUP(Y636,$AZ$1:$BD$4,5,FALSE))</f>
        <v>76.218005773680773</v>
      </c>
      <c r="AD636" s="28">
        <f t="shared" si="75"/>
        <v>43.697666666666663</v>
      </c>
      <c r="AE636" s="28">
        <f ca="1">[3]!RandTruncNormal(AD636,VLOOKUP(Y636,$AZ$1:$BD$4,4,FALSE),0,VLOOKUP(Y636,$AZ$1:$BD$4,5,FALSE))</f>
        <v>27.586964573311555</v>
      </c>
      <c r="AF636" s="29">
        <f t="shared" si="72"/>
        <v>-0.66666666666666663</v>
      </c>
      <c r="AG636" s="29">
        <f t="shared" si="73"/>
        <v>-0.66666666666666663</v>
      </c>
      <c r="AH636" s="28">
        <f t="shared" si="79"/>
        <v>-42.353333333333332</v>
      </c>
      <c r="AI636" s="28">
        <f t="shared" si="76"/>
        <v>-42.353333333333332</v>
      </c>
      <c r="AJ636" s="13">
        <f t="shared" ca="1" si="77"/>
        <v>-48.631041200369218</v>
      </c>
      <c r="AK636" s="68">
        <v>1</v>
      </c>
      <c r="AL636" s="68">
        <v>0</v>
      </c>
      <c r="AM636" s="68" t="str">
        <f t="shared" si="78"/>
        <v>Anthropogenic_rivers</v>
      </c>
      <c r="AO636" s="68"/>
      <c r="AP636" s="68"/>
      <c r="AY636" s="68"/>
      <c r="AZ636" s="68"/>
    </row>
    <row r="637" spans="1:52">
      <c r="A637" s="27">
        <v>1485</v>
      </c>
      <c r="B637" s="27" t="s">
        <v>866</v>
      </c>
      <c r="C637" s="27" t="s">
        <v>808</v>
      </c>
      <c r="D637" s="27">
        <v>11.7376</v>
      </c>
      <c r="E637" s="27">
        <v>-83.754739999999998</v>
      </c>
      <c r="F637" s="27" t="s">
        <v>66</v>
      </c>
      <c r="G637" s="27">
        <v>9</v>
      </c>
      <c r="H637" s="27" t="s">
        <v>53</v>
      </c>
      <c r="I637" s="27" t="s">
        <v>54</v>
      </c>
      <c r="J637" s="27" t="s">
        <v>820</v>
      </c>
      <c r="K637" s="27"/>
      <c r="L637" s="27" t="s">
        <v>61</v>
      </c>
      <c r="M637" s="27" t="s">
        <v>66</v>
      </c>
      <c r="N637" s="27">
        <v>9</v>
      </c>
      <c r="O637" s="27" t="s">
        <v>53</v>
      </c>
      <c r="P637" s="27" t="s">
        <v>57</v>
      </c>
      <c r="Q637" s="27" t="s">
        <v>867</v>
      </c>
      <c r="R637" s="27"/>
      <c r="S637" s="27" t="s">
        <v>53</v>
      </c>
      <c r="T637" s="27"/>
      <c r="U637" s="27"/>
      <c r="V637" s="27" t="s">
        <v>866</v>
      </c>
      <c r="W637" s="27">
        <v>11.7376</v>
      </c>
      <c r="X637" s="27">
        <v>-83.754739999999998</v>
      </c>
      <c r="Y637" s="27" t="s">
        <v>1983</v>
      </c>
      <c r="Z637" s="27" t="s">
        <v>1979</v>
      </c>
      <c r="AA637" s="27" t="s">
        <v>1929</v>
      </c>
      <c r="AB637" s="28">
        <f t="shared" si="74"/>
        <v>86.051000000000002</v>
      </c>
      <c r="AC637" s="28">
        <f ca="1">[3]!RandTruncNormal(AB637,VLOOKUP(Y637,$AZ$1:$BD$4,4,FALSE),0,VLOOKUP(Y637,$AZ$1:$BD$4,5,FALSE))</f>
        <v>70.849883321649557</v>
      </c>
      <c r="AD637" s="28">
        <f t="shared" si="75"/>
        <v>86.051000000000002</v>
      </c>
      <c r="AE637" s="28">
        <f ca="1">[3]!RandTruncNormal(AD637,VLOOKUP(Y637,$AZ$1:$BD$4,4,FALSE),0,VLOOKUP(Y637,$AZ$1:$BD$4,5,FALSE))</f>
        <v>86.971439553938453</v>
      </c>
      <c r="AF637" s="29">
        <f t="shared" si="72"/>
        <v>0</v>
      </c>
      <c r="AG637" s="29">
        <f t="shared" si="73"/>
        <v>0</v>
      </c>
      <c r="AH637" s="28">
        <f t="shared" si="79"/>
        <v>0</v>
      </c>
      <c r="AI637" s="28">
        <f t="shared" si="76"/>
        <v>0</v>
      </c>
      <c r="AJ637" s="13">
        <f t="shared" ca="1" si="77"/>
        <v>16.121556232288896</v>
      </c>
      <c r="AK637" s="68">
        <v>0</v>
      </c>
      <c r="AL637" s="68">
        <v>0</v>
      </c>
      <c r="AM637" s="68" t="str">
        <f t="shared" si="78"/>
        <v>Non-Anthropogenic</v>
      </c>
      <c r="AO637" s="68"/>
      <c r="AP637" s="68"/>
      <c r="AY637" s="68"/>
      <c r="AZ637" s="68"/>
    </row>
    <row r="638" spans="1:52">
      <c r="A638" s="27">
        <v>1493</v>
      </c>
      <c r="B638" s="27" t="s">
        <v>868</v>
      </c>
      <c r="C638" s="27" t="s">
        <v>808</v>
      </c>
      <c r="D638" s="27">
        <v>11.992570000000001</v>
      </c>
      <c r="E638" s="27">
        <v>-83.838729999999998</v>
      </c>
      <c r="F638" s="27" t="s">
        <v>66</v>
      </c>
      <c r="G638" s="27">
        <v>9</v>
      </c>
      <c r="H638" s="27" t="s">
        <v>53</v>
      </c>
      <c r="I638" s="27" t="s">
        <v>54</v>
      </c>
      <c r="J638" s="27" t="s">
        <v>818</v>
      </c>
      <c r="K638" s="27"/>
      <c r="L638" s="27" t="s">
        <v>61</v>
      </c>
      <c r="M638" s="27" t="s">
        <v>66</v>
      </c>
      <c r="N638" s="27">
        <v>9</v>
      </c>
      <c r="O638" s="27" t="s">
        <v>53</v>
      </c>
      <c r="P638" s="27" t="s">
        <v>57</v>
      </c>
      <c r="Q638" s="27" t="s">
        <v>822</v>
      </c>
      <c r="R638" s="27"/>
      <c r="S638" s="27" t="s">
        <v>53</v>
      </c>
      <c r="T638" s="27"/>
      <c r="U638" s="27"/>
      <c r="V638" s="27" t="s">
        <v>868</v>
      </c>
      <c r="W638" s="27">
        <v>11.992570000000001</v>
      </c>
      <c r="X638" s="27">
        <v>-83.838729999999998</v>
      </c>
      <c r="Y638" s="27" t="s">
        <v>1983</v>
      </c>
      <c r="Z638" s="27" t="s">
        <v>1979</v>
      </c>
      <c r="AA638" s="27" t="s">
        <v>1928</v>
      </c>
      <c r="AB638" s="28">
        <f t="shared" si="74"/>
        <v>86.051000000000002</v>
      </c>
      <c r="AC638" s="28">
        <f ca="1">[3]!RandTruncNormal(AB638,VLOOKUP(Y638,$AZ$1:$BD$4,4,FALSE),0,VLOOKUP(Y638,$AZ$1:$BD$4,5,FALSE))</f>
        <v>102.37228109347902</v>
      </c>
      <c r="AD638" s="28">
        <f t="shared" si="75"/>
        <v>86.051000000000002</v>
      </c>
      <c r="AE638" s="28">
        <f ca="1">[3]!RandTruncNormal(AD638,VLOOKUP(Y638,$AZ$1:$BD$4,4,FALSE),0,VLOOKUP(Y638,$AZ$1:$BD$4,5,FALSE))</f>
        <v>87.716874189480905</v>
      </c>
      <c r="AF638" s="29">
        <f t="shared" si="72"/>
        <v>0</v>
      </c>
      <c r="AG638" s="29">
        <f t="shared" si="73"/>
        <v>0</v>
      </c>
      <c r="AH638" s="28">
        <f t="shared" si="79"/>
        <v>0</v>
      </c>
      <c r="AI638" s="28">
        <f t="shared" si="76"/>
        <v>0</v>
      </c>
      <c r="AJ638" s="13">
        <f t="shared" ca="1" si="77"/>
        <v>-14.655406903998113</v>
      </c>
      <c r="AK638" s="68">
        <v>0</v>
      </c>
      <c r="AL638" s="68">
        <v>1</v>
      </c>
      <c r="AM638" s="68" t="str">
        <f t="shared" si="78"/>
        <v>Anthopogenic_roads</v>
      </c>
      <c r="AO638" s="68"/>
      <c r="AP638" s="68"/>
      <c r="AY638" s="68"/>
      <c r="AZ638" s="68"/>
    </row>
    <row r="639" spans="1:52">
      <c r="A639" s="27">
        <v>1500</v>
      </c>
      <c r="B639" s="27" t="s">
        <v>871</v>
      </c>
      <c r="C639" s="27" t="s">
        <v>808</v>
      </c>
      <c r="D639" s="27">
        <v>12.162599999999999</v>
      </c>
      <c r="E639" s="27">
        <v>-84.008759999999995</v>
      </c>
      <c r="F639" s="27" t="s">
        <v>65</v>
      </c>
      <c r="G639" s="27">
        <v>5</v>
      </c>
      <c r="H639" s="27" t="s">
        <v>53</v>
      </c>
      <c r="I639" s="27" t="s">
        <v>54</v>
      </c>
      <c r="J639" s="27" t="s">
        <v>810</v>
      </c>
      <c r="K639" s="27"/>
      <c r="L639" s="27" t="s">
        <v>61</v>
      </c>
      <c r="M639" s="27" t="s">
        <v>65</v>
      </c>
      <c r="N639" s="27">
        <v>4</v>
      </c>
      <c r="O639" s="27" t="s">
        <v>53</v>
      </c>
      <c r="P639" s="27" t="s">
        <v>54</v>
      </c>
      <c r="Q639" s="27" t="s">
        <v>872</v>
      </c>
      <c r="R639" s="27"/>
      <c r="S639" s="27" t="s">
        <v>61</v>
      </c>
      <c r="T639" s="27"/>
      <c r="U639" s="27"/>
      <c r="V639" s="27" t="s">
        <v>871</v>
      </c>
      <c r="W639" s="27">
        <v>12.162599999999999</v>
      </c>
      <c r="X639" s="27">
        <v>-84.008759999999995</v>
      </c>
      <c r="Y639" s="27" t="s">
        <v>1983</v>
      </c>
      <c r="Z639" s="27" t="s">
        <v>1977</v>
      </c>
      <c r="AA639" s="27" t="s">
        <v>1928</v>
      </c>
      <c r="AB639" s="28">
        <f t="shared" si="74"/>
        <v>57.815444444444445</v>
      </c>
      <c r="AC639" s="28">
        <f ca="1">[3]!RandTruncNormal(AB639,VLOOKUP(Y639,$AZ$1:$BD$4,4,FALSE),0,VLOOKUP(Y639,$AZ$1:$BD$4,5,FALSE))</f>
        <v>90.511487207345112</v>
      </c>
      <c r="AD639" s="28">
        <f t="shared" si="75"/>
        <v>50.756555555555551</v>
      </c>
      <c r="AE639" s="28">
        <f ca="1">[3]!RandTruncNormal(AD639,VLOOKUP(Y639,$AZ$1:$BD$4,4,FALSE),0,VLOOKUP(Y639,$AZ$1:$BD$4,5,FALSE))</f>
        <v>53.174487100506362</v>
      </c>
      <c r="AF639" s="29">
        <f t="shared" si="72"/>
        <v>-0.1111111111111111</v>
      </c>
      <c r="AG639" s="29">
        <f t="shared" si="73"/>
        <v>0</v>
      </c>
      <c r="AH639" s="28">
        <f t="shared" si="79"/>
        <v>0</v>
      </c>
      <c r="AI639" s="28">
        <f t="shared" si="76"/>
        <v>-7.0588888888888883</v>
      </c>
      <c r="AJ639" s="13">
        <f t="shared" ca="1" si="77"/>
        <v>-37.337000106838751</v>
      </c>
      <c r="AK639" s="68">
        <v>0</v>
      </c>
      <c r="AL639" s="68">
        <v>1</v>
      </c>
      <c r="AM639" s="68" t="str">
        <f t="shared" si="78"/>
        <v>Anthopogenic_roads</v>
      </c>
      <c r="AO639" s="68"/>
      <c r="AP639" s="68"/>
      <c r="AY639" s="68"/>
      <c r="AZ639" s="68"/>
    </row>
    <row r="640" spans="1:52">
      <c r="A640" s="27">
        <v>1501</v>
      </c>
      <c r="B640" s="27" t="s">
        <v>873</v>
      </c>
      <c r="C640" s="27" t="s">
        <v>808</v>
      </c>
      <c r="D640" s="27">
        <v>12.247820000000001</v>
      </c>
      <c r="E640" s="27">
        <v>-84.604759999999999</v>
      </c>
      <c r="F640" s="27" t="s">
        <v>66</v>
      </c>
      <c r="G640" s="27">
        <v>7</v>
      </c>
      <c r="H640" s="27" t="s">
        <v>53</v>
      </c>
      <c r="I640" s="27" t="s">
        <v>717</v>
      </c>
      <c r="J640" s="27" t="s">
        <v>828</v>
      </c>
      <c r="K640" s="27"/>
      <c r="L640" s="27" t="s">
        <v>56</v>
      </c>
      <c r="M640" s="27" t="s">
        <v>65</v>
      </c>
      <c r="N640" s="27">
        <v>6</v>
      </c>
      <c r="O640" s="27" t="s">
        <v>56</v>
      </c>
      <c r="P640" s="27" t="s">
        <v>54</v>
      </c>
      <c r="Q640" s="27" t="s">
        <v>874</v>
      </c>
      <c r="R640" s="27"/>
      <c r="S640" s="27" t="s">
        <v>61</v>
      </c>
      <c r="T640" s="27"/>
      <c r="U640" s="27"/>
      <c r="V640" s="27" t="s">
        <v>873</v>
      </c>
      <c r="W640" s="27">
        <v>12.247820000000001</v>
      </c>
      <c r="X640" s="27">
        <v>-84.604759999999999</v>
      </c>
      <c r="Y640" s="27" t="s">
        <v>1983</v>
      </c>
      <c r="Z640" s="27" t="s">
        <v>1977</v>
      </c>
      <c r="AA640" s="27" t="s">
        <v>1928</v>
      </c>
      <c r="AB640" s="28">
        <f t="shared" si="74"/>
        <v>71.933222222222227</v>
      </c>
      <c r="AC640" s="28">
        <f ca="1">[3]!RandTruncNormal(AB640,VLOOKUP(Y640,$AZ$1:$BD$4,4,FALSE),0,VLOOKUP(Y640,$AZ$1:$BD$4,5,FALSE))</f>
        <v>17.195329079222489</v>
      </c>
      <c r="AD640" s="28">
        <f t="shared" si="75"/>
        <v>64.87433333333334</v>
      </c>
      <c r="AE640" s="28">
        <f ca="1">[3]!RandTruncNormal(AD640,VLOOKUP(Y640,$AZ$1:$BD$4,4,FALSE),0,VLOOKUP(Y640,$AZ$1:$BD$4,5,FALSE))</f>
        <v>118.61217481807175</v>
      </c>
      <c r="AF640" s="29">
        <f t="shared" si="72"/>
        <v>-0.1111111111111111</v>
      </c>
      <c r="AG640" s="29">
        <f t="shared" si="73"/>
        <v>0</v>
      </c>
      <c r="AH640" s="28">
        <f t="shared" si="79"/>
        <v>0</v>
      </c>
      <c r="AI640" s="28">
        <f t="shared" si="76"/>
        <v>-7.0588888888888883</v>
      </c>
      <c r="AJ640" s="13">
        <f t="shared" ca="1" si="77"/>
        <v>101.41684573884926</v>
      </c>
      <c r="AK640" s="68">
        <v>0</v>
      </c>
      <c r="AL640" s="68">
        <v>1</v>
      </c>
      <c r="AM640" s="68" t="str">
        <f t="shared" si="78"/>
        <v>Anthopogenic_roads</v>
      </c>
      <c r="AO640" s="68"/>
      <c r="AP640" s="68"/>
      <c r="AY640" s="68"/>
      <c r="AZ640" s="68"/>
    </row>
    <row r="641" spans="1:52">
      <c r="A641" s="27">
        <v>1505</v>
      </c>
      <c r="B641" s="27" t="s">
        <v>875</v>
      </c>
      <c r="C641" s="27" t="s">
        <v>808</v>
      </c>
      <c r="D641" s="27">
        <v>12.332750000000001</v>
      </c>
      <c r="E641" s="27">
        <v>-84.433909999999997</v>
      </c>
      <c r="F641" s="27" t="s">
        <v>65</v>
      </c>
      <c r="G641" s="27">
        <v>6</v>
      </c>
      <c r="H641" s="27" t="s">
        <v>53</v>
      </c>
      <c r="I641" s="27" t="s">
        <v>54</v>
      </c>
      <c r="J641" s="27" t="s">
        <v>818</v>
      </c>
      <c r="K641" s="27"/>
      <c r="L641" s="27" t="s">
        <v>61</v>
      </c>
      <c r="M641" s="27" t="s">
        <v>65</v>
      </c>
      <c r="N641" s="27">
        <v>4</v>
      </c>
      <c r="O641" s="27" t="s">
        <v>53</v>
      </c>
      <c r="P641" s="27" t="s">
        <v>57</v>
      </c>
      <c r="Q641" s="27" t="s">
        <v>832</v>
      </c>
      <c r="R641" s="27"/>
      <c r="S641" s="27" t="s">
        <v>53</v>
      </c>
      <c r="T641" s="27"/>
      <c r="U641" s="27"/>
      <c r="V641" s="27" t="s">
        <v>875</v>
      </c>
      <c r="W641" s="27">
        <v>12.332750000000001</v>
      </c>
      <c r="X641" s="27">
        <v>-84.433909999999997</v>
      </c>
      <c r="Y641" s="27" t="s">
        <v>1983</v>
      </c>
      <c r="Z641" s="27" t="s">
        <v>1977</v>
      </c>
      <c r="AA641" s="27" t="s">
        <v>1928</v>
      </c>
      <c r="AB641" s="28">
        <f t="shared" si="74"/>
        <v>64.87433333333334</v>
      </c>
      <c r="AC641" s="28">
        <f ca="1">[3]!RandTruncNormal(AB641,VLOOKUP(Y641,$AZ$1:$BD$4,4,FALSE),0,VLOOKUP(Y641,$AZ$1:$BD$4,5,FALSE))</f>
        <v>116.49635582631016</v>
      </c>
      <c r="AD641" s="28">
        <f t="shared" si="75"/>
        <v>50.756555555555551</v>
      </c>
      <c r="AE641" s="28">
        <f ca="1">[3]!RandTruncNormal(AD641,VLOOKUP(Y641,$AZ$1:$BD$4,4,FALSE),0,VLOOKUP(Y641,$AZ$1:$BD$4,5,FALSE))</f>
        <v>51.172854269095517</v>
      </c>
      <c r="AF641" s="29">
        <f t="shared" si="72"/>
        <v>-0.22222222222222221</v>
      </c>
      <c r="AG641" s="29">
        <f t="shared" si="73"/>
        <v>-0.22222222222222221</v>
      </c>
      <c r="AH641" s="28">
        <f t="shared" si="79"/>
        <v>-14.117777777777777</v>
      </c>
      <c r="AI641" s="28">
        <f t="shared" si="76"/>
        <v>-14.117777777777777</v>
      </c>
      <c r="AJ641" s="13">
        <f t="shared" ca="1" si="77"/>
        <v>-65.323501557214655</v>
      </c>
      <c r="AK641" s="68">
        <v>1</v>
      </c>
      <c r="AL641" s="68">
        <v>0</v>
      </c>
      <c r="AM641" s="68" t="str">
        <f t="shared" si="78"/>
        <v>Anthropogenic_rivers</v>
      </c>
      <c r="AO641" s="68"/>
      <c r="AP641" s="68"/>
      <c r="AY641" s="68"/>
      <c r="AZ641" s="68"/>
    </row>
    <row r="642" spans="1:52">
      <c r="A642" s="27">
        <v>1507</v>
      </c>
      <c r="B642" s="27" t="s">
        <v>876</v>
      </c>
      <c r="C642" s="27" t="s">
        <v>808</v>
      </c>
      <c r="D642" s="27">
        <v>11.5261</v>
      </c>
      <c r="E642" s="27">
        <v>-84.264889999999994</v>
      </c>
      <c r="F642" s="27" t="s">
        <v>66</v>
      </c>
      <c r="G642" s="27">
        <v>9</v>
      </c>
      <c r="H642" s="27" t="s">
        <v>53</v>
      </c>
      <c r="I642" s="27" t="s">
        <v>54</v>
      </c>
      <c r="J642" s="27" t="s">
        <v>820</v>
      </c>
      <c r="K642" s="27"/>
      <c r="L642" s="27" t="s">
        <v>61</v>
      </c>
      <c r="M642" s="27" t="s">
        <v>65</v>
      </c>
      <c r="N642" s="27">
        <v>6</v>
      </c>
      <c r="O642" s="27" t="s">
        <v>53</v>
      </c>
      <c r="P642" s="27" t="s">
        <v>57</v>
      </c>
      <c r="Q642" s="27" t="s">
        <v>877</v>
      </c>
      <c r="R642" s="27"/>
      <c r="S642" s="27" t="s">
        <v>53</v>
      </c>
      <c r="T642" s="27"/>
      <c r="U642" s="27"/>
      <c r="V642" s="27" t="s">
        <v>876</v>
      </c>
      <c r="W642" s="27">
        <v>11.5261</v>
      </c>
      <c r="X642" s="27">
        <v>-84.264889999999994</v>
      </c>
      <c r="Y642" s="27" t="s">
        <v>1983</v>
      </c>
      <c r="Z642" s="27" t="s">
        <v>1977</v>
      </c>
      <c r="AA642" s="27" t="s">
        <v>1928</v>
      </c>
      <c r="AB642" s="28">
        <f t="shared" si="74"/>
        <v>86.051000000000002</v>
      </c>
      <c r="AC642" s="28">
        <f ca="1">[3]!RandTruncNormal(AB642,VLOOKUP(Y642,$AZ$1:$BD$4,4,FALSE),0,VLOOKUP(Y642,$AZ$1:$BD$4,5,FALSE))</f>
        <v>89.275643683023148</v>
      </c>
      <c r="AD642" s="28">
        <f t="shared" si="75"/>
        <v>64.87433333333334</v>
      </c>
      <c r="AE642" s="28">
        <f ca="1">[3]!RandTruncNormal(AD642,VLOOKUP(Y642,$AZ$1:$BD$4,4,FALSE),0,VLOOKUP(Y642,$AZ$1:$BD$4,5,FALSE))</f>
        <v>64.161105849049079</v>
      </c>
      <c r="AF642" s="29">
        <f t="shared" ref="AF642:AF705" si="80">(N642-G642)/9</f>
        <v>-0.33333333333333331</v>
      </c>
      <c r="AG642" s="29">
        <f t="shared" ref="AG642:AG705" si="81">+IF(OR(AF642=1/9,AF642=-1/9,AF642=0),0,AF642)</f>
        <v>-0.33333333333333331</v>
      </c>
      <c r="AH642" s="28">
        <f t="shared" si="79"/>
        <v>-21.176666666666666</v>
      </c>
      <c r="AI642" s="28">
        <f t="shared" si="76"/>
        <v>-21.176666666666666</v>
      </c>
      <c r="AJ642" s="13">
        <f t="shared" ca="1" si="77"/>
        <v>-25.114537833974069</v>
      </c>
      <c r="AK642" s="68">
        <v>1</v>
      </c>
      <c r="AL642" s="68">
        <v>0</v>
      </c>
      <c r="AM642" s="68" t="str">
        <f t="shared" si="78"/>
        <v>Anthropogenic_rivers</v>
      </c>
      <c r="AO642" s="68"/>
      <c r="AP642" s="68"/>
      <c r="AY642" s="68"/>
      <c r="AZ642" s="68"/>
    </row>
    <row r="643" spans="1:52">
      <c r="A643" s="27">
        <v>1509</v>
      </c>
      <c r="B643" s="27" t="s">
        <v>878</v>
      </c>
      <c r="C643" s="27" t="s">
        <v>808</v>
      </c>
      <c r="D643" s="27">
        <v>11.05818</v>
      </c>
      <c r="E643" s="27">
        <v>-84.052400000000006</v>
      </c>
      <c r="F643" s="27" t="s">
        <v>66</v>
      </c>
      <c r="G643" s="27">
        <v>9</v>
      </c>
      <c r="H643" s="27" t="s">
        <v>53</v>
      </c>
      <c r="I643" s="27" t="s">
        <v>815</v>
      </c>
      <c r="J643" s="27" t="s">
        <v>834</v>
      </c>
      <c r="K643" s="27"/>
      <c r="L643" s="27" t="s">
        <v>53</v>
      </c>
      <c r="M643" s="27" t="s">
        <v>66</v>
      </c>
      <c r="N643" s="27">
        <v>9</v>
      </c>
      <c r="O643" s="27" t="s">
        <v>53</v>
      </c>
      <c r="P643" s="27" t="s">
        <v>57</v>
      </c>
      <c r="Q643" s="27" t="s">
        <v>879</v>
      </c>
      <c r="R643" s="27"/>
      <c r="S643" s="27" t="s">
        <v>53</v>
      </c>
      <c r="T643" s="27"/>
      <c r="U643" s="27"/>
      <c r="V643" s="27" t="s">
        <v>878</v>
      </c>
      <c r="W643" s="27">
        <v>11.05818</v>
      </c>
      <c r="X643" s="27">
        <v>-84.052400000000006</v>
      </c>
      <c r="Y643" s="27" t="s">
        <v>1983</v>
      </c>
      <c r="Z643" s="27" t="s">
        <v>1979</v>
      </c>
      <c r="AA643" s="27" t="s">
        <v>1929</v>
      </c>
      <c r="AB643" s="28">
        <f t="shared" ref="AB643:AB706" si="82">VLOOKUP(Y643,$AZ$1:$BD$4,2,FALSE)*(G643/9)+VLOOKUP(Y643,$AZ$1:$BD$4,3,FALSE)</f>
        <v>86.051000000000002</v>
      </c>
      <c r="AC643" s="28">
        <f ca="1">[3]!RandTruncNormal(AB643,VLOOKUP(Y643,$AZ$1:$BD$4,4,FALSE),0,VLOOKUP(Y643,$AZ$1:$BD$4,5,FALSE))</f>
        <v>110.71628045778431</v>
      </c>
      <c r="AD643" s="28">
        <f t="shared" ref="AD643:AD706" si="83">VLOOKUP(Y643,$AZ$1:$BD$4,2,FALSE)*(N643/9)+VLOOKUP(Y643,$AZ$1:$BD$4,3,FALSE)</f>
        <v>86.051000000000002</v>
      </c>
      <c r="AE643" s="28">
        <f ca="1">[3]!RandTruncNormal(AD643,VLOOKUP(Y643,$AZ$1:$BD$4,4,FALSE),0,VLOOKUP(Y643,$AZ$1:$BD$4,5,FALSE))</f>
        <v>89.715234538423758</v>
      </c>
      <c r="AF643" s="29">
        <f t="shared" si="80"/>
        <v>0</v>
      </c>
      <c r="AG643" s="29">
        <f t="shared" si="81"/>
        <v>0</v>
      </c>
      <c r="AH643" s="28">
        <f t="shared" si="79"/>
        <v>0</v>
      </c>
      <c r="AI643" s="28">
        <f t="shared" ref="AI643:AI706" si="84">VLOOKUP(Y643,$AZ$1:$BD$4,2,FALSE)*AF643</f>
        <v>0</v>
      </c>
      <c r="AJ643" s="13">
        <f t="shared" ref="AJ643:AJ706" ca="1" si="85">AE643-AC643</f>
        <v>-21.00104591936055</v>
      </c>
      <c r="AK643" s="68">
        <v>1</v>
      </c>
      <c r="AL643" s="68">
        <v>0</v>
      </c>
      <c r="AM643" s="68" t="str">
        <f t="shared" ref="AM643:AM706" si="86">IF(AND(AK643=0,AL643=0),"Non-Anthropogenic",IF(AND(AK643=1,AL643=0),"Anthropogenic_rivers",IF(AND(AK643=0,AL643=1),"Anthopogenic_roads",IF(AND(AK643=1,AL643=1),"Anthropogenic_roads_rivers",0))))</f>
        <v>Anthropogenic_rivers</v>
      </c>
      <c r="AO643" s="68"/>
      <c r="AP643" s="68"/>
      <c r="AY643" s="68"/>
      <c r="AZ643" s="68"/>
    </row>
    <row r="644" spans="1:52">
      <c r="A644" s="27">
        <v>1510</v>
      </c>
      <c r="B644" s="27" t="s">
        <v>880</v>
      </c>
      <c r="C644" s="27" t="s">
        <v>808</v>
      </c>
      <c r="D644" s="27">
        <v>11.567640000000001</v>
      </c>
      <c r="E644" s="27">
        <v>-83.840159999999997</v>
      </c>
      <c r="F644" s="27" t="s">
        <v>66</v>
      </c>
      <c r="G644" s="27">
        <v>9</v>
      </c>
      <c r="H644" s="27" t="s">
        <v>53</v>
      </c>
      <c r="I644" s="27" t="s">
        <v>54</v>
      </c>
      <c r="J644" s="27" t="s">
        <v>854</v>
      </c>
      <c r="K644" s="27"/>
      <c r="L644" s="27" t="s">
        <v>61</v>
      </c>
      <c r="M644" s="27" t="s">
        <v>65</v>
      </c>
      <c r="N644" s="27">
        <v>4</v>
      </c>
      <c r="O644" s="27" t="s">
        <v>53</v>
      </c>
      <c r="P644" s="27" t="s">
        <v>57</v>
      </c>
      <c r="Q644" s="27" t="s">
        <v>881</v>
      </c>
      <c r="R644" s="27"/>
      <c r="S644" s="27" t="s">
        <v>53</v>
      </c>
      <c r="T644" s="27"/>
      <c r="U644" s="27"/>
      <c r="V644" s="27" t="s">
        <v>880</v>
      </c>
      <c r="W644" s="27">
        <v>11.567640000000001</v>
      </c>
      <c r="X644" s="27">
        <v>-83.840159999999997</v>
      </c>
      <c r="Y644" s="27" t="s">
        <v>1983</v>
      </c>
      <c r="Z644" s="27" t="s">
        <v>1977</v>
      </c>
      <c r="AA644" s="27" t="s">
        <v>1929</v>
      </c>
      <c r="AB644" s="28">
        <f t="shared" si="82"/>
        <v>86.051000000000002</v>
      </c>
      <c r="AC644" s="28">
        <f ca="1">[3]!RandTruncNormal(AB644,VLOOKUP(Y644,$AZ$1:$BD$4,4,FALSE),0,VLOOKUP(Y644,$AZ$1:$BD$4,5,FALSE))</f>
        <v>98.624212957645952</v>
      </c>
      <c r="AD644" s="28">
        <f t="shared" si="83"/>
        <v>50.756555555555551</v>
      </c>
      <c r="AE644" s="28">
        <f ca="1">[3]!RandTruncNormal(AD644,VLOOKUP(Y644,$AZ$1:$BD$4,4,FALSE),0,VLOOKUP(Y644,$AZ$1:$BD$4,5,FALSE))</f>
        <v>34.488976983141534</v>
      </c>
      <c r="AF644" s="29">
        <f t="shared" si="80"/>
        <v>-0.55555555555555558</v>
      </c>
      <c r="AG644" s="29">
        <f t="shared" si="81"/>
        <v>-0.55555555555555558</v>
      </c>
      <c r="AH644" s="28">
        <f t="shared" ref="AH644:AH707" si="87">VLOOKUP(Y644,$AZ$1:$BD$4,2,FALSE)*AG644</f>
        <v>-35.294444444444444</v>
      </c>
      <c r="AI644" s="28">
        <f t="shared" si="84"/>
        <v>-35.294444444444444</v>
      </c>
      <c r="AJ644" s="13">
        <f t="shared" ca="1" si="85"/>
        <v>-64.135235974504411</v>
      </c>
      <c r="AK644" s="68">
        <v>1</v>
      </c>
      <c r="AL644" s="68">
        <v>0</v>
      </c>
      <c r="AM644" s="68" t="str">
        <f t="shared" si="86"/>
        <v>Anthropogenic_rivers</v>
      </c>
      <c r="AO644" s="68"/>
      <c r="AP644" s="68"/>
      <c r="AY644" s="68"/>
      <c r="AZ644" s="68"/>
    </row>
    <row r="645" spans="1:52">
      <c r="A645" s="27">
        <v>1512</v>
      </c>
      <c r="B645" s="27" t="s">
        <v>882</v>
      </c>
      <c r="C645" s="27" t="s">
        <v>808</v>
      </c>
      <c r="D645" s="27">
        <v>11.652850000000001</v>
      </c>
      <c r="E645" s="27">
        <v>-84.520200000000003</v>
      </c>
      <c r="F645" s="27" t="s">
        <v>65</v>
      </c>
      <c r="G645" s="27">
        <v>3</v>
      </c>
      <c r="H645" s="27" t="s">
        <v>53</v>
      </c>
      <c r="I645" s="27" t="s">
        <v>54</v>
      </c>
      <c r="J645" s="27" t="s">
        <v>809</v>
      </c>
      <c r="K645" s="27"/>
      <c r="L645" s="27" t="s">
        <v>61</v>
      </c>
      <c r="M645" s="27" t="s">
        <v>65</v>
      </c>
      <c r="N645" s="27">
        <v>3</v>
      </c>
      <c r="O645" s="27" t="s">
        <v>53</v>
      </c>
      <c r="P645" s="27" t="s">
        <v>57</v>
      </c>
      <c r="Q645" s="27" t="s">
        <v>862</v>
      </c>
      <c r="R645" s="27"/>
      <c r="S645" s="27" t="s">
        <v>53</v>
      </c>
      <c r="T645" s="27"/>
      <c r="U645" s="27"/>
      <c r="V645" s="27" t="s">
        <v>882</v>
      </c>
      <c r="W645" s="27">
        <v>11.652850000000001</v>
      </c>
      <c r="X645" s="27">
        <v>-84.520200000000003</v>
      </c>
      <c r="Y645" s="27" t="s">
        <v>1983</v>
      </c>
      <c r="Z645" s="27" t="s">
        <v>1979</v>
      </c>
      <c r="AA645" s="27" t="s">
        <v>1928</v>
      </c>
      <c r="AB645" s="28">
        <f t="shared" si="82"/>
        <v>43.697666666666663</v>
      </c>
      <c r="AC645" s="28">
        <f ca="1">[3]!RandTruncNormal(AB645,VLOOKUP(Y645,$AZ$1:$BD$4,4,FALSE),0,VLOOKUP(Y645,$AZ$1:$BD$4,5,FALSE))</f>
        <v>27.68572567196901</v>
      </c>
      <c r="AD645" s="28">
        <f t="shared" si="83"/>
        <v>43.697666666666663</v>
      </c>
      <c r="AE645" s="28">
        <f ca="1">[3]!RandTruncNormal(AD645,VLOOKUP(Y645,$AZ$1:$BD$4,4,FALSE),0,VLOOKUP(Y645,$AZ$1:$BD$4,5,FALSE))</f>
        <v>90.556139278438692</v>
      </c>
      <c r="AF645" s="29">
        <f t="shared" si="80"/>
        <v>0</v>
      </c>
      <c r="AG645" s="29">
        <f t="shared" si="81"/>
        <v>0</v>
      </c>
      <c r="AH645" s="28">
        <f t="shared" si="87"/>
        <v>0</v>
      </c>
      <c r="AI645" s="28">
        <f t="shared" si="84"/>
        <v>0</v>
      </c>
      <c r="AJ645" s="13">
        <f t="shared" ca="1" si="85"/>
        <v>62.870413606469683</v>
      </c>
      <c r="AK645" s="68">
        <v>1</v>
      </c>
      <c r="AL645" s="68">
        <v>0</v>
      </c>
      <c r="AM645" s="68" t="str">
        <f t="shared" si="86"/>
        <v>Anthropogenic_rivers</v>
      </c>
      <c r="AO645" s="68"/>
      <c r="AP645" s="68"/>
      <c r="AY645" s="68"/>
      <c r="AZ645" s="68"/>
    </row>
    <row r="646" spans="1:52">
      <c r="A646" s="27">
        <v>1517</v>
      </c>
      <c r="B646" s="27" t="s">
        <v>885</v>
      </c>
      <c r="C646" s="27" t="s">
        <v>808</v>
      </c>
      <c r="D646" s="27">
        <v>11.69538</v>
      </c>
      <c r="E646" s="27">
        <v>-84.52055</v>
      </c>
      <c r="F646" s="27" t="s">
        <v>65</v>
      </c>
      <c r="G646" s="27">
        <v>6</v>
      </c>
      <c r="H646" s="27" t="s">
        <v>53</v>
      </c>
      <c r="I646" s="27" t="s">
        <v>54</v>
      </c>
      <c r="J646" s="27" t="s">
        <v>820</v>
      </c>
      <c r="K646" s="27"/>
      <c r="L646" s="27" t="s">
        <v>61</v>
      </c>
      <c r="M646" s="27" t="s">
        <v>65</v>
      </c>
      <c r="N646" s="27">
        <v>3</v>
      </c>
      <c r="O646" s="27" t="s">
        <v>53</v>
      </c>
      <c r="P646" s="27" t="s">
        <v>57</v>
      </c>
      <c r="Q646" s="27" t="s">
        <v>862</v>
      </c>
      <c r="R646" s="27"/>
      <c r="S646" s="27" t="s">
        <v>53</v>
      </c>
      <c r="T646" s="27"/>
      <c r="U646" s="27"/>
      <c r="V646" s="27" t="s">
        <v>885</v>
      </c>
      <c r="W646" s="27">
        <v>11.69538</v>
      </c>
      <c r="X646" s="27">
        <v>-84.52055</v>
      </c>
      <c r="Y646" s="27" t="s">
        <v>1983</v>
      </c>
      <c r="Z646" s="27" t="s">
        <v>1977</v>
      </c>
      <c r="AA646" s="27" t="s">
        <v>1928</v>
      </c>
      <c r="AB646" s="28">
        <f t="shared" si="82"/>
        <v>64.87433333333334</v>
      </c>
      <c r="AC646" s="28">
        <f ca="1">[3]!RandTruncNormal(AB646,VLOOKUP(Y646,$AZ$1:$BD$4,4,FALSE),0,VLOOKUP(Y646,$AZ$1:$BD$4,5,FALSE))</f>
        <v>50.269699734464325</v>
      </c>
      <c r="AD646" s="28">
        <f t="shared" si="83"/>
        <v>43.697666666666663</v>
      </c>
      <c r="AE646" s="28">
        <f ca="1">[3]!RandTruncNormal(AD646,VLOOKUP(Y646,$AZ$1:$BD$4,4,FALSE),0,VLOOKUP(Y646,$AZ$1:$BD$4,5,FALSE))</f>
        <v>9.9779255999816794</v>
      </c>
      <c r="AF646" s="29">
        <f t="shared" si="80"/>
        <v>-0.33333333333333331</v>
      </c>
      <c r="AG646" s="29">
        <f t="shared" si="81"/>
        <v>-0.33333333333333331</v>
      </c>
      <c r="AH646" s="28">
        <f t="shared" si="87"/>
        <v>-21.176666666666666</v>
      </c>
      <c r="AI646" s="28">
        <f t="shared" si="84"/>
        <v>-21.176666666666666</v>
      </c>
      <c r="AJ646" s="13">
        <f t="shared" ca="1" si="85"/>
        <v>-40.291774134482644</v>
      </c>
      <c r="AK646" s="68">
        <v>1</v>
      </c>
      <c r="AL646" s="68">
        <v>0</v>
      </c>
      <c r="AM646" s="68" t="str">
        <f t="shared" si="86"/>
        <v>Anthropogenic_rivers</v>
      </c>
      <c r="AO646" s="68"/>
      <c r="AP646" s="68"/>
      <c r="AY646" s="68"/>
      <c r="AZ646" s="68"/>
    </row>
    <row r="647" spans="1:52">
      <c r="A647" s="27">
        <v>1520</v>
      </c>
      <c r="B647" s="27" t="s">
        <v>887</v>
      </c>
      <c r="C647" s="27" t="s">
        <v>808</v>
      </c>
      <c r="D647" s="27">
        <v>11.69523</v>
      </c>
      <c r="E647" s="27">
        <v>-84.010570000000001</v>
      </c>
      <c r="F647" s="27" t="s">
        <v>66</v>
      </c>
      <c r="G647" s="27">
        <v>9</v>
      </c>
      <c r="H647" s="27" t="s">
        <v>53</v>
      </c>
      <c r="I647" s="27" t="s">
        <v>54</v>
      </c>
      <c r="J647" s="27" t="s">
        <v>818</v>
      </c>
      <c r="K647" s="27"/>
      <c r="L647" s="27" t="s">
        <v>61</v>
      </c>
      <c r="M647" s="27" t="s">
        <v>66</v>
      </c>
      <c r="N647" s="27">
        <v>7</v>
      </c>
      <c r="O647" s="27" t="s">
        <v>53</v>
      </c>
      <c r="P647" s="27" t="s">
        <v>54</v>
      </c>
      <c r="Q647" s="27" t="s">
        <v>851</v>
      </c>
      <c r="R647" s="27"/>
      <c r="S647" s="27" t="s">
        <v>61</v>
      </c>
      <c r="T647" s="27"/>
      <c r="U647" s="27"/>
      <c r="V647" s="27" t="s">
        <v>887</v>
      </c>
      <c r="W647" s="27">
        <v>11.69523</v>
      </c>
      <c r="X647" s="27">
        <v>-84.010570000000001</v>
      </c>
      <c r="Y647" s="27" t="s">
        <v>1983</v>
      </c>
      <c r="Z647" s="27" t="s">
        <v>1977</v>
      </c>
      <c r="AA647" s="27" t="s">
        <v>1928</v>
      </c>
      <c r="AB647" s="28">
        <f t="shared" si="82"/>
        <v>86.051000000000002</v>
      </c>
      <c r="AC647" s="28">
        <f ca="1">[3]!RandTruncNormal(AB647,VLOOKUP(Y647,$AZ$1:$BD$4,4,FALSE),0,VLOOKUP(Y647,$AZ$1:$BD$4,5,FALSE))</f>
        <v>80.842778604657823</v>
      </c>
      <c r="AD647" s="28">
        <f t="shared" si="83"/>
        <v>71.933222222222227</v>
      </c>
      <c r="AE647" s="28">
        <f ca="1">[3]!RandTruncNormal(AD647,VLOOKUP(Y647,$AZ$1:$BD$4,4,FALSE),0,VLOOKUP(Y647,$AZ$1:$BD$4,5,FALSE))</f>
        <v>121.83626753343943</v>
      </c>
      <c r="AF647" s="29">
        <f t="shared" si="80"/>
        <v>-0.22222222222222221</v>
      </c>
      <c r="AG647" s="29">
        <f t="shared" si="81"/>
        <v>-0.22222222222222221</v>
      </c>
      <c r="AH647" s="28">
        <f t="shared" si="87"/>
        <v>-14.117777777777777</v>
      </c>
      <c r="AI647" s="28">
        <f t="shared" si="84"/>
        <v>-14.117777777777777</v>
      </c>
      <c r="AJ647" s="13">
        <f t="shared" ca="1" si="85"/>
        <v>40.993488928781602</v>
      </c>
      <c r="AK647" s="68">
        <v>0</v>
      </c>
      <c r="AL647" s="68">
        <v>1</v>
      </c>
      <c r="AM647" s="68" t="str">
        <f t="shared" si="86"/>
        <v>Anthopogenic_roads</v>
      </c>
      <c r="AO647" s="68"/>
      <c r="AP647" s="68"/>
      <c r="AY647" s="68"/>
      <c r="AZ647" s="68"/>
    </row>
    <row r="648" spans="1:52">
      <c r="A648" s="27">
        <v>1521</v>
      </c>
      <c r="B648" s="27" t="s">
        <v>888</v>
      </c>
      <c r="C648" s="27" t="s">
        <v>808</v>
      </c>
      <c r="D648" s="27">
        <v>11.69609</v>
      </c>
      <c r="E648" s="27">
        <v>-83.75488</v>
      </c>
      <c r="F648" s="27" t="s">
        <v>66</v>
      </c>
      <c r="G648" s="27">
        <v>9</v>
      </c>
      <c r="H648" s="27" t="s">
        <v>53</v>
      </c>
      <c r="I648" s="27" t="s">
        <v>54</v>
      </c>
      <c r="J648" s="27" t="s">
        <v>820</v>
      </c>
      <c r="K648" s="27"/>
      <c r="L648" s="27" t="s">
        <v>61</v>
      </c>
      <c r="M648" s="27" t="s">
        <v>65</v>
      </c>
      <c r="N648" s="27">
        <v>5</v>
      </c>
      <c r="O648" s="27" t="s">
        <v>53</v>
      </c>
      <c r="P648" s="27" t="s">
        <v>57</v>
      </c>
      <c r="Q648" s="27" t="s">
        <v>881</v>
      </c>
      <c r="R648" s="27"/>
      <c r="S648" s="27" t="s">
        <v>53</v>
      </c>
      <c r="T648" s="27"/>
      <c r="U648" s="27"/>
      <c r="V648" s="27" t="s">
        <v>888</v>
      </c>
      <c r="W648" s="27">
        <v>11.69609</v>
      </c>
      <c r="X648" s="27">
        <v>-83.75488</v>
      </c>
      <c r="Y648" s="27" t="s">
        <v>1983</v>
      </c>
      <c r="Z648" s="27" t="s">
        <v>1977</v>
      </c>
      <c r="AA648" s="27" t="s">
        <v>1929</v>
      </c>
      <c r="AB648" s="28">
        <f t="shared" si="82"/>
        <v>86.051000000000002</v>
      </c>
      <c r="AC648" s="28">
        <f ca="1">[3]!RandTruncNormal(AB648,VLOOKUP(Y648,$AZ$1:$BD$4,4,FALSE),0,VLOOKUP(Y648,$AZ$1:$BD$4,5,FALSE))</f>
        <v>17.157099002015062</v>
      </c>
      <c r="AD648" s="28">
        <f t="shared" si="83"/>
        <v>57.815444444444445</v>
      </c>
      <c r="AE648" s="28">
        <f ca="1">[3]!RandTruncNormal(AD648,VLOOKUP(Y648,$AZ$1:$BD$4,4,FALSE),0,VLOOKUP(Y648,$AZ$1:$BD$4,5,FALSE))</f>
        <v>76.143155994454929</v>
      </c>
      <c r="AF648" s="29">
        <f t="shared" si="80"/>
        <v>-0.44444444444444442</v>
      </c>
      <c r="AG648" s="29">
        <f t="shared" si="81"/>
        <v>-0.44444444444444442</v>
      </c>
      <c r="AH648" s="28">
        <f t="shared" si="87"/>
        <v>-28.235555555555553</v>
      </c>
      <c r="AI648" s="28">
        <f t="shared" si="84"/>
        <v>-28.235555555555553</v>
      </c>
      <c r="AJ648" s="13">
        <f t="shared" ca="1" si="85"/>
        <v>58.98605699243987</v>
      </c>
      <c r="AK648" s="68">
        <v>0</v>
      </c>
      <c r="AL648" s="68">
        <v>0</v>
      </c>
      <c r="AM648" s="68" t="str">
        <f t="shared" si="86"/>
        <v>Non-Anthropogenic</v>
      </c>
      <c r="AO648" s="68"/>
      <c r="AP648" s="68"/>
      <c r="AY648" s="68"/>
      <c r="AZ648" s="68"/>
    </row>
    <row r="649" spans="1:52">
      <c r="A649" s="27">
        <v>1522</v>
      </c>
      <c r="B649" s="27" t="s">
        <v>889</v>
      </c>
      <c r="C649" s="27" t="s">
        <v>808</v>
      </c>
      <c r="D649" s="27">
        <v>11.142390000000001</v>
      </c>
      <c r="E649" s="27">
        <v>-84.136589999999998</v>
      </c>
      <c r="F649" s="27" t="s">
        <v>66</v>
      </c>
      <c r="G649" s="27">
        <v>9</v>
      </c>
      <c r="H649" s="27" t="s">
        <v>53</v>
      </c>
      <c r="I649" s="27" t="s">
        <v>815</v>
      </c>
      <c r="J649" s="27" t="s">
        <v>834</v>
      </c>
      <c r="K649" s="27"/>
      <c r="L649" s="27" t="s">
        <v>53</v>
      </c>
      <c r="M649" s="27" t="s">
        <v>66</v>
      </c>
      <c r="N649" s="27">
        <v>9</v>
      </c>
      <c r="O649" s="27" t="s">
        <v>56</v>
      </c>
      <c r="P649" s="27" t="s">
        <v>57</v>
      </c>
      <c r="Q649" s="27" t="s">
        <v>855</v>
      </c>
      <c r="R649" s="27"/>
      <c r="S649" s="27" t="s">
        <v>53</v>
      </c>
      <c r="T649" s="27"/>
      <c r="U649" s="27" t="s">
        <v>836</v>
      </c>
      <c r="V649" s="27" t="s">
        <v>889</v>
      </c>
      <c r="W649" s="27">
        <v>11.142390000000001</v>
      </c>
      <c r="X649" s="27">
        <v>-84.136589999999998</v>
      </c>
      <c r="Y649" s="27" t="s">
        <v>1983</v>
      </c>
      <c r="Z649" s="27" t="s">
        <v>1979</v>
      </c>
      <c r="AA649" s="27" t="s">
        <v>1929</v>
      </c>
      <c r="AB649" s="28">
        <f t="shared" si="82"/>
        <v>86.051000000000002</v>
      </c>
      <c r="AC649" s="28">
        <f ca="1">[3]!RandTruncNormal(AB649,VLOOKUP(Y649,$AZ$1:$BD$4,4,FALSE),0,VLOOKUP(Y649,$AZ$1:$BD$4,5,FALSE))</f>
        <v>138.26859488000727</v>
      </c>
      <c r="AD649" s="28">
        <f t="shared" si="83"/>
        <v>86.051000000000002</v>
      </c>
      <c r="AE649" s="28">
        <f ca="1">[3]!RandTruncNormal(AD649,VLOOKUP(Y649,$AZ$1:$BD$4,4,FALSE),0,VLOOKUP(Y649,$AZ$1:$BD$4,5,FALSE))</f>
        <v>83.148830214283677</v>
      </c>
      <c r="AF649" s="29">
        <f t="shared" si="80"/>
        <v>0</v>
      </c>
      <c r="AG649" s="29">
        <f t="shared" si="81"/>
        <v>0</v>
      </c>
      <c r="AH649" s="28">
        <f t="shared" si="87"/>
        <v>0</v>
      </c>
      <c r="AI649" s="28">
        <f t="shared" si="84"/>
        <v>0</v>
      </c>
      <c r="AJ649" s="13">
        <f t="shared" ca="1" si="85"/>
        <v>-55.119764665723594</v>
      </c>
      <c r="AK649" s="68">
        <v>1</v>
      </c>
      <c r="AL649" s="68">
        <v>0</v>
      </c>
      <c r="AM649" s="68" t="str">
        <f t="shared" si="86"/>
        <v>Anthropogenic_rivers</v>
      </c>
      <c r="AO649" s="68"/>
      <c r="AP649" s="68"/>
      <c r="AY649" s="68"/>
      <c r="AZ649" s="68"/>
    </row>
    <row r="650" spans="1:52">
      <c r="A650" s="27">
        <v>1523</v>
      </c>
      <c r="B650" s="27" t="s">
        <v>890</v>
      </c>
      <c r="C650" s="27" t="s">
        <v>808</v>
      </c>
      <c r="D650" s="27">
        <v>11.015359999999999</v>
      </c>
      <c r="E650" s="27">
        <v>-84.180769999999995</v>
      </c>
      <c r="F650" s="27" t="s">
        <v>66</v>
      </c>
      <c r="G650" s="27">
        <v>9</v>
      </c>
      <c r="H650" s="27" t="s">
        <v>53</v>
      </c>
      <c r="I650" s="27" t="s">
        <v>54</v>
      </c>
      <c r="J650" s="27" t="s">
        <v>814</v>
      </c>
      <c r="K650" s="27"/>
      <c r="L650" s="27" t="s">
        <v>61</v>
      </c>
      <c r="M650" s="27" t="s">
        <v>66</v>
      </c>
      <c r="N650" s="27">
        <v>9</v>
      </c>
      <c r="O650" s="27" t="s">
        <v>53</v>
      </c>
      <c r="P650" s="27" t="s">
        <v>57</v>
      </c>
      <c r="Q650" s="27" t="s">
        <v>845</v>
      </c>
      <c r="R650" s="27"/>
      <c r="S650" s="27" t="s">
        <v>53</v>
      </c>
      <c r="T650" s="27"/>
      <c r="U650" s="27"/>
      <c r="V650" s="27" t="s">
        <v>890</v>
      </c>
      <c r="W650" s="27">
        <v>11.015359999999999</v>
      </c>
      <c r="X650" s="27">
        <v>-84.180769999999995</v>
      </c>
      <c r="Y650" s="27" t="s">
        <v>1983</v>
      </c>
      <c r="Z650" s="27" t="s">
        <v>1979</v>
      </c>
      <c r="AA650" s="27" t="s">
        <v>1929</v>
      </c>
      <c r="AB650" s="28">
        <f t="shared" si="82"/>
        <v>86.051000000000002</v>
      </c>
      <c r="AC650" s="28">
        <f ca="1">[3]!RandTruncNormal(AB650,VLOOKUP(Y650,$AZ$1:$BD$4,4,FALSE),0,VLOOKUP(Y650,$AZ$1:$BD$4,5,FALSE))</f>
        <v>108.8100655066599</v>
      </c>
      <c r="AD650" s="28">
        <f t="shared" si="83"/>
        <v>86.051000000000002</v>
      </c>
      <c r="AE650" s="28">
        <f ca="1">[3]!RandTruncNormal(AD650,VLOOKUP(Y650,$AZ$1:$BD$4,4,FALSE),0,VLOOKUP(Y650,$AZ$1:$BD$4,5,FALSE))</f>
        <v>113.14130890289722</v>
      </c>
      <c r="AF650" s="29">
        <f t="shared" si="80"/>
        <v>0</v>
      </c>
      <c r="AG650" s="29">
        <f t="shared" si="81"/>
        <v>0</v>
      </c>
      <c r="AH650" s="28">
        <f t="shared" si="87"/>
        <v>0</v>
      </c>
      <c r="AI650" s="28">
        <f t="shared" si="84"/>
        <v>0</v>
      </c>
      <c r="AJ650" s="13">
        <f t="shared" ca="1" si="85"/>
        <v>4.3312433962373262</v>
      </c>
      <c r="AK650" s="68">
        <v>1</v>
      </c>
      <c r="AL650" s="68">
        <v>0</v>
      </c>
      <c r="AM650" s="68" t="str">
        <f t="shared" si="86"/>
        <v>Anthropogenic_rivers</v>
      </c>
      <c r="AO650" s="68"/>
      <c r="AP650" s="68"/>
      <c r="AY650" s="68"/>
      <c r="AZ650" s="68"/>
    </row>
    <row r="651" spans="1:52">
      <c r="A651" s="27">
        <v>1527</v>
      </c>
      <c r="B651" s="27" t="s">
        <v>892</v>
      </c>
      <c r="C651" s="27" t="s">
        <v>808</v>
      </c>
      <c r="D651" s="27">
        <v>11.143129999999999</v>
      </c>
      <c r="E651" s="27">
        <v>-83.881479999999996</v>
      </c>
      <c r="F651" s="27" t="s">
        <v>66</v>
      </c>
      <c r="G651" s="27">
        <v>9</v>
      </c>
      <c r="H651" s="27" t="s">
        <v>53</v>
      </c>
      <c r="I651" s="27" t="s">
        <v>54</v>
      </c>
      <c r="J651" s="27" t="s">
        <v>809</v>
      </c>
      <c r="K651" s="27"/>
      <c r="L651" s="27" t="s">
        <v>61</v>
      </c>
      <c r="M651" s="27" t="s">
        <v>66</v>
      </c>
      <c r="N651" s="27">
        <v>9</v>
      </c>
      <c r="O651" s="27" t="s">
        <v>53</v>
      </c>
      <c r="P651" s="27" t="s">
        <v>54</v>
      </c>
      <c r="Q651" s="27" t="s">
        <v>851</v>
      </c>
      <c r="R651" s="27"/>
      <c r="S651" s="27" t="s">
        <v>61</v>
      </c>
      <c r="T651" s="27"/>
      <c r="U651" s="27"/>
      <c r="V651" s="27" t="s">
        <v>892</v>
      </c>
      <c r="W651" s="27">
        <v>11.143129999999999</v>
      </c>
      <c r="X651" s="27">
        <v>-83.881479999999996</v>
      </c>
      <c r="Y651" s="27" t="s">
        <v>1983</v>
      </c>
      <c r="Z651" s="27" t="s">
        <v>1979</v>
      </c>
      <c r="AA651" s="27" t="s">
        <v>1929</v>
      </c>
      <c r="AB651" s="28">
        <f t="shared" si="82"/>
        <v>86.051000000000002</v>
      </c>
      <c r="AC651" s="28">
        <f ca="1">[3]!RandTruncNormal(AB651,VLOOKUP(Y651,$AZ$1:$BD$4,4,FALSE),0,VLOOKUP(Y651,$AZ$1:$BD$4,5,FALSE))</f>
        <v>66.161271937063447</v>
      </c>
      <c r="AD651" s="28">
        <f t="shared" si="83"/>
        <v>86.051000000000002</v>
      </c>
      <c r="AE651" s="28">
        <f ca="1">[3]!RandTruncNormal(AD651,VLOOKUP(Y651,$AZ$1:$BD$4,4,FALSE),0,VLOOKUP(Y651,$AZ$1:$BD$4,5,FALSE))</f>
        <v>73.391009905903843</v>
      </c>
      <c r="AF651" s="29">
        <f t="shared" si="80"/>
        <v>0</v>
      </c>
      <c r="AG651" s="29">
        <f t="shared" si="81"/>
        <v>0</v>
      </c>
      <c r="AH651" s="28">
        <f t="shared" si="87"/>
        <v>0</v>
      </c>
      <c r="AI651" s="28">
        <f t="shared" si="84"/>
        <v>0</v>
      </c>
      <c r="AJ651" s="13">
        <f t="shared" ca="1" si="85"/>
        <v>7.2297379688403964</v>
      </c>
      <c r="AK651" s="68">
        <v>1</v>
      </c>
      <c r="AL651" s="68">
        <v>0</v>
      </c>
      <c r="AM651" s="68" t="str">
        <f t="shared" si="86"/>
        <v>Anthropogenic_rivers</v>
      </c>
      <c r="AO651" s="68"/>
      <c r="AP651" s="68"/>
      <c r="AY651" s="68"/>
      <c r="AZ651" s="68"/>
    </row>
    <row r="652" spans="1:52">
      <c r="A652" s="27">
        <v>1528</v>
      </c>
      <c r="B652" s="27" t="s">
        <v>893</v>
      </c>
      <c r="C652" s="27" t="s">
        <v>808</v>
      </c>
      <c r="D652" s="27">
        <v>11.780060000000001</v>
      </c>
      <c r="E652" s="27">
        <v>-83.839619999999996</v>
      </c>
      <c r="F652" s="27" t="s">
        <v>66</v>
      </c>
      <c r="G652" s="27">
        <v>9</v>
      </c>
      <c r="H652" s="27" t="s">
        <v>53</v>
      </c>
      <c r="I652" s="27" t="s">
        <v>54</v>
      </c>
      <c r="J652" s="27" t="s">
        <v>818</v>
      </c>
      <c r="K652" s="27"/>
      <c r="L652" s="27" t="s">
        <v>61</v>
      </c>
      <c r="M652" s="27" t="s">
        <v>66</v>
      </c>
      <c r="N652" s="27">
        <v>9</v>
      </c>
      <c r="O652" s="27" t="s">
        <v>53</v>
      </c>
      <c r="P652" s="27" t="s">
        <v>57</v>
      </c>
      <c r="Q652" s="27" t="s">
        <v>867</v>
      </c>
      <c r="R652" s="27"/>
      <c r="S652" s="27" t="s">
        <v>53</v>
      </c>
      <c r="T652" s="27"/>
      <c r="U652" s="27"/>
      <c r="V652" s="27" t="s">
        <v>893</v>
      </c>
      <c r="W652" s="27">
        <v>11.780060000000001</v>
      </c>
      <c r="X652" s="27">
        <v>-83.839619999999996</v>
      </c>
      <c r="Y652" s="27" t="s">
        <v>1983</v>
      </c>
      <c r="Z652" s="27" t="s">
        <v>1979</v>
      </c>
      <c r="AA652" s="27" t="s">
        <v>1929</v>
      </c>
      <c r="AB652" s="28">
        <f t="shared" si="82"/>
        <v>86.051000000000002</v>
      </c>
      <c r="AC652" s="28">
        <f ca="1">[3]!RandTruncNormal(AB652,VLOOKUP(Y652,$AZ$1:$BD$4,4,FALSE),0,VLOOKUP(Y652,$AZ$1:$BD$4,5,FALSE))</f>
        <v>94.732396234934939</v>
      </c>
      <c r="AD652" s="28">
        <f t="shared" si="83"/>
        <v>86.051000000000002</v>
      </c>
      <c r="AE652" s="28">
        <f ca="1">[3]!RandTruncNormal(AD652,VLOOKUP(Y652,$AZ$1:$BD$4,4,FALSE),0,VLOOKUP(Y652,$AZ$1:$BD$4,5,FALSE))</f>
        <v>68.223105579990687</v>
      </c>
      <c r="AF652" s="29">
        <f t="shared" si="80"/>
        <v>0</v>
      </c>
      <c r="AG652" s="29">
        <f t="shared" si="81"/>
        <v>0</v>
      </c>
      <c r="AH652" s="28">
        <f t="shared" si="87"/>
        <v>0</v>
      </c>
      <c r="AI652" s="28">
        <f t="shared" si="84"/>
        <v>0</v>
      </c>
      <c r="AJ652" s="13">
        <f t="shared" ca="1" si="85"/>
        <v>-26.509290654944252</v>
      </c>
      <c r="AK652" s="68">
        <v>0</v>
      </c>
      <c r="AL652" s="68">
        <v>0</v>
      </c>
      <c r="AM652" s="68" t="str">
        <f t="shared" si="86"/>
        <v>Non-Anthropogenic</v>
      </c>
      <c r="AO652" s="68"/>
      <c r="AP652" s="68"/>
      <c r="AY652" s="68"/>
      <c r="AZ652" s="68"/>
    </row>
    <row r="653" spans="1:52">
      <c r="A653" s="27">
        <v>1534</v>
      </c>
      <c r="B653" s="27" t="s">
        <v>896</v>
      </c>
      <c r="C653" s="27" t="s">
        <v>808</v>
      </c>
      <c r="D653" s="27">
        <v>10.803699999999999</v>
      </c>
      <c r="E653" s="27">
        <v>-83.925309999999996</v>
      </c>
      <c r="F653" s="27" t="s">
        <v>66</v>
      </c>
      <c r="G653" s="27">
        <v>9</v>
      </c>
      <c r="H653" s="27" t="s">
        <v>56</v>
      </c>
      <c r="I653" s="27" t="s">
        <v>54</v>
      </c>
      <c r="J653" s="27" t="s">
        <v>897</v>
      </c>
      <c r="K653" s="27"/>
      <c r="L653" s="27" t="s">
        <v>61</v>
      </c>
      <c r="M653" s="27" t="s">
        <v>66</v>
      </c>
      <c r="N653" s="27">
        <v>9</v>
      </c>
      <c r="O653" s="27" t="s">
        <v>53</v>
      </c>
      <c r="P653" s="27" t="s">
        <v>815</v>
      </c>
      <c r="Q653" s="27" t="s">
        <v>895</v>
      </c>
      <c r="R653" s="27"/>
      <c r="S653" s="27" t="s">
        <v>53</v>
      </c>
      <c r="T653" s="27"/>
      <c r="U653" s="27" t="s">
        <v>898</v>
      </c>
      <c r="V653" s="27" t="s">
        <v>896</v>
      </c>
      <c r="W653" s="27">
        <v>10.803699999999999</v>
      </c>
      <c r="X653" s="27">
        <v>-83.925309999999996</v>
      </c>
      <c r="Y653" s="27" t="s">
        <v>1983</v>
      </c>
      <c r="Z653" s="27" t="s">
        <v>1979</v>
      </c>
      <c r="AA653" s="27" t="s">
        <v>1929</v>
      </c>
      <c r="AB653" s="28">
        <f t="shared" si="82"/>
        <v>86.051000000000002</v>
      </c>
      <c r="AC653" s="28">
        <f ca="1">[3]!RandTruncNormal(AB653,VLOOKUP(Y653,$AZ$1:$BD$4,4,FALSE),0,VLOOKUP(Y653,$AZ$1:$BD$4,5,FALSE))</f>
        <v>110.17219668699472</v>
      </c>
      <c r="AD653" s="28">
        <f t="shared" si="83"/>
        <v>86.051000000000002</v>
      </c>
      <c r="AE653" s="28">
        <f ca="1">[3]!RandTruncNormal(AD653,VLOOKUP(Y653,$AZ$1:$BD$4,4,FALSE),0,VLOOKUP(Y653,$AZ$1:$BD$4,5,FALSE))</f>
        <v>92.310360001674013</v>
      </c>
      <c r="AF653" s="29">
        <f t="shared" si="80"/>
        <v>0</v>
      </c>
      <c r="AG653" s="29">
        <f t="shared" si="81"/>
        <v>0</v>
      </c>
      <c r="AH653" s="28">
        <f t="shared" si="87"/>
        <v>0</v>
      </c>
      <c r="AI653" s="28">
        <f t="shared" si="84"/>
        <v>0</v>
      </c>
      <c r="AJ653" s="13">
        <f t="shared" ca="1" si="85"/>
        <v>-17.861836685320711</v>
      </c>
      <c r="AK653" s="68">
        <v>0</v>
      </c>
      <c r="AL653" s="68">
        <v>0</v>
      </c>
      <c r="AM653" s="68" t="str">
        <f t="shared" si="86"/>
        <v>Non-Anthropogenic</v>
      </c>
      <c r="AO653" s="68"/>
      <c r="AP653" s="68"/>
      <c r="AY653" s="68"/>
      <c r="AZ653" s="68"/>
    </row>
    <row r="654" spans="1:52">
      <c r="A654" s="27">
        <v>1535</v>
      </c>
      <c r="B654" s="27" t="s">
        <v>899</v>
      </c>
      <c r="C654" s="27" t="s">
        <v>808</v>
      </c>
      <c r="D654" s="27">
        <v>10.88899</v>
      </c>
      <c r="E654" s="27">
        <v>-84.136510000000001</v>
      </c>
      <c r="F654" s="27" t="s">
        <v>66</v>
      </c>
      <c r="G654" s="27">
        <v>9</v>
      </c>
      <c r="H654" s="27" t="s">
        <v>53</v>
      </c>
      <c r="I654" s="27" t="s">
        <v>54</v>
      </c>
      <c r="J654" s="27" t="s">
        <v>897</v>
      </c>
      <c r="K654" s="27"/>
      <c r="L654" s="27" t="s">
        <v>61</v>
      </c>
      <c r="M654" s="27" t="s">
        <v>66</v>
      </c>
      <c r="N654" s="27">
        <v>9</v>
      </c>
      <c r="O654" s="27" t="s">
        <v>53</v>
      </c>
      <c r="P654" s="27" t="s">
        <v>815</v>
      </c>
      <c r="Q654" s="27" t="s">
        <v>841</v>
      </c>
      <c r="R654" s="27"/>
      <c r="S654" s="27" t="s">
        <v>53</v>
      </c>
      <c r="T654" s="27"/>
      <c r="U654" s="27"/>
      <c r="V654" s="27" t="s">
        <v>899</v>
      </c>
      <c r="W654" s="27">
        <v>10.88899</v>
      </c>
      <c r="X654" s="27">
        <v>-84.136510000000001</v>
      </c>
      <c r="Y654" s="27" t="s">
        <v>1983</v>
      </c>
      <c r="Z654" s="27" t="s">
        <v>1979</v>
      </c>
      <c r="AA654" s="27" t="s">
        <v>1929</v>
      </c>
      <c r="AB654" s="28">
        <f t="shared" si="82"/>
        <v>86.051000000000002</v>
      </c>
      <c r="AC654" s="28">
        <f ca="1">[3]!RandTruncNormal(AB654,VLOOKUP(Y654,$AZ$1:$BD$4,4,FALSE),0,VLOOKUP(Y654,$AZ$1:$BD$4,5,FALSE))</f>
        <v>123.7763669153555</v>
      </c>
      <c r="AD654" s="28">
        <f t="shared" si="83"/>
        <v>86.051000000000002</v>
      </c>
      <c r="AE654" s="28">
        <f ca="1">[3]!RandTruncNormal(AD654,VLOOKUP(Y654,$AZ$1:$BD$4,4,FALSE),0,VLOOKUP(Y654,$AZ$1:$BD$4,5,FALSE))</f>
        <v>95.745098055924274</v>
      </c>
      <c r="AF654" s="29">
        <f t="shared" si="80"/>
        <v>0</v>
      </c>
      <c r="AG654" s="29">
        <f t="shared" si="81"/>
        <v>0</v>
      </c>
      <c r="AH654" s="28">
        <f t="shared" si="87"/>
        <v>0</v>
      </c>
      <c r="AI654" s="28">
        <f t="shared" si="84"/>
        <v>0</v>
      </c>
      <c r="AJ654" s="13">
        <f t="shared" ca="1" si="85"/>
        <v>-28.031268859431222</v>
      </c>
      <c r="AK654" s="68">
        <v>0</v>
      </c>
      <c r="AL654" s="68">
        <v>0</v>
      </c>
      <c r="AM654" s="68" t="str">
        <f t="shared" si="86"/>
        <v>Non-Anthropogenic</v>
      </c>
      <c r="AO654" s="68"/>
      <c r="AP654" s="68"/>
      <c r="AY654" s="68"/>
      <c r="AZ654" s="68"/>
    </row>
    <row r="655" spans="1:52">
      <c r="A655" s="27">
        <v>1536</v>
      </c>
      <c r="B655" s="27" t="s">
        <v>900</v>
      </c>
      <c r="C655" s="27" t="s">
        <v>808</v>
      </c>
      <c r="D655" s="27">
        <v>10.76041</v>
      </c>
      <c r="E655" s="27">
        <v>-83.841719999999995</v>
      </c>
      <c r="F655" s="27" t="s">
        <v>66</v>
      </c>
      <c r="G655" s="27">
        <v>9</v>
      </c>
      <c r="H655" s="27" t="s">
        <v>53</v>
      </c>
      <c r="I655" s="27" t="s">
        <v>54</v>
      </c>
      <c r="J655" s="27" t="s">
        <v>814</v>
      </c>
      <c r="K655" s="27"/>
      <c r="L655" s="27" t="s">
        <v>61</v>
      </c>
      <c r="M655" s="27" t="s">
        <v>66</v>
      </c>
      <c r="N655" s="27">
        <v>9</v>
      </c>
      <c r="O655" s="27" t="s">
        <v>53</v>
      </c>
      <c r="P655" s="27" t="s">
        <v>57</v>
      </c>
      <c r="Q655" s="27" t="s">
        <v>901</v>
      </c>
      <c r="R655" s="27"/>
      <c r="S655" s="27" t="s">
        <v>53</v>
      </c>
      <c r="T655" s="27"/>
      <c r="U655" s="27"/>
      <c r="V655" s="27" t="s">
        <v>900</v>
      </c>
      <c r="W655" s="27">
        <v>10.76041</v>
      </c>
      <c r="X655" s="27">
        <v>-83.841719999999995</v>
      </c>
      <c r="Y655" s="27" t="s">
        <v>1983</v>
      </c>
      <c r="Z655" s="27" t="s">
        <v>1979</v>
      </c>
      <c r="AA655" s="27" t="s">
        <v>1929</v>
      </c>
      <c r="AB655" s="28">
        <f t="shared" si="82"/>
        <v>86.051000000000002</v>
      </c>
      <c r="AC655" s="28">
        <f ca="1">[3]!RandTruncNormal(AB655,VLOOKUP(Y655,$AZ$1:$BD$4,4,FALSE),0,VLOOKUP(Y655,$AZ$1:$BD$4,5,FALSE))</f>
        <v>72.955965768617205</v>
      </c>
      <c r="AD655" s="28">
        <f t="shared" si="83"/>
        <v>86.051000000000002</v>
      </c>
      <c r="AE655" s="28">
        <f ca="1">[3]!RandTruncNormal(AD655,VLOOKUP(Y655,$AZ$1:$BD$4,4,FALSE),0,VLOOKUP(Y655,$AZ$1:$BD$4,5,FALSE))</f>
        <v>54.523729162895584</v>
      </c>
      <c r="AF655" s="29">
        <f t="shared" si="80"/>
        <v>0</v>
      </c>
      <c r="AG655" s="29">
        <f t="shared" si="81"/>
        <v>0</v>
      </c>
      <c r="AH655" s="28">
        <f t="shared" si="87"/>
        <v>0</v>
      </c>
      <c r="AI655" s="28">
        <f t="shared" si="84"/>
        <v>0</v>
      </c>
      <c r="AJ655" s="13">
        <f t="shared" ca="1" si="85"/>
        <v>-18.43223660572162</v>
      </c>
      <c r="AK655" s="68">
        <v>0</v>
      </c>
      <c r="AL655" s="68">
        <v>0</v>
      </c>
      <c r="AM655" s="68" t="str">
        <f t="shared" si="86"/>
        <v>Non-Anthropogenic</v>
      </c>
      <c r="AO655" s="68"/>
      <c r="AP655" s="68"/>
      <c r="AY655" s="68"/>
      <c r="AZ655" s="68"/>
    </row>
    <row r="656" spans="1:52">
      <c r="A656" s="27">
        <v>1538</v>
      </c>
      <c r="B656" s="27" t="s">
        <v>902</v>
      </c>
      <c r="C656" s="27" t="s">
        <v>808</v>
      </c>
      <c r="D656" s="27">
        <v>11.86515</v>
      </c>
      <c r="E656" s="27">
        <v>-83.840530000000001</v>
      </c>
      <c r="F656" s="27" t="s">
        <v>66</v>
      </c>
      <c r="G656" s="27">
        <v>9</v>
      </c>
      <c r="H656" s="27" t="s">
        <v>56</v>
      </c>
      <c r="I656" s="27" t="s">
        <v>54</v>
      </c>
      <c r="J656" s="27" t="s">
        <v>810</v>
      </c>
      <c r="K656" s="27"/>
      <c r="L656" s="27" t="s">
        <v>61</v>
      </c>
      <c r="M656" s="27" t="s">
        <v>66</v>
      </c>
      <c r="N656" s="27">
        <v>9</v>
      </c>
      <c r="O656" s="27" t="s">
        <v>53</v>
      </c>
      <c r="P656" s="27" t="s">
        <v>815</v>
      </c>
      <c r="Q656" s="27" t="s">
        <v>841</v>
      </c>
      <c r="R656" s="27"/>
      <c r="S656" s="27" t="s">
        <v>53</v>
      </c>
      <c r="T656" s="27"/>
      <c r="U656" s="27"/>
      <c r="V656" s="27" t="s">
        <v>902</v>
      </c>
      <c r="W656" s="27">
        <v>11.86515</v>
      </c>
      <c r="X656" s="27">
        <v>-83.840530000000001</v>
      </c>
      <c r="Y656" s="27" t="s">
        <v>1983</v>
      </c>
      <c r="Z656" s="27" t="s">
        <v>1979</v>
      </c>
      <c r="AA656" s="27" t="s">
        <v>1928</v>
      </c>
      <c r="AB656" s="28">
        <f t="shared" si="82"/>
        <v>86.051000000000002</v>
      </c>
      <c r="AC656" s="28">
        <f ca="1">[3]!RandTruncNormal(AB656,VLOOKUP(Y656,$AZ$1:$BD$4,4,FALSE),0,VLOOKUP(Y656,$AZ$1:$BD$4,5,FALSE))</f>
        <v>3.6344776761423025</v>
      </c>
      <c r="AD656" s="28">
        <f t="shared" si="83"/>
        <v>86.051000000000002</v>
      </c>
      <c r="AE656" s="28">
        <f ca="1">[3]!RandTruncNormal(AD656,VLOOKUP(Y656,$AZ$1:$BD$4,4,FALSE),0,VLOOKUP(Y656,$AZ$1:$BD$4,5,FALSE))</f>
        <v>66.068277538561262</v>
      </c>
      <c r="AF656" s="29">
        <f t="shared" si="80"/>
        <v>0</v>
      </c>
      <c r="AG656" s="29">
        <f t="shared" si="81"/>
        <v>0</v>
      </c>
      <c r="AH656" s="28">
        <f t="shared" si="87"/>
        <v>0</v>
      </c>
      <c r="AI656" s="28">
        <f t="shared" si="84"/>
        <v>0</v>
      </c>
      <c r="AJ656" s="13">
        <f t="shared" ca="1" si="85"/>
        <v>62.433799862418958</v>
      </c>
      <c r="AK656" s="68">
        <v>0</v>
      </c>
      <c r="AL656" s="68">
        <v>0</v>
      </c>
      <c r="AM656" s="68" t="str">
        <f t="shared" si="86"/>
        <v>Non-Anthropogenic</v>
      </c>
      <c r="AO656" s="68"/>
      <c r="AP656" s="68"/>
      <c r="AY656" s="68"/>
      <c r="AZ656" s="68"/>
    </row>
    <row r="657" spans="1:52">
      <c r="A657" s="27">
        <v>1541</v>
      </c>
      <c r="B657" s="27" t="s">
        <v>903</v>
      </c>
      <c r="C657" s="27" t="s">
        <v>808</v>
      </c>
      <c r="D657" s="27">
        <v>11.228160000000001</v>
      </c>
      <c r="E657" s="27">
        <v>-84.052369999999996</v>
      </c>
      <c r="F657" s="27" t="s">
        <v>66</v>
      </c>
      <c r="G657" s="27">
        <v>9</v>
      </c>
      <c r="H657" s="27" t="s">
        <v>53</v>
      </c>
      <c r="I657" s="27" t="s">
        <v>54</v>
      </c>
      <c r="J657" s="27" t="s">
        <v>854</v>
      </c>
      <c r="K657" s="27"/>
      <c r="L657" s="27" t="s">
        <v>61</v>
      </c>
      <c r="M657" s="27" t="s">
        <v>66</v>
      </c>
      <c r="N657" s="27">
        <v>9</v>
      </c>
      <c r="O657" s="27" t="s">
        <v>53</v>
      </c>
      <c r="P657" s="27" t="s">
        <v>57</v>
      </c>
      <c r="Q657" s="27" t="s">
        <v>855</v>
      </c>
      <c r="R657" s="27"/>
      <c r="S657" s="27" t="s">
        <v>53</v>
      </c>
      <c r="T657" s="27"/>
      <c r="U657" s="27"/>
      <c r="V657" s="27" t="s">
        <v>903</v>
      </c>
      <c r="W657" s="27">
        <v>11.228160000000001</v>
      </c>
      <c r="X657" s="27">
        <v>-84.052369999999996</v>
      </c>
      <c r="Y657" s="27" t="s">
        <v>1983</v>
      </c>
      <c r="Z657" s="27" t="s">
        <v>1979</v>
      </c>
      <c r="AA657" s="27" t="s">
        <v>1929</v>
      </c>
      <c r="AB657" s="28">
        <f t="shared" si="82"/>
        <v>86.051000000000002</v>
      </c>
      <c r="AC657" s="28">
        <f ca="1">[3]!RandTruncNormal(AB657,VLOOKUP(Y657,$AZ$1:$BD$4,4,FALSE),0,VLOOKUP(Y657,$AZ$1:$BD$4,5,FALSE))</f>
        <v>40.794688182001636</v>
      </c>
      <c r="AD657" s="28">
        <f t="shared" si="83"/>
        <v>86.051000000000002</v>
      </c>
      <c r="AE657" s="28">
        <f ca="1">[3]!RandTruncNormal(AD657,VLOOKUP(Y657,$AZ$1:$BD$4,4,FALSE),0,VLOOKUP(Y657,$AZ$1:$BD$4,5,FALSE))</f>
        <v>135.94199812705031</v>
      </c>
      <c r="AF657" s="29">
        <f t="shared" si="80"/>
        <v>0</v>
      </c>
      <c r="AG657" s="29">
        <f t="shared" si="81"/>
        <v>0</v>
      </c>
      <c r="AH657" s="28">
        <f t="shared" si="87"/>
        <v>0</v>
      </c>
      <c r="AI657" s="28">
        <f t="shared" si="84"/>
        <v>0</v>
      </c>
      <c r="AJ657" s="13">
        <f t="shared" ca="1" si="85"/>
        <v>95.147309945048676</v>
      </c>
      <c r="AK657" s="68">
        <v>1</v>
      </c>
      <c r="AL657" s="68">
        <v>0</v>
      </c>
      <c r="AM657" s="68" t="str">
        <f t="shared" si="86"/>
        <v>Anthropogenic_rivers</v>
      </c>
      <c r="AO657" s="68"/>
      <c r="AP657" s="68"/>
      <c r="AY657" s="68"/>
      <c r="AZ657" s="68"/>
    </row>
    <row r="658" spans="1:52">
      <c r="A658" s="27">
        <v>1546</v>
      </c>
      <c r="B658" s="27" t="s">
        <v>904</v>
      </c>
      <c r="C658" s="27" t="s">
        <v>808</v>
      </c>
      <c r="D658" s="27">
        <v>11.31321</v>
      </c>
      <c r="E658" s="27">
        <v>-84.391649999999998</v>
      </c>
      <c r="F658" s="27" t="s">
        <v>66</v>
      </c>
      <c r="G658" s="27">
        <v>9</v>
      </c>
      <c r="H658" s="27" t="s">
        <v>53</v>
      </c>
      <c r="I658" s="27" t="s">
        <v>54</v>
      </c>
      <c r="J658" s="27" t="s">
        <v>854</v>
      </c>
      <c r="K658" s="27"/>
      <c r="L658" s="27" t="s">
        <v>61</v>
      </c>
      <c r="M658" s="27" t="s">
        <v>65</v>
      </c>
      <c r="N658" s="27">
        <v>3</v>
      </c>
      <c r="O658" s="27" t="s">
        <v>53</v>
      </c>
      <c r="P658" s="27" t="s">
        <v>815</v>
      </c>
      <c r="Q658" s="27" t="s">
        <v>841</v>
      </c>
      <c r="R658" s="27"/>
      <c r="S658" s="27" t="s">
        <v>53</v>
      </c>
      <c r="T658" s="27"/>
      <c r="U658" s="27"/>
      <c r="V658" s="27" t="s">
        <v>904</v>
      </c>
      <c r="W658" s="27">
        <v>11.31321</v>
      </c>
      <c r="X658" s="27">
        <v>-84.391649999999998</v>
      </c>
      <c r="Y658" s="27" t="s">
        <v>1983</v>
      </c>
      <c r="Z658" s="27" t="s">
        <v>1977</v>
      </c>
      <c r="AA658" s="27" t="s">
        <v>1929</v>
      </c>
      <c r="AB658" s="28">
        <f t="shared" si="82"/>
        <v>86.051000000000002</v>
      </c>
      <c r="AC658" s="28">
        <f ca="1">[3]!RandTruncNormal(AB658,VLOOKUP(Y658,$AZ$1:$BD$4,4,FALSE),0,VLOOKUP(Y658,$AZ$1:$BD$4,5,FALSE))</f>
        <v>93.353126818270468</v>
      </c>
      <c r="AD658" s="28">
        <f t="shared" si="83"/>
        <v>43.697666666666663</v>
      </c>
      <c r="AE658" s="28">
        <f ca="1">[3]!RandTruncNormal(AD658,VLOOKUP(Y658,$AZ$1:$BD$4,4,FALSE),0,VLOOKUP(Y658,$AZ$1:$BD$4,5,FALSE))</f>
        <v>8.0059470835375475</v>
      </c>
      <c r="AF658" s="29">
        <f t="shared" si="80"/>
        <v>-0.66666666666666663</v>
      </c>
      <c r="AG658" s="29">
        <f t="shared" si="81"/>
        <v>-0.66666666666666663</v>
      </c>
      <c r="AH658" s="28">
        <f t="shared" si="87"/>
        <v>-42.353333333333332</v>
      </c>
      <c r="AI658" s="28">
        <f t="shared" si="84"/>
        <v>-42.353333333333332</v>
      </c>
      <c r="AJ658" s="13">
        <f t="shared" ca="1" si="85"/>
        <v>-85.347179734732919</v>
      </c>
      <c r="AK658" s="68">
        <v>1</v>
      </c>
      <c r="AL658" s="68">
        <v>0</v>
      </c>
      <c r="AM658" s="68" t="str">
        <f t="shared" si="86"/>
        <v>Anthropogenic_rivers</v>
      </c>
      <c r="AO658" s="68"/>
      <c r="AP658" s="68"/>
      <c r="AY658" s="68"/>
      <c r="AZ658" s="68"/>
    </row>
    <row r="659" spans="1:52">
      <c r="A659" s="27">
        <v>1549</v>
      </c>
      <c r="B659" s="27" t="s">
        <v>905</v>
      </c>
      <c r="C659" s="27" t="s">
        <v>808</v>
      </c>
      <c r="D659" s="27">
        <v>11.31236</v>
      </c>
      <c r="E659" s="27">
        <v>-84.13655</v>
      </c>
      <c r="F659" s="27" t="s">
        <v>66</v>
      </c>
      <c r="G659" s="27">
        <v>9</v>
      </c>
      <c r="H659" s="27" t="s">
        <v>53</v>
      </c>
      <c r="I659" s="27" t="s">
        <v>54</v>
      </c>
      <c r="J659" s="27" t="s">
        <v>820</v>
      </c>
      <c r="K659" s="27"/>
      <c r="L659" s="27" t="s">
        <v>61</v>
      </c>
      <c r="M659" s="27" t="s">
        <v>66</v>
      </c>
      <c r="N659" s="27">
        <v>9</v>
      </c>
      <c r="O659" s="27" t="s">
        <v>53</v>
      </c>
      <c r="P659" s="27" t="s">
        <v>57</v>
      </c>
      <c r="Q659" s="27" t="s">
        <v>824</v>
      </c>
      <c r="R659" s="27"/>
      <c r="S659" s="27" t="s">
        <v>53</v>
      </c>
      <c r="T659" s="27"/>
      <c r="U659" s="27"/>
      <c r="V659" s="27" t="s">
        <v>905</v>
      </c>
      <c r="W659" s="27">
        <v>11.31236</v>
      </c>
      <c r="X659" s="27">
        <v>-84.13655</v>
      </c>
      <c r="Y659" s="27" t="s">
        <v>1983</v>
      </c>
      <c r="Z659" s="27" t="s">
        <v>1979</v>
      </c>
      <c r="AA659" s="27" t="s">
        <v>1929</v>
      </c>
      <c r="AB659" s="28">
        <f t="shared" si="82"/>
        <v>86.051000000000002</v>
      </c>
      <c r="AC659" s="28">
        <f ca="1">[3]!RandTruncNormal(AB659,VLOOKUP(Y659,$AZ$1:$BD$4,4,FALSE),0,VLOOKUP(Y659,$AZ$1:$BD$4,5,FALSE))</f>
        <v>95.208280767065446</v>
      </c>
      <c r="AD659" s="28">
        <f t="shared" si="83"/>
        <v>86.051000000000002</v>
      </c>
      <c r="AE659" s="28">
        <f ca="1">[3]!RandTruncNormal(AD659,VLOOKUP(Y659,$AZ$1:$BD$4,4,FALSE),0,VLOOKUP(Y659,$AZ$1:$BD$4,5,FALSE))</f>
        <v>50.433924460465008</v>
      </c>
      <c r="AF659" s="29">
        <f t="shared" si="80"/>
        <v>0</v>
      </c>
      <c r="AG659" s="29">
        <f t="shared" si="81"/>
        <v>0</v>
      </c>
      <c r="AH659" s="28">
        <f t="shared" si="87"/>
        <v>0</v>
      </c>
      <c r="AI659" s="28">
        <f t="shared" si="84"/>
        <v>0</v>
      </c>
      <c r="AJ659" s="13">
        <f t="shared" ca="1" si="85"/>
        <v>-44.774356306600438</v>
      </c>
      <c r="AK659" s="68">
        <v>1</v>
      </c>
      <c r="AL659" s="68">
        <v>0</v>
      </c>
      <c r="AM659" s="68" t="str">
        <f t="shared" si="86"/>
        <v>Anthropogenic_rivers</v>
      </c>
      <c r="AO659" s="68"/>
      <c r="AP659" s="68"/>
      <c r="AY659" s="68"/>
      <c r="AZ659" s="68"/>
    </row>
    <row r="660" spans="1:52">
      <c r="A660" s="27">
        <v>1552</v>
      </c>
      <c r="B660" s="27" t="s">
        <v>906</v>
      </c>
      <c r="C660" s="27" t="s">
        <v>808</v>
      </c>
      <c r="D660" s="27">
        <v>11.312279999999999</v>
      </c>
      <c r="E660" s="27">
        <v>-83.966480000000004</v>
      </c>
      <c r="F660" s="27" t="s">
        <v>66</v>
      </c>
      <c r="G660" s="27">
        <v>9</v>
      </c>
      <c r="H660" s="27" t="s">
        <v>53</v>
      </c>
      <c r="I660" s="27" t="s">
        <v>54</v>
      </c>
      <c r="J660" s="27" t="s">
        <v>820</v>
      </c>
      <c r="K660" s="27"/>
      <c r="L660" s="27" t="s">
        <v>61</v>
      </c>
      <c r="M660" s="27" t="s">
        <v>66</v>
      </c>
      <c r="N660" s="27">
        <v>9</v>
      </c>
      <c r="O660" s="27" t="s">
        <v>53</v>
      </c>
      <c r="P660" s="27" t="s">
        <v>57</v>
      </c>
      <c r="Q660" s="27" t="s">
        <v>824</v>
      </c>
      <c r="R660" s="27"/>
      <c r="S660" s="27" t="s">
        <v>53</v>
      </c>
      <c r="T660" s="27"/>
      <c r="U660" s="27"/>
      <c r="V660" s="27" t="s">
        <v>906</v>
      </c>
      <c r="W660" s="27">
        <v>11.312279999999999</v>
      </c>
      <c r="X660" s="27">
        <v>-83.966480000000004</v>
      </c>
      <c r="Y660" s="27" t="s">
        <v>1983</v>
      </c>
      <c r="Z660" s="27" t="s">
        <v>1979</v>
      </c>
      <c r="AA660" s="27" t="s">
        <v>1929</v>
      </c>
      <c r="AB660" s="28">
        <f t="shared" si="82"/>
        <v>86.051000000000002</v>
      </c>
      <c r="AC660" s="28">
        <f ca="1">[3]!RandTruncNormal(AB660,VLOOKUP(Y660,$AZ$1:$BD$4,4,FALSE),0,VLOOKUP(Y660,$AZ$1:$BD$4,5,FALSE))</f>
        <v>85.130461621399988</v>
      </c>
      <c r="AD660" s="28">
        <f t="shared" si="83"/>
        <v>86.051000000000002</v>
      </c>
      <c r="AE660" s="28">
        <f ca="1">[3]!RandTruncNormal(AD660,VLOOKUP(Y660,$AZ$1:$BD$4,4,FALSE),0,VLOOKUP(Y660,$AZ$1:$BD$4,5,FALSE))</f>
        <v>70.492508072971219</v>
      </c>
      <c r="AF660" s="29">
        <f t="shared" si="80"/>
        <v>0</v>
      </c>
      <c r="AG660" s="29">
        <f t="shared" si="81"/>
        <v>0</v>
      </c>
      <c r="AH660" s="28">
        <f t="shared" si="87"/>
        <v>0</v>
      </c>
      <c r="AI660" s="28">
        <f t="shared" si="84"/>
        <v>0</v>
      </c>
      <c r="AJ660" s="13">
        <f t="shared" ca="1" si="85"/>
        <v>-14.637953548428769</v>
      </c>
      <c r="AK660" s="68">
        <v>0</v>
      </c>
      <c r="AL660" s="68">
        <v>0</v>
      </c>
      <c r="AM660" s="68" t="str">
        <f t="shared" si="86"/>
        <v>Non-Anthropogenic</v>
      </c>
      <c r="AO660" s="68"/>
      <c r="AP660" s="68"/>
      <c r="AY660" s="68"/>
      <c r="AZ660" s="68"/>
    </row>
    <row r="661" spans="1:52">
      <c r="A661" s="27">
        <v>1554</v>
      </c>
      <c r="B661" s="27" t="s">
        <v>907</v>
      </c>
      <c r="C661" s="27" t="s">
        <v>808</v>
      </c>
      <c r="D661" s="27">
        <v>10.889379999999999</v>
      </c>
      <c r="E661" s="27">
        <v>-84.178550000000001</v>
      </c>
      <c r="F661" s="27" t="s">
        <v>66</v>
      </c>
      <c r="G661" s="27">
        <v>9</v>
      </c>
      <c r="H661" s="27" t="s">
        <v>53</v>
      </c>
      <c r="I661" s="27" t="s">
        <v>54</v>
      </c>
      <c r="J661" s="27" t="s">
        <v>814</v>
      </c>
      <c r="K661" s="27"/>
      <c r="L661" s="27" t="s">
        <v>61</v>
      </c>
      <c r="M661" s="27" t="s">
        <v>66</v>
      </c>
      <c r="N661" s="27">
        <v>9</v>
      </c>
      <c r="O661" s="27" t="s">
        <v>53</v>
      </c>
      <c r="P661" s="27" t="s">
        <v>815</v>
      </c>
      <c r="Q661" s="27" t="s">
        <v>841</v>
      </c>
      <c r="R661" s="27"/>
      <c r="S661" s="27" t="s">
        <v>53</v>
      </c>
      <c r="T661" s="27"/>
      <c r="U661" s="27"/>
      <c r="V661" s="27" t="s">
        <v>907</v>
      </c>
      <c r="W661" s="27">
        <v>10.889379999999999</v>
      </c>
      <c r="X661" s="27">
        <v>-84.178550000000001</v>
      </c>
      <c r="Y661" s="27" t="s">
        <v>1983</v>
      </c>
      <c r="Z661" s="27" t="s">
        <v>1979</v>
      </c>
      <c r="AA661" s="27" t="s">
        <v>1929</v>
      </c>
      <c r="AB661" s="28">
        <f t="shared" si="82"/>
        <v>86.051000000000002</v>
      </c>
      <c r="AC661" s="28">
        <f ca="1">[3]!RandTruncNormal(AB661,VLOOKUP(Y661,$AZ$1:$BD$4,4,FALSE),0,VLOOKUP(Y661,$AZ$1:$BD$4,5,FALSE))</f>
        <v>69.262513027641347</v>
      </c>
      <c r="AD661" s="28">
        <f t="shared" si="83"/>
        <v>86.051000000000002</v>
      </c>
      <c r="AE661" s="28">
        <f ca="1">[3]!RandTruncNormal(AD661,VLOOKUP(Y661,$AZ$1:$BD$4,4,FALSE),0,VLOOKUP(Y661,$AZ$1:$BD$4,5,FALSE))</f>
        <v>88.984540160513376</v>
      </c>
      <c r="AF661" s="29">
        <f t="shared" si="80"/>
        <v>0</v>
      </c>
      <c r="AG661" s="29">
        <f t="shared" si="81"/>
        <v>0</v>
      </c>
      <c r="AH661" s="28">
        <f t="shared" si="87"/>
        <v>0</v>
      </c>
      <c r="AI661" s="28">
        <f t="shared" si="84"/>
        <v>0</v>
      </c>
      <c r="AJ661" s="13">
        <f t="shared" ca="1" si="85"/>
        <v>19.722027132872029</v>
      </c>
      <c r="AK661" s="68">
        <v>0</v>
      </c>
      <c r="AL661" s="68">
        <v>0</v>
      </c>
      <c r="AM661" s="68" t="str">
        <f t="shared" si="86"/>
        <v>Non-Anthropogenic</v>
      </c>
      <c r="AO661" s="68"/>
      <c r="AP661" s="68"/>
      <c r="AY661" s="68"/>
      <c r="AZ661" s="68"/>
    </row>
    <row r="662" spans="1:52">
      <c r="A662" s="27">
        <v>1555</v>
      </c>
      <c r="B662" s="27" t="s">
        <v>908</v>
      </c>
      <c r="C662" s="27" t="s">
        <v>808</v>
      </c>
      <c r="D662" s="27">
        <v>12.121</v>
      </c>
      <c r="E662" s="27">
        <v>-84.434079999999994</v>
      </c>
      <c r="F662" s="27" t="s">
        <v>66</v>
      </c>
      <c r="G662" s="27">
        <v>9</v>
      </c>
      <c r="H662" s="27" t="s">
        <v>53</v>
      </c>
      <c r="I662" s="27" t="s">
        <v>54</v>
      </c>
      <c r="J662" s="27" t="s">
        <v>810</v>
      </c>
      <c r="K662" s="27"/>
      <c r="L662" s="27" t="s">
        <v>61</v>
      </c>
      <c r="M662" s="27" t="s">
        <v>66</v>
      </c>
      <c r="N662" s="27">
        <v>9</v>
      </c>
      <c r="O662" s="27" t="s">
        <v>53</v>
      </c>
      <c r="P662" s="27" t="s">
        <v>54</v>
      </c>
      <c r="Q662" s="27" t="s">
        <v>817</v>
      </c>
      <c r="R662" s="27"/>
      <c r="S662" s="27" t="s">
        <v>61</v>
      </c>
      <c r="T662" s="27"/>
      <c r="U662" s="27"/>
      <c r="V662" s="27" t="s">
        <v>908</v>
      </c>
      <c r="W662" s="27">
        <v>12.121</v>
      </c>
      <c r="X662" s="27">
        <v>-84.434079999999994</v>
      </c>
      <c r="Y662" s="27" t="s">
        <v>1983</v>
      </c>
      <c r="Z662" s="27" t="s">
        <v>1979</v>
      </c>
      <c r="AA662" s="27" t="s">
        <v>1928</v>
      </c>
      <c r="AB662" s="28">
        <f t="shared" si="82"/>
        <v>86.051000000000002</v>
      </c>
      <c r="AC662" s="28">
        <f ca="1">[3]!RandTruncNormal(AB662,VLOOKUP(Y662,$AZ$1:$BD$4,4,FALSE),0,VLOOKUP(Y662,$AZ$1:$BD$4,5,FALSE))</f>
        <v>56.044731538724491</v>
      </c>
      <c r="AD662" s="28">
        <f t="shared" si="83"/>
        <v>86.051000000000002</v>
      </c>
      <c r="AE662" s="28">
        <f ca="1">[3]!RandTruncNormal(AD662,VLOOKUP(Y662,$AZ$1:$BD$4,4,FALSE),0,VLOOKUP(Y662,$AZ$1:$BD$4,5,FALSE))</f>
        <v>57.879874557643483</v>
      </c>
      <c r="AF662" s="29">
        <f t="shared" si="80"/>
        <v>0</v>
      </c>
      <c r="AG662" s="29">
        <f t="shared" si="81"/>
        <v>0</v>
      </c>
      <c r="AH662" s="28">
        <f t="shared" si="87"/>
        <v>0</v>
      </c>
      <c r="AI662" s="28">
        <f t="shared" si="84"/>
        <v>0</v>
      </c>
      <c r="AJ662" s="13">
        <f t="shared" ca="1" si="85"/>
        <v>1.8351430189189912</v>
      </c>
      <c r="AK662" s="68">
        <v>1</v>
      </c>
      <c r="AL662" s="68">
        <v>1</v>
      </c>
      <c r="AM662" s="68" t="str">
        <f t="shared" si="86"/>
        <v>Anthropogenic_roads_rivers</v>
      </c>
      <c r="AO662" s="68"/>
      <c r="AP662" s="68"/>
      <c r="AY662" s="68"/>
      <c r="AZ662" s="68"/>
    </row>
    <row r="663" spans="1:52">
      <c r="A663" s="27">
        <v>1556</v>
      </c>
      <c r="B663" s="27" t="s">
        <v>909</v>
      </c>
      <c r="C663" s="27" t="s">
        <v>808</v>
      </c>
      <c r="D663" s="27">
        <v>12.120139999999999</v>
      </c>
      <c r="E663" s="27">
        <v>-84.179569999999998</v>
      </c>
      <c r="F663" s="27" t="s">
        <v>65</v>
      </c>
      <c r="G663" s="27">
        <v>5</v>
      </c>
      <c r="H663" s="27" t="s">
        <v>53</v>
      </c>
      <c r="I663" s="27" t="s">
        <v>54</v>
      </c>
      <c r="J663" s="27" t="s">
        <v>810</v>
      </c>
      <c r="K663" s="27"/>
      <c r="L663" s="27" t="s">
        <v>61</v>
      </c>
      <c r="M663" s="27" t="s">
        <v>65</v>
      </c>
      <c r="N663" s="27">
        <v>3</v>
      </c>
      <c r="O663" s="27" t="s">
        <v>53</v>
      </c>
      <c r="P663" s="27" t="s">
        <v>57</v>
      </c>
      <c r="Q663" s="27" t="s">
        <v>811</v>
      </c>
      <c r="R663" s="27"/>
      <c r="S663" s="27" t="s">
        <v>53</v>
      </c>
      <c r="T663" s="27"/>
      <c r="U663" s="27"/>
      <c r="V663" s="27" t="s">
        <v>909</v>
      </c>
      <c r="W663" s="27">
        <v>12.120139999999999</v>
      </c>
      <c r="X663" s="27">
        <v>-84.179569999999998</v>
      </c>
      <c r="Y663" s="27" t="s">
        <v>1983</v>
      </c>
      <c r="Z663" s="27" t="s">
        <v>1977</v>
      </c>
      <c r="AA663" s="27" t="s">
        <v>1928</v>
      </c>
      <c r="AB663" s="28">
        <f t="shared" si="82"/>
        <v>57.815444444444445</v>
      </c>
      <c r="AC663" s="28">
        <f ca="1">[3]!RandTruncNormal(AB663,VLOOKUP(Y663,$AZ$1:$BD$4,4,FALSE),0,VLOOKUP(Y663,$AZ$1:$BD$4,5,FALSE))</f>
        <v>17.104775917593997</v>
      </c>
      <c r="AD663" s="28">
        <f t="shared" si="83"/>
        <v>43.697666666666663</v>
      </c>
      <c r="AE663" s="28">
        <f ca="1">[3]!RandTruncNormal(AD663,VLOOKUP(Y663,$AZ$1:$BD$4,4,FALSE),0,VLOOKUP(Y663,$AZ$1:$BD$4,5,FALSE))</f>
        <v>46.566125876901928</v>
      </c>
      <c r="AF663" s="29">
        <f t="shared" si="80"/>
        <v>-0.22222222222222221</v>
      </c>
      <c r="AG663" s="29">
        <f t="shared" si="81"/>
        <v>-0.22222222222222221</v>
      </c>
      <c r="AH663" s="28">
        <f t="shared" si="87"/>
        <v>-14.117777777777777</v>
      </c>
      <c r="AI663" s="28">
        <f t="shared" si="84"/>
        <v>-14.117777777777777</v>
      </c>
      <c r="AJ663" s="13">
        <f t="shared" ca="1" si="85"/>
        <v>29.461349959307931</v>
      </c>
      <c r="AK663" s="68">
        <v>0</v>
      </c>
      <c r="AL663" s="68">
        <v>1</v>
      </c>
      <c r="AM663" s="68" t="str">
        <f t="shared" si="86"/>
        <v>Anthopogenic_roads</v>
      </c>
      <c r="AO663" s="68"/>
      <c r="AP663" s="68"/>
      <c r="AY663" s="68"/>
      <c r="AZ663" s="68"/>
    </row>
    <row r="664" spans="1:52">
      <c r="A664" s="27">
        <v>1562</v>
      </c>
      <c r="B664" s="27" t="s">
        <v>911</v>
      </c>
      <c r="C664" s="27" t="s">
        <v>808</v>
      </c>
      <c r="D664" s="27">
        <v>11.10027</v>
      </c>
      <c r="E664" s="27">
        <v>-84.179950000000005</v>
      </c>
      <c r="F664" s="27" t="s">
        <v>66</v>
      </c>
      <c r="G664" s="27">
        <v>9</v>
      </c>
      <c r="H664" s="27" t="s">
        <v>53</v>
      </c>
      <c r="I664" s="27" t="s">
        <v>54</v>
      </c>
      <c r="J664" s="27" t="s">
        <v>809</v>
      </c>
      <c r="K664" s="27"/>
      <c r="L664" s="27" t="s">
        <v>61</v>
      </c>
      <c r="M664" s="27" t="s">
        <v>66</v>
      </c>
      <c r="N664" s="27">
        <v>9</v>
      </c>
      <c r="O664" s="27" t="s">
        <v>53</v>
      </c>
      <c r="P664" s="27" t="s">
        <v>57</v>
      </c>
      <c r="Q664" s="27" t="s">
        <v>849</v>
      </c>
      <c r="R664" s="27"/>
      <c r="S664" s="27" t="s">
        <v>53</v>
      </c>
      <c r="T664" s="27"/>
      <c r="U664" s="27"/>
      <c r="V664" s="27" t="s">
        <v>911</v>
      </c>
      <c r="W664" s="27">
        <v>11.10027</v>
      </c>
      <c r="X664" s="27">
        <v>-84.179950000000005</v>
      </c>
      <c r="Y664" s="27" t="s">
        <v>1983</v>
      </c>
      <c r="Z664" s="27" t="s">
        <v>1979</v>
      </c>
      <c r="AA664" s="27" t="s">
        <v>1929</v>
      </c>
      <c r="AB664" s="28">
        <f t="shared" si="82"/>
        <v>86.051000000000002</v>
      </c>
      <c r="AC664" s="28">
        <f ca="1">[3]!RandTruncNormal(AB664,VLOOKUP(Y664,$AZ$1:$BD$4,4,FALSE),0,VLOOKUP(Y664,$AZ$1:$BD$4,5,FALSE))</f>
        <v>62.854798645578356</v>
      </c>
      <c r="AD664" s="28">
        <f t="shared" si="83"/>
        <v>86.051000000000002</v>
      </c>
      <c r="AE664" s="28">
        <f ca="1">[3]!RandTruncNormal(AD664,VLOOKUP(Y664,$AZ$1:$BD$4,4,FALSE),0,VLOOKUP(Y664,$AZ$1:$BD$4,5,FALSE))</f>
        <v>145.77460496943888</v>
      </c>
      <c r="AF664" s="29">
        <f t="shared" si="80"/>
        <v>0</v>
      </c>
      <c r="AG664" s="29">
        <f t="shared" si="81"/>
        <v>0</v>
      </c>
      <c r="AH664" s="28">
        <f t="shared" si="87"/>
        <v>0</v>
      </c>
      <c r="AI664" s="28">
        <f t="shared" si="84"/>
        <v>0</v>
      </c>
      <c r="AJ664" s="13">
        <f t="shared" ca="1" si="85"/>
        <v>82.919806323860527</v>
      </c>
      <c r="AK664" s="68">
        <v>0</v>
      </c>
      <c r="AL664" s="68">
        <v>0</v>
      </c>
      <c r="AM664" s="68" t="str">
        <f t="shared" si="86"/>
        <v>Non-Anthropogenic</v>
      </c>
      <c r="AO664" s="68"/>
      <c r="AP664" s="68"/>
      <c r="AY664" s="68"/>
      <c r="AZ664" s="68"/>
    </row>
    <row r="665" spans="1:52">
      <c r="A665" s="27">
        <v>1564</v>
      </c>
      <c r="B665" s="27" t="s">
        <v>913</v>
      </c>
      <c r="C665" s="27" t="s">
        <v>808</v>
      </c>
      <c r="D665" s="27">
        <v>11.39728</v>
      </c>
      <c r="E665" s="27">
        <v>-83.967339999999993</v>
      </c>
      <c r="F665" s="27" t="s">
        <v>66</v>
      </c>
      <c r="G665" s="27">
        <v>9</v>
      </c>
      <c r="H665" s="27" t="s">
        <v>53</v>
      </c>
      <c r="I665" s="27" t="s">
        <v>54</v>
      </c>
      <c r="J665" s="27" t="s">
        <v>820</v>
      </c>
      <c r="K665" s="27"/>
      <c r="L665" s="27" t="s">
        <v>61</v>
      </c>
      <c r="M665" s="27" t="s">
        <v>66</v>
      </c>
      <c r="N665" s="27">
        <v>9</v>
      </c>
      <c r="O665" s="27" t="s">
        <v>53</v>
      </c>
      <c r="P665" s="27" t="s">
        <v>57</v>
      </c>
      <c r="Q665" s="27" t="s">
        <v>824</v>
      </c>
      <c r="R665" s="27"/>
      <c r="S665" s="27" t="s">
        <v>53</v>
      </c>
      <c r="T665" s="27"/>
      <c r="U665" s="27"/>
      <c r="V665" s="27" t="s">
        <v>913</v>
      </c>
      <c r="W665" s="27">
        <v>11.39728</v>
      </c>
      <c r="X665" s="27">
        <v>-83.967339999999993</v>
      </c>
      <c r="Y665" s="27" t="s">
        <v>1983</v>
      </c>
      <c r="Z665" s="27" t="s">
        <v>1979</v>
      </c>
      <c r="AA665" s="27" t="s">
        <v>1929</v>
      </c>
      <c r="AB665" s="28">
        <f t="shared" si="82"/>
        <v>86.051000000000002</v>
      </c>
      <c r="AC665" s="28">
        <f ca="1">[3]!RandTruncNormal(AB665,VLOOKUP(Y665,$AZ$1:$BD$4,4,FALSE),0,VLOOKUP(Y665,$AZ$1:$BD$4,5,FALSE))</f>
        <v>58.819327917200162</v>
      </c>
      <c r="AD665" s="28">
        <f t="shared" si="83"/>
        <v>86.051000000000002</v>
      </c>
      <c r="AE665" s="28">
        <f ca="1">[3]!RandTruncNormal(AD665,VLOOKUP(Y665,$AZ$1:$BD$4,4,FALSE),0,VLOOKUP(Y665,$AZ$1:$BD$4,5,FALSE))</f>
        <v>76.92250781081475</v>
      </c>
      <c r="AF665" s="29">
        <f t="shared" si="80"/>
        <v>0</v>
      </c>
      <c r="AG665" s="29">
        <f t="shared" si="81"/>
        <v>0</v>
      </c>
      <c r="AH665" s="28">
        <f t="shared" si="87"/>
        <v>0</v>
      </c>
      <c r="AI665" s="28">
        <f t="shared" si="84"/>
        <v>0</v>
      </c>
      <c r="AJ665" s="13">
        <f t="shared" ca="1" si="85"/>
        <v>18.103179893614588</v>
      </c>
      <c r="AK665" s="68">
        <v>1</v>
      </c>
      <c r="AL665" s="68">
        <v>0</v>
      </c>
      <c r="AM665" s="68" t="str">
        <f t="shared" si="86"/>
        <v>Anthropogenic_rivers</v>
      </c>
      <c r="AO665" s="68"/>
      <c r="AP665" s="68"/>
      <c r="AY665" s="68"/>
      <c r="AZ665" s="68"/>
    </row>
    <row r="666" spans="1:52">
      <c r="A666" s="27">
        <v>1565</v>
      </c>
      <c r="B666" s="27" t="s">
        <v>914</v>
      </c>
      <c r="C666" s="27" t="s">
        <v>808</v>
      </c>
      <c r="D666" s="27">
        <v>11.48319</v>
      </c>
      <c r="E666" s="27">
        <v>-84.39161</v>
      </c>
      <c r="F666" s="27" t="s">
        <v>65</v>
      </c>
      <c r="G666" s="27">
        <v>3</v>
      </c>
      <c r="H666" s="27" t="s">
        <v>53</v>
      </c>
      <c r="I666" s="27" t="s">
        <v>54</v>
      </c>
      <c r="J666" s="27" t="s">
        <v>854</v>
      </c>
      <c r="K666" s="27"/>
      <c r="L666" s="27" t="s">
        <v>61</v>
      </c>
      <c r="M666" s="27" t="s">
        <v>65</v>
      </c>
      <c r="N666" s="27">
        <v>3</v>
      </c>
      <c r="O666" s="27" t="s">
        <v>53</v>
      </c>
      <c r="P666" s="27" t="s">
        <v>57</v>
      </c>
      <c r="Q666" s="27" t="s">
        <v>862</v>
      </c>
      <c r="R666" s="27"/>
      <c r="S666" s="27" t="s">
        <v>53</v>
      </c>
      <c r="T666" s="27"/>
      <c r="U666" s="27"/>
      <c r="V666" s="27" t="s">
        <v>914</v>
      </c>
      <c r="W666" s="27">
        <v>11.48319</v>
      </c>
      <c r="X666" s="27">
        <v>-84.39161</v>
      </c>
      <c r="Y666" s="27" t="s">
        <v>1983</v>
      </c>
      <c r="Z666" s="27" t="s">
        <v>1979</v>
      </c>
      <c r="AA666" s="27" t="s">
        <v>1929</v>
      </c>
      <c r="AB666" s="28">
        <f t="shared" si="82"/>
        <v>43.697666666666663</v>
      </c>
      <c r="AC666" s="28">
        <f ca="1">[3]!RandTruncNormal(AB666,VLOOKUP(Y666,$AZ$1:$BD$4,4,FALSE),0,VLOOKUP(Y666,$AZ$1:$BD$4,5,FALSE))</f>
        <v>46.52213630665068</v>
      </c>
      <c r="AD666" s="28">
        <f t="shared" si="83"/>
        <v>43.697666666666663</v>
      </c>
      <c r="AE666" s="28">
        <f ca="1">[3]!RandTruncNormal(AD666,VLOOKUP(Y666,$AZ$1:$BD$4,4,FALSE),0,VLOOKUP(Y666,$AZ$1:$BD$4,5,FALSE))</f>
        <v>101.64206648635036</v>
      </c>
      <c r="AF666" s="29">
        <f t="shared" si="80"/>
        <v>0</v>
      </c>
      <c r="AG666" s="29">
        <f t="shared" si="81"/>
        <v>0</v>
      </c>
      <c r="AH666" s="28">
        <f t="shared" si="87"/>
        <v>0</v>
      </c>
      <c r="AI666" s="28">
        <f t="shared" si="84"/>
        <v>0</v>
      </c>
      <c r="AJ666" s="13">
        <f t="shared" ca="1" si="85"/>
        <v>55.119930179699679</v>
      </c>
      <c r="AK666" s="68">
        <v>0</v>
      </c>
      <c r="AL666" s="68">
        <v>0</v>
      </c>
      <c r="AM666" s="68" t="str">
        <f t="shared" si="86"/>
        <v>Non-Anthropogenic</v>
      </c>
      <c r="AO666" s="68"/>
      <c r="AP666" s="68"/>
      <c r="AY666" s="68"/>
      <c r="AZ666" s="68"/>
    </row>
    <row r="667" spans="1:52">
      <c r="A667" s="27">
        <v>1566</v>
      </c>
      <c r="B667" s="27" t="s">
        <v>915</v>
      </c>
      <c r="C667" s="27" t="s">
        <v>808</v>
      </c>
      <c r="D667" s="27">
        <v>11.10102</v>
      </c>
      <c r="E667" s="27">
        <v>-83.923990000000003</v>
      </c>
      <c r="F667" s="27" t="s">
        <v>66</v>
      </c>
      <c r="G667" s="27">
        <v>9</v>
      </c>
      <c r="H667" s="27" t="s">
        <v>53</v>
      </c>
      <c r="I667" s="27" t="s">
        <v>54</v>
      </c>
      <c r="J667" s="27" t="s">
        <v>809</v>
      </c>
      <c r="K667" s="27"/>
      <c r="L667" s="27" t="s">
        <v>61</v>
      </c>
      <c r="M667" s="27" t="s">
        <v>66</v>
      </c>
      <c r="N667" s="27">
        <v>9</v>
      </c>
      <c r="O667" s="27" t="s">
        <v>53</v>
      </c>
      <c r="P667" s="27" t="s">
        <v>54</v>
      </c>
      <c r="Q667" s="27" t="s">
        <v>851</v>
      </c>
      <c r="R667" s="27"/>
      <c r="S667" s="27" t="s">
        <v>61</v>
      </c>
      <c r="T667" s="27"/>
      <c r="U667" s="27" t="s">
        <v>836</v>
      </c>
      <c r="V667" s="27" t="s">
        <v>915</v>
      </c>
      <c r="W667" s="27">
        <v>11.10102</v>
      </c>
      <c r="X667" s="27">
        <v>-83.923990000000003</v>
      </c>
      <c r="Y667" s="27" t="s">
        <v>1983</v>
      </c>
      <c r="Z667" s="27" t="s">
        <v>1979</v>
      </c>
      <c r="AA667" s="27" t="s">
        <v>1929</v>
      </c>
      <c r="AB667" s="28">
        <f t="shared" si="82"/>
        <v>86.051000000000002</v>
      </c>
      <c r="AC667" s="28">
        <f ca="1">[3]!RandTruncNormal(AB667,VLOOKUP(Y667,$AZ$1:$BD$4,4,FALSE),0,VLOOKUP(Y667,$AZ$1:$BD$4,5,FALSE))</f>
        <v>76.593308643739036</v>
      </c>
      <c r="AD667" s="28">
        <f t="shared" si="83"/>
        <v>86.051000000000002</v>
      </c>
      <c r="AE667" s="28">
        <f ca="1">[3]!RandTruncNormal(AD667,VLOOKUP(Y667,$AZ$1:$BD$4,4,FALSE),0,VLOOKUP(Y667,$AZ$1:$BD$4,5,FALSE))</f>
        <v>94.433288169754377</v>
      </c>
      <c r="AF667" s="29">
        <f t="shared" si="80"/>
        <v>0</v>
      </c>
      <c r="AG667" s="29">
        <f t="shared" si="81"/>
        <v>0</v>
      </c>
      <c r="AH667" s="28">
        <f t="shared" si="87"/>
        <v>0</v>
      </c>
      <c r="AI667" s="28">
        <f t="shared" si="84"/>
        <v>0</v>
      </c>
      <c r="AJ667" s="13">
        <f t="shared" ca="1" si="85"/>
        <v>17.839979526015341</v>
      </c>
      <c r="AK667" s="68">
        <v>1</v>
      </c>
      <c r="AL667" s="68">
        <v>0</v>
      </c>
      <c r="AM667" s="68" t="str">
        <f t="shared" si="86"/>
        <v>Anthropogenic_rivers</v>
      </c>
      <c r="AO667" s="68"/>
      <c r="AP667" s="68"/>
      <c r="AY667" s="68"/>
      <c r="AZ667" s="68"/>
    </row>
    <row r="668" spans="1:52">
      <c r="A668" s="27">
        <v>1570</v>
      </c>
      <c r="B668" s="27" t="s">
        <v>916</v>
      </c>
      <c r="C668" s="27" t="s">
        <v>808</v>
      </c>
      <c r="D668" s="27">
        <v>11.482340000000001</v>
      </c>
      <c r="E668" s="27">
        <v>-84.136499999999998</v>
      </c>
      <c r="F668" s="27" t="s">
        <v>66</v>
      </c>
      <c r="G668" s="27">
        <v>9</v>
      </c>
      <c r="H668" s="27" t="s">
        <v>53</v>
      </c>
      <c r="I668" s="27" t="s">
        <v>54</v>
      </c>
      <c r="J668" s="27" t="s">
        <v>897</v>
      </c>
      <c r="K668" s="27"/>
      <c r="L668" s="27" t="s">
        <v>61</v>
      </c>
      <c r="M668" s="27" t="s">
        <v>65</v>
      </c>
      <c r="N668" s="27">
        <v>3</v>
      </c>
      <c r="O668" s="27" t="s">
        <v>53</v>
      </c>
      <c r="P668" s="27" t="s">
        <v>57</v>
      </c>
      <c r="Q668" s="27" t="s">
        <v>917</v>
      </c>
      <c r="R668" s="27"/>
      <c r="S668" s="27" t="s">
        <v>53</v>
      </c>
      <c r="T668" s="27"/>
      <c r="U668" s="27"/>
      <c r="V668" s="27" t="s">
        <v>916</v>
      </c>
      <c r="W668" s="27">
        <v>11.482340000000001</v>
      </c>
      <c r="X668" s="27">
        <v>-84.136499999999998</v>
      </c>
      <c r="Y668" s="27" t="s">
        <v>1983</v>
      </c>
      <c r="Z668" s="27" t="s">
        <v>1977</v>
      </c>
      <c r="AA668" s="27" t="s">
        <v>1929</v>
      </c>
      <c r="AB668" s="28">
        <f t="shared" si="82"/>
        <v>86.051000000000002</v>
      </c>
      <c r="AC668" s="28">
        <f ca="1">[3]!RandTruncNormal(AB668,VLOOKUP(Y668,$AZ$1:$BD$4,4,FALSE),0,VLOOKUP(Y668,$AZ$1:$BD$4,5,FALSE))</f>
        <v>71.466721584327999</v>
      </c>
      <c r="AD668" s="28">
        <f t="shared" si="83"/>
        <v>43.697666666666663</v>
      </c>
      <c r="AE668" s="28">
        <f ca="1">[3]!RandTruncNormal(AD668,VLOOKUP(Y668,$AZ$1:$BD$4,4,FALSE),0,VLOOKUP(Y668,$AZ$1:$BD$4,5,FALSE))</f>
        <v>81.222439023404448</v>
      </c>
      <c r="AF668" s="29">
        <f t="shared" si="80"/>
        <v>-0.66666666666666663</v>
      </c>
      <c r="AG668" s="29">
        <f t="shared" si="81"/>
        <v>-0.66666666666666663</v>
      </c>
      <c r="AH668" s="28">
        <f t="shared" si="87"/>
        <v>-42.353333333333332</v>
      </c>
      <c r="AI668" s="28">
        <f t="shared" si="84"/>
        <v>-42.353333333333332</v>
      </c>
      <c r="AJ668" s="13">
        <f t="shared" ca="1" si="85"/>
        <v>9.7557174390764487</v>
      </c>
      <c r="AK668" s="68">
        <v>1</v>
      </c>
      <c r="AL668" s="68">
        <v>0</v>
      </c>
      <c r="AM668" s="68" t="str">
        <f t="shared" si="86"/>
        <v>Anthropogenic_rivers</v>
      </c>
      <c r="AO668" s="68"/>
      <c r="AP668" s="68"/>
      <c r="AY668" s="68"/>
      <c r="AZ668" s="68"/>
    </row>
    <row r="669" spans="1:52">
      <c r="A669" s="27">
        <v>1571</v>
      </c>
      <c r="B669" s="27" t="s">
        <v>918</v>
      </c>
      <c r="C669" s="27" t="s">
        <v>808</v>
      </c>
      <c r="D669" s="27">
        <v>11.4831</v>
      </c>
      <c r="E669" s="27">
        <v>-83.881389999999996</v>
      </c>
      <c r="F669" s="27" t="s">
        <v>66</v>
      </c>
      <c r="G669" s="27">
        <v>9</v>
      </c>
      <c r="H669" s="27" t="s">
        <v>53</v>
      </c>
      <c r="I669" s="27" t="s">
        <v>54</v>
      </c>
      <c r="J669" s="27" t="s">
        <v>818</v>
      </c>
      <c r="K669" s="27"/>
      <c r="L669" s="27" t="s">
        <v>61</v>
      </c>
      <c r="M669" s="27" t="s">
        <v>66</v>
      </c>
      <c r="N669" s="27">
        <v>9</v>
      </c>
      <c r="O669" s="27" t="s">
        <v>53</v>
      </c>
      <c r="P669" s="27" t="s">
        <v>54</v>
      </c>
      <c r="Q669" s="27" t="s">
        <v>817</v>
      </c>
      <c r="R669" s="27"/>
      <c r="S669" s="27" t="s">
        <v>61</v>
      </c>
      <c r="T669" s="27"/>
      <c r="U669" s="27"/>
      <c r="V669" s="27" t="s">
        <v>918</v>
      </c>
      <c r="W669" s="27">
        <v>11.4831</v>
      </c>
      <c r="X669" s="27">
        <v>-83.881389999999996</v>
      </c>
      <c r="Y669" s="27" t="s">
        <v>1983</v>
      </c>
      <c r="Z669" s="27" t="s">
        <v>1979</v>
      </c>
      <c r="AA669" s="27" t="s">
        <v>1929</v>
      </c>
      <c r="AB669" s="28">
        <f t="shared" si="82"/>
        <v>86.051000000000002</v>
      </c>
      <c r="AC669" s="28">
        <f ca="1">[3]!RandTruncNormal(AB669,VLOOKUP(Y669,$AZ$1:$BD$4,4,FALSE),0,VLOOKUP(Y669,$AZ$1:$BD$4,5,FALSE))</f>
        <v>73.18534873434038</v>
      </c>
      <c r="AD669" s="28">
        <f t="shared" si="83"/>
        <v>86.051000000000002</v>
      </c>
      <c r="AE669" s="28">
        <f ca="1">[3]!RandTruncNormal(AD669,VLOOKUP(Y669,$AZ$1:$BD$4,4,FALSE),0,VLOOKUP(Y669,$AZ$1:$BD$4,5,FALSE))</f>
        <v>128.97908389891029</v>
      </c>
      <c r="AF669" s="29">
        <f t="shared" si="80"/>
        <v>0</v>
      </c>
      <c r="AG669" s="29">
        <f t="shared" si="81"/>
        <v>0</v>
      </c>
      <c r="AH669" s="28">
        <f t="shared" si="87"/>
        <v>0</v>
      </c>
      <c r="AI669" s="28">
        <f t="shared" si="84"/>
        <v>0</v>
      </c>
      <c r="AJ669" s="13">
        <f t="shared" ca="1" si="85"/>
        <v>55.79373516456991</v>
      </c>
      <c r="AK669" s="68">
        <v>1</v>
      </c>
      <c r="AL669" s="68">
        <v>0</v>
      </c>
      <c r="AM669" s="68" t="str">
        <f t="shared" si="86"/>
        <v>Anthropogenic_rivers</v>
      </c>
      <c r="AO669" s="68"/>
      <c r="AP669" s="68"/>
      <c r="AY669" s="68"/>
      <c r="AZ669" s="68"/>
    </row>
    <row r="670" spans="1:52">
      <c r="A670" s="27">
        <v>1573</v>
      </c>
      <c r="B670" s="27" t="s">
        <v>919</v>
      </c>
      <c r="C670" s="27" t="s">
        <v>808</v>
      </c>
      <c r="D670" s="27">
        <v>11.56733</v>
      </c>
      <c r="E670" s="27">
        <v>-84.137330000000006</v>
      </c>
      <c r="F670" s="27" t="s">
        <v>66</v>
      </c>
      <c r="G670" s="27">
        <v>9</v>
      </c>
      <c r="H670" s="27" t="s">
        <v>53</v>
      </c>
      <c r="I670" s="27" t="s">
        <v>54</v>
      </c>
      <c r="J670" s="27" t="s">
        <v>820</v>
      </c>
      <c r="K670" s="27"/>
      <c r="L670" s="27" t="s">
        <v>61</v>
      </c>
      <c r="M670" s="27" t="s">
        <v>66</v>
      </c>
      <c r="N670" s="27">
        <v>9</v>
      </c>
      <c r="O670" s="27" t="s">
        <v>53</v>
      </c>
      <c r="P670" s="27" t="s">
        <v>57</v>
      </c>
      <c r="Q670" s="27" t="s">
        <v>883</v>
      </c>
      <c r="R670" s="27"/>
      <c r="S670" s="27" t="s">
        <v>53</v>
      </c>
      <c r="T670" s="27"/>
      <c r="U670" s="27"/>
      <c r="V670" s="27" t="s">
        <v>919</v>
      </c>
      <c r="W670" s="27">
        <v>11.56733</v>
      </c>
      <c r="X670" s="27">
        <v>-84.137330000000006</v>
      </c>
      <c r="Y670" s="27" t="s">
        <v>1983</v>
      </c>
      <c r="Z670" s="27" t="s">
        <v>1979</v>
      </c>
      <c r="AA670" s="27" t="s">
        <v>1929</v>
      </c>
      <c r="AB670" s="28">
        <f t="shared" si="82"/>
        <v>86.051000000000002</v>
      </c>
      <c r="AC670" s="28">
        <f ca="1">[3]!RandTruncNormal(AB670,VLOOKUP(Y670,$AZ$1:$BD$4,4,FALSE),0,VLOOKUP(Y670,$AZ$1:$BD$4,5,FALSE))</f>
        <v>85.399127836582963</v>
      </c>
      <c r="AD670" s="28">
        <f t="shared" si="83"/>
        <v>86.051000000000002</v>
      </c>
      <c r="AE670" s="28">
        <f ca="1">[3]!RandTruncNormal(AD670,VLOOKUP(Y670,$AZ$1:$BD$4,4,FALSE),0,VLOOKUP(Y670,$AZ$1:$BD$4,5,FALSE))</f>
        <v>51.730664336895828</v>
      </c>
      <c r="AF670" s="29">
        <f t="shared" si="80"/>
        <v>0</v>
      </c>
      <c r="AG670" s="29">
        <f t="shared" si="81"/>
        <v>0</v>
      </c>
      <c r="AH670" s="28">
        <f t="shared" si="87"/>
        <v>0</v>
      </c>
      <c r="AI670" s="28">
        <f t="shared" si="84"/>
        <v>0</v>
      </c>
      <c r="AJ670" s="13">
        <f t="shared" ca="1" si="85"/>
        <v>-33.668463499687135</v>
      </c>
      <c r="AK670" s="68">
        <v>1</v>
      </c>
      <c r="AL670" s="68">
        <v>0</v>
      </c>
      <c r="AM670" s="68" t="str">
        <f t="shared" si="86"/>
        <v>Anthropogenic_rivers</v>
      </c>
      <c r="AO670" s="68"/>
      <c r="AP670" s="68"/>
      <c r="AY670" s="68"/>
      <c r="AZ670" s="68"/>
    </row>
    <row r="671" spans="1:52">
      <c r="A671" s="27">
        <v>1574</v>
      </c>
      <c r="B671" s="27" t="s">
        <v>920</v>
      </c>
      <c r="C671" s="27" t="s">
        <v>808</v>
      </c>
      <c r="D671" s="27">
        <v>11.568099999999999</v>
      </c>
      <c r="E671" s="27">
        <v>-83.882289999999998</v>
      </c>
      <c r="F671" s="27" t="s">
        <v>66</v>
      </c>
      <c r="G671" s="27">
        <v>9</v>
      </c>
      <c r="H671" s="27" t="s">
        <v>53</v>
      </c>
      <c r="I671" s="27" t="s">
        <v>54</v>
      </c>
      <c r="J671" s="27" t="s">
        <v>818</v>
      </c>
      <c r="K671" s="27"/>
      <c r="L671" s="27" t="s">
        <v>61</v>
      </c>
      <c r="M671" s="27" t="s">
        <v>66</v>
      </c>
      <c r="N671" s="27">
        <v>9</v>
      </c>
      <c r="O671" s="27" t="s">
        <v>53</v>
      </c>
      <c r="P671" s="27" t="s">
        <v>815</v>
      </c>
      <c r="Q671" s="27" t="s">
        <v>841</v>
      </c>
      <c r="R671" s="27"/>
      <c r="S671" s="27" t="s">
        <v>53</v>
      </c>
      <c r="T671" s="27"/>
      <c r="U671" s="27"/>
      <c r="V671" s="27" t="s">
        <v>920</v>
      </c>
      <c r="W671" s="27">
        <v>11.568099999999999</v>
      </c>
      <c r="X671" s="27">
        <v>-83.882289999999998</v>
      </c>
      <c r="Y671" s="27" t="s">
        <v>1983</v>
      </c>
      <c r="Z671" s="27" t="s">
        <v>1979</v>
      </c>
      <c r="AA671" s="27" t="s">
        <v>1929</v>
      </c>
      <c r="AB671" s="28">
        <f t="shared" si="82"/>
        <v>86.051000000000002</v>
      </c>
      <c r="AC671" s="28">
        <f ca="1">[3]!RandTruncNormal(AB671,VLOOKUP(Y671,$AZ$1:$BD$4,4,FALSE),0,VLOOKUP(Y671,$AZ$1:$BD$4,5,FALSE))</f>
        <v>81.732073560909896</v>
      </c>
      <c r="AD671" s="28">
        <f t="shared" si="83"/>
        <v>86.051000000000002</v>
      </c>
      <c r="AE671" s="28">
        <f ca="1">[3]!RandTruncNormal(AD671,VLOOKUP(Y671,$AZ$1:$BD$4,4,FALSE),0,VLOOKUP(Y671,$AZ$1:$BD$4,5,FALSE))</f>
        <v>78.421495773045294</v>
      </c>
      <c r="AF671" s="29">
        <f t="shared" si="80"/>
        <v>0</v>
      </c>
      <c r="AG671" s="29">
        <f t="shared" si="81"/>
        <v>0</v>
      </c>
      <c r="AH671" s="28">
        <f t="shared" si="87"/>
        <v>0</v>
      </c>
      <c r="AI671" s="28">
        <f t="shared" si="84"/>
        <v>0</v>
      </c>
      <c r="AJ671" s="13">
        <f t="shared" ca="1" si="85"/>
        <v>-3.3105777878646023</v>
      </c>
      <c r="AK671" s="68">
        <v>1</v>
      </c>
      <c r="AL671" s="68">
        <v>0</v>
      </c>
      <c r="AM671" s="68" t="str">
        <f t="shared" si="86"/>
        <v>Anthropogenic_rivers</v>
      </c>
      <c r="AO671" s="68"/>
      <c r="AP671" s="68"/>
      <c r="AY671" s="68"/>
      <c r="AZ671" s="68"/>
    </row>
    <row r="672" spans="1:52">
      <c r="A672" s="27">
        <v>1575</v>
      </c>
      <c r="B672" s="27" t="s">
        <v>921</v>
      </c>
      <c r="C672" s="27" t="s">
        <v>808</v>
      </c>
      <c r="D672" s="27">
        <v>10.888159999999999</v>
      </c>
      <c r="E672" s="27">
        <v>-83.882409999999993</v>
      </c>
      <c r="F672" s="27" t="s">
        <v>66</v>
      </c>
      <c r="G672" s="27">
        <v>9</v>
      </c>
      <c r="H672" s="27" t="s">
        <v>53</v>
      </c>
      <c r="I672" s="27" t="s">
        <v>54</v>
      </c>
      <c r="J672" s="27" t="s">
        <v>814</v>
      </c>
      <c r="K672" s="27"/>
      <c r="L672" s="27" t="s">
        <v>61</v>
      </c>
      <c r="M672" s="27" t="s">
        <v>66</v>
      </c>
      <c r="N672" s="27">
        <v>9</v>
      </c>
      <c r="O672" s="27" t="s">
        <v>56</v>
      </c>
      <c r="P672" s="27" t="s">
        <v>815</v>
      </c>
      <c r="Q672" s="27" t="s">
        <v>895</v>
      </c>
      <c r="R672" s="27"/>
      <c r="S672" s="27" t="s">
        <v>53</v>
      </c>
      <c r="T672" s="27"/>
      <c r="U672" s="27"/>
      <c r="V672" s="27" t="s">
        <v>921</v>
      </c>
      <c r="W672" s="27">
        <v>10.888159999999999</v>
      </c>
      <c r="X672" s="27">
        <v>-83.882409999999993</v>
      </c>
      <c r="Y672" s="27" t="s">
        <v>1983</v>
      </c>
      <c r="Z672" s="27" t="s">
        <v>1979</v>
      </c>
      <c r="AA672" s="27" t="s">
        <v>1929</v>
      </c>
      <c r="AB672" s="28">
        <f t="shared" si="82"/>
        <v>86.051000000000002</v>
      </c>
      <c r="AC672" s="28">
        <f ca="1">[3]!RandTruncNormal(AB672,VLOOKUP(Y672,$AZ$1:$BD$4,4,FALSE),0,VLOOKUP(Y672,$AZ$1:$BD$4,5,FALSE))</f>
        <v>95.247714759341534</v>
      </c>
      <c r="AD672" s="28">
        <f t="shared" si="83"/>
        <v>86.051000000000002</v>
      </c>
      <c r="AE672" s="28">
        <f ca="1">[3]!RandTruncNormal(AD672,VLOOKUP(Y672,$AZ$1:$BD$4,4,FALSE),0,VLOOKUP(Y672,$AZ$1:$BD$4,5,FALSE))</f>
        <v>72.512257498184397</v>
      </c>
      <c r="AF672" s="29">
        <f t="shared" si="80"/>
        <v>0</v>
      </c>
      <c r="AG672" s="29">
        <f t="shared" si="81"/>
        <v>0</v>
      </c>
      <c r="AH672" s="28">
        <f t="shared" si="87"/>
        <v>0</v>
      </c>
      <c r="AI672" s="28">
        <f t="shared" si="84"/>
        <v>0</v>
      </c>
      <c r="AJ672" s="13">
        <f t="shared" ca="1" si="85"/>
        <v>-22.735457261157137</v>
      </c>
      <c r="AK672" s="68">
        <v>0</v>
      </c>
      <c r="AL672" s="68">
        <v>0</v>
      </c>
      <c r="AM672" s="68" t="str">
        <f t="shared" si="86"/>
        <v>Non-Anthropogenic</v>
      </c>
      <c r="AO672" s="68"/>
      <c r="AP672" s="68"/>
      <c r="AY672" s="68"/>
      <c r="AZ672" s="68"/>
    </row>
    <row r="673" spans="1:52">
      <c r="A673" s="27">
        <v>1576</v>
      </c>
      <c r="B673" s="27" t="s">
        <v>922</v>
      </c>
      <c r="C673" s="27" t="s">
        <v>808</v>
      </c>
      <c r="D673" s="27">
        <v>10.84534</v>
      </c>
      <c r="E673" s="27">
        <v>-84.010819999999995</v>
      </c>
      <c r="F673" s="27" t="s">
        <v>66</v>
      </c>
      <c r="G673" s="27">
        <v>9</v>
      </c>
      <c r="H673" s="27" t="s">
        <v>53</v>
      </c>
      <c r="I673" s="27" t="s">
        <v>54</v>
      </c>
      <c r="J673" s="27" t="s">
        <v>897</v>
      </c>
      <c r="K673" s="27"/>
      <c r="L673" s="27" t="s">
        <v>61</v>
      </c>
      <c r="M673" s="27" t="s">
        <v>66</v>
      </c>
      <c r="N673" s="27">
        <v>9</v>
      </c>
      <c r="O673" s="27" t="s">
        <v>53</v>
      </c>
      <c r="P673" s="27" t="s">
        <v>57</v>
      </c>
      <c r="Q673" s="27" t="s">
        <v>923</v>
      </c>
      <c r="R673" s="27"/>
      <c r="S673" s="27" t="s">
        <v>53</v>
      </c>
      <c r="T673" s="27"/>
      <c r="U673" s="27"/>
      <c r="V673" s="27" t="s">
        <v>922</v>
      </c>
      <c r="W673" s="27">
        <v>10.84534</v>
      </c>
      <c r="X673" s="27">
        <v>-84.010819999999995</v>
      </c>
      <c r="Y673" s="27" t="s">
        <v>1983</v>
      </c>
      <c r="Z673" s="27" t="s">
        <v>1979</v>
      </c>
      <c r="AA673" s="27" t="s">
        <v>1929</v>
      </c>
      <c r="AB673" s="28">
        <f t="shared" si="82"/>
        <v>86.051000000000002</v>
      </c>
      <c r="AC673" s="28">
        <f ca="1">[3]!RandTruncNormal(AB673,VLOOKUP(Y673,$AZ$1:$BD$4,4,FALSE),0,VLOOKUP(Y673,$AZ$1:$BD$4,5,FALSE))</f>
        <v>166.18022283287047</v>
      </c>
      <c r="AD673" s="28">
        <f t="shared" si="83"/>
        <v>86.051000000000002</v>
      </c>
      <c r="AE673" s="28">
        <f ca="1">[3]!RandTruncNormal(AD673,VLOOKUP(Y673,$AZ$1:$BD$4,4,FALSE),0,VLOOKUP(Y673,$AZ$1:$BD$4,5,FALSE))</f>
        <v>98.739922696649799</v>
      </c>
      <c r="AF673" s="29">
        <f t="shared" si="80"/>
        <v>0</v>
      </c>
      <c r="AG673" s="29">
        <f t="shared" si="81"/>
        <v>0</v>
      </c>
      <c r="AH673" s="28">
        <f t="shared" si="87"/>
        <v>0</v>
      </c>
      <c r="AI673" s="28">
        <f t="shared" si="84"/>
        <v>0</v>
      </c>
      <c r="AJ673" s="13">
        <f t="shared" ca="1" si="85"/>
        <v>-67.440300136220671</v>
      </c>
      <c r="AK673" s="68">
        <v>0</v>
      </c>
      <c r="AL673" s="68">
        <v>0</v>
      </c>
      <c r="AM673" s="68" t="str">
        <f t="shared" si="86"/>
        <v>Non-Anthropogenic</v>
      </c>
      <c r="AO673" s="68"/>
      <c r="AP673" s="68"/>
      <c r="AY673" s="68"/>
      <c r="AZ673" s="68"/>
    </row>
    <row r="674" spans="1:52">
      <c r="A674" s="27">
        <v>1578</v>
      </c>
      <c r="B674" s="27" t="s">
        <v>924</v>
      </c>
      <c r="C674" s="27" t="s">
        <v>808</v>
      </c>
      <c r="D674" s="27">
        <v>11.65231</v>
      </c>
      <c r="E674" s="27">
        <v>-84.13646</v>
      </c>
      <c r="F674" s="27" t="s">
        <v>66</v>
      </c>
      <c r="G674" s="27">
        <v>9</v>
      </c>
      <c r="H674" s="27" t="s">
        <v>53</v>
      </c>
      <c r="I674" s="27" t="s">
        <v>54</v>
      </c>
      <c r="J674" s="27" t="s">
        <v>818</v>
      </c>
      <c r="K674" s="27"/>
      <c r="L674" s="27" t="s">
        <v>61</v>
      </c>
      <c r="M674" s="27" t="s">
        <v>66</v>
      </c>
      <c r="N674" s="27">
        <v>9</v>
      </c>
      <c r="O674" s="27" t="s">
        <v>53</v>
      </c>
      <c r="P674" s="27" t="s">
        <v>57</v>
      </c>
      <c r="Q674" s="27" t="s">
        <v>925</v>
      </c>
      <c r="R674" s="27"/>
      <c r="S674" s="27" t="s">
        <v>53</v>
      </c>
      <c r="T674" s="27"/>
      <c r="U674" s="27"/>
      <c r="V674" s="27" t="s">
        <v>924</v>
      </c>
      <c r="W674" s="27">
        <v>11.65231</v>
      </c>
      <c r="X674" s="27">
        <v>-84.13646</v>
      </c>
      <c r="Y674" s="27" t="s">
        <v>1983</v>
      </c>
      <c r="Z674" s="27" t="s">
        <v>1979</v>
      </c>
      <c r="AA674" s="27" t="s">
        <v>1929</v>
      </c>
      <c r="AB674" s="28">
        <f t="shared" si="82"/>
        <v>86.051000000000002</v>
      </c>
      <c r="AC674" s="28">
        <f ca="1">[3]!RandTruncNormal(AB674,VLOOKUP(Y674,$AZ$1:$BD$4,4,FALSE),0,VLOOKUP(Y674,$AZ$1:$BD$4,5,FALSE))</f>
        <v>105.79734429369998</v>
      </c>
      <c r="AD674" s="28">
        <f t="shared" si="83"/>
        <v>86.051000000000002</v>
      </c>
      <c r="AE674" s="28">
        <f ca="1">[3]!RandTruncNormal(AD674,VLOOKUP(Y674,$AZ$1:$BD$4,4,FALSE),0,VLOOKUP(Y674,$AZ$1:$BD$4,5,FALSE))</f>
        <v>64.383720843758823</v>
      </c>
      <c r="AF674" s="29">
        <f t="shared" si="80"/>
        <v>0</v>
      </c>
      <c r="AG674" s="29">
        <f t="shared" si="81"/>
        <v>0</v>
      </c>
      <c r="AH674" s="28">
        <f t="shared" si="87"/>
        <v>0</v>
      </c>
      <c r="AI674" s="28">
        <f t="shared" si="84"/>
        <v>0</v>
      </c>
      <c r="AJ674" s="13">
        <f t="shared" ca="1" si="85"/>
        <v>-41.413623449941156</v>
      </c>
      <c r="AK674" s="68">
        <v>1</v>
      </c>
      <c r="AL674" s="68">
        <v>1</v>
      </c>
      <c r="AM674" s="68" t="str">
        <f t="shared" si="86"/>
        <v>Anthropogenic_roads_rivers</v>
      </c>
      <c r="AO674" s="68"/>
      <c r="AP674" s="68"/>
      <c r="AY674" s="68"/>
      <c r="AZ674" s="68"/>
    </row>
    <row r="675" spans="1:52">
      <c r="A675" s="27">
        <v>1579</v>
      </c>
      <c r="B675" s="27" t="s">
        <v>926</v>
      </c>
      <c r="C675" s="27" t="s">
        <v>808</v>
      </c>
      <c r="D675" s="27">
        <v>11.18539</v>
      </c>
      <c r="E675" s="27">
        <v>-84.350710000000007</v>
      </c>
      <c r="F675" s="27" t="s">
        <v>65</v>
      </c>
      <c r="G675" s="27">
        <v>6</v>
      </c>
      <c r="H675" s="27" t="s">
        <v>53</v>
      </c>
      <c r="I675" s="27" t="s">
        <v>54</v>
      </c>
      <c r="J675" s="27" t="s">
        <v>820</v>
      </c>
      <c r="K675" s="27"/>
      <c r="L675" s="27" t="s">
        <v>61</v>
      </c>
      <c r="M675" s="27" t="s">
        <v>65</v>
      </c>
      <c r="N675" s="27">
        <v>6</v>
      </c>
      <c r="O675" s="27" t="s">
        <v>53</v>
      </c>
      <c r="P675" s="27" t="s">
        <v>54</v>
      </c>
      <c r="Q675" s="27" t="s">
        <v>817</v>
      </c>
      <c r="R675" s="27"/>
      <c r="S675" s="27" t="s">
        <v>61</v>
      </c>
      <c r="T675" s="27"/>
      <c r="U675" s="27"/>
      <c r="V675" s="27" t="s">
        <v>926</v>
      </c>
      <c r="W675" s="27">
        <v>11.18539</v>
      </c>
      <c r="X675" s="27">
        <v>-84.350710000000007</v>
      </c>
      <c r="Y675" s="27" t="s">
        <v>1983</v>
      </c>
      <c r="Z675" s="27" t="s">
        <v>1979</v>
      </c>
      <c r="AA675" s="27" t="s">
        <v>1929</v>
      </c>
      <c r="AB675" s="28">
        <f t="shared" si="82"/>
        <v>64.87433333333334</v>
      </c>
      <c r="AC675" s="28">
        <f ca="1">[3]!RandTruncNormal(AB675,VLOOKUP(Y675,$AZ$1:$BD$4,4,FALSE),0,VLOOKUP(Y675,$AZ$1:$BD$4,5,FALSE))</f>
        <v>46.538817071368001</v>
      </c>
      <c r="AD675" s="28">
        <f t="shared" si="83"/>
        <v>64.87433333333334</v>
      </c>
      <c r="AE675" s="28">
        <f ca="1">[3]!RandTruncNormal(AD675,VLOOKUP(Y675,$AZ$1:$BD$4,4,FALSE),0,VLOOKUP(Y675,$AZ$1:$BD$4,5,FALSE))</f>
        <v>62.503067562844073</v>
      </c>
      <c r="AF675" s="29">
        <f t="shared" si="80"/>
        <v>0</v>
      </c>
      <c r="AG675" s="29">
        <f t="shared" si="81"/>
        <v>0</v>
      </c>
      <c r="AH675" s="28">
        <f t="shared" si="87"/>
        <v>0</v>
      </c>
      <c r="AI675" s="28">
        <f t="shared" si="84"/>
        <v>0</v>
      </c>
      <c r="AJ675" s="13">
        <f t="shared" ca="1" si="85"/>
        <v>15.964250491476072</v>
      </c>
      <c r="AK675" s="68">
        <v>1</v>
      </c>
      <c r="AL675" s="68">
        <v>0</v>
      </c>
      <c r="AM675" s="68" t="str">
        <f t="shared" si="86"/>
        <v>Anthropogenic_rivers</v>
      </c>
      <c r="AO675" s="68"/>
      <c r="AP675" s="68"/>
      <c r="AY675" s="68"/>
      <c r="AZ675" s="68"/>
    </row>
    <row r="676" spans="1:52">
      <c r="A676" s="27">
        <v>1581</v>
      </c>
      <c r="B676" s="27" t="s">
        <v>927</v>
      </c>
      <c r="C676" s="27" t="s">
        <v>808</v>
      </c>
      <c r="D676" s="27">
        <v>11.186120000000001</v>
      </c>
      <c r="E676" s="27">
        <v>-84.094880000000003</v>
      </c>
      <c r="F676" s="27" t="s">
        <v>66</v>
      </c>
      <c r="G676" s="27">
        <v>9</v>
      </c>
      <c r="H676" s="27" t="s">
        <v>53</v>
      </c>
      <c r="I676" s="27" t="s">
        <v>54</v>
      </c>
      <c r="J676" s="27" t="s">
        <v>854</v>
      </c>
      <c r="K676" s="27"/>
      <c r="L676" s="27" t="s">
        <v>61</v>
      </c>
      <c r="M676" s="27" t="s">
        <v>66</v>
      </c>
      <c r="N676" s="27">
        <v>9</v>
      </c>
      <c r="O676" s="27" t="s">
        <v>56</v>
      </c>
      <c r="P676" s="27" t="s">
        <v>57</v>
      </c>
      <c r="Q676" s="27" t="s">
        <v>855</v>
      </c>
      <c r="R676" s="27"/>
      <c r="S676" s="27" t="s">
        <v>53</v>
      </c>
      <c r="T676" s="27"/>
      <c r="U676" s="27"/>
      <c r="V676" s="27" t="s">
        <v>927</v>
      </c>
      <c r="W676" s="27">
        <v>11.186120000000001</v>
      </c>
      <c r="X676" s="27">
        <v>-84.094880000000003</v>
      </c>
      <c r="Y676" s="27" t="s">
        <v>1983</v>
      </c>
      <c r="Z676" s="27" t="s">
        <v>1979</v>
      </c>
      <c r="AA676" s="27" t="s">
        <v>1929</v>
      </c>
      <c r="AB676" s="28">
        <f t="shared" si="82"/>
        <v>86.051000000000002</v>
      </c>
      <c r="AC676" s="28">
        <f ca="1">[3]!RandTruncNormal(AB676,VLOOKUP(Y676,$AZ$1:$BD$4,4,FALSE),0,VLOOKUP(Y676,$AZ$1:$BD$4,5,FALSE))</f>
        <v>60.70457066661578</v>
      </c>
      <c r="AD676" s="28">
        <f t="shared" si="83"/>
        <v>86.051000000000002</v>
      </c>
      <c r="AE676" s="28">
        <f ca="1">[3]!RandTruncNormal(AD676,VLOOKUP(Y676,$AZ$1:$BD$4,4,FALSE),0,VLOOKUP(Y676,$AZ$1:$BD$4,5,FALSE))</f>
        <v>120.36193153576575</v>
      </c>
      <c r="AF676" s="29">
        <f t="shared" si="80"/>
        <v>0</v>
      </c>
      <c r="AG676" s="29">
        <f t="shared" si="81"/>
        <v>0</v>
      </c>
      <c r="AH676" s="28">
        <f t="shared" si="87"/>
        <v>0</v>
      </c>
      <c r="AI676" s="28">
        <f t="shared" si="84"/>
        <v>0</v>
      </c>
      <c r="AJ676" s="13">
        <f t="shared" ca="1" si="85"/>
        <v>59.657360869149969</v>
      </c>
      <c r="AK676" s="68">
        <v>1</v>
      </c>
      <c r="AL676" s="68">
        <v>0</v>
      </c>
      <c r="AM676" s="68" t="str">
        <f t="shared" si="86"/>
        <v>Anthropogenic_rivers</v>
      </c>
      <c r="AO676" s="68"/>
      <c r="AP676" s="68"/>
      <c r="AY676" s="68"/>
      <c r="AZ676" s="68"/>
    </row>
    <row r="677" spans="1:52">
      <c r="A677" s="27">
        <v>1583</v>
      </c>
      <c r="B677" s="27" t="s">
        <v>928</v>
      </c>
      <c r="C677" s="27" t="s">
        <v>808</v>
      </c>
      <c r="D677" s="27">
        <v>11.73747</v>
      </c>
      <c r="E677" s="27">
        <v>-84.477339999999998</v>
      </c>
      <c r="F677" s="27" t="s">
        <v>65</v>
      </c>
      <c r="G677" s="27">
        <v>3</v>
      </c>
      <c r="H677" s="27" t="s">
        <v>53</v>
      </c>
      <c r="I677" s="27" t="s">
        <v>54</v>
      </c>
      <c r="J677" s="27" t="s">
        <v>820</v>
      </c>
      <c r="K677" s="27"/>
      <c r="L677" s="27" t="s">
        <v>61</v>
      </c>
      <c r="M677" s="27" t="s">
        <v>65</v>
      </c>
      <c r="N677" s="27">
        <v>3</v>
      </c>
      <c r="O677" s="27" t="s">
        <v>56</v>
      </c>
      <c r="P677" s="27" t="s">
        <v>57</v>
      </c>
      <c r="Q677" s="27" t="s">
        <v>865</v>
      </c>
      <c r="R677" s="27"/>
      <c r="S677" s="27" t="s">
        <v>53</v>
      </c>
      <c r="T677" s="27"/>
      <c r="U677" s="27"/>
      <c r="V677" s="27" t="s">
        <v>928</v>
      </c>
      <c r="W677" s="27">
        <v>11.73747</v>
      </c>
      <c r="X677" s="27">
        <v>-84.477339999999998</v>
      </c>
      <c r="Y677" s="27" t="s">
        <v>1983</v>
      </c>
      <c r="Z677" s="27" t="s">
        <v>1979</v>
      </c>
      <c r="AA677" s="27" t="s">
        <v>1928</v>
      </c>
      <c r="AB677" s="28">
        <f t="shared" si="82"/>
        <v>43.697666666666663</v>
      </c>
      <c r="AC677" s="28">
        <f ca="1">[3]!RandTruncNormal(AB677,VLOOKUP(Y677,$AZ$1:$BD$4,4,FALSE),0,VLOOKUP(Y677,$AZ$1:$BD$4,5,FALSE))</f>
        <v>33.559061362148022</v>
      </c>
      <c r="AD677" s="28">
        <f t="shared" si="83"/>
        <v>43.697666666666663</v>
      </c>
      <c r="AE677" s="28">
        <f ca="1">[3]!RandTruncNormal(AD677,VLOOKUP(Y677,$AZ$1:$BD$4,4,FALSE),0,VLOOKUP(Y677,$AZ$1:$BD$4,5,FALSE))</f>
        <v>107.6651095077753</v>
      </c>
      <c r="AF677" s="29">
        <f t="shared" si="80"/>
        <v>0</v>
      </c>
      <c r="AG677" s="29">
        <f t="shared" si="81"/>
        <v>0</v>
      </c>
      <c r="AH677" s="28">
        <f t="shared" si="87"/>
        <v>0</v>
      </c>
      <c r="AI677" s="28">
        <f t="shared" si="84"/>
        <v>0</v>
      </c>
      <c r="AJ677" s="13">
        <f t="shared" ca="1" si="85"/>
        <v>74.106048145627284</v>
      </c>
      <c r="AK677" s="68">
        <v>1</v>
      </c>
      <c r="AL677" s="68">
        <v>0</v>
      </c>
      <c r="AM677" s="68" t="str">
        <f t="shared" si="86"/>
        <v>Anthropogenic_rivers</v>
      </c>
      <c r="AO677" s="68"/>
      <c r="AP677" s="68"/>
      <c r="AY677" s="68"/>
      <c r="AZ677" s="68"/>
    </row>
    <row r="678" spans="1:52">
      <c r="A678" s="27">
        <v>1584</v>
      </c>
      <c r="B678" s="27" t="s">
        <v>929</v>
      </c>
      <c r="C678" s="27" t="s">
        <v>808</v>
      </c>
      <c r="D678" s="27">
        <v>10.845739999999999</v>
      </c>
      <c r="E678" s="27">
        <v>-84.052850000000007</v>
      </c>
      <c r="F678" s="27" t="s">
        <v>66</v>
      </c>
      <c r="G678" s="27">
        <v>9</v>
      </c>
      <c r="H678" s="27" t="s">
        <v>53</v>
      </c>
      <c r="I678" s="27" t="s">
        <v>815</v>
      </c>
      <c r="J678" s="27" t="s">
        <v>930</v>
      </c>
      <c r="K678" s="27"/>
      <c r="L678" s="27" t="s">
        <v>53</v>
      </c>
      <c r="M678" s="27" t="s">
        <v>66</v>
      </c>
      <c r="N678" s="27">
        <v>9</v>
      </c>
      <c r="O678" s="27" t="s">
        <v>53</v>
      </c>
      <c r="P678" s="27" t="s">
        <v>57</v>
      </c>
      <c r="Q678" s="27" t="s">
        <v>931</v>
      </c>
      <c r="R678" s="27"/>
      <c r="S678" s="27" t="s">
        <v>53</v>
      </c>
      <c r="T678" s="27"/>
      <c r="U678" s="27"/>
      <c r="V678" s="27" t="s">
        <v>929</v>
      </c>
      <c r="W678" s="27">
        <v>10.845739999999999</v>
      </c>
      <c r="X678" s="27">
        <v>-84.052850000000007</v>
      </c>
      <c r="Y678" s="27" t="s">
        <v>1983</v>
      </c>
      <c r="Z678" s="27" t="s">
        <v>1979</v>
      </c>
      <c r="AA678" s="27" t="s">
        <v>1929</v>
      </c>
      <c r="AB678" s="28">
        <f t="shared" si="82"/>
        <v>86.051000000000002</v>
      </c>
      <c r="AC678" s="28">
        <f ca="1">[3]!RandTruncNormal(AB678,VLOOKUP(Y678,$AZ$1:$BD$4,4,FALSE),0,VLOOKUP(Y678,$AZ$1:$BD$4,5,FALSE))</f>
        <v>55.606506730968889</v>
      </c>
      <c r="AD678" s="28">
        <f t="shared" si="83"/>
        <v>86.051000000000002</v>
      </c>
      <c r="AE678" s="28">
        <f ca="1">[3]!RandTruncNormal(AD678,VLOOKUP(Y678,$AZ$1:$BD$4,4,FALSE),0,VLOOKUP(Y678,$AZ$1:$BD$4,5,FALSE))</f>
        <v>82.101487024998491</v>
      </c>
      <c r="AF678" s="29">
        <f t="shared" si="80"/>
        <v>0</v>
      </c>
      <c r="AG678" s="29">
        <f t="shared" si="81"/>
        <v>0</v>
      </c>
      <c r="AH678" s="28">
        <f t="shared" si="87"/>
        <v>0</v>
      </c>
      <c r="AI678" s="28">
        <f t="shared" si="84"/>
        <v>0</v>
      </c>
      <c r="AJ678" s="13">
        <f t="shared" ca="1" si="85"/>
        <v>26.494980294029602</v>
      </c>
      <c r="AK678" s="68">
        <v>0</v>
      </c>
      <c r="AL678" s="68">
        <v>0</v>
      </c>
      <c r="AM678" s="68" t="str">
        <f t="shared" si="86"/>
        <v>Non-Anthropogenic</v>
      </c>
      <c r="AO678" s="68"/>
      <c r="AP678" s="68"/>
      <c r="AY678" s="68"/>
      <c r="AZ678" s="68"/>
    </row>
    <row r="679" spans="1:52">
      <c r="A679" s="27">
        <v>1585</v>
      </c>
      <c r="B679" s="27" t="s">
        <v>932</v>
      </c>
      <c r="C679" s="27" t="s">
        <v>808</v>
      </c>
      <c r="D679" s="27">
        <v>10.84572</v>
      </c>
      <c r="E679" s="27">
        <v>-83.797849999999997</v>
      </c>
      <c r="F679" s="27" t="s">
        <v>66</v>
      </c>
      <c r="G679" s="27">
        <v>9</v>
      </c>
      <c r="H679" s="27" t="s">
        <v>53</v>
      </c>
      <c r="I679" s="27" t="s">
        <v>54</v>
      </c>
      <c r="J679" s="27" t="s">
        <v>814</v>
      </c>
      <c r="K679" s="27"/>
      <c r="L679" s="27" t="s">
        <v>61</v>
      </c>
      <c r="M679" s="27" t="s">
        <v>66</v>
      </c>
      <c r="N679" s="27">
        <v>9</v>
      </c>
      <c r="O679" s="27" t="s">
        <v>53</v>
      </c>
      <c r="P679" s="27" t="s">
        <v>815</v>
      </c>
      <c r="Q679" s="27" t="s">
        <v>886</v>
      </c>
      <c r="R679" s="27"/>
      <c r="S679" s="27" t="s">
        <v>53</v>
      </c>
      <c r="T679" s="27"/>
      <c r="U679" s="27"/>
      <c r="V679" s="27" t="s">
        <v>932</v>
      </c>
      <c r="W679" s="27">
        <v>10.84572</v>
      </c>
      <c r="X679" s="27">
        <v>-83.797849999999997</v>
      </c>
      <c r="Y679" s="27" t="s">
        <v>1983</v>
      </c>
      <c r="Z679" s="27" t="s">
        <v>1979</v>
      </c>
      <c r="AA679" s="27" t="s">
        <v>1929</v>
      </c>
      <c r="AB679" s="28">
        <f t="shared" si="82"/>
        <v>86.051000000000002</v>
      </c>
      <c r="AC679" s="28">
        <f ca="1">[3]!RandTruncNormal(AB679,VLOOKUP(Y679,$AZ$1:$BD$4,4,FALSE),0,VLOOKUP(Y679,$AZ$1:$BD$4,5,FALSE))</f>
        <v>44.069291166777269</v>
      </c>
      <c r="AD679" s="28">
        <f t="shared" si="83"/>
        <v>86.051000000000002</v>
      </c>
      <c r="AE679" s="28">
        <f ca="1">[3]!RandTruncNormal(AD679,VLOOKUP(Y679,$AZ$1:$BD$4,4,FALSE),0,VLOOKUP(Y679,$AZ$1:$BD$4,5,FALSE))</f>
        <v>51.202330407967153</v>
      </c>
      <c r="AF679" s="29">
        <f t="shared" si="80"/>
        <v>0</v>
      </c>
      <c r="AG679" s="29">
        <f t="shared" si="81"/>
        <v>0</v>
      </c>
      <c r="AH679" s="28">
        <f t="shared" si="87"/>
        <v>0</v>
      </c>
      <c r="AI679" s="28">
        <f t="shared" si="84"/>
        <v>0</v>
      </c>
      <c r="AJ679" s="13">
        <f t="shared" ca="1" si="85"/>
        <v>7.1330392411898842</v>
      </c>
      <c r="AK679" s="68">
        <v>1</v>
      </c>
      <c r="AL679" s="68">
        <v>0</v>
      </c>
      <c r="AM679" s="68" t="str">
        <f t="shared" si="86"/>
        <v>Anthropogenic_rivers</v>
      </c>
      <c r="AO679" s="68"/>
      <c r="AP679" s="68"/>
      <c r="AY679" s="68"/>
      <c r="AZ679" s="68"/>
    </row>
    <row r="680" spans="1:52">
      <c r="A680" s="27">
        <v>1587</v>
      </c>
      <c r="B680" s="27" t="s">
        <v>933</v>
      </c>
      <c r="C680" s="27" t="s">
        <v>808</v>
      </c>
      <c r="D680" s="27">
        <v>10.93144</v>
      </c>
      <c r="E680" s="27">
        <v>-84.136099999999999</v>
      </c>
      <c r="F680" s="27" t="s">
        <v>66</v>
      </c>
      <c r="G680" s="27">
        <v>9</v>
      </c>
      <c r="H680" s="27" t="s">
        <v>53</v>
      </c>
      <c r="I680" s="27" t="s">
        <v>54</v>
      </c>
      <c r="J680" s="27" t="s">
        <v>814</v>
      </c>
      <c r="K680" s="27"/>
      <c r="L680" s="27" t="s">
        <v>61</v>
      </c>
      <c r="M680" s="27" t="s">
        <v>66</v>
      </c>
      <c r="N680" s="27">
        <v>9</v>
      </c>
      <c r="O680" s="27" t="s">
        <v>53</v>
      </c>
      <c r="P680" s="27" t="s">
        <v>57</v>
      </c>
      <c r="Q680" s="27" t="s">
        <v>879</v>
      </c>
      <c r="R680" s="27"/>
      <c r="S680" s="27" t="s">
        <v>53</v>
      </c>
      <c r="T680" s="27"/>
      <c r="U680" s="27"/>
      <c r="V680" s="27" t="s">
        <v>933</v>
      </c>
      <c r="W680" s="27">
        <v>10.93144</v>
      </c>
      <c r="X680" s="27">
        <v>-84.136099999999999</v>
      </c>
      <c r="Y680" s="27" t="s">
        <v>1983</v>
      </c>
      <c r="Z680" s="27" t="s">
        <v>1979</v>
      </c>
      <c r="AA680" s="27" t="s">
        <v>1929</v>
      </c>
      <c r="AB680" s="28">
        <f t="shared" si="82"/>
        <v>86.051000000000002</v>
      </c>
      <c r="AC680" s="28">
        <f ca="1">[3]!RandTruncNormal(AB680,VLOOKUP(Y680,$AZ$1:$BD$4,4,FALSE),0,VLOOKUP(Y680,$AZ$1:$BD$4,5,FALSE))</f>
        <v>61.435135461282215</v>
      </c>
      <c r="AD680" s="28">
        <f t="shared" si="83"/>
        <v>86.051000000000002</v>
      </c>
      <c r="AE680" s="28">
        <f ca="1">[3]!RandTruncNormal(AD680,VLOOKUP(Y680,$AZ$1:$BD$4,4,FALSE),0,VLOOKUP(Y680,$AZ$1:$BD$4,5,FALSE))</f>
        <v>109.87043632521168</v>
      </c>
      <c r="AF680" s="29">
        <f t="shared" si="80"/>
        <v>0</v>
      </c>
      <c r="AG680" s="29">
        <f t="shared" si="81"/>
        <v>0</v>
      </c>
      <c r="AH680" s="28">
        <f t="shared" si="87"/>
        <v>0</v>
      </c>
      <c r="AI680" s="28">
        <f t="shared" si="84"/>
        <v>0</v>
      </c>
      <c r="AJ680" s="13">
        <f t="shared" ca="1" si="85"/>
        <v>48.43530086392947</v>
      </c>
      <c r="AK680" s="68">
        <v>0</v>
      </c>
      <c r="AL680" s="68">
        <v>0</v>
      </c>
      <c r="AM680" s="68" t="str">
        <f t="shared" si="86"/>
        <v>Non-Anthropogenic</v>
      </c>
      <c r="AO680" s="68"/>
      <c r="AP680" s="68"/>
      <c r="AY680" s="68"/>
      <c r="AZ680" s="68"/>
    </row>
    <row r="681" spans="1:52">
      <c r="A681" s="27">
        <v>1588</v>
      </c>
      <c r="B681" s="27" t="s">
        <v>934</v>
      </c>
      <c r="C681" s="27" t="s">
        <v>808</v>
      </c>
      <c r="D681" s="27">
        <v>10.93061</v>
      </c>
      <c r="E681" s="27">
        <v>-83.881969999999995</v>
      </c>
      <c r="F681" s="27" t="s">
        <v>66</v>
      </c>
      <c r="G681" s="27">
        <v>9</v>
      </c>
      <c r="H681" s="27" t="s">
        <v>53</v>
      </c>
      <c r="I681" s="27" t="s">
        <v>54</v>
      </c>
      <c r="J681" s="27" t="s">
        <v>814</v>
      </c>
      <c r="K681" s="27"/>
      <c r="L681" s="27" t="s">
        <v>61</v>
      </c>
      <c r="M681" s="27" t="s">
        <v>66</v>
      </c>
      <c r="N681" s="27">
        <v>9</v>
      </c>
      <c r="O681" s="27" t="s">
        <v>53</v>
      </c>
      <c r="P681" s="27" t="s">
        <v>815</v>
      </c>
      <c r="Q681" s="27" t="s">
        <v>841</v>
      </c>
      <c r="R681" s="27"/>
      <c r="S681" s="27" t="s">
        <v>53</v>
      </c>
      <c r="T681" s="27"/>
      <c r="U681" s="27"/>
      <c r="V681" s="27" t="s">
        <v>934</v>
      </c>
      <c r="W681" s="27">
        <v>10.93061</v>
      </c>
      <c r="X681" s="27">
        <v>-83.881969999999995</v>
      </c>
      <c r="Y681" s="27" t="s">
        <v>1983</v>
      </c>
      <c r="Z681" s="27" t="s">
        <v>1979</v>
      </c>
      <c r="AA681" s="27" t="s">
        <v>1929</v>
      </c>
      <c r="AB681" s="28">
        <f t="shared" si="82"/>
        <v>86.051000000000002</v>
      </c>
      <c r="AC681" s="28">
        <f ca="1">[3]!RandTruncNormal(AB681,VLOOKUP(Y681,$AZ$1:$BD$4,4,FALSE),0,VLOOKUP(Y681,$AZ$1:$BD$4,5,FALSE))</f>
        <v>112.92733593532223</v>
      </c>
      <c r="AD681" s="28">
        <f t="shared" si="83"/>
        <v>86.051000000000002</v>
      </c>
      <c r="AE681" s="28">
        <f ca="1">[3]!RandTruncNormal(AD681,VLOOKUP(Y681,$AZ$1:$BD$4,4,FALSE),0,VLOOKUP(Y681,$AZ$1:$BD$4,5,FALSE))</f>
        <v>84.808218379260396</v>
      </c>
      <c r="AF681" s="29">
        <f t="shared" si="80"/>
        <v>0</v>
      </c>
      <c r="AG681" s="29">
        <f t="shared" si="81"/>
        <v>0</v>
      </c>
      <c r="AH681" s="28">
        <f t="shared" si="87"/>
        <v>0</v>
      </c>
      <c r="AI681" s="28">
        <f t="shared" si="84"/>
        <v>0</v>
      </c>
      <c r="AJ681" s="13">
        <f t="shared" ca="1" si="85"/>
        <v>-28.119117556061838</v>
      </c>
      <c r="AK681" s="68">
        <v>1</v>
      </c>
      <c r="AL681" s="68">
        <v>0</v>
      </c>
      <c r="AM681" s="68" t="str">
        <f t="shared" si="86"/>
        <v>Anthropogenic_rivers</v>
      </c>
      <c r="AO681" s="68"/>
      <c r="AP681" s="68"/>
      <c r="AY681" s="68"/>
      <c r="AZ681" s="68"/>
    </row>
    <row r="682" spans="1:52">
      <c r="A682" s="27">
        <v>1589</v>
      </c>
      <c r="B682" s="27" t="s">
        <v>935</v>
      </c>
      <c r="C682" s="27" t="s">
        <v>808</v>
      </c>
      <c r="D682" s="27">
        <v>11.01577</v>
      </c>
      <c r="E682" s="27">
        <v>-84.307820000000007</v>
      </c>
      <c r="F682" s="27" t="s">
        <v>66</v>
      </c>
      <c r="G682" s="27">
        <v>9</v>
      </c>
      <c r="H682" s="27" t="s">
        <v>53</v>
      </c>
      <c r="I682" s="27" t="s">
        <v>54</v>
      </c>
      <c r="J682" s="27" t="s">
        <v>854</v>
      </c>
      <c r="K682" s="27"/>
      <c r="L682" s="27" t="s">
        <v>61</v>
      </c>
      <c r="M682" s="27" t="s">
        <v>66</v>
      </c>
      <c r="N682" s="27">
        <v>9</v>
      </c>
      <c r="O682" s="27" t="s">
        <v>53</v>
      </c>
      <c r="P682" s="27" t="s">
        <v>815</v>
      </c>
      <c r="Q682" s="27" t="s">
        <v>886</v>
      </c>
      <c r="R682" s="27"/>
      <c r="S682" s="27" t="s">
        <v>53</v>
      </c>
      <c r="T682" s="27"/>
      <c r="U682" s="27"/>
      <c r="V682" s="27" t="s">
        <v>935</v>
      </c>
      <c r="W682" s="27">
        <v>11.01577</v>
      </c>
      <c r="X682" s="27">
        <v>-84.307820000000007</v>
      </c>
      <c r="Y682" s="27" t="s">
        <v>1983</v>
      </c>
      <c r="Z682" s="27" t="s">
        <v>1979</v>
      </c>
      <c r="AA682" s="27" t="s">
        <v>1929</v>
      </c>
      <c r="AB682" s="28">
        <f t="shared" si="82"/>
        <v>86.051000000000002</v>
      </c>
      <c r="AC682" s="28">
        <f ca="1">[3]!RandTruncNormal(AB682,VLOOKUP(Y682,$AZ$1:$BD$4,4,FALSE),0,VLOOKUP(Y682,$AZ$1:$BD$4,5,FALSE))</f>
        <v>102.62070559809433</v>
      </c>
      <c r="AD682" s="28">
        <f t="shared" si="83"/>
        <v>86.051000000000002</v>
      </c>
      <c r="AE682" s="28">
        <f ca="1">[3]!RandTruncNormal(AD682,VLOOKUP(Y682,$AZ$1:$BD$4,4,FALSE),0,VLOOKUP(Y682,$AZ$1:$BD$4,5,FALSE))</f>
        <v>33.538967579373434</v>
      </c>
      <c r="AF682" s="29">
        <f t="shared" si="80"/>
        <v>0</v>
      </c>
      <c r="AG682" s="29">
        <f t="shared" si="81"/>
        <v>0</v>
      </c>
      <c r="AH682" s="28">
        <f t="shared" si="87"/>
        <v>0</v>
      </c>
      <c r="AI682" s="28">
        <f t="shared" si="84"/>
        <v>0</v>
      </c>
      <c r="AJ682" s="13">
        <f t="shared" ca="1" si="85"/>
        <v>-69.081738018720898</v>
      </c>
      <c r="AK682" s="68">
        <v>0</v>
      </c>
      <c r="AL682" s="68">
        <v>0</v>
      </c>
      <c r="AM682" s="68" t="str">
        <f t="shared" si="86"/>
        <v>Non-Anthropogenic</v>
      </c>
      <c r="AO682" s="68"/>
      <c r="AP682" s="68"/>
      <c r="AY682" s="68"/>
      <c r="AZ682" s="68"/>
    </row>
    <row r="683" spans="1:52">
      <c r="A683" s="27">
        <v>1590</v>
      </c>
      <c r="B683" s="27" t="s">
        <v>936</v>
      </c>
      <c r="C683" s="27" t="s">
        <v>808</v>
      </c>
      <c r="D683" s="27">
        <v>11.01573</v>
      </c>
      <c r="E683" s="27">
        <v>-84.05283</v>
      </c>
      <c r="F683" s="27" t="s">
        <v>66</v>
      </c>
      <c r="G683" s="27">
        <v>9</v>
      </c>
      <c r="H683" s="27" t="s">
        <v>53</v>
      </c>
      <c r="I683" s="27" t="s">
        <v>54</v>
      </c>
      <c r="J683" s="27" t="s">
        <v>814</v>
      </c>
      <c r="K683" s="27"/>
      <c r="L683" s="27" t="s">
        <v>61</v>
      </c>
      <c r="M683" s="27" t="s">
        <v>66</v>
      </c>
      <c r="N683" s="27">
        <v>9</v>
      </c>
      <c r="O683" s="27" t="s">
        <v>53</v>
      </c>
      <c r="P683" s="27" t="s">
        <v>57</v>
      </c>
      <c r="Q683" s="27" t="s">
        <v>845</v>
      </c>
      <c r="R683" s="27"/>
      <c r="S683" s="27" t="s">
        <v>53</v>
      </c>
      <c r="T683" s="27"/>
      <c r="U683" s="27"/>
      <c r="V683" s="27" t="s">
        <v>936</v>
      </c>
      <c r="W683" s="27">
        <v>11.01573</v>
      </c>
      <c r="X683" s="27">
        <v>-84.05283</v>
      </c>
      <c r="Y683" s="27" t="s">
        <v>1983</v>
      </c>
      <c r="Z683" s="27" t="s">
        <v>1979</v>
      </c>
      <c r="AA683" s="27" t="s">
        <v>1929</v>
      </c>
      <c r="AB683" s="28">
        <f t="shared" si="82"/>
        <v>86.051000000000002</v>
      </c>
      <c r="AC683" s="28">
        <f ca="1">[3]!RandTruncNormal(AB683,VLOOKUP(Y683,$AZ$1:$BD$4,4,FALSE),0,VLOOKUP(Y683,$AZ$1:$BD$4,5,FALSE))</f>
        <v>84.219625315686557</v>
      </c>
      <c r="AD683" s="28">
        <f t="shared" si="83"/>
        <v>86.051000000000002</v>
      </c>
      <c r="AE683" s="28">
        <f ca="1">[3]!RandTruncNormal(AD683,VLOOKUP(Y683,$AZ$1:$BD$4,4,FALSE),0,VLOOKUP(Y683,$AZ$1:$BD$4,5,FALSE))</f>
        <v>96.171219867777765</v>
      </c>
      <c r="AF683" s="29">
        <f t="shared" si="80"/>
        <v>0</v>
      </c>
      <c r="AG683" s="29">
        <f t="shared" si="81"/>
        <v>0</v>
      </c>
      <c r="AH683" s="28">
        <f t="shared" si="87"/>
        <v>0</v>
      </c>
      <c r="AI683" s="28">
        <f t="shared" si="84"/>
        <v>0</v>
      </c>
      <c r="AJ683" s="13">
        <f t="shared" ca="1" si="85"/>
        <v>11.951594552091208</v>
      </c>
      <c r="AK683" s="68">
        <v>0</v>
      </c>
      <c r="AL683" s="68">
        <v>0</v>
      </c>
      <c r="AM683" s="68" t="str">
        <f t="shared" si="86"/>
        <v>Non-Anthropogenic</v>
      </c>
      <c r="AO683" s="68"/>
      <c r="AP683" s="68"/>
      <c r="AY683" s="68"/>
      <c r="AZ683" s="68"/>
    </row>
    <row r="684" spans="1:52">
      <c r="A684" s="27">
        <v>1592</v>
      </c>
      <c r="B684" s="27" t="s">
        <v>937</v>
      </c>
      <c r="C684" s="27" t="s">
        <v>808</v>
      </c>
      <c r="D684" s="27">
        <v>11.100630000000001</v>
      </c>
      <c r="E684" s="27">
        <v>-84.05198</v>
      </c>
      <c r="F684" s="27" t="s">
        <v>66</v>
      </c>
      <c r="G684" s="27">
        <v>9</v>
      </c>
      <c r="H684" s="27" t="s">
        <v>53</v>
      </c>
      <c r="I684" s="27" t="s">
        <v>54</v>
      </c>
      <c r="J684" s="27" t="s">
        <v>809</v>
      </c>
      <c r="K684" s="27"/>
      <c r="L684" s="27" t="s">
        <v>61</v>
      </c>
      <c r="M684" s="27" t="s">
        <v>66</v>
      </c>
      <c r="N684" s="27">
        <v>9</v>
      </c>
      <c r="O684" s="27" t="s">
        <v>53</v>
      </c>
      <c r="P684" s="27" t="s">
        <v>54</v>
      </c>
      <c r="Q684" s="27" t="s">
        <v>938</v>
      </c>
      <c r="R684" s="27"/>
      <c r="S684" s="27" t="s">
        <v>61</v>
      </c>
      <c r="T684" s="27"/>
      <c r="U684" s="27"/>
      <c r="V684" s="27" t="s">
        <v>937</v>
      </c>
      <c r="W684" s="27">
        <v>11.100630000000001</v>
      </c>
      <c r="X684" s="27">
        <v>-84.05198</v>
      </c>
      <c r="Y684" s="27" t="s">
        <v>1983</v>
      </c>
      <c r="Z684" s="27" t="s">
        <v>1979</v>
      </c>
      <c r="AA684" s="27" t="s">
        <v>1929</v>
      </c>
      <c r="AB684" s="28">
        <f t="shared" si="82"/>
        <v>86.051000000000002</v>
      </c>
      <c r="AC684" s="28">
        <f ca="1">[3]!RandTruncNormal(AB684,VLOOKUP(Y684,$AZ$1:$BD$4,4,FALSE),0,VLOOKUP(Y684,$AZ$1:$BD$4,5,FALSE))</f>
        <v>97.070255808655517</v>
      </c>
      <c r="AD684" s="28">
        <f t="shared" si="83"/>
        <v>86.051000000000002</v>
      </c>
      <c r="AE684" s="28">
        <f ca="1">[3]!RandTruncNormal(AD684,VLOOKUP(Y684,$AZ$1:$BD$4,4,FALSE),0,VLOOKUP(Y684,$AZ$1:$BD$4,5,FALSE))</f>
        <v>128.93243972482796</v>
      </c>
      <c r="AF684" s="29">
        <f t="shared" si="80"/>
        <v>0</v>
      </c>
      <c r="AG684" s="29">
        <f t="shared" si="81"/>
        <v>0</v>
      </c>
      <c r="AH684" s="28">
        <f t="shared" si="87"/>
        <v>0</v>
      </c>
      <c r="AI684" s="28">
        <f t="shared" si="84"/>
        <v>0</v>
      </c>
      <c r="AJ684" s="13">
        <f t="shared" ca="1" si="85"/>
        <v>31.862183916172441</v>
      </c>
      <c r="AK684" s="68">
        <v>1</v>
      </c>
      <c r="AL684" s="68">
        <v>0</v>
      </c>
      <c r="AM684" s="68" t="str">
        <f t="shared" si="86"/>
        <v>Anthropogenic_rivers</v>
      </c>
      <c r="AO684" s="68"/>
      <c r="AP684" s="68"/>
      <c r="AY684" s="68"/>
      <c r="AZ684" s="68"/>
    </row>
    <row r="685" spans="1:52">
      <c r="A685" s="27">
        <v>1594</v>
      </c>
      <c r="B685" s="27" t="s">
        <v>939</v>
      </c>
      <c r="C685" s="27" t="s">
        <v>808</v>
      </c>
      <c r="D685" s="27">
        <v>11.18571</v>
      </c>
      <c r="E685" s="27">
        <v>-84.052800000000005</v>
      </c>
      <c r="F685" s="27" t="s">
        <v>66</v>
      </c>
      <c r="G685" s="27">
        <v>9</v>
      </c>
      <c r="H685" s="27" t="s">
        <v>53</v>
      </c>
      <c r="I685" s="27" t="s">
        <v>54</v>
      </c>
      <c r="J685" s="27" t="s">
        <v>854</v>
      </c>
      <c r="K685" s="27"/>
      <c r="L685" s="27" t="s">
        <v>61</v>
      </c>
      <c r="M685" s="27" t="s">
        <v>66</v>
      </c>
      <c r="N685" s="27">
        <v>9</v>
      </c>
      <c r="O685" s="27" t="s">
        <v>56</v>
      </c>
      <c r="P685" s="27" t="s">
        <v>57</v>
      </c>
      <c r="Q685" s="27" t="s">
        <v>855</v>
      </c>
      <c r="R685" s="27"/>
      <c r="S685" s="27" t="s">
        <v>53</v>
      </c>
      <c r="T685" s="27"/>
      <c r="U685" s="27" t="s">
        <v>836</v>
      </c>
      <c r="V685" s="27" t="s">
        <v>939</v>
      </c>
      <c r="W685" s="27">
        <v>11.18571</v>
      </c>
      <c r="X685" s="27">
        <v>-84.052800000000005</v>
      </c>
      <c r="Y685" s="27" t="s">
        <v>1983</v>
      </c>
      <c r="Z685" s="27" t="s">
        <v>1979</v>
      </c>
      <c r="AA685" s="27" t="s">
        <v>1929</v>
      </c>
      <c r="AB685" s="28">
        <f t="shared" si="82"/>
        <v>86.051000000000002</v>
      </c>
      <c r="AC685" s="28">
        <f ca="1">[3]!RandTruncNormal(AB685,VLOOKUP(Y685,$AZ$1:$BD$4,4,FALSE),0,VLOOKUP(Y685,$AZ$1:$BD$4,5,FALSE))</f>
        <v>74.251132618424407</v>
      </c>
      <c r="AD685" s="28">
        <f t="shared" si="83"/>
        <v>86.051000000000002</v>
      </c>
      <c r="AE685" s="28">
        <f ca="1">[3]!RandTruncNormal(AD685,VLOOKUP(Y685,$AZ$1:$BD$4,4,FALSE),0,VLOOKUP(Y685,$AZ$1:$BD$4,5,FALSE))</f>
        <v>100.60852121197507</v>
      </c>
      <c r="AF685" s="29">
        <f t="shared" si="80"/>
        <v>0</v>
      </c>
      <c r="AG685" s="29">
        <f t="shared" si="81"/>
        <v>0</v>
      </c>
      <c r="AH685" s="28">
        <f t="shared" si="87"/>
        <v>0</v>
      </c>
      <c r="AI685" s="28">
        <f t="shared" si="84"/>
        <v>0</v>
      </c>
      <c r="AJ685" s="13">
        <f t="shared" ca="1" si="85"/>
        <v>26.357388593550667</v>
      </c>
      <c r="AK685" s="68">
        <v>0</v>
      </c>
      <c r="AL685" s="68">
        <v>0</v>
      </c>
      <c r="AM685" s="68" t="str">
        <f t="shared" si="86"/>
        <v>Non-Anthropogenic</v>
      </c>
      <c r="AO685" s="68"/>
      <c r="AP685" s="68"/>
      <c r="AY685" s="68"/>
      <c r="AZ685" s="68"/>
    </row>
    <row r="686" spans="1:52">
      <c r="A686" s="27">
        <v>1596</v>
      </c>
      <c r="B686" s="27" t="s">
        <v>940</v>
      </c>
      <c r="C686" s="27" t="s">
        <v>808</v>
      </c>
      <c r="D686" s="27">
        <v>11.27064</v>
      </c>
      <c r="E686" s="27">
        <v>-84.136960000000002</v>
      </c>
      <c r="F686" s="27" t="s">
        <v>66</v>
      </c>
      <c r="G686" s="27">
        <v>9</v>
      </c>
      <c r="H686" s="27" t="s">
        <v>53</v>
      </c>
      <c r="I686" s="27" t="s">
        <v>815</v>
      </c>
      <c r="J686" s="27" t="s">
        <v>834</v>
      </c>
      <c r="K686" s="27"/>
      <c r="L686" s="27" t="s">
        <v>53</v>
      </c>
      <c r="M686" s="27" t="s">
        <v>66</v>
      </c>
      <c r="N686" s="27">
        <v>9</v>
      </c>
      <c r="O686" s="27" t="s">
        <v>53</v>
      </c>
      <c r="P686" s="27" t="s">
        <v>54</v>
      </c>
      <c r="Q686" s="27" t="s">
        <v>851</v>
      </c>
      <c r="R686" s="27"/>
      <c r="S686" s="27" t="s">
        <v>61</v>
      </c>
      <c r="T686" s="27"/>
      <c r="U686" s="27"/>
      <c r="V686" s="27" t="s">
        <v>940</v>
      </c>
      <c r="W686" s="27">
        <v>11.27064</v>
      </c>
      <c r="X686" s="27">
        <v>-84.136960000000002</v>
      </c>
      <c r="Y686" s="27" t="s">
        <v>1983</v>
      </c>
      <c r="Z686" s="27" t="s">
        <v>1979</v>
      </c>
      <c r="AA686" s="27" t="s">
        <v>1929</v>
      </c>
      <c r="AB686" s="28">
        <f t="shared" si="82"/>
        <v>86.051000000000002</v>
      </c>
      <c r="AC686" s="28">
        <f ca="1">[3]!RandTruncNormal(AB686,VLOOKUP(Y686,$AZ$1:$BD$4,4,FALSE),0,VLOOKUP(Y686,$AZ$1:$BD$4,5,FALSE))</f>
        <v>143.16601371936432</v>
      </c>
      <c r="AD686" s="28">
        <f t="shared" si="83"/>
        <v>86.051000000000002</v>
      </c>
      <c r="AE686" s="28">
        <f ca="1">[3]!RandTruncNormal(AD686,VLOOKUP(Y686,$AZ$1:$BD$4,4,FALSE),0,VLOOKUP(Y686,$AZ$1:$BD$4,5,FALSE))</f>
        <v>13.962240463220189</v>
      </c>
      <c r="AF686" s="29">
        <f t="shared" si="80"/>
        <v>0</v>
      </c>
      <c r="AG686" s="29">
        <f t="shared" si="81"/>
        <v>0</v>
      </c>
      <c r="AH686" s="28">
        <f t="shared" si="87"/>
        <v>0</v>
      </c>
      <c r="AI686" s="28">
        <f t="shared" si="84"/>
        <v>0</v>
      </c>
      <c r="AJ686" s="13">
        <f t="shared" ca="1" si="85"/>
        <v>-129.20377325614413</v>
      </c>
      <c r="AK686" s="68">
        <v>1</v>
      </c>
      <c r="AL686" s="68">
        <v>0</v>
      </c>
      <c r="AM686" s="68" t="str">
        <f t="shared" si="86"/>
        <v>Anthropogenic_rivers</v>
      </c>
      <c r="AO686" s="68"/>
      <c r="AP686" s="68"/>
      <c r="AY686" s="68"/>
      <c r="AZ686" s="68"/>
    </row>
    <row r="687" spans="1:52">
      <c r="A687" s="27">
        <v>1599</v>
      </c>
      <c r="B687" s="27" t="s">
        <v>941</v>
      </c>
      <c r="C687" s="27" t="s">
        <v>808</v>
      </c>
      <c r="D687" s="27">
        <v>11.355689999999999</v>
      </c>
      <c r="E687" s="27">
        <v>-83.967780000000005</v>
      </c>
      <c r="F687" s="27" t="s">
        <v>66</v>
      </c>
      <c r="G687" s="27">
        <v>9</v>
      </c>
      <c r="H687" s="27" t="s">
        <v>53</v>
      </c>
      <c r="I687" s="27" t="s">
        <v>54</v>
      </c>
      <c r="J687" s="27" t="s">
        <v>820</v>
      </c>
      <c r="K687" s="27"/>
      <c r="L687" s="27" t="s">
        <v>61</v>
      </c>
      <c r="M687" s="27" t="s">
        <v>66</v>
      </c>
      <c r="N687" s="27">
        <v>9</v>
      </c>
      <c r="O687" s="27" t="s">
        <v>53</v>
      </c>
      <c r="P687" s="27" t="s">
        <v>57</v>
      </c>
      <c r="Q687" s="27" t="s">
        <v>824</v>
      </c>
      <c r="R687" s="27"/>
      <c r="S687" s="27" t="s">
        <v>53</v>
      </c>
      <c r="T687" s="27"/>
      <c r="U687" s="27"/>
      <c r="V687" s="27" t="s">
        <v>941</v>
      </c>
      <c r="W687" s="27">
        <v>11.355689999999999</v>
      </c>
      <c r="X687" s="27">
        <v>-83.967780000000005</v>
      </c>
      <c r="Y687" s="27" t="s">
        <v>1983</v>
      </c>
      <c r="Z687" s="27" t="s">
        <v>1979</v>
      </c>
      <c r="AA687" s="27" t="s">
        <v>1929</v>
      </c>
      <c r="AB687" s="28">
        <f t="shared" si="82"/>
        <v>86.051000000000002</v>
      </c>
      <c r="AC687" s="28">
        <f ca="1">[3]!RandTruncNormal(AB687,VLOOKUP(Y687,$AZ$1:$BD$4,4,FALSE),0,VLOOKUP(Y687,$AZ$1:$BD$4,5,FALSE))</f>
        <v>74.8369496836048</v>
      </c>
      <c r="AD687" s="28">
        <f t="shared" si="83"/>
        <v>86.051000000000002</v>
      </c>
      <c r="AE687" s="28">
        <f ca="1">[3]!RandTruncNormal(AD687,VLOOKUP(Y687,$AZ$1:$BD$4,4,FALSE),0,VLOOKUP(Y687,$AZ$1:$BD$4,5,FALSE))</f>
        <v>92.178428724909679</v>
      </c>
      <c r="AF687" s="29">
        <f t="shared" si="80"/>
        <v>0</v>
      </c>
      <c r="AG687" s="29">
        <f t="shared" si="81"/>
        <v>0</v>
      </c>
      <c r="AH687" s="28">
        <f t="shared" si="87"/>
        <v>0</v>
      </c>
      <c r="AI687" s="28">
        <f t="shared" si="84"/>
        <v>0</v>
      </c>
      <c r="AJ687" s="13">
        <f t="shared" ca="1" si="85"/>
        <v>17.341479041304879</v>
      </c>
      <c r="AK687" s="68">
        <v>1</v>
      </c>
      <c r="AL687" s="68">
        <v>0</v>
      </c>
      <c r="AM687" s="68" t="str">
        <f t="shared" si="86"/>
        <v>Anthropogenic_rivers</v>
      </c>
      <c r="AO687" s="68"/>
      <c r="AP687" s="68"/>
      <c r="AY687" s="68"/>
      <c r="AZ687" s="68"/>
    </row>
    <row r="688" spans="1:52">
      <c r="A688" s="27">
        <v>1600</v>
      </c>
      <c r="B688" s="27" t="s">
        <v>942</v>
      </c>
      <c r="C688" s="27" t="s">
        <v>808</v>
      </c>
      <c r="D688" s="27">
        <v>11.440670000000001</v>
      </c>
      <c r="E688" s="27">
        <v>-84.391999999999996</v>
      </c>
      <c r="F688" s="27" t="s">
        <v>65</v>
      </c>
      <c r="G688" s="27">
        <v>6</v>
      </c>
      <c r="H688" s="27" t="s">
        <v>53</v>
      </c>
      <c r="I688" s="27" t="s">
        <v>54</v>
      </c>
      <c r="J688" s="27" t="s">
        <v>820</v>
      </c>
      <c r="K688" s="27"/>
      <c r="L688" s="27" t="s">
        <v>61</v>
      </c>
      <c r="M688" s="27" t="s">
        <v>65</v>
      </c>
      <c r="N688" s="27">
        <v>6</v>
      </c>
      <c r="O688" s="27" t="s">
        <v>53</v>
      </c>
      <c r="P688" s="27" t="s">
        <v>57</v>
      </c>
      <c r="Q688" s="27" t="s">
        <v>862</v>
      </c>
      <c r="R688" s="27"/>
      <c r="S688" s="27" t="s">
        <v>53</v>
      </c>
      <c r="T688" s="27"/>
      <c r="U688" s="27"/>
      <c r="V688" s="27" t="s">
        <v>942</v>
      </c>
      <c r="W688" s="27">
        <v>11.440670000000001</v>
      </c>
      <c r="X688" s="27">
        <v>-84.391999999999996</v>
      </c>
      <c r="Y688" s="27" t="s">
        <v>1983</v>
      </c>
      <c r="Z688" s="27" t="s">
        <v>1979</v>
      </c>
      <c r="AA688" s="27" t="s">
        <v>1928</v>
      </c>
      <c r="AB688" s="28">
        <f t="shared" si="82"/>
        <v>64.87433333333334</v>
      </c>
      <c r="AC688" s="28">
        <f ca="1">[3]!RandTruncNormal(AB688,VLOOKUP(Y688,$AZ$1:$BD$4,4,FALSE),0,VLOOKUP(Y688,$AZ$1:$BD$4,5,FALSE))</f>
        <v>70.572697672738599</v>
      </c>
      <c r="AD688" s="28">
        <f t="shared" si="83"/>
        <v>64.87433333333334</v>
      </c>
      <c r="AE688" s="28">
        <f ca="1">[3]!RandTruncNormal(AD688,VLOOKUP(Y688,$AZ$1:$BD$4,4,FALSE),0,VLOOKUP(Y688,$AZ$1:$BD$4,5,FALSE))</f>
        <v>44.859051225291985</v>
      </c>
      <c r="AF688" s="29">
        <f t="shared" si="80"/>
        <v>0</v>
      </c>
      <c r="AG688" s="29">
        <f t="shared" si="81"/>
        <v>0</v>
      </c>
      <c r="AH688" s="28">
        <f t="shared" si="87"/>
        <v>0</v>
      </c>
      <c r="AI688" s="28">
        <f t="shared" si="84"/>
        <v>0</v>
      </c>
      <c r="AJ688" s="13">
        <f t="shared" ca="1" si="85"/>
        <v>-25.713646447446614</v>
      </c>
      <c r="AK688" s="68">
        <v>0</v>
      </c>
      <c r="AL688" s="68">
        <v>1</v>
      </c>
      <c r="AM688" s="68" t="str">
        <f t="shared" si="86"/>
        <v>Anthopogenic_roads</v>
      </c>
      <c r="AO688" s="68"/>
      <c r="AP688" s="68"/>
      <c r="AY688" s="68"/>
      <c r="AZ688" s="68"/>
    </row>
    <row r="689" spans="1:52">
      <c r="A689" s="27">
        <v>1602</v>
      </c>
      <c r="B689" s="27" t="s">
        <v>943</v>
      </c>
      <c r="C689" s="27" t="s">
        <v>808</v>
      </c>
      <c r="D689" s="27">
        <v>11.44056</v>
      </c>
      <c r="E689" s="27">
        <v>-83.881860000000003</v>
      </c>
      <c r="F689" s="27" t="s">
        <v>66</v>
      </c>
      <c r="G689" s="27">
        <v>9</v>
      </c>
      <c r="H689" s="27" t="s">
        <v>53</v>
      </c>
      <c r="I689" s="27" t="s">
        <v>54</v>
      </c>
      <c r="J689" s="27" t="s">
        <v>818</v>
      </c>
      <c r="K689" s="27"/>
      <c r="L689" s="27" t="s">
        <v>61</v>
      </c>
      <c r="M689" s="27" t="s">
        <v>66</v>
      </c>
      <c r="N689" s="27">
        <v>7</v>
      </c>
      <c r="O689" s="27" t="s">
        <v>53</v>
      </c>
      <c r="P689" s="27" t="s">
        <v>54</v>
      </c>
      <c r="Q689" s="27" t="s">
        <v>817</v>
      </c>
      <c r="R689" s="27"/>
      <c r="S689" s="27" t="s">
        <v>61</v>
      </c>
      <c r="T689" s="27"/>
      <c r="U689" s="27"/>
      <c r="V689" s="27" t="s">
        <v>943</v>
      </c>
      <c r="W689" s="27">
        <v>11.44056</v>
      </c>
      <c r="X689" s="27">
        <v>-83.881860000000003</v>
      </c>
      <c r="Y689" s="27" t="s">
        <v>1983</v>
      </c>
      <c r="Z689" s="27" t="s">
        <v>1977</v>
      </c>
      <c r="AA689" s="27" t="s">
        <v>1929</v>
      </c>
      <c r="AB689" s="28">
        <f t="shared" si="82"/>
        <v>86.051000000000002</v>
      </c>
      <c r="AC689" s="28">
        <f ca="1">[3]!RandTruncNormal(AB689,VLOOKUP(Y689,$AZ$1:$BD$4,4,FALSE),0,VLOOKUP(Y689,$AZ$1:$BD$4,5,FALSE))</f>
        <v>135.17223790504261</v>
      </c>
      <c r="AD689" s="28">
        <f t="shared" si="83"/>
        <v>71.933222222222227</v>
      </c>
      <c r="AE689" s="28">
        <f ca="1">[3]!RandTruncNormal(AD689,VLOOKUP(Y689,$AZ$1:$BD$4,4,FALSE),0,VLOOKUP(Y689,$AZ$1:$BD$4,5,FALSE))</f>
        <v>41.578857982392478</v>
      </c>
      <c r="AF689" s="29">
        <f t="shared" si="80"/>
        <v>-0.22222222222222221</v>
      </c>
      <c r="AG689" s="29">
        <f t="shared" si="81"/>
        <v>-0.22222222222222221</v>
      </c>
      <c r="AH689" s="28">
        <f t="shared" si="87"/>
        <v>-14.117777777777777</v>
      </c>
      <c r="AI689" s="28">
        <f t="shared" si="84"/>
        <v>-14.117777777777777</v>
      </c>
      <c r="AJ689" s="13">
        <f t="shared" ca="1" si="85"/>
        <v>-93.593379922650129</v>
      </c>
      <c r="AK689" s="68">
        <v>0</v>
      </c>
      <c r="AL689" s="68">
        <v>0</v>
      </c>
      <c r="AM689" s="68" t="str">
        <f t="shared" si="86"/>
        <v>Non-Anthropogenic</v>
      </c>
      <c r="AO689" s="68"/>
      <c r="AP689" s="68"/>
      <c r="AY689" s="68"/>
      <c r="AZ689" s="68"/>
    </row>
    <row r="690" spans="1:52">
      <c r="A690" s="27">
        <v>1608</v>
      </c>
      <c r="B690" s="27" t="s">
        <v>944</v>
      </c>
      <c r="C690" s="27" t="s">
        <v>808</v>
      </c>
      <c r="D690" s="27">
        <v>11.738049999999999</v>
      </c>
      <c r="E690" s="27">
        <v>-83.712230000000005</v>
      </c>
      <c r="F690" s="27" t="s">
        <v>66</v>
      </c>
      <c r="G690" s="27">
        <v>9</v>
      </c>
      <c r="H690" s="27" t="s">
        <v>53</v>
      </c>
      <c r="I690" s="27" t="s">
        <v>54</v>
      </c>
      <c r="J690" s="27" t="s">
        <v>820</v>
      </c>
      <c r="K690" s="27"/>
      <c r="L690" s="27" t="s">
        <v>61</v>
      </c>
      <c r="M690" s="27" t="s">
        <v>66</v>
      </c>
      <c r="N690" s="27">
        <v>9</v>
      </c>
      <c r="O690" s="27" t="s">
        <v>53</v>
      </c>
      <c r="P690" s="27" t="s">
        <v>57</v>
      </c>
      <c r="Q690" s="27" t="s">
        <v>867</v>
      </c>
      <c r="R690" s="27"/>
      <c r="S690" s="27" t="s">
        <v>53</v>
      </c>
      <c r="T690" s="27"/>
      <c r="U690" s="27"/>
      <c r="V690" s="27" t="s">
        <v>944</v>
      </c>
      <c r="W690" s="27">
        <v>11.738049999999999</v>
      </c>
      <c r="X690" s="27">
        <v>-83.712230000000005</v>
      </c>
      <c r="Y690" s="27" t="s">
        <v>1983</v>
      </c>
      <c r="Z690" s="27" t="s">
        <v>1979</v>
      </c>
      <c r="AA690" s="27" t="s">
        <v>1929</v>
      </c>
      <c r="AB690" s="28">
        <f t="shared" si="82"/>
        <v>86.051000000000002</v>
      </c>
      <c r="AC690" s="28">
        <f ca="1">[3]!RandTruncNormal(AB690,VLOOKUP(Y690,$AZ$1:$BD$4,4,FALSE),0,VLOOKUP(Y690,$AZ$1:$BD$4,5,FALSE))</f>
        <v>82.093475884994476</v>
      </c>
      <c r="AD690" s="28">
        <f t="shared" si="83"/>
        <v>86.051000000000002</v>
      </c>
      <c r="AE690" s="28">
        <f ca="1">[3]!RandTruncNormal(AD690,VLOOKUP(Y690,$AZ$1:$BD$4,4,FALSE),0,VLOOKUP(Y690,$AZ$1:$BD$4,5,FALSE))</f>
        <v>87.433555854632559</v>
      </c>
      <c r="AF690" s="29">
        <f t="shared" si="80"/>
        <v>0</v>
      </c>
      <c r="AG690" s="29">
        <f t="shared" si="81"/>
        <v>0</v>
      </c>
      <c r="AH690" s="28">
        <f t="shared" si="87"/>
        <v>0</v>
      </c>
      <c r="AI690" s="28">
        <f t="shared" si="84"/>
        <v>0</v>
      </c>
      <c r="AJ690" s="13">
        <f t="shared" ca="1" si="85"/>
        <v>5.340079969638083</v>
      </c>
      <c r="AK690" s="68">
        <v>0</v>
      </c>
      <c r="AL690" s="68">
        <v>0</v>
      </c>
      <c r="AM690" s="68" t="str">
        <f t="shared" si="86"/>
        <v>Non-Anthropogenic</v>
      </c>
      <c r="AO690" s="68"/>
      <c r="AP690" s="68"/>
      <c r="AY690" s="68"/>
      <c r="AZ690" s="68"/>
    </row>
    <row r="691" spans="1:52">
      <c r="A691" s="27">
        <v>1609</v>
      </c>
      <c r="B691" s="27" t="s">
        <v>945</v>
      </c>
      <c r="C691" s="27" t="s">
        <v>808</v>
      </c>
      <c r="D691" s="27">
        <v>11.61074</v>
      </c>
      <c r="E691" s="27">
        <v>-83.713729999999998</v>
      </c>
      <c r="F691" s="27" t="s">
        <v>66</v>
      </c>
      <c r="G691" s="27">
        <v>9</v>
      </c>
      <c r="H691" s="27" t="s">
        <v>53</v>
      </c>
      <c r="I691" s="27" t="s">
        <v>54</v>
      </c>
      <c r="J691" s="27" t="s">
        <v>818</v>
      </c>
      <c r="K691" s="27"/>
      <c r="L691" s="27" t="s">
        <v>61</v>
      </c>
      <c r="M691" s="27" t="s">
        <v>66</v>
      </c>
      <c r="N691" s="27">
        <v>9</v>
      </c>
      <c r="O691" s="27" t="s">
        <v>53</v>
      </c>
      <c r="P691" s="27" t="s">
        <v>57</v>
      </c>
      <c r="Q691" s="27" t="s">
        <v>884</v>
      </c>
      <c r="R691" s="27"/>
      <c r="S691" s="27" t="s">
        <v>53</v>
      </c>
      <c r="T691" s="27">
        <v>145</v>
      </c>
      <c r="U691" s="27"/>
      <c r="V691" s="27" t="s">
        <v>945</v>
      </c>
      <c r="W691" s="27">
        <v>11.61074</v>
      </c>
      <c r="X691" s="27">
        <v>-83.713729999999998</v>
      </c>
      <c r="Y691" s="27" t="s">
        <v>1983</v>
      </c>
      <c r="Z691" s="27" t="s">
        <v>1979</v>
      </c>
      <c r="AA691" s="27" t="s">
        <v>1929</v>
      </c>
      <c r="AB691" s="28">
        <f t="shared" si="82"/>
        <v>86.051000000000002</v>
      </c>
      <c r="AC691" s="28">
        <f ca="1">[3]!RandTruncNormal(AB691,VLOOKUP(Y691,$AZ$1:$BD$4,4,FALSE),0,VLOOKUP(Y691,$AZ$1:$BD$4,5,FALSE))</f>
        <v>112.46164993265531</v>
      </c>
      <c r="AD691" s="28">
        <f t="shared" si="83"/>
        <v>86.051000000000002</v>
      </c>
      <c r="AE691" s="28">
        <f ca="1">[3]!RandTruncNormal(AD691,VLOOKUP(Y691,$AZ$1:$BD$4,4,FALSE),0,VLOOKUP(Y691,$AZ$1:$BD$4,5,FALSE))</f>
        <v>108.34021518872463</v>
      </c>
      <c r="AF691" s="29">
        <f t="shared" si="80"/>
        <v>0</v>
      </c>
      <c r="AG691" s="29">
        <f t="shared" si="81"/>
        <v>0</v>
      </c>
      <c r="AH691" s="28">
        <f t="shared" si="87"/>
        <v>0</v>
      </c>
      <c r="AI691" s="28">
        <f t="shared" si="84"/>
        <v>0</v>
      </c>
      <c r="AJ691" s="13">
        <f t="shared" ca="1" si="85"/>
        <v>-4.1214347439306778</v>
      </c>
      <c r="AK691" s="68">
        <v>1</v>
      </c>
      <c r="AL691" s="68">
        <v>0</v>
      </c>
      <c r="AM691" s="68" t="str">
        <f t="shared" si="86"/>
        <v>Anthropogenic_rivers</v>
      </c>
      <c r="AO691" s="68"/>
      <c r="AP691" s="68"/>
      <c r="AY691" s="68"/>
      <c r="AZ691" s="68"/>
    </row>
    <row r="692" spans="1:52">
      <c r="A692" s="27">
        <v>1616</v>
      </c>
      <c r="B692" s="27" t="s">
        <v>946</v>
      </c>
      <c r="C692" s="27" t="s">
        <v>808</v>
      </c>
      <c r="D692" s="27">
        <v>11.8657</v>
      </c>
      <c r="E692" s="27">
        <v>-84.307689999999994</v>
      </c>
      <c r="F692" s="27" t="s">
        <v>65</v>
      </c>
      <c r="G692" s="27">
        <v>5</v>
      </c>
      <c r="H692" s="27" t="s">
        <v>53</v>
      </c>
      <c r="I692" s="27" t="s">
        <v>54</v>
      </c>
      <c r="J692" s="27" t="s">
        <v>854</v>
      </c>
      <c r="K692" s="27"/>
      <c r="L692" s="27" t="s">
        <v>61</v>
      </c>
      <c r="M692" s="27" t="s">
        <v>65</v>
      </c>
      <c r="N692" s="27">
        <v>3</v>
      </c>
      <c r="O692" s="27" t="s">
        <v>53</v>
      </c>
      <c r="P692" s="27" t="s">
        <v>815</v>
      </c>
      <c r="Q692" s="27" t="s">
        <v>891</v>
      </c>
      <c r="R692" s="27"/>
      <c r="S692" s="27" t="s">
        <v>53</v>
      </c>
      <c r="T692" s="27"/>
      <c r="U692" s="27"/>
      <c r="V692" s="27" t="s">
        <v>946</v>
      </c>
      <c r="W692" s="27">
        <v>11.8657</v>
      </c>
      <c r="X692" s="27">
        <v>-84.307689999999994</v>
      </c>
      <c r="Y692" s="27" t="s">
        <v>1983</v>
      </c>
      <c r="Z692" s="27" t="s">
        <v>1977</v>
      </c>
      <c r="AA692" s="27" t="s">
        <v>1928</v>
      </c>
      <c r="AB692" s="28">
        <f t="shared" si="82"/>
        <v>57.815444444444445</v>
      </c>
      <c r="AC692" s="28">
        <f ca="1">[3]!RandTruncNormal(AB692,VLOOKUP(Y692,$AZ$1:$BD$4,4,FALSE),0,VLOOKUP(Y692,$AZ$1:$BD$4,5,FALSE))</f>
        <v>22.193344030510204</v>
      </c>
      <c r="AD692" s="28">
        <f t="shared" si="83"/>
        <v>43.697666666666663</v>
      </c>
      <c r="AE692" s="28">
        <f ca="1">[3]!RandTruncNormal(AD692,VLOOKUP(Y692,$AZ$1:$BD$4,4,FALSE),0,VLOOKUP(Y692,$AZ$1:$BD$4,5,FALSE))</f>
        <v>26.369002710486722</v>
      </c>
      <c r="AF692" s="29">
        <f t="shared" si="80"/>
        <v>-0.22222222222222221</v>
      </c>
      <c r="AG692" s="29">
        <f t="shared" si="81"/>
        <v>-0.22222222222222221</v>
      </c>
      <c r="AH692" s="28">
        <f t="shared" si="87"/>
        <v>-14.117777777777777</v>
      </c>
      <c r="AI692" s="28">
        <f t="shared" si="84"/>
        <v>-14.117777777777777</v>
      </c>
      <c r="AJ692" s="13">
        <f t="shared" ca="1" si="85"/>
        <v>4.1756586799765181</v>
      </c>
      <c r="AK692" s="68">
        <v>0</v>
      </c>
      <c r="AL692" s="68">
        <v>0</v>
      </c>
      <c r="AM692" s="68" t="str">
        <f t="shared" si="86"/>
        <v>Non-Anthropogenic</v>
      </c>
      <c r="AO692" s="68"/>
      <c r="AP692" s="68"/>
      <c r="AY692" s="68"/>
      <c r="AZ692" s="68"/>
    </row>
    <row r="693" spans="1:52">
      <c r="A693" s="27">
        <v>1622</v>
      </c>
      <c r="B693" s="27" t="s">
        <v>947</v>
      </c>
      <c r="C693" s="27" t="s">
        <v>808</v>
      </c>
      <c r="D693" s="27">
        <v>12.03571</v>
      </c>
      <c r="E693" s="27">
        <v>-84.562669999999997</v>
      </c>
      <c r="F693" s="27" t="s">
        <v>65</v>
      </c>
      <c r="G693" s="27">
        <v>3</v>
      </c>
      <c r="H693" s="27" t="s">
        <v>56</v>
      </c>
      <c r="I693" s="27" t="s">
        <v>717</v>
      </c>
      <c r="J693" s="27" t="s">
        <v>812</v>
      </c>
      <c r="K693" s="27"/>
      <c r="L693" s="27" t="s">
        <v>56</v>
      </c>
      <c r="M693" s="27" t="s">
        <v>65</v>
      </c>
      <c r="N693" s="27">
        <v>3</v>
      </c>
      <c r="O693" s="27" t="s">
        <v>56</v>
      </c>
      <c r="P693" s="27" t="s">
        <v>57</v>
      </c>
      <c r="Q693" s="27" t="s">
        <v>869</v>
      </c>
      <c r="R693" s="27"/>
      <c r="S693" s="27" t="s">
        <v>53</v>
      </c>
      <c r="T693" s="27"/>
      <c r="U693" s="27"/>
      <c r="V693" s="27" t="s">
        <v>947</v>
      </c>
      <c r="W693" s="27">
        <v>12.03571</v>
      </c>
      <c r="X693" s="27">
        <v>-84.562669999999997</v>
      </c>
      <c r="Y693" s="27" t="s">
        <v>1983</v>
      </c>
      <c r="Z693" s="27" t="s">
        <v>1979</v>
      </c>
      <c r="AA693" s="27" t="s">
        <v>1928</v>
      </c>
      <c r="AB693" s="28">
        <f t="shared" si="82"/>
        <v>43.697666666666663</v>
      </c>
      <c r="AC693" s="28">
        <f ca="1">[3]!RandTruncNormal(AB693,VLOOKUP(Y693,$AZ$1:$BD$4,4,FALSE),0,VLOOKUP(Y693,$AZ$1:$BD$4,5,FALSE))</f>
        <v>5.5570401492486701</v>
      </c>
      <c r="AD693" s="28">
        <f t="shared" si="83"/>
        <v>43.697666666666663</v>
      </c>
      <c r="AE693" s="28">
        <f ca="1">[3]!RandTruncNormal(AD693,VLOOKUP(Y693,$AZ$1:$BD$4,4,FALSE),0,VLOOKUP(Y693,$AZ$1:$BD$4,5,FALSE))</f>
        <v>83.921422494259616</v>
      </c>
      <c r="AF693" s="29">
        <f t="shared" si="80"/>
        <v>0</v>
      </c>
      <c r="AG693" s="29">
        <f t="shared" si="81"/>
        <v>0</v>
      </c>
      <c r="AH693" s="28">
        <f t="shared" si="87"/>
        <v>0</v>
      </c>
      <c r="AI693" s="28">
        <f t="shared" si="84"/>
        <v>0</v>
      </c>
      <c r="AJ693" s="13">
        <f t="shared" ca="1" si="85"/>
        <v>78.364382345010952</v>
      </c>
      <c r="AK693" s="68">
        <v>0</v>
      </c>
      <c r="AL693" s="68">
        <v>1</v>
      </c>
      <c r="AM693" s="68" t="str">
        <f t="shared" si="86"/>
        <v>Anthopogenic_roads</v>
      </c>
      <c r="AO693" s="68"/>
      <c r="AP693" s="68"/>
      <c r="AY693" s="68"/>
      <c r="AZ693" s="68"/>
    </row>
    <row r="694" spans="1:52">
      <c r="A694" s="27">
        <v>1625</v>
      </c>
      <c r="B694" s="27" t="s">
        <v>948</v>
      </c>
      <c r="C694" s="27" t="s">
        <v>808</v>
      </c>
      <c r="D694" s="27">
        <v>12.03561</v>
      </c>
      <c r="E694" s="27">
        <v>-83.79768</v>
      </c>
      <c r="F694" s="27" t="s">
        <v>66</v>
      </c>
      <c r="G694" s="27">
        <v>9</v>
      </c>
      <c r="H694" s="27" t="s">
        <v>53</v>
      </c>
      <c r="I694" s="27" t="s">
        <v>54</v>
      </c>
      <c r="J694" s="27" t="s">
        <v>818</v>
      </c>
      <c r="K694" s="27"/>
      <c r="L694" s="27" t="s">
        <v>61</v>
      </c>
      <c r="M694" s="27" t="s">
        <v>66</v>
      </c>
      <c r="N694" s="27">
        <v>9</v>
      </c>
      <c r="O694" s="27" t="s">
        <v>53</v>
      </c>
      <c r="P694" s="27" t="s">
        <v>57</v>
      </c>
      <c r="Q694" s="27" t="s">
        <v>822</v>
      </c>
      <c r="R694" s="27"/>
      <c r="S694" s="27" t="s">
        <v>53</v>
      </c>
      <c r="T694" s="27"/>
      <c r="U694" s="27"/>
      <c r="V694" s="27" t="s">
        <v>948</v>
      </c>
      <c r="W694" s="27">
        <v>12.03561</v>
      </c>
      <c r="X694" s="27">
        <v>-83.79768</v>
      </c>
      <c r="Y694" s="27" t="s">
        <v>1983</v>
      </c>
      <c r="Z694" s="27" t="s">
        <v>1979</v>
      </c>
      <c r="AA694" s="27" t="s">
        <v>1928</v>
      </c>
      <c r="AB694" s="28">
        <f t="shared" si="82"/>
        <v>86.051000000000002</v>
      </c>
      <c r="AC694" s="28">
        <f ca="1">[3]!RandTruncNormal(AB694,VLOOKUP(Y694,$AZ$1:$BD$4,4,FALSE),0,VLOOKUP(Y694,$AZ$1:$BD$4,5,FALSE))</f>
        <v>60.755525986226651</v>
      </c>
      <c r="AD694" s="28">
        <f t="shared" si="83"/>
        <v>86.051000000000002</v>
      </c>
      <c r="AE694" s="28">
        <f ca="1">[3]!RandTruncNormal(AD694,VLOOKUP(Y694,$AZ$1:$BD$4,4,FALSE),0,VLOOKUP(Y694,$AZ$1:$BD$4,5,FALSE))</f>
        <v>158.45905505042265</v>
      </c>
      <c r="AF694" s="29">
        <f t="shared" si="80"/>
        <v>0</v>
      </c>
      <c r="AG694" s="29">
        <f t="shared" si="81"/>
        <v>0</v>
      </c>
      <c r="AH694" s="28">
        <f t="shared" si="87"/>
        <v>0</v>
      </c>
      <c r="AI694" s="28">
        <f t="shared" si="84"/>
        <v>0</v>
      </c>
      <c r="AJ694" s="13">
        <f t="shared" ca="1" si="85"/>
        <v>97.703529064196005</v>
      </c>
      <c r="AK694" s="68">
        <v>0</v>
      </c>
      <c r="AL694" s="68">
        <v>0</v>
      </c>
      <c r="AM694" s="68" t="str">
        <f t="shared" si="86"/>
        <v>Non-Anthropogenic</v>
      </c>
      <c r="AO694" s="68"/>
      <c r="AP694" s="68"/>
      <c r="AY694" s="68"/>
      <c r="AZ694" s="68"/>
    </row>
    <row r="695" spans="1:52">
      <c r="A695" s="27">
        <v>1627</v>
      </c>
      <c r="B695" s="27" t="s">
        <v>949</v>
      </c>
      <c r="C695" s="27" t="s">
        <v>808</v>
      </c>
      <c r="D695" s="27">
        <v>12.120570000000001</v>
      </c>
      <c r="E695" s="27">
        <v>-84.221800000000002</v>
      </c>
      <c r="F695" s="27" t="s">
        <v>65</v>
      </c>
      <c r="G695" s="27">
        <v>6</v>
      </c>
      <c r="H695" s="27" t="s">
        <v>53</v>
      </c>
      <c r="I695" s="27" t="s">
        <v>54</v>
      </c>
      <c r="J695" s="27" t="s">
        <v>854</v>
      </c>
      <c r="K695" s="27"/>
      <c r="L695" s="27" t="s">
        <v>61</v>
      </c>
      <c r="M695" s="27" t="s">
        <v>66</v>
      </c>
      <c r="N695" s="27">
        <v>9</v>
      </c>
      <c r="O695" s="27" t="s">
        <v>53</v>
      </c>
      <c r="P695" s="27" t="s">
        <v>57</v>
      </c>
      <c r="Q695" s="27" t="s">
        <v>810</v>
      </c>
      <c r="R695" s="27"/>
      <c r="S695" s="27" t="s">
        <v>53</v>
      </c>
      <c r="T695" s="27"/>
      <c r="U695" s="27"/>
      <c r="V695" s="27" t="s">
        <v>949</v>
      </c>
      <c r="W695" s="27">
        <v>12.120570000000001</v>
      </c>
      <c r="X695" s="27">
        <v>-84.221800000000002</v>
      </c>
      <c r="Y695" s="27" t="s">
        <v>1983</v>
      </c>
      <c r="Z695" s="27" t="s">
        <v>1982</v>
      </c>
      <c r="AA695" s="27" t="s">
        <v>1929</v>
      </c>
      <c r="AB695" s="28">
        <f t="shared" si="82"/>
        <v>64.87433333333334</v>
      </c>
      <c r="AC695" s="28">
        <f ca="1">[3]!RandTruncNormal(AB695,VLOOKUP(Y695,$AZ$1:$BD$4,4,FALSE),0,VLOOKUP(Y695,$AZ$1:$BD$4,5,FALSE))</f>
        <v>54.339686621576796</v>
      </c>
      <c r="AD695" s="28">
        <f t="shared" si="83"/>
        <v>86.051000000000002</v>
      </c>
      <c r="AE695" s="28">
        <f ca="1">[3]!RandTruncNormal(AD695,VLOOKUP(Y695,$AZ$1:$BD$4,4,FALSE),0,VLOOKUP(Y695,$AZ$1:$BD$4,5,FALSE))</f>
        <v>128.32064322013409</v>
      </c>
      <c r="AF695" s="29">
        <f t="shared" si="80"/>
        <v>0.33333333333333331</v>
      </c>
      <c r="AG695" s="29">
        <f t="shared" si="81"/>
        <v>0.33333333333333331</v>
      </c>
      <c r="AH695" s="28">
        <f t="shared" si="87"/>
        <v>21.176666666666666</v>
      </c>
      <c r="AI695" s="28">
        <f t="shared" si="84"/>
        <v>21.176666666666666</v>
      </c>
      <c r="AJ695" s="13">
        <f t="shared" ca="1" si="85"/>
        <v>73.980956598557299</v>
      </c>
      <c r="AK695" s="68">
        <v>1</v>
      </c>
      <c r="AL695" s="68">
        <v>0</v>
      </c>
      <c r="AM695" s="68" t="str">
        <f t="shared" si="86"/>
        <v>Anthropogenic_rivers</v>
      </c>
      <c r="AO695" s="68"/>
      <c r="AP695" s="68"/>
      <c r="AY695" s="68"/>
      <c r="AZ695" s="68"/>
    </row>
    <row r="696" spans="1:52">
      <c r="A696" s="27">
        <v>1632</v>
      </c>
      <c r="B696" s="27" t="s">
        <v>950</v>
      </c>
      <c r="C696" s="27" t="s">
        <v>808</v>
      </c>
      <c r="D696" s="27">
        <v>12.20562</v>
      </c>
      <c r="E696" s="27">
        <v>-84.05265</v>
      </c>
      <c r="F696" s="27" t="s">
        <v>66</v>
      </c>
      <c r="G696" s="27">
        <v>9</v>
      </c>
      <c r="H696" s="27" t="s">
        <v>53</v>
      </c>
      <c r="I696" s="27" t="s">
        <v>54</v>
      </c>
      <c r="J696" s="27" t="s">
        <v>818</v>
      </c>
      <c r="K696" s="27"/>
      <c r="L696" s="27" t="s">
        <v>61</v>
      </c>
      <c r="M696" s="27" t="s">
        <v>66</v>
      </c>
      <c r="N696" s="27">
        <v>7</v>
      </c>
      <c r="O696" s="27" t="s">
        <v>53</v>
      </c>
      <c r="P696" s="27" t="s">
        <v>54</v>
      </c>
      <c r="Q696" s="27" t="s">
        <v>912</v>
      </c>
      <c r="R696" s="27"/>
      <c r="S696" s="27" t="s">
        <v>61</v>
      </c>
      <c r="T696" s="27"/>
      <c r="U696" s="27"/>
      <c r="V696" s="27" t="s">
        <v>950</v>
      </c>
      <c r="W696" s="27">
        <v>12.20562</v>
      </c>
      <c r="X696" s="27">
        <v>-84.05265</v>
      </c>
      <c r="Y696" s="27" t="s">
        <v>1983</v>
      </c>
      <c r="Z696" s="27" t="s">
        <v>1977</v>
      </c>
      <c r="AA696" s="27" t="s">
        <v>1928</v>
      </c>
      <c r="AB696" s="28">
        <f t="shared" si="82"/>
        <v>86.051000000000002</v>
      </c>
      <c r="AC696" s="28">
        <f ca="1">[3]!RandTruncNormal(AB696,VLOOKUP(Y696,$AZ$1:$BD$4,4,FALSE),0,VLOOKUP(Y696,$AZ$1:$BD$4,5,FALSE))</f>
        <v>32.466662414270061</v>
      </c>
      <c r="AD696" s="28">
        <f t="shared" si="83"/>
        <v>71.933222222222227</v>
      </c>
      <c r="AE696" s="28">
        <f ca="1">[3]!RandTruncNormal(AD696,VLOOKUP(Y696,$AZ$1:$BD$4,4,FALSE),0,VLOOKUP(Y696,$AZ$1:$BD$4,5,FALSE))</f>
        <v>30.30216731223846</v>
      </c>
      <c r="AF696" s="29">
        <f t="shared" si="80"/>
        <v>-0.22222222222222221</v>
      </c>
      <c r="AG696" s="29">
        <f t="shared" si="81"/>
        <v>-0.22222222222222221</v>
      </c>
      <c r="AH696" s="28">
        <f t="shared" si="87"/>
        <v>-14.117777777777777</v>
      </c>
      <c r="AI696" s="28">
        <f t="shared" si="84"/>
        <v>-14.117777777777777</v>
      </c>
      <c r="AJ696" s="13">
        <f t="shared" ca="1" si="85"/>
        <v>-2.1644951020316014</v>
      </c>
      <c r="AK696" s="68">
        <v>0</v>
      </c>
      <c r="AL696" s="68">
        <v>1</v>
      </c>
      <c r="AM696" s="68" t="str">
        <f t="shared" si="86"/>
        <v>Anthopogenic_roads</v>
      </c>
      <c r="AO696" s="68"/>
      <c r="AP696" s="68"/>
      <c r="AY696" s="68"/>
      <c r="AZ696" s="68"/>
    </row>
    <row r="697" spans="1:52">
      <c r="A697" s="27">
        <v>1635</v>
      </c>
      <c r="B697" s="27" t="s">
        <v>951</v>
      </c>
      <c r="C697" s="27" t="s">
        <v>808</v>
      </c>
      <c r="D697" s="27">
        <v>11.271050000000001</v>
      </c>
      <c r="E697" s="27">
        <v>-84.434139999999999</v>
      </c>
      <c r="F697" s="27" t="s">
        <v>65</v>
      </c>
      <c r="G697" s="27">
        <v>3</v>
      </c>
      <c r="H697" s="27" t="s">
        <v>53</v>
      </c>
      <c r="I697" s="27" t="s">
        <v>54</v>
      </c>
      <c r="J697" s="27" t="s">
        <v>814</v>
      </c>
      <c r="K697" s="27"/>
      <c r="L697" s="27" t="s">
        <v>61</v>
      </c>
      <c r="M697" s="27" t="s">
        <v>65</v>
      </c>
      <c r="N697" s="27">
        <v>3</v>
      </c>
      <c r="O697" s="27" t="s">
        <v>53</v>
      </c>
      <c r="P697" s="27" t="s">
        <v>57</v>
      </c>
      <c r="Q697" s="27" t="s">
        <v>894</v>
      </c>
      <c r="R697" s="27"/>
      <c r="S697" s="27" t="s">
        <v>53</v>
      </c>
      <c r="T697" s="27"/>
      <c r="U697" s="27"/>
      <c r="V697" s="27" t="s">
        <v>951</v>
      </c>
      <c r="W697" s="27">
        <v>11.271050000000001</v>
      </c>
      <c r="X697" s="27">
        <v>-84.434139999999999</v>
      </c>
      <c r="Y697" s="27" t="s">
        <v>1983</v>
      </c>
      <c r="Z697" s="27" t="s">
        <v>1979</v>
      </c>
      <c r="AA697" s="27" t="s">
        <v>1928</v>
      </c>
      <c r="AB697" s="28">
        <f t="shared" si="82"/>
        <v>43.697666666666663</v>
      </c>
      <c r="AC697" s="28">
        <f ca="1">[3]!RandTruncNormal(AB697,VLOOKUP(Y697,$AZ$1:$BD$4,4,FALSE),0,VLOOKUP(Y697,$AZ$1:$BD$4,5,FALSE))</f>
        <v>78.537798114836804</v>
      </c>
      <c r="AD697" s="28">
        <f t="shared" si="83"/>
        <v>43.697666666666663</v>
      </c>
      <c r="AE697" s="28">
        <f ca="1">[3]!RandTruncNormal(AD697,VLOOKUP(Y697,$AZ$1:$BD$4,4,FALSE),0,VLOOKUP(Y697,$AZ$1:$BD$4,5,FALSE))</f>
        <v>40.568049017199023</v>
      </c>
      <c r="AF697" s="29">
        <f t="shared" si="80"/>
        <v>0</v>
      </c>
      <c r="AG697" s="29">
        <f t="shared" si="81"/>
        <v>0</v>
      </c>
      <c r="AH697" s="28">
        <f t="shared" si="87"/>
        <v>0</v>
      </c>
      <c r="AI697" s="28">
        <f t="shared" si="84"/>
        <v>0</v>
      </c>
      <c r="AJ697" s="13">
        <f t="shared" ca="1" si="85"/>
        <v>-37.969749097637781</v>
      </c>
      <c r="AK697" s="68">
        <v>1</v>
      </c>
      <c r="AL697" s="68">
        <v>1</v>
      </c>
      <c r="AM697" s="68" t="str">
        <f t="shared" si="86"/>
        <v>Anthropogenic_roads_rivers</v>
      </c>
      <c r="AO697" s="68"/>
      <c r="AP697" s="68"/>
      <c r="AY697" s="68"/>
      <c r="AZ697" s="68"/>
    </row>
    <row r="698" spans="1:52">
      <c r="A698" s="27">
        <v>1636</v>
      </c>
      <c r="B698" s="27" t="s">
        <v>952</v>
      </c>
      <c r="C698" s="27" t="s">
        <v>808</v>
      </c>
      <c r="D698" s="27">
        <v>12.29055</v>
      </c>
      <c r="E698" s="27">
        <v>-84.221760000000003</v>
      </c>
      <c r="F698" s="27" t="s">
        <v>66</v>
      </c>
      <c r="G698" s="27">
        <v>9</v>
      </c>
      <c r="H698" s="27" t="s">
        <v>53</v>
      </c>
      <c r="I698" s="27" t="s">
        <v>717</v>
      </c>
      <c r="J698" s="27" t="s">
        <v>828</v>
      </c>
      <c r="K698" s="27"/>
      <c r="L698" s="27" t="s">
        <v>56</v>
      </c>
      <c r="M698" s="27" t="s">
        <v>66</v>
      </c>
      <c r="N698" s="27">
        <v>7</v>
      </c>
      <c r="O698" s="27" t="s">
        <v>53</v>
      </c>
      <c r="P698" s="27" t="s">
        <v>57</v>
      </c>
      <c r="Q698" s="27" t="s">
        <v>910</v>
      </c>
      <c r="R698" s="27"/>
      <c r="S698" s="27" t="s">
        <v>53</v>
      </c>
      <c r="T698" s="27"/>
      <c r="U698" s="27"/>
      <c r="V698" s="27" t="s">
        <v>952</v>
      </c>
      <c r="W698" s="27">
        <v>12.29055</v>
      </c>
      <c r="X698" s="27">
        <v>-84.221760000000003</v>
      </c>
      <c r="Y698" s="27" t="s">
        <v>1983</v>
      </c>
      <c r="Z698" s="27" t="s">
        <v>1977</v>
      </c>
      <c r="AA698" s="27" t="s">
        <v>1928</v>
      </c>
      <c r="AB698" s="28">
        <f t="shared" si="82"/>
        <v>86.051000000000002</v>
      </c>
      <c r="AC698" s="28">
        <f ca="1">[3]!RandTruncNormal(AB698,VLOOKUP(Y698,$AZ$1:$BD$4,4,FALSE),0,VLOOKUP(Y698,$AZ$1:$BD$4,5,FALSE))</f>
        <v>77.514203286183673</v>
      </c>
      <c r="AD698" s="28">
        <f t="shared" si="83"/>
        <v>71.933222222222227</v>
      </c>
      <c r="AE698" s="28">
        <f ca="1">[3]!RandTruncNormal(AD698,VLOOKUP(Y698,$AZ$1:$BD$4,4,FALSE),0,VLOOKUP(Y698,$AZ$1:$BD$4,5,FALSE))</f>
        <v>85.82945455088489</v>
      </c>
      <c r="AF698" s="29">
        <f t="shared" si="80"/>
        <v>-0.22222222222222221</v>
      </c>
      <c r="AG698" s="29">
        <f t="shared" si="81"/>
        <v>-0.22222222222222221</v>
      </c>
      <c r="AH698" s="28">
        <f t="shared" si="87"/>
        <v>-14.117777777777777</v>
      </c>
      <c r="AI698" s="28">
        <f t="shared" si="84"/>
        <v>-14.117777777777777</v>
      </c>
      <c r="AJ698" s="13">
        <f t="shared" ca="1" si="85"/>
        <v>8.3152512647012173</v>
      </c>
      <c r="AK698" s="68">
        <v>0</v>
      </c>
      <c r="AL698" s="68">
        <v>0</v>
      </c>
      <c r="AM698" s="68" t="str">
        <f t="shared" si="86"/>
        <v>Non-Anthropogenic</v>
      </c>
      <c r="AO698" s="68"/>
      <c r="AP698" s="68"/>
      <c r="AY698" s="68"/>
      <c r="AZ698" s="68"/>
    </row>
    <row r="699" spans="1:52">
      <c r="A699" s="27">
        <v>1639</v>
      </c>
      <c r="B699" s="27" t="s">
        <v>953</v>
      </c>
      <c r="C699" s="27" t="s">
        <v>808</v>
      </c>
      <c r="D699" s="27">
        <v>10.84614</v>
      </c>
      <c r="E699" s="27">
        <v>-83.75488</v>
      </c>
      <c r="F699" s="27" t="s">
        <v>65</v>
      </c>
      <c r="G699" s="27">
        <v>6</v>
      </c>
      <c r="H699" s="27" t="s">
        <v>53</v>
      </c>
      <c r="I699" s="27" t="s">
        <v>54</v>
      </c>
      <c r="J699" s="27" t="s">
        <v>897</v>
      </c>
      <c r="K699" s="27"/>
      <c r="L699" s="27" t="s">
        <v>61</v>
      </c>
      <c r="M699" s="27" t="s">
        <v>65</v>
      </c>
      <c r="N699" s="27">
        <v>6</v>
      </c>
      <c r="O699" s="27" t="s">
        <v>53</v>
      </c>
      <c r="P699" s="27" t="s">
        <v>870</v>
      </c>
      <c r="Q699" s="27">
        <v>2016</v>
      </c>
      <c r="R699" s="27"/>
      <c r="S699" s="27" t="s">
        <v>53</v>
      </c>
      <c r="T699" s="27"/>
      <c r="U699" s="27"/>
      <c r="V699" s="27" t="s">
        <v>953</v>
      </c>
      <c r="W699" s="27">
        <v>10.84614</v>
      </c>
      <c r="X699" s="27">
        <v>-83.75488</v>
      </c>
      <c r="Y699" s="27" t="s">
        <v>1983</v>
      </c>
      <c r="Z699" s="27" t="s">
        <v>1979</v>
      </c>
      <c r="AA699" s="27" t="s">
        <v>1929</v>
      </c>
      <c r="AB699" s="28">
        <f t="shared" si="82"/>
        <v>64.87433333333334</v>
      </c>
      <c r="AC699" s="28">
        <f ca="1">[3]!RandTruncNormal(AB699,VLOOKUP(Y699,$AZ$1:$BD$4,4,FALSE),0,VLOOKUP(Y699,$AZ$1:$BD$4,5,FALSE))</f>
        <v>102.8034233724221</v>
      </c>
      <c r="AD699" s="28">
        <f t="shared" si="83"/>
        <v>64.87433333333334</v>
      </c>
      <c r="AE699" s="28">
        <f ca="1">[3]!RandTruncNormal(AD699,VLOOKUP(Y699,$AZ$1:$BD$4,4,FALSE),0,VLOOKUP(Y699,$AZ$1:$BD$4,5,FALSE))</f>
        <v>25.283917763065922</v>
      </c>
      <c r="AF699" s="29">
        <f t="shared" si="80"/>
        <v>0</v>
      </c>
      <c r="AG699" s="29">
        <f t="shared" si="81"/>
        <v>0</v>
      </c>
      <c r="AH699" s="28">
        <f t="shared" si="87"/>
        <v>0</v>
      </c>
      <c r="AI699" s="28">
        <f t="shared" si="84"/>
        <v>0</v>
      </c>
      <c r="AJ699" s="13">
        <f t="shared" ca="1" si="85"/>
        <v>-77.519505609356173</v>
      </c>
      <c r="AK699" s="68">
        <v>0</v>
      </c>
      <c r="AL699" s="68">
        <v>0</v>
      </c>
      <c r="AM699" s="68" t="str">
        <f t="shared" si="86"/>
        <v>Non-Anthropogenic</v>
      </c>
      <c r="AO699" s="68"/>
      <c r="AP699" s="68"/>
      <c r="AY699" s="68"/>
      <c r="AZ699" s="68"/>
    </row>
    <row r="700" spans="1:52">
      <c r="A700" s="27">
        <v>1642</v>
      </c>
      <c r="B700" s="27" t="s">
        <v>954</v>
      </c>
      <c r="C700" s="27" t="s">
        <v>808</v>
      </c>
      <c r="D700" s="27">
        <v>11.27101</v>
      </c>
      <c r="E700" s="27">
        <v>-83.92398</v>
      </c>
      <c r="F700" s="27" t="s">
        <v>66</v>
      </c>
      <c r="G700" s="27">
        <v>9</v>
      </c>
      <c r="H700" s="27" t="s">
        <v>53</v>
      </c>
      <c r="I700" s="27" t="s">
        <v>54</v>
      </c>
      <c r="J700" s="27" t="s">
        <v>820</v>
      </c>
      <c r="K700" s="27"/>
      <c r="L700" s="27" t="s">
        <v>61</v>
      </c>
      <c r="M700" s="27" t="s">
        <v>66</v>
      </c>
      <c r="N700" s="27">
        <v>9</v>
      </c>
      <c r="O700" s="27" t="s">
        <v>53</v>
      </c>
      <c r="P700" s="27" t="s">
        <v>57</v>
      </c>
      <c r="Q700" s="27" t="s">
        <v>840</v>
      </c>
      <c r="R700" s="27"/>
      <c r="S700" s="27" t="s">
        <v>53</v>
      </c>
      <c r="T700" s="27"/>
      <c r="U700" s="27"/>
      <c r="V700" s="27" t="s">
        <v>954</v>
      </c>
      <c r="W700" s="27">
        <v>11.27101</v>
      </c>
      <c r="X700" s="27">
        <v>-83.92398</v>
      </c>
      <c r="Y700" s="27" t="s">
        <v>1983</v>
      </c>
      <c r="Z700" s="27" t="s">
        <v>1979</v>
      </c>
      <c r="AA700" s="27" t="s">
        <v>1929</v>
      </c>
      <c r="AB700" s="28">
        <f t="shared" si="82"/>
        <v>86.051000000000002</v>
      </c>
      <c r="AC700" s="28">
        <f ca="1">[3]!RandTruncNormal(AB700,VLOOKUP(Y700,$AZ$1:$BD$4,4,FALSE),0,VLOOKUP(Y700,$AZ$1:$BD$4,5,FALSE))</f>
        <v>66.261378372702239</v>
      </c>
      <c r="AD700" s="28">
        <f t="shared" si="83"/>
        <v>86.051000000000002</v>
      </c>
      <c r="AE700" s="28">
        <f ca="1">[3]!RandTruncNormal(AD700,VLOOKUP(Y700,$AZ$1:$BD$4,4,FALSE),0,VLOOKUP(Y700,$AZ$1:$BD$4,5,FALSE))</f>
        <v>79.518586027254699</v>
      </c>
      <c r="AF700" s="29">
        <f t="shared" si="80"/>
        <v>0</v>
      </c>
      <c r="AG700" s="29">
        <f t="shared" si="81"/>
        <v>0</v>
      </c>
      <c r="AH700" s="28">
        <f t="shared" si="87"/>
        <v>0</v>
      </c>
      <c r="AI700" s="28">
        <f t="shared" si="84"/>
        <v>0</v>
      </c>
      <c r="AJ700" s="13">
        <f t="shared" ca="1" si="85"/>
        <v>13.25720765455246</v>
      </c>
      <c r="AK700" s="68">
        <v>0</v>
      </c>
      <c r="AL700" s="68">
        <v>0</v>
      </c>
      <c r="AM700" s="68" t="str">
        <f t="shared" si="86"/>
        <v>Non-Anthropogenic</v>
      </c>
      <c r="AO700" s="68"/>
      <c r="AP700" s="68"/>
      <c r="AY700" s="68"/>
      <c r="AZ700" s="68"/>
    </row>
    <row r="701" spans="1:52">
      <c r="A701" s="27">
        <v>1643</v>
      </c>
      <c r="B701" s="27" t="s">
        <v>955</v>
      </c>
      <c r="C701" s="27" t="s">
        <v>808</v>
      </c>
      <c r="D701" s="27">
        <v>11.908099999999999</v>
      </c>
      <c r="E701" s="27">
        <v>-84.052239999999998</v>
      </c>
      <c r="F701" s="27" t="s">
        <v>66</v>
      </c>
      <c r="G701" s="27">
        <v>9</v>
      </c>
      <c r="H701" s="27" t="s">
        <v>53</v>
      </c>
      <c r="I701" s="27" t="s">
        <v>54</v>
      </c>
      <c r="J701" s="27" t="s">
        <v>818</v>
      </c>
      <c r="K701" s="27"/>
      <c r="L701" s="27" t="s">
        <v>61</v>
      </c>
      <c r="M701" s="27" t="s">
        <v>66</v>
      </c>
      <c r="N701" s="27">
        <v>9</v>
      </c>
      <c r="O701" s="27" t="s">
        <v>53</v>
      </c>
      <c r="P701" s="27" t="s">
        <v>57</v>
      </c>
      <c r="Q701" s="27" t="s">
        <v>865</v>
      </c>
      <c r="R701" s="27"/>
      <c r="S701" s="27" t="s">
        <v>53</v>
      </c>
      <c r="T701" s="27"/>
      <c r="U701" s="27"/>
      <c r="V701" s="27" t="s">
        <v>955</v>
      </c>
      <c r="W701" s="27">
        <v>11.908099999999999</v>
      </c>
      <c r="X701" s="27">
        <v>-84.052239999999998</v>
      </c>
      <c r="Y701" s="27" t="s">
        <v>1983</v>
      </c>
      <c r="Z701" s="27" t="s">
        <v>1979</v>
      </c>
      <c r="AA701" s="27" t="s">
        <v>1929</v>
      </c>
      <c r="AB701" s="28">
        <f t="shared" si="82"/>
        <v>86.051000000000002</v>
      </c>
      <c r="AC701" s="28">
        <f ca="1">[3]!RandTruncNormal(AB701,VLOOKUP(Y701,$AZ$1:$BD$4,4,FALSE),0,VLOOKUP(Y701,$AZ$1:$BD$4,5,FALSE))</f>
        <v>138.42543843705127</v>
      </c>
      <c r="AD701" s="28">
        <f t="shared" si="83"/>
        <v>86.051000000000002</v>
      </c>
      <c r="AE701" s="28">
        <f ca="1">[3]!RandTruncNormal(AD701,VLOOKUP(Y701,$AZ$1:$BD$4,4,FALSE),0,VLOOKUP(Y701,$AZ$1:$BD$4,5,FALSE))</f>
        <v>66.409871978611775</v>
      </c>
      <c r="AF701" s="29">
        <f t="shared" si="80"/>
        <v>0</v>
      </c>
      <c r="AG701" s="29">
        <f t="shared" si="81"/>
        <v>0</v>
      </c>
      <c r="AH701" s="28">
        <f t="shared" si="87"/>
        <v>0</v>
      </c>
      <c r="AI701" s="28">
        <f t="shared" si="84"/>
        <v>0</v>
      </c>
      <c r="AJ701" s="13">
        <f t="shared" ca="1" si="85"/>
        <v>-72.015566458439494</v>
      </c>
      <c r="AK701" s="68">
        <v>1</v>
      </c>
      <c r="AL701" s="68">
        <v>0</v>
      </c>
      <c r="AM701" s="68" t="str">
        <f t="shared" si="86"/>
        <v>Anthropogenic_rivers</v>
      </c>
      <c r="AO701" s="68"/>
      <c r="AP701" s="68"/>
      <c r="AY701" s="68"/>
      <c r="AZ701" s="68"/>
    </row>
    <row r="702" spans="1:52">
      <c r="A702" s="27">
        <v>1645</v>
      </c>
      <c r="B702" s="27" t="s">
        <v>956</v>
      </c>
      <c r="C702" s="27" t="s">
        <v>957</v>
      </c>
      <c r="D702" s="27">
        <v>12.97048</v>
      </c>
      <c r="E702" s="27">
        <v>-84.136560000000003</v>
      </c>
      <c r="F702" s="27" t="s">
        <v>66</v>
      </c>
      <c r="G702" s="27">
        <v>9</v>
      </c>
      <c r="H702" s="27" t="s">
        <v>53</v>
      </c>
      <c r="I702" s="27" t="s">
        <v>54</v>
      </c>
      <c r="J702" s="27" t="s">
        <v>958</v>
      </c>
      <c r="K702" s="27"/>
      <c r="L702" s="27" t="s">
        <v>61</v>
      </c>
      <c r="M702" s="27" t="s">
        <v>66</v>
      </c>
      <c r="N702" s="27">
        <v>9</v>
      </c>
      <c r="O702" s="27" t="s">
        <v>53</v>
      </c>
      <c r="P702" s="27" t="s">
        <v>54</v>
      </c>
      <c r="Q702" s="27" t="s">
        <v>959</v>
      </c>
      <c r="R702" s="27"/>
      <c r="S702" s="27" t="s">
        <v>61</v>
      </c>
      <c r="T702" s="27"/>
      <c r="U702" s="27"/>
      <c r="V702" s="27" t="s">
        <v>956</v>
      </c>
      <c r="W702" s="27">
        <v>12.97048</v>
      </c>
      <c r="X702" s="27">
        <v>-84.136560000000003</v>
      </c>
      <c r="Y702" s="27" t="s">
        <v>1983</v>
      </c>
      <c r="Z702" s="27" t="s">
        <v>1979</v>
      </c>
      <c r="AA702" s="27" t="s">
        <v>1929</v>
      </c>
      <c r="AB702" s="28">
        <f t="shared" si="82"/>
        <v>86.051000000000002</v>
      </c>
      <c r="AC702" s="28">
        <f ca="1">[3]!RandTruncNormal(AB702,VLOOKUP(Y702,$AZ$1:$BD$4,4,FALSE),0,VLOOKUP(Y702,$AZ$1:$BD$4,5,FALSE))</f>
        <v>84.719083596209714</v>
      </c>
      <c r="AD702" s="28">
        <f t="shared" si="83"/>
        <v>86.051000000000002</v>
      </c>
      <c r="AE702" s="28">
        <f ca="1">[3]!RandTruncNormal(AD702,VLOOKUP(Y702,$AZ$1:$BD$4,4,FALSE),0,VLOOKUP(Y702,$AZ$1:$BD$4,5,FALSE))</f>
        <v>109.55762611156625</v>
      </c>
      <c r="AF702" s="29">
        <f t="shared" si="80"/>
        <v>0</v>
      </c>
      <c r="AG702" s="29">
        <f t="shared" si="81"/>
        <v>0</v>
      </c>
      <c r="AH702" s="28">
        <f t="shared" si="87"/>
        <v>0</v>
      </c>
      <c r="AI702" s="28">
        <f t="shared" si="84"/>
        <v>0</v>
      </c>
      <c r="AJ702" s="13">
        <f t="shared" ca="1" si="85"/>
        <v>24.838542515356536</v>
      </c>
      <c r="AK702" s="68">
        <v>0</v>
      </c>
      <c r="AL702" s="68">
        <v>1</v>
      </c>
      <c r="AM702" s="68" t="str">
        <f t="shared" si="86"/>
        <v>Anthopogenic_roads</v>
      </c>
      <c r="AO702" s="68"/>
      <c r="AP702" s="68"/>
      <c r="AY702" s="68"/>
      <c r="AZ702" s="68"/>
    </row>
    <row r="703" spans="1:52">
      <c r="A703" s="27">
        <v>1648</v>
      </c>
      <c r="B703" s="27" t="s">
        <v>963</v>
      </c>
      <c r="C703" s="27" t="s">
        <v>957</v>
      </c>
      <c r="D703" s="27">
        <v>13.396000000000001</v>
      </c>
      <c r="E703" s="27">
        <v>-85.114900000000006</v>
      </c>
      <c r="F703" s="27" t="s">
        <v>66</v>
      </c>
      <c r="G703" s="27">
        <v>9</v>
      </c>
      <c r="H703" s="27" t="s">
        <v>53</v>
      </c>
      <c r="I703" s="27" t="s">
        <v>54</v>
      </c>
      <c r="J703" s="27" t="s">
        <v>960</v>
      </c>
      <c r="K703" s="27"/>
      <c r="L703" s="27" t="s">
        <v>61</v>
      </c>
      <c r="M703" s="27" t="s">
        <v>66</v>
      </c>
      <c r="N703" s="27">
        <v>7</v>
      </c>
      <c r="O703" s="27" t="s">
        <v>53</v>
      </c>
      <c r="P703" s="27" t="s">
        <v>57</v>
      </c>
      <c r="Q703" s="27" t="s">
        <v>964</v>
      </c>
      <c r="R703" s="27"/>
      <c r="S703" s="27" t="s">
        <v>53</v>
      </c>
      <c r="T703" s="27"/>
      <c r="U703" s="27"/>
      <c r="V703" s="27" t="s">
        <v>963</v>
      </c>
      <c r="W703" s="27">
        <v>13.396000000000001</v>
      </c>
      <c r="X703" s="27">
        <v>-85.114900000000006</v>
      </c>
      <c r="Y703" s="27" t="s">
        <v>1983</v>
      </c>
      <c r="Z703" s="27" t="s">
        <v>1977</v>
      </c>
      <c r="AA703" s="27" t="s">
        <v>1929</v>
      </c>
      <c r="AB703" s="28">
        <f t="shared" si="82"/>
        <v>86.051000000000002</v>
      </c>
      <c r="AC703" s="28">
        <f ca="1">[3]!RandTruncNormal(AB703,VLOOKUP(Y703,$AZ$1:$BD$4,4,FALSE),0,VLOOKUP(Y703,$AZ$1:$BD$4,5,FALSE))</f>
        <v>61.906509139377839</v>
      </c>
      <c r="AD703" s="28">
        <f t="shared" si="83"/>
        <v>71.933222222222227</v>
      </c>
      <c r="AE703" s="28">
        <f ca="1">[3]!RandTruncNormal(AD703,VLOOKUP(Y703,$AZ$1:$BD$4,4,FALSE),0,VLOOKUP(Y703,$AZ$1:$BD$4,5,FALSE))</f>
        <v>66.14195611872465</v>
      </c>
      <c r="AF703" s="29">
        <f t="shared" si="80"/>
        <v>-0.22222222222222221</v>
      </c>
      <c r="AG703" s="29">
        <f t="shared" si="81"/>
        <v>-0.22222222222222221</v>
      </c>
      <c r="AH703" s="28">
        <f t="shared" si="87"/>
        <v>-14.117777777777777</v>
      </c>
      <c r="AI703" s="28">
        <f t="shared" si="84"/>
        <v>-14.117777777777777</v>
      </c>
      <c r="AJ703" s="13">
        <f t="shared" ca="1" si="85"/>
        <v>4.2354469793468112</v>
      </c>
      <c r="AK703" s="68">
        <v>1</v>
      </c>
      <c r="AL703" s="68">
        <v>0</v>
      </c>
      <c r="AM703" s="68" t="str">
        <f t="shared" si="86"/>
        <v>Anthropogenic_rivers</v>
      </c>
      <c r="AO703" s="68"/>
      <c r="AP703" s="68"/>
      <c r="AY703" s="68"/>
      <c r="AZ703" s="68"/>
    </row>
    <row r="704" spans="1:52">
      <c r="A704" s="27">
        <v>1664</v>
      </c>
      <c r="B704" s="27" t="s">
        <v>968</v>
      </c>
      <c r="C704" s="27" t="s">
        <v>957</v>
      </c>
      <c r="D704" s="27">
        <v>13.565569999999999</v>
      </c>
      <c r="E704" s="27">
        <v>-85.709900000000005</v>
      </c>
      <c r="F704" s="27" t="s">
        <v>66</v>
      </c>
      <c r="G704" s="27">
        <v>9</v>
      </c>
      <c r="H704" s="27" t="s">
        <v>53</v>
      </c>
      <c r="I704" s="27" t="s">
        <v>54</v>
      </c>
      <c r="J704" s="27" t="s">
        <v>969</v>
      </c>
      <c r="K704" s="27"/>
      <c r="L704" s="27" t="s">
        <v>61</v>
      </c>
      <c r="M704" s="27" t="s">
        <v>66</v>
      </c>
      <c r="N704" s="27">
        <v>9</v>
      </c>
      <c r="O704" s="27" t="s">
        <v>53</v>
      </c>
      <c r="P704" s="27" t="s">
        <v>57</v>
      </c>
      <c r="Q704" s="27" t="s">
        <v>970</v>
      </c>
      <c r="R704" s="27"/>
      <c r="S704" s="27" t="s">
        <v>53</v>
      </c>
      <c r="T704" s="27"/>
      <c r="U704" s="27"/>
      <c r="V704" s="27" t="s">
        <v>968</v>
      </c>
      <c r="W704" s="27">
        <v>13.565569999999999</v>
      </c>
      <c r="X704" s="27">
        <v>-85.709900000000005</v>
      </c>
      <c r="Y704" s="27" t="s">
        <v>1983</v>
      </c>
      <c r="Z704" s="27" t="s">
        <v>1979</v>
      </c>
      <c r="AA704" s="27" t="s">
        <v>1929</v>
      </c>
      <c r="AB704" s="28">
        <f t="shared" si="82"/>
        <v>86.051000000000002</v>
      </c>
      <c r="AC704" s="28">
        <f ca="1">[3]!RandTruncNormal(AB704,VLOOKUP(Y704,$AZ$1:$BD$4,4,FALSE),0,VLOOKUP(Y704,$AZ$1:$BD$4,5,FALSE))</f>
        <v>127.29979567928727</v>
      </c>
      <c r="AD704" s="28">
        <f t="shared" si="83"/>
        <v>86.051000000000002</v>
      </c>
      <c r="AE704" s="28">
        <f ca="1">[3]!RandTruncNormal(AD704,VLOOKUP(Y704,$AZ$1:$BD$4,4,FALSE),0,VLOOKUP(Y704,$AZ$1:$BD$4,5,FALSE))</f>
        <v>29.068400148840425</v>
      </c>
      <c r="AF704" s="29">
        <f t="shared" si="80"/>
        <v>0</v>
      </c>
      <c r="AG704" s="29">
        <f t="shared" si="81"/>
        <v>0</v>
      </c>
      <c r="AH704" s="28">
        <f t="shared" si="87"/>
        <v>0</v>
      </c>
      <c r="AI704" s="28">
        <f t="shared" si="84"/>
        <v>0</v>
      </c>
      <c r="AJ704" s="13">
        <f t="shared" ca="1" si="85"/>
        <v>-98.231395530446846</v>
      </c>
      <c r="AK704" s="68">
        <v>0</v>
      </c>
      <c r="AL704" s="68">
        <v>0</v>
      </c>
      <c r="AM704" s="68" t="str">
        <f t="shared" si="86"/>
        <v>Non-Anthropogenic</v>
      </c>
      <c r="AO704" s="68"/>
      <c r="AP704" s="68"/>
      <c r="AY704" s="68"/>
      <c r="AZ704" s="68"/>
    </row>
    <row r="705" spans="1:52">
      <c r="A705" s="27">
        <v>1682</v>
      </c>
      <c r="B705" s="27" t="s">
        <v>974</v>
      </c>
      <c r="C705" s="27" t="s">
        <v>957</v>
      </c>
      <c r="D705" s="27">
        <v>13.65015</v>
      </c>
      <c r="E705" s="27">
        <v>-84.689099999999996</v>
      </c>
      <c r="F705" s="27" t="s">
        <v>65</v>
      </c>
      <c r="G705" s="27">
        <v>5</v>
      </c>
      <c r="H705" s="27" t="s">
        <v>53</v>
      </c>
      <c r="I705" s="27" t="s">
        <v>54</v>
      </c>
      <c r="J705" s="27" t="s">
        <v>960</v>
      </c>
      <c r="K705" s="27"/>
      <c r="L705" s="27" t="s">
        <v>61</v>
      </c>
      <c r="M705" s="27" t="s">
        <v>65</v>
      </c>
      <c r="N705" s="27">
        <v>3</v>
      </c>
      <c r="O705" s="27" t="s">
        <v>53</v>
      </c>
      <c r="P705" s="27" t="s">
        <v>57</v>
      </c>
      <c r="Q705" s="27" t="s">
        <v>972</v>
      </c>
      <c r="R705" s="27"/>
      <c r="S705" s="27" t="s">
        <v>53</v>
      </c>
      <c r="T705" s="27"/>
      <c r="U705" s="27"/>
      <c r="V705" s="27" t="s">
        <v>974</v>
      </c>
      <c r="W705" s="27">
        <v>13.65015</v>
      </c>
      <c r="X705" s="27">
        <v>-84.689099999999996</v>
      </c>
      <c r="Y705" s="27" t="s">
        <v>1983</v>
      </c>
      <c r="Z705" s="27" t="s">
        <v>1977</v>
      </c>
      <c r="AA705" s="27" t="s">
        <v>1928</v>
      </c>
      <c r="AB705" s="28">
        <f t="shared" si="82"/>
        <v>57.815444444444445</v>
      </c>
      <c r="AC705" s="28">
        <f ca="1">[3]!RandTruncNormal(AB705,VLOOKUP(Y705,$AZ$1:$BD$4,4,FALSE),0,VLOOKUP(Y705,$AZ$1:$BD$4,5,FALSE))</f>
        <v>44.413398285471779</v>
      </c>
      <c r="AD705" s="28">
        <f t="shared" si="83"/>
        <v>43.697666666666663</v>
      </c>
      <c r="AE705" s="28">
        <f ca="1">[3]!RandTruncNormal(AD705,VLOOKUP(Y705,$AZ$1:$BD$4,4,FALSE),0,VLOOKUP(Y705,$AZ$1:$BD$4,5,FALSE))</f>
        <v>10.319565126448952</v>
      </c>
      <c r="AF705" s="29">
        <f t="shared" si="80"/>
        <v>-0.22222222222222221</v>
      </c>
      <c r="AG705" s="29">
        <f t="shared" si="81"/>
        <v>-0.22222222222222221</v>
      </c>
      <c r="AH705" s="28">
        <f t="shared" si="87"/>
        <v>-14.117777777777777</v>
      </c>
      <c r="AI705" s="28">
        <f t="shared" si="84"/>
        <v>-14.117777777777777</v>
      </c>
      <c r="AJ705" s="13">
        <f t="shared" ca="1" si="85"/>
        <v>-34.093833159022829</v>
      </c>
      <c r="AK705" s="68">
        <v>1</v>
      </c>
      <c r="AL705" s="68">
        <v>1</v>
      </c>
      <c r="AM705" s="68" t="str">
        <f t="shared" si="86"/>
        <v>Anthropogenic_roads_rivers</v>
      </c>
      <c r="AO705" s="68"/>
      <c r="AP705" s="68"/>
      <c r="AY705" s="68"/>
      <c r="AZ705" s="68"/>
    </row>
    <row r="706" spans="1:52">
      <c r="A706" s="27">
        <v>1685</v>
      </c>
      <c r="B706" s="27" t="s">
        <v>976</v>
      </c>
      <c r="C706" s="27" t="s">
        <v>957</v>
      </c>
      <c r="D706" s="27">
        <v>13.5657</v>
      </c>
      <c r="E706" s="27">
        <v>-85.242410000000007</v>
      </c>
      <c r="F706" s="27" t="s">
        <v>65</v>
      </c>
      <c r="G706" s="27">
        <v>6</v>
      </c>
      <c r="H706" s="27" t="s">
        <v>53</v>
      </c>
      <c r="I706" s="27" t="s">
        <v>54</v>
      </c>
      <c r="J706" s="27" t="s">
        <v>966</v>
      </c>
      <c r="K706" s="27"/>
      <c r="L706" s="27" t="s">
        <v>61</v>
      </c>
      <c r="M706" s="27" t="s">
        <v>65</v>
      </c>
      <c r="N706" s="27">
        <v>5</v>
      </c>
      <c r="O706" s="27" t="s">
        <v>53</v>
      </c>
      <c r="P706" s="27" t="s">
        <v>57</v>
      </c>
      <c r="Q706" s="27" t="s">
        <v>973</v>
      </c>
      <c r="R706" s="27"/>
      <c r="S706" s="27" t="s">
        <v>53</v>
      </c>
      <c r="T706" s="27"/>
      <c r="U706" s="27"/>
      <c r="V706" s="27" t="s">
        <v>976</v>
      </c>
      <c r="W706" s="27">
        <v>13.5657</v>
      </c>
      <c r="X706" s="27">
        <v>-85.242410000000007</v>
      </c>
      <c r="Y706" s="27" t="s">
        <v>1983</v>
      </c>
      <c r="Z706" s="27" t="s">
        <v>1977</v>
      </c>
      <c r="AA706" s="27" t="s">
        <v>1929</v>
      </c>
      <c r="AB706" s="28">
        <f t="shared" si="82"/>
        <v>64.87433333333334</v>
      </c>
      <c r="AC706" s="28">
        <f ca="1">[3]!RandTruncNormal(AB706,VLOOKUP(Y706,$AZ$1:$BD$4,4,FALSE),0,VLOOKUP(Y706,$AZ$1:$BD$4,5,FALSE))</f>
        <v>50.364023420215489</v>
      </c>
      <c r="AD706" s="28">
        <f t="shared" si="83"/>
        <v>57.815444444444445</v>
      </c>
      <c r="AE706" s="28">
        <f ca="1">[3]!RandTruncNormal(AD706,VLOOKUP(Y706,$AZ$1:$BD$4,4,FALSE),0,VLOOKUP(Y706,$AZ$1:$BD$4,5,FALSE))</f>
        <v>102.00490746193486</v>
      </c>
      <c r="AF706" s="29">
        <f t="shared" ref="AF706:AF769" si="88">(N706-G706)/9</f>
        <v>-0.1111111111111111</v>
      </c>
      <c r="AG706" s="29">
        <f t="shared" ref="AG706:AG769" si="89">+IF(OR(AF706=1/9,AF706=-1/9,AF706=0),0,AF706)</f>
        <v>0</v>
      </c>
      <c r="AH706" s="28">
        <f t="shared" si="87"/>
        <v>0</v>
      </c>
      <c r="AI706" s="28">
        <f t="shared" si="84"/>
        <v>-7.0588888888888883</v>
      </c>
      <c r="AJ706" s="13">
        <f t="shared" ca="1" si="85"/>
        <v>51.640884041719374</v>
      </c>
      <c r="AK706" s="68">
        <v>0</v>
      </c>
      <c r="AL706" s="68">
        <v>0</v>
      </c>
      <c r="AM706" s="68" t="str">
        <f t="shared" si="86"/>
        <v>Non-Anthropogenic</v>
      </c>
      <c r="AO706" s="68"/>
      <c r="AP706" s="68"/>
      <c r="AY706" s="68"/>
      <c r="AZ706" s="68"/>
    </row>
    <row r="707" spans="1:52">
      <c r="A707" s="27">
        <v>1686</v>
      </c>
      <c r="B707" s="27" t="s">
        <v>977</v>
      </c>
      <c r="C707" s="27" t="s">
        <v>957</v>
      </c>
      <c r="D707" s="27">
        <v>13.565670000000001</v>
      </c>
      <c r="E707" s="27">
        <v>-84.987409999999997</v>
      </c>
      <c r="F707" s="27" t="s">
        <v>66</v>
      </c>
      <c r="G707" s="27">
        <v>9</v>
      </c>
      <c r="H707" s="27" t="s">
        <v>53</v>
      </c>
      <c r="I707" s="27" t="s">
        <v>54</v>
      </c>
      <c r="J707" s="27" t="s">
        <v>960</v>
      </c>
      <c r="K707" s="27"/>
      <c r="L707" s="27" t="s">
        <v>61</v>
      </c>
      <c r="M707" s="27" t="s">
        <v>66</v>
      </c>
      <c r="N707" s="27">
        <v>7</v>
      </c>
      <c r="O707" s="27" t="s">
        <v>53</v>
      </c>
      <c r="P707" s="27" t="s">
        <v>57</v>
      </c>
      <c r="Q707" s="27" t="s">
        <v>971</v>
      </c>
      <c r="R707" s="27"/>
      <c r="S707" s="27" t="s">
        <v>53</v>
      </c>
      <c r="T707" s="27"/>
      <c r="U707" s="27"/>
      <c r="V707" s="27" t="s">
        <v>977</v>
      </c>
      <c r="W707" s="27">
        <v>13.565670000000001</v>
      </c>
      <c r="X707" s="27">
        <v>-84.987409999999997</v>
      </c>
      <c r="Y707" s="27" t="s">
        <v>1983</v>
      </c>
      <c r="Z707" s="27" t="s">
        <v>1977</v>
      </c>
      <c r="AA707" s="27" t="s">
        <v>1929</v>
      </c>
      <c r="AB707" s="28">
        <f t="shared" ref="AB707:AB770" si="90">VLOOKUP(Y707,$AZ$1:$BD$4,2,FALSE)*(G707/9)+VLOOKUP(Y707,$AZ$1:$BD$4,3,FALSE)</f>
        <v>86.051000000000002</v>
      </c>
      <c r="AC707" s="28">
        <f ca="1">[3]!RandTruncNormal(AB707,VLOOKUP(Y707,$AZ$1:$BD$4,4,FALSE),0,VLOOKUP(Y707,$AZ$1:$BD$4,5,FALSE))</f>
        <v>125.72006466487777</v>
      </c>
      <c r="AD707" s="28">
        <f t="shared" ref="AD707:AD770" si="91">VLOOKUP(Y707,$AZ$1:$BD$4,2,FALSE)*(N707/9)+VLOOKUP(Y707,$AZ$1:$BD$4,3,FALSE)</f>
        <v>71.933222222222227</v>
      </c>
      <c r="AE707" s="28">
        <f ca="1">[3]!RandTruncNormal(AD707,VLOOKUP(Y707,$AZ$1:$BD$4,4,FALSE),0,VLOOKUP(Y707,$AZ$1:$BD$4,5,FALSE))</f>
        <v>44.493827461151518</v>
      </c>
      <c r="AF707" s="29">
        <f t="shared" si="88"/>
        <v>-0.22222222222222221</v>
      </c>
      <c r="AG707" s="29">
        <f t="shared" si="89"/>
        <v>-0.22222222222222221</v>
      </c>
      <c r="AH707" s="28">
        <f t="shared" si="87"/>
        <v>-14.117777777777777</v>
      </c>
      <c r="AI707" s="28">
        <f t="shared" ref="AI707:AI770" si="92">VLOOKUP(Y707,$AZ$1:$BD$4,2,FALSE)*AF707</f>
        <v>-14.117777777777777</v>
      </c>
      <c r="AJ707" s="13">
        <f t="shared" ref="AJ707:AJ770" ca="1" si="93">AE707-AC707</f>
        <v>-81.226237203726242</v>
      </c>
      <c r="AK707" s="68">
        <v>0</v>
      </c>
      <c r="AL707" s="68">
        <v>0</v>
      </c>
      <c r="AM707" s="68" t="str">
        <f t="shared" ref="AM707:AM770" si="94">IF(AND(AK707=0,AL707=0),"Non-Anthropogenic",IF(AND(AK707=1,AL707=0),"Anthropogenic_rivers",IF(AND(AK707=0,AL707=1),"Anthopogenic_roads",IF(AND(AK707=1,AL707=1),"Anthropogenic_roads_rivers",0))))</f>
        <v>Non-Anthropogenic</v>
      </c>
      <c r="AO707" s="68"/>
      <c r="AP707" s="68"/>
      <c r="AY707" s="68"/>
      <c r="AZ707" s="68"/>
    </row>
    <row r="708" spans="1:52">
      <c r="A708" s="27">
        <v>1687</v>
      </c>
      <c r="B708" s="27" t="s">
        <v>978</v>
      </c>
      <c r="C708" s="27" t="s">
        <v>957</v>
      </c>
      <c r="D708" s="27">
        <v>13.56561</v>
      </c>
      <c r="E708" s="27">
        <v>-84.732410000000002</v>
      </c>
      <c r="F708" s="27" t="s">
        <v>65</v>
      </c>
      <c r="G708" s="27">
        <v>6</v>
      </c>
      <c r="H708" s="27" t="s">
        <v>53</v>
      </c>
      <c r="I708" s="27" t="s">
        <v>54</v>
      </c>
      <c r="J708" s="27" t="s">
        <v>960</v>
      </c>
      <c r="K708" s="27"/>
      <c r="L708" s="27" t="s">
        <v>61</v>
      </c>
      <c r="M708" s="27" t="s">
        <v>65</v>
      </c>
      <c r="N708" s="27">
        <v>3</v>
      </c>
      <c r="O708" s="27" t="s">
        <v>53</v>
      </c>
      <c r="P708" s="27" t="s">
        <v>57</v>
      </c>
      <c r="Q708" s="27" t="s">
        <v>972</v>
      </c>
      <c r="R708" s="27"/>
      <c r="S708" s="27" t="s">
        <v>53</v>
      </c>
      <c r="T708" s="27"/>
      <c r="U708" s="27"/>
      <c r="V708" s="27" t="s">
        <v>978</v>
      </c>
      <c r="W708" s="27">
        <v>13.56561</v>
      </c>
      <c r="X708" s="27">
        <v>-84.732410000000002</v>
      </c>
      <c r="Y708" s="27" t="s">
        <v>1983</v>
      </c>
      <c r="Z708" s="27" t="s">
        <v>1977</v>
      </c>
      <c r="AA708" s="27" t="s">
        <v>1929</v>
      </c>
      <c r="AB708" s="28">
        <f t="shared" si="90"/>
        <v>64.87433333333334</v>
      </c>
      <c r="AC708" s="28">
        <f ca="1">[3]!RandTruncNormal(AB708,VLOOKUP(Y708,$AZ$1:$BD$4,4,FALSE),0,VLOOKUP(Y708,$AZ$1:$BD$4,5,FALSE))</f>
        <v>135.77238991816168</v>
      </c>
      <c r="AD708" s="28">
        <f t="shared" si="91"/>
        <v>43.697666666666663</v>
      </c>
      <c r="AE708" s="28">
        <f ca="1">[3]!RandTruncNormal(AD708,VLOOKUP(Y708,$AZ$1:$BD$4,4,FALSE),0,VLOOKUP(Y708,$AZ$1:$BD$4,5,FALSE))</f>
        <v>70.388684219138312</v>
      </c>
      <c r="AF708" s="29">
        <f t="shared" si="88"/>
        <v>-0.33333333333333331</v>
      </c>
      <c r="AG708" s="29">
        <f t="shared" si="89"/>
        <v>-0.33333333333333331</v>
      </c>
      <c r="AH708" s="28">
        <f t="shared" ref="AH708:AH771" si="95">VLOOKUP(Y708,$AZ$1:$BD$4,2,FALSE)*AG708</f>
        <v>-21.176666666666666</v>
      </c>
      <c r="AI708" s="28">
        <f t="shared" si="92"/>
        <v>-21.176666666666666</v>
      </c>
      <c r="AJ708" s="13">
        <f t="shared" ca="1" si="93"/>
        <v>-65.383705699023366</v>
      </c>
      <c r="AK708" s="68">
        <v>0</v>
      </c>
      <c r="AL708" s="68">
        <v>0</v>
      </c>
      <c r="AM708" s="68" t="str">
        <f t="shared" si="94"/>
        <v>Non-Anthropogenic</v>
      </c>
      <c r="AO708" s="68"/>
      <c r="AP708" s="68"/>
      <c r="AY708" s="68"/>
      <c r="AZ708" s="68"/>
    </row>
    <row r="709" spans="1:52">
      <c r="A709" s="27">
        <v>1688</v>
      </c>
      <c r="B709" s="27" t="s">
        <v>979</v>
      </c>
      <c r="C709" s="27" t="s">
        <v>957</v>
      </c>
      <c r="D709" s="27">
        <v>13.735609999999999</v>
      </c>
      <c r="E709" s="27">
        <v>-85.879840000000002</v>
      </c>
      <c r="F709" s="27" t="s">
        <v>65</v>
      </c>
      <c r="G709" s="27">
        <v>6</v>
      </c>
      <c r="H709" s="27" t="s">
        <v>53</v>
      </c>
      <c r="I709" s="27" t="s">
        <v>54</v>
      </c>
      <c r="J709" s="27" t="s">
        <v>980</v>
      </c>
      <c r="K709" s="27"/>
      <c r="L709" s="27" t="s">
        <v>61</v>
      </c>
      <c r="M709" s="27" t="s">
        <v>65</v>
      </c>
      <c r="N709" s="27">
        <v>5</v>
      </c>
      <c r="O709" s="27" t="s">
        <v>53</v>
      </c>
      <c r="P709" s="27" t="s">
        <v>57</v>
      </c>
      <c r="Q709" s="27" t="s">
        <v>981</v>
      </c>
      <c r="R709" s="27"/>
      <c r="S709" s="27" t="s">
        <v>53</v>
      </c>
      <c r="T709" s="27"/>
      <c r="U709" s="27"/>
      <c r="V709" s="27" t="s">
        <v>979</v>
      </c>
      <c r="W709" s="27">
        <v>13.735609999999999</v>
      </c>
      <c r="X709" s="27">
        <v>-85.879840000000002</v>
      </c>
      <c r="Y709" s="27" t="s">
        <v>1983</v>
      </c>
      <c r="Z709" s="27" t="s">
        <v>1977</v>
      </c>
      <c r="AA709" s="27" t="s">
        <v>1928</v>
      </c>
      <c r="AB709" s="28">
        <f t="shared" si="90"/>
        <v>64.87433333333334</v>
      </c>
      <c r="AC709" s="28">
        <f ca="1">[3]!RandTruncNormal(AB709,VLOOKUP(Y709,$AZ$1:$BD$4,4,FALSE),0,VLOOKUP(Y709,$AZ$1:$BD$4,5,FALSE))</f>
        <v>125.43917307510115</v>
      </c>
      <c r="AD709" s="28">
        <f t="shared" si="91"/>
        <v>57.815444444444445</v>
      </c>
      <c r="AE709" s="28">
        <f ca="1">[3]!RandTruncNormal(AD709,VLOOKUP(Y709,$AZ$1:$BD$4,4,FALSE),0,VLOOKUP(Y709,$AZ$1:$BD$4,5,FALSE))</f>
        <v>44.121032741451288</v>
      </c>
      <c r="AF709" s="29">
        <f t="shared" si="88"/>
        <v>-0.1111111111111111</v>
      </c>
      <c r="AG709" s="29">
        <f t="shared" si="89"/>
        <v>0</v>
      </c>
      <c r="AH709" s="28">
        <f t="shared" si="95"/>
        <v>0</v>
      </c>
      <c r="AI709" s="28">
        <f t="shared" si="92"/>
        <v>-7.0588888888888883</v>
      </c>
      <c r="AJ709" s="13">
        <f t="shared" ca="1" si="93"/>
        <v>-81.318140333649865</v>
      </c>
      <c r="AK709" s="68">
        <v>1</v>
      </c>
      <c r="AL709" s="68">
        <v>1</v>
      </c>
      <c r="AM709" s="68" t="str">
        <f t="shared" si="94"/>
        <v>Anthropogenic_roads_rivers</v>
      </c>
      <c r="AO709" s="68"/>
      <c r="AP709" s="68"/>
      <c r="AY709" s="68"/>
      <c r="AZ709" s="68"/>
    </row>
    <row r="710" spans="1:52">
      <c r="A710" s="27">
        <v>1692</v>
      </c>
      <c r="B710" s="27" t="s">
        <v>983</v>
      </c>
      <c r="C710" s="27" t="s">
        <v>957</v>
      </c>
      <c r="D710" s="27">
        <v>13.735379999999999</v>
      </c>
      <c r="E710" s="27">
        <v>-85.199849999999998</v>
      </c>
      <c r="F710" s="27" t="s">
        <v>66</v>
      </c>
      <c r="G710" s="27">
        <v>8</v>
      </c>
      <c r="H710" s="27" t="s">
        <v>53</v>
      </c>
      <c r="I710" s="27" t="s">
        <v>54</v>
      </c>
      <c r="J710" s="27" t="s">
        <v>966</v>
      </c>
      <c r="K710" s="27"/>
      <c r="L710" s="27" t="s">
        <v>61</v>
      </c>
      <c r="M710" s="27" t="s">
        <v>66</v>
      </c>
      <c r="N710" s="27">
        <v>8</v>
      </c>
      <c r="O710" s="27" t="s">
        <v>53</v>
      </c>
      <c r="P710" s="27" t="s">
        <v>57</v>
      </c>
      <c r="Q710" s="27" t="s">
        <v>984</v>
      </c>
      <c r="R710" s="27"/>
      <c r="S710" s="27" t="s">
        <v>53</v>
      </c>
      <c r="T710" s="27"/>
      <c r="U710" s="27"/>
      <c r="V710" s="27" t="s">
        <v>983</v>
      </c>
      <c r="W710" s="27">
        <v>13.735379999999999</v>
      </c>
      <c r="X710" s="27">
        <v>-85.199849999999998</v>
      </c>
      <c r="Y710" s="27" t="s">
        <v>1983</v>
      </c>
      <c r="Z710" s="27" t="s">
        <v>1979</v>
      </c>
      <c r="AA710" s="27" t="s">
        <v>1929</v>
      </c>
      <c r="AB710" s="28">
        <f t="shared" si="90"/>
        <v>78.992111111111114</v>
      </c>
      <c r="AC710" s="28">
        <f ca="1">[3]!RandTruncNormal(AB710,VLOOKUP(Y710,$AZ$1:$BD$4,4,FALSE),0,VLOOKUP(Y710,$AZ$1:$BD$4,5,FALSE))</f>
        <v>50.101036194195828</v>
      </c>
      <c r="AD710" s="28">
        <f t="shared" si="91"/>
        <v>78.992111111111114</v>
      </c>
      <c r="AE710" s="28">
        <f ca="1">[3]!RandTruncNormal(AD710,VLOOKUP(Y710,$AZ$1:$BD$4,4,FALSE),0,VLOOKUP(Y710,$AZ$1:$BD$4,5,FALSE))</f>
        <v>80.762278718595297</v>
      </c>
      <c r="AF710" s="29">
        <f t="shared" si="88"/>
        <v>0</v>
      </c>
      <c r="AG710" s="29">
        <f t="shared" si="89"/>
        <v>0</v>
      </c>
      <c r="AH710" s="28">
        <f t="shared" si="95"/>
        <v>0</v>
      </c>
      <c r="AI710" s="28">
        <f t="shared" si="92"/>
        <v>0</v>
      </c>
      <c r="AJ710" s="13">
        <f t="shared" ca="1" si="93"/>
        <v>30.661242524399469</v>
      </c>
      <c r="AK710" s="68">
        <v>0</v>
      </c>
      <c r="AL710" s="68">
        <v>1</v>
      </c>
      <c r="AM710" s="68" t="str">
        <f t="shared" si="94"/>
        <v>Anthopogenic_roads</v>
      </c>
      <c r="AO710" s="68"/>
      <c r="AP710" s="68"/>
      <c r="AY710" s="68"/>
      <c r="AZ710" s="68"/>
    </row>
    <row r="711" spans="1:52">
      <c r="A711" s="27">
        <v>1695</v>
      </c>
      <c r="B711" s="27" t="s">
        <v>985</v>
      </c>
      <c r="C711" s="27" t="s">
        <v>957</v>
      </c>
      <c r="D711" s="27">
        <v>13.650690000000001</v>
      </c>
      <c r="E711" s="27">
        <v>-85.326809999999995</v>
      </c>
      <c r="F711" s="27" t="s">
        <v>66</v>
      </c>
      <c r="G711" s="27">
        <v>9</v>
      </c>
      <c r="H711" s="27" t="s">
        <v>53</v>
      </c>
      <c r="I711" s="27" t="s">
        <v>54</v>
      </c>
      <c r="J711" s="27" t="s">
        <v>960</v>
      </c>
      <c r="K711" s="27"/>
      <c r="L711" s="27" t="s">
        <v>61</v>
      </c>
      <c r="M711" s="27" t="s">
        <v>66</v>
      </c>
      <c r="N711" s="27">
        <v>7</v>
      </c>
      <c r="O711" s="27" t="s">
        <v>53</v>
      </c>
      <c r="P711" s="27" t="s">
        <v>57</v>
      </c>
      <c r="Q711" s="27" t="s">
        <v>986</v>
      </c>
      <c r="R711" s="27"/>
      <c r="S711" s="27" t="s">
        <v>53</v>
      </c>
      <c r="T711" s="27"/>
      <c r="U711" s="27"/>
      <c r="V711" s="27" t="s">
        <v>985</v>
      </c>
      <c r="W711" s="27">
        <v>13.650690000000001</v>
      </c>
      <c r="X711" s="27">
        <v>-85.326809999999995</v>
      </c>
      <c r="Y711" s="27" t="s">
        <v>1983</v>
      </c>
      <c r="Z711" s="27" t="s">
        <v>1977</v>
      </c>
      <c r="AA711" s="27" t="s">
        <v>1928</v>
      </c>
      <c r="AB711" s="28">
        <f t="shared" si="90"/>
        <v>86.051000000000002</v>
      </c>
      <c r="AC711" s="28">
        <f ca="1">[3]!RandTruncNormal(AB711,VLOOKUP(Y711,$AZ$1:$BD$4,4,FALSE),0,VLOOKUP(Y711,$AZ$1:$BD$4,5,FALSE))</f>
        <v>45.743545284829921</v>
      </c>
      <c r="AD711" s="28">
        <f t="shared" si="91"/>
        <v>71.933222222222227</v>
      </c>
      <c r="AE711" s="28">
        <f ca="1">[3]!RandTruncNormal(AD711,VLOOKUP(Y711,$AZ$1:$BD$4,4,FALSE),0,VLOOKUP(Y711,$AZ$1:$BD$4,5,FALSE))</f>
        <v>79.274547725310057</v>
      </c>
      <c r="AF711" s="29">
        <f t="shared" si="88"/>
        <v>-0.22222222222222221</v>
      </c>
      <c r="AG711" s="29">
        <f t="shared" si="89"/>
        <v>-0.22222222222222221</v>
      </c>
      <c r="AH711" s="28">
        <f t="shared" si="95"/>
        <v>-14.117777777777777</v>
      </c>
      <c r="AI711" s="28">
        <f t="shared" si="92"/>
        <v>-14.117777777777777</v>
      </c>
      <c r="AJ711" s="13">
        <f t="shared" ca="1" si="93"/>
        <v>33.531002440480137</v>
      </c>
      <c r="AK711" s="68">
        <v>0</v>
      </c>
      <c r="AL711" s="68">
        <v>1</v>
      </c>
      <c r="AM711" s="68" t="str">
        <f t="shared" si="94"/>
        <v>Anthopogenic_roads</v>
      </c>
      <c r="AO711" s="68"/>
      <c r="AP711" s="68"/>
      <c r="AY711" s="68"/>
      <c r="AZ711" s="68"/>
    </row>
    <row r="712" spans="1:52">
      <c r="A712" s="27">
        <v>1701</v>
      </c>
      <c r="B712" s="27" t="s">
        <v>990</v>
      </c>
      <c r="C712" s="27" t="s">
        <v>957</v>
      </c>
      <c r="D712" s="27">
        <v>13.820460000000001</v>
      </c>
      <c r="E712" s="27">
        <v>-85.53931</v>
      </c>
      <c r="F712" s="27" t="s">
        <v>66</v>
      </c>
      <c r="G712" s="27">
        <v>9</v>
      </c>
      <c r="H712" s="27" t="s">
        <v>53</v>
      </c>
      <c r="I712" s="27" t="s">
        <v>54</v>
      </c>
      <c r="J712" s="27" t="s">
        <v>960</v>
      </c>
      <c r="K712" s="27"/>
      <c r="L712" s="27" t="s">
        <v>61</v>
      </c>
      <c r="M712" s="27" t="s">
        <v>66</v>
      </c>
      <c r="N712" s="27">
        <v>9</v>
      </c>
      <c r="O712" s="27" t="s">
        <v>53</v>
      </c>
      <c r="P712" s="27" t="s">
        <v>57</v>
      </c>
      <c r="Q712" s="27" t="s">
        <v>982</v>
      </c>
      <c r="R712" s="27"/>
      <c r="S712" s="27" t="s">
        <v>53</v>
      </c>
      <c r="T712" s="27"/>
      <c r="U712" s="27"/>
      <c r="V712" s="27" t="s">
        <v>990</v>
      </c>
      <c r="W712" s="27">
        <v>13.820460000000001</v>
      </c>
      <c r="X712" s="27">
        <v>-85.53931</v>
      </c>
      <c r="Y712" s="27" t="s">
        <v>1983</v>
      </c>
      <c r="Z712" s="27" t="s">
        <v>1979</v>
      </c>
      <c r="AA712" s="27" t="s">
        <v>1929</v>
      </c>
      <c r="AB712" s="28">
        <f t="shared" si="90"/>
        <v>86.051000000000002</v>
      </c>
      <c r="AC712" s="28">
        <f ca="1">[3]!RandTruncNormal(AB712,VLOOKUP(Y712,$AZ$1:$BD$4,4,FALSE),0,VLOOKUP(Y712,$AZ$1:$BD$4,5,FALSE))</f>
        <v>79.551013814648854</v>
      </c>
      <c r="AD712" s="28">
        <f t="shared" si="91"/>
        <v>86.051000000000002</v>
      </c>
      <c r="AE712" s="28">
        <f ca="1">[3]!RandTruncNormal(AD712,VLOOKUP(Y712,$AZ$1:$BD$4,4,FALSE),0,VLOOKUP(Y712,$AZ$1:$BD$4,5,FALSE))</f>
        <v>98.653885262458729</v>
      </c>
      <c r="AF712" s="29">
        <f t="shared" si="88"/>
        <v>0</v>
      </c>
      <c r="AG712" s="29">
        <f t="shared" si="89"/>
        <v>0</v>
      </c>
      <c r="AH712" s="28">
        <f t="shared" si="95"/>
        <v>0</v>
      </c>
      <c r="AI712" s="28">
        <f t="shared" si="92"/>
        <v>0</v>
      </c>
      <c r="AJ712" s="13">
        <f t="shared" ca="1" si="93"/>
        <v>19.102871447809875</v>
      </c>
      <c r="AK712" s="68">
        <v>0</v>
      </c>
      <c r="AL712" s="68">
        <v>0</v>
      </c>
      <c r="AM712" s="68" t="str">
        <f t="shared" si="94"/>
        <v>Non-Anthropogenic</v>
      </c>
      <c r="AO712" s="68"/>
      <c r="AP712" s="68"/>
      <c r="AY712" s="68"/>
      <c r="AZ712" s="68"/>
    </row>
    <row r="713" spans="1:52">
      <c r="A713" s="27">
        <v>1703</v>
      </c>
      <c r="B713" s="27" t="s">
        <v>992</v>
      </c>
      <c r="C713" s="27" t="s">
        <v>957</v>
      </c>
      <c r="D713" s="27">
        <v>13.82094</v>
      </c>
      <c r="E713" s="27">
        <v>-85.284289999999999</v>
      </c>
      <c r="F713" s="27" t="s">
        <v>65</v>
      </c>
      <c r="G713" s="27">
        <v>3</v>
      </c>
      <c r="H713" s="27" t="s">
        <v>61</v>
      </c>
      <c r="I713" s="27" t="s">
        <v>54</v>
      </c>
      <c r="J713" s="27" t="s">
        <v>960</v>
      </c>
      <c r="K713" s="27"/>
      <c r="L713" s="27" t="s">
        <v>61</v>
      </c>
      <c r="M713" s="27" t="s">
        <v>65</v>
      </c>
      <c r="N713" s="27">
        <v>6</v>
      </c>
      <c r="O713" s="27" t="s">
        <v>53</v>
      </c>
      <c r="P713" s="27" t="s">
        <v>57</v>
      </c>
      <c r="Q713" s="27" t="s">
        <v>991</v>
      </c>
      <c r="R713" s="27"/>
      <c r="S713" s="27" t="s">
        <v>53</v>
      </c>
      <c r="T713" s="27"/>
      <c r="U713" s="27"/>
      <c r="V713" s="27" t="s">
        <v>992</v>
      </c>
      <c r="W713" s="27">
        <v>13.82094</v>
      </c>
      <c r="X713" s="27">
        <v>-85.284289999999999</v>
      </c>
      <c r="Y713" s="27" t="s">
        <v>1983</v>
      </c>
      <c r="Z713" s="27" t="s">
        <v>1982</v>
      </c>
      <c r="AA713" s="27" t="s">
        <v>1929</v>
      </c>
      <c r="AB713" s="28">
        <f t="shared" si="90"/>
        <v>43.697666666666663</v>
      </c>
      <c r="AC713" s="28">
        <f ca="1">[3]!RandTruncNormal(AB713,VLOOKUP(Y713,$AZ$1:$BD$4,4,FALSE),0,VLOOKUP(Y713,$AZ$1:$BD$4,5,FALSE))</f>
        <v>63.006243863679728</v>
      </c>
      <c r="AD713" s="28">
        <f t="shared" si="91"/>
        <v>64.87433333333334</v>
      </c>
      <c r="AE713" s="28">
        <f ca="1">[3]!RandTruncNormal(AD713,VLOOKUP(Y713,$AZ$1:$BD$4,4,FALSE),0,VLOOKUP(Y713,$AZ$1:$BD$4,5,FALSE))</f>
        <v>29.551093906687857</v>
      </c>
      <c r="AF713" s="29">
        <f t="shared" si="88"/>
        <v>0.33333333333333331</v>
      </c>
      <c r="AG713" s="29">
        <f t="shared" si="89"/>
        <v>0.33333333333333331</v>
      </c>
      <c r="AH713" s="28">
        <f t="shared" si="95"/>
        <v>21.176666666666666</v>
      </c>
      <c r="AI713" s="28">
        <f t="shared" si="92"/>
        <v>21.176666666666666</v>
      </c>
      <c r="AJ713" s="13">
        <f t="shared" ca="1" si="93"/>
        <v>-33.455149956991875</v>
      </c>
      <c r="AK713" s="68">
        <v>1</v>
      </c>
      <c r="AL713" s="68">
        <v>0</v>
      </c>
      <c r="AM713" s="68" t="str">
        <f t="shared" si="94"/>
        <v>Anthropogenic_rivers</v>
      </c>
      <c r="AO713" s="68"/>
      <c r="AP713" s="68"/>
      <c r="AY713" s="68"/>
      <c r="AZ713" s="68"/>
    </row>
    <row r="714" spans="1:52">
      <c r="A714" s="27">
        <v>1704</v>
      </c>
      <c r="B714" s="27" t="s">
        <v>993</v>
      </c>
      <c r="C714" s="27" t="s">
        <v>957</v>
      </c>
      <c r="D714" s="27">
        <v>13.73568</v>
      </c>
      <c r="E714" s="27">
        <v>-85.15737</v>
      </c>
      <c r="F714" s="27" t="s">
        <v>66</v>
      </c>
      <c r="G714" s="27">
        <v>9</v>
      </c>
      <c r="H714" s="27" t="s">
        <v>53</v>
      </c>
      <c r="I714" s="27" t="s">
        <v>54</v>
      </c>
      <c r="J714" s="27" t="s">
        <v>960</v>
      </c>
      <c r="K714" s="27"/>
      <c r="L714" s="27" t="s">
        <v>61</v>
      </c>
      <c r="M714" s="27" t="s">
        <v>66</v>
      </c>
      <c r="N714" s="27">
        <v>9</v>
      </c>
      <c r="O714" s="27" t="s">
        <v>53</v>
      </c>
      <c r="P714" s="27" t="s">
        <v>57</v>
      </c>
      <c r="Q714" s="27" t="s">
        <v>994</v>
      </c>
      <c r="R714" s="27"/>
      <c r="S714" s="27" t="s">
        <v>53</v>
      </c>
      <c r="T714" s="27"/>
      <c r="U714" s="27"/>
      <c r="V714" s="27" t="s">
        <v>993</v>
      </c>
      <c r="W714" s="27">
        <v>13.73568</v>
      </c>
      <c r="X714" s="27">
        <v>-85.15737</v>
      </c>
      <c r="Y714" s="27" t="s">
        <v>1983</v>
      </c>
      <c r="Z714" s="27" t="s">
        <v>1979</v>
      </c>
      <c r="AA714" s="27" t="s">
        <v>1929</v>
      </c>
      <c r="AB714" s="28">
        <f t="shared" si="90"/>
        <v>86.051000000000002</v>
      </c>
      <c r="AC714" s="28">
        <f ca="1">[3]!RandTruncNormal(AB714,VLOOKUP(Y714,$AZ$1:$BD$4,4,FALSE),0,VLOOKUP(Y714,$AZ$1:$BD$4,5,FALSE))</f>
        <v>133.72217365487109</v>
      </c>
      <c r="AD714" s="28">
        <f t="shared" si="91"/>
        <v>86.051000000000002</v>
      </c>
      <c r="AE714" s="28">
        <f ca="1">[3]!RandTruncNormal(AD714,VLOOKUP(Y714,$AZ$1:$BD$4,4,FALSE),0,VLOOKUP(Y714,$AZ$1:$BD$4,5,FALSE))</f>
        <v>105.41565631425996</v>
      </c>
      <c r="AF714" s="29">
        <f t="shared" si="88"/>
        <v>0</v>
      </c>
      <c r="AG714" s="29">
        <f t="shared" si="89"/>
        <v>0</v>
      </c>
      <c r="AH714" s="28">
        <f t="shared" si="95"/>
        <v>0</v>
      </c>
      <c r="AI714" s="28">
        <f t="shared" si="92"/>
        <v>0</v>
      </c>
      <c r="AJ714" s="13">
        <f t="shared" ca="1" si="93"/>
        <v>-28.306517340611123</v>
      </c>
      <c r="AK714" s="68">
        <v>0</v>
      </c>
      <c r="AL714" s="68">
        <v>0</v>
      </c>
      <c r="AM714" s="68" t="str">
        <f t="shared" si="94"/>
        <v>Non-Anthropogenic</v>
      </c>
      <c r="AO714" s="68"/>
      <c r="AP714" s="68"/>
      <c r="AY714" s="68"/>
      <c r="AZ714" s="68"/>
    </row>
    <row r="715" spans="1:52">
      <c r="A715" s="27">
        <v>1708</v>
      </c>
      <c r="B715" s="27" t="s">
        <v>996</v>
      </c>
      <c r="C715" s="27" t="s">
        <v>957</v>
      </c>
      <c r="D715" s="27">
        <v>13.73559</v>
      </c>
      <c r="E715" s="27">
        <v>-84.647379999999998</v>
      </c>
      <c r="F715" s="27" t="s">
        <v>65</v>
      </c>
      <c r="G715" s="27">
        <v>4</v>
      </c>
      <c r="H715" s="27" t="s">
        <v>56</v>
      </c>
      <c r="I715" s="27" t="s">
        <v>54</v>
      </c>
      <c r="J715" s="27" t="s">
        <v>997</v>
      </c>
      <c r="K715" s="27"/>
      <c r="L715" s="27" t="s">
        <v>61</v>
      </c>
      <c r="M715" s="27" t="s">
        <v>66</v>
      </c>
      <c r="N715" s="27">
        <v>7</v>
      </c>
      <c r="O715" s="27" t="s">
        <v>53</v>
      </c>
      <c r="P715" s="27" t="s">
        <v>57</v>
      </c>
      <c r="Q715" s="27" t="s">
        <v>988</v>
      </c>
      <c r="R715" s="27"/>
      <c r="S715" s="27" t="s">
        <v>53</v>
      </c>
      <c r="T715" s="27"/>
      <c r="U715" s="27"/>
      <c r="V715" s="27" t="s">
        <v>996</v>
      </c>
      <c r="W715" s="27">
        <v>13.73559</v>
      </c>
      <c r="X715" s="27">
        <v>-84.647379999999998</v>
      </c>
      <c r="Y715" s="27" t="s">
        <v>1983</v>
      </c>
      <c r="Z715" s="27" t="s">
        <v>1982</v>
      </c>
      <c r="AA715" s="27" t="s">
        <v>1929</v>
      </c>
      <c r="AB715" s="28">
        <f t="shared" si="90"/>
        <v>50.756555555555551</v>
      </c>
      <c r="AC715" s="28">
        <f ca="1">[3]!RandTruncNormal(AB715,VLOOKUP(Y715,$AZ$1:$BD$4,4,FALSE),0,VLOOKUP(Y715,$AZ$1:$BD$4,5,FALSE))</f>
        <v>43.670037114835608</v>
      </c>
      <c r="AD715" s="28">
        <f t="shared" si="91"/>
        <v>71.933222222222227</v>
      </c>
      <c r="AE715" s="28">
        <f ca="1">[3]!RandTruncNormal(AD715,VLOOKUP(Y715,$AZ$1:$BD$4,4,FALSE),0,VLOOKUP(Y715,$AZ$1:$BD$4,5,FALSE))</f>
        <v>76.779810581399602</v>
      </c>
      <c r="AF715" s="29">
        <f t="shared" si="88"/>
        <v>0.33333333333333331</v>
      </c>
      <c r="AG715" s="29">
        <f t="shared" si="89"/>
        <v>0.33333333333333331</v>
      </c>
      <c r="AH715" s="28">
        <f t="shared" si="95"/>
        <v>21.176666666666666</v>
      </c>
      <c r="AI715" s="28">
        <f t="shared" si="92"/>
        <v>21.176666666666666</v>
      </c>
      <c r="AJ715" s="13">
        <f t="shared" ca="1" si="93"/>
        <v>33.109773466563993</v>
      </c>
      <c r="AK715" s="68">
        <v>0</v>
      </c>
      <c r="AL715" s="68">
        <v>0</v>
      </c>
      <c r="AM715" s="68" t="str">
        <f t="shared" si="94"/>
        <v>Non-Anthropogenic</v>
      </c>
      <c r="AO715" s="68"/>
      <c r="AP715" s="68"/>
      <c r="AY715" s="68"/>
      <c r="AZ715" s="68"/>
    </row>
    <row r="716" spans="1:52">
      <c r="A716" s="27">
        <v>1711</v>
      </c>
      <c r="B716" s="27" t="s">
        <v>998</v>
      </c>
      <c r="C716" s="27" t="s">
        <v>957</v>
      </c>
      <c r="D716" s="27">
        <v>13.90597</v>
      </c>
      <c r="E716" s="27">
        <v>-85.62491</v>
      </c>
      <c r="F716" s="27" t="s">
        <v>66</v>
      </c>
      <c r="G716" s="27">
        <v>9</v>
      </c>
      <c r="H716" s="27" t="s">
        <v>53</v>
      </c>
      <c r="I716" s="27" t="s">
        <v>54</v>
      </c>
      <c r="J716" s="27" t="s">
        <v>966</v>
      </c>
      <c r="K716" s="27"/>
      <c r="L716" s="27" t="s">
        <v>61</v>
      </c>
      <c r="M716" s="27" t="s">
        <v>65</v>
      </c>
      <c r="N716" s="27">
        <v>4</v>
      </c>
      <c r="O716" s="27" t="s">
        <v>53</v>
      </c>
      <c r="P716" s="27" t="s">
        <v>57</v>
      </c>
      <c r="Q716" s="27" t="s">
        <v>999</v>
      </c>
      <c r="R716" s="27"/>
      <c r="S716" s="27" t="s">
        <v>53</v>
      </c>
      <c r="T716" s="27"/>
      <c r="U716" s="27"/>
      <c r="V716" s="27" t="s">
        <v>998</v>
      </c>
      <c r="W716" s="27">
        <v>13.90597</v>
      </c>
      <c r="X716" s="27">
        <v>-85.62491</v>
      </c>
      <c r="Y716" s="27" t="s">
        <v>1983</v>
      </c>
      <c r="Z716" s="27" t="s">
        <v>1977</v>
      </c>
      <c r="AA716" s="27" t="s">
        <v>1929</v>
      </c>
      <c r="AB716" s="28">
        <f t="shared" si="90"/>
        <v>86.051000000000002</v>
      </c>
      <c r="AC716" s="28">
        <f ca="1">[3]!RandTruncNormal(AB716,VLOOKUP(Y716,$AZ$1:$BD$4,4,FALSE),0,VLOOKUP(Y716,$AZ$1:$BD$4,5,FALSE))</f>
        <v>105.71570870324346</v>
      </c>
      <c r="AD716" s="28">
        <f t="shared" si="91"/>
        <v>50.756555555555551</v>
      </c>
      <c r="AE716" s="28">
        <f ca="1">[3]!RandTruncNormal(AD716,VLOOKUP(Y716,$AZ$1:$BD$4,4,FALSE),0,VLOOKUP(Y716,$AZ$1:$BD$4,5,FALSE))</f>
        <v>104.67071864941049</v>
      </c>
      <c r="AF716" s="29">
        <f t="shared" si="88"/>
        <v>-0.55555555555555558</v>
      </c>
      <c r="AG716" s="29">
        <f t="shared" si="89"/>
        <v>-0.55555555555555558</v>
      </c>
      <c r="AH716" s="28">
        <f t="shared" si="95"/>
        <v>-35.294444444444444</v>
      </c>
      <c r="AI716" s="28">
        <f t="shared" si="92"/>
        <v>-35.294444444444444</v>
      </c>
      <c r="AJ716" s="13">
        <f t="shared" ca="1" si="93"/>
        <v>-1.0449900538329757</v>
      </c>
      <c r="AK716" s="68">
        <v>0</v>
      </c>
      <c r="AL716" s="68">
        <v>0</v>
      </c>
      <c r="AM716" s="68" t="str">
        <f t="shared" si="94"/>
        <v>Non-Anthropogenic</v>
      </c>
      <c r="AO716" s="68"/>
      <c r="AP716" s="68"/>
      <c r="AY716" s="68"/>
      <c r="AZ716" s="68"/>
    </row>
    <row r="717" spans="1:52">
      <c r="A717" s="27">
        <v>1712</v>
      </c>
      <c r="B717" s="27" t="s">
        <v>1000</v>
      </c>
      <c r="C717" s="27" t="s">
        <v>957</v>
      </c>
      <c r="D717" s="27">
        <v>13.82056</v>
      </c>
      <c r="E717" s="27">
        <v>-84.901619999999994</v>
      </c>
      <c r="F717" s="27" t="s">
        <v>66</v>
      </c>
      <c r="G717" s="27">
        <v>9</v>
      </c>
      <c r="H717" s="27" t="s">
        <v>53</v>
      </c>
      <c r="I717" s="27" t="s">
        <v>54</v>
      </c>
      <c r="J717" s="27" t="s">
        <v>960</v>
      </c>
      <c r="K717" s="27"/>
      <c r="L717" s="27" t="s">
        <v>61</v>
      </c>
      <c r="M717" s="27" t="s">
        <v>66</v>
      </c>
      <c r="N717" s="27">
        <v>7</v>
      </c>
      <c r="O717" s="27" t="s">
        <v>53</v>
      </c>
      <c r="P717" s="27" t="s">
        <v>57</v>
      </c>
      <c r="Q717" s="27" t="s">
        <v>1001</v>
      </c>
      <c r="R717" s="27"/>
      <c r="S717" s="27" t="s">
        <v>53</v>
      </c>
      <c r="T717" s="27"/>
      <c r="U717" s="27"/>
      <c r="V717" s="27" t="s">
        <v>1000</v>
      </c>
      <c r="W717" s="27">
        <v>13.82056</v>
      </c>
      <c r="X717" s="27">
        <v>-84.901619999999994</v>
      </c>
      <c r="Y717" s="27" t="s">
        <v>1983</v>
      </c>
      <c r="Z717" s="27" t="s">
        <v>1977</v>
      </c>
      <c r="AA717" s="27" t="s">
        <v>1928</v>
      </c>
      <c r="AB717" s="28">
        <f t="shared" si="90"/>
        <v>86.051000000000002</v>
      </c>
      <c r="AC717" s="28">
        <f ca="1">[3]!RandTruncNormal(AB717,VLOOKUP(Y717,$AZ$1:$BD$4,4,FALSE),0,VLOOKUP(Y717,$AZ$1:$BD$4,5,FALSE))</f>
        <v>19.830295884509855</v>
      </c>
      <c r="AD717" s="28">
        <f t="shared" si="91"/>
        <v>71.933222222222227</v>
      </c>
      <c r="AE717" s="28">
        <f ca="1">[3]!RandTruncNormal(AD717,VLOOKUP(Y717,$AZ$1:$BD$4,4,FALSE),0,VLOOKUP(Y717,$AZ$1:$BD$4,5,FALSE))</f>
        <v>88.338066860639955</v>
      </c>
      <c r="AF717" s="29">
        <f t="shared" si="88"/>
        <v>-0.22222222222222221</v>
      </c>
      <c r="AG717" s="29">
        <f t="shared" si="89"/>
        <v>-0.22222222222222221</v>
      </c>
      <c r="AH717" s="28">
        <f t="shared" si="95"/>
        <v>-14.117777777777777</v>
      </c>
      <c r="AI717" s="28">
        <f t="shared" si="92"/>
        <v>-14.117777777777777</v>
      </c>
      <c r="AJ717" s="13">
        <f t="shared" ca="1" si="93"/>
        <v>68.507770976130104</v>
      </c>
      <c r="AK717" s="68">
        <v>1</v>
      </c>
      <c r="AL717" s="68">
        <v>1</v>
      </c>
      <c r="AM717" s="68" t="str">
        <f t="shared" si="94"/>
        <v>Anthropogenic_roads_rivers</v>
      </c>
      <c r="AO717" s="68"/>
      <c r="AP717" s="68"/>
      <c r="AY717" s="68"/>
      <c r="AZ717" s="68"/>
    </row>
    <row r="718" spans="1:52">
      <c r="A718" s="27">
        <v>1713</v>
      </c>
      <c r="B718" s="27" t="s">
        <v>1002</v>
      </c>
      <c r="C718" s="27" t="s">
        <v>957</v>
      </c>
      <c r="D718" s="27">
        <v>13.905419999999999</v>
      </c>
      <c r="E718" s="27">
        <v>-85.369780000000006</v>
      </c>
      <c r="F718" s="27" t="s">
        <v>65</v>
      </c>
      <c r="G718" s="27">
        <v>6</v>
      </c>
      <c r="H718" s="27" t="s">
        <v>53</v>
      </c>
      <c r="I718" s="27" t="s">
        <v>54</v>
      </c>
      <c r="J718" s="27" t="s">
        <v>997</v>
      </c>
      <c r="K718" s="27"/>
      <c r="L718" s="27" t="s">
        <v>61</v>
      </c>
      <c r="M718" s="27" t="s">
        <v>65</v>
      </c>
      <c r="N718" s="27">
        <v>3</v>
      </c>
      <c r="O718" s="27" t="s">
        <v>53</v>
      </c>
      <c r="P718" s="27" t="s">
        <v>54</v>
      </c>
      <c r="Q718" s="27" t="s">
        <v>1003</v>
      </c>
      <c r="R718" s="27"/>
      <c r="S718" s="27" t="s">
        <v>61</v>
      </c>
      <c r="T718" s="27"/>
      <c r="U718" s="27"/>
      <c r="V718" s="27" t="s">
        <v>1002</v>
      </c>
      <c r="W718" s="27">
        <v>13.905419999999999</v>
      </c>
      <c r="X718" s="27">
        <v>-85.369780000000006</v>
      </c>
      <c r="Y718" s="27" t="s">
        <v>1983</v>
      </c>
      <c r="Z718" s="27" t="s">
        <v>1977</v>
      </c>
      <c r="AA718" s="27" t="s">
        <v>1929</v>
      </c>
      <c r="AB718" s="28">
        <f t="shared" si="90"/>
        <v>64.87433333333334</v>
      </c>
      <c r="AC718" s="28">
        <f ca="1">[3]!RandTruncNormal(AB718,VLOOKUP(Y718,$AZ$1:$BD$4,4,FALSE),0,VLOOKUP(Y718,$AZ$1:$BD$4,5,FALSE))</f>
        <v>51.216400918016127</v>
      </c>
      <c r="AD718" s="28">
        <f t="shared" si="91"/>
        <v>43.697666666666663</v>
      </c>
      <c r="AE718" s="28">
        <f ca="1">[3]!RandTruncNormal(AD718,VLOOKUP(Y718,$AZ$1:$BD$4,4,FALSE),0,VLOOKUP(Y718,$AZ$1:$BD$4,5,FALSE))</f>
        <v>39.609734552772103</v>
      </c>
      <c r="AF718" s="29">
        <f t="shared" si="88"/>
        <v>-0.33333333333333331</v>
      </c>
      <c r="AG718" s="29">
        <f t="shared" si="89"/>
        <v>-0.33333333333333331</v>
      </c>
      <c r="AH718" s="28">
        <f t="shared" si="95"/>
        <v>-21.176666666666666</v>
      </c>
      <c r="AI718" s="28">
        <f t="shared" si="92"/>
        <v>-21.176666666666666</v>
      </c>
      <c r="AJ718" s="13">
        <f t="shared" ca="1" si="93"/>
        <v>-11.606666365244024</v>
      </c>
      <c r="AK718" s="68">
        <v>0</v>
      </c>
      <c r="AL718" s="68">
        <v>0</v>
      </c>
      <c r="AM718" s="68" t="str">
        <f t="shared" si="94"/>
        <v>Non-Anthropogenic</v>
      </c>
      <c r="AO718" s="68"/>
      <c r="AP718" s="68"/>
      <c r="AY718" s="68"/>
      <c r="AZ718" s="68"/>
    </row>
    <row r="719" spans="1:52">
      <c r="A719" s="27">
        <v>1715</v>
      </c>
      <c r="B719" s="27" t="s">
        <v>1004</v>
      </c>
      <c r="C719" s="27" t="s">
        <v>957</v>
      </c>
      <c r="D719" s="27">
        <v>13.90597</v>
      </c>
      <c r="E719" s="27">
        <v>-85.114900000000006</v>
      </c>
      <c r="F719" s="27" t="s">
        <v>65</v>
      </c>
      <c r="G719" s="27">
        <v>6</v>
      </c>
      <c r="H719" s="27" t="s">
        <v>53</v>
      </c>
      <c r="I719" s="27" t="s">
        <v>54</v>
      </c>
      <c r="J719" s="27" t="s">
        <v>997</v>
      </c>
      <c r="K719" s="27"/>
      <c r="L719" s="27" t="s">
        <v>61</v>
      </c>
      <c r="M719" s="27" t="s">
        <v>66</v>
      </c>
      <c r="N719" s="27">
        <v>7</v>
      </c>
      <c r="O719" s="27" t="s">
        <v>53</v>
      </c>
      <c r="P719" s="27" t="s">
        <v>57</v>
      </c>
      <c r="Q719" s="27" t="s">
        <v>1005</v>
      </c>
      <c r="R719" s="27"/>
      <c r="S719" s="27" t="s">
        <v>53</v>
      </c>
      <c r="T719" s="27"/>
      <c r="U719" s="27"/>
      <c r="V719" s="27" t="s">
        <v>1004</v>
      </c>
      <c r="W719" s="27">
        <v>13.90597</v>
      </c>
      <c r="X719" s="27">
        <v>-85.114900000000006</v>
      </c>
      <c r="Y719" s="27" t="s">
        <v>1983</v>
      </c>
      <c r="Z719" s="27" t="s">
        <v>1982</v>
      </c>
      <c r="AA719" s="27" t="s">
        <v>1929</v>
      </c>
      <c r="AB719" s="28">
        <f t="shared" si="90"/>
        <v>64.87433333333334</v>
      </c>
      <c r="AC719" s="28">
        <f ca="1">[3]!RandTruncNormal(AB719,VLOOKUP(Y719,$AZ$1:$BD$4,4,FALSE),0,VLOOKUP(Y719,$AZ$1:$BD$4,5,FALSE))</f>
        <v>82.054118765544573</v>
      </c>
      <c r="AD719" s="28">
        <f t="shared" si="91"/>
        <v>71.933222222222227</v>
      </c>
      <c r="AE719" s="28">
        <f ca="1">[3]!RandTruncNormal(AD719,VLOOKUP(Y719,$AZ$1:$BD$4,4,FALSE),0,VLOOKUP(Y719,$AZ$1:$BD$4,5,FALSE))</f>
        <v>74.841074503953166</v>
      </c>
      <c r="AF719" s="29">
        <f t="shared" si="88"/>
        <v>0.1111111111111111</v>
      </c>
      <c r="AG719" s="29">
        <f t="shared" si="89"/>
        <v>0</v>
      </c>
      <c r="AH719" s="28">
        <f t="shared" si="95"/>
        <v>0</v>
      </c>
      <c r="AI719" s="28">
        <f t="shared" si="92"/>
        <v>7.0588888888888883</v>
      </c>
      <c r="AJ719" s="13">
        <f t="shared" ca="1" si="93"/>
        <v>-7.2130442615914063</v>
      </c>
      <c r="AK719" s="68">
        <v>0</v>
      </c>
      <c r="AL719" s="68">
        <v>0</v>
      </c>
      <c r="AM719" s="68" t="str">
        <f t="shared" si="94"/>
        <v>Non-Anthropogenic</v>
      </c>
      <c r="AO719" s="68"/>
      <c r="AP719" s="68"/>
      <c r="AY719" s="68"/>
      <c r="AZ719" s="68"/>
    </row>
    <row r="720" spans="1:52">
      <c r="A720" s="27">
        <v>1716</v>
      </c>
      <c r="B720" s="27" t="s">
        <v>1006</v>
      </c>
      <c r="C720" s="27" t="s">
        <v>957</v>
      </c>
      <c r="D720" s="27">
        <v>13.905239999999999</v>
      </c>
      <c r="E720" s="27">
        <v>-84.859800000000007</v>
      </c>
      <c r="F720" s="27" t="s">
        <v>66</v>
      </c>
      <c r="G720" s="27">
        <v>7</v>
      </c>
      <c r="H720" s="27" t="s">
        <v>53</v>
      </c>
      <c r="I720" s="27" t="s">
        <v>54</v>
      </c>
      <c r="J720" s="27" t="s">
        <v>997</v>
      </c>
      <c r="K720" s="27"/>
      <c r="L720" s="27" t="s">
        <v>61</v>
      </c>
      <c r="M720" s="27" t="s">
        <v>66</v>
      </c>
      <c r="N720" s="27">
        <v>9</v>
      </c>
      <c r="O720" s="27" t="s">
        <v>53</v>
      </c>
      <c r="P720" s="27" t="s">
        <v>54</v>
      </c>
      <c r="Q720" s="27" t="s">
        <v>1007</v>
      </c>
      <c r="R720" s="27"/>
      <c r="S720" s="27" t="s">
        <v>61</v>
      </c>
      <c r="T720" s="27"/>
      <c r="U720" s="27"/>
      <c r="V720" s="27" t="s">
        <v>1006</v>
      </c>
      <c r="W720" s="27">
        <v>13.905239999999999</v>
      </c>
      <c r="X720" s="27">
        <v>-84.859800000000007</v>
      </c>
      <c r="Y720" s="27" t="s">
        <v>1983</v>
      </c>
      <c r="Z720" s="27" t="s">
        <v>1982</v>
      </c>
      <c r="AA720" s="27" t="s">
        <v>1929</v>
      </c>
      <c r="AB720" s="28">
        <f t="shared" si="90"/>
        <v>71.933222222222227</v>
      </c>
      <c r="AC720" s="28">
        <f ca="1">[3]!RandTruncNormal(AB720,VLOOKUP(Y720,$AZ$1:$BD$4,4,FALSE),0,VLOOKUP(Y720,$AZ$1:$BD$4,5,FALSE))</f>
        <v>68.668535053773098</v>
      </c>
      <c r="AD720" s="28">
        <f t="shared" si="91"/>
        <v>86.051000000000002</v>
      </c>
      <c r="AE720" s="28">
        <f ca="1">[3]!RandTruncNormal(AD720,VLOOKUP(Y720,$AZ$1:$BD$4,4,FALSE),0,VLOOKUP(Y720,$AZ$1:$BD$4,5,FALSE))</f>
        <v>31.874964115666923</v>
      </c>
      <c r="AF720" s="29">
        <f t="shared" si="88"/>
        <v>0.22222222222222221</v>
      </c>
      <c r="AG720" s="29">
        <f t="shared" si="89"/>
        <v>0.22222222222222221</v>
      </c>
      <c r="AH720" s="28">
        <f t="shared" si="95"/>
        <v>14.117777777777777</v>
      </c>
      <c r="AI720" s="28">
        <f t="shared" si="92"/>
        <v>14.117777777777777</v>
      </c>
      <c r="AJ720" s="13">
        <f t="shared" ca="1" si="93"/>
        <v>-36.793570938106171</v>
      </c>
      <c r="AK720" s="68">
        <v>1</v>
      </c>
      <c r="AL720" s="68">
        <v>0</v>
      </c>
      <c r="AM720" s="68" t="str">
        <f t="shared" si="94"/>
        <v>Anthropogenic_rivers</v>
      </c>
      <c r="AO720" s="68"/>
      <c r="AP720" s="68"/>
      <c r="AY720" s="68"/>
      <c r="AZ720" s="68"/>
    </row>
    <row r="721" spans="1:52">
      <c r="A721" s="27">
        <v>1720</v>
      </c>
      <c r="B721" s="27" t="s">
        <v>1009</v>
      </c>
      <c r="C721" s="27" t="s">
        <v>957</v>
      </c>
      <c r="D721" s="27">
        <v>13.90564</v>
      </c>
      <c r="E721" s="27">
        <v>-85.07235</v>
      </c>
      <c r="F721" s="27" t="s">
        <v>66</v>
      </c>
      <c r="G721" s="27">
        <v>9</v>
      </c>
      <c r="H721" s="27" t="s">
        <v>53</v>
      </c>
      <c r="I721" s="27" t="s">
        <v>54</v>
      </c>
      <c r="J721" s="27" t="s">
        <v>997</v>
      </c>
      <c r="K721" s="27"/>
      <c r="L721" s="27" t="s">
        <v>61</v>
      </c>
      <c r="M721" s="27" t="s">
        <v>66</v>
      </c>
      <c r="N721" s="27">
        <v>9</v>
      </c>
      <c r="O721" s="27" t="s">
        <v>53</v>
      </c>
      <c r="P721" s="27" t="s">
        <v>54</v>
      </c>
      <c r="Q721" s="27" t="s">
        <v>1007</v>
      </c>
      <c r="R721" s="27"/>
      <c r="S721" s="27" t="s">
        <v>61</v>
      </c>
      <c r="T721" s="27"/>
      <c r="U721" s="27"/>
      <c r="V721" s="27" t="s">
        <v>1009</v>
      </c>
      <c r="W721" s="27">
        <v>13.90564</v>
      </c>
      <c r="X721" s="27">
        <v>-85.07235</v>
      </c>
      <c r="Y721" s="27" t="s">
        <v>1983</v>
      </c>
      <c r="Z721" s="27" t="s">
        <v>1979</v>
      </c>
      <c r="AA721" s="27" t="s">
        <v>1929</v>
      </c>
      <c r="AB721" s="28">
        <f t="shared" si="90"/>
        <v>86.051000000000002</v>
      </c>
      <c r="AC721" s="28">
        <f ca="1">[3]!RandTruncNormal(AB721,VLOOKUP(Y721,$AZ$1:$BD$4,4,FALSE),0,VLOOKUP(Y721,$AZ$1:$BD$4,5,FALSE))</f>
        <v>142.4686629709521</v>
      </c>
      <c r="AD721" s="28">
        <f t="shared" si="91"/>
        <v>86.051000000000002</v>
      </c>
      <c r="AE721" s="28">
        <f ca="1">[3]!RandTruncNormal(AD721,VLOOKUP(Y721,$AZ$1:$BD$4,4,FALSE),0,VLOOKUP(Y721,$AZ$1:$BD$4,5,FALSE))</f>
        <v>145.77323039506689</v>
      </c>
      <c r="AF721" s="29">
        <f t="shared" si="88"/>
        <v>0</v>
      </c>
      <c r="AG721" s="29">
        <f t="shared" si="89"/>
        <v>0</v>
      </c>
      <c r="AH721" s="28">
        <f t="shared" si="95"/>
        <v>0</v>
      </c>
      <c r="AI721" s="28">
        <f t="shared" si="92"/>
        <v>0</v>
      </c>
      <c r="AJ721" s="13">
        <f t="shared" ca="1" si="93"/>
        <v>3.3045674241147935</v>
      </c>
      <c r="AK721" s="68">
        <v>0</v>
      </c>
      <c r="AL721" s="68">
        <v>0</v>
      </c>
      <c r="AM721" s="68" t="str">
        <f t="shared" si="94"/>
        <v>Non-Anthropogenic</v>
      </c>
      <c r="AO721" s="68"/>
      <c r="AP721" s="68"/>
      <c r="AY721" s="68"/>
      <c r="AZ721" s="68"/>
    </row>
    <row r="722" spans="1:52">
      <c r="A722" s="27">
        <v>1722</v>
      </c>
      <c r="B722" s="27" t="s">
        <v>1010</v>
      </c>
      <c r="C722" s="27" t="s">
        <v>957</v>
      </c>
      <c r="D722" s="27">
        <v>13.905609999999999</v>
      </c>
      <c r="E722" s="27">
        <v>-84.902349999999998</v>
      </c>
      <c r="F722" s="27" t="s">
        <v>66</v>
      </c>
      <c r="G722" s="27">
        <v>9</v>
      </c>
      <c r="H722" s="27" t="s">
        <v>53</v>
      </c>
      <c r="I722" s="27" t="s">
        <v>54</v>
      </c>
      <c r="J722" s="27" t="s">
        <v>997</v>
      </c>
      <c r="K722" s="27"/>
      <c r="L722" s="27" t="s">
        <v>61</v>
      </c>
      <c r="M722" s="27" t="s">
        <v>66</v>
      </c>
      <c r="N722" s="27">
        <v>9</v>
      </c>
      <c r="O722" s="27" t="s">
        <v>53</v>
      </c>
      <c r="P722" s="27" t="s">
        <v>57</v>
      </c>
      <c r="Q722" s="27" t="s">
        <v>1011</v>
      </c>
      <c r="R722" s="27"/>
      <c r="S722" s="27" t="s">
        <v>53</v>
      </c>
      <c r="T722" s="27"/>
      <c r="U722" s="27"/>
      <c r="V722" s="27" t="s">
        <v>1010</v>
      </c>
      <c r="W722" s="27">
        <v>13.905609999999999</v>
      </c>
      <c r="X722" s="27">
        <v>-84.902349999999998</v>
      </c>
      <c r="Y722" s="27" t="s">
        <v>1983</v>
      </c>
      <c r="Z722" s="27" t="s">
        <v>1979</v>
      </c>
      <c r="AA722" s="27" t="s">
        <v>1929</v>
      </c>
      <c r="AB722" s="28">
        <f t="shared" si="90"/>
        <v>86.051000000000002</v>
      </c>
      <c r="AC722" s="28">
        <f ca="1">[3]!RandTruncNormal(AB722,VLOOKUP(Y722,$AZ$1:$BD$4,4,FALSE),0,VLOOKUP(Y722,$AZ$1:$BD$4,5,FALSE))</f>
        <v>109.70664512514026</v>
      </c>
      <c r="AD722" s="28">
        <f t="shared" si="91"/>
        <v>86.051000000000002</v>
      </c>
      <c r="AE722" s="28">
        <f ca="1">[3]!RandTruncNormal(AD722,VLOOKUP(Y722,$AZ$1:$BD$4,4,FALSE),0,VLOOKUP(Y722,$AZ$1:$BD$4,5,FALSE))</f>
        <v>150.207061114016</v>
      </c>
      <c r="AF722" s="29">
        <f t="shared" si="88"/>
        <v>0</v>
      </c>
      <c r="AG722" s="29">
        <f t="shared" si="89"/>
        <v>0</v>
      </c>
      <c r="AH722" s="28">
        <f t="shared" si="95"/>
        <v>0</v>
      </c>
      <c r="AI722" s="28">
        <f t="shared" si="92"/>
        <v>0</v>
      </c>
      <c r="AJ722" s="13">
        <f t="shared" ca="1" si="93"/>
        <v>40.500415988875744</v>
      </c>
      <c r="AK722" s="68">
        <v>0</v>
      </c>
      <c r="AL722" s="68">
        <v>0</v>
      </c>
      <c r="AM722" s="68" t="str">
        <f t="shared" si="94"/>
        <v>Non-Anthropogenic</v>
      </c>
      <c r="AO722" s="68"/>
      <c r="AP722" s="68"/>
      <c r="AY722" s="68"/>
      <c r="AZ722" s="68"/>
    </row>
    <row r="723" spans="1:52">
      <c r="A723" s="27">
        <v>1724</v>
      </c>
      <c r="B723" s="27" t="s">
        <v>1012</v>
      </c>
      <c r="C723" s="27" t="s">
        <v>957</v>
      </c>
      <c r="D723" s="27">
        <v>13.90558</v>
      </c>
      <c r="E723" s="27">
        <v>-84.647350000000003</v>
      </c>
      <c r="F723" s="27" t="s">
        <v>66</v>
      </c>
      <c r="G723" s="27">
        <v>9</v>
      </c>
      <c r="H723" s="27" t="s">
        <v>53</v>
      </c>
      <c r="I723" s="27" t="s">
        <v>54</v>
      </c>
      <c r="J723" s="27" t="s">
        <v>987</v>
      </c>
      <c r="K723" s="27"/>
      <c r="L723" s="27" t="s">
        <v>61</v>
      </c>
      <c r="M723" s="27" t="s">
        <v>65</v>
      </c>
      <c r="N723" s="27">
        <v>6</v>
      </c>
      <c r="O723" s="27" t="s">
        <v>53</v>
      </c>
      <c r="P723" s="27" t="s">
        <v>57</v>
      </c>
      <c r="Q723" s="27" t="s">
        <v>1008</v>
      </c>
      <c r="R723" s="27"/>
      <c r="S723" s="27" t="s">
        <v>53</v>
      </c>
      <c r="T723" s="27"/>
      <c r="U723" s="27"/>
      <c r="V723" s="27" t="s">
        <v>1012</v>
      </c>
      <c r="W723" s="27">
        <v>13.90558</v>
      </c>
      <c r="X723" s="27">
        <v>-84.647350000000003</v>
      </c>
      <c r="Y723" s="27" t="s">
        <v>1983</v>
      </c>
      <c r="Z723" s="27" t="s">
        <v>1977</v>
      </c>
      <c r="AA723" s="27" t="s">
        <v>1929</v>
      </c>
      <c r="AB723" s="28">
        <f t="shared" si="90"/>
        <v>86.051000000000002</v>
      </c>
      <c r="AC723" s="28">
        <f ca="1">[3]!RandTruncNormal(AB723,VLOOKUP(Y723,$AZ$1:$BD$4,4,FALSE),0,VLOOKUP(Y723,$AZ$1:$BD$4,5,FALSE))</f>
        <v>80.447817588315331</v>
      </c>
      <c r="AD723" s="28">
        <f t="shared" si="91"/>
        <v>64.87433333333334</v>
      </c>
      <c r="AE723" s="28">
        <f ca="1">[3]!RandTruncNormal(AD723,VLOOKUP(Y723,$AZ$1:$BD$4,4,FALSE),0,VLOOKUP(Y723,$AZ$1:$BD$4,5,FALSE))</f>
        <v>28.537468642159723</v>
      </c>
      <c r="AF723" s="29">
        <f t="shared" si="88"/>
        <v>-0.33333333333333331</v>
      </c>
      <c r="AG723" s="29">
        <f t="shared" si="89"/>
        <v>-0.33333333333333331</v>
      </c>
      <c r="AH723" s="28">
        <f t="shared" si="95"/>
        <v>-21.176666666666666</v>
      </c>
      <c r="AI723" s="28">
        <f t="shared" si="92"/>
        <v>-21.176666666666666</v>
      </c>
      <c r="AJ723" s="13">
        <f t="shared" ca="1" si="93"/>
        <v>-51.910348946155608</v>
      </c>
      <c r="AK723" s="68">
        <v>0</v>
      </c>
      <c r="AL723" s="68">
        <v>0</v>
      </c>
      <c r="AM723" s="68" t="str">
        <f t="shared" si="94"/>
        <v>Non-Anthropogenic</v>
      </c>
      <c r="AO723" s="68"/>
      <c r="AP723" s="68"/>
      <c r="AY723" s="68"/>
      <c r="AZ723" s="68"/>
    </row>
    <row r="724" spans="1:52">
      <c r="A724" s="27">
        <v>1726</v>
      </c>
      <c r="B724" s="27" t="s">
        <v>1013</v>
      </c>
      <c r="C724" s="27" t="s">
        <v>957</v>
      </c>
      <c r="D724" s="27">
        <v>13.99091</v>
      </c>
      <c r="E724" s="27">
        <v>-84.944149999999993</v>
      </c>
      <c r="F724" s="27" t="s">
        <v>66</v>
      </c>
      <c r="G724" s="27">
        <v>9</v>
      </c>
      <c r="H724" s="27" t="s">
        <v>53</v>
      </c>
      <c r="I724" s="27" t="s">
        <v>54</v>
      </c>
      <c r="J724" s="27" t="s">
        <v>997</v>
      </c>
      <c r="K724" s="27"/>
      <c r="L724" s="27" t="s">
        <v>61</v>
      </c>
      <c r="M724" s="27" t="s">
        <v>66</v>
      </c>
      <c r="N724" s="27">
        <v>9</v>
      </c>
      <c r="O724" s="27" t="s">
        <v>53</v>
      </c>
      <c r="P724" s="27" t="s">
        <v>54</v>
      </c>
      <c r="Q724" s="27" t="s">
        <v>1007</v>
      </c>
      <c r="R724" s="27"/>
      <c r="S724" s="27" t="s">
        <v>61</v>
      </c>
      <c r="T724" s="27"/>
      <c r="U724" s="27"/>
      <c r="V724" s="27" t="s">
        <v>1013</v>
      </c>
      <c r="W724" s="27">
        <v>13.99091</v>
      </c>
      <c r="X724" s="27">
        <v>-84.944149999999993</v>
      </c>
      <c r="Y724" s="27" t="s">
        <v>1983</v>
      </c>
      <c r="Z724" s="27" t="s">
        <v>1979</v>
      </c>
      <c r="AA724" s="27" t="s">
        <v>1929</v>
      </c>
      <c r="AB724" s="28">
        <f t="shared" si="90"/>
        <v>86.051000000000002</v>
      </c>
      <c r="AC724" s="28">
        <f ca="1">[3]!RandTruncNormal(AB724,VLOOKUP(Y724,$AZ$1:$BD$4,4,FALSE),0,VLOOKUP(Y724,$AZ$1:$BD$4,5,FALSE))</f>
        <v>136.81825378338726</v>
      </c>
      <c r="AD724" s="28">
        <f t="shared" si="91"/>
        <v>86.051000000000002</v>
      </c>
      <c r="AE724" s="28">
        <f ca="1">[3]!RandTruncNormal(AD724,VLOOKUP(Y724,$AZ$1:$BD$4,4,FALSE),0,VLOOKUP(Y724,$AZ$1:$BD$4,5,FALSE))</f>
        <v>125.69656379493195</v>
      </c>
      <c r="AF724" s="29">
        <f t="shared" si="88"/>
        <v>0</v>
      </c>
      <c r="AG724" s="29">
        <f t="shared" si="89"/>
        <v>0</v>
      </c>
      <c r="AH724" s="28">
        <f t="shared" si="95"/>
        <v>0</v>
      </c>
      <c r="AI724" s="28">
        <f t="shared" si="92"/>
        <v>0</v>
      </c>
      <c r="AJ724" s="13">
        <f t="shared" ca="1" si="93"/>
        <v>-11.121689988455316</v>
      </c>
      <c r="AK724" s="68">
        <v>1</v>
      </c>
      <c r="AL724" s="68">
        <v>0</v>
      </c>
      <c r="AM724" s="68" t="str">
        <f t="shared" si="94"/>
        <v>Anthropogenic_rivers</v>
      </c>
      <c r="AO724" s="68"/>
      <c r="AP724" s="68"/>
      <c r="AY724" s="68"/>
      <c r="AZ724" s="68"/>
    </row>
    <row r="725" spans="1:52">
      <c r="A725" s="27">
        <v>1727</v>
      </c>
      <c r="B725" s="27" t="s">
        <v>1014</v>
      </c>
      <c r="C725" s="27" t="s">
        <v>957</v>
      </c>
      <c r="D725" s="27">
        <v>13.99011</v>
      </c>
      <c r="E725" s="27">
        <v>-84.688959999999994</v>
      </c>
      <c r="F725" s="27" t="s">
        <v>66</v>
      </c>
      <c r="G725" s="27">
        <v>9</v>
      </c>
      <c r="H725" s="27" t="s">
        <v>53</v>
      </c>
      <c r="I725" s="27" t="s">
        <v>54</v>
      </c>
      <c r="J725" s="27" t="s">
        <v>987</v>
      </c>
      <c r="K725" s="27"/>
      <c r="L725" s="27" t="s">
        <v>61</v>
      </c>
      <c r="M725" s="27" t="s">
        <v>66</v>
      </c>
      <c r="N725" s="27">
        <v>9</v>
      </c>
      <c r="O725" s="27" t="s">
        <v>53</v>
      </c>
      <c r="P725" s="27" t="s">
        <v>57</v>
      </c>
      <c r="Q725" s="27" t="s">
        <v>1008</v>
      </c>
      <c r="R725" s="27"/>
      <c r="S725" s="27" t="s">
        <v>53</v>
      </c>
      <c r="T725" s="27"/>
      <c r="U725" s="27"/>
      <c r="V725" s="27" t="s">
        <v>1014</v>
      </c>
      <c r="W725" s="27">
        <v>13.99011</v>
      </c>
      <c r="X725" s="27">
        <v>-84.688959999999994</v>
      </c>
      <c r="Y725" s="27" t="s">
        <v>1983</v>
      </c>
      <c r="Z725" s="27" t="s">
        <v>1979</v>
      </c>
      <c r="AA725" s="27" t="s">
        <v>1929</v>
      </c>
      <c r="AB725" s="28">
        <f t="shared" si="90"/>
        <v>86.051000000000002</v>
      </c>
      <c r="AC725" s="28">
        <f ca="1">[3]!RandTruncNormal(AB725,VLOOKUP(Y725,$AZ$1:$BD$4,4,FALSE),0,VLOOKUP(Y725,$AZ$1:$BD$4,5,FALSE))</f>
        <v>73.010517619240289</v>
      </c>
      <c r="AD725" s="28">
        <f t="shared" si="91"/>
        <v>86.051000000000002</v>
      </c>
      <c r="AE725" s="28">
        <f ca="1">[3]!RandTruncNormal(AD725,VLOOKUP(Y725,$AZ$1:$BD$4,4,FALSE),0,VLOOKUP(Y725,$AZ$1:$BD$4,5,FALSE))</f>
        <v>67.670809548142131</v>
      </c>
      <c r="AF725" s="29">
        <f t="shared" si="88"/>
        <v>0</v>
      </c>
      <c r="AG725" s="29">
        <f t="shared" si="89"/>
        <v>0</v>
      </c>
      <c r="AH725" s="28">
        <f t="shared" si="95"/>
        <v>0</v>
      </c>
      <c r="AI725" s="28">
        <f t="shared" si="92"/>
        <v>0</v>
      </c>
      <c r="AJ725" s="13">
        <f t="shared" ca="1" si="93"/>
        <v>-5.3397080710981584</v>
      </c>
      <c r="AK725" s="68">
        <v>1</v>
      </c>
      <c r="AL725" s="68">
        <v>0</v>
      </c>
      <c r="AM725" s="68" t="str">
        <f t="shared" si="94"/>
        <v>Anthropogenic_rivers</v>
      </c>
      <c r="AO725" s="68"/>
      <c r="AP725" s="68"/>
      <c r="AY725" s="68"/>
      <c r="AZ725" s="68"/>
    </row>
    <row r="726" spans="1:52">
      <c r="A726" s="27">
        <v>1729</v>
      </c>
      <c r="B726" s="27" t="s">
        <v>1015</v>
      </c>
      <c r="C726" s="27" t="s">
        <v>957</v>
      </c>
      <c r="D726" s="27">
        <v>13.99066</v>
      </c>
      <c r="E726" s="27">
        <v>-85.411760000000001</v>
      </c>
      <c r="F726" s="27" t="s">
        <v>66</v>
      </c>
      <c r="G726" s="27">
        <v>9</v>
      </c>
      <c r="H726" s="27" t="s">
        <v>53</v>
      </c>
      <c r="I726" s="27" t="s">
        <v>54</v>
      </c>
      <c r="J726" s="27" t="s">
        <v>997</v>
      </c>
      <c r="K726" s="27"/>
      <c r="L726" s="27" t="s">
        <v>61</v>
      </c>
      <c r="M726" s="27" t="s">
        <v>66</v>
      </c>
      <c r="N726" s="27">
        <v>9</v>
      </c>
      <c r="O726" s="27" t="s">
        <v>53</v>
      </c>
      <c r="P726" s="27" t="s">
        <v>54</v>
      </c>
      <c r="Q726" s="27" t="s">
        <v>1003</v>
      </c>
      <c r="R726" s="27"/>
      <c r="S726" s="27" t="s">
        <v>61</v>
      </c>
      <c r="T726" s="27"/>
      <c r="U726" s="27"/>
      <c r="V726" s="27" t="s">
        <v>1015</v>
      </c>
      <c r="W726" s="27">
        <v>13.99066</v>
      </c>
      <c r="X726" s="27">
        <v>-85.411760000000001</v>
      </c>
      <c r="Y726" s="27" t="s">
        <v>1983</v>
      </c>
      <c r="Z726" s="27" t="s">
        <v>1979</v>
      </c>
      <c r="AA726" s="27" t="s">
        <v>1929</v>
      </c>
      <c r="AB726" s="28">
        <f t="shared" si="90"/>
        <v>86.051000000000002</v>
      </c>
      <c r="AC726" s="28">
        <f ca="1">[3]!RandTruncNormal(AB726,VLOOKUP(Y726,$AZ$1:$BD$4,4,FALSE),0,VLOOKUP(Y726,$AZ$1:$BD$4,5,FALSE))</f>
        <v>122.72179240096486</v>
      </c>
      <c r="AD726" s="28">
        <f t="shared" si="91"/>
        <v>86.051000000000002</v>
      </c>
      <c r="AE726" s="28">
        <f ca="1">[3]!RandTruncNormal(AD726,VLOOKUP(Y726,$AZ$1:$BD$4,4,FALSE),0,VLOOKUP(Y726,$AZ$1:$BD$4,5,FALSE))</f>
        <v>18.960789681615278</v>
      </c>
      <c r="AF726" s="29">
        <f t="shared" si="88"/>
        <v>0</v>
      </c>
      <c r="AG726" s="29">
        <f t="shared" si="89"/>
        <v>0</v>
      </c>
      <c r="AH726" s="28">
        <f t="shared" si="95"/>
        <v>0</v>
      </c>
      <c r="AI726" s="28">
        <f t="shared" si="92"/>
        <v>0</v>
      </c>
      <c r="AJ726" s="13">
        <f t="shared" ca="1" si="93"/>
        <v>-103.76100271934958</v>
      </c>
      <c r="AK726" s="68">
        <v>0</v>
      </c>
      <c r="AL726" s="68">
        <v>0</v>
      </c>
      <c r="AM726" s="68" t="str">
        <f t="shared" si="94"/>
        <v>Non-Anthropogenic</v>
      </c>
      <c r="AO726" s="68"/>
      <c r="AP726" s="68"/>
      <c r="AY726" s="68"/>
      <c r="AZ726" s="68"/>
    </row>
    <row r="727" spans="1:52">
      <c r="A727" s="27">
        <v>1730</v>
      </c>
      <c r="B727" s="27" t="s">
        <v>1016</v>
      </c>
      <c r="C727" s="27" t="s">
        <v>957</v>
      </c>
      <c r="D727" s="27">
        <v>13.99062</v>
      </c>
      <c r="E727" s="27">
        <v>-85.156670000000005</v>
      </c>
      <c r="F727" s="27" t="s">
        <v>65</v>
      </c>
      <c r="G727" s="27">
        <v>6</v>
      </c>
      <c r="H727" s="27" t="s">
        <v>53</v>
      </c>
      <c r="I727" s="27" t="s">
        <v>54</v>
      </c>
      <c r="J727" s="27" t="s">
        <v>997</v>
      </c>
      <c r="K727" s="27"/>
      <c r="L727" s="27" t="s">
        <v>61</v>
      </c>
      <c r="M727" s="27" t="s">
        <v>65</v>
      </c>
      <c r="N727" s="27">
        <v>5</v>
      </c>
      <c r="O727" s="27" t="s">
        <v>53</v>
      </c>
      <c r="P727" s="27" t="s">
        <v>57</v>
      </c>
      <c r="Q727" s="27" t="s">
        <v>1017</v>
      </c>
      <c r="R727" s="27"/>
      <c r="S727" s="27" t="s">
        <v>53</v>
      </c>
      <c r="T727" s="27"/>
      <c r="U727" s="27"/>
      <c r="V727" s="27" t="s">
        <v>1016</v>
      </c>
      <c r="W727" s="27">
        <v>13.99062</v>
      </c>
      <c r="X727" s="27">
        <v>-85.156670000000005</v>
      </c>
      <c r="Y727" s="27" t="s">
        <v>1983</v>
      </c>
      <c r="Z727" s="27" t="s">
        <v>1977</v>
      </c>
      <c r="AA727" s="27" t="s">
        <v>1929</v>
      </c>
      <c r="AB727" s="28">
        <f t="shared" si="90"/>
        <v>64.87433333333334</v>
      </c>
      <c r="AC727" s="28">
        <f ca="1">[3]!RandTruncNormal(AB727,VLOOKUP(Y727,$AZ$1:$BD$4,4,FALSE),0,VLOOKUP(Y727,$AZ$1:$BD$4,5,FALSE))</f>
        <v>61.808001117273726</v>
      </c>
      <c r="AD727" s="28">
        <f t="shared" si="91"/>
        <v>57.815444444444445</v>
      </c>
      <c r="AE727" s="28">
        <f ca="1">[3]!RandTruncNormal(AD727,VLOOKUP(Y727,$AZ$1:$BD$4,4,FALSE),0,VLOOKUP(Y727,$AZ$1:$BD$4,5,FALSE))</f>
        <v>71.924706022521235</v>
      </c>
      <c r="AF727" s="29">
        <f t="shared" si="88"/>
        <v>-0.1111111111111111</v>
      </c>
      <c r="AG727" s="29">
        <f t="shared" si="89"/>
        <v>0</v>
      </c>
      <c r="AH727" s="28">
        <f t="shared" si="95"/>
        <v>0</v>
      </c>
      <c r="AI727" s="28">
        <f t="shared" si="92"/>
        <v>-7.0588888888888883</v>
      </c>
      <c r="AJ727" s="13">
        <f t="shared" ca="1" si="93"/>
        <v>10.116704905247509</v>
      </c>
      <c r="AK727" s="68">
        <v>0</v>
      </c>
      <c r="AL727" s="68">
        <v>0</v>
      </c>
      <c r="AM727" s="68" t="str">
        <f t="shared" si="94"/>
        <v>Non-Anthropogenic</v>
      </c>
      <c r="AO727" s="68"/>
      <c r="AP727" s="68"/>
      <c r="AY727" s="68"/>
      <c r="AZ727" s="68"/>
    </row>
    <row r="728" spans="1:52">
      <c r="A728" s="27">
        <v>1731</v>
      </c>
      <c r="B728" s="27" t="s">
        <v>1018</v>
      </c>
      <c r="C728" s="27" t="s">
        <v>957</v>
      </c>
      <c r="D728" s="27">
        <v>13.990550000000001</v>
      </c>
      <c r="E728" s="27">
        <v>-84.901579999999996</v>
      </c>
      <c r="F728" s="27" t="s">
        <v>66</v>
      </c>
      <c r="G728" s="27">
        <v>9</v>
      </c>
      <c r="H728" s="27" t="s">
        <v>53</v>
      </c>
      <c r="I728" s="27" t="s">
        <v>54</v>
      </c>
      <c r="J728" s="27" t="s">
        <v>997</v>
      </c>
      <c r="K728" s="27"/>
      <c r="L728" s="27" t="s">
        <v>61</v>
      </c>
      <c r="M728" s="27" t="s">
        <v>66</v>
      </c>
      <c r="N728" s="27">
        <v>9</v>
      </c>
      <c r="O728" s="27" t="s">
        <v>53</v>
      </c>
      <c r="P728" s="27" t="s">
        <v>57</v>
      </c>
      <c r="Q728" s="27" t="s">
        <v>1011</v>
      </c>
      <c r="R728" s="27"/>
      <c r="S728" s="27" t="s">
        <v>53</v>
      </c>
      <c r="T728" s="27"/>
      <c r="U728" s="27"/>
      <c r="V728" s="27" t="s">
        <v>1018</v>
      </c>
      <c r="W728" s="27">
        <v>13.990550000000001</v>
      </c>
      <c r="X728" s="27">
        <v>-84.901579999999996</v>
      </c>
      <c r="Y728" s="27" t="s">
        <v>1983</v>
      </c>
      <c r="Z728" s="27" t="s">
        <v>1979</v>
      </c>
      <c r="AA728" s="27" t="s">
        <v>1929</v>
      </c>
      <c r="AB728" s="28">
        <f t="shared" si="90"/>
        <v>86.051000000000002</v>
      </c>
      <c r="AC728" s="28">
        <f ca="1">[3]!RandTruncNormal(AB728,VLOOKUP(Y728,$AZ$1:$BD$4,4,FALSE),0,VLOOKUP(Y728,$AZ$1:$BD$4,5,FALSE))</f>
        <v>59.02066676059632</v>
      </c>
      <c r="AD728" s="28">
        <f t="shared" si="91"/>
        <v>86.051000000000002</v>
      </c>
      <c r="AE728" s="28">
        <f ca="1">[3]!RandTruncNormal(AD728,VLOOKUP(Y728,$AZ$1:$BD$4,4,FALSE),0,VLOOKUP(Y728,$AZ$1:$BD$4,5,FALSE))</f>
        <v>113.26792001201891</v>
      </c>
      <c r="AF728" s="29">
        <f t="shared" si="88"/>
        <v>0</v>
      </c>
      <c r="AG728" s="29">
        <f t="shared" si="89"/>
        <v>0</v>
      </c>
      <c r="AH728" s="28">
        <f t="shared" si="95"/>
        <v>0</v>
      </c>
      <c r="AI728" s="28">
        <f t="shared" si="92"/>
        <v>0</v>
      </c>
      <c r="AJ728" s="13">
        <f t="shared" ca="1" si="93"/>
        <v>54.247253251422585</v>
      </c>
      <c r="AK728" s="68">
        <v>1</v>
      </c>
      <c r="AL728" s="68">
        <v>0</v>
      </c>
      <c r="AM728" s="68" t="str">
        <f t="shared" si="94"/>
        <v>Anthropogenic_rivers</v>
      </c>
      <c r="AO728" s="68"/>
      <c r="AP728" s="68"/>
      <c r="AY728" s="68"/>
      <c r="AZ728" s="68"/>
    </row>
    <row r="729" spans="1:52">
      <c r="A729" s="27">
        <v>1732</v>
      </c>
      <c r="B729" s="27" t="s">
        <v>1019</v>
      </c>
      <c r="C729" s="27" t="s">
        <v>957</v>
      </c>
      <c r="D729" s="27">
        <v>14.07596</v>
      </c>
      <c r="E729" s="27">
        <v>-85.284899999999993</v>
      </c>
      <c r="F729" s="27" t="s">
        <v>65</v>
      </c>
      <c r="G729" s="27">
        <v>6</v>
      </c>
      <c r="H729" s="27" t="s">
        <v>53</v>
      </c>
      <c r="I729" s="27" t="s">
        <v>54</v>
      </c>
      <c r="J729" s="27" t="s">
        <v>987</v>
      </c>
      <c r="K729" s="27"/>
      <c r="L729" s="27" t="s">
        <v>61</v>
      </c>
      <c r="M729" s="27" t="s">
        <v>65</v>
      </c>
      <c r="N729" s="27">
        <v>6</v>
      </c>
      <c r="O729" s="27" t="s">
        <v>53</v>
      </c>
      <c r="P729" s="27" t="s">
        <v>57</v>
      </c>
      <c r="Q729" s="27" t="s">
        <v>1020</v>
      </c>
      <c r="R729" s="27"/>
      <c r="S729" s="27" t="s">
        <v>53</v>
      </c>
      <c r="T729" s="27"/>
      <c r="U729" s="27"/>
      <c r="V729" s="27" t="s">
        <v>1019</v>
      </c>
      <c r="W729" s="27">
        <v>14.07596</v>
      </c>
      <c r="X729" s="27">
        <v>-85.284899999999993</v>
      </c>
      <c r="Y729" s="27" t="s">
        <v>1983</v>
      </c>
      <c r="Z729" s="27" t="s">
        <v>1979</v>
      </c>
      <c r="AA729" s="27" t="s">
        <v>1929</v>
      </c>
      <c r="AB729" s="28">
        <f t="shared" si="90"/>
        <v>64.87433333333334</v>
      </c>
      <c r="AC729" s="28">
        <f ca="1">[3]!RandTruncNormal(AB729,VLOOKUP(Y729,$AZ$1:$BD$4,4,FALSE),0,VLOOKUP(Y729,$AZ$1:$BD$4,5,FALSE))</f>
        <v>47.175656348592355</v>
      </c>
      <c r="AD729" s="28">
        <f t="shared" si="91"/>
        <v>64.87433333333334</v>
      </c>
      <c r="AE729" s="28">
        <f ca="1">[3]!RandTruncNormal(AD729,VLOOKUP(Y729,$AZ$1:$BD$4,4,FALSE),0,VLOOKUP(Y729,$AZ$1:$BD$4,5,FALSE))</f>
        <v>43.202810000151928</v>
      </c>
      <c r="AF729" s="29">
        <f t="shared" si="88"/>
        <v>0</v>
      </c>
      <c r="AG729" s="29">
        <f t="shared" si="89"/>
        <v>0</v>
      </c>
      <c r="AH729" s="28">
        <f t="shared" si="95"/>
        <v>0</v>
      </c>
      <c r="AI729" s="28">
        <f t="shared" si="92"/>
        <v>0</v>
      </c>
      <c r="AJ729" s="13">
        <f t="shared" ca="1" si="93"/>
        <v>-3.9728463484404273</v>
      </c>
      <c r="AK729" s="68">
        <v>1</v>
      </c>
      <c r="AL729" s="68">
        <v>0</v>
      </c>
      <c r="AM729" s="68" t="str">
        <f t="shared" si="94"/>
        <v>Anthropogenic_rivers</v>
      </c>
      <c r="AO729" s="68"/>
      <c r="AP729" s="68"/>
      <c r="AY729" s="68"/>
      <c r="AZ729" s="68"/>
    </row>
    <row r="730" spans="1:52">
      <c r="A730" s="27">
        <v>1734</v>
      </c>
      <c r="B730" s="27" t="s">
        <v>1021</v>
      </c>
      <c r="C730" s="27" t="s">
        <v>957</v>
      </c>
      <c r="D730" s="27">
        <v>14.07596</v>
      </c>
      <c r="E730" s="27">
        <v>-84.944900000000004</v>
      </c>
      <c r="F730" s="27" t="s">
        <v>65</v>
      </c>
      <c r="G730" s="27">
        <v>5</v>
      </c>
      <c r="H730" s="27" t="s">
        <v>53</v>
      </c>
      <c r="I730" s="27" t="s">
        <v>54</v>
      </c>
      <c r="J730" s="27" t="s">
        <v>997</v>
      </c>
      <c r="K730" s="27"/>
      <c r="L730" s="27" t="s">
        <v>61</v>
      </c>
      <c r="M730" s="27" t="s">
        <v>65</v>
      </c>
      <c r="N730" s="27">
        <v>5</v>
      </c>
      <c r="O730" s="27" t="s">
        <v>53</v>
      </c>
      <c r="P730" s="27" t="s">
        <v>57</v>
      </c>
      <c r="Q730" s="27" t="s">
        <v>1011</v>
      </c>
      <c r="R730" s="27"/>
      <c r="S730" s="27" t="s">
        <v>53</v>
      </c>
      <c r="T730" s="27"/>
      <c r="U730" s="27"/>
      <c r="V730" s="27" t="s">
        <v>1021</v>
      </c>
      <c r="W730" s="27">
        <v>14.07596</v>
      </c>
      <c r="X730" s="27">
        <v>-84.944900000000004</v>
      </c>
      <c r="Y730" s="27" t="s">
        <v>1983</v>
      </c>
      <c r="Z730" s="27" t="s">
        <v>1979</v>
      </c>
      <c r="AA730" s="27" t="s">
        <v>1929</v>
      </c>
      <c r="AB730" s="28">
        <f t="shared" si="90"/>
        <v>57.815444444444445</v>
      </c>
      <c r="AC730" s="28">
        <f ca="1">[3]!RandTruncNormal(AB730,VLOOKUP(Y730,$AZ$1:$BD$4,4,FALSE),0,VLOOKUP(Y730,$AZ$1:$BD$4,5,FALSE))</f>
        <v>74.177763781593612</v>
      </c>
      <c r="AD730" s="28">
        <f t="shared" si="91"/>
        <v>57.815444444444445</v>
      </c>
      <c r="AE730" s="28">
        <f ca="1">[3]!RandTruncNormal(AD730,VLOOKUP(Y730,$AZ$1:$BD$4,4,FALSE),0,VLOOKUP(Y730,$AZ$1:$BD$4,5,FALSE))</f>
        <v>97.74018011927491</v>
      </c>
      <c r="AF730" s="29">
        <f t="shared" si="88"/>
        <v>0</v>
      </c>
      <c r="AG730" s="29">
        <f t="shared" si="89"/>
        <v>0</v>
      </c>
      <c r="AH730" s="28">
        <f t="shared" si="95"/>
        <v>0</v>
      </c>
      <c r="AI730" s="28">
        <f t="shared" si="92"/>
        <v>0</v>
      </c>
      <c r="AJ730" s="13">
        <f t="shared" ca="1" si="93"/>
        <v>23.562416337681299</v>
      </c>
      <c r="AK730" s="68">
        <v>0</v>
      </c>
      <c r="AL730" s="68">
        <v>0</v>
      </c>
      <c r="AM730" s="68" t="str">
        <f t="shared" si="94"/>
        <v>Non-Anthropogenic</v>
      </c>
      <c r="AO730" s="68"/>
      <c r="AP730" s="68"/>
      <c r="AY730" s="68"/>
      <c r="AZ730" s="68"/>
    </row>
    <row r="731" spans="1:52">
      <c r="A731" s="27">
        <v>1736</v>
      </c>
      <c r="B731" s="27" t="s">
        <v>1022</v>
      </c>
      <c r="C731" s="27" t="s">
        <v>957</v>
      </c>
      <c r="D731" s="27">
        <v>14.075659999999999</v>
      </c>
      <c r="E731" s="27">
        <v>-85.242310000000003</v>
      </c>
      <c r="F731" s="27" t="s">
        <v>66</v>
      </c>
      <c r="G731" s="27">
        <v>9</v>
      </c>
      <c r="H731" s="27" t="s">
        <v>53</v>
      </c>
      <c r="I731" s="27" t="s">
        <v>54</v>
      </c>
      <c r="J731" s="27" t="s">
        <v>997</v>
      </c>
      <c r="K731" s="27"/>
      <c r="L731" s="27" t="s">
        <v>61</v>
      </c>
      <c r="M731" s="27" t="s">
        <v>66</v>
      </c>
      <c r="N731" s="27">
        <v>9</v>
      </c>
      <c r="O731" s="27" t="s">
        <v>53</v>
      </c>
      <c r="P731" s="27" t="s">
        <v>57</v>
      </c>
      <c r="Q731" s="27" t="s">
        <v>1020</v>
      </c>
      <c r="R731" s="27"/>
      <c r="S731" s="27" t="s">
        <v>53</v>
      </c>
      <c r="T731" s="27"/>
      <c r="U731" s="27"/>
      <c r="V731" s="27" t="s">
        <v>1022</v>
      </c>
      <c r="W731" s="27">
        <v>14.075659999999999</v>
      </c>
      <c r="X731" s="27">
        <v>-85.242310000000003</v>
      </c>
      <c r="Y731" s="27" t="s">
        <v>1983</v>
      </c>
      <c r="Z731" s="27" t="s">
        <v>1979</v>
      </c>
      <c r="AA731" s="27" t="s">
        <v>1929</v>
      </c>
      <c r="AB731" s="28">
        <f t="shared" si="90"/>
        <v>86.051000000000002</v>
      </c>
      <c r="AC731" s="28">
        <f ca="1">[3]!RandTruncNormal(AB731,VLOOKUP(Y731,$AZ$1:$BD$4,4,FALSE),0,VLOOKUP(Y731,$AZ$1:$BD$4,5,FALSE))</f>
        <v>103.48877318314011</v>
      </c>
      <c r="AD731" s="28">
        <f t="shared" si="91"/>
        <v>86.051000000000002</v>
      </c>
      <c r="AE731" s="28">
        <f ca="1">[3]!RandTruncNormal(AD731,VLOOKUP(Y731,$AZ$1:$BD$4,4,FALSE),0,VLOOKUP(Y731,$AZ$1:$BD$4,5,FALSE))</f>
        <v>107.70764692773184</v>
      </c>
      <c r="AF731" s="29">
        <f t="shared" si="88"/>
        <v>0</v>
      </c>
      <c r="AG731" s="29">
        <f t="shared" si="89"/>
        <v>0</v>
      </c>
      <c r="AH731" s="28">
        <f t="shared" si="95"/>
        <v>0</v>
      </c>
      <c r="AI731" s="28">
        <f t="shared" si="92"/>
        <v>0</v>
      </c>
      <c r="AJ731" s="13">
        <f t="shared" ca="1" si="93"/>
        <v>4.2188737445917326</v>
      </c>
      <c r="AK731" s="68">
        <v>0</v>
      </c>
      <c r="AL731" s="68">
        <v>0</v>
      </c>
      <c r="AM731" s="68" t="str">
        <f t="shared" si="94"/>
        <v>Non-Anthropogenic</v>
      </c>
      <c r="AO731" s="68"/>
      <c r="AP731" s="68"/>
      <c r="AY731" s="68"/>
      <c r="AZ731" s="68"/>
    </row>
    <row r="732" spans="1:52">
      <c r="A732" s="27">
        <v>1737</v>
      </c>
      <c r="B732" s="27" t="s">
        <v>1023</v>
      </c>
      <c r="C732" s="27" t="s">
        <v>957</v>
      </c>
      <c r="D732" s="27">
        <v>14.07563</v>
      </c>
      <c r="E732" s="27">
        <v>-85.072310000000002</v>
      </c>
      <c r="F732" s="27" t="s">
        <v>66</v>
      </c>
      <c r="G732" s="27">
        <v>9</v>
      </c>
      <c r="H732" s="27" t="s">
        <v>53</v>
      </c>
      <c r="I732" s="27" t="s">
        <v>54</v>
      </c>
      <c r="J732" s="27" t="s">
        <v>997</v>
      </c>
      <c r="K732" s="27"/>
      <c r="L732" s="27" t="s">
        <v>61</v>
      </c>
      <c r="M732" s="27" t="s">
        <v>66</v>
      </c>
      <c r="N732" s="27">
        <v>9</v>
      </c>
      <c r="O732" s="27" t="s">
        <v>53</v>
      </c>
      <c r="P732" s="27" t="s">
        <v>57</v>
      </c>
      <c r="Q732" s="27" t="s">
        <v>1005</v>
      </c>
      <c r="R732" s="27"/>
      <c r="S732" s="27" t="s">
        <v>53</v>
      </c>
      <c r="T732" s="27"/>
      <c r="U732" s="27"/>
      <c r="V732" s="27" t="s">
        <v>1023</v>
      </c>
      <c r="W732" s="27">
        <v>14.07563</v>
      </c>
      <c r="X732" s="27">
        <v>-85.072310000000002</v>
      </c>
      <c r="Y732" s="27" t="s">
        <v>1983</v>
      </c>
      <c r="Z732" s="27" t="s">
        <v>1979</v>
      </c>
      <c r="AA732" s="27" t="s">
        <v>1929</v>
      </c>
      <c r="AB732" s="28">
        <f t="shared" si="90"/>
        <v>86.051000000000002</v>
      </c>
      <c r="AC732" s="28">
        <f ca="1">[3]!RandTruncNormal(AB732,VLOOKUP(Y732,$AZ$1:$BD$4,4,FALSE),0,VLOOKUP(Y732,$AZ$1:$BD$4,5,FALSE))</f>
        <v>139.91381690190406</v>
      </c>
      <c r="AD732" s="28">
        <f t="shared" si="91"/>
        <v>86.051000000000002</v>
      </c>
      <c r="AE732" s="28">
        <f ca="1">[3]!RandTruncNormal(AD732,VLOOKUP(Y732,$AZ$1:$BD$4,4,FALSE),0,VLOOKUP(Y732,$AZ$1:$BD$4,5,FALSE))</f>
        <v>48.07716694642442</v>
      </c>
      <c r="AF732" s="29">
        <f t="shared" si="88"/>
        <v>0</v>
      </c>
      <c r="AG732" s="29">
        <f t="shared" si="89"/>
        <v>0</v>
      </c>
      <c r="AH732" s="28">
        <f t="shared" si="95"/>
        <v>0</v>
      </c>
      <c r="AI732" s="28">
        <f t="shared" si="92"/>
        <v>0</v>
      </c>
      <c r="AJ732" s="13">
        <f t="shared" ca="1" si="93"/>
        <v>-91.836649955479629</v>
      </c>
      <c r="AK732" s="68">
        <v>0</v>
      </c>
      <c r="AL732" s="68">
        <v>0</v>
      </c>
      <c r="AM732" s="68" t="str">
        <f t="shared" si="94"/>
        <v>Non-Anthropogenic</v>
      </c>
      <c r="AO732" s="68"/>
      <c r="AP732" s="68"/>
      <c r="AY732" s="68"/>
      <c r="AZ732" s="68"/>
    </row>
    <row r="733" spans="1:52">
      <c r="A733" s="27">
        <v>1738</v>
      </c>
      <c r="B733" s="27" t="s">
        <v>1024</v>
      </c>
      <c r="C733" s="27" t="s">
        <v>957</v>
      </c>
      <c r="D733" s="27">
        <v>14.0756</v>
      </c>
      <c r="E733" s="27">
        <v>-84.817310000000006</v>
      </c>
      <c r="F733" s="27" t="s">
        <v>66</v>
      </c>
      <c r="G733" s="27">
        <v>9</v>
      </c>
      <c r="H733" s="27" t="s">
        <v>53</v>
      </c>
      <c r="I733" s="27" t="s">
        <v>54</v>
      </c>
      <c r="J733" s="27" t="s">
        <v>997</v>
      </c>
      <c r="K733" s="27"/>
      <c r="L733" s="27" t="s">
        <v>61</v>
      </c>
      <c r="M733" s="27" t="s">
        <v>66</v>
      </c>
      <c r="N733" s="27">
        <v>9</v>
      </c>
      <c r="O733" s="27" t="s">
        <v>53</v>
      </c>
      <c r="P733" s="27" t="s">
        <v>57</v>
      </c>
      <c r="Q733" s="27" t="s">
        <v>1011</v>
      </c>
      <c r="R733" s="27"/>
      <c r="S733" s="27" t="s">
        <v>53</v>
      </c>
      <c r="T733" s="27"/>
      <c r="U733" s="27"/>
      <c r="V733" s="27" t="s">
        <v>1024</v>
      </c>
      <c r="W733" s="27">
        <v>14.0756</v>
      </c>
      <c r="X733" s="27">
        <v>-84.817310000000006</v>
      </c>
      <c r="Y733" s="27" t="s">
        <v>1983</v>
      </c>
      <c r="Z733" s="27" t="s">
        <v>1979</v>
      </c>
      <c r="AA733" s="27" t="s">
        <v>1928</v>
      </c>
      <c r="AB733" s="28">
        <f t="shared" si="90"/>
        <v>86.051000000000002</v>
      </c>
      <c r="AC733" s="28">
        <f ca="1">[3]!RandTruncNormal(AB733,VLOOKUP(Y733,$AZ$1:$BD$4,4,FALSE),0,VLOOKUP(Y733,$AZ$1:$BD$4,5,FALSE))</f>
        <v>92.487267270917087</v>
      </c>
      <c r="AD733" s="28">
        <f t="shared" si="91"/>
        <v>86.051000000000002</v>
      </c>
      <c r="AE733" s="28">
        <f ca="1">[3]!RandTruncNormal(AD733,VLOOKUP(Y733,$AZ$1:$BD$4,4,FALSE),0,VLOOKUP(Y733,$AZ$1:$BD$4,5,FALSE))</f>
        <v>110.97102773099778</v>
      </c>
      <c r="AF733" s="29">
        <f t="shared" si="88"/>
        <v>0</v>
      </c>
      <c r="AG733" s="29">
        <f t="shared" si="89"/>
        <v>0</v>
      </c>
      <c r="AH733" s="28">
        <f t="shared" si="95"/>
        <v>0</v>
      </c>
      <c r="AI733" s="28">
        <f t="shared" si="92"/>
        <v>0</v>
      </c>
      <c r="AJ733" s="13">
        <f t="shared" ca="1" si="93"/>
        <v>18.483760460080688</v>
      </c>
      <c r="AK733" s="68">
        <v>1</v>
      </c>
      <c r="AL733" s="68">
        <v>1</v>
      </c>
      <c r="AM733" s="68" t="str">
        <f t="shared" si="94"/>
        <v>Anthropogenic_roads_rivers</v>
      </c>
      <c r="AO733" s="68"/>
      <c r="AP733" s="68"/>
      <c r="AY733" s="68"/>
      <c r="AZ733" s="68"/>
    </row>
    <row r="734" spans="1:52">
      <c r="A734" s="27">
        <v>1739</v>
      </c>
      <c r="B734" s="27" t="s">
        <v>1025</v>
      </c>
      <c r="C734" s="27" t="s">
        <v>957</v>
      </c>
      <c r="D734" s="27">
        <v>14.160920000000001</v>
      </c>
      <c r="E734" s="27">
        <v>-85.284270000000006</v>
      </c>
      <c r="F734" s="27" t="s">
        <v>66</v>
      </c>
      <c r="G734" s="27">
        <v>9</v>
      </c>
      <c r="H734" s="27" t="s">
        <v>53</v>
      </c>
      <c r="I734" s="27" t="s">
        <v>54</v>
      </c>
      <c r="J734" s="27" t="s">
        <v>997</v>
      </c>
      <c r="K734" s="27"/>
      <c r="L734" s="27" t="s">
        <v>61</v>
      </c>
      <c r="M734" s="27" t="s">
        <v>65</v>
      </c>
      <c r="N734" s="27">
        <v>6</v>
      </c>
      <c r="O734" s="27" t="s">
        <v>53</v>
      </c>
      <c r="P734" s="27" t="s">
        <v>57</v>
      </c>
      <c r="Q734" s="27" t="s">
        <v>1026</v>
      </c>
      <c r="R734" s="27"/>
      <c r="S734" s="27" t="s">
        <v>53</v>
      </c>
      <c r="T734" s="27"/>
      <c r="U734" s="27"/>
      <c r="V734" s="27" t="s">
        <v>1025</v>
      </c>
      <c r="W734" s="27">
        <v>14.160920000000001</v>
      </c>
      <c r="X734" s="27">
        <v>-85.284270000000006</v>
      </c>
      <c r="Y734" s="27" t="s">
        <v>1983</v>
      </c>
      <c r="Z734" s="27" t="s">
        <v>1977</v>
      </c>
      <c r="AA734" s="27" t="s">
        <v>1929</v>
      </c>
      <c r="AB734" s="28">
        <f t="shared" si="90"/>
        <v>86.051000000000002</v>
      </c>
      <c r="AC734" s="28">
        <f ca="1">[3]!RandTruncNormal(AB734,VLOOKUP(Y734,$AZ$1:$BD$4,4,FALSE),0,VLOOKUP(Y734,$AZ$1:$BD$4,5,FALSE))</f>
        <v>122.56116320024772</v>
      </c>
      <c r="AD734" s="28">
        <f t="shared" si="91"/>
        <v>64.87433333333334</v>
      </c>
      <c r="AE734" s="28">
        <f ca="1">[3]!RandTruncNormal(AD734,VLOOKUP(Y734,$AZ$1:$BD$4,4,FALSE),0,VLOOKUP(Y734,$AZ$1:$BD$4,5,FALSE))</f>
        <v>17.803200897629349</v>
      </c>
      <c r="AF734" s="29">
        <f t="shared" si="88"/>
        <v>-0.33333333333333331</v>
      </c>
      <c r="AG734" s="29">
        <f t="shared" si="89"/>
        <v>-0.33333333333333331</v>
      </c>
      <c r="AH734" s="28">
        <f t="shared" si="95"/>
        <v>-21.176666666666666</v>
      </c>
      <c r="AI734" s="28">
        <f t="shared" si="92"/>
        <v>-21.176666666666666</v>
      </c>
      <c r="AJ734" s="13">
        <f t="shared" ca="1" si="93"/>
        <v>-104.75796230261837</v>
      </c>
      <c r="AK734" s="68">
        <v>0</v>
      </c>
      <c r="AL734" s="68">
        <v>0</v>
      </c>
      <c r="AM734" s="68" t="str">
        <f t="shared" si="94"/>
        <v>Non-Anthropogenic</v>
      </c>
      <c r="AO734" s="68"/>
      <c r="AP734" s="68"/>
      <c r="AY734" s="68"/>
      <c r="AZ734" s="68"/>
    </row>
    <row r="735" spans="1:52">
      <c r="A735" s="27">
        <v>1742</v>
      </c>
      <c r="B735" s="27" t="s">
        <v>1027</v>
      </c>
      <c r="C735" s="27" t="s">
        <v>957</v>
      </c>
      <c r="D735" s="27">
        <v>14.245950000000001</v>
      </c>
      <c r="E735" s="27">
        <v>-85.284899999999993</v>
      </c>
      <c r="F735" s="27" t="s">
        <v>66</v>
      </c>
      <c r="G735" s="27">
        <v>9</v>
      </c>
      <c r="H735" s="27" t="s">
        <v>53</v>
      </c>
      <c r="I735" s="27" t="s">
        <v>54</v>
      </c>
      <c r="J735" s="27" t="s">
        <v>997</v>
      </c>
      <c r="K735" s="27"/>
      <c r="L735" s="27" t="s">
        <v>61</v>
      </c>
      <c r="M735" s="27" t="s">
        <v>66</v>
      </c>
      <c r="N735" s="27">
        <v>9</v>
      </c>
      <c r="O735" s="27" t="s">
        <v>53</v>
      </c>
      <c r="P735" s="27" t="s">
        <v>57</v>
      </c>
      <c r="Q735" s="27" t="s">
        <v>1026</v>
      </c>
      <c r="R735" s="27"/>
      <c r="S735" s="27" t="s">
        <v>53</v>
      </c>
      <c r="T735" s="27"/>
      <c r="U735" s="27"/>
      <c r="V735" s="27" t="s">
        <v>1027</v>
      </c>
      <c r="W735" s="27">
        <v>14.245950000000001</v>
      </c>
      <c r="X735" s="27">
        <v>-85.284899999999993</v>
      </c>
      <c r="Y735" s="27" t="s">
        <v>1983</v>
      </c>
      <c r="Z735" s="27" t="s">
        <v>1979</v>
      </c>
      <c r="AA735" s="27" t="s">
        <v>1929</v>
      </c>
      <c r="AB735" s="28">
        <f t="shared" si="90"/>
        <v>86.051000000000002</v>
      </c>
      <c r="AC735" s="28">
        <f ca="1">[3]!RandTruncNormal(AB735,VLOOKUP(Y735,$AZ$1:$BD$4,4,FALSE),0,VLOOKUP(Y735,$AZ$1:$BD$4,5,FALSE))</f>
        <v>54.155515051926258</v>
      </c>
      <c r="AD735" s="28">
        <f t="shared" si="91"/>
        <v>86.051000000000002</v>
      </c>
      <c r="AE735" s="28">
        <f ca="1">[3]!RandTruncNormal(AD735,VLOOKUP(Y735,$AZ$1:$BD$4,4,FALSE),0,VLOOKUP(Y735,$AZ$1:$BD$4,5,FALSE))</f>
        <v>51.632205675177104</v>
      </c>
      <c r="AF735" s="29">
        <f t="shared" si="88"/>
        <v>0</v>
      </c>
      <c r="AG735" s="29">
        <f t="shared" si="89"/>
        <v>0</v>
      </c>
      <c r="AH735" s="28">
        <f t="shared" si="95"/>
        <v>0</v>
      </c>
      <c r="AI735" s="28">
        <f t="shared" si="92"/>
        <v>0</v>
      </c>
      <c r="AJ735" s="13">
        <f t="shared" ca="1" si="93"/>
        <v>-2.5233093767491539</v>
      </c>
      <c r="AK735" s="68">
        <v>1</v>
      </c>
      <c r="AL735" s="68">
        <v>0</v>
      </c>
      <c r="AM735" s="68" t="str">
        <f t="shared" si="94"/>
        <v>Anthropogenic_rivers</v>
      </c>
      <c r="AO735" s="68"/>
      <c r="AP735" s="68"/>
      <c r="AY735" s="68"/>
      <c r="AZ735" s="68"/>
    </row>
    <row r="736" spans="1:52">
      <c r="A736" s="27">
        <v>1766</v>
      </c>
      <c r="B736" s="27" t="s">
        <v>1032</v>
      </c>
      <c r="C736" s="27" t="s">
        <v>957</v>
      </c>
      <c r="D736" s="27">
        <v>13.437950000000001</v>
      </c>
      <c r="E736" s="27">
        <v>-85.369649999999993</v>
      </c>
      <c r="F736" s="27" t="s">
        <v>65</v>
      </c>
      <c r="G736" s="27">
        <v>4</v>
      </c>
      <c r="H736" s="27" t="s">
        <v>53</v>
      </c>
      <c r="I736" s="27" t="s">
        <v>54</v>
      </c>
      <c r="J736" s="27" t="s">
        <v>960</v>
      </c>
      <c r="K736" s="27"/>
      <c r="L736" s="27" t="s">
        <v>61</v>
      </c>
      <c r="M736" s="27" t="s">
        <v>65</v>
      </c>
      <c r="N736" s="27">
        <v>4</v>
      </c>
      <c r="O736" s="27" t="s">
        <v>53</v>
      </c>
      <c r="P736" s="27" t="s">
        <v>57</v>
      </c>
      <c r="Q736" s="27" t="s">
        <v>962</v>
      </c>
      <c r="R736" s="27"/>
      <c r="S736" s="27" t="s">
        <v>53</v>
      </c>
      <c r="T736" s="27"/>
      <c r="U736" s="27"/>
      <c r="V736" s="27" t="s">
        <v>1032</v>
      </c>
      <c r="W736" s="27">
        <v>13.437950000000001</v>
      </c>
      <c r="X736" s="27">
        <v>-85.369649999999993</v>
      </c>
      <c r="Y736" s="27" t="s">
        <v>1983</v>
      </c>
      <c r="Z736" s="27" t="s">
        <v>1979</v>
      </c>
      <c r="AA736" s="27" t="s">
        <v>1929</v>
      </c>
      <c r="AB736" s="28">
        <f t="shared" si="90"/>
        <v>50.756555555555551</v>
      </c>
      <c r="AC736" s="28">
        <f ca="1">[3]!RandTruncNormal(AB736,VLOOKUP(Y736,$AZ$1:$BD$4,4,FALSE),0,VLOOKUP(Y736,$AZ$1:$BD$4,5,FALSE))</f>
        <v>19.431529131351144</v>
      </c>
      <c r="AD736" s="28">
        <f t="shared" si="91"/>
        <v>50.756555555555551</v>
      </c>
      <c r="AE736" s="28">
        <f ca="1">[3]!RandTruncNormal(AD736,VLOOKUP(Y736,$AZ$1:$BD$4,4,FALSE),0,VLOOKUP(Y736,$AZ$1:$BD$4,5,FALSE))</f>
        <v>58.381275621556796</v>
      </c>
      <c r="AF736" s="29">
        <f t="shared" si="88"/>
        <v>0</v>
      </c>
      <c r="AG736" s="29">
        <f t="shared" si="89"/>
        <v>0</v>
      </c>
      <c r="AH736" s="28">
        <f t="shared" si="95"/>
        <v>0</v>
      </c>
      <c r="AI736" s="28">
        <f t="shared" si="92"/>
        <v>0</v>
      </c>
      <c r="AJ736" s="13">
        <f t="shared" ca="1" si="93"/>
        <v>38.949746490205655</v>
      </c>
      <c r="AK736" s="68">
        <v>1</v>
      </c>
      <c r="AL736" s="68">
        <v>0</v>
      </c>
      <c r="AM736" s="68" t="str">
        <f t="shared" si="94"/>
        <v>Anthropogenic_rivers</v>
      </c>
      <c r="AO736" s="68"/>
      <c r="AP736" s="68"/>
      <c r="AY736" s="68"/>
      <c r="AZ736" s="68"/>
    </row>
    <row r="737" spans="1:52">
      <c r="A737" s="27">
        <v>1778</v>
      </c>
      <c r="B737" s="27" t="s">
        <v>1033</v>
      </c>
      <c r="C737" s="27" t="s">
        <v>957</v>
      </c>
      <c r="D737" s="27">
        <v>13.69309</v>
      </c>
      <c r="E737" s="27">
        <v>-85.794259999999994</v>
      </c>
      <c r="F737" s="27" t="s">
        <v>66</v>
      </c>
      <c r="G737" s="27">
        <v>7</v>
      </c>
      <c r="H737" s="27" t="s">
        <v>53</v>
      </c>
      <c r="I737" s="27" t="s">
        <v>54</v>
      </c>
      <c r="J737" s="27" t="s">
        <v>980</v>
      </c>
      <c r="K737" s="27"/>
      <c r="L737" s="27" t="s">
        <v>61</v>
      </c>
      <c r="M737" s="27" t="s">
        <v>65</v>
      </c>
      <c r="N737" s="27">
        <v>4</v>
      </c>
      <c r="O737" s="27" t="s">
        <v>53</v>
      </c>
      <c r="P737" s="27" t="s">
        <v>57</v>
      </c>
      <c r="Q737" s="27" t="s">
        <v>1034</v>
      </c>
      <c r="R737" s="27"/>
      <c r="S737" s="27" t="s">
        <v>53</v>
      </c>
      <c r="T737" s="27"/>
      <c r="U737" s="27"/>
      <c r="V737" s="27" t="s">
        <v>1033</v>
      </c>
      <c r="W737" s="27">
        <v>13.69309</v>
      </c>
      <c r="X737" s="27">
        <v>-85.794259999999994</v>
      </c>
      <c r="Y737" s="27" t="s">
        <v>1983</v>
      </c>
      <c r="Z737" s="27" t="s">
        <v>1977</v>
      </c>
      <c r="AA737" s="27" t="s">
        <v>1929</v>
      </c>
      <c r="AB737" s="28">
        <f t="shared" si="90"/>
        <v>71.933222222222227</v>
      </c>
      <c r="AC737" s="28">
        <f ca="1">[3]!RandTruncNormal(AB737,VLOOKUP(Y737,$AZ$1:$BD$4,4,FALSE),0,VLOOKUP(Y737,$AZ$1:$BD$4,5,FALSE))</f>
        <v>58.416976888497359</v>
      </c>
      <c r="AD737" s="28">
        <f t="shared" si="91"/>
        <v>50.756555555555551</v>
      </c>
      <c r="AE737" s="28">
        <f ca="1">[3]!RandTruncNormal(AD737,VLOOKUP(Y737,$AZ$1:$BD$4,4,FALSE),0,VLOOKUP(Y737,$AZ$1:$BD$4,5,FALSE))</f>
        <v>53.736245014528961</v>
      </c>
      <c r="AF737" s="29">
        <f t="shared" si="88"/>
        <v>-0.33333333333333331</v>
      </c>
      <c r="AG737" s="29">
        <f t="shared" si="89"/>
        <v>-0.33333333333333331</v>
      </c>
      <c r="AH737" s="28">
        <f t="shared" si="95"/>
        <v>-21.176666666666666</v>
      </c>
      <c r="AI737" s="28">
        <f t="shared" si="92"/>
        <v>-21.176666666666666</v>
      </c>
      <c r="AJ737" s="13">
        <f t="shared" ca="1" si="93"/>
        <v>-4.6807318739683978</v>
      </c>
      <c r="AK737" s="68">
        <v>1</v>
      </c>
      <c r="AL737" s="68">
        <v>0</v>
      </c>
      <c r="AM737" s="68" t="str">
        <f t="shared" si="94"/>
        <v>Anthropogenic_rivers</v>
      </c>
      <c r="AO737" s="68"/>
      <c r="AP737" s="68"/>
      <c r="AY737" s="68"/>
      <c r="AZ737" s="68"/>
    </row>
    <row r="738" spans="1:52">
      <c r="A738" s="27">
        <v>1780</v>
      </c>
      <c r="B738" s="27" t="s">
        <v>1035</v>
      </c>
      <c r="C738" s="27" t="s">
        <v>957</v>
      </c>
      <c r="D738" s="27">
        <v>13.6929</v>
      </c>
      <c r="E738" s="27">
        <v>-85.283990000000003</v>
      </c>
      <c r="F738" s="27" t="s">
        <v>66</v>
      </c>
      <c r="G738" s="27">
        <v>9</v>
      </c>
      <c r="H738" s="27" t="s">
        <v>53</v>
      </c>
      <c r="I738" s="27" t="s">
        <v>54</v>
      </c>
      <c r="J738" s="27" t="s">
        <v>966</v>
      </c>
      <c r="K738" s="27"/>
      <c r="L738" s="27" t="s">
        <v>61</v>
      </c>
      <c r="M738" s="27" t="s">
        <v>65</v>
      </c>
      <c r="N738" s="27">
        <v>5</v>
      </c>
      <c r="O738" s="27" t="s">
        <v>53</v>
      </c>
      <c r="P738" s="27" t="s">
        <v>57</v>
      </c>
      <c r="Q738" s="27" t="s">
        <v>991</v>
      </c>
      <c r="R738" s="27"/>
      <c r="S738" s="27" t="s">
        <v>53</v>
      </c>
      <c r="T738" s="27"/>
      <c r="U738" s="27"/>
      <c r="V738" s="27" t="s">
        <v>1035</v>
      </c>
      <c r="W738" s="27">
        <v>13.6929</v>
      </c>
      <c r="X738" s="27">
        <v>-85.283990000000003</v>
      </c>
      <c r="Y738" s="27" t="s">
        <v>1983</v>
      </c>
      <c r="Z738" s="27" t="s">
        <v>1977</v>
      </c>
      <c r="AA738" s="27" t="s">
        <v>1929</v>
      </c>
      <c r="AB738" s="28">
        <f t="shared" si="90"/>
        <v>86.051000000000002</v>
      </c>
      <c r="AC738" s="28">
        <f ca="1">[3]!RandTruncNormal(AB738,VLOOKUP(Y738,$AZ$1:$BD$4,4,FALSE),0,VLOOKUP(Y738,$AZ$1:$BD$4,5,FALSE))</f>
        <v>124.64885114509055</v>
      </c>
      <c r="AD738" s="28">
        <f t="shared" si="91"/>
        <v>57.815444444444445</v>
      </c>
      <c r="AE738" s="28">
        <f ca="1">[3]!RandTruncNormal(AD738,VLOOKUP(Y738,$AZ$1:$BD$4,4,FALSE),0,VLOOKUP(Y738,$AZ$1:$BD$4,5,FALSE))</f>
        <v>46.957203333290359</v>
      </c>
      <c r="AF738" s="29">
        <f t="shared" si="88"/>
        <v>-0.44444444444444442</v>
      </c>
      <c r="AG738" s="29">
        <f t="shared" si="89"/>
        <v>-0.44444444444444442</v>
      </c>
      <c r="AH738" s="28">
        <f t="shared" si="95"/>
        <v>-28.235555555555553</v>
      </c>
      <c r="AI738" s="28">
        <f t="shared" si="92"/>
        <v>-28.235555555555553</v>
      </c>
      <c r="AJ738" s="13">
        <f t="shared" ca="1" si="93"/>
        <v>-77.691647811800181</v>
      </c>
      <c r="AK738" s="68">
        <v>1</v>
      </c>
      <c r="AL738" s="68">
        <v>0</v>
      </c>
      <c r="AM738" s="68" t="str">
        <f t="shared" si="94"/>
        <v>Anthropogenic_rivers</v>
      </c>
      <c r="AO738" s="68"/>
      <c r="AP738" s="68"/>
      <c r="AY738" s="68"/>
      <c r="AZ738" s="68"/>
    </row>
    <row r="739" spans="1:52">
      <c r="A739" s="27">
        <v>1781</v>
      </c>
      <c r="B739" s="27" t="s">
        <v>1036</v>
      </c>
      <c r="C739" s="27" t="s">
        <v>957</v>
      </c>
      <c r="D739" s="27">
        <v>13.69279</v>
      </c>
      <c r="E739" s="27">
        <v>-85.028850000000006</v>
      </c>
      <c r="F739" s="27" t="s">
        <v>66</v>
      </c>
      <c r="G739" s="27">
        <v>9</v>
      </c>
      <c r="H739" s="27" t="s">
        <v>53</v>
      </c>
      <c r="I739" s="27" t="s">
        <v>54</v>
      </c>
      <c r="J739" s="27" t="s">
        <v>966</v>
      </c>
      <c r="K739" s="27"/>
      <c r="L739" s="27" t="s">
        <v>61</v>
      </c>
      <c r="M739" s="27" t="s">
        <v>66</v>
      </c>
      <c r="N739" s="27">
        <v>9</v>
      </c>
      <c r="O739" s="27" t="s">
        <v>53</v>
      </c>
      <c r="P739" s="27" t="s">
        <v>57</v>
      </c>
      <c r="Q739" s="27" t="s">
        <v>994</v>
      </c>
      <c r="R739" s="27"/>
      <c r="S739" s="27" t="s">
        <v>53</v>
      </c>
      <c r="T739" s="27"/>
      <c r="U739" s="27"/>
      <c r="V739" s="27" t="s">
        <v>1036</v>
      </c>
      <c r="W739" s="27">
        <v>13.69279</v>
      </c>
      <c r="X739" s="27">
        <v>-85.028850000000006</v>
      </c>
      <c r="Y739" s="27" t="s">
        <v>1983</v>
      </c>
      <c r="Z739" s="27" t="s">
        <v>1979</v>
      </c>
      <c r="AA739" s="27" t="s">
        <v>1929</v>
      </c>
      <c r="AB739" s="28">
        <f t="shared" si="90"/>
        <v>86.051000000000002</v>
      </c>
      <c r="AC739" s="28">
        <f ca="1">[3]!RandTruncNormal(AB739,VLOOKUP(Y739,$AZ$1:$BD$4,4,FALSE),0,VLOOKUP(Y739,$AZ$1:$BD$4,5,FALSE))</f>
        <v>88.627312375328572</v>
      </c>
      <c r="AD739" s="28">
        <f t="shared" si="91"/>
        <v>86.051000000000002</v>
      </c>
      <c r="AE739" s="28">
        <f ca="1">[3]!RandTruncNormal(AD739,VLOOKUP(Y739,$AZ$1:$BD$4,4,FALSE),0,VLOOKUP(Y739,$AZ$1:$BD$4,5,FALSE))</f>
        <v>101.03599154061436</v>
      </c>
      <c r="AF739" s="29">
        <f t="shared" si="88"/>
        <v>0</v>
      </c>
      <c r="AG739" s="29">
        <f t="shared" si="89"/>
        <v>0</v>
      </c>
      <c r="AH739" s="28">
        <f t="shared" si="95"/>
        <v>0</v>
      </c>
      <c r="AI739" s="28">
        <f t="shared" si="92"/>
        <v>0</v>
      </c>
      <c r="AJ739" s="13">
        <f t="shared" ca="1" si="93"/>
        <v>12.40867916528579</v>
      </c>
      <c r="AK739" s="68">
        <v>0</v>
      </c>
      <c r="AL739" s="68">
        <v>0</v>
      </c>
      <c r="AM739" s="68" t="str">
        <f t="shared" si="94"/>
        <v>Non-Anthropogenic</v>
      </c>
      <c r="AO739" s="68"/>
      <c r="AP739" s="68"/>
      <c r="AY739" s="68"/>
      <c r="AZ739" s="68"/>
    </row>
    <row r="740" spans="1:52">
      <c r="A740" s="27">
        <v>1785</v>
      </c>
      <c r="B740" s="27" t="s">
        <v>1038</v>
      </c>
      <c r="C740" s="27" t="s">
        <v>957</v>
      </c>
      <c r="D740" s="27">
        <v>13.777850000000001</v>
      </c>
      <c r="E740" s="27">
        <v>-85.199550000000002</v>
      </c>
      <c r="F740" s="27" t="s">
        <v>65</v>
      </c>
      <c r="G740" s="27">
        <v>3</v>
      </c>
      <c r="H740" s="27" t="s">
        <v>53</v>
      </c>
      <c r="I740" s="27" t="s">
        <v>54</v>
      </c>
      <c r="J740" s="27" t="s">
        <v>960</v>
      </c>
      <c r="K740" s="27"/>
      <c r="L740" s="27" t="s">
        <v>61</v>
      </c>
      <c r="M740" s="27" t="s">
        <v>66</v>
      </c>
      <c r="N740" s="27">
        <v>8</v>
      </c>
      <c r="O740" s="27" t="s">
        <v>53</v>
      </c>
      <c r="P740" s="27" t="s">
        <v>54</v>
      </c>
      <c r="Q740" s="27" t="s">
        <v>1007</v>
      </c>
      <c r="R740" s="27"/>
      <c r="S740" s="27" t="s">
        <v>61</v>
      </c>
      <c r="T740" s="27"/>
      <c r="U740" s="27"/>
      <c r="V740" s="27" t="s">
        <v>1038</v>
      </c>
      <c r="W740" s="27">
        <v>13.777850000000001</v>
      </c>
      <c r="X740" s="27">
        <v>-85.199550000000002</v>
      </c>
      <c r="Y740" s="27" t="s">
        <v>1983</v>
      </c>
      <c r="Z740" s="27" t="s">
        <v>1982</v>
      </c>
      <c r="AA740" s="27" t="s">
        <v>1929</v>
      </c>
      <c r="AB740" s="28">
        <f t="shared" si="90"/>
        <v>43.697666666666663</v>
      </c>
      <c r="AC740" s="28">
        <f ca="1">[3]!RandTruncNormal(AB740,VLOOKUP(Y740,$AZ$1:$BD$4,4,FALSE),0,VLOOKUP(Y740,$AZ$1:$BD$4,5,FALSE))</f>
        <v>93.70234001301948</v>
      </c>
      <c r="AD740" s="28">
        <f t="shared" si="91"/>
        <v>78.992111111111114</v>
      </c>
      <c r="AE740" s="28">
        <f ca="1">[3]!RandTruncNormal(AD740,VLOOKUP(Y740,$AZ$1:$BD$4,4,FALSE),0,VLOOKUP(Y740,$AZ$1:$BD$4,5,FALSE))</f>
        <v>44.386094201262189</v>
      </c>
      <c r="AF740" s="29">
        <f t="shared" si="88"/>
        <v>0.55555555555555558</v>
      </c>
      <c r="AG740" s="29">
        <f t="shared" si="89"/>
        <v>0.55555555555555558</v>
      </c>
      <c r="AH740" s="28">
        <f t="shared" si="95"/>
        <v>35.294444444444444</v>
      </c>
      <c r="AI740" s="28">
        <f t="shared" si="92"/>
        <v>35.294444444444444</v>
      </c>
      <c r="AJ740" s="13">
        <f t="shared" ca="1" si="93"/>
        <v>-49.316245811757291</v>
      </c>
      <c r="AK740" s="68">
        <v>0</v>
      </c>
      <c r="AL740" s="68">
        <v>0</v>
      </c>
      <c r="AM740" s="68" t="str">
        <f t="shared" si="94"/>
        <v>Non-Anthropogenic</v>
      </c>
      <c r="AO740" s="68"/>
      <c r="AP740" s="68"/>
      <c r="AY740" s="68"/>
      <c r="AZ740" s="68"/>
    </row>
    <row r="741" spans="1:52">
      <c r="A741" s="27">
        <v>1788</v>
      </c>
      <c r="B741" s="27" t="s">
        <v>1040</v>
      </c>
      <c r="C741" s="27" t="s">
        <v>957</v>
      </c>
      <c r="D741" s="27">
        <v>13.863239999999999</v>
      </c>
      <c r="E741" s="27">
        <v>-85.624129999999994</v>
      </c>
      <c r="F741" s="27" t="s">
        <v>65</v>
      </c>
      <c r="G741" s="27">
        <v>4</v>
      </c>
      <c r="H741" s="27" t="s">
        <v>53</v>
      </c>
      <c r="I741" s="27" t="s">
        <v>54</v>
      </c>
      <c r="J741" s="27" t="s">
        <v>960</v>
      </c>
      <c r="K741" s="27"/>
      <c r="L741" s="27" t="s">
        <v>61</v>
      </c>
      <c r="M741" s="27" t="s">
        <v>65</v>
      </c>
      <c r="N741" s="27">
        <v>5</v>
      </c>
      <c r="O741" s="27" t="s">
        <v>53</v>
      </c>
      <c r="P741" s="27" t="s">
        <v>57</v>
      </c>
      <c r="Q741" s="27" t="s">
        <v>982</v>
      </c>
      <c r="R741" s="27"/>
      <c r="S741" s="27" t="s">
        <v>53</v>
      </c>
      <c r="T741" s="27"/>
      <c r="U741" s="27"/>
      <c r="V741" s="27" t="s">
        <v>1040</v>
      </c>
      <c r="W741" s="27">
        <v>13.863239999999999</v>
      </c>
      <c r="X741" s="27">
        <v>-85.624129999999994</v>
      </c>
      <c r="Y741" s="27" t="s">
        <v>1983</v>
      </c>
      <c r="Z741" s="27" t="s">
        <v>1982</v>
      </c>
      <c r="AA741" s="27" t="s">
        <v>1929</v>
      </c>
      <c r="AB741" s="28">
        <f t="shared" si="90"/>
        <v>50.756555555555551</v>
      </c>
      <c r="AC741" s="28">
        <f ca="1">[3]!RandTruncNormal(AB741,VLOOKUP(Y741,$AZ$1:$BD$4,4,FALSE),0,VLOOKUP(Y741,$AZ$1:$BD$4,5,FALSE))</f>
        <v>37.908405199661892</v>
      </c>
      <c r="AD741" s="28">
        <f t="shared" si="91"/>
        <v>57.815444444444445</v>
      </c>
      <c r="AE741" s="28">
        <f ca="1">[3]!RandTruncNormal(AD741,VLOOKUP(Y741,$AZ$1:$BD$4,4,FALSE),0,VLOOKUP(Y741,$AZ$1:$BD$4,5,FALSE))</f>
        <v>113.19585688693218</v>
      </c>
      <c r="AF741" s="29">
        <f t="shared" si="88"/>
        <v>0.1111111111111111</v>
      </c>
      <c r="AG741" s="29">
        <f t="shared" si="89"/>
        <v>0</v>
      </c>
      <c r="AH741" s="28">
        <f t="shared" si="95"/>
        <v>0</v>
      </c>
      <c r="AI741" s="28">
        <f t="shared" si="92"/>
        <v>7.0588888888888883</v>
      </c>
      <c r="AJ741" s="13">
        <f t="shared" ca="1" si="93"/>
        <v>75.287451687270277</v>
      </c>
      <c r="AK741" s="68">
        <v>0</v>
      </c>
      <c r="AL741" s="68">
        <v>0</v>
      </c>
      <c r="AM741" s="68" t="str">
        <f t="shared" si="94"/>
        <v>Non-Anthropogenic</v>
      </c>
      <c r="AO741" s="68"/>
      <c r="AP741" s="68"/>
      <c r="AY741" s="68"/>
      <c r="AZ741" s="68"/>
    </row>
    <row r="742" spans="1:52">
      <c r="A742" s="27">
        <v>1789</v>
      </c>
      <c r="B742" s="27" t="s">
        <v>1041</v>
      </c>
      <c r="C742" s="27" t="s">
        <v>957</v>
      </c>
      <c r="D742" s="27">
        <v>13.8629</v>
      </c>
      <c r="E742" s="27">
        <v>-85.368989999999997</v>
      </c>
      <c r="F742" s="27" t="s">
        <v>65</v>
      </c>
      <c r="G742" s="27">
        <v>6</v>
      </c>
      <c r="H742" s="27" t="s">
        <v>53</v>
      </c>
      <c r="I742" s="27" t="s">
        <v>54</v>
      </c>
      <c r="J742" s="27" t="s">
        <v>960</v>
      </c>
      <c r="K742" s="27"/>
      <c r="L742" s="27" t="s">
        <v>61</v>
      </c>
      <c r="M742" s="27" t="s">
        <v>65</v>
      </c>
      <c r="N742" s="27">
        <v>5</v>
      </c>
      <c r="O742" s="27" t="s">
        <v>53</v>
      </c>
      <c r="P742" s="27" t="s">
        <v>57</v>
      </c>
      <c r="Q742" s="27" t="s">
        <v>1042</v>
      </c>
      <c r="R742" s="27"/>
      <c r="S742" s="27" t="s">
        <v>53</v>
      </c>
      <c r="T742" s="27"/>
      <c r="U742" s="27"/>
      <c r="V742" s="27" t="s">
        <v>1041</v>
      </c>
      <c r="W742" s="27">
        <v>13.8629</v>
      </c>
      <c r="X742" s="27">
        <v>-85.368989999999997</v>
      </c>
      <c r="Y742" s="27" t="s">
        <v>1983</v>
      </c>
      <c r="Z742" s="27" t="s">
        <v>1977</v>
      </c>
      <c r="AA742" s="27" t="s">
        <v>1929</v>
      </c>
      <c r="AB742" s="28">
        <f t="shared" si="90"/>
        <v>64.87433333333334</v>
      </c>
      <c r="AC742" s="28">
        <f ca="1">[3]!RandTruncNormal(AB742,VLOOKUP(Y742,$AZ$1:$BD$4,4,FALSE),0,VLOOKUP(Y742,$AZ$1:$BD$4,5,FALSE))</f>
        <v>53.862461828188493</v>
      </c>
      <c r="AD742" s="28">
        <f t="shared" si="91"/>
        <v>57.815444444444445</v>
      </c>
      <c r="AE742" s="28">
        <f ca="1">[3]!RandTruncNormal(AD742,VLOOKUP(Y742,$AZ$1:$BD$4,4,FALSE),0,VLOOKUP(Y742,$AZ$1:$BD$4,5,FALSE))</f>
        <v>47.415819617483677</v>
      </c>
      <c r="AF742" s="29">
        <f t="shared" si="88"/>
        <v>-0.1111111111111111</v>
      </c>
      <c r="AG742" s="29">
        <f t="shared" si="89"/>
        <v>0</v>
      </c>
      <c r="AH742" s="28">
        <f t="shared" si="95"/>
        <v>0</v>
      </c>
      <c r="AI742" s="28">
        <f t="shared" si="92"/>
        <v>-7.0588888888888883</v>
      </c>
      <c r="AJ742" s="13">
        <f t="shared" ca="1" si="93"/>
        <v>-6.446642210704816</v>
      </c>
      <c r="AK742" s="68">
        <v>0</v>
      </c>
      <c r="AL742" s="68">
        <v>0</v>
      </c>
      <c r="AM742" s="68" t="str">
        <f t="shared" si="94"/>
        <v>Non-Anthropogenic</v>
      </c>
      <c r="AO742" s="68"/>
      <c r="AP742" s="68"/>
      <c r="AY742" s="68"/>
      <c r="AZ742" s="68"/>
    </row>
    <row r="743" spans="1:52">
      <c r="A743" s="27">
        <v>1790</v>
      </c>
      <c r="B743" s="27" t="s">
        <v>1043</v>
      </c>
      <c r="C743" s="27" t="s">
        <v>957</v>
      </c>
      <c r="D743" s="27">
        <v>13.862819999999999</v>
      </c>
      <c r="E743" s="27">
        <v>-85.113849999999999</v>
      </c>
      <c r="F743" s="27" t="s">
        <v>66</v>
      </c>
      <c r="G743" s="27">
        <v>9</v>
      </c>
      <c r="H743" s="27" t="s">
        <v>53</v>
      </c>
      <c r="I743" s="27" t="s">
        <v>54</v>
      </c>
      <c r="J743" s="27" t="s">
        <v>960</v>
      </c>
      <c r="K743" s="27"/>
      <c r="L743" s="27" t="s">
        <v>61</v>
      </c>
      <c r="M743" s="27" t="s">
        <v>65</v>
      </c>
      <c r="N743" s="27">
        <v>4</v>
      </c>
      <c r="O743" s="27" t="s">
        <v>53</v>
      </c>
      <c r="P743" s="27" t="s">
        <v>57</v>
      </c>
      <c r="Q743" s="27" t="s">
        <v>1044</v>
      </c>
      <c r="R743" s="27"/>
      <c r="S743" s="27" t="s">
        <v>53</v>
      </c>
      <c r="T743" s="27"/>
      <c r="U743" s="27"/>
      <c r="V743" s="27" t="s">
        <v>1043</v>
      </c>
      <c r="W743" s="27">
        <v>13.862819999999999</v>
      </c>
      <c r="X743" s="27">
        <v>-85.113849999999999</v>
      </c>
      <c r="Y743" s="27" t="s">
        <v>1983</v>
      </c>
      <c r="Z743" s="27" t="s">
        <v>1977</v>
      </c>
      <c r="AA743" s="27" t="s">
        <v>1929</v>
      </c>
      <c r="AB743" s="28">
        <f t="shared" si="90"/>
        <v>86.051000000000002</v>
      </c>
      <c r="AC743" s="28">
        <f ca="1">[3]!RandTruncNormal(AB743,VLOOKUP(Y743,$AZ$1:$BD$4,4,FALSE),0,VLOOKUP(Y743,$AZ$1:$BD$4,5,FALSE))</f>
        <v>86.514037281477755</v>
      </c>
      <c r="AD743" s="28">
        <f t="shared" si="91"/>
        <v>50.756555555555551</v>
      </c>
      <c r="AE743" s="28">
        <f ca="1">[3]!RandTruncNormal(AD743,VLOOKUP(Y743,$AZ$1:$BD$4,4,FALSE),0,VLOOKUP(Y743,$AZ$1:$BD$4,5,FALSE))</f>
        <v>30.512611437638462</v>
      </c>
      <c r="AF743" s="29">
        <f t="shared" si="88"/>
        <v>-0.55555555555555558</v>
      </c>
      <c r="AG743" s="29">
        <f t="shared" si="89"/>
        <v>-0.55555555555555558</v>
      </c>
      <c r="AH743" s="28">
        <f t="shared" si="95"/>
        <v>-35.294444444444444</v>
      </c>
      <c r="AI743" s="28">
        <f t="shared" si="92"/>
        <v>-35.294444444444444</v>
      </c>
      <c r="AJ743" s="13">
        <f t="shared" ca="1" si="93"/>
        <v>-56.001425843839293</v>
      </c>
      <c r="AK743" s="68">
        <v>0</v>
      </c>
      <c r="AL743" s="68">
        <v>0</v>
      </c>
      <c r="AM743" s="68" t="str">
        <f t="shared" si="94"/>
        <v>Non-Anthropogenic</v>
      </c>
      <c r="AO743" s="68"/>
      <c r="AP743" s="68"/>
      <c r="AY743" s="68"/>
      <c r="AZ743" s="68"/>
    </row>
    <row r="744" spans="1:52">
      <c r="A744" s="27">
        <v>1791</v>
      </c>
      <c r="B744" s="27" t="s">
        <v>1045</v>
      </c>
      <c r="C744" s="27" t="s">
        <v>957</v>
      </c>
      <c r="D744" s="27">
        <v>13.86271</v>
      </c>
      <c r="E744" s="27">
        <v>-84.858720000000005</v>
      </c>
      <c r="F744" s="27" t="s">
        <v>66</v>
      </c>
      <c r="G744" s="27">
        <v>9</v>
      </c>
      <c r="H744" s="27" t="s">
        <v>53</v>
      </c>
      <c r="I744" s="27" t="s">
        <v>54</v>
      </c>
      <c r="J744" s="27" t="s">
        <v>987</v>
      </c>
      <c r="K744" s="27"/>
      <c r="L744" s="27" t="s">
        <v>61</v>
      </c>
      <c r="M744" s="27" t="s">
        <v>66</v>
      </c>
      <c r="N744" s="27">
        <v>9</v>
      </c>
      <c r="O744" s="27" t="s">
        <v>53</v>
      </c>
      <c r="P744" s="27" t="s">
        <v>57</v>
      </c>
      <c r="Q744" s="27" t="s">
        <v>1001</v>
      </c>
      <c r="R744" s="27"/>
      <c r="S744" s="27" t="s">
        <v>53</v>
      </c>
      <c r="T744" s="27"/>
      <c r="U744" s="27"/>
      <c r="V744" s="27" t="s">
        <v>1045</v>
      </c>
      <c r="W744" s="27">
        <v>13.86271</v>
      </c>
      <c r="X744" s="27">
        <v>-84.858720000000005</v>
      </c>
      <c r="Y744" s="27" t="s">
        <v>1983</v>
      </c>
      <c r="Z744" s="27" t="s">
        <v>1979</v>
      </c>
      <c r="AA744" s="27" t="s">
        <v>1929</v>
      </c>
      <c r="AB744" s="28">
        <f t="shared" si="90"/>
        <v>86.051000000000002</v>
      </c>
      <c r="AC744" s="28">
        <f ca="1">[3]!RandTruncNormal(AB744,VLOOKUP(Y744,$AZ$1:$BD$4,4,FALSE),0,VLOOKUP(Y744,$AZ$1:$BD$4,5,FALSE))</f>
        <v>125.06957792709768</v>
      </c>
      <c r="AD744" s="28">
        <f t="shared" si="91"/>
        <v>86.051000000000002</v>
      </c>
      <c r="AE744" s="28">
        <f ca="1">[3]!RandTruncNormal(AD744,VLOOKUP(Y744,$AZ$1:$BD$4,4,FALSE),0,VLOOKUP(Y744,$AZ$1:$BD$4,5,FALSE))</f>
        <v>66.678503026857626</v>
      </c>
      <c r="AF744" s="29">
        <f t="shared" si="88"/>
        <v>0</v>
      </c>
      <c r="AG744" s="29">
        <f t="shared" si="89"/>
        <v>0</v>
      </c>
      <c r="AH744" s="28">
        <f t="shared" si="95"/>
        <v>0</v>
      </c>
      <c r="AI744" s="28">
        <f t="shared" si="92"/>
        <v>0</v>
      </c>
      <c r="AJ744" s="13">
        <f t="shared" ca="1" si="93"/>
        <v>-58.391074900240056</v>
      </c>
      <c r="AK744" s="68">
        <v>1</v>
      </c>
      <c r="AL744" s="68">
        <v>0</v>
      </c>
      <c r="AM744" s="68" t="str">
        <f t="shared" si="94"/>
        <v>Anthropogenic_rivers</v>
      </c>
      <c r="AO744" s="68"/>
      <c r="AP744" s="68"/>
      <c r="AY744" s="68"/>
      <c r="AZ744" s="68"/>
    </row>
    <row r="745" spans="1:52">
      <c r="A745" s="27">
        <v>1792</v>
      </c>
      <c r="B745" s="27" t="s">
        <v>1046</v>
      </c>
      <c r="C745" s="27" t="s">
        <v>957</v>
      </c>
      <c r="D745" s="27">
        <v>13.862629999999999</v>
      </c>
      <c r="E745" s="27">
        <v>-84.603579999999994</v>
      </c>
      <c r="F745" s="27" t="s">
        <v>66</v>
      </c>
      <c r="G745" s="27">
        <v>9</v>
      </c>
      <c r="H745" s="27" t="s">
        <v>53</v>
      </c>
      <c r="I745" s="27" t="s">
        <v>54</v>
      </c>
      <c r="J745" s="27" t="s">
        <v>997</v>
      </c>
      <c r="K745" s="27"/>
      <c r="L745" s="27" t="s">
        <v>61</v>
      </c>
      <c r="M745" s="27" t="s">
        <v>66</v>
      </c>
      <c r="N745" s="27">
        <v>9</v>
      </c>
      <c r="O745" s="27" t="s">
        <v>53</v>
      </c>
      <c r="P745" s="27" t="s">
        <v>54</v>
      </c>
      <c r="Q745" s="27" t="s">
        <v>1007</v>
      </c>
      <c r="R745" s="27"/>
      <c r="S745" s="27" t="s">
        <v>61</v>
      </c>
      <c r="T745" s="27"/>
      <c r="U745" s="27"/>
      <c r="V745" s="27" t="s">
        <v>1046</v>
      </c>
      <c r="W745" s="27">
        <v>13.862629999999999</v>
      </c>
      <c r="X745" s="27">
        <v>-84.603579999999994</v>
      </c>
      <c r="Y745" s="27" t="s">
        <v>1983</v>
      </c>
      <c r="Z745" s="27" t="s">
        <v>1979</v>
      </c>
      <c r="AA745" s="27" t="s">
        <v>1929</v>
      </c>
      <c r="AB745" s="28">
        <f t="shared" si="90"/>
        <v>86.051000000000002</v>
      </c>
      <c r="AC745" s="28">
        <f ca="1">[3]!RandTruncNormal(AB745,VLOOKUP(Y745,$AZ$1:$BD$4,4,FALSE),0,VLOOKUP(Y745,$AZ$1:$BD$4,5,FALSE))</f>
        <v>105.25142625559526</v>
      </c>
      <c r="AD745" s="28">
        <f t="shared" si="91"/>
        <v>86.051000000000002</v>
      </c>
      <c r="AE745" s="28">
        <f ca="1">[3]!RandTruncNormal(AD745,VLOOKUP(Y745,$AZ$1:$BD$4,4,FALSE),0,VLOOKUP(Y745,$AZ$1:$BD$4,5,FALSE))</f>
        <v>92.264024993412093</v>
      </c>
      <c r="AF745" s="29">
        <f t="shared" si="88"/>
        <v>0</v>
      </c>
      <c r="AG745" s="29">
        <f t="shared" si="89"/>
        <v>0</v>
      </c>
      <c r="AH745" s="28">
        <f t="shared" si="95"/>
        <v>0</v>
      </c>
      <c r="AI745" s="28">
        <f t="shared" si="92"/>
        <v>0</v>
      </c>
      <c r="AJ745" s="13">
        <f t="shared" ca="1" si="93"/>
        <v>-12.98740126218317</v>
      </c>
      <c r="AK745" s="68">
        <v>1</v>
      </c>
      <c r="AL745" s="68">
        <v>0</v>
      </c>
      <c r="AM745" s="68" t="str">
        <f t="shared" si="94"/>
        <v>Anthropogenic_rivers</v>
      </c>
      <c r="AO745" s="68"/>
      <c r="AP745" s="68"/>
      <c r="AY745" s="68"/>
      <c r="AZ745" s="68"/>
    </row>
    <row r="746" spans="1:52">
      <c r="A746" s="27">
        <v>1794</v>
      </c>
      <c r="B746" s="27" t="s">
        <v>1047</v>
      </c>
      <c r="C746" s="27" t="s">
        <v>957</v>
      </c>
      <c r="D746" s="27">
        <v>13.94788</v>
      </c>
      <c r="E746" s="27">
        <v>-85.284530000000004</v>
      </c>
      <c r="F746" s="27" t="s">
        <v>65</v>
      </c>
      <c r="G746" s="27">
        <v>5</v>
      </c>
      <c r="H746" s="27" t="s">
        <v>53</v>
      </c>
      <c r="I746" s="27" t="s">
        <v>54</v>
      </c>
      <c r="J746" s="27" t="s">
        <v>997</v>
      </c>
      <c r="K746" s="27"/>
      <c r="L746" s="27" t="s">
        <v>61</v>
      </c>
      <c r="M746" s="27" t="s">
        <v>66</v>
      </c>
      <c r="N746" s="27">
        <v>9</v>
      </c>
      <c r="O746" s="27" t="s">
        <v>53</v>
      </c>
      <c r="P746" s="27" t="s">
        <v>57</v>
      </c>
      <c r="Q746" s="27" t="s">
        <v>1020</v>
      </c>
      <c r="R746" s="27"/>
      <c r="S746" s="27" t="s">
        <v>53</v>
      </c>
      <c r="T746" s="27"/>
      <c r="U746" s="27"/>
      <c r="V746" s="27" t="s">
        <v>1047</v>
      </c>
      <c r="W746" s="27">
        <v>13.94788</v>
      </c>
      <c r="X746" s="27">
        <v>-85.284530000000004</v>
      </c>
      <c r="Y746" s="27" t="s">
        <v>1983</v>
      </c>
      <c r="Z746" s="27" t="s">
        <v>1982</v>
      </c>
      <c r="AA746" s="27" t="s">
        <v>1929</v>
      </c>
      <c r="AB746" s="28">
        <f t="shared" si="90"/>
        <v>57.815444444444445</v>
      </c>
      <c r="AC746" s="28">
        <f ca="1">[3]!RandTruncNormal(AB746,VLOOKUP(Y746,$AZ$1:$BD$4,4,FALSE),0,VLOOKUP(Y746,$AZ$1:$BD$4,5,FALSE))</f>
        <v>46.333236766046106</v>
      </c>
      <c r="AD746" s="28">
        <f t="shared" si="91"/>
        <v>86.051000000000002</v>
      </c>
      <c r="AE746" s="28">
        <f ca="1">[3]!RandTruncNormal(AD746,VLOOKUP(Y746,$AZ$1:$BD$4,4,FALSE),0,VLOOKUP(Y746,$AZ$1:$BD$4,5,FALSE))</f>
        <v>113.47363055946184</v>
      </c>
      <c r="AF746" s="29">
        <f t="shared" si="88"/>
        <v>0.44444444444444442</v>
      </c>
      <c r="AG746" s="29">
        <f t="shared" si="89"/>
        <v>0.44444444444444442</v>
      </c>
      <c r="AH746" s="28">
        <f t="shared" si="95"/>
        <v>28.235555555555553</v>
      </c>
      <c r="AI746" s="28">
        <f t="shared" si="92"/>
        <v>28.235555555555553</v>
      </c>
      <c r="AJ746" s="13">
        <f t="shared" ca="1" si="93"/>
        <v>67.14039379341574</v>
      </c>
      <c r="AK746" s="68">
        <v>0</v>
      </c>
      <c r="AL746" s="68">
        <v>0</v>
      </c>
      <c r="AM746" s="68" t="str">
        <f t="shared" si="94"/>
        <v>Non-Anthropogenic</v>
      </c>
      <c r="AO746" s="68"/>
      <c r="AP746" s="68"/>
      <c r="AY746" s="68"/>
      <c r="AZ746" s="68"/>
    </row>
    <row r="747" spans="1:52">
      <c r="A747" s="27">
        <v>1795</v>
      </c>
      <c r="B747" s="27" t="s">
        <v>1048</v>
      </c>
      <c r="C747" s="27" t="s">
        <v>957</v>
      </c>
      <c r="D747" s="27">
        <v>13.94777</v>
      </c>
      <c r="E747" s="27">
        <v>-85.029489999999996</v>
      </c>
      <c r="F747" s="27" t="s">
        <v>66</v>
      </c>
      <c r="G747" s="27">
        <v>9</v>
      </c>
      <c r="H747" s="27" t="s">
        <v>53</v>
      </c>
      <c r="I747" s="27" t="s">
        <v>54</v>
      </c>
      <c r="J747" s="27" t="s">
        <v>997</v>
      </c>
      <c r="K747" s="27"/>
      <c r="L747" s="27" t="s">
        <v>61</v>
      </c>
      <c r="M747" s="27" t="s">
        <v>66</v>
      </c>
      <c r="N747" s="27">
        <v>9</v>
      </c>
      <c r="O747" s="27" t="s">
        <v>53</v>
      </c>
      <c r="P747" s="27" t="s">
        <v>54</v>
      </c>
      <c r="Q747" s="27" t="s">
        <v>1007</v>
      </c>
      <c r="R747" s="27"/>
      <c r="S747" s="27" t="s">
        <v>61</v>
      </c>
      <c r="T747" s="27"/>
      <c r="U747" s="27"/>
      <c r="V747" s="27" t="s">
        <v>1048</v>
      </c>
      <c r="W747" s="27">
        <v>13.94777</v>
      </c>
      <c r="X747" s="27">
        <v>-85.029489999999996</v>
      </c>
      <c r="Y747" s="27" t="s">
        <v>1983</v>
      </c>
      <c r="Z747" s="27" t="s">
        <v>1979</v>
      </c>
      <c r="AA747" s="27" t="s">
        <v>1929</v>
      </c>
      <c r="AB747" s="28">
        <f t="shared" si="90"/>
        <v>86.051000000000002</v>
      </c>
      <c r="AC747" s="28">
        <f ca="1">[3]!RandTruncNormal(AB747,VLOOKUP(Y747,$AZ$1:$BD$4,4,FALSE),0,VLOOKUP(Y747,$AZ$1:$BD$4,5,FALSE))</f>
        <v>70.114061418012085</v>
      </c>
      <c r="AD747" s="28">
        <f t="shared" si="91"/>
        <v>86.051000000000002</v>
      </c>
      <c r="AE747" s="28">
        <f ca="1">[3]!RandTruncNormal(AD747,VLOOKUP(Y747,$AZ$1:$BD$4,4,FALSE),0,VLOOKUP(Y747,$AZ$1:$BD$4,5,FALSE))</f>
        <v>119.88496990003952</v>
      </c>
      <c r="AF747" s="29">
        <f t="shared" si="88"/>
        <v>0</v>
      </c>
      <c r="AG747" s="29">
        <f t="shared" si="89"/>
        <v>0</v>
      </c>
      <c r="AH747" s="28">
        <f t="shared" si="95"/>
        <v>0</v>
      </c>
      <c r="AI747" s="28">
        <f t="shared" si="92"/>
        <v>0</v>
      </c>
      <c r="AJ747" s="13">
        <f t="shared" ca="1" si="93"/>
        <v>49.770908482027437</v>
      </c>
      <c r="AK747" s="68">
        <v>0</v>
      </c>
      <c r="AL747" s="68">
        <v>0</v>
      </c>
      <c r="AM747" s="68" t="str">
        <f t="shared" si="94"/>
        <v>Non-Anthropogenic</v>
      </c>
      <c r="AO747" s="68"/>
      <c r="AP747" s="68"/>
      <c r="AY747" s="68"/>
      <c r="AZ747" s="68"/>
    </row>
    <row r="748" spans="1:52">
      <c r="A748" s="27">
        <v>1797</v>
      </c>
      <c r="B748" s="27" t="s">
        <v>1049</v>
      </c>
      <c r="C748" s="27" t="s">
        <v>957</v>
      </c>
      <c r="D748" s="27">
        <v>13.94758</v>
      </c>
      <c r="E748" s="27">
        <v>-84.519400000000005</v>
      </c>
      <c r="F748" s="27" t="s">
        <v>65</v>
      </c>
      <c r="G748" s="27">
        <v>5</v>
      </c>
      <c r="H748" s="27" t="s">
        <v>53</v>
      </c>
      <c r="I748" s="27" t="s">
        <v>54</v>
      </c>
      <c r="J748" s="27" t="s">
        <v>997</v>
      </c>
      <c r="K748" s="27"/>
      <c r="L748" s="27" t="s">
        <v>61</v>
      </c>
      <c r="M748" s="27" t="s">
        <v>65</v>
      </c>
      <c r="N748" s="27">
        <v>5</v>
      </c>
      <c r="O748" s="27" t="s">
        <v>53</v>
      </c>
      <c r="P748" s="27" t="s">
        <v>54</v>
      </c>
      <c r="Q748" s="27" t="s">
        <v>1007</v>
      </c>
      <c r="R748" s="27"/>
      <c r="S748" s="27" t="s">
        <v>61</v>
      </c>
      <c r="T748" s="27"/>
      <c r="U748" s="27"/>
      <c r="V748" s="27" t="s">
        <v>1049</v>
      </c>
      <c r="W748" s="27">
        <v>13.94758</v>
      </c>
      <c r="X748" s="27">
        <v>-84.519400000000005</v>
      </c>
      <c r="Y748" s="27" t="s">
        <v>1983</v>
      </c>
      <c r="Z748" s="27" t="s">
        <v>1979</v>
      </c>
      <c r="AA748" s="27" t="s">
        <v>1929</v>
      </c>
      <c r="AB748" s="28">
        <f t="shared" si="90"/>
        <v>57.815444444444445</v>
      </c>
      <c r="AC748" s="28">
        <f ca="1">[3]!RandTruncNormal(AB748,VLOOKUP(Y748,$AZ$1:$BD$4,4,FALSE),0,VLOOKUP(Y748,$AZ$1:$BD$4,5,FALSE))</f>
        <v>96.211718186300658</v>
      </c>
      <c r="AD748" s="28">
        <f t="shared" si="91"/>
        <v>57.815444444444445</v>
      </c>
      <c r="AE748" s="28">
        <f ca="1">[3]!RandTruncNormal(AD748,VLOOKUP(Y748,$AZ$1:$BD$4,4,FALSE),0,VLOOKUP(Y748,$AZ$1:$BD$4,5,FALSE))</f>
        <v>56.313260939988339</v>
      </c>
      <c r="AF748" s="29">
        <f t="shared" si="88"/>
        <v>0</v>
      </c>
      <c r="AG748" s="29">
        <f t="shared" si="89"/>
        <v>0</v>
      </c>
      <c r="AH748" s="28">
        <f t="shared" si="95"/>
        <v>0</v>
      </c>
      <c r="AI748" s="28">
        <f t="shared" si="92"/>
        <v>0</v>
      </c>
      <c r="AJ748" s="13">
        <f t="shared" ca="1" si="93"/>
        <v>-39.898457246312319</v>
      </c>
      <c r="AK748" s="68">
        <v>0</v>
      </c>
      <c r="AL748" s="68">
        <v>0</v>
      </c>
      <c r="AM748" s="68" t="str">
        <f t="shared" si="94"/>
        <v>Non-Anthropogenic</v>
      </c>
      <c r="AO748" s="68"/>
      <c r="AP748" s="68"/>
      <c r="AY748" s="68"/>
      <c r="AZ748" s="68"/>
    </row>
    <row r="749" spans="1:52">
      <c r="A749" s="27">
        <v>1799</v>
      </c>
      <c r="B749" s="27" t="s">
        <v>1051</v>
      </c>
      <c r="C749" s="27" t="s">
        <v>957</v>
      </c>
      <c r="D749" s="27">
        <v>14.03281</v>
      </c>
      <c r="E749" s="27">
        <v>-85.113810000000001</v>
      </c>
      <c r="F749" s="27" t="s">
        <v>66</v>
      </c>
      <c r="G749" s="27">
        <v>9</v>
      </c>
      <c r="H749" s="27" t="s">
        <v>53</v>
      </c>
      <c r="I749" s="27" t="s">
        <v>54</v>
      </c>
      <c r="J749" s="27" t="s">
        <v>987</v>
      </c>
      <c r="K749" s="27"/>
      <c r="L749" s="27" t="s">
        <v>61</v>
      </c>
      <c r="M749" s="27" t="s">
        <v>66</v>
      </c>
      <c r="N749" s="27">
        <v>7</v>
      </c>
      <c r="O749" s="27" t="s">
        <v>53</v>
      </c>
      <c r="P749" s="27" t="s">
        <v>57</v>
      </c>
      <c r="Q749" s="27" t="s">
        <v>1017</v>
      </c>
      <c r="R749" s="27"/>
      <c r="S749" s="27" t="s">
        <v>53</v>
      </c>
      <c r="T749" s="27"/>
      <c r="U749" s="27"/>
      <c r="V749" s="27" t="s">
        <v>1051</v>
      </c>
      <c r="W749" s="27">
        <v>14.03281</v>
      </c>
      <c r="X749" s="27">
        <v>-85.113810000000001</v>
      </c>
      <c r="Y749" s="27" t="s">
        <v>1983</v>
      </c>
      <c r="Z749" s="27" t="s">
        <v>1977</v>
      </c>
      <c r="AA749" s="27" t="s">
        <v>1929</v>
      </c>
      <c r="AB749" s="28">
        <f t="shared" si="90"/>
        <v>86.051000000000002</v>
      </c>
      <c r="AC749" s="28">
        <f ca="1">[3]!RandTruncNormal(AB749,VLOOKUP(Y749,$AZ$1:$BD$4,4,FALSE),0,VLOOKUP(Y749,$AZ$1:$BD$4,5,FALSE))</f>
        <v>86.175709744748843</v>
      </c>
      <c r="AD749" s="28">
        <f t="shared" si="91"/>
        <v>71.933222222222227</v>
      </c>
      <c r="AE749" s="28">
        <f ca="1">[3]!RandTruncNormal(AD749,VLOOKUP(Y749,$AZ$1:$BD$4,4,FALSE),0,VLOOKUP(Y749,$AZ$1:$BD$4,5,FALSE))</f>
        <v>93.185019123519183</v>
      </c>
      <c r="AF749" s="29">
        <f t="shared" si="88"/>
        <v>-0.22222222222222221</v>
      </c>
      <c r="AG749" s="29">
        <f t="shared" si="89"/>
        <v>-0.22222222222222221</v>
      </c>
      <c r="AH749" s="28">
        <f t="shared" si="95"/>
        <v>-14.117777777777777</v>
      </c>
      <c r="AI749" s="28">
        <f t="shared" si="92"/>
        <v>-14.117777777777777</v>
      </c>
      <c r="AJ749" s="13">
        <f t="shared" ca="1" si="93"/>
        <v>7.0093093787703395</v>
      </c>
      <c r="AK749" s="68">
        <v>0</v>
      </c>
      <c r="AL749" s="68">
        <v>0</v>
      </c>
      <c r="AM749" s="68" t="str">
        <f t="shared" si="94"/>
        <v>Non-Anthropogenic</v>
      </c>
      <c r="AO749" s="68"/>
      <c r="AP749" s="68"/>
      <c r="AY749" s="68"/>
      <c r="AZ749" s="68"/>
    </row>
    <row r="750" spans="1:52">
      <c r="A750" s="27">
        <v>1800</v>
      </c>
      <c r="B750" s="27" t="s">
        <v>1052</v>
      </c>
      <c r="C750" s="27" t="s">
        <v>957</v>
      </c>
      <c r="D750" s="27">
        <v>14.032690000000001</v>
      </c>
      <c r="E750" s="27">
        <v>-84.858670000000004</v>
      </c>
      <c r="F750" s="27" t="s">
        <v>66</v>
      </c>
      <c r="G750" s="27">
        <v>9</v>
      </c>
      <c r="H750" s="27" t="s">
        <v>53</v>
      </c>
      <c r="I750" s="27" t="s">
        <v>54</v>
      </c>
      <c r="J750" s="27" t="s">
        <v>997</v>
      </c>
      <c r="K750" s="27"/>
      <c r="L750" s="27" t="s">
        <v>61</v>
      </c>
      <c r="M750" s="27" t="s">
        <v>66</v>
      </c>
      <c r="N750" s="27">
        <v>9</v>
      </c>
      <c r="O750" s="27" t="s">
        <v>53</v>
      </c>
      <c r="P750" s="27" t="s">
        <v>54</v>
      </c>
      <c r="Q750" s="27" t="s">
        <v>1007</v>
      </c>
      <c r="R750" s="27"/>
      <c r="S750" s="27" t="s">
        <v>61</v>
      </c>
      <c r="T750" s="27"/>
      <c r="U750" s="27"/>
      <c r="V750" s="27" t="s">
        <v>1052</v>
      </c>
      <c r="W750" s="27">
        <v>14.032690000000001</v>
      </c>
      <c r="X750" s="27">
        <v>-84.858670000000004</v>
      </c>
      <c r="Y750" s="27" t="s">
        <v>1983</v>
      </c>
      <c r="Z750" s="27" t="s">
        <v>1979</v>
      </c>
      <c r="AA750" s="27" t="s">
        <v>1929</v>
      </c>
      <c r="AB750" s="28">
        <f t="shared" si="90"/>
        <v>86.051000000000002</v>
      </c>
      <c r="AC750" s="28">
        <f ca="1">[3]!RandTruncNormal(AB750,VLOOKUP(Y750,$AZ$1:$BD$4,4,FALSE),0,VLOOKUP(Y750,$AZ$1:$BD$4,5,FALSE))</f>
        <v>49.752402205237836</v>
      </c>
      <c r="AD750" s="28">
        <f t="shared" si="91"/>
        <v>86.051000000000002</v>
      </c>
      <c r="AE750" s="28">
        <f ca="1">[3]!RandTruncNormal(AD750,VLOOKUP(Y750,$AZ$1:$BD$4,4,FALSE),0,VLOOKUP(Y750,$AZ$1:$BD$4,5,FALSE))</f>
        <v>97.436067072483311</v>
      </c>
      <c r="AF750" s="29">
        <f t="shared" si="88"/>
        <v>0</v>
      </c>
      <c r="AG750" s="29">
        <f t="shared" si="89"/>
        <v>0</v>
      </c>
      <c r="AH750" s="28">
        <f t="shared" si="95"/>
        <v>0</v>
      </c>
      <c r="AI750" s="28">
        <f t="shared" si="92"/>
        <v>0</v>
      </c>
      <c r="AJ750" s="13">
        <f t="shared" ca="1" si="93"/>
        <v>47.683664867245476</v>
      </c>
      <c r="AK750" s="68">
        <v>0</v>
      </c>
      <c r="AL750" s="68">
        <v>0</v>
      </c>
      <c r="AM750" s="68" t="str">
        <f t="shared" si="94"/>
        <v>Non-Anthropogenic</v>
      </c>
      <c r="AO750" s="68"/>
      <c r="AP750" s="68"/>
      <c r="AY750" s="68"/>
      <c r="AZ750" s="68"/>
    </row>
    <row r="751" spans="1:52">
      <c r="A751" s="27">
        <v>1803</v>
      </c>
      <c r="B751" s="27" t="s">
        <v>1053</v>
      </c>
      <c r="C751" s="27" t="s">
        <v>957</v>
      </c>
      <c r="D751" s="27">
        <v>12.67315</v>
      </c>
      <c r="E751" s="27">
        <v>-84.731459999999998</v>
      </c>
      <c r="F751" s="27" t="s">
        <v>66</v>
      </c>
      <c r="G751" s="27">
        <v>9</v>
      </c>
      <c r="H751" s="27" t="s">
        <v>53</v>
      </c>
      <c r="I751" s="27" t="s">
        <v>54</v>
      </c>
      <c r="J751" s="27" t="s">
        <v>961</v>
      </c>
      <c r="K751" s="27"/>
      <c r="L751" s="27" t="s">
        <v>61</v>
      </c>
      <c r="M751" s="27" t="s">
        <v>65</v>
      </c>
      <c r="N751" s="27">
        <v>6</v>
      </c>
      <c r="O751" s="27" t="s">
        <v>53</v>
      </c>
      <c r="P751" s="27" t="s">
        <v>1028</v>
      </c>
      <c r="Q751" s="27" t="s">
        <v>1031</v>
      </c>
      <c r="R751" s="27"/>
      <c r="S751" s="27" t="s">
        <v>53</v>
      </c>
      <c r="T751" s="27"/>
      <c r="U751" s="27"/>
      <c r="V751" s="27" t="s">
        <v>1053</v>
      </c>
      <c r="W751" s="27">
        <v>12.67315</v>
      </c>
      <c r="X751" s="27">
        <v>-84.731459999999998</v>
      </c>
      <c r="Y751" s="27" t="s">
        <v>1983</v>
      </c>
      <c r="Z751" s="27" t="s">
        <v>1977</v>
      </c>
      <c r="AA751" s="27" t="s">
        <v>1928</v>
      </c>
      <c r="AB751" s="28">
        <f t="shared" si="90"/>
        <v>86.051000000000002</v>
      </c>
      <c r="AC751" s="28">
        <f ca="1">[3]!RandTruncNormal(AB751,VLOOKUP(Y751,$AZ$1:$BD$4,4,FALSE),0,VLOOKUP(Y751,$AZ$1:$BD$4,5,FALSE))</f>
        <v>122.12937612801954</v>
      </c>
      <c r="AD751" s="28">
        <f t="shared" si="91"/>
        <v>64.87433333333334</v>
      </c>
      <c r="AE751" s="28">
        <f ca="1">[3]!RandTruncNormal(AD751,VLOOKUP(Y751,$AZ$1:$BD$4,4,FALSE),0,VLOOKUP(Y751,$AZ$1:$BD$4,5,FALSE))</f>
        <v>14.253898751782076</v>
      </c>
      <c r="AF751" s="29">
        <f t="shared" si="88"/>
        <v>-0.33333333333333331</v>
      </c>
      <c r="AG751" s="29">
        <f t="shared" si="89"/>
        <v>-0.33333333333333331</v>
      </c>
      <c r="AH751" s="28">
        <f t="shared" si="95"/>
        <v>-21.176666666666666</v>
      </c>
      <c r="AI751" s="28">
        <f t="shared" si="92"/>
        <v>-21.176666666666666</v>
      </c>
      <c r="AJ751" s="13">
        <f t="shared" ca="1" si="93"/>
        <v>-107.87547737623747</v>
      </c>
      <c r="AK751" s="68">
        <v>0</v>
      </c>
      <c r="AL751" s="68">
        <v>1</v>
      </c>
      <c r="AM751" s="68" t="str">
        <f t="shared" si="94"/>
        <v>Anthopogenic_roads</v>
      </c>
      <c r="AO751" s="68"/>
      <c r="AP751" s="68"/>
      <c r="AY751" s="68"/>
      <c r="AZ751" s="68"/>
    </row>
    <row r="752" spans="1:52">
      <c r="A752" s="27">
        <v>1805</v>
      </c>
      <c r="B752" s="27" t="s">
        <v>1054</v>
      </c>
      <c r="C752" s="27" t="s">
        <v>957</v>
      </c>
      <c r="D752" s="27">
        <v>14.117760000000001</v>
      </c>
      <c r="E752" s="27">
        <v>-85.029449999999997</v>
      </c>
      <c r="F752" s="27" t="s">
        <v>65</v>
      </c>
      <c r="G752" s="27">
        <v>4</v>
      </c>
      <c r="H752" s="27" t="s">
        <v>53</v>
      </c>
      <c r="I752" s="27" t="s">
        <v>54</v>
      </c>
      <c r="J752" s="27" t="s">
        <v>997</v>
      </c>
      <c r="K752" s="27"/>
      <c r="L752" s="27" t="s">
        <v>61</v>
      </c>
      <c r="M752" s="27" t="s">
        <v>65</v>
      </c>
      <c r="N752" s="27">
        <v>4</v>
      </c>
      <c r="O752" s="27" t="s">
        <v>53</v>
      </c>
      <c r="P752" s="27" t="s">
        <v>57</v>
      </c>
      <c r="Q752" s="27" t="s">
        <v>1055</v>
      </c>
      <c r="R752" s="27"/>
      <c r="S752" s="27" t="s">
        <v>53</v>
      </c>
      <c r="T752" s="27"/>
      <c r="U752" s="27"/>
      <c r="V752" s="27" t="s">
        <v>1054</v>
      </c>
      <c r="W752" s="27">
        <v>14.117760000000001</v>
      </c>
      <c r="X752" s="27">
        <v>-85.029449999999997</v>
      </c>
      <c r="Y752" s="27" t="s">
        <v>1983</v>
      </c>
      <c r="Z752" s="27" t="s">
        <v>1979</v>
      </c>
      <c r="AA752" s="27" t="s">
        <v>1929</v>
      </c>
      <c r="AB752" s="28">
        <f t="shared" si="90"/>
        <v>50.756555555555551</v>
      </c>
      <c r="AC752" s="28">
        <f ca="1">[3]!RandTruncNormal(AB752,VLOOKUP(Y752,$AZ$1:$BD$4,4,FALSE),0,VLOOKUP(Y752,$AZ$1:$BD$4,5,FALSE))</f>
        <v>56.224399123374091</v>
      </c>
      <c r="AD752" s="28">
        <f t="shared" si="91"/>
        <v>50.756555555555551</v>
      </c>
      <c r="AE752" s="28">
        <f ca="1">[3]!RandTruncNormal(AD752,VLOOKUP(Y752,$AZ$1:$BD$4,4,FALSE),0,VLOOKUP(Y752,$AZ$1:$BD$4,5,FALSE))</f>
        <v>40.184618119328029</v>
      </c>
      <c r="AF752" s="29">
        <f t="shared" si="88"/>
        <v>0</v>
      </c>
      <c r="AG752" s="29">
        <f t="shared" si="89"/>
        <v>0</v>
      </c>
      <c r="AH752" s="28">
        <f t="shared" si="95"/>
        <v>0</v>
      </c>
      <c r="AI752" s="28">
        <f t="shared" si="92"/>
        <v>0</v>
      </c>
      <c r="AJ752" s="13">
        <f t="shared" ca="1" si="93"/>
        <v>-16.039781004046063</v>
      </c>
      <c r="AK752" s="68">
        <v>0</v>
      </c>
      <c r="AL752" s="68">
        <v>0</v>
      </c>
      <c r="AM752" s="68" t="str">
        <f t="shared" si="94"/>
        <v>Non-Anthropogenic</v>
      </c>
      <c r="AO752" s="68"/>
      <c r="AP752" s="68"/>
      <c r="AY752" s="68"/>
      <c r="AZ752" s="68"/>
    </row>
    <row r="753" spans="1:52">
      <c r="A753" s="27">
        <v>1806</v>
      </c>
      <c r="B753" s="27" t="s">
        <v>1056</v>
      </c>
      <c r="C753" s="27" t="s">
        <v>957</v>
      </c>
      <c r="D753" s="27">
        <v>14.11767</v>
      </c>
      <c r="E753" s="27">
        <v>-84.774410000000003</v>
      </c>
      <c r="F753" s="27" t="s">
        <v>66</v>
      </c>
      <c r="G753" s="27">
        <v>9</v>
      </c>
      <c r="H753" s="27" t="s">
        <v>53</v>
      </c>
      <c r="I753" s="27" t="s">
        <v>54</v>
      </c>
      <c r="J753" s="27" t="s">
        <v>987</v>
      </c>
      <c r="K753" s="27"/>
      <c r="L753" s="27" t="s">
        <v>61</v>
      </c>
      <c r="M753" s="27" t="s">
        <v>66</v>
      </c>
      <c r="N753" s="27">
        <v>9</v>
      </c>
      <c r="O753" s="27" t="s">
        <v>53</v>
      </c>
      <c r="P753" s="27" t="s">
        <v>57</v>
      </c>
      <c r="Q753" s="27" t="s">
        <v>1057</v>
      </c>
      <c r="R753" s="27"/>
      <c r="S753" s="27" t="s">
        <v>53</v>
      </c>
      <c r="T753" s="27"/>
      <c r="U753" s="27"/>
      <c r="V753" s="27" t="s">
        <v>1056</v>
      </c>
      <c r="W753" s="27">
        <v>14.11767</v>
      </c>
      <c r="X753" s="27">
        <v>-84.774410000000003</v>
      </c>
      <c r="Y753" s="27" t="s">
        <v>1983</v>
      </c>
      <c r="Z753" s="27" t="s">
        <v>1979</v>
      </c>
      <c r="AA753" s="27" t="s">
        <v>1929</v>
      </c>
      <c r="AB753" s="28">
        <f t="shared" si="90"/>
        <v>86.051000000000002</v>
      </c>
      <c r="AC753" s="28">
        <f ca="1">[3]!RandTruncNormal(AB753,VLOOKUP(Y753,$AZ$1:$BD$4,4,FALSE),0,VLOOKUP(Y753,$AZ$1:$BD$4,5,FALSE))</f>
        <v>72.863620853042349</v>
      </c>
      <c r="AD753" s="28">
        <f t="shared" si="91"/>
        <v>86.051000000000002</v>
      </c>
      <c r="AE753" s="28">
        <f ca="1">[3]!RandTruncNormal(AD753,VLOOKUP(Y753,$AZ$1:$BD$4,4,FALSE),0,VLOOKUP(Y753,$AZ$1:$BD$4,5,FALSE))</f>
        <v>52.383731835820321</v>
      </c>
      <c r="AF753" s="29">
        <f t="shared" si="88"/>
        <v>0</v>
      </c>
      <c r="AG753" s="29">
        <f t="shared" si="89"/>
        <v>0</v>
      </c>
      <c r="AH753" s="28">
        <f t="shared" si="95"/>
        <v>0</v>
      </c>
      <c r="AI753" s="28">
        <f t="shared" si="92"/>
        <v>0</v>
      </c>
      <c r="AJ753" s="13">
        <f t="shared" ca="1" si="93"/>
        <v>-20.479889017222028</v>
      </c>
      <c r="AK753" s="68">
        <v>1</v>
      </c>
      <c r="AL753" s="68">
        <v>0</v>
      </c>
      <c r="AM753" s="68" t="str">
        <f t="shared" si="94"/>
        <v>Anthropogenic_rivers</v>
      </c>
      <c r="AO753" s="68"/>
      <c r="AP753" s="68"/>
      <c r="AY753" s="68"/>
      <c r="AZ753" s="68"/>
    </row>
    <row r="754" spans="1:52">
      <c r="A754" s="27">
        <v>1816</v>
      </c>
      <c r="B754" s="27" t="s">
        <v>1058</v>
      </c>
      <c r="C754" s="27" t="s">
        <v>957</v>
      </c>
      <c r="D754" s="27">
        <v>13.352499999999999</v>
      </c>
      <c r="E754" s="27">
        <v>-84.986419999999995</v>
      </c>
      <c r="F754" s="27" t="s">
        <v>65</v>
      </c>
      <c r="G754" s="27">
        <v>5</v>
      </c>
      <c r="H754" s="27" t="s">
        <v>53</v>
      </c>
      <c r="I754" s="27" t="s">
        <v>54</v>
      </c>
      <c r="J754" s="27" t="s">
        <v>960</v>
      </c>
      <c r="K754" s="27"/>
      <c r="L754" s="27" t="s">
        <v>61</v>
      </c>
      <c r="M754" s="27" t="s">
        <v>65</v>
      </c>
      <c r="N754" s="27">
        <v>4</v>
      </c>
      <c r="O754" s="27" t="s">
        <v>56</v>
      </c>
      <c r="P754" s="27" t="s">
        <v>57</v>
      </c>
      <c r="Q754" s="27" t="s">
        <v>965</v>
      </c>
      <c r="R754" s="27"/>
      <c r="S754" s="27" t="s">
        <v>53</v>
      </c>
      <c r="T754" s="27"/>
      <c r="U754" s="27"/>
      <c r="V754" s="27" t="s">
        <v>1058</v>
      </c>
      <c r="W754" s="27">
        <v>13.352499999999999</v>
      </c>
      <c r="X754" s="27">
        <v>-84.986419999999995</v>
      </c>
      <c r="Y754" s="27" t="s">
        <v>1983</v>
      </c>
      <c r="Z754" s="27" t="s">
        <v>1977</v>
      </c>
      <c r="AA754" s="27" t="s">
        <v>1929</v>
      </c>
      <c r="AB754" s="28">
        <f t="shared" si="90"/>
        <v>57.815444444444445</v>
      </c>
      <c r="AC754" s="28">
        <f ca="1">[3]!RandTruncNormal(AB754,VLOOKUP(Y754,$AZ$1:$BD$4,4,FALSE),0,VLOOKUP(Y754,$AZ$1:$BD$4,5,FALSE))</f>
        <v>104.95857680826218</v>
      </c>
      <c r="AD754" s="28">
        <f t="shared" si="91"/>
        <v>50.756555555555551</v>
      </c>
      <c r="AE754" s="28">
        <f ca="1">[3]!RandTruncNormal(AD754,VLOOKUP(Y754,$AZ$1:$BD$4,4,FALSE),0,VLOOKUP(Y754,$AZ$1:$BD$4,5,FALSE))</f>
        <v>94.961776153679665</v>
      </c>
      <c r="AF754" s="29">
        <f t="shared" si="88"/>
        <v>-0.1111111111111111</v>
      </c>
      <c r="AG754" s="29">
        <f t="shared" si="89"/>
        <v>0</v>
      </c>
      <c r="AH754" s="28">
        <f t="shared" si="95"/>
        <v>0</v>
      </c>
      <c r="AI754" s="28">
        <f t="shared" si="92"/>
        <v>-7.0588888888888883</v>
      </c>
      <c r="AJ754" s="13">
        <f t="shared" ca="1" si="93"/>
        <v>-9.9968006545825148</v>
      </c>
      <c r="AK754" s="68">
        <v>1</v>
      </c>
      <c r="AL754" s="68">
        <v>0</v>
      </c>
      <c r="AM754" s="68" t="str">
        <f t="shared" si="94"/>
        <v>Anthropogenic_rivers</v>
      </c>
      <c r="AO754" s="68"/>
      <c r="AP754" s="68"/>
      <c r="AY754" s="68"/>
      <c r="AZ754" s="68"/>
    </row>
    <row r="755" spans="1:52">
      <c r="A755" s="27">
        <v>1817</v>
      </c>
      <c r="B755" s="27" t="s">
        <v>1059</v>
      </c>
      <c r="C755" s="27" t="s">
        <v>957</v>
      </c>
      <c r="D755" s="27">
        <v>13.35309</v>
      </c>
      <c r="E755" s="27">
        <v>-84.731290000000001</v>
      </c>
      <c r="F755" s="27" t="s">
        <v>66</v>
      </c>
      <c r="G755" s="27">
        <v>8</v>
      </c>
      <c r="H755" s="27" t="s">
        <v>53</v>
      </c>
      <c r="I755" s="27" t="s">
        <v>54</v>
      </c>
      <c r="J755" s="27" t="s">
        <v>960</v>
      </c>
      <c r="K755" s="27"/>
      <c r="L755" s="27" t="s">
        <v>61</v>
      </c>
      <c r="M755" s="27" t="s">
        <v>65</v>
      </c>
      <c r="N755" s="27">
        <v>4</v>
      </c>
      <c r="O755" s="27" t="s">
        <v>53</v>
      </c>
      <c r="P755" s="27" t="s">
        <v>57</v>
      </c>
      <c r="Q755" s="27" t="s">
        <v>967</v>
      </c>
      <c r="R755" s="27"/>
      <c r="S755" s="27" t="s">
        <v>53</v>
      </c>
      <c r="T755" s="27"/>
      <c r="U755" s="27"/>
      <c r="V755" s="27" t="s">
        <v>1059</v>
      </c>
      <c r="W755" s="27">
        <v>13.35309</v>
      </c>
      <c r="X755" s="27">
        <v>-84.731290000000001</v>
      </c>
      <c r="Y755" s="27" t="s">
        <v>1983</v>
      </c>
      <c r="Z755" s="27" t="s">
        <v>1977</v>
      </c>
      <c r="AA755" s="27" t="s">
        <v>1929</v>
      </c>
      <c r="AB755" s="28">
        <f t="shared" si="90"/>
        <v>78.992111111111114</v>
      </c>
      <c r="AC755" s="28">
        <f ca="1">[3]!RandTruncNormal(AB755,VLOOKUP(Y755,$AZ$1:$BD$4,4,FALSE),0,VLOOKUP(Y755,$AZ$1:$BD$4,5,FALSE))</f>
        <v>46.411904712207573</v>
      </c>
      <c r="AD755" s="28">
        <f t="shared" si="91"/>
        <v>50.756555555555551</v>
      </c>
      <c r="AE755" s="28">
        <f ca="1">[3]!RandTruncNormal(AD755,VLOOKUP(Y755,$AZ$1:$BD$4,4,FALSE),0,VLOOKUP(Y755,$AZ$1:$BD$4,5,FALSE))</f>
        <v>1.8531882968941491</v>
      </c>
      <c r="AF755" s="29">
        <f t="shared" si="88"/>
        <v>-0.44444444444444442</v>
      </c>
      <c r="AG755" s="29">
        <f t="shared" si="89"/>
        <v>-0.44444444444444442</v>
      </c>
      <c r="AH755" s="28">
        <f t="shared" si="95"/>
        <v>-28.235555555555553</v>
      </c>
      <c r="AI755" s="28">
        <f t="shared" si="92"/>
        <v>-28.235555555555553</v>
      </c>
      <c r="AJ755" s="13">
        <f t="shared" ca="1" si="93"/>
        <v>-44.558716415313427</v>
      </c>
      <c r="AK755" s="68">
        <v>1</v>
      </c>
      <c r="AL755" s="68">
        <v>0</v>
      </c>
      <c r="AM755" s="68" t="str">
        <f t="shared" si="94"/>
        <v>Anthropogenic_rivers</v>
      </c>
      <c r="AO755" s="68"/>
      <c r="AP755" s="68"/>
      <c r="AY755" s="68"/>
      <c r="AZ755" s="68"/>
    </row>
    <row r="756" spans="1:52">
      <c r="A756" s="27">
        <v>1829</v>
      </c>
      <c r="B756" s="27" t="s">
        <v>1060</v>
      </c>
      <c r="C756" s="27" t="s">
        <v>957</v>
      </c>
      <c r="D756" s="27">
        <v>13.60821</v>
      </c>
      <c r="E756" s="27">
        <v>-85.412120000000002</v>
      </c>
      <c r="F756" s="27" t="s">
        <v>66</v>
      </c>
      <c r="G756" s="27">
        <v>9</v>
      </c>
      <c r="H756" s="27" t="s">
        <v>53</v>
      </c>
      <c r="I756" s="27" t="s">
        <v>54</v>
      </c>
      <c r="J756" s="27" t="s">
        <v>960</v>
      </c>
      <c r="K756" s="27"/>
      <c r="L756" s="27" t="s">
        <v>61</v>
      </c>
      <c r="M756" s="27" t="s">
        <v>66</v>
      </c>
      <c r="N756" s="27">
        <v>9</v>
      </c>
      <c r="O756" s="27" t="s">
        <v>53</v>
      </c>
      <c r="P756" s="27" t="s">
        <v>57</v>
      </c>
      <c r="Q756" s="27" t="s">
        <v>986</v>
      </c>
      <c r="R756" s="27"/>
      <c r="S756" s="27" t="s">
        <v>53</v>
      </c>
      <c r="T756" s="27"/>
      <c r="U756" s="27"/>
      <c r="V756" s="27" t="s">
        <v>1060</v>
      </c>
      <c r="W756" s="27">
        <v>13.60821</v>
      </c>
      <c r="X756" s="27">
        <v>-85.412120000000002</v>
      </c>
      <c r="Y756" s="27" t="s">
        <v>1983</v>
      </c>
      <c r="Z756" s="27" t="s">
        <v>1979</v>
      </c>
      <c r="AA756" s="27" t="s">
        <v>1929</v>
      </c>
      <c r="AB756" s="28">
        <f t="shared" si="90"/>
        <v>86.051000000000002</v>
      </c>
      <c r="AC756" s="28">
        <f ca="1">[3]!RandTruncNormal(AB756,VLOOKUP(Y756,$AZ$1:$BD$4,4,FALSE),0,VLOOKUP(Y756,$AZ$1:$BD$4,5,FALSE))</f>
        <v>93.176457184262077</v>
      </c>
      <c r="AD756" s="28">
        <f t="shared" si="91"/>
        <v>86.051000000000002</v>
      </c>
      <c r="AE756" s="28">
        <f ca="1">[3]!RandTruncNormal(AD756,VLOOKUP(Y756,$AZ$1:$BD$4,4,FALSE),0,VLOOKUP(Y756,$AZ$1:$BD$4,5,FALSE))</f>
        <v>99.765871223675916</v>
      </c>
      <c r="AF756" s="29">
        <f t="shared" si="88"/>
        <v>0</v>
      </c>
      <c r="AG756" s="29">
        <f t="shared" si="89"/>
        <v>0</v>
      </c>
      <c r="AH756" s="28">
        <f t="shared" si="95"/>
        <v>0</v>
      </c>
      <c r="AI756" s="28">
        <f t="shared" si="92"/>
        <v>0</v>
      </c>
      <c r="AJ756" s="13">
        <f t="shared" ca="1" si="93"/>
        <v>6.589414039413839</v>
      </c>
      <c r="AK756" s="68">
        <v>1</v>
      </c>
      <c r="AL756" s="68">
        <v>0</v>
      </c>
      <c r="AM756" s="68" t="str">
        <f t="shared" si="94"/>
        <v>Anthropogenic_rivers</v>
      </c>
      <c r="AO756" s="68"/>
      <c r="AP756" s="68"/>
      <c r="AY756" s="68"/>
      <c r="AZ756" s="68"/>
    </row>
    <row r="757" spans="1:52">
      <c r="A757" s="27">
        <v>1837</v>
      </c>
      <c r="B757" s="27" t="s">
        <v>1061</v>
      </c>
      <c r="C757" s="27" t="s">
        <v>957</v>
      </c>
      <c r="D757" s="27">
        <v>13.692270000000001</v>
      </c>
      <c r="E757" s="27">
        <v>-84.646150000000006</v>
      </c>
      <c r="F757" s="27" t="s">
        <v>66</v>
      </c>
      <c r="G757" s="27">
        <v>9</v>
      </c>
      <c r="H757" s="27" t="s">
        <v>53</v>
      </c>
      <c r="I757" s="27" t="s">
        <v>54</v>
      </c>
      <c r="J757" s="27" t="s">
        <v>987</v>
      </c>
      <c r="K757" s="27"/>
      <c r="L757" s="27" t="s">
        <v>61</v>
      </c>
      <c r="M757" s="27" t="s">
        <v>66</v>
      </c>
      <c r="N757" s="27">
        <v>9</v>
      </c>
      <c r="O757" s="27" t="s">
        <v>53</v>
      </c>
      <c r="P757" s="27" t="s">
        <v>57</v>
      </c>
      <c r="Q757" s="27" t="s">
        <v>988</v>
      </c>
      <c r="R757" s="27"/>
      <c r="S757" s="27" t="s">
        <v>53</v>
      </c>
      <c r="T757" s="27"/>
      <c r="U757" s="27"/>
      <c r="V757" s="27" t="s">
        <v>1061</v>
      </c>
      <c r="W757" s="27">
        <v>13.692270000000001</v>
      </c>
      <c r="X757" s="27">
        <v>-84.646150000000006</v>
      </c>
      <c r="Y757" s="27" t="s">
        <v>1983</v>
      </c>
      <c r="Z757" s="27" t="s">
        <v>1979</v>
      </c>
      <c r="AA757" s="27" t="s">
        <v>1929</v>
      </c>
      <c r="AB757" s="28">
        <f t="shared" si="90"/>
        <v>86.051000000000002</v>
      </c>
      <c r="AC757" s="28">
        <f ca="1">[3]!RandTruncNormal(AB757,VLOOKUP(Y757,$AZ$1:$BD$4,4,FALSE),0,VLOOKUP(Y757,$AZ$1:$BD$4,5,FALSE))</f>
        <v>93.618909766949869</v>
      </c>
      <c r="AD757" s="28">
        <f t="shared" si="91"/>
        <v>86.051000000000002</v>
      </c>
      <c r="AE757" s="28">
        <f ca="1">[3]!RandTruncNormal(AD757,VLOOKUP(Y757,$AZ$1:$BD$4,4,FALSE),0,VLOOKUP(Y757,$AZ$1:$BD$4,5,FALSE))</f>
        <v>74.80411134258496</v>
      </c>
      <c r="AF757" s="29">
        <f t="shared" si="88"/>
        <v>0</v>
      </c>
      <c r="AG757" s="29">
        <f t="shared" si="89"/>
        <v>0</v>
      </c>
      <c r="AH757" s="28">
        <f t="shared" si="95"/>
        <v>0</v>
      </c>
      <c r="AI757" s="28">
        <f t="shared" si="92"/>
        <v>0</v>
      </c>
      <c r="AJ757" s="13">
        <f t="shared" ca="1" si="93"/>
        <v>-18.814798424364909</v>
      </c>
      <c r="AK757" s="68">
        <v>0</v>
      </c>
      <c r="AL757" s="68">
        <v>0</v>
      </c>
      <c r="AM757" s="68" t="str">
        <f t="shared" si="94"/>
        <v>Non-Anthropogenic</v>
      </c>
      <c r="AO757" s="68"/>
      <c r="AP757" s="68"/>
      <c r="AY757" s="68"/>
      <c r="AZ757" s="68"/>
    </row>
    <row r="758" spans="1:52">
      <c r="A758" s="27">
        <v>1839</v>
      </c>
      <c r="B758" s="27" t="s">
        <v>1062</v>
      </c>
      <c r="C758" s="27" t="s">
        <v>957</v>
      </c>
      <c r="D758" s="27">
        <v>13.77772</v>
      </c>
      <c r="E758" s="27">
        <v>-85.497110000000006</v>
      </c>
      <c r="F758" s="27" t="s">
        <v>66</v>
      </c>
      <c r="G758" s="27">
        <v>8</v>
      </c>
      <c r="H758" s="27" t="s">
        <v>53</v>
      </c>
      <c r="I758" s="27" t="s">
        <v>54</v>
      </c>
      <c r="J758" s="27" t="s">
        <v>966</v>
      </c>
      <c r="K758" s="27"/>
      <c r="L758" s="27" t="s">
        <v>61</v>
      </c>
      <c r="M758" s="27" t="s">
        <v>65</v>
      </c>
      <c r="N758" s="27">
        <v>3</v>
      </c>
      <c r="O758" s="27" t="s">
        <v>53</v>
      </c>
      <c r="P758" s="27" t="s">
        <v>57</v>
      </c>
      <c r="Q758" s="27" t="s">
        <v>982</v>
      </c>
      <c r="R758" s="27"/>
      <c r="S758" s="27" t="s">
        <v>53</v>
      </c>
      <c r="T758" s="27"/>
      <c r="U758" s="27"/>
      <c r="V758" s="27" t="s">
        <v>1062</v>
      </c>
      <c r="W758" s="27">
        <v>13.77772</v>
      </c>
      <c r="X758" s="27">
        <v>-85.497110000000006</v>
      </c>
      <c r="Y758" s="27" t="s">
        <v>1983</v>
      </c>
      <c r="Z758" s="27" t="s">
        <v>1977</v>
      </c>
      <c r="AA758" s="27" t="s">
        <v>1928</v>
      </c>
      <c r="AB758" s="28">
        <f t="shared" si="90"/>
        <v>78.992111111111114</v>
      </c>
      <c r="AC758" s="28">
        <f ca="1">[3]!RandTruncNormal(AB758,VLOOKUP(Y758,$AZ$1:$BD$4,4,FALSE),0,VLOOKUP(Y758,$AZ$1:$BD$4,5,FALSE))</f>
        <v>96.248498017436845</v>
      </c>
      <c r="AD758" s="28">
        <f t="shared" si="91"/>
        <v>43.697666666666663</v>
      </c>
      <c r="AE758" s="28">
        <f ca="1">[3]!RandTruncNormal(AD758,VLOOKUP(Y758,$AZ$1:$BD$4,4,FALSE),0,VLOOKUP(Y758,$AZ$1:$BD$4,5,FALSE))</f>
        <v>56.329040557987135</v>
      </c>
      <c r="AF758" s="29">
        <f t="shared" si="88"/>
        <v>-0.55555555555555558</v>
      </c>
      <c r="AG758" s="29">
        <f t="shared" si="89"/>
        <v>-0.55555555555555558</v>
      </c>
      <c r="AH758" s="28">
        <f t="shared" si="95"/>
        <v>-35.294444444444444</v>
      </c>
      <c r="AI758" s="28">
        <f t="shared" si="92"/>
        <v>-35.294444444444444</v>
      </c>
      <c r="AJ758" s="13">
        <f t="shared" ca="1" si="93"/>
        <v>-39.91945745944971</v>
      </c>
      <c r="AK758" s="68">
        <v>0</v>
      </c>
      <c r="AL758" s="68">
        <v>1</v>
      </c>
      <c r="AM758" s="68" t="str">
        <f t="shared" si="94"/>
        <v>Anthopogenic_roads</v>
      </c>
      <c r="AO758" s="68"/>
      <c r="AP758" s="68"/>
      <c r="AY758" s="68"/>
      <c r="AZ758" s="68"/>
    </row>
    <row r="759" spans="1:52">
      <c r="A759" s="27">
        <v>1842</v>
      </c>
      <c r="B759" s="27" t="s">
        <v>1063</v>
      </c>
      <c r="C759" s="27" t="s">
        <v>957</v>
      </c>
      <c r="D759" s="27">
        <v>13.77806</v>
      </c>
      <c r="E759" s="27">
        <v>-84.731970000000004</v>
      </c>
      <c r="F759" s="27" t="s">
        <v>66</v>
      </c>
      <c r="G759" s="27">
        <v>9</v>
      </c>
      <c r="H759" s="27" t="s">
        <v>53</v>
      </c>
      <c r="I759" s="27" t="s">
        <v>54</v>
      </c>
      <c r="J759" s="27" t="s">
        <v>966</v>
      </c>
      <c r="K759" s="27"/>
      <c r="L759" s="27" t="s">
        <v>61</v>
      </c>
      <c r="M759" s="27" t="s">
        <v>65</v>
      </c>
      <c r="N759" s="27">
        <v>4</v>
      </c>
      <c r="O759" s="27" t="s">
        <v>53</v>
      </c>
      <c r="P759" s="27" t="s">
        <v>57</v>
      </c>
      <c r="Q759" s="27" t="s">
        <v>1037</v>
      </c>
      <c r="R759" s="27"/>
      <c r="S759" s="27" t="s">
        <v>53</v>
      </c>
      <c r="T759" s="27"/>
      <c r="U759" s="27"/>
      <c r="V759" s="27" t="s">
        <v>1063</v>
      </c>
      <c r="W759" s="27">
        <v>13.77806</v>
      </c>
      <c r="X759" s="27">
        <v>-84.731970000000004</v>
      </c>
      <c r="Y759" s="27" t="s">
        <v>1983</v>
      </c>
      <c r="Z759" s="27" t="s">
        <v>1977</v>
      </c>
      <c r="AA759" s="27" t="s">
        <v>1929</v>
      </c>
      <c r="AB759" s="28">
        <f t="shared" si="90"/>
        <v>86.051000000000002</v>
      </c>
      <c r="AC759" s="28">
        <f ca="1">[3]!RandTruncNormal(AB759,VLOOKUP(Y759,$AZ$1:$BD$4,4,FALSE),0,VLOOKUP(Y759,$AZ$1:$BD$4,5,FALSE))</f>
        <v>23.159607971770722</v>
      </c>
      <c r="AD759" s="28">
        <f t="shared" si="91"/>
        <v>50.756555555555551</v>
      </c>
      <c r="AE759" s="28">
        <f ca="1">[3]!RandTruncNormal(AD759,VLOOKUP(Y759,$AZ$1:$BD$4,4,FALSE),0,VLOOKUP(Y759,$AZ$1:$BD$4,5,FALSE))</f>
        <v>104.16505853761402</v>
      </c>
      <c r="AF759" s="29">
        <f t="shared" si="88"/>
        <v>-0.55555555555555558</v>
      </c>
      <c r="AG759" s="29">
        <f t="shared" si="89"/>
        <v>-0.55555555555555558</v>
      </c>
      <c r="AH759" s="28">
        <f t="shared" si="95"/>
        <v>-35.294444444444444</v>
      </c>
      <c r="AI759" s="28">
        <f t="shared" si="92"/>
        <v>-35.294444444444444</v>
      </c>
      <c r="AJ759" s="13">
        <f t="shared" ca="1" si="93"/>
        <v>81.00545056584329</v>
      </c>
      <c r="AK759" s="68">
        <v>1</v>
      </c>
      <c r="AL759" s="68">
        <v>0</v>
      </c>
      <c r="AM759" s="68" t="str">
        <f t="shared" si="94"/>
        <v>Anthropogenic_rivers</v>
      </c>
      <c r="AO759" s="68"/>
      <c r="AP759" s="68"/>
      <c r="AY759" s="68"/>
      <c r="AZ759" s="68"/>
    </row>
    <row r="760" spans="1:52">
      <c r="A760" s="27">
        <v>1843</v>
      </c>
      <c r="B760" s="27" t="s">
        <v>1064</v>
      </c>
      <c r="C760" s="27" t="s">
        <v>957</v>
      </c>
      <c r="D760" s="27">
        <v>13.86322</v>
      </c>
      <c r="E760" s="27">
        <v>-85.581609999999998</v>
      </c>
      <c r="F760" s="27" t="s">
        <v>66</v>
      </c>
      <c r="G760" s="27">
        <v>8</v>
      </c>
      <c r="H760" s="27" t="s">
        <v>53</v>
      </c>
      <c r="I760" s="27" t="s">
        <v>54</v>
      </c>
      <c r="J760" s="27" t="s">
        <v>966</v>
      </c>
      <c r="K760" s="27"/>
      <c r="L760" s="27" t="s">
        <v>61</v>
      </c>
      <c r="M760" s="27" t="s">
        <v>65</v>
      </c>
      <c r="N760" s="27">
        <v>5</v>
      </c>
      <c r="O760" s="27" t="s">
        <v>53</v>
      </c>
      <c r="P760" s="27" t="s">
        <v>57</v>
      </c>
      <c r="Q760" s="27" t="s">
        <v>982</v>
      </c>
      <c r="R760" s="27"/>
      <c r="S760" s="27" t="s">
        <v>53</v>
      </c>
      <c r="T760" s="27"/>
      <c r="U760" s="27"/>
      <c r="V760" s="27" t="s">
        <v>1064</v>
      </c>
      <c r="W760" s="27">
        <v>13.86322</v>
      </c>
      <c r="X760" s="27">
        <v>-85.581609999999998</v>
      </c>
      <c r="Y760" s="27" t="s">
        <v>1983</v>
      </c>
      <c r="Z760" s="27" t="s">
        <v>1977</v>
      </c>
      <c r="AA760" s="27" t="s">
        <v>1929</v>
      </c>
      <c r="AB760" s="28">
        <f t="shared" si="90"/>
        <v>78.992111111111114</v>
      </c>
      <c r="AC760" s="28">
        <f ca="1">[3]!RandTruncNormal(AB760,VLOOKUP(Y760,$AZ$1:$BD$4,4,FALSE),0,VLOOKUP(Y760,$AZ$1:$BD$4,5,FALSE))</f>
        <v>21.739645961891128</v>
      </c>
      <c r="AD760" s="28">
        <f t="shared" si="91"/>
        <v>57.815444444444445</v>
      </c>
      <c r="AE760" s="28">
        <f ca="1">[3]!RandTruncNormal(AD760,VLOOKUP(Y760,$AZ$1:$BD$4,4,FALSE),0,VLOOKUP(Y760,$AZ$1:$BD$4,5,FALSE))</f>
        <v>47.961446903434407</v>
      </c>
      <c r="AF760" s="29">
        <f t="shared" si="88"/>
        <v>-0.33333333333333331</v>
      </c>
      <c r="AG760" s="29">
        <f t="shared" si="89"/>
        <v>-0.33333333333333331</v>
      </c>
      <c r="AH760" s="28">
        <f t="shared" si="95"/>
        <v>-21.176666666666666</v>
      </c>
      <c r="AI760" s="28">
        <f t="shared" si="92"/>
        <v>-21.176666666666666</v>
      </c>
      <c r="AJ760" s="13">
        <f t="shared" ca="1" si="93"/>
        <v>26.221800941543279</v>
      </c>
      <c r="AK760" s="68">
        <v>0</v>
      </c>
      <c r="AL760" s="68">
        <v>0</v>
      </c>
      <c r="AM760" s="68" t="str">
        <f t="shared" si="94"/>
        <v>Non-Anthropogenic</v>
      </c>
      <c r="AO760" s="68"/>
      <c r="AP760" s="68"/>
      <c r="AY760" s="68"/>
      <c r="AZ760" s="68"/>
    </row>
    <row r="761" spans="1:52">
      <c r="A761" s="27">
        <v>1845</v>
      </c>
      <c r="B761" s="27" t="s">
        <v>1065</v>
      </c>
      <c r="C761" s="27" t="s">
        <v>957</v>
      </c>
      <c r="D761" s="27">
        <v>13.86312</v>
      </c>
      <c r="E761" s="27">
        <v>-85.071330000000003</v>
      </c>
      <c r="F761" s="27" t="s">
        <v>65</v>
      </c>
      <c r="G761" s="27">
        <v>6</v>
      </c>
      <c r="H761" s="27" t="s">
        <v>53</v>
      </c>
      <c r="I761" s="27" t="s">
        <v>54</v>
      </c>
      <c r="J761" s="27" t="s">
        <v>960</v>
      </c>
      <c r="K761" s="27"/>
      <c r="L761" s="27" t="s">
        <v>61</v>
      </c>
      <c r="M761" s="27" t="s">
        <v>66</v>
      </c>
      <c r="N761" s="27">
        <v>7</v>
      </c>
      <c r="O761" s="27" t="s">
        <v>53</v>
      </c>
      <c r="P761" s="27" t="s">
        <v>57</v>
      </c>
      <c r="Q761" s="27" t="s">
        <v>994</v>
      </c>
      <c r="R761" s="27"/>
      <c r="S761" s="27" t="s">
        <v>53</v>
      </c>
      <c r="T761" s="27"/>
      <c r="U761" s="27"/>
      <c r="V761" s="27" t="s">
        <v>1065</v>
      </c>
      <c r="W761" s="27">
        <v>13.86312</v>
      </c>
      <c r="X761" s="27">
        <v>-85.071330000000003</v>
      </c>
      <c r="Y761" s="27" t="s">
        <v>1983</v>
      </c>
      <c r="Z761" s="27" t="s">
        <v>1982</v>
      </c>
      <c r="AA761" s="27" t="s">
        <v>1929</v>
      </c>
      <c r="AB761" s="28">
        <f t="shared" si="90"/>
        <v>64.87433333333334</v>
      </c>
      <c r="AC761" s="28">
        <f ca="1">[3]!RandTruncNormal(AB761,VLOOKUP(Y761,$AZ$1:$BD$4,4,FALSE),0,VLOOKUP(Y761,$AZ$1:$BD$4,5,FALSE))</f>
        <v>0.97395883081386747</v>
      </c>
      <c r="AD761" s="28">
        <f t="shared" si="91"/>
        <v>71.933222222222227</v>
      </c>
      <c r="AE761" s="28">
        <f ca="1">[3]!RandTruncNormal(AD761,VLOOKUP(Y761,$AZ$1:$BD$4,4,FALSE),0,VLOOKUP(Y761,$AZ$1:$BD$4,5,FALSE))</f>
        <v>84.509542387673918</v>
      </c>
      <c r="AF761" s="29">
        <f t="shared" si="88"/>
        <v>0.1111111111111111</v>
      </c>
      <c r="AG761" s="29">
        <f t="shared" si="89"/>
        <v>0</v>
      </c>
      <c r="AH761" s="28">
        <f t="shared" si="95"/>
        <v>0</v>
      </c>
      <c r="AI761" s="28">
        <f t="shared" si="92"/>
        <v>7.0588888888888883</v>
      </c>
      <c r="AJ761" s="13">
        <f t="shared" ca="1" si="93"/>
        <v>83.535583556860047</v>
      </c>
      <c r="AK761" s="68">
        <v>0</v>
      </c>
      <c r="AL761" s="68">
        <v>0</v>
      </c>
      <c r="AM761" s="68" t="str">
        <f t="shared" si="94"/>
        <v>Non-Anthropogenic</v>
      </c>
      <c r="AO761" s="68"/>
      <c r="AP761" s="68"/>
      <c r="AY761" s="68"/>
      <c r="AZ761" s="68"/>
    </row>
    <row r="762" spans="1:52">
      <c r="A762" s="27">
        <v>1846</v>
      </c>
      <c r="B762" s="27" t="s">
        <v>1066</v>
      </c>
      <c r="C762" s="27" t="s">
        <v>957</v>
      </c>
      <c r="D762" s="27">
        <v>13.86234</v>
      </c>
      <c r="E762" s="27">
        <v>-84.816199999999995</v>
      </c>
      <c r="F762" s="27" t="s">
        <v>66</v>
      </c>
      <c r="G762" s="27">
        <v>7</v>
      </c>
      <c r="H762" s="27" t="s">
        <v>53</v>
      </c>
      <c r="I762" s="27" t="s">
        <v>54</v>
      </c>
      <c r="J762" s="27" t="s">
        <v>987</v>
      </c>
      <c r="K762" s="27"/>
      <c r="L762" s="27" t="s">
        <v>61</v>
      </c>
      <c r="M762" s="27" t="s">
        <v>65</v>
      </c>
      <c r="N762" s="27">
        <v>5</v>
      </c>
      <c r="O762" s="27" t="s">
        <v>53</v>
      </c>
      <c r="P762" s="27" t="s">
        <v>57</v>
      </c>
      <c r="Q762" s="27" t="s">
        <v>1039</v>
      </c>
      <c r="R762" s="27"/>
      <c r="S762" s="27" t="s">
        <v>53</v>
      </c>
      <c r="T762" s="27"/>
      <c r="U762" s="27"/>
      <c r="V762" s="27" t="s">
        <v>1066</v>
      </c>
      <c r="W762" s="27">
        <v>13.86234</v>
      </c>
      <c r="X762" s="27">
        <v>-84.816199999999995</v>
      </c>
      <c r="Y762" s="27" t="s">
        <v>1983</v>
      </c>
      <c r="Z762" s="27" t="s">
        <v>1977</v>
      </c>
      <c r="AA762" s="27" t="s">
        <v>1929</v>
      </c>
      <c r="AB762" s="28">
        <f t="shared" si="90"/>
        <v>71.933222222222227</v>
      </c>
      <c r="AC762" s="28">
        <f ca="1">[3]!RandTruncNormal(AB762,VLOOKUP(Y762,$AZ$1:$BD$4,4,FALSE),0,VLOOKUP(Y762,$AZ$1:$BD$4,5,FALSE))</f>
        <v>90.47393338235112</v>
      </c>
      <c r="AD762" s="28">
        <f t="shared" si="91"/>
        <v>57.815444444444445</v>
      </c>
      <c r="AE762" s="28">
        <f ca="1">[3]!RandTruncNormal(AD762,VLOOKUP(Y762,$AZ$1:$BD$4,4,FALSE),0,VLOOKUP(Y762,$AZ$1:$BD$4,5,FALSE))</f>
        <v>97.313156083236763</v>
      </c>
      <c r="AF762" s="29">
        <f t="shared" si="88"/>
        <v>-0.22222222222222221</v>
      </c>
      <c r="AG762" s="29">
        <f t="shared" si="89"/>
        <v>-0.22222222222222221</v>
      </c>
      <c r="AH762" s="28">
        <f t="shared" si="95"/>
        <v>-14.117777777777777</v>
      </c>
      <c r="AI762" s="28">
        <f t="shared" si="92"/>
        <v>-14.117777777777777</v>
      </c>
      <c r="AJ762" s="13">
        <f t="shared" ca="1" si="93"/>
        <v>6.8392227008856423</v>
      </c>
      <c r="AK762" s="68">
        <v>1</v>
      </c>
      <c r="AL762" s="68">
        <v>0</v>
      </c>
      <c r="AM762" s="68" t="str">
        <f t="shared" si="94"/>
        <v>Anthropogenic_rivers</v>
      </c>
      <c r="AO762" s="68"/>
      <c r="AP762" s="68"/>
      <c r="AY762" s="68"/>
      <c r="AZ762" s="68"/>
    </row>
    <row r="763" spans="1:52">
      <c r="A763" s="27">
        <v>1847</v>
      </c>
      <c r="B763" s="27" t="s">
        <v>1067</v>
      </c>
      <c r="C763" s="27" t="s">
        <v>957</v>
      </c>
      <c r="D763" s="27">
        <v>13.863009999999999</v>
      </c>
      <c r="E763" s="27">
        <v>-84.561059999999998</v>
      </c>
      <c r="F763" s="27" t="s">
        <v>66</v>
      </c>
      <c r="G763" s="27">
        <v>9</v>
      </c>
      <c r="H763" s="27" t="s">
        <v>53</v>
      </c>
      <c r="I763" s="27" t="s">
        <v>54</v>
      </c>
      <c r="J763" s="27" t="s">
        <v>997</v>
      </c>
      <c r="K763" s="27"/>
      <c r="L763" s="27" t="s">
        <v>61</v>
      </c>
      <c r="M763" s="27" t="s">
        <v>66</v>
      </c>
      <c r="N763" s="27">
        <v>9</v>
      </c>
      <c r="O763" s="27" t="s">
        <v>53</v>
      </c>
      <c r="P763" s="27" t="s">
        <v>57</v>
      </c>
      <c r="Q763" s="27" t="s">
        <v>1037</v>
      </c>
      <c r="R763" s="27"/>
      <c r="S763" s="27" t="s">
        <v>53</v>
      </c>
      <c r="T763" s="27"/>
      <c r="U763" s="27"/>
      <c r="V763" s="27" t="s">
        <v>1067</v>
      </c>
      <c r="W763" s="27">
        <v>13.863009999999999</v>
      </c>
      <c r="X763" s="27">
        <v>-84.561059999999998</v>
      </c>
      <c r="Y763" s="27" t="s">
        <v>1983</v>
      </c>
      <c r="Z763" s="27" t="s">
        <v>1979</v>
      </c>
      <c r="AA763" s="27" t="s">
        <v>1929</v>
      </c>
      <c r="AB763" s="28">
        <f t="shared" si="90"/>
        <v>86.051000000000002</v>
      </c>
      <c r="AC763" s="28">
        <f ca="1">[3]!RandTruncNormal(AB763,VLOOKUP(Y763,$AZ$1:$BD$4,4,FALSE),0,VLOOKUP(Y763,$AZ$1:$BD$4,5,FALSE))</f>
        <v>108.45565610180661</v>
      </c>
      <c r="AD763" s="28">
        <f t="shared" si="91"/>
        <v>86.051000000000002</v>
      </c>
      <c r="AE763" s="28">
        <f ca="1">[3]!RandTruncNormal(AD763,VLOOKUP(Y763,$AZ$1:$BD$4,4,FALSE),0,VLOOKUP(Y763,$AZ$1:$BD$4,5,FALSE))</f>
        <v>42.379991075849887</v>
      </c>
      <c r="AF763" s="29">
        <f t="shared" si="88"/>
        <v>0</v>
      </c>
      <c r="AG763" s="29">
        <f t="shared" si="89"/>
        <v>0</v>
      </c>
      <c r="AH763" s="28">
        <f t="shared" si="95"/>
        <v>0</v>
      </c>
      <c r="AI763" s="28">
        <f t="shared" si="92"/>
        <v>0</v>
      </c>
      <c r="AJ763" s="13">
        <f t="shared" ca="1" si="93"/>
        <v>-66.075665025956724</v>
      </c>
      <c r="AK763" s="68">
        <v>1</v>
      </c>
      <c r="AL763" s="68">
        <v>0</v>
      </c>
      <c r="AM763" s="68" t="str">
        <f t="shared" si="94"/>
        <v>Anthropogenic_rivers</v>
      </c>
      <c r="AO763" s="68"/>
      <c r="AP763" s="68"/>
      <c r="AY763" s="68"/>
      <c r="AZ763" s="68"/>
    </row>
    <row r="764" spans="1:52">
      <c r="A764" s="27">
        <v>1852</v>
      </c>
      <c r="B764" s="27" t="s">
        <v>1068</v>
      </c>
      <c r="C764" s="27" t="s">
        <v>957</v>
      </c>
      <c r="D764" s="27">
        <v>13.947520000000001</v>
      </c>
      <c r="E764" s="27">
        <v>-85.15701</v>
      </c>
      <c r="F764" s="27" t="s">
        <v>65</v>
      </c>
      <c r="G764" s="27">
        <v>3</v>
      </c>
      <c r="H764" s="27" t="s">
        <v>53</v>
      </c>
      <c r="I764" s="27" t="s">
        <v>54</v>
      </c>
      <c r="J764" s="27" t="s">
        <v>997</v>
      </c>
      <c r="K764" s="27"/>
      <c r="L764" s="27" t="s">
        <v>61</v>
      </c>
      <c r="M764" s="27" t="s">
        <v>65</v>
      </c>
      <c r="N764" s="27">
        <v>3</v>
      </c>
      <c r="O764" s="27" t="s">
        <v>53</v>
      </c>
      <c r="P764" s="27" t="s">
        <v>57</v>
      </c>
      <c r="Q764" s="27" t="s">
        <v>1017</v>
      </c>
      <c r="R764" s="27"/>
      <c r="S764" s="27" t="s">
        <v>53</v>
      </c>
      <c r="T764" s="27"/>
      <c r="U764" s="27"/>
      <c r="V764" s="27" t="s">
        <v>1068</v>
      </c>
      <c r="W764" s="27">
        <v>13.947520000000001</v>
      </c>
      <c r="X764" s="27">
        <v>-85.15701</v>
      </c>
      <c r="Y764" s="27" t="s">
        <v>1983</v>
      </c>
      <c r="Z764" s="27" t="s">
        <v>1979</v>
      </c>
      <c r="AA764" s="27" t="s">
        <v>1929</v>
      </c>
      <c r="AB764" s="28">
        <f t="shared" si="90"/>
        <v>43.697666666666663</v>
      </c>
      <c r="AC764" s="28">
        <f ca="1">[3]!RandTruncNormal(AB764,VLOOKUP(Y764,$AZ$1:$BD$4,4,FALSE),0,VLOOKUP(Y764,$AZ$1:$BD$4,5,FALSE))</f>
        <v>42.436395257252734</v>
      </c>
      <c r="AD764" s="28">
        <f t="shared" si="91"/>
        <v>43.697666666666663</v>
      </c>
      <c r="AE764" s="28">
        <f ca="1">[3]!RandTruncNormal(AD764,VLOOKUP(Y764,$AZ$1:$BD$4,4,FALSE),0,VLOOKUP(Y764,$AZ$1:$BD$4,5,FALSE))</f>
        <v>5.0082583464215906</v>
      </c>
      <c r="AF764" s="29">
        <f t="shared" si="88"/>
        <v>0</v>
      </c>
      <c r="AG764" s="29">
        <f t="shared" si="89"/>
        <v>0</v>
      </c>
      <c r="AH764" s="28">
        <f t="shared" si="95"/>
        <v>0</v>
      </c>
      <c r="AI764" s="28">
        <f t="shared" si="92"/>
        <v>0</v>
      </c>
      <c r="AJ764" s="13">
        <f t="shared" ca="1" si="93"/>
        <v>-37.428136910831142</v>
      </c>
      <c r="AK764" s="68">
        <v>0</v>
      </c>
      <c r="AL764" s="68">
        <v>0</v>
      </c>
      <c r="AM764" s="68" t="str">
        <f t="shared" si="94"/>
        <v>Non-Anthropogenic</v>
      </c>
      <c r="AO764" s="68"/>
      <c r="AP764" s="68"/>
      <c r="AY764" s="68"/>
      <c r="AZ764" s="68"/>
    </row>
    <row r="765" spans="1:52">
      <c r="A765" s="27">
        <v>1853</v>
      </c>
      <c r="B765" s="27" t="s">
        <v>1069</v>
      </c>
      <c r="C765" s="27" t="s">
        <v>957</v>
      </c>
      <c r="D765" s="27">
        <v>13.948079999999999</v>
      </c>
      <c r="E765" s="27">
        <v>-84.901960000000003</v>
      </c>
      <c r="F765" s="27" t="s">
        <v>66</v>
      </c>
      <c r="G765" s="27">
        <v>9</v>
      </c>
      <c r="H765" s="27" t="s">
        <v>53</v>
      </c>
      <c r="I765" s="27" t="s">
        <v>54</v>
      </c>
      <c r="J765" s="27" t="s">
        <v>997</v>
      </c>
      <c r="K765" s="27"/>
      <c r="L765" s="27" t="s">
        <v>61</v>
      </c>
      <c r="M765" s="27" t="s">
        <v>66</v>
      </c>
      <c r="N765" s="27">
        <v>9</v>
      </c>
      <c r="O765" s="27" t="s">
        <v>53</v>
      </c>
      <c r="P765" s="27" t="s">
        <v>57</v>
      </c>
      <c r="Q765" s="27" t="s">
        <v>1011</v>
      </c>
      <c r="R765" s="27"/>
      <c r="S765" s="27" t="s">
        <v>53</v>
      </c>
      <c r="T765" s="27"/>
      <c r="U765" s="27"/>
      <c r="V765" s="27" t="s">
        <v>1069</v>
      </c>
      <c r="W765" s="27">
        <v>13.948079999999999</v>
      </c>
      <c r="X765" s="27">
        <v>-84.901960000000003</v>
      </c>
      <c r="Y765" s="27" t="s">
        <v>1983</v>
      </c>
      <c r="Z765" s="27" t="s">
        <v>1979</v>
      </c>
      <c r="AA765" s="27" t="s">
        <v>1929</v>
      </c>
      <c r="AB765" s="28">
        <f t="shared" si="90"/>
        <v>86.051000000000002</v>
      </c>
      <c r="AC765" s="28">
        <f ca="1">[3]!RandTruncNormal(AB765,VLOOKUP(Y765,$AZ$1:$BD$4,4,FALSE),0,VLOOKUP(Y765,$AZ$1:$BD$4,5,FALSE))</f>
        <v>69.848024028089227</v>
      </c>
      <c r="AD765" s="28">
        <f t="shared" si="91"/>
        <v>86.051000000000002</v>
      </c>
      <c r="AE765" s="28">
        <f ca="1">[3]!RandTruncNormal(AD765,VLOOKUP(Y765,$AZ$1:$BD$4,4,FALSE),0,VLOOKUP(Y765,$AZ$1:$BD$4,5,FALSE))</f>
        <v>115.38661435351179</v>
      </c>
      <c r="AF765" s="29">
        <f t="shared" si="88"/>
        <v>0</v>
      </c>
      <c r="AG765" s="29">
        <f t="shared" si="89"/>
        <v>0</v>
      </c>
      <c r="AH765" s="28">
        <f t="shared" si="95"/>
        <v>0</v>
      </c>
      <c r="AI765" s="28">
        <f t="shared" si="92"/>
        <v>0</v>
      </c>
      <c r="AJ765" s="13">
        <f t="shared" ca="1" si="93"/>
        <v>45.538590325422561</v>
      </c>
      <c r="AK765" s="68">
        <v>0</v>
      </c>
      <c r="AL765" s="68">
        <v>0</v>
      </c>
      <c r="AM765" s="68" t="str">
        <f t="shared" si="94"/>
        <v>Non-Anthropogenic</v>
      </c>
      <c r="AO765" s="68"/>
      <c r="AP765" s="68"/>
      <c r="AY765" s="68"/>
      <c r="AZ765" s="68"/>
    </row>
    <row r="766" spans="1:52">
      <c r="A766" s="27">
        <v>1854</v>
      </c>
      <c r="B766" s="27" t="s">
        <v>1070</v>
      </c>
      <c r="C766" s="27" t="s">
        <v>957</v>
      </c>
      <c r="D766" s="27">
        <v>13.947240000000001</v>
      </c>
      <c r="E766" s="27">
        <v>-84.646929999999998</v>
      </c>
      <c r="F766" s="27" t="s">
        <v>66</v>
      </c>
      <c r="G766" s="27">
        <v>9</v>
      </c>
      <c r="H766" s="27" t="s">
        <v>53</v>
      </c>
      <c r="I766" s="27" t="s">
        <v>54</v>
      </c>
      <c r="J766" s="27" t="s">
        <v>987</v>
      </c>
      <c r="K766" s="27"/>
      <c r="L766" s="27" t="s">
        <v>61</v>
      </c>
      <c r="M766" s="27" t="s">
        <v>66</v>
      </c>
      <c r="N766" s="27">
        <v>9</v>
      </c>
      <c r="O766" s="27" t="s">
        <v>53</v>
      </c>
      <c r="P766" s="27" t="s">
        <v>57</v>
      </c>
      <c r="Q766" s="27" t="s">
        <v>1008</v>
      </c>
      <c r="R766" s="27"/>
      <c r="S766" s="27" t="s">
        <v>53</v>
      </c>
      <c r="T766" s="27"/>
      <c r="U766" s="27"/>
      <c r="V766" s="27" t="s">
        <v>1070</v>
      </c>
      <c r="W766" s="27">
        <v>13.947240000000001</v>
      </c>
      <c r="X766" s="27">
        <v>-84.646929999999998</v>
      </c>
      <c r="Y766" s="27" t="s">
        <v>1983</v>
      </c>
      <c r="Z766" s="27" t="s">
        <v>1979</v>
      </c>
      <c r="AA766" s="27" t="s">
        <v>1928</v>
      </c>
      <c r="AB766" s="28">
        <f t="shared" si="90"/>
        <v>86.051000000000002</v>
      </c>
      <c r="AC766" s="28">
        <f ca="1">[3]!RandTruncNormal(AB766,VLOOKUP(Y766,$AZ$1:$BD$4,4,FALSE),0,VLOOKUP(Y766,$AZ$1:$BD$4,5,FALSE))</f>
        <v>58.535463440554452</v>
      </c>
      <c r="AD766" s="28">
        <f t="shared" si="91"/>
        <v>86.051000000000002</v>
      </c>
      <c r="AE766" s="28">
        <f ca="1">[3]!RandTruncNormal(AD766,VLOOKUP(Y766,$AZ$1:$BD$4,4,FALSE),0,VLOOKUP(Y766,$AZ$1:$BD$4,5,FALSE))</f>
        <v>67.66071655697877</v>
      </c>
      <c r="AF766" s="29">
        <f t="shared" si="88"/>
        <v>0</v>
      </c>
      <c r="AG766" s="29">
        <f t="shared" si="89"/>
        <v>0</v>
      </c>
      <c r="AH766" s="28">
        <f t="shared" si="95"/>
        <v>0</v>
      </c>
      <c r="AI766" s="28">
        <f t="shared" si="92"/>
        <v>0</v>
      </c>
      <c r="AJ766" s="13">
        <f t="shared" ca="1" si="93"/>
        <v>9.125253116424318</v>
      </c>
      <c r="AK766" s="68">
        <v>1</v>
      </c>
      <c r="AL766" s="68">
        <v>1</v>
      </c>
      <c r="AM766" s="68" t="str">
        <f t="shared" si="94"/>
        <v>Anthropogenic_roads_rivers</v>
      </c>
      <c r="AO766" s="68"/>
      <c r="AP766" s="68"/>
      <c r="AY766" s="68"/>
      <c r="AZ766" s="68"/>
    </row>
    <row r="767" spans="1:52">
      <c r="A767" s="27">
        <v>1855</v>
      </c>
      <c r="B767" s="27" t="s">
        <v>1071</v>
      </c>
      <c r="C767" s="27" t="s">
        <v>957</v>
      </c>
      <c r="D767" s="27">
        <v>14.03314</v>
      </c>
      <c r="E767" s="27">
        <v>-85.241380000000007</v>
      </c>
      <c r="F767" s="27" t="s">
        <v>66</v>
      </c>
      <c r="G767" s="27">
        <v>9</v>
      </c>
      <c r="H767" s="27" t="s">
        <v>53</v>
      </c>
      <c r="I767" s="27" t="s">
        <v>54</v>
      </c>
      <c r="J767" s="27" t="s">
        <v>987</v>
      </c>
      <c r="K767" s="27"/>
      <c r="L767" s="27" t="s">
        <v>61</v>
      </c>
      <c r="M767" s="27" t="s">
        <v>65</v>
      </c>
      <c r="N767" s="27">
        <v>6</v>
      </c>
      <c r="O767" s="27" t="s">
        <v>53</v>
      </c>
      <c r="P767" s="27" t="s">
        <v>57</v>
      </c>
      <c r="Q767" s="27" t="s">
        <v>1050</v>
      </c>
      <c r="R767" s="27"/>
      <c r="S767" s="27" t="s">
        <v>53</v>
      </c>
      <c r="T767" s="27"/>
      <c r="U767" s="27"/>
      <c r="V767" s="27" t="s">
        <v>1071</v>
      </c>
      <c r="W767" s="27">
        <v>14.03314</v>
      </c>
      <c r="X767" s="27">
        <v>-85.241380000000007</v>
      </c>
      <c r="Y767" s="27" t="s">
        <v>1983</v>
      </c>
      <c r="Z767" s="27" t="s">
        <v>1977</v>
      </c>
      <c r="AA767" s="27" t="s">
        <v>1929</v>
      </c>
      <c r="AB767" s="28">
        <f t="shared" si="90"/>
        <v>86.051000000000002</v>
      </c>
      <c r="AC767" s="28">
        <f ca="1">[3]!RandTruncNormal(AB767,VLOOKUP(Y767,$AZ$1:$BD$4,4,FALSE),0,VLOOKUP(Y767,$AZ$1:$BD$4,5,FALSE))</f>
        <v>86.890160320491006</v>
      </c>
      <c r="AD767" s="28">
        <f t="shared" si="91"/>
        <v>64.87433333333334</v>
      </c>
      <c r="AE767" s="28">
        <f ca="1">[3]!RandTruncNormal(AD767,VLOOKUP(Y767,$AZ$1:$BD$4,4,FALSE),0,VLOOKUP(Y767,$AZ$1:$BD$4,5,FALSE))</f>
        <v>42.086545334615884</v>
      </c>
      <c r="AF767" s="29">
        <f t="shared" si="88"/>
        <v>-0.33333333333333331</v>
      </c>
      <c r="AG767" s="29">
        <f t="shared" si="89"/>
        <v>-0.33333333333333331</v>
      </c>
      <c r="AH767" s="28">
        <f t="shared" si="95"/>
        <v>-21.176666666666666</v>
      </c>
      <c r="AI767" s="28">
        <f t="shared" si="92"/>
        <v>-21.176666666666666</v>
      </c>
      <c r="AJ767" s="13">
        <f t="shared" ca="1" si="93"/>
        <v>-44.803614985875122</v>
      </c>
      <c r="AK767" s="68">
        <v>1</v>
      </c>
      <c r="AL767" s="68">
        <v>0</v>
      </c>
      <c r="AM767" s="68" t="str">
        <f t="shared" si="94"/>
        <v>Anthropogenic_rivers</v>
      </c>
      <c r="AO767" s="68"/>
      <c r="AP767" s="68"/>
      <c r="AY767" s="68"/>
      <c r="AZ767" s="68"/>
    </row>
    <row r="768" spans="1:52">
      <c r="A768" s="27">
        <v>1856</v>
      </c>
      <c r="B768" s="27" t="s">
        <v>1072</v>
      </c>
      <c r="C768" s="27" t="s">
        <v>957</v>
      </c>
      <c r="D768" s="27">
        <v>14.03241</v>
      </c>
      <c r="E768" s="27">
        <v>-84.986239999999995</v>
      </c>
      <c r="F768" s="27" t="s">
        <v>66</v>
      </c>
      <c r="G768" s="27">
        <v>9</v>
      </c>
      <c r="H768" s="27" t="s">
        <v>53</v>
      </c>
      <c r="I768" s="27" t="s">
        <v>54</v>
      </c>
      <c r="J768" s="27" t="s">
        <v>997</v>
      </c>
      <c r="K768" s="27"/>
      <c r="L768" s="27" t="s">
        <v>61</v>
      </c>
      <c r="M768" s="27" t="s">
        <v>66</v>
      </c>
      <c r="N768" s="27">
        <v>9</v>
      </c>
      <c r="O768" s="27" t="s">
        <v>53</v>
      </c>
      <c r="P768" s="27" t="s">
        <v>57</v>
      </c>
      <c r="Q768" s="27" t="s">
        <v>1011</v>
      </c>
      <c r="R768" s="27"/>
      <c r="S768" s="27" t="s">
        <v>53</v>
      </c>
      <c r="T768" s="27"/>
      <c r="U768" s="27"/>
      <c r="V768" s="27" t="s">
        <v>1072</v>
      </c>
      <c r="W768" s="27">
        <v>14.03241</v>
      </c>
      <c r="X768" s="27">
        <v>-84.986239999999995</v>
      </c>
      <c r="Y768" s="27" t="s">
        <v>1983</v>
      </c>
      <c r="Z768" s="27" t="s">
        <v>1979</v>
      </c>
      <c r="AA768" s="27" t="s">
        <v>1929</v>
      </c>
      <c r="AB768" s="28">
        <f t="shared" si="90"/>
        <v>86.051000000000002</v>
      </c>
      <c r="AC768" s="28">
        <f ca="1">[3]!RandTruncNormal(AB768,VLOOKUP(Y768,$AZ$1:$BD$4,4,FALSE),0,VLOOKUP(Y768,$AZ$1:$BD$4,5,FALSE))</f>
        <v>27.87122452997275</v>
      </c>
      <c r="AD768" s="28">
        <f t="shared" si="91"/>
        <v>86.051000000000002</v>
      </c>
      <c r="AE768" s="28">
        <f ca="1">[3]!RandTruncNormal(AD768,VLOOKUP(Y768,$AZ$1:$BD$4,4,FALSE),0,VLOOKUP(Y768,$AZ$1:$BD$4,5,FALSE))</f>
        <v>106.48896338870323</v>
      </c>
      <c r="AF768" s="29">
        <f t="shared" si="88"/>
        <v>0</v>
      </c>
      <c r="AG768" s="29">
        <f t="shared" si="89"/>
        <v>0</v>
      </c>
      <c r="AH768" s="28">
        <f t="shared" si="95"/>
        <v>0</v>
      </c>
      <c r="AI768" s="28">
        <f t="shared" si="92"/>
        <v>0</v>
      </c>
      <c r="AJ768" s="13">
        <f t="shared" ca="1" si="93"/>
        <v>78.617738858730476</v>
      </c>
      <c r="AK768" s="68">
        <v>0</v>
      </c>
      <c r="AL768" s="68">
        <v>0</v>
      </c>
      <c r="AM768" s="68" t="str">
        <f t="shared" si="94"/>
        <v>Non-Anthropogenic</v>
      </c>
      <c r="AO768" s="68"/>
      <c r="AP768" s="68"/>
      <c r="AY768" s="68"/>
      <c r="AZ768" s="68"/>
    </row>
    <row r="769" spans="1:52">
      <c r="A769" s="27">
        <v>1857</v>
      </c>
      <c r="B769" s="27" t="s">
        <v>1073</v>
      </c>
      <c r="C769" s="27" t="s">
        <v>957</v>
      </c>
      <c r="D769" s="27">
        <v>14.03303</v>
      </c>
      <c r="E769" s="27">
        <v>-84.731099999999998</v>
      </c>
      <c r="F769" s="27" t="s">
        <v>66</v>
      </c>
      <c r="G769" s="27">
        <v>9</v>
      </c>
      <c r="H769" s="27" t="s">
        <v>53</v>
      </c>
      <c r="I769" s="27" t="s">
        <v>54</v>
      </c>
      <c r="J769" s="27" t="s">
        <v>997</v>
      </c>
      <c r="K769" s="27"/>
      <c r="L769" s="27" t="s">
        <v>61</v>
      </c>
      <c r="M769" s="27" t="s">
        <v>66</v>
      </c>
      <c r="N769" s="27">
        <v>9</v>
      </c>
      <c r="O769" s="27" t="s">
        <v>53</v>
      </c>
      <c r="P769" s="27" t="s">
        <v>57</v>
      </c>
      <c r="Q769" s="27" t="s">
        <v>1008</v>
      </c>
      <c r="R769" s="27"/>
      <c r="S769" s="27" t="s">
        <v>53</v>
      </c>
      <c r="T769" s="27"/>
      <c r="U769" s="27"/>
      <c r="V769" s="27" t="s">
        <v>1073</v>
      </c>
      <c r="W769" s="27">
        <v>14.03303</v>
      </c>
      <c r="X769" s="27">
        <v>-84.731099999999998</v>
      </c>
      <c r="Y769" s="27" t="s">
        <v>1983</v>
      </c>
      <c r="Z769" s="27" t="s">
        <v>1979</v>
      </c>
      <c r="AA769" s="27" t="s">
        <v>1929</v>
      </c>
      <c r="AB769" s="28">
        <f t="shared" si="90"/>
        <v>86.051000000000002</v>
      </c>
      <c r="AC769" s="28">
        <f ca="1">[3]!RandTruncNormal(AB769,VLOOKUP(Y769,$AZ$1:$BD$4,4,FALSE),0,VLOOKUP(Y769,$AZ$1:$BD$4,5,FALSE))</f>
        <v>97.261782832967725</v>
      </c>
      <c r="AD769" s="28">
        <f t="shared" si="91"/>
        <v>86.051000000000002</v>
      </c>
      <c r="AE769" s="28">
        <f ca="1">[3]!RandTruncNormal(AD769,VLOOKUP(Y769,$AZ$1:$BD$4,4,FALSE),0,VLOOKUP(Y769,$AZ$1:$BD$4,5,FALSE))</f>
        <v>153.19357779352677</v>
      </c>
      <c r="AF769" s="29">
        <f t="shared" si="88"/>
        <v>0</v>
      </c>
      <c r="AG769" s="29">
        <f t="shared" si="89"/>
        <v>0</v>
      </c>
      <c r="AH769" s="28">
        <f t="shared" si="95"/>
        <v>0</v>
      </c>
      <c r="AI769" s="28">
        <f t="shared" si="92"/>
        <v>0</v>
      </c>
      <c r="AJ769" s="13">
        <f t="shared" ca="1" si="93"/>
        <v>55.931794960559046</v>
      </c>
      <c r="AK769" s="68">
        <v>1</v>
      </c>
      <c r="AL769" s="68">
        <v>0</v>
      </c>
      <c r="AM769" s="68" t="str">
        <f t="shared" si="94"/>
        <v>Anthropogenic_rivers</v>
      </c>
      <c r="AO769" s="68"/>
      <c r="AP769" s="68"/>
      <c r="AY769" s="68"/>
      <c r="AZ769" s="68"/>
    </row>
    <row r="770" spans="1:52">
      <c r="A770" s="27">
        <v>1859</v>
      </c>
      <c r="B770" s="27" t="s">
        <v>1074</v>
      </c>
      <c r="C770" s="27" t="s">
        <v>957</v>
      </c>
      <c r="D770" s="27">
        <v>12.46022</v>
      </c>
      <c r="E770" s="27">
        <v>-84.519530000000003</v>
      </c>
      <c r="F770" s="27" t="s">
        <v>65</v>
      </c>
      <c r="G770" s="27">
        <v>4</v>
      </c>
      <c r="H770" s="27" t="s">
        <v>53</v>
      </c>
      <c r="I770" s="27" t="s">
        <v>54</v>
      </c>
      <c r="J770" s="27" t="s">
        <v>966</v>
      </c>
      <c r="K770" s="27"/>
      <c r="L770" s="27" t="s">
        <v>61</v>
      </c>
      <c r="M770" s="27" t="s">
        <v>65</v>
      </c>
      <c r="N770" s="27">
        <v>3</v>
      </c>
      <c r="O770" s="27" t="s">
        <v>53</v>
      </c>
      <c r="P770" s="27" t="s">
        <v>1028</v>
      </c>
      <c r="Q770" s="27" t="s">
        <v>1029</v>
      </c>
      <c r="R770" s="27"/>
      <c r="S770" s="27" t="s">
        <v>53</v>
      </c>
      <c r="T770" s="27"/>
      <c r="U770" s="27"/>
      <c r="V770" s="27" t="s">
        <v>1074</v>
      </c>
      <c r="W770" s="27">
        <v>12.46022</v>
      </c>
      <c r="X770" s="27">
        <v>-84.519530000000003</v>
      </c>
      <c r="Y770" s="27" t="s">
        <v>1983</v>
      </c>
      <c r="Z770" s="27" t="s">
        <v>1977</v>
      </c>
      <c r="AA770" s="27" t="s">
        <v>1929</v>
      </c>
      <c r="AB770" s="28">
        <f t="shared" si="90"/>
        <v>50.756555555555551</v>
      </c>
      <c r="AC770" s="28">
        <f ca="1">[3]!RandTruncNormal(AB770,VLOOKUP(Y770,$AZ$1:$BD$4,4,FALSE),0,VLOOKUP(Y770,$AZ$1:$BD$4,5,FALSE))</f>
        <v>29.625117960492876</v>
      </c>
      <c r="AD770" s="28">
        <f t="shared" si="91"/>
        <v>43.697666666666663</v>
      </c>
      <c r="AE770" s="28">
        <f ca="1">[3]!RandTruncNormal(AD770,VLOOKUP(Y770,$AZ$1:$BD$4,4,FALSE),0,VLOOKUP(Y770,$AZ$1:$BD$4,5,FALSE))</f>
        <v>10.183867417787052</v>
      </c>
      <c r="AF770" s="29">
        <f t="shared" ref="AF770:AF833" si="96">(N770-G770)/9</f>
        <v>-0.1111111111111111</v>
      </c>
      <c r="AG770" s="29">
        <f t="shared" ref="AG770:AG833" si="97">+IF(OR(AF770=1/9,AF770=-1/9,AF770=0),0,AF770)</f>
        <v>0</v>
      </c>
      <c r="AH770" s="28">
        <f t="shared" si="95"/>
        <v>0</v>
      </c>
      <c r="AI770" s="28">
        <f t="shared" si="92"/>
        <v>-7.0588888888888883</v>
      </c>
      <c r="AJ770" s="13">
        <f t="shared" ca="1" si="93"/>
        <v>-19.441250542705824</v>
      </c>
      <c r="AK770" s="68">
        <v>0</v>
      </c>
      <c r="AL770" s="68">
        <v>0</v>
      </c>
      <c r="AM770" s="68" t="str">
        <f t="shared" si="94"/>
        <v>Non-Anthropogenic</v>
      </c>
      <c r="AO770" s="68"/>
      <c r="AP770" s="68"/>
      <c r="AY770" s="68"/>
      <c r="AZ770" s="68"/>
    </row>
    <row r="771" spans="1:52">
      <c r="A771" s="27">
        <v>1860</v>
      </c>
      <c r="B771" s="27" t="s">
        <v>1075</v>
      </c>
      <c r="C771" s="27" t="s">
        <v>957</v>
      </c>
      <c r="D771" s="27">
        <v>12.46096</v>
      </c>
      <c r="E771" s="27">
        <v>-84.263999999999996</v>
      </c>
      <c r="F771" s="27" t="s">
        <v>65</v>
      </c>
      <c r="G771" s="27">
        <v>3</v>
      </c>
      <c r="H771" s="27" t="s">
        <v>53</v>
      </c>
      <c r="I771" s="27" t="s">
        <v>717</v>
      </c>
      <c r="J771" s="27" t="s">
        <v>1076</v>
      </c>
      <c r="K771" s="27"/>
      <c r="L771" s="27" t="s">
        <v>56</v>
      </c>
      <c r="M771" s="27" t="s">
        <v>65</v>
      </c>
      <c r="N771" s="27">
        <v>3</v>
      </c>
      <c r="O771" s="27" t="s">
        <v>53</v>
      </c>
      <c r="P771" s="27" t="s">
        <v>54</v>
      </c>
      <c r="Q771" s="27" t="s">
        <v>1077</v>
      </c>
      <c r="R771" s="27"/>
      <c r="S771" s="27" t="s">
        <v>61</v>
      </c>
      <c r="T771" s="27"/>
      <c r="U771" s="27"/>
      <c r="V771" s="27" t="s">
        <v>1075</v>
      </c>
      <c r="W771" s="27">
        <v>12.46096</v>
      </c>
      <c r="X771" s="27">
        <v>-84.263999999999996</v>
      </c>
      <c r="Y771" s="27" t="s">
        <v>1983</v>
      </c>
      <c r="Z771" s="27" t="s">
        <v>1979</v>
      </c>
      <c r="AA771" s="27" t="s">
        <v>1929</v>
      </c>
      <c r="AB771" s="28">
        <f t="shared" ref="AB771:AB834" si="98">VLOOKUP(Y771,$AZ$1:$BD$4,2,FALSE)*(G771/9)+VLOOKUP(Y771,$AZ$1:$BD$4,3,FALSE)</f>
        <v>43.697666666666663</v>
      </c>
      <c r="AC771" s="28">
        <f ca="1">[3]!RandTruncNormal(AB771,VLOOKUP(Y771,$AZ$1:$BD$4,4,FALSE),0,VLOOKUP(Y771,$AZ$1:$BD$4,5,FALSE))</f>
        <v>6.3064655246052048</v>
      </c>
      <c r="AD771" s="28">
        <f t="shared" ref="AD771:AD834" si="99">VLOOKUP(Y771,$AZ$1:$BD$4,2,FALSE)*(N771/9)+VLOOKUP(Y771,$AZ$1:$BD$4,3,FALSE)</f>
        <v>43.697666666666663</v>
      </c>
      <c r="AE771" s="28">
        <f ca="1">[3]!RandTruncNormal(AD771,VLOOKUP(Y771,$AZ$1:$BD$4,4,FALSE),0,VLOOKUP(Y771,$AZ$1:$BD$4,5,FALSE))</f>
        <v>76.253701686522717</v>
      </c>
      <c r="AF771" s="29">
        <f t="shared" si="96"/>
        <v>0</v>
      </c>
      <c r="AG771" s="29">
        <f t="shared" si="97"/>
        <v>0</v>
      </c>
      <c r="AH771" s="28">
        <f t="shared" si="95"/>
        <v>0</v>
      </c>
      <c r="AI771" s="28">
        <f t="shared" ref="AI771:AI834" si="100">VLOOKUP(Y771,$AZ$1:$BD$4,2,FALSE)*AF771</f>
        <v>0</v>
      </c>
      <c r="AJ771" s="13">
        <f t="shared" ref="AJ771:AJ834" ca="1" si="101">AE771-AC771</f>
        <v>69.947236161917516</v>
      </c>
      <c r="AK771" s="68">
        <v>1</v>
      </c>
      <c r="AL771" s="68">
        <v>0</v>
      </c>
      <c r="AM771" s="68" t="str">
        <f t="shared" ref="AM771:AM834" si="102">IF(AND(AK771=0,AL771=0),"Non-Anthropogenic",IF(AND(AK771=1,AL771=0),"Anthropogenic_rivers",IF(AND(AK771=0,AL771=1),"Anthopogenic_roads",IF(AND(AK771=1,AL771=1),"Anthropogenic_roads_rivers",0))))</f>
        <v>Anthropogenic_rivers</v>
      </c>
      <c r="AO771" s="68"/>
      <c r="AP771" s="68"/>
      <c r="AY771" s="68"/>
      <c r="AZ771" s="68"/>
    </row>
    <row r="772" spans="1:52">
      <c r="A772" s="27">
        <v>1861</v>
      </c>
      <c r="B772" s="27" t="s">
        <v>1078</v>
      </c>
      <c r="C772" s="27" t="s">
        <v>957</v>
      </c>
      <c r="D772" s="27">
        <v>14.118130000000001</v>
      </c>
      <c r="E772" s="27">
        <v>-85.241990000000001</v>
      </c>
      <c r="F772" s="27" t="s">
        <v>66</v>
      </c>
      <c r="G772" s="27">
        <v>9</v>
      </c>
      <c r="H772" s="27" t="s">
        <v>53</v>
      </c>
      <c r="I772" s="27" t="s">
        <v>54</v>
      </c>
      <c r="J772" s="27" t="s">
        <v>987</v>
      </c>
      <c r="K772" s="27"/>
      <c r="L772" s="27" t="s">
        <v>61</v>
      </c>
      <c r="M772" s="27" t="s">
        <v>66</v>
      </c>
      <c r="N772" s="27">
        <v>9</v>
      </c>
      <c r="O772" s="27" t="s">
        <v>53</v>
      </c>
      <c r="P772" s="27" t="s">
        <v>54</v>
      </c>
      <c r="Q772" s="27" t="s">
        <v>1007</v>
      </c>
      <c r="R772" s="27"/>
      <c r="S772" s="27" t="s">
        <v>61</v>
      </c>
      <c r="T772" s="27"/>
      <c r="U772" s="27"/>
      <c r="V772" s="27" t="s">
        <v>1078</v>
      </c>
      <c r="W772" s="27">
        <v>14.118130000000001</v>
      </c>
      <c r="X772" s="27">
        <v>-85.241990000000001</v>
      </c>
      <c r="Y772" s="27" t="s">
        <v>1983</v>
      </c>
      <c r="Z772" s="27" t="s">
        <v>1979</v>
      </c>
      <c r="AA772" s="27" t="s">
        <v>1929</v>
      </c>
      <c r="AB772" s="28">
        <f t="shared" si="98"/>
        <v>86.051000000000002</v>
      </c>
      <c r="AC772" s="28">
        <f ca="1">[3]!RandTruncNormal(AB772,VLOOKUP(Y772,$AZ$1:$BD$4,4,FALSE),0,VLOOKUP(Y772,$AZ$1:$BD$4,5,FALSE))</f>
        <v>128.34450603237778</v>
      </c>
      <c r="AD772" s="28">
        <f t="shared" si="99"/>
        <v>86.051000000000002</v>
      </c>
      <c r="AE772" s="28">
        <f ca="1">[3]!RandTruncNormal(AD772,VLOOKUP(Y772,$AZ$1:$BD$4,4,FALSE),0,VLOOKUP(Y772,$AZ$1:$BD$4,5,FALSE))</f>
        <v>77.912934445513258</v>
      </c>
      <c r="AF772" s="29">
        <f t="shared" si="96"/>
        <v>0</v>
      </c>
      <c r="AG772" s="29">
        <f t="shared" si="97"/>
        <v>0</v>
      </c>
      <c r="AH772" s="28">
        <f t="shared" ref="AH772:AH835" si="103">VLOOKUP(Y772,$AZ$1:$BD$4,2,FALSE)*AG772</f>
        <v>0</v>
      </c>
      <c r="AI772" s="28">
        <f t="shared" si="100"/>
        <v>0</v>
      </c>
      <c r="AJ772" s="13">
        <f t="shared" ca="1" si="101"/>
        <v>-50.431571586864521</v>
      </c>
      <c r="AK772" s="68">
        <v>1</v>
      </c>
      <c r="AL772" s="68">
        <v>0</v>
      </c>
      <c r="AM772" s="68" t="str">
        <f t="shared" si="102"/>
        <v>Anthropogenic_rivers</v>
      </c>
      <c r="AO772" s="68"/>
      <c r="AP772" s="68"/>
      <c r="AY772" s="68"/>
      <c r="AZ772" s="68"/>
    </row>
    <row r="773" spans="1:52">
      <c r="A773" s="27">
        <v>1863</v>
      </c>
      <c r="B773" s="27" t="s">
        <v>1079</v>
      </c>
      <c r="C773" s="27" t="s">
        <v>957</v>
      </c>
      <c r="D773" s="27">
        <v>14.20312</v>
      </c>
      <c r="E773" s="27">
        <v>-85.241330000000005</v>
      </c>
      <c r="F773" s="27" t="s">
        <v>65</v>
      </c>
      <c r="G773" s="27">
        <v>5</v>
      </c>
      <c r="H773" s="27" t="s">
        <v>53</v>
      </c>
      <c r="I773" s="27" t="s">
        <v>54</v>
      </c>
      <c r="J773" s="27" t="s">
        <v>997</v>
      </c>
      <c r="K773" s="27"/>
      <c r="L773" s="27" t="s">
        <v>61</v>
      </c>
      <c r="M773" s="27" t="s">
        <v>65</v>
      </c>
      <c r="N773" s="27">
        <v>4</v>
      </c>
      <c r="O773" s="27" t="s">
        <v>53</v>
      </c>
      <c r="P773" s="27" t="s">
        <v>57</v>
      </c>
      <c r="Q773" s="27" t="s">
        <v>1026</v>
      </c>
      <c r="R773" s="27"/>
      <c r="S773" s="27" t="s">
        <v>53</v>
      </c>
      <c r="T773" s="27"/>
      <c r="U773" s="27"/>
      <c r="V773" s="27" t="s">
        <v>1079</v>
      </c>
      <c r="W773" s="27">
        <v>14.20312</v>
      </c>
      <c r="X773" s="27">
        <v>-85.241330000000005</v>
      </c>
      <c r="Y773" s="27" t="s">
        <v>1983</v>
      </c>
      <c r="Z773" s="27" t="s">
        <v>1977</v>
      </c>
      <c r="AA773" s="27" t="s">
        <v>1929</v>
      </c>
      <c r="AB773" s="28">
        <f t="shared" si="98"/>
        <v>57.815444444444445</v>
      </c>
      <c r="AC773" s="28">
        <f ca="1">[3]!RandTruncNormal(AB773,VLOOKUP(Y773,$AZ$1:$BD$4,4,FALSE),0,VLOOKUP(Y773,$AZ$1:$BD$4,5,FALSE))</f>
        <v>67.114159061046834</v>
      </c>
      <c r="AD773" s="28">
        <f t="shared" si="99"/>
        <v>50.756555555555551</v>
      </c>
      <c r="AE773" s="28">
        <f ca="1">[3]!RandTruncNormal(AD773,VLOOKUP(Y773,$AZ$1:$BD$4,4,FALSE),0,VLOOKUP(Y773,$AZ$1:$BD$4,5,FALSE))</f>
        <v>34.669937859870338</v>
      </c>
      <c r="AF773" s="29">
        <f t="shared" si="96"/>
        <v>-0.1111111111111111</v>
      </c>
      <c r="AG773" s="29">
        <f t="shared" si="97"/>
        <v>0</v>
      </c>
      <c r="AH773" s="28">
        <f t="shared" si="103"/>
        <v>0</v>
      </c>
      <c r="AI773" s="28">
        <f t="shared" si="100"/>
        <v>-7.0588888888888883</v>
      </c>
      <c r="AJ773" s="13">
        <f t="shared" ca="1" si="101"/>
        <v>-32.444221201176497</v>
      </c>
      <c r="AK773" s="68">
        <v>0</v>
      </c>
      <c r="AL773" s="68">
        <v>0</v>
      </c>
      <c r="AM773" s="68" t="str">
        <f t="shared" si="102"/>
        <v>Non-Anthropogenic</v>
      </c>
      <c r="AO773" s="68"/>
      <c r="AP773" s="68"/>
      <c r="AY773" s="68"/>
      <c r="AZ773" s="68"/>
    </row>
    <row r="774" spans="1:52">
      <c r="A774" s="27">
        <v>1866</v>
      </c>
      <c r="B774" s="27" t="s">
        <v>1080</v>
      </c>
      <c r="C774" s="27" t="s">
        <v>957</v>
      </c>
      <c r="D774" s="27">
        <v>12.546049999999999</v>
      </c>
      <c r="E774" s="27">
        <v>-84.264889999999994</v>
      </c>
      <c r="F774" s="27" t="s">
        <v>65</v>
      </c>
      <c r="G774" s="27">
        <v>4</v>
      </c>
      <c r="H774" s="27" t="s">
        <v>53</v>
      </c>
      <c r="I774" s="27" t="s">
        <v>54</v>
      </c>
      <c r="J774" s="27" t="s">
        <v>966</v>
      </c>
      <c r="K774" s="27"/>
      <c r="L774" s="27" t="s">
        <v>61</v>
      </c>
      <c r="M774" s="27" t="s">
        <v>65</v>
      </c>
      <c r="N774" s="27">
        <v>5</v>
      </c>
      <c r="O774" s="27" t="s">
        <v>53</v>
      </c>
      <c r="P774" s="27" t="s">
        <v>1028</v>
      </c>
      <c r="Q774" s="27" t="s">
        <v>1030</v>
      </c>
      <c r="R774" s="27"/>
      <c r="S774" s="27" t="s">
        <v>53</v>
      </c>
      <c r="T774" s="27"/>
      <c r="U774" s="27"/>
      <c r="V774" s="27" t="s">
        <v>1080</v>
      </c>
      <c r="W774" s="27">
        <v>12.546049999999999</v>
      </c>
      <c r="X774" s="27">
        <v>-84.264889999999994</v>
      </c>
      <c r="Y774" s="27" t="s">
        <v>1983</v>
      </c>
      <c r="Z774" s="27" t="s">
        <v>1982</v>
      </c>
      <c r="AA774" s="27" t="s">
        <v>1929</v>
      </c>
      <c r="AB774" s="28">
        <f t="shared" si="98"/>
        <v>50.756555555555551</v>
      </c>
      <c r="AC774" s="28">
        <f ca="1">[3]!RandTruncNormal(AB774,VLOOKUP(Y774,$AZ$1:$BD$4,4,FALSE),0,VLOOKUP(Y774,$AZ$1:$BD$4,5,FALSE))</f>
        <v>3.8734275360579313</v>
      </c>
      <c r="AD774" s="28">
        <f t="shared" si="99"/>
        <v>57.815444444444445</v>
      </c>
      <c r="AE774" s="28">
        <f ca="1">[3]!RandTruncNormal(AD774,VLOOKUP(Y774,$AZ$1:$BD$4,4,FALSE),0,VLOOKUP(Y774,$AZ$1:$BD$4,5,FALSE))</f>
        <v>103.86768298646938</v>
      </c>
      <c r="AF774" s="29">
        <f t="shared" si="96"/>
        <v>0.1111111111111111</v>
      </c>
      <c r="AG774" s="29">
        <f t="shared" si="97"/>
        <v>0</v>
      </c>
      <c r="AH774" s="28">
        <f t="shared" si="103"/>
        <v>0</v>
      </c>
      <c r="AI774" s="28">
        <f t="shared" si="100"/>
        <v>7.0588888888888883</v>
      </c>
      <c r="AJ774" s="13">
        <f t="shared" ca="1" si="101"/>
        <v>99.994255450411444</v>
      </c>
      <c r="AK774" s="68">
        <v>0</v>
      </c>
      <c r="AL774" s="68">
        <v>0</v>
      </c>
      <c r="AM774" s="68" t="str">
        <f t="shared" si="102"/>
        <v>Non-Anthropogenic</v>
      </c>
      <c r="AO774" s="68"/>
      <c r="AP774" s="68"/>
      <c r="AY774" s="68"/>
      <c r="AZ774" s="68"/>
    </row>
    <row r="775" spans="1:52">
      <c r="A775" s="27">
        <v>1872</v>
      </c>
      <c r="B775" s="27" t="s">
        <v>1081</v>
      </c>
      <c r="C775" s="27" t="s">
        <v>957</v>
      </c>
      <c r="D775" s="27">
        <v>13.863479999999999</v>
      </c>
      <c r="E775" s="27">
        <v>-85.709710000000001</v>
      </c>
      <c r="F775" s="27" t="s">
        <v>66</v>
      </c>
      <c r="G775" s="27">
        <v>7</v>
      </c>
      <c r="H775" s="27" t="s">
        <v>53</v>
      </c>
      <c r="I775" s="27" t="s">
        <v>54</v>
      </c>
      <c r="J775" s="27" t="s">
        <v>1082</v>
      </c>
      <c r="K775" s="27"/>
      <c r="L775" s="27" t="s">
        <v>61</v>
      </c>
      <c r="M775" s="27" t="s">
        <v>65</v>
      </c>
      <c r="N775" s="27">
        <v>6</v>
      </c>
      <c r="O775" s="27" t="s">
        <v>53</v>
      </c>
      <c r="P775" s="27" t="s">
        <v>54</v>
      </c>
      <c r="Q775" s="27" t="s">
        <v>975</v>
      </c>
      <c r="R775" s="27"/>
      <c r="S775" s="27" t="s">
        <v>61</v>
      </c>
      <c r="T775" s="27"/>
      <c r="U775" s="27" t="s">
        <v>989</v>
      </c>
      <c r="V775" s="27" t="s">
        <v>1081</v>
      </c>
      <c r="W775" s="27">
        <v>13.863479999999999</v>
      </c>
      <c r="X775" s="27">
        <v>-85.709710000000001</v>
      </c>
      <c r="Y775" s="27" t="s">
        <v>1983</v>
      </c>
      <c r="Z775" s="27" t="s">
        <v>1977</v>
      </c>
      <c r="AA775" s="27" t="s">
        <v>1929</v>
      </c>
      <c r="AB775" s="28">
        <f t="shared" si="98"/>
        <v>71.933222222222227</v>
      </c>
      <c r="AC775" s="28">
        <f ca="1">[3]!RandTruncNormal(AB775,VLOOKUP(Y775,$AZ$1:$BD$4,4,FALSE),0,VLOOKUP(Y775,$AZ$1:$BD$4,5,FALSE))</f>
        <v>25.944442215853385</v>
      </c>
      <c r="AD775" s="28">
        <f t="shared" si="99"/>
        <v>64.87433333333334</v>
      </c>
      <c r="AE775" s="28">
        <f ca="1">[3]!RandTruncNormal(AD775,VLOOKUP(Y775,$AZ$1:$BD$4,4,FALSE),0,VLOOKUP(Y775,$AZ$1:$BD$4,5,FALSE))</f>
        <v>86.939777514053915</v>
      </c>
      <c r="AF775" s="29">
        <f t="shared" si="96"/>
        <v>-0.1111111111111111</v>
      </c>
      <c r="AG775" s="29">
        <f t="shared" si="97"/>
        <v>0</v>
      </c>
      <c r="AH775" s="28">
        <f t="shared" si="103"/>
        <v>0</v>
      </c>
      <c r="AI775" s="28">
        <f t="shared" si="100"/>
        <v>-7.0588888888888883</v>
      </c>
      <c r="AJ775" s="13">
        <f t="shared" ca="1" si="101"/>
        <v>60.99533529820053</v>
      </c>
      <c r="AK775" s="68">
        <v>1</v>
      </c>
      <c r="AL775" s="68">
        <v>0</v>
      </c>
      <c r="AM775" s="68" t="str">
        <f t="shared" si="102"/>
        <v>Anthropogenic_rivers</v>
      </c>
      <c r="AO775" s="68"/>
      <c r="AP775" s="68"/>
      <c r="AY775" s="68"/>
      <c r="AZ775" s="68"/>
    </row>
    <row r="776" spans="1:52">
      <c r="A776" s="27">
        <v>1874</v>
      </c>
      <c r="B776" s="27" t="s">
        <v>1083</v>
      </c>
      <c r="C776" s="27" t="s">
        <v>957</v>
      </c>
      <c r="D776" s="27">
        <v>12.375679999999999</v>
      </c>
      <c r="E776" s="27">
        <v>-84.562610000000006</v>
      </c>
      <c r="F776" s="27" t="s">
        <v>65</v>
      </c>
      <c r="G776" s="27">
        <v>4</v>
      </c>
      <c r="H776" s="27" t="s">
        <v>53</v>
      </c>
      <c r="I776" s="27" t="s">
        <v>54</v>
      </c>
      <c r="J776" s="27" t="s">
        <v>966</v>
      </c>
      <c r="K776" s="27"/>
      <c r="L776" s="27" t="s">
        <v>61</v>
      </c>
      <c r="M776" s="27" t="s">
        <v>65</v>
      </c>
      <c r="N776" s="27">
        <v>4</v>
      </c>
      <c r="O776" s="27" t="s">
        <v>53</v>
      </c>
      <c r="P776" s="27" t="s">
        <v>1028</v>
      </c>
      <c r="Q776" s="27" t="s">
        <v>1029</v>
      </c>
      <c r="R776" s="27"/>
      <c r="S776" s="27" t="s">
        <v>53</v>
      </c>
      <c r="T776" s="27"/>
      <c r="U776" s="27"/>
      <c r="V776" s="27" t="s">
        <v>1083</v>
      </c>
      <c r="W776" s="27">
        <v>12.375679999999999</v>
      </c>
      <c r="X776" s="27">
        <v>-84.562610000000006</v>
      </c>
      <c r="Y776" s="27" t="s">
        <v>1983</v>
      </c>
      <c r="Z776" s="27" t="s">
        <v>1979</v>
      </c>
      <c r="AA776" s="27" t="s">
        <v>1929</v>
      </c>
      <c r="AB776" s="28">
        <f t="shared" si="98"/>
        <v>50.756555555555551</v>
      </c>
      <c r="AC776" s="28">
        <f ca="1">[3]!RandTruncNormal(AB776,VLOOKUP(Y776,$AZ$1:$BD$4,4,FALSE),0,VLOOKUP(Y776,$AZ$1:$BD$4,5,FALSE))</f>
        <v>14.507070100122734</v>
      </c>
      <c r="AD776" s="28">
        <f t="shared" si="99"/>
        <v>50.756555555555551</v>
      </c>
      <c r="AE776" s="28">
        <f ca="1">[3]!RandTruncNormal(AD776,VLOOKUP(Y776,$AZ$1:$BD$4,4,FALSE),0,VLOOKUP(Y776,$AZ$1:$BD$4,5,FALSE))</f>
        <v>49.21161702571186</v>
      </c>
      <c r="AF776" s="29">
        <f t="shared" si="96"/>
        <v>0</v>
      </c>
      <c r="AG776" s="29">
        <f t="shared" si="97"/>
        <v>0</v>
      </c>
      <c r="AH776" s="28">
        <f t="shared" si="103"/>
        <v>0</v>
      </c>
      <c r="AI776" s="28">
        <f t="shared" si="100"/>
        <v>0</v>
      </c>
      <c r="AJ776" s="13">
        <f t="shared" ca="1" si="101"/>
        <v>34.704546925589128</v>
      </c>
      <c r="AK776" s="68">
        <v>1</v>
      </c>
      <c r="AL776" s="68">
        <v>0</v>
      </c>
      <c r="AM776" s="68" t="str">
        <f t="shared" si="102"/>
        <v>Anthropogenic_rivers</v>
      </c>
      <c r="AO776" s="68"/>
      <c r="AP776" s="68"/>
      <c r="AY776" s="68"/>
      <c r="AZ776" s="68"/>
    </row>
    <row r="777" spans="1:52">
      <c r="A777" s="27">
        <v>1884</v>
      </c>
      <c r="B777" s="27" t="s">
        <v>1085</v>
      </c>
      <c r="C777" s="27" t="s">
        <v>957</v>
      </c>
      <c r="D777" s="27">
        <v>13.225429999999999</v>
      </c>
      <c r="E777" s="27">
        <v>-85.200029999999998</v>
      </c>
      <c r="F777" s="27" t="s">
        <v>66</v>
      </c>
      <c r="G777" s="27">
        <v>9</v>
      </c>
      <c r="H777" s="27" t="s">
        <v>53</v>
      </c>
      <c r="I777" s="27" t="s">
        <v>54</v>
      </c>
      <c r="J777" s="27" t="s">
        <v>960</v>
      </c>
      <c r="K777" s="27"/>
      <c r="L777" s="27" t="s">
        <v>61</v>
      </c>
      <c r="M777" s="27" t="s">
        <v>66</v>
      </c>
      <c r="N777" s="27">
        <v>9</v>
      </c>
      <c r="O777" s="27" t="s">
        <v>53</v>
      </c>
      <c r="P777" s="27" t="s">
        <v>54</v>
      </c>
      <c r="Q777" s="27" t="s">
        <v>995</v>
      </c>
      <c r="R777" s="27"/>
      <c r="S777" s="27" t="s">
        <v>61</v>
      </c>
      <c r="T777" s="27"/>
      <c r="U777" s="27"/>
      <c r="V777" s="27" t="s">
        <v>1085</v>
      </c>
      <c r="W777" s="27">
        <v>13.225429999999999</v>
      </c>
      <c r="X777" s="27">
        <v>-85.200029999999998</v>
      </c>
      <c r="Y777" s="27" t="s">
        <v>1983</v>
      </c>
      <c r="Z777" s="27" t="s">
        <v>1979</v>
      </c>
      <c r="AA777" s="27" t="s">
        <v>1929</v>
      </c>
      <c r="AB777" s="28">
        <f t="shared" si="98"/>
        <v>86.051000000000002</v>
      </c>
      <c r="AC777" s="28">
        <f ca="1">[3]!RandTruncNormal(AB777,VLOOKUP(Y777,$AZ$1:$BD$4,4,FALSE),0,VLOOKUP(Y777,$AZ$1:$BD$4,5,FALSE))</f>
        <v>124.48477129422569</v>
      </c>
      <c r="AD777" s="28">
        <f t="shared" si="99"/>
        <v>86.051000000000002</v>
      </c>
      <c r="AE777" s="28">
        <f ca="1">[3]!RandTruncNormal(AD777,VLOOKUP(Y777,$AZ$1:$BD$4,4,FALSE),0,VLOOKUP(Y777,$AZ$1:$BD$4,5,FALSE))</f>
        <v>110.88862951923122</v>
      </c>
      <c r="AF777" s="29">
        <f t="shared" si="96"/>
        <v>0</v>
      </c>
      <c r="AG777" s="29">
        <f t="shared" si="97"/>
        <v>0</v>
      </c>
      <c r="AH777" s="28">
        <f t="shared" si="103"/>
        <v>0</v>
      </c>
      <c r="AI777" s="28">
        <f t="shared" si="100"/>
        <v>0</v>
      </c>
      <c r="AJ777" s="13">
        <f t="shared" ca="1" si="101"/>
        <v>-13.596141774994479</v>
      </c>
      <c r="AK777" s="68">
        <v>0</v>
      </c>
      <c r="AL777" s="68">
        <v>1</v>
      </c>
      <c r="AM777" s="68" t="str">
        <f t="shared" si="102"/>
        <v>Anthopogenic_roads</v>
      </c>
      <c r="AO777" s="68"/>
      <c r="AP777" s="68"/>
      <c r="AY777" s="68"/>
      <c r="AZ777" s="68"/>
    </row>
    <row r="778" spans="1:52">
      <c r="A778" s="27">
        <v>1894</v>
      </c>
      <c r="B778" s="27" t="s">
        <v>1089</v>
      </c>
      <c r="C778" s="27" t="s">
        <v>1086</v>
      </c>
      <c r="D778" s="27">
        <v>12.9704</v>
      </c>
      <c r="E778" s="27">
        <v>-83.881489999999999</v>
      </c>
      <c r="F778" s="27" t="s">
        <v>66</v>
      </c>
      <c r="G778" s="27">
        <v>9</v>
      </c>
      <c r="H778" s="27" t="s">
        <v>53</v>
      </c>
      <c r="I778" s="27" t="s">
        <v>54</v>
      </c>
      <c r="J778" s="27" t="s">
        <v>780</v>
      </c>
      <c r="K778" s="27"/>
      <c r="L778" s="27" t="s">
        <v>61</v>
      </c>
      <c r="M778" s="27" t="s">
        <v>66</v>
      </c>
      <c r="N778" s="27">
        <v>9</v>
      </c>
      <c r="O778" s="27" t="s">
        <v>53</v>
      </c>
      <c r="P778" s="27" t="s">
        <v>54</v>
      </c>
      <c r="Q778" s="27" t="s">
        <v>1090</v>
      </c>
      <c r="R778" s="27"/>
      <c r="S778" s="27" t="s">
        <v>61</v>
      </c>
      <c r="T778" s="27"/>
      <c r="U778" s="27"/>
      <c r="V778" s="27" t="s">
        <v>1089</v>
      </c>
      <c r="W778" s="27">
        <v>12.9704</v>
      </c>
      <c r="X778" s="27">
        <v>-83.881489999999999</v>
      </c>
      <c r="Y778" s="27" t="s">
        <v>1983</v>
      </c>
      <c r="Z778" s="27" t="s">
        <v>1979</v>
      </c>
      <c r="AA778" s="27" t="s">
        <v>1928</v>
      </c>
      <c r="AB778" s="28">
        <f t="shared" si="98"/>
        <v>86.051000000000002</v>
      </c>
      <c r="AC778" s="28">
        <f ca="1">[3]!RandTruncNormal(AB778,VLOOKUP(Y778,$AZ$1:$BD$4,4,FALSE),0,VLOOKUP(Y778,$AZ$1:$BD$4,5,FALSE))</f>
        <v>116.10075580322105</v>
      </c>
      <c r="AD778" s="28">
        <f t="shared" si="99"/>
        <v>86.051000000000002</v>
      </c>
      <c r="AE778" s="28">
        <f ca="1">[3]!RandTruncNormal(AD778,VLOOKUP(Y778,$AZ$1:$BD$4,4,FALSE),0,VLOOKUP(Y778,$AZ$1:$BD$4,5,FALSE))</f>
        <v>116.00786802105652</v>
      </c>
      <c r="AF778" s="29">
        <f t="shared" si="96"/>
        <v>0</v>
      </c>
      <c r="AG778" s="29">
        <f t="shared" si="97"/>
        <v>0</v>
      </c>
      <c r="AH778" s="28">
        <f t="shared" si="103"/>
        <v>0</v>
      </c>
      <c r="AI778" s="28">
        <f t="shared" si="100"/>
        <v>0</v>
      </c>
      <c r="AJ778" s="13">
        <f t="shared" ca="1" si="101"/>
        <v>-9.2887782164524424E-2</v>
      </c>
      <c r="AK778" s="68">
        <v>0</v>
      </c>
      <c r="AL778" s="68">
        <v>1</v>
      </c>
      <c r="AM778" s="68" t="str">
        <f t="shared" si="102"/>
        <v>Anthopogenic_roads</v>
      </c>
      <c r="AO778" s="68"/>
      <c r="AP778" s="68"/>
      <c r="AY778" s="68"/>
      <c r="AZ778" s="68"/>
    </row>
    <row r="779" spans="1:52">
      <c r="A779" s="27">
        <v>1895</v>
      </c>
      <c r="B779" s="27" t="s">
        <v>1091</v>
      </c>
      <c r="C779" s="27" t="s">
        <v>1086</v>
      </c>
      <c r="D779" s="27">
        <v>12.97035</v>
      </c>
      <c r="E779" s="27">
        <v>-83.626400000000004</v>
      </c>
      <c r="F779" s="27" t="s">
        <v>66</v>
      </c>
      <c r="G779" s="27">
        <v>9</v>
      </c>
      <c r="H779" s="27" t="s">
        <v>53</v>
      </c>
      <c r="I779" s="27" t="s">
        <v>54</v>
      </c>
      <c r="J779" s="27" t="s">
        <v>1084</v>
      </c>
      <c r="K779" s="27"/>
      <c r="L779" s="27" t="s">
        <v>61</v>
      </c>
      <c r="M779" s="27" t="s">
        <v>66</v>
      </c>
      <c r="N779" s="27">
        <v>9</v>
      </c>
      <c r="O779" s="27" t="s">
        <v>53</v>
      </c>
      <c r="P779" s="27" t="s">
        <v>57</v>
      </c>
      <c r="Q779" s="27" t="s">
        <v>1092</v>
      </c>
      <c r="R779" s="27"/>
      <c r="S779" s="27" t="s">
        <v>53</v>
      </c>
      <c r="T779" s="27"/>
      <c r="U779" s="27"/>
      <c r="V779" s="27" t="s">
        <v>1091</v>
      </c>
      <c r="W779" s="27">
        <v>12.97035</v>
      </c>
      <c r="X779" s="27">
        <v>-83.626400000000004</v>
      </c>
      <c r="Y779" s="27" t="s">
        <v>1983</v>
      </c>
      <c r="Z779" s="27" t="s">
        <v>1979</v>
      </c>
      <c r="AA779" s="27" t="s">
        <v>1929</v>
      </c>
      <c r="AB779" s="28">
        <f t="shared" si="98"/>
        <v>86.051000000000002</v>
      </c>
      <c r="AC779" s="28">
        <f ca="1">[3]!RandTruncNormal(AB779,VLOOKUP(Y779,$AZ$1:$BD$4,4,FALSE),0,VLOOKUP(Y779,$AZ$1:$BD$4,5,FALSE))</f>
        <v>114.11015418104476</v>
      </c>
      <c r="AD779" s="28">
        <f t="shared" si="99"/>
        <v>86.051000000000002</v>
      </c>
      <c r="AE779" s="28">
        <f ca="1">[3]!RandTruncNormal(AD779,VLOOKUP(Y779,$AZ$1:$BD$4,4,FALSE),0,VLOOKUP(Y779,$AZ$1:$BD$4,5,FALSE))</f>
        <v>135.80658352884149</v>
      </c>
      <c r="AF779" s="29">
        <f t="shared" si="96"/>
        <v>0</v>
      </c>
      <c r="AG779" s="29">
        <f t="shared" si="97"/>
        <v>0</v>
      </c>
      <c r="AH779" s="28">
        <f t="shared" si="103"/>
        <v>0</v>
      </c>
      <c r="AI779" s="28">
        <f t="shared" si="100"/>
        <v>0</v>
      </c>
      <c r="AJ779" s="13">
        <f t="shared" ca="1" si="101"/>
        <v>21.696429347796723</v>
      </c>
      <c r="AK779" s="68">
        <v>1</v>
      </c>
      <c r="AL779" s="68">
        <v>0</v>
      </c>
      <c r="AM779" s="68" t="str">
        <f t="shared" si="102"/>
        <v>Anthropogenic_rivers</v>
      </c>
      <c r="AO779" s="68"/>
      <c r="AP779" s="68"/>
      <c r="AY779" s="68"/>
      <c r="AZ779" s="68"/>
    </row>
    <row r="780" spans="1:52">
      <c r="A780" s="27">
        <v>1898</v>
      </c>
      <c r="B780" s="27" t="s">
        <v>1094</v>
      </c>
      <c r="C780" s="27" t="s">
        <v>1086</v>
      </c>
      <c r="D780" s="27">
        <v>13.05565</v>
      </c>
      <c r="E780" s="27">
        <v>-84.647499999999994</v>
      </c>
      <c r="F780" s="27" t="s">
        <v>66</v>
      </c>
      <c r="G780" s="27">
        <v>9</v>
      </c>
      <c r="H780" s="27" t="s">
        <v>53</v>
      </c>
      <c r="I780" s="27" t="s">
        <v>54</v>
      </c>
      <c r="J780" s="27" t="s">
        <v>1093</v>
      </c>
      <c r="K780" s="27"/>
      <c r="L780" s="27" t="s">
        <v>61</v>
      </c>
      <c r="M780" s="27" t="s">
        <v>66</v>
      </c>
      <c r="N780" s="27">
        <v>9</v>
      </c>
      <c r="O780" s="27" t="s">
        <v>53</v>
      </c>
      <c r="P780" s="27" t="s">
        <v>57</v>
      </c>
      <c r="Q780" s="27" t="s">
        <v>1095</v>
      </c>
      <c r="R780" s="27"/>
      <c r="S780" s="27" t="s">
        <v>53</v>
      </c>
      <c r="T780" s="27"/>
      <c r="U780" s="27"/>
      <c r="V780" s="27" t="s">
        <v>1094</v>
      </c>
      <c r="W780" s="27">
        <v>13.05565</v>
      </c>
      <c r="X780" s="27">
        <v>-84.647499999999994</v>
      </c>
      <c r="Y780" s="27" t="s">
        <v>1983</v>
      </c>
      <c r="Z780" s="27" t="s">
        <v>1979</v>
      </c>
      <c r="AA780" s="27" t="s">
        <v>1928</v>
      </c>
      <c r="AB780" s="28">
        <f t="shared" si="98"/>
        <v>86.051000000000002</v>
      </c>
      <c r="AC780" s="28">
        <f ca="1">[3]!RandTruncNormal(AB780,VLOOKUP(Y780,$AZ$1:$BD$4,4,FALSE),0,VLOOKUP(Y780,$AZ$1:$BD$4,5,FALSE))</f>
        <v>89.565904107003902</v>
      </c>
      <c r="AD780" s="28">
        <f t="shared" si="99"/>
        <v>86.051000000000002</v>
      </c>
      <c r="AE780" s="28">
        <f ca="1">[3]!RandTruncNormal(AD780,VLOOKUP(Y780,$AZ$1:$BD$4,4,FALSE),0,VLOOKUP(Y780,$AZ$1:$BD$4,5,FALSE))</f>
        <v>60.241970437606717</v>
      </c>
      <c r="AF780" s="29">
        <f t="shared" si="96"/>
        <v>0</v>
      </c>
      <c r="AG780" s="29">
        <f t="shared" si="97"/>
        <v>0</v>
      </c>
      <c r="AH780" s="28">
        <f t="shared" si="103"/>
        <v>0</v>
      </c>
      <c r="AI780" s="28">
        <f t="shared" si="100"/>
        <v>0</v>
      </c>
      <c r="AJ780" s="13">
        <f t="shared" ca="1" si="101"/>
        <v>-29.323933669397185</v>
      </c>
      <c r="AK780" s="68">
        <v>1</v>
      </c>
      <c r="AL780" s="68">
        <v>1</v>
      </c>
      <c r="AM780" s="68" t="str">
        <f t="shared" si="102"/>
        <v>Anthropogenic_roads_rivers</v>
      </c>
      <c r="AO780" s="68"/>
      <c r="AP780" s="68"/>
      <c r="AY780" s="68"/>
      <c r="AZ780" s="68"/>
    </row>
    <row r="781" spans="1:52">
      <c r="A781" s="27">
        <v>1902</v>
      </c>
      <c r="B781" s="27" t="s">
        <v>1099</v>
      </c>
      <c r="C781" s="27" t="s">
        <v>1086</v>
      </c>
      <c r="D781" s="27">
        <v>13.055479999999999</v>
      </c>
      <c r="E781" s="27">
        <v>-83.627510000000001</v>
      </c>
      <c r="F781" s="27" t="s">
        <v>66</v>
      </c>
      <c r="G781" s="27">
        <v>9</v>
      </c>
      <c r="H781" s="27" t="s">
        <v>53</v>
      </c>
      <c r="I781" s="27" t="s">
        <v>54</v>
      </c>
      <c r="J781" s="27" t="s">
        <v>1100</v>
      </c>
      <c r="K781" s="27"/>
      <c r="L781" s="27" t="s">
        <v>61</v>
      </c>
      <c r="M781" s="27" t="s">
        <v>66</v>
      </c>
      <c r="N781" s="27">
        <v>9</v>
      </c>
      <c r="O781" s="27" t="s">
        <v>53</v>
      </c>
      <c r="P781" s="27" t="s">
        <v>57</v>
      </c>
      <c r="Q781" s="27" t="s">
        <v>1101</v>
      </c>
      <c r="R781" s="27"/>
      <c r="S781" s="27" t="s">
        <v>53</v>
      </c>
      <c r="T781" s="27"/>
      <c r="U781" s="27"/>
      <c r="V781" s="27" t="s">
        <v>1099</v>
      </c>
      <c r="W781" s="27">
        <v>13.055479999999999</v>
      </c>
      <c r="X781" s="27">
        <v>-83.627510000000001</v>
      </c>
      <c r="Y781" s="27" t="s">
        <v>1983</v>
      </c>
      <c r="Z781" s="27" t="s">
        <v>1979</v>
      </c>
      <c r="AA781" s="27" t="s">
        <v>1929</v>
      </c>
      <c r="AB781" s="28">
        <f t="shared" si="98"/>
        <v>86.051000000000002</v>
      </c>
      <c r="AC781" s="28">
        <f ca="1">[3]!RandTruncNormal(AB781,VLOOKUP(Y781,$AZ$1:$BD$4,4,FALSE),0,VLOOKUP(Y781,$AZ$1:$BD$4,5,FALSE))</f>
        <v>99.56914081348188</v>
      </c>
      <c r="AD781" s="28">
        <f t="shared" si="99"/>
        <v>86.051000000000002</v>
      </c>
      <c r="AE781" s="28">
        <f ca="1">[3]!RandTruncNormal(AD781,VLOOKUP(Y781,$AZ$1:$BD$4,4,FALSE),0,VLOOKUP(Y781,$AZ$1:$BD$4,5,FALSE))</f>
        <v>65.662082366174658</v>
      </c>
      <c r="AF781" s="29">
        <f t="shared" si="96"/>
        <v>0</v>
      </c>
      <c r="AG781" s="29">
        <f t="shared" si="97"/>
        <v>0</v>
      </c>
      <c r="AH781" s="28">
        <f t="shared" si="103"/>
        <v>0</v>
      </c>
      <c r="AI781" s="28">
        <f t="shared" si="100"/>
        <v>0</v>
      </c>
      <c r="AJ781" s="13">
        <f t="shared" ca="1" si="101"/>
        <v>-33.907058447307222</v>
      </c>
      <c r="AK781" s="68">
        <v>1</v>
      </c>
      <c r="AL781" s="68">
        <v>0</v>
      </c>
      <c r="AM781" s="68" t="str">
        <f t="shared" si="102"/>
        <v>Anthropogenic_rivers</v>
      </c>
      <c r="AO781" s="68"/>
      <c r="AP781" s="68"/>
      <c r="AY781" s="68"/>
      <c r="AZ781" s="68"/>
    </row>
    <row r="782" spans="1:52">
      <c r="A782" s="27">
        <v>1908</v>
      </c>
      <c r="B782" s="27" t="s">
        <v>1102</v>
      </c>
      <c r="C782" s="27" t="s">
        <v>1086</v>
      </c>
      <c r="D782" s="27">
        <v>12.417579999999999</v>
      </c>
      <c r="E782" s="27">
        <v>-84.009640000000005</v>
      </c>
      <c r="F782" s="27" t="s">
        <v>66</v>
      </c>
      <c r="G782" s="27">
        <v>9</v>
      </c>
      <c r="H782" s="27" t="s">
        <v>53</v>
      </c>
      <c r="I782" s="27" t="s">
        <v>54</v>
      </c>
      <c r="J782" s="27" t="s">
        <v>1084</v>
      </c>
      <c r="K782" s="27"/>
      <c r="L782" s="27" t="s">
        <v>61</v>
      </c>
      <c r="M782" s="27" t="s">
        <v>66</v>
      </c>
      <c r="N782" s="27">
        <v>9</v>
      </c>
      <c r="O782" s="27" t="s">
        <v>53</v>
      </c>
      <c r="P782" s="27" t="s">
        <v>54</v>
      </c>
      <c r="Q782" s="27" t="s">
        <v>1090</v>
      </c>
      <c r="R782" s="27"/>
      <c r="S782" s="27" t="s">
        <v>61</v>
      </c>
      <c r="T782" s="27"/>
      <c r="U782" s="27"/>
      <c r="V782" s="27" t="s">
        <v>1102</v>
      </c>
      <c r="W782" s="27">
        <v>12.417579999999999</v>
      </c>
      <c r="X782" s="27">
        <v>-84.009640000000005</v>
      </c>
      <c r="Y782" s="27" t="s">
        <v>1983</v>
      </c>
      <c r="Z782" s="27" t="s">
        <v>1979</v>
      </c>
      <c r="AA782" s="27" t="s">
        <v>1928</v>
      </c>
      <c r="AB782" s="28">
        <f t="shared" si="98"/>
        <v>86.051000000000002</v>
      </c>
      <c r="AC782" s="28">
        <f ca="1">[3]!RandTruncNormal(AB782,VLOOKUP(Y782,$AZ$1:$BD$4,4,FALSE),0,VLOOKUP(Y782,$AZ$1:$BD$4,5,FALSE))</f>
        <v>83.750537194122941</v>
      </c>
      <c r="AD782" s="28">
        <f t="shared" si="99"/>
        <v>86.051000000000002</v>
      </c>
      <c r="AE782" s="28">
        <f ca="1">[3]!RandTruncNormal(AD782,VLOOKUP(Y782,$AZ$1:$BD$4,4,FALSE),0,VLOOKUP(Y782,$AZ$1:$BD$4,5,FALSE))</f>
        <v>112.04972692356894</v>
      </c>
      <c r="AF782" s="29">
        <f t="shared" si="96"/>
        <v>0</v>
      </c>
      <c r="AG782" s="29">
        <f t="shared" si="97"/>
        <v>0</v>
      </c>
      <c r="AH782" s="28">
        <f t="shared" si="103"/>
        <v>0</v>
      </c>
      <c r="AI782" s="28">
        <f t="shared" si="100"/>
        <v>0</v>
      </c>
      <c r="AJ782" s="13">
        <f t="shared" ca="1" si="101"/>
        <v>28.299189729445999</v>
      </c>
      <c r="AK782" s="68">
        <v>0</v>
      </c>
      <c r="AL782" s="68">
        <v>0</v>
      </c>
      <c r="AM782" s="68" t="str">
        <f t="shared" si="102"/>
        <v>Non-Anthropogenic</v>
      </c>
      <c r="AO782" s="68"/>
      <c r="AP782" s="68"/>
      <c r="AY782" s="68"/>
      <c r="AZ782" s="68"/>
    </row>
    <row r="783" spans="1:52">
      <c r="A783" s="27">
        <v>1909</v>
      </c>
      <c r="B783" s="27" t="s">
        <v>1103</v>
      </c>
      <c r="C783" s="27" t="s">
        <v>1086</v>
      </c>
      <c r="D783" s="27">
        <v>12.4175</v>
      </c>
      <c r="E783" s="27">
        <v>-83.75461</v>
      </c>
      <c r="F783" s="27" t="s">
        <v>66</v>
      </c>
      <c r="G783" s="27">
        <v>9</v>
      </c>
      <c r="H783" s="27" t="s">
        <v>53</v>
      </c>
      <c r="I783" s="27" t="s">
        <v>54</v>
      </c>
      <c r="J783" s="27" t="s">
        <v>1084</v>
      </c>
      <c r="K783" s="27"/>
      <c r="L783" s="27" t="s">
        <v>61</v>
      </c>
      <c r="M783" s="27" t="s">
        <v>66</v>
      </c>
      <c r="N783" s="27">
        <v>9</v>
      </c>
      <c r="O783" s="27" t="s">
        <v>53</v>
      </c>
      <c r="P783" s="27" t="s">
        <v>57</v>
      </c>
      <c r="Q783" s="27" t="s">
        <v>1104</v>
      </c>
      <c r="R783" s="27"/>
      <c r="S783" s="27" t="s">
        <v>53</v>
      </c>
      <c r="T783" s="27"/>
      <c r="U783" s="27"/>
      <c r="V783" s="27" t="s">
        <v>1103</v>
      </c>
      <c r="W783" s="27">
        <v>12.4175</v>
      </c>
      <c r="X783" s="27">
        <v>-83.75461</v>
      </c>
      <c r="Y783" s="27" t="s">
        <v>1983</v>
      </c>
      <c r="Z783" s="27" t="s">
        <v>1979</v>
      </c>
      <c r="AA783" s="27" t="s">
        <v>1929</v>
      </c>
      <c r="AB783" s="28">
        <f t="shared" si="98"/>
        <v>86.051000000000002</v>
      </c>
      <c r="AC783" s="28">
        <f ca="1">[3]!RandTruncNormal(AB783,VLOOKUP(Y783,$AZ$1:$BD$4,4,FALSE),0,VLOOKUP(Y783,$AZ$1:$BD$4,5,FALSE))</f>
        <v>128.11534914866428</v>
      </c>
      <c r="AD783" s="28">
        <f t="shared" si="99"/>
        <v>86.051000000000002</v>
      </c>
      <c r="AE783" s="28">
        <f ca="1">[3]!RandTruncNormal(AD783,VLOOKUP(Y783,$AZ$1:$BD$4,4,FALSE),0,VLOOKUP(Y783,$AZ$1:$BD$4,5,FALSE))</f>
        <v>95.472704451032328</v>
      </c>
      <c r="AF783" s="29">
        <f t="shared" si="96"/>
        <v>0</v>
      </c>
      <c r="AG783" s="29">
        <f t="shared" si="97"/>
        <v>0</v>
      </c>
      <c r="AH783" s="28">
        <f t="shared" si="103"/>
        <v>0</v>
      </c>
      <c r="AI783" s="28">
        <f t="shared" si="100"/>
        <v>0</v>
      </c>
      <c r="AJ783" s="13">
        <f t="shared" ca="1" si="101"/>
        <v>-32.642644697631951</v>
      </c>
      <c r="AK783" s="68">
        <v>0</v>
      </c>
      <c r="AL783" s="68">
        <v>0</v>
      </c>
      <c r="AM783" s="68" t="str">
        <f t="shared" si="102"/>
        <v>Non-Anthropogenic</v>
      </c>
      <c r="AO783" s="68"/>
      <c r="AP783" s="68"/>
      <c r="AY783" s="68"/>
      <c r="AZ783" s="68"/>
    </row>
    <row r="784" spans="1:52">
      <c r="A784" s="27">
        <v>1912</v>
      </c>
      <c r="B784" s="27" t="s">
        <v>1106</v>
      </c>
      <c r="C784" s="27" t="s">
        <v>1086</v>
      </c>
      <c r="D784" s="27">
        <v>12.5025</v>
      </c>
      <c r="E784" s="27">
        <v>-83.585139999999996</v>
      </c>
      <c r="F784" s="27" t="s">
        <v>65</v>
      </c>
      <c r="G784" s="27">
        <v>6</v>
      </c>
      <c r="H784" s="27" t="s">
        <v>53</v>
      </c>
      <c r="I784" s="27" t="s">
        <v>54</v>
      </c>
      <c r="J784" s="27" t="s">
        <v>1084</v>
      </c>
      <c r="K784" s="27"/>
      <c r="L784" s="27" t="s">
        <v>61</v>
      </c>
      <c r="M784" s="27" t="s">
        <v>65</v>
      </c>
      <c r="N784" s="27">
        <v>6</v>
      </c>
      <c r="O784" s="27" t="s">
        <v>53</v>
      </c>
      <c r="P784" s="27" t="s">
        <v>54</v>
      </c>
      <c r="Q784" s="27" t="s">
        <v>1090</v>
      </c>
      <c r="R784" s="27"/>
      <c r="S784" s="27" t="s">
        <v>61</v>
      </c>
      <c r="T784" s="27"/>
      <c r="U784" s="27"/>
      <c r="V784" s="27" t="s">
        <v>1106</v>
      </c>
      <c r="W784" s="27">
        <v>12.5025</v>
      </c>
      <c r="X784" s="27">
        <v>-83.585139999999996</v>
      </c>
      <c r="Y784" s="27" t="s">
        <v>1983</v>
      </c>
      <c r="Z784" s="27" t="s">
        <v>1979</v>
      </c>
      <c r="AA784" s="27" t="s">
        <v>1929</v>
      </c>
      <c r="AB784" s="28">
        <f t="shared" si="98"/>
        <v>64.87433333333334</v>
      </c>
      <c r="AC784" s="28">
        <f ca="1">[3]!RandTruncNormal(AB784,VLOOKUP(Y784,$AZ$1:$BD$4,4,FALSE),0,VLOOKUP(Y784,$AZ$1:$BD$4,5,FALSE))</f>
        <v>62.852448378596044</v>
      </c>
      <c r="AD784" s="28">
        <f t="shared" si="99"/>
        <v>64.87433333333334</v>
      </c>
      <c r="AE784" s="28">
        <f ca="1">[3]!RandTruncNormal(AD784,VLOOKUP(Y784,$AZ$1:$BD$4,4,FALSE),0,VLOOKUP(Y784,$AZ$1:$BD$4,5,FALSE))</f>
        <v>49.531471576908508</v>
      </c>
      <c r="AF784" s="29">
        <f t="shared" si="96"/>
        <v>0</v>
      </c>
      <c r="AG784" s="29">
        <f t="shared" si="97"/>
        <v>0</v>
      </c>
      <c r="AH784" s="28">
        <f t="shared" si="103"/>
        <v>0</v>
      </c>
      <c r="AI784" s="28">
        <f t="shared" si="100"/>
        <v>0</v>
      </c>
      <c r="AJ784" s="13">
        <f t="shared" ca="1" si="101"/>
        <v>-13.320976801687536</v>
      </c>
      <c r="AK784" s="68">
        <v>0</v>
      </c>
      <c r="AL784" s="68">
        <v>0</v>
      </c>
      <c r="AM784" s="68" t="str">
        <f t="shared" si="102"/>
        <v>Non-Anthropogenic</v>
      </c>
      <c r="AO784" s="68"/>
      <c r="AP784" s="68"/>
      <c r="AY784" s="68"/>
      <c r="AZ784" s="68"/>
    </row>
    <row r="785" spans="1:52">
      <c r="A785" s="27">
        <v>1917</v>
      </c>
      <c r="B785" s="27" t="s">
        <v>1109</v>
      </c>
      <c r="C785" s="27" t="s">
        <v>1086</v>
      </c>
      <c r="D785" s="27">
        <v>12.587479999999999</v>
      </c>
      <c r="E785" s="27">
        <v>-83.754570000000001</v>
      </c>
      <c r="F785" s="27" t="s">
        <v>66</v>
      </c>
      <c r="G785" s="27">
        <v>9</v>
      </c>
      <c r="H785" s="27" t="s">
        <v>53</v>
      </c>
      <c r="I785" s="27" t="s">
        <v>54</v>
      </c>
      <c r="J785" s="27" t="s">
        <v>1084</v>
      </c>
      <c r="K785" s="27"/>
      <c r="L785" s="27" t="s">
        <v>61</v>
      </c>
      <c r="M785" s="27" t="s">
        <v>66</v>
      </c>
      <c r="N785" s="27">
        <v>9</v>
      </c>
      <c r="O785" s="27" t="s">
        <v>53</v>
      </c>
      <c r="P785" s="27" t="s">
        <v>54</v>
      </c>
      <c r="Q785" s="27" t="s">
        <v>1090</v>
      </c>
      <c r="R785" s="27"/>
      <c r="S785" s="27" t="s">
        <v>61</v>
      </c>
      <c r="T785" s="27"/>
      <c r="U785" s="27"/>
      <c r="V785" s="27" t="s">
        <v>1109</v>
      </c>
      <c r="W785" s="27">
        <v>12.587479999999999</v>
      </c>
      <c r="X785" s="27">
        <v>-83.754570000000001</v>
      </c>
      <c r="Y785" s="27" t="s">
        <v>1983</v>
      </c>
      <c r="Z785" s="27" t="s">
        <v>1979</v>
      </c>
      <c r="AA785" s="27" t="s">
        <v>1929</v>
      </c>
      <c r="AB785" s="28">
        <f t="shared" si="98"/>
        <v>86.051000000000002</v>
      </c>
      <c r="AC785" s="28">
        <f ca="1">[3]!RandTruncNormal(AB785,VLOOKUP(Y785,$AZ$1:$BD$4,4,FALSE),0,VLOOKUP(Y785,$AZ$1:$BD$4,5,FALSE))</f>
        <v>88.742206355278753</v>
      </c>
      <c r="AD785" s="28">
        <f t="shared" si="99"/>
        <v>86.051000000000002</v>
      </c>
      <c r="AE785" s="28">
        <f ca="1">[3]!RandTruncNormal(AD785,VLOOKUP(Y785,$AZ$1:$BD$4,4,FALSE),0,VLOOKUP(Y785,$AZ$1:$BD$4,5,FALSE))</f>
        <v>40.296759480696878</v>
      </c>
      <c r="AF785" s="29">
        <f t="shared" si="96"/>
        <v>0</v>
      </c>
      <c r="AG785" s="29">
        <f t="shared" si="97"/>
        <v>0</v>
      </c>
      <c r="AH785" s="28">
        <f t="shared" si="103"/>
        <v>0</v>
      </c>
      <c r="AI785" s="28">
        <f t="shared" si="100"/>
        <v>0</v>
      </c>
      <c r="AJ785" s="13">
        <f t="shared" ca="1" si="101"/>
        <v>-48.445446874581876</v>
      </c>
      <c r="AK785" s="68">
        <v>1</v>
      </c>
      <c r="AL785" s="68">
        <v>0</v>
      </c>
      <c r="AM785" s="68" t="str">
        <f t="shared" si="102"/>
        <v>Anthropogenic_rivers</v>
      </c>
      <c r="AO785" s="68"/>
      <c r="AP785" s="68"/>
      <c r="AY785" s="68"/>
      <c r="AZ785" s="68"/>
    </row>
    <row r="786" spans="1:52">
      <c r="A786" s="27">
        <v>1923</v>
      </c>
      <c r="B786" s="27" t="s">
        <v>1112</v>
      </c>
      <c r="C786" s="27" t="s">
        <v>1086</v>
      </c>
      <c r="D786" s="27">
        <v>12.75766</v>
      </c>
      <c r="E786" s="27">
        <v>-84.349620000000002</v>
      </c>
      <c r="F786" s="27" t="s">
        <v>66</v>
      </c>
      <c r="G786" s="27">
        <v>9</v>
      </c>
      <c r="H786" s="27" t="s">
        <v>53</v>
      </c>
      <c r="I786" s="27" t="s">
        <v>54</v>
      </c>
      <c r="J786" s="27" t="s">
        <v>1087</v>
      </c>
      <c r="K786" s="27"/>
      <c r="L786" s="27" t="s">
        <v>61</v>
      </c>
      <c r="M786" s="27" t="s">
        <v>66</v>
      </c>
      <c r="N786" s="27">
        <v>9</v>
      </c>
      <c r="O786" s="27" t="s">
        <v>53</v>
      </c>
      <c r="P786" s="27" t="s">
        <v>57</v>
      </c>
      <c r="Q786" s="27" t="s">
        <v>1108</v>
      </c>
      <c r="R786" s="27"/>
      <c r="S786" s="27" t="s">
        <v>53</v>
      </c>
      <c r="T786" s="27"/>
      <c r="U786" s="27"/>
      <c r="V786" s="27" t="s">
        <v>1112</v>
      </c>
      <c r="W786" s="27">
        <v>12.75766</v>
      </c>
      <c r="X786" s="27">
        <v>-84.349620000000002</v>
      </c>
      <c r="Y786" s="27" t="s">
        <v>1983</v>
      </c>
      <c r="Z786" s="27" t="s">
        <v>1979</v>
      </c>
      <c r="AA786" s="27" t="s">
        <v>1929</v>
      </c>
      <c r="AB786" s="28">
        <f t="shared" si="98"/>
        <v>86.051000000000002</v>
      </c>
      <c r="AC786" s="28">
        <f ca="1">[3]!RandTruncNormal(AB786,VLOOKUP(Y786,$AZ$1:$BD$4,4,FALSE),0,VLOOKUP(Y786,$AZ$1:$BD$4,5,FALSE))</f>
        <v>102.84114453592949</v>
      </c>
      <c r="AD786" s="28">
        <f t="shared" si="99"/>
        <v>86.051000000000002</v>
      </c>
      <c r="AE786" s="28">
        <f ca="1">[3]!RandTruncNormal(AD786,VLOOKUP(Y786,$AZ$1:$BD$4,4,FALSE),0,VLOOKUP(Y786,$AZ$1:$BD$4,5,FALSE))</f>
        <v>73.48205492554267</v>
      </c>
      <c r="AF786" s="29">
        <f t="shared" si="96"/>
        <v>0</v>
      </c>
      <c r="AG786" s="29">
        <f t="shared" si="97"/>
        <v>0</v>
      </c>
      <c r="AH786" s="28">
        <f t="shared" si="103"/>
        <v>0</v>
      </c>
      <c r="AI786" s="28">
        <f t="shared" si="100"/>
        <v>0</v>
      </c>
      <c r="AJ786" s="13">
        <f t="shared" ca="1" si="101"/>
        <v>-29.359089610386818</v>
      </c>
      <c r="AK786" s="68">
        <v>0</v>
      </c>
      <c r="AL786" s="68">
        <v>0</v>
      </c>
      <c r="AM786" s="68" t="str">
        <f t="shared" si="102"/>
        <v>Non-Anthropogenic</v>
      </c>
      <c r="AO786" s="68"/>
      <c r="AP786" s="68"/>
      <c r="AY786" s="68"/>
      <c r="AZ786" s="68"/>
    </row>
    <row r="787" spans="1:52">
      <c r="A787" s="27">
        <v>1928</v>
      </c>
      <c r="B787" s="27" t="s">
        <v>1114</v>
      </c>
      <c r="C787" s="27" t="s">
        <v>1086</v>
      </c>
      <c r="D787" s="27">
        <v>12.84268</v>
      </c>
      <c r="E787" s="27">
        <v>-84.433769999999996</v>
      </c>
      <c r="F787" s="27" t="s">
        <v>66</v>
      </c>
      <c r="G787" s="27">
        <v>9</v>
      </c>
      <c r="H787" s="27" t="s">
        <v>53</v>
      </c>
      <c r="I787" s="27" t="s">
        <v>54</v>
      </c>
      <c r="J787" s="27" t="s">
        <v>1087</v>
      </c>
      <c r="K787" s="27"/>
      <c r="L787" s="27" t="s">
        <v>61</v>
      </c>
      <c r="M787" s="27" t="s">
        <v>66</v>
      </c>
      <c r="N787" s="27">
        <v>9</v>
      </c>
      <c r="O787" s="27" t="s">
        <v>53</v>
      </c>
      <c r="P787" s="27" t="s">
        <v>57</v>
      </c>
      <c r="Q787" s="27" t="s">
        <v>1115</v>
      </c>
      <c r="R787" s="27"/>
      <c r="S787" s="27" t="s">
        <v>53</v>
      </c>
      <c r="T787" s="27"/>
      <c r="U787" s="27"/>
      <c r="V787" s="27" t="s">
        <v>1114</v>
      </c>
      <c r="W787" s="27">
        <v>12.84268</v>
      </c>
      <c r="X787" s="27">
        <v>-84.433769999999996</v>
      </c>
      <c r="Y787" s="27" t="s">
        <v>1983</v>
      </c>
      <c r="Z787" s="27" t="s">
        <v>1979</v>
      </c>
      <c r="AA787" s="27" t="s">
        <v>1928</v>
      </c>
      <c r="AB787" s="28">
        <f t="shared" si="98"/>
        <v>86.051000000000002</v>
      </c>
      <c r="AC787" s="28">
        <f ca="1">[3]!RandTruncNormal(AB787,VLOOKUP(Y787,$AZ$1:$BD$4,4,FALSE),0,VLOOKUP(Y787,$AZ$1:$BD$4,5,FALSE))</f>
        <v>109.83225508280958</v>
      </c>
      <c r="AD787" s="28">
        <f t="shared" si="99"/>
        <v>86.051000000000002</v>
      </c>
      <c r="AE787" s="28">
        <f ca="1">[3]!RandTruncNormal(AD787,VLOOKUP(Y787,$AZ$1:$BD$4,4,FALSE),0,VLOOKUP(Y787,$AZ$1:$BD$4,5,FALSE))</f>
        <v>79.55362855163429</v>
      </c>
      <c r="AF787" s="29">
        <f t="shared" si="96"/>
        <v>0</v>
      </c>
      <c r="AG787" s="29">
        <f t="shared" si="97"/>
        <v>0</v>
      </c>
      <c r="AH787" s="28">
        <f t="shared" si="103"/>
        <v>0</v>
      </c>
      <c r="AI787" s="28">
        <f t="shared" si="100"/>
        <v>0</v>
      </c>
      <c r="AJ787" s="13">
        <f t="shared" ca="1" si="101"/>
        <v>-30.278626531175291</v>
      </c>
      <c r="AK787" s="68">
        <v>0</v>
      </c>
      <c r="AL787" s="68">
        <v>1</v>
      </c>
      <c r="AM787" s="68" t="str">
        <f t="shared" si="102"/>
        <v>Anthopogenic_roads</v>
      </c>
      <c r="AO787" s="68"/>
      <c r="AP787" s="68"/>
      <c r="AY787" s="68"/>
      <c r="AZ787" s="68"/>
    </row>
    <row r="788" spans="1:52">
      <c r="A788" s="27">
        <v>1929</v>
      </c>
      <c r="B788" s="27" t="s">
        <v>1116</v>
      </c>
      <c r="C788" s="27" t="s">
        <v>1086</v>
      </c>
      <c r="D788" s="27">
        <v>12.84258</v>
      </c>
      <c r="E788" s="27">
        <v>-84.178650000000005</v>
      </c>
      <c r="F788" s="27" t="s">
        <v>65</v>
      </c>
      <c r="G788" s="27">
        <v>6</v>
      </c>
      <c r="H788" s="27" t="s">
        <v>53</v>
      </c>
      <c r="I788" s="27" t="s">
        <v>54</v>
      </c>
      <c r="J788" s="27" t="s">
        <v>966</v>
      </c>
      <c r="K788" s="27"/>
      <c r="L788" s="27" t="s">
        <v>61</v>
      </c>
      <c r="M788" s="27" t="s">
        <v>65</v>
      </c>
      <c r="N788" s="27">
        <v>6</v>
      </c>
      <c r="O788" s="27" t="s">
        <v>53</v>
      </c>
      <c r="P788" s="27" t="s">
        <v>57</v>
      </c>
      <c r="Q788" s="27" t="s">
        <v>1117</v>
      </c>
      <c r="R788" s="27"/>
      <c r="S788" s="27" t="s">
        <v>53</v>
      </c>
      <c r="T788" s="27"/>
      <c r="U788" s="27"/>
      <c r="V788" s="27" t="s">
        <v>1116</v>
      </c>
      <c r="W788" s="27">
        <v>12.84258</v>
      </c>
      <c r="X788" s="27">
        <v>-84.178650000000005</v>
      </c>
      <c r="Y788" s="27" t="s">
        <v>1983</v>
      </c>
      <c r="Z788" s="27" t="s">
        <v>1979</v>
      </c>
      <c r="AA788" s="27" t="s">
        <v>1929</v>
      </c>
      <c r="AB788" s="28">
        <f t="shared" si="98"/>
        <v>64.87433333333334</v>
      </c>
      <c r="AC788" s="28">
        <f ca="1">[3]!RandTruncNormal(AB788,VLOOKUP(Y788,$AZ$1:$BD$4,4,FALSE),0,VLOOKUP(Y788,$AZ$1:$BD$4,5,FALSE))</f>
        <v>74.121169231810384</v>
      </c>
      <c r="AD788" s="28">
        <f t="shared" si="99"/>
        <v>64.87433333333334</v>
      </c>
      <c r="AE788" s="28">
        <f ca="1">[3]!RandTruncNormal(AD788,VLOOKUP(Y788,$AZ$1:$BD$4,4,FALSE),0,VLOOKUP(Y788,$AZ$1:$BD$4,5,FALSE))</f>
        <v>137.3572264712657</v>
      </c>
      <c r="AF788" s="29">
        <f t="shared" si="96"/>
        <v>0</v>
      </c>
      <c r="AG788" s="29">
        <f t="shared" si="97"/>
        <v>0</v>
      </c>
      <c r="AH788" s="28">
        <f t="shared" si="103"/>
        <v>0</v>
      </c>
      <c r="AI788" s="28">
        <f t="shared" si="100"/>
        <v>0</v>
      </c>
      <c r="AJ788" s="13">
        <f t="shared" ca="1" si="101"/>
        <v>63.23605723945532</v>
      </c>
      <c r="AK788" s="68">
        <v>0</v>
      </c>
      <c r="AL788" s="68">
        <v>0</v>
      </c>
      <c r="AM788" s="68" t="str">
        <f t="shared" si="102"/>
        <v>Non-Anthropogenic</v>
      </c>
      <c r="AO788" s="68"/>
      <c r="AP788" s="68"/>
      <c r="AY788" s="68"/>
      <c r="AZ788" s="68"/>
    </row>
    <row r="789" spans="1:52">
      <c r="A789" s="27">
        <v>1930</v>
      </c>
      <c r="B789" s="27" t="s">
        <v>1118</v>
      </c>
      <c r="C789" s="27" t="s">
        <v>1086</v>
      </c>
      <c r="D789" s="27">
        <v>12.84252</v>
      </c>
      <c r="E789" s="27">
        <v>-84.008570000000006</v>
      </c>
      <c r="F789" s="27" t="s">
        <v>66</v>
      </c>
      <c r="G789" s="27">
        <v>9</v>
      </c>
      <c r="H789" s="27" t="s">
        <v>53</v>
      </c>
      <c r="I789" s="27" t="s">
        <v>54</v>
      </c>
      <c r="J789" s="27" t="s">
        <v>1100</v>
      </c>
      <c r="K789" s="27"/>
      <c r="L789" s="27" t="s">
        <v>61</v>
      </c>
      <c r="M789" s="27" t="s">
        <v>66</v>
      </c>
      <c r="N789" s="27">
        <v>9</v>
      </c>
      <c r="O789" s="27" t="s">
        <v>53</v>
      </c>
      <c r="P789" s="27" t="s">
        <v>57</v>
      </c>
      <c r="Q789" s="27" t="s">
        <v>1119</v>
      </c>
      <c r="R789" s="27"/>
      <c r="S789" s="27" t="s">
        <v>53</v>
      </c>
      <c r="T789" s="27"/>
      <c r="U789" s="27"/>
      <c r="V789" s="27" t="s">
        <v>1118</v>
      </c>
      <c r="W789" s="27">
        <v>12.84252</v>
      </c>
      <c r="X789" s="27">
        <v>-84.008570000000006</v>
      </c>
      <c r="Y789" s="27" t="s">
        <v>1983</v>
      </c>
      <c r="Z789" s="27" t="s">
        <v>1979</v>
      </c>
      <c r="AA789" s="27" t="s">
        <v>1928</v>
      </c>
      <c r="AB789" s="28">
        <f t="shared" si="98"/>
        <v>86.051000000000002</v>
      </c>
      <c r="AC789" s="28">
        <f ca="1">[3]!RandTruncNormal(AB789,VLOOKUP(Y789,$AZ$1:$BD$4,4,FALSE),0,VLOOKUP(Y789,$AZ$1:$BD$4,5,FALSE))</f>
        <v>85.388339714117294</v>
      </c>
      <c r="AD789" s="28">
        <f t="shared" si="99"/>
        <v>86.051000000000002</v>
      </c>
      <c r="AE789" s="28">
        <f ca="1">[3]!RandTruncNormal(AD789,VLOOKUP(Y789,$AZ$1:$BD$4,4,FALSE),0,VLOOKUP(Y789,$AZ$1:$BD$4,5,FALSE))</f>
        <v>89.690679936076435</v>
      </c>
      <c r="AF789" s="29">
        <f t="shared" si="96"/>
        <v>0</v>
      </c>
      <c r="AG789" s="29">
        <f t="shared" si="97"/>
        <v>0</v>
      </c>
      <c r="AH789" s="28">
        <f t="shared" si="103"/>
        <v>0</v>
      </c>
      <c r="AI789" s="28">
        <f t="shared" si="100"/>
        <v>0</v>
      </c>
      <c r="AJ789" s="13">
        <f t="shared" ca="1" si="101"/>
        <v>4.3023402219591418</v>
      </c>
      <c r="AK789" s="68">
        <v>0</v>
      </c>
      <c r="AL789" s="68">
        <v>0</v>
      </c>
      <c r="AM789" s="68" t="str">
        <f t="shared" si="102"/>
        <v>Non-Anthropogenic</v>
      </c>
      <c r="AO789" s="68"/>
      <c r="AP789" s="68"/>
      <c r="AY789" s="68"/>
      <c r="AZ789" s="68"/>
    </row>
    <row r="790" spans="1:52">
      <c r="A790" s="27">
        <v>1934</v>
      </c>
      <c r="B790" s="27" t="s">
        <v>1120</v>
      </c>
      <c r="C790" s="27" t="s">
        <v>1086</v>
      </c>
      <c r="D790" s="27">
        <v>12.92764</v>
      </c>
      <c r="E790" s="27">
        <v>-84.349590000000006</v>
      </c>
      <c r="F790" s="27" t="s">
        <v>66</v>
      </c>
      <c r="G790" s="27">
        <v>7</v>
      </c>
      <c r="H790" s="27" t="s">
        <v>53</v>
      </c>
      <c r="I790" s="27" t="s">
        <v>54</v>
      </c>
      <c r="J790" s="27" t="s">
        <v>1087</v>
      </c>
      <c r="K790" s="27"/>
      <c r="L790" s="27" t="s">
        <v>61</v>
      </c>
      <c r="M790" s="27" t="s">
        <v>66</v>
      </c>
      <c r="N790" s="27">
        <v>7</v>
      </c>
      <c r="O790" s="27" t="s">
        <v>53</v>
      </c>
      <c r="P790" s="27" t="s">
        <v>60</v>
      </c>
      <c r="Q790" s="27" t="s">
        <v>1088</v>
      </c>
      <c r="R790" s="27"/>
      <c r="S790" s="27" t="s">
        <v>53</v>
      </c>
      <c r="T790" s="27"/>
      <c r="U790" s="27"/>
      <c r="V790" s="27" t="s">
        <v>1120</v>
      </c>
      <c r="W790" s="27">
        <v>12.92764</v>
      </c>
      <c r="X790" s="27">
        <v>-84.349590000000006</v>
      </c>
      <c r="Y790" s="27" t="s">
        <v>1983</v>
      </c>
      <c r="Z790" s="27" t="s">
        <v>1979</v>
      </c>
      <c r="AA790" s="27" t="s">
        <v>1929</v>
      </c>
      <c r="AB790" s="28">
        <f t="shared" si="98"/>
        <v>71.933222222222227</v>
      </c>
      <c r="AC790" s="28">
        <f ca="1">[3]!RandTruncNormal(AB790,VLOOKUP(Y790,$AZ$1:$BD$4,4,FALSE),0,VLOOKUP(Y790,$AZ$1:$BD$4,5,FALSE))</f>
        <v>61.195986277568529</v>
      </c>
      <c r="AD790" s="28">
        <f t="shared" si="99"/>
        <v>71.933222222222227</v>
      </c>
      <c r="AE790" s="28">
        <f ca="1">[3]!RandTruncNormal(AD790,VLOOKUP(Y790,$AZ$1:$BD$4,4,FALSE),0,VLOOKUP(Y790,$AZ$1:$BD$4,5,FALSE))</f>
        <v>33.970762803535685</v>
      </c>
      <c r="AF790" s="29">
        <f t="shared" si="96"/>
        <v>0</v>
      </c>
      <c r="AG790" s="29">
        <f t="shared" si="97"/>
        <v>0</v>
      </c>
      <c r="AH790" s="28">
        <f t="shared" si="103"/>
        <v>0</v>
      </c>
      <c r="AI790" s="28">
        <f t="shared" si="100"/>
        <v>0</v>
      </c>
      <c r="AJ790" s="13">
        <f t="shared" ca="1" si="101"/>
        <v>-27.225223474032845</v>
      </c>
      <c r="AK790" s="68">
        <v>0</v>
      </c>
      <c r="AL790" s="68">
        <v>0</v>
      </c>
      <c r="AM790" s="68" t="str">
        <f t="shared" si="102"/>
        <v>Non-Anthropogenic</v>
      </c>
      <c r="AO790" s="68"/>
      <c r="AP790" s="68"/>
      <c r="AY790" s="68"/>
      <c r="AZ790" s="68"/>
    </row>
    <row r="791" spans="1:52">
      <c r="A791" s="27">
        <v>1935</v>
      </c>
      <c r="B791" s="27" t="s">
        <v>1121</v>
      </c>
      <c r="C791" s="27" t="s">
        <v>1086</v>
      </c>
      <c r="D791" s="27">
        <v>12.927519999999999</v>
      </c>
      <c r="E791" s="27">
        <v>-84.009540000000001</v>
      </c>
      <c r="F791" s="27" t="s">
        <v>66</v>
      </c>
      <c r="G791" s="27">
        <v>9</v>
      </c>
      <c r="H791" s="27" t="s">
        <v>53</v>
      </c>
      <c r="I791" s="27" t="s">
        <v>54</v>
      </c>
      <c r="J791" s="27" t="s">
        <v>1100</v>
      </c>
      <c r="K791" s="27"/>
      <c r="L791" s="27" t="s">
        <v>61</v>
      </c>
      <c r="M791" s="27" t="s">
        <v>66</v>
      </c>
      <c r="N791" s="27">
        <v>9</v>
      </c>
      <c r="O791" s="27" t="s">
        <v>53</v>
      </c>
      <c r="P791" s="27" t="s">
        <v>57</v>
      </c>
      <c r="Q791" s="27" t="s">
        <v>1119</v>
      </c>
      <c r="R791" s="27"/>
      <c r="S791" s="27" t="s">
        <v>53</v>
      </c>
      <c r="T791" s="27"/>
      <c r="U791" s="27"/>
      <c r="V791" s="27" t="s">
        <v>1121</v>
      </c>
      <c r="W791" s="27">
        <v>12.927519999999999</v>
      </c>
      <c r="X791" s="27">
        <v>-84.009540000000001</v>
      </c>
      <c r="Y791" s="27" t="s">
        <v>1983</v>
      </c>
      <c r="Z791" s="27" t="s">
        <v>1979</v>
      </c>
      <c r="AA791" s="27" t="s">
        <v>1929</v>
      </c>
      <c r="AB791" s="28">
        <f t="shared" si="98"/>
        <v>86.051000000000002</v>
      </c>
      <c r="AC791" s="28">
        <f ca="1">[3]!RandTruncNormal(AB791,VLOOKUP(Y791,$AZ$1:$BD$4,4,FALSE),0,VLOOKUP(Y791,$AZ$1:$BD$4,5,FALSE))</f>
        <v>104.28829164749804</v>
      </c>
      <c r="AD791" s="28">
        <f t="shared" si="99"/>
        <v>86.051000000000002</v>
      </c>
      <c r="AE791" s="28">
        <f ca="1">[3]!RandTruncNormal(AD791,VLOOKUP(Y791,$AZ$1:$BD$4,4,FALSE),0,VLOOKUP(Y791,$AZ$1:$BD$4,5,FALSE))</f>
        <v>87.442251389554997</v>
      </c>
      <c r="AF791" s="29">
        <f t="shared" si="96"/>
        <v>0</v>
      </c>
      <c r="AG791" s="29">
        <f t="shared" si="97"/>
        <v>0</v>
      </c>
      <c r="AH791" s="28">
        <f t="shared" si="103"/>
        <v>0</v>
      </c>
      <c r="AI791" s="28">
        <f t="shared" si="100"/>
        <v>0</v>
      </c>
      <c r="AJ791" s="13">
        <f t="shared" ca="1" si="101"/>
        <v>-16.846040257943045</v>
      </c>
      <c r="AK791" s="68">
        <v>0</v>
      </c>
      <c r="AL791" s="68">
        <v>0</v>
      </c>
      <c r="AM791" s="68" t="str">
        <f t="shared" si="102"/>
        <v>Non-Anthropogenic</v>
      </c>
      <c r="AO791" s="68"/>
      <c r="AP791" s="68"/>
      <c r="AY791" s="68"/>
      <c r="AZ791" s="68"/>
    </row>
    <row r="792" spans="1:52">
      <c r="A792" s="27">
        <v>1936</v>
      </c>
      <c r="B792" s="27" t="s">
        <v>1122</v>
      </c>
      <c r="C792" s="27" t="s">
        <v>1086</v>
      </c>
      <c r="D792" s="27">
        <v>12.927440000000001</v>
      </c>
      <c r="E792" s="27">
        <v>-83.754499999999993</v>
      </c>
      <c r="F792" s="27" t="s">
        <v>66</v>
      </c>
      <c r="G792" s="27">
        <v>9</v>
      </c>
      <c r="H792" s="27" t="s">
        <v>53</v>
      </c>
      <c r="I792" s="27" t="s">
        <v>54</v>
      </c>
      <c r="J792" s="27" t="s">
        <v>780</v>
      </c>
      <c r="K792" s="27"/>
      <c r="L792" s="27" t="s">
        <v>61</v>
      </c>
      <c r="M792" s="27" t="s">
        <v>66</v>
      </c>
      <c r="N792" s="27">
        <v>9</v>
      </c>
      <c r="O792" s="27" t="s">
        <v>53</v>
      </c>
      <c r="P792" s="27" t="s">
        <v>54</v>
      </c>
      <c r="Q792" s="27" t="s">
        <v>1090</v>
      </c>
      <c r="R792" s="27"/>
      <c r="S792" s="27" t="s">
        <v>61</v>
      </c>
      <c r="T792" s="27"/>
      <c r="U792" s="27"/>
      <c r="V792" s="27" t="s">
        <v>1122</v>
      </c>
      <c r="W792" s="27">
        <v>12.927440000000001</v>
      </c>
      <c r="X792" s="27">
        <v>-83.754499999999993</v>
      </c>
      <c r="Y792" s="27" t="s">
        <v>1983</v>
      </c>
      <c r="Z792" s="27" t="s">
        <v>1979</v>
      </c>
      <c r="AA792" s="27" t="s">
        <v>1929</v>
      </c>
      <c r="AB792" s="28">
        <f t="shared" si="98"/>
        <v>86.051000000000002</v>
      </c>
      <c r="AC792" s="28">
        <f ca="1">[3]!RandTruncNormal(AB792,VLOOKUP(Y792,$AZ$1:$BD$4,4,FALSE),0,VLOOKUP(Y792,$AZ$1:$BD$4,5,FALSE))</f>
        <v>100.09997377128668</v>
      </c>
      <c r="AD792" s="28">
        <f t="shared" si="99"/>
        <v>86.051000000000002</v>
      </c>
      <c r="AE792" s="28">
        <f ca="1">[3]!RandTruncNormal(AD792,VLOOKUP(Y792,$AZ$1:$BD$4,4,FALSE),0,VLOOKUP(Y792,$AZ$1:$BD$4,5,FALSE))</f>
        <v>69.148553030997334</v>
      </c>
      <c r="AF792" s="29">
        <f t="shared" si="96"/>
        <v>0</v>
      </c>
      <c r="AG792" s="29">
        <f t="shared" si="97"/>
        <v>0</v>
      </c>
      <c r="AH792" s="28">
        <f t="shared" si="103"/>
        <v>0</v>
      </c>
      <c r="AI792" s="28">
        <f t="shared" si="100"/>
        <v>0</v>
      </c>
      <c r="AJ792" s="13">
        <f t="shared" ca="1" si="101"/>
        <v>-30.95142074028935</v>
      </c>
      <c r="AK792" s="68">
        <v>0</v>
      </c>
      <c r="AL792" s="68">
        <v>0</v>
      </c>
      <c r="AM792" s="68" t="str">
        <f t="shared" si="102"/>
        <v>Non-Anthropogenic</v>
      </c>
      <c r="AO792" s="68"/>
      <c r="AP792" s="68"/>
      <c r="AY792" s="68"/>
      <c r="AZ792" s="68"/>
    </row>
    <row r="793" spans="1:52">
      <c r="A793" s="27">
        <v>1937</v>
      </c>
      <c r="B793" s="27" t="s">
        <v>1123</v>
      </c>
      <c r="C793" s="27" t="s">
        <v>1086</v>
      </c>
      <c r="D793" s="27">
        <v>13.012790000000001</v>
      </c>
      <c r="E793" s="27">
        <v>-84.773899999999998</v>
      </c>
      <c r="F793" s="27" t="s">
        <v>65</v>
      </c>
      <c r="G793" s="27">
        <v>5</v>
      </c>
      <c r="H793" s="27" t="s">
        <v>53</v>
      </c>
      <c r="I793" s="27" t="s">
        <v>54</v>
      </c>
      <c r="J793" s="27" t="s">
        <v>1124</v>
      </c>
      <c r="K793" s="27"/>
      <c r="L793" s="27" t="s">
        <v>61</v>
      </c>
      <c r="M793" s="27" t="s">
        <v>65</v>
      </c>
      <c r="N793" s="27">
        <v>5</v>
      </c>
      <c r="O793" s="27" t="s">
        <v>53</v>
      </c>
      <c r="P793" s="27" t="s">
        <v>54</v>
      </c>
      <c r="Q793" s="27" t="s">
        <v>1125</v>
      </c>
      <c r="R793" s="27"/>
      <c r="S793" s="27" t="s">
        <v>61</v>
      </c>
      <c r="T793" s="27"/>
      <c r="U793" s="27"/>
      <c r="V793" s="27" t="s">
        <v>1123</v>
      </c>
      <c r="W793" s="27">
        <v>13.012790000000001</v>
      </c>
      <c r="X793" s="27">
        <v>-84.773899999999998</v>
      </c>
      <c r="Y793" s="27" t="s">
        <v>1983</v>
      </c>
      <c r="Z793" s="27" t="s">
        <v>1979</v>
      </c>
      <c r="AA793" s="27" t="s">
        <v>1928</v>
      </c>
      <c r="AB793" s="28">
        <f t="shared" si="98"/>
        <v>57.815444444444445</v>
      </c>
      <c r="AC793" s="28">
        <f ca="1">[3]!RandTruncNormal(AB793,VLOOKUP(Y793,$AZ$1:$BD$4,4,FALSE),0,VLOOKUP(Y793,$AZ$1:$BD$4,5,FALSE))</f>
        <v>47.276663281219427</v>
      </c>
      <c r="AD793" s="28">
        <f t="shared" si="99"/>
        <v>57.815444444444445</v>
      </c>
      <c r="AE793" s="28">
        <f ca="1">[3]!RandTruncNormal(AD793,VLOOKUP(Y793,$AZ$1:$BD$4,4,FALSE),0,VLOOKUP(Y793,$AZ$1:$BD$4,5,FALSE))</f>
        <v>2.1572925957166835</v>
      </c>
      <c r="AF793" s="29">
        <f t="shared" si="96"/>
        <v>0</v>
      </c>
      <c r="AG793" s="29">
        <f t="shared" si="97"/>
        <v>0</v>
      </c>
      <c r="AH793" s="28">
        <f t="shared" si="103"/>
        <v>0</v>
      </c>
      <c r="AI793" s="28">
        <f t="shared" si="100"/>
        <v>0</v>
      </c>
      <c r="AJ793" s="13">
        <f t="shared" ca="1" si="101"/>
        <v>-45.119370685502744</v>
      </c>
      <c r="AK793" s="68">
        <v>0</v>
      </c>
      <c r="AL793" s="68">
        <v>1</v>
      </c>
      <c r="AM793" s="68" t="str">
        <f t="shared" si="102"/>
        <v>Anthopogenic_roads</v>
      </c>
      <c r="AO793" s="68"/>
      <c r="AP793" s="68"/>
      <c r="AY793" s="68"/>
      <c r="AZ793" s="68"/>
    </row>
    <row r="794" spans="1:52">
      <c r="A794" s="27">
        <v>1941</v>
      </c>
      <c r="B794" s="27" t="s">
        <v>1126</v>
      </c>
      <c r="C794" s="27" t="s">
        <v>1086</v>
      </c>
      <c r="D794" s="27">
        <v>13.012370000000001</v>
      </c>
      <c r="E794" s="27">
        <v>-83.668360000000007</v>
      </c>
      <c r="F794" s="27" t="s">
        <v>65</v>
      </c>
      <c r="G794" s="27">
        <v>4</v>
      </c>
      <c r="H794" s="27" t="s">
        <v>56</v>
      </c>
      <c r="I794" s="27" t="s">
        <v>54</v>
      </c>
      <c r="J794" s="27" t="s">
        <v>1100</v>
      </c>
      <c r="K794" s="27"/>
      <c r="L794" s="27" t="s">
        <v>61</v>
      </c>
      <c r="M794" s="27" t="s">
        <v>65</v>
      </c>
      <c r="N794" s="27">
        <v>5</v>
      </c>
      <c r="O794" s="27" t="s">
        <v>53</v>
      </c>
      <c r="P794" s="27" t="s">
        <v>54</v>
      </c>
      <c r="Q794" s="27" t="s">
        <v>1090</v>
      </c>
      <c r="R794" s="27"/>
      <c r="S794" s="27" t="s">
        <v>61</v>
      </c>
      <c r="T794" s="27"/>
      <c r="U794" s="27"/>
      <c r="V794" s="27" t="s">
        <v>1126</v>
      </c>
      <c r="W794" s="27">
        <v>13.012370000000001</v>
      </c>
      <c r="X794" s="27">
        <v>-83.668360000000007</v>
      </c>
      <c r="Y794" s="27" t="s">
        <v>1983</v>
      </c>
      <c r="Z794" s="27" t="s">
        <v>1982</v>
      </c>
      <c r="AA794" s="27" t="s">
        <v>1929</v>
      </c>
      <c r="AB794" s="28">
        <f t="shared" si="98"/>
        <v>50.756555555555551</v>
      </c>
      <c r="AC794" s="28">
        <f ca="1">[3]!RandTruncNormal(AB794,VLOOKUP(Y794,$AZ$1:$BD$4,4,FALSE),0,VLOOKUP(Y794,$AZ$1:$BD$4,5,FALSE))</f>
        <v>73.094741268427754</v>
      </c>
      <c r="AD794" s="28">
        <f t="shared" si="99"/>
        <v>57.815444444444445</v>
      </c>
      <c r="AE794" s="28">
        <f ca="1">[3]!RandTruncNormal(AD794,VLOOKUP(Y794,$AZ$1:$BD$4,4,FALSE),0,VLOOKUP(Y794,$AZ$1:$BD$4,5,FALSE))</f>
        <v>113.4356431895977</v>
      </c>
      <c r="AF794" s="29">
        <f t="shared" si="96"/>
        <v>0.1111111111111111</v>
      </c>
      <c r="AG794" s="29">
        <f t="shared" si="97"/>
        <v>0</v>
      </c>
      <c r="AH794" s="28">
        <f t="shared" si="103"/>
        <v>0</v>
      </c>
      <c r="AI794" s="28">
        <f t="shared" si="100"/>
        <v>7.0588888888888883</v>
      </c>
      <c r="AJ794" s="13">
        <f t="shared" ca="1" si="101"/>
        <v>40.340901921169944</v>
      </c>
      <c r="AK794" s="68">
        <v>1</v>
      </c>
      <c r="AL794" s="68">
        <v>0</v>
      </c>
      <c r="AM794" s="68" t="str">
        <f t="shared" si="102"/>
        <v>Anthropogenic_rivers</v>
      </c>
      <c r="AO794" s="68"/>
      <c r="AP794" s="68"/>
      <c r="AY794" s="68"/>
      <c r="AZ794" s="68"/>
    </row>
    <row r="795" spans="1:52">
      <c r="A795" s="27">
        <v>1950</v>
      </c>
      <c r="B795" s="27" t="s">
        <v>1127</v>
      </c>
      <c r="C795" s="27" t="s">
        <v>1086</v>
      </c>
      <c r="D795" s="27">
        <v>12.58699</v>
      </c>
      <c r="E795" s="27">
        <v>-83.797079999999994</v>
      </c>
      <c r="F795" s="27" t="s">
        <v>65</v>
      </c>
      <c r="G795" s="27">
        <v>6</v>
      </c>
      <c r="H795" s="27" t="s">
        <v>53</v>
      </c>
      <c r="I795" s="27" t="s">
        <v>54</v>
      </c>
      <c r="J795" s="27" t="s">
        <v>1084</v>
      </c>
      <c r="K795" s="27"/>
      <c r="L795" s="27" t="s">
        <v>61</v>
      </c>
      <c r="M795" s="27" t="s">
        <v>66</v>
      </c>
      <c r="N795" s="27">
        <v>8</v>
      </c>
      <c r="O795" s="27" t="s">
        <v>53</v>
      </c>
      <c r="P795" s="27" t="s">
        <v>54</v>
      </c>
      <c r="Q795" s="27" t="s">
        <v>1090</v>
      </c>
      <c r="R795" s="27"/>
      <c r="S795" s="27" t="s">
        <v>61</v>
      </c>
      <c r="T795" s="27"/>
      <c r="U795" s="27"/>
      <c r="V795" s="27" t="s">
        <v>1127</v>
      </c>
      <c r="W795" s="27">
        <v>12.58699</v>
      </c>
      <c r="X795" s="27">
        <v>-83.797079999999994</v>
      </c>
      <c r="Y795" s="27" t="s">
        <v>1983</v>
      </c>
      <c r="Z795" s="27" t="s">
        <v>1982</v>
      </c>
      <c r="AA795" s="27" t="s">
        <v>1929</v>
      </c>
      <c r="AB795" s="28">
        <f t="shared" si="98"/>
        <v>64.87433333333334</v>
      </c>
      <c r="AC795" s="28">
        <f ca="1">[3]!RandTruncNormal(AB795,VLOOKUP(Y795,$AZ$1:$BD$4,4,FALSE),0,VLOOKUP(Y795,$AZ$1:$BD$4,5,FALSE))</f>
        <v>0.53051765244571603</v>
      </c>
      <c r="AD795" s="28">
        <f t="shared" si="99"/>
        <v>78.992111111111114</v>
      </c>
      <c r="AE795" s="28">
        <f ca="1">[3]!RandTruncNormal(AD795,VLOOKUP(Y795,$AZ$1:$BD$4,4,FALSE),0,VLOOKUP(Y795,$AZ$1:$BD$4,5,FALSE))</f>
        <v>70.860212451496622</v>
      </c>
      <c r="AF795" s="29">
        <f t="shared" si="96"/>
        <v>0.22222222222222221</v>
      </c>
      <c r="AG795" s="29">
        <f t="shared" si="97"/>
        <v>0.22222222222222221</v>
      </c>
      <c r="AH795" s="28">
        <f t="shared" si="103"/>
        <v>14.117777777777777</v>
      </c>
      <c r="AI795" s="28">
        <f t="shared" si="100"/>
        <v>14.117777777777777</v>
      </c>
      <c r="AJ795" s="13">
        <f t="shared" ca="1" si="101"/>
        <v>70.329694799050912</v>
      </c>
      <c r="AK795" s="68">
        <v>0</v>
      </c>
      <c r="AL795" s="68">
        <v>0</v>
      </c>
      <c r="AM795" s="68" t="str">
        <f t="shared" si="102"/>
        <v>Non-Anthropogenic</v>
      </c>
      <c r="AO795" s="68"/>
      <c r="AP795" s="68"/>
      <c r="AY795" s="68"/>
      <c r="AZ795" s="68"/>
    </row>
    <row r="796" spans="1:52">
      <c r="A796" s="27">
        <v>1951</v>
      </c>
      <c r="B796" s="27" t="s">
        <v>1128</v>
      </c>
      <c r="C796" s="27" t="s">
        <v>1086</v>
      </c>
      <c r="D796" s="27">
        <v>12.672319999999999</v>
      </c>
      <c r="E796" s="27">
        <v>-84.476339999999993</v>
      </c>
      <c r="F796" s="27" t="s">
        <v>66</v>
      </c>
      <c r="G796" s="27">
        <v>9</v>
      </c>
      <c r="H796" s="27" t="s">
        <v>53</v>
      </c>
      <c r="I796" s="27" t="s">
        <v>54</v>
      </c>
      <c r="J796" s="27" t="s">
        <v>1087</v>
      </c>
      <c r="K796" s="27"/>
      <c r="L796" s="27" t="s">
        <v>61</v>
      </c>
      <c r="M796" s="27" t="s">
        <v>66</v>
      </c>
      <c r="N796" s="27">
        <v>9</v>
      </c>
      <c r="O796" s="27" t="s">
        <v>53</v>
      </c>
      <c r="P796" s="27" t="s">
        <v>57</v>
      </c>
      <c r="Q796" s="27" t="s">
        <v>1107</v>
      </c>
      <c r="R796" s="27"/>
      <c r="S796" s="27" t="s">
        <v>53</v>
      </c>
      <c r="T796" s="27"/>
      <c r="U796" s="27"/>
      <c r="V796" s="27" t="s">
        <v>1128</v>
      </c>
      <c r="W796" s="27">
        <v>12.672319999999999</v>
      </c>
      <c r="X796" s="27">
        <v>-84.476339999999993</v>
      </c>
      <c r="Y796" s="27" t="s">
        <v>1983</v>
      </c>
      <c r="Z796" s="27" t="s">
        <v>1979</v>
      </c>
      <c r="AA796" s="27" t="s">
        <v>1928</v>
      </c>
      <c r="AB796" s="28">
        <f t="shared" si="98"/>
        <v>86.051000000000002</v>
      </c>
      <c r="AC796" s="28">
        <f ca="1">[3]!RandTruncNormal(AB796,VLOOKUP(Y796,$AZ$1:$BD$4,4,FALSE),0,VLOOKUP(Y796,$AZ$1:$BD$4,5,FALSE))</f>
        <v>60.119203820159221</v>
      </c>
      <c r="AD796" s="28">
        <f t="shared" si="99"/>
        <v>86.051000000000002</v>
      </c>
      <c r="AE796" s="28">
        <f ca="1">[3]!RandTruncNormal(AD796,VLOOKUP(Y796,$AZ$1:$BD$4,4,FALSE),0,VLOOKUP(Y796,$AZ$1:$BD$4,5,FALSE))</f>
        <v>82.922530112264695</v>
      </c>
      <c r="AF796" s="29">
        <f t="shared" si="96"/>
        <v>0</v>
      </c>
      <c r="AG796" s="29">
        <f t="shared" si="97"/>
        <v>0</v>
      </c>
      <c r="AH796" s="28">
        <f t="shared" si="103"/>
        <v>0</v>
      </c>
      <c r="AI796" s="28">
        <f t="shared" si="100"/>
        <v>0</v>
      </c>
      <c r="AJ796" s="13">
        <f t="shared" ca="1" si="101"/>
        <v>22.803326292105474</v>
      </c>
      <c r="AK796" s="68">
        <v>0</v>
      </c>
      <c r="AL796" s="68">
        <v>1</v>
      </c>
      <c r="AM796" s="68" t="str">
        <f t="shared" si="102"/>
        <v>Anthopogenic_roads</v>
      </c>
      <c r="AO796" s="68"/>
      <c r="AP796" s="68"/>
      <c r="AY796" s="68"/>
      <c r="AZ796" s="68"/>
    </row>
    <row r="797" spans="1:52">
      <c r="A797" s="27">
        <v>1953</v>
      </c>
      <c r="B797" s="27" t="s">
        <v>1129</v>
      </c>
      <c r="C797" s="27" t="s">
        <v>1086</v>
      </c>
      <c r="D797" s="27">
        <v>12.67206</v>
      </c>
      <c r="E797" s="27">
        <v>-83.966099999999997</v>
      </c>
      <c r="F797" s="27" t="s">
        <v>66</v>
      </c>
      <c r="G797" s="27">
        <v>9</v>
      </c>
      <c r="H797" s="27" t="s">
        <v>53</v>
      </c>
      <c r="I797" s="27" t="s">
        <v>54</v>
      </c>
      <c r="J797" s="27" t="s">
        <v>780</v>
      </c>
      <c r="K797" s="27"/>
      <c r="L797" s="27" t="s">
        <v>61</v>
      </c>
      <c r="M797" s="27" t="s">
        <v>66</v>
      </c>
      <c r="N797" s="27">
        <v>9</v>
      </c>
      <c r="O797" s="27" t="s">
        <v>53</v>
      </c>
      <c r="P797" s="27" t="s">
        <v>54</v>
      </c>
      <c r="Q797" s="27" t="s">
        <v>1090</v>
      </c>
      <c r="R797" s="27"/>
      <c r="S797" s="27" t="s">
        <v>61</v>
      </c>
      <c r="T797" s="27"/>
      <c r="U797" s="27"/>
      <c r="V797" s="27" t="s">
        <v>1129</v>
      </c>
      <c r="W797" s="27">
        <v>12.67206</v>
      </c>
      <c r="X797" s="27">
        <v>-83.966099999999997</v>
      </c>
      <c r="Y797" s="27" t="s">
        <v>1983</v>
      </c>
      <c r="Z797" s="27" t="s">
        <v>1979</v>
      </c>
      <c r="AA797" s="27" t="s">
        <v>1928</v>
      </c>
      <c r="AB797" s="28">
        <f t="shared" si="98"/>
        <v>86.051000000000002</v>
      </c>
      <c r="AC797" s="28">
        <f ca="1">[3]!RandTruncNormal(AB797,VLOOKUP(Y797,$AZ$1:$BD$4,4,FALSE),0,VLOOKUP(Y797,$AZ$1:$BD$4,5,FALSE))</f>
        <v>78.296395340349193</v>
      </c>
      <c r="AD797" s="28">
        <f t="shared" si="99"/>
        <v>86.051000000000002</v>
      </c>
      <c r="AE797" s="28">
        <f ca="1">[3]!RandTruncNormal(AD797,VLOOKUP(Y797,$AZ$1:$BD$4,4,FALSE),0,VLOOKUP(Y797,$AZ$1:$BD$4,5,FALSE))</f>
        <v>78.463904225349623</v>
      </c>
      <c r="AF797" s="29">
        <f t="shared" si="96"/>
        <v>0</v>
      </c>
      <c r="AG797" s="29">
        <f t="shared" si="97"/>
        <v>0</v>
      </c>
      <c r="AH797" s="28">
        <f t="shared" si="103"/>
        <v>0</v>
      </c>
      <c r="AI797" s="28">
        <f t="shared" si="100"/>
        <v>0</v>
      </c>
      <c r="AJ797" s="13">
        <f t="shared" ca="1" si="101"/>
        <v>0.16750888500043004</v>
      </c>
      <c r="AK797" s="68">
        <v>0</v>
      </c>
      <c r="AL797" s="68">
        <v>1</v>
      </c>
      <c r="AM797" s="68" t="str">
        <f t="shared" si="102"/>
        <v>Anthopogenic_roads</v>
      </c>
      <c r="AO797" s="68"/>
      <c r="AP797" s="68"/>
      <c r="AY797" s="68"/>
      <c r="AZ797" s="68"/>
    </row>
    <row r="798" spans="1:52">
      <c r="A798" s="27">
        <v>1954</v>
      </c>
      <c r="B798" s="27" t="s">
        <v>1130</v>
      </c>
      <c r="C798" s="27" t="s">
        <v>1086</v>
      </c>
      <c r="D798" s="27">
        <v>12.672940000000001</v>
      </c>
      <c r="E798" s="27">
        <v>-83.710970000000003</v>
      </c>
      <c r="F798" s="27" t="s">
        <v>66</v>
      </c>
      <c r="G798" s="27">
        <v>9</v>
      </c>
      <c r="H798" s="27" t="s">
        <v>53</v>
      </c>
      <c r="I798" s="27" t="s">
        <v>54</v>
      </c>
      <c r="J798" s="27" t="s">
        <v>1084</v>
      </c>
      <c r="K798" s="27"/>
      <c r="L798" s="27" t="s">
        <v>61</v>
      </c>
      <c r="M798" s="27" t="s">
        <v>66</v>
      </c>
      <c r="N798" s="27">
        <v>9</v>
      </c>
      <c r="O798" s="27" t="s">
        <v>53</v>
      </c>
      <c r="P798" s="27" t="s">
        <v>57</v>
      </c>
      <c r="Q798" s="27" t="s">
        <v>1111</v>
      </c>
      <c r="R798" s="27"/>
      <c r="S798" s="27" t="s">
        <v>53</v>
      </c>
      <c r="T798" s="27"/>
      <c r="U798" s="27"/>
      <c r="V798" s="27" t="s">
        <v>1130</v>
      </c>
      <c r="W798" s="27">
        <v>12.672940000000001</v>
      </c>
      <c r="X798" s="27">
        <v>-83.710970000000003</v>
      </c>
      <c r="Y798" s="27" t="s">
        <v>1983</v>
      </c>
      <c r="Z798" s="27" t="s">
        <v>1979</v>
      </c>
      <c r="AA798" s="27" t="s">
        <v>1928</v>
      </c>
      <c r="AB798" s="28">
        <f t="shared" si="98"/>
        <v>86.051000000000002</v>
      </c>
      <c r="AC798" s="28">
        <f ca="1">[3]!RandTruncNormal(AB798,VLOOKUP(Y798,$AZ$1:$BD$4,4,FALSE),0,VLOOKUP(Y798,$AZ$1:$BD$4,5,FALSE))</f>
        <v>66.195041382107433</v>
      </c>
      <c r="AD798" s="28">
        <f t="shared" si="99"/>
        <v>86.051000000000002</v>
      </c>
      <c r="AE798" s="28">
        <f ca="1">[3]!RandTruncNormal(AD798,VLOOKUP(Y798,$AZ$1:$BD$4,4,FALSE),0,VLOOKUP(Y798,$AZ$1:$BD$4,5,FALSE))</f>
        <v>63.249743548261691</v>
      </c>
      <c r="AF798" s="29">
        <f t="shared" si="96"/>
        <v>0</v>
      </c>
      <c r="AG798" s="29">
        <f t="shared" si="97"/>
        <v>0</v>
      </c>
      <c r="AH798" s="28">
        <f t="shared" si="103"/>
        <v>0</v>
      </c>
      <c r="AI798" s="28">
        <f t="shared" si="100"/>
        <v>0</v>
      </c>
      <c r="AJ798" s="13">
        <f t="shared" ca="1" si="101"/>
        <v>-2.9452978338457427</v>
      </c>
      <c r="AK798" s="68">
        <v>0</v>
      </c>
      <c r="AL798" s="68">
        <v>1</v>
      </c>
      <c r="AM798" s="68" t="str">
        <f t="shared" si="102"/>
        <v>Anthopogenic_roads</v>
      </c>
      <c r="AO798" s="68"/>
      <c r="AP798" s="68"/>
      <c r="AY798" s="68"/>
      <c r="AZ798" s="68"/>
    </row>
    <row r="799" spans="1:52">
      <c r="A799" s="27">
        <v>1962</v>
      </c>
      <c r="B799" s="27" t="s">
        <v>1131</v>
      </c>
      <c r="C799" s="27" t="s">
        <v>1086</v>
      </c>
      <c r="D799" s="27">
        <v>12.843030000000001</v>
      </c>
      <c r="E799" s="27">
        <v>-84.221170000000001</v>
      </c>
      <c r="F799" s="27" t="s">
        <v>65</v>
      </c>
      <c r="G799" s="27">
        <v>4</v>
      </c>
      <c r="H799" s="27" t="s">
        <v>61</v>
      </c>
      <c r="I799" s="27" t="s">
        <v>54</v>
      </c>
      <c r="J799" s="27" t="s">
        <v>1132</v>
      </c>
      <c r="K799" s="27"/>
      <c r="L799" s="27" t="s">
        <v>61</v>
      </c>
      <c r="M799" s="27" t="s">
        <v>65</v>
      </c>
      <c r="N799" s="27">
        <v>4</v>
      </c>
      <c r="O799" s="27" t="s">
        <v>61</v>
      </c>
      <c r="P799" s="27" t="s">
        <v>57</v>
      </c>
      <c r="Q799" s="27" t="s">
        <v>1117</v>
      </c>
      <c r="R799" s="27"/>
      <c r="S799" s="27" t="s">
        <v>53</v>
      </c>
      <c r="T799" s="27"/>
      <c r="U799" s="27"/>
      <c r="V799" s="27" t="s">
        <v>1131</v>
      </c>
      <c r="W799" s="27">
        <v>12.843030000000001</v>
      </c>
      <c r="X799" s="27">
        <v>-84.221170000000001</v>
      </c>
      <c r="Y799" s="27" t="s">
        <v>1983</v>
      </c>
      <c r="Z799" s="27" t="s">
        <v>1979</v>
      </c>
      <c r="AA799" s="27" t="s">
        <v>1929</v>
      </c>
      <c r="AB799" s="28">
        <f t="shared" si="98"/>
        <v>50.756555555555551</v>
      </c>
      <c r="AC799" s="28">
        <f ca="1">[3]!RandTruncNormal(AB799,VLOOKUP(Y799,$AZ$1:$BD$4,4,FALSE),0,VLOOKUP(Y799,$AZ$1:$BD$4,5,FALSE))</f>
        <v>13.220966922814103</v>
      </c>
      <c r="AD799" s="28">
        <f t="shared" si="99"/>
        <v>50.756555555555551</v>
      </c>
      <c r="AE799" s="28">
        <f ca="1">[3]!RandTruncNormal(AD799,VLOOKUP(Y799,$AZ$1:$BD$4,4,FALSE),0,VLOOKUP(Y799,$AZ$1:$BD$4,5,FALSE))</f>
        <v>72.80640036050346</v>
      </c>
      <c r="AF799" s="29">
        <f t="shared" si="96"/>
        <v>0</v>
      </c>
      <c r="AG799" s="29">
        <f t="shared" si="97"/>
        <v>0</v>
      </c>
      <c r="AH799" s="28">
        <f t="shared" si="103"/>
        <v>0</v>
      </c>
      <c r="AI799" s="28">
        <f t="shared" si="100"/>
        <v>0</v>
      </c>
      <c r="AJ799" s="13">
        <f t="shared" ca="1" si="101"/>
        <v>59.58543343768936</v>
      </c>
      <c r="AK799" s="68">
        <v>0</v>
      </c>
      <c r="AL799" s="68">
        <v>0</v>
      </c>
      <c r="AM799" s="68" t="str">
        <f t="shared" si="102"/>
        <v>Non-Anthropogenic</v>
      </c>
      <c r="AO799" s="68"/>
      <c r="AP799" s="68"/>
      <c r="AY799" s="68"/>
      <c r="AZ799" s="68"/>
    </row>
    <row r="800" spans="1:52">
      <c r="A800" s="27">
        <v>1963</v>
      </c>
      <c r="B800" s="27" t="s">
        <v>1133</v>
      </c>
      <c r="C800" s="27" t="s">
        <v>1086</v>
      </c>
      <c r="D800" s="27">
        <v>12.842029999999999</v>
      </c>
      <c r="E800" s="27">
        <v>-83.966049999999996</v>
      </c>
      <c r="F800" s="27" t="s">
        <v>66</v>
      </c>
      <c r="G800" s="27">
        <v>9</v>
      </c>
      <c r="H800" s="27" t="s">
        <v>53</v>
      </c>
      <c r="I800" s="27" t="s">
        <v>54</v>
      </c>
      <c r="J800" s="27" t="s">
        <v>780</v>
      </c>
      <c r="K800" s="27"/>
      <c r="L800" s="27" t="s">
        <v>61</v>
      </c>
      <c r="M800" s="27" t="s">
        <v>66</v>
      </c>
      <c r="N800" s="27">
        <v>9</v>
      </c>
      <c r="O800" s="27" t="s">
        <v>53</v>
      </c>
      <c r="P800" s="27" t="s">
        <v>54</v>
      </c>
      <c r="Q800" s="27" t="s">
        <v>1090</v>
      </c>
      <c r="R800" s="27"/>
      <c r="S800" s="27" t="s">
        <v>61</v>
      </c>
      <c r="T800" s="27"/>
      <c r="U800" s="27"/>
      <c r="V800" s="27" t="s">
        <v>1133</v>
      </c>
      <c r="W800" s="27">
        <v>12.842029999999999</v>
      </c>
      <c r="X800" s="27">
        <v>-83.966049999999996</v>
      </c>
      <c r="Y800" s="27" t="s">
        <v>1983</v>
      </c>
      <c r="Z800" s="27" t="s">
        <v>1979</v>
      </c>
      <c r="AA800" s="27" t="s">
        <v>1929</v>
      </c>
      <c r="AB800" s="28">
        <f t="shared" si="98"/>
        <v>86.051000000000002</v>
      </c>
      <c r="AC800" s="28">
        <f ca="1">[3]!RandTruncNormal(AB800,VLOOKUP(Y800,$AZ$1:$BD$4,4,FALSE),0,VLOOKUP(Y800,$AZ$1:$BD$4,5,FALSE))</f>
        <v>119.20201482678708</v>
      </c>
      <c r="AD800" s="28">
        <f t="shared" si="99"/>
        <v>86.051000000000002</v>
      </c>
      <c r="AE800" s="28">
        <f ca="1">[3]!RandTruncNormal(AD800,VLOOKUP(Y800,$AZ$1:$BD$4,4,FALSE),0,VLOOKUP(Y800,$AZ$1:$BD$4,5,FALSE))</f>
        <v>69.960636595579416</v>
      </c>
      <c r="AF800" s="29">
        <f t="shared" si="96"/>
        <v>0</v>
      </c>
      <c r="AG800" s="29">
        <f t="shared" si="97"/>
        <v>0</v>
      </c>
      <c r="AH800" s="28">
        <f t="shared" si="103"/>
        <v>0</v>
      </c>
      <c r="AI800" s="28">
        <f t="shared" si="100"/>
        <v>0</v>
      </c>
      <c r="AJ800" s="13">
        <f t="shared" ca="1" si="101"/>
        <v>-49.241378231207662</v>
      </c>
      <c r="AK800" s="68">
        <v>0</v>
      </c>
      <c r="AL800" s="68">
        <v>0</v>
      </c>
      <c r="AM800" s="68" t="str">
        <f t="shared" si="102"/>
        <v>Non-Anthropogenic</v>
      </c>
      <c r="AO800" s="68"/>
      <c r="AP800" s="68"/>
      <c r="AY800" s="68"/>
      <c r="AZ800" s="68"/>
    </row>
    <row r="801" spans="1:52">
      <c r="A801" s="27">
        <v>1969</v>
      </c>
      <c r="B801" s="27" t="s">
        <v>1134</v>
      </c>
      <c r="C801" s="27" t="s">
        <v>1086</v>
      </c>
      <c r="D801" s="27">
        <v>12.927110000000001</v>
      </c>
      <c r="E801" s="27">
        <v>-84.137060000000005</v>
      </c>
      <c r="F801" s="27" t="s">
        <v>66</v>
      </c>
      <c r="G801" s="27">
        <v>9</v>
      </c>
      <c r="H801" s="27" t="s">
        <v>53</v>
      </c>
      <c r="I801" s="27" t="s">
        <v>54</v>
      </c>
      <c r="J801" s="27" t="s">
        <v>1100</v>
      </c>
      <c r="K801" s="27"/>
      <c r="L801" s="27" t="s">
        <v>61</v>
      </c>
      <c r="M801" s="27" t="s">
        <v>65</v>
      </c>
      <c r="N801" s="27">
        <v>6</v>
      </c>
      <c r="O801" s="27" t="s">
        <v>53</v>
      </c>
      <c r="P801" s="27" t="s">
        <v>54</v>
      </c>
      <c r="Q801" s="27" t="s">
        <v>1135</v>
      </c>
      <c r="R801" s="27"/>
      <c r="S801" s="27" t="s">
        <v>61</v>
      </c>
      <c r="T801" s="27"/>
      <c r="U801" s="27"/>
      <c r="V801" s="27" t="s">
        <v>1134</v>
      </c>
      <c r="W801" s="27">
        <v>12.927110000000001</v>
      </c>
      <c r="X801" s="27">
        <v>-84.137060000000005</v>
      </c>
      <c r="Y801" s="27" t="s">
        <v>1983</v>
      </c>
      <c r="Z801" s="27" t="s">
        <v>1977</v>
      </c>
      <c r="AA801" s="27" t="s">
        <v>1928</v>
      </c>
      <c r="AB801" s="28">
        <f t="shared" si="98"/>
        <v>86.051000000000002</v>
      </c>
      <c r="AC801" s="28">
        <f ca="1">[3]!RandTruncNormal(AB801,VLOOKUP(Y801,$AZ$1:$BD$4,4,FALSE),0,VLOOKUP(Y801,$AZ$1:$BD$4,5,FALSE))</f>
        <v>77.494433544799094</v>
      </c>
      <c r="AD801" s="28">
        <f t="shared" si="99"/>
        <v>64.87433333333334</v>
      </c>
      <c r="AE801" s="28">
        <f ca="1">[3]!RandTruncNormal(AD801,VLOOKUP(Y801,$AZ$1:$BD$4,4,FALSE),0,VLOOKUP(Y801,$AZ$1:$BD$4,5,FALSE))</f>
        <v>81.539072660620278</v>
      </c>
      <c r="AF801" s="29">
        <f t="shared" si="96"/>
        <v>-0.33333333333333331</v>
      </c>
      <c r="AG801" s="29">
        <f t="shared" si="97"/>
        <v>-0.33333333333333331</v>
      </c>
      <c r="AH801" s="28">
        <f t="shared" si="103"/>
        <v>-21.176666666666666</v>
      </c>
      <c r="AI801" s="28">
        <f t="shared" si="100"/>
        <v>-21.176666666666666</v>
      </c>
      <c r="AJ801" s="13">
        <f t="shared" ca="1" si="101"/>
        <v>4.0446391158211839</v>
      </c>
      <c r="AK801" s="68">
        <v>0</v>
      </c>
      <c r="AL801" s="68">
        <v>1</v>
      </c>
      <c r="AM801" s="68" t="str">
        <f t="shared" si="102"/>
        <v>Anthopogenic_roads</v>
      </c>
      <c r="AO801" s="68"/>
      <c r="AP801" s="68"/>
      <c r="AY801" s="68"/>
      <c r="AZ801" s="68"/>
    </row>
    <row r="802" spans="1:52">
      <c r="A802" s="27">
        <v>1971</v>
      </c>
      <c r="B802" s="27" t="s">
        <v>1136</v>
      </c>
      <c r="C802" s="27" t="s">
        <v>1086</v>
      </c>
      <c r="D802" s="27">
        <v>12.92684</v>
      </c>
      <c r="E802" s="27">
        <v>-83.626990000000006</v>
      </c>
      <c r="F802" s="27" t="s">
        <v>66</v>
      </c>
      <c r="G802" s="27">
        <v>9</v>
      </c>
      <c r="H802" s="27" t="s">
        <v>53</v>
      </c>
      <c r="I802" s="27" t="s">
        <v>54</v>
      </c>
      <c r="J802" s="27" t="s">
        <v>1084</v>
      </c>
      <c r="K802" s="27"/>
      <c r="L802" s="27" t="s">
        <v>61</v>
      </c>
      <c r="M802" s="27" t="s">
        <v>66</v>
      </c>
      <c r="N802" s="27">
        <v>9</v>
      </c>
      <c r="O802" s="27" t="s">
        <v>53</v>
      </c>
      <c r="P802" s="27" t="s">
        <v>57</v>
      </c>
      <c r="Q802" s="27" t="s">
        <v>1092</v>
      </c>
      <c r="R802" s="27"/>
      <c r="S802" s="27" t="s">
        <v>53</v>
      </c>
      <c r="T802" s="27"/>
      <c r="U802" s="27"/>
      <c r="V802" s="27" t="s">
        <v>1136</v>
      </c>
      <c r="W802" s="27">
        <v>12.92684</v>
      </c>
      <c r="X802" s="27">
        <v>-83.626990000000006</v>
      </c>
      <c r="Y802" s="27" t="s">
        <v>1983</v>
      </c>
      <c r="Z802" s="27" t="s">
        <v>1979</v>
      </c>
      <c r="AA802" s="27" t="s">
        <v>1929</v>
      </c>
      <c r="AB802" s="28">
        <f t="shared" si="98"/>
        <v>86.051000000000002</v>
      </c>
      <c r="AC802" s="28">
        <f ca="1">[3]!RandTruncNormal(AB802,VLOOKUP(Y802,$AZ$1:$BD$4,4,FALSE),0,VLOOKUP(Y802,$AZ$1:$BD$4,5,FALSE))</f>
        <v>114.99241767598717</v>
      </c>
      <c r="AD802" s="28">
        <f t="shared" si="99"/>
        <v>86.051000000000002</v>
      </c>
      <c r="AE802" s="28">
        <f ca="1">[3]!RandTruncNormal(AD802,VLOOKUP(Y802,$AZ$1:$BD$4,4,FALSE),0,VLOOKUP(Y802,$AZ$1:$BD$4,5,FALSE))</f>
        <v>77.158951756370655</v>
      </c>
      <c r="AF802" s="29">
        <f t="shared" si="96"/>
        <v>0</v>
      </c>
      <c r="AG802" s="29">
        <f t="shared" si="97"/>
        <v>0</v>
      </c>
      <c r="AH802" s="28">
        <f t="shared" si="103"/>
        <v>0</v>
      </c>
      <c r="AI802" s="28">
        <f t="shared" si="100"/>
        <v>0</v>
      </c>
      <c r="AJ802" s="13">
        <f t="shared" ca="1" si="101"/>
        <v>-37.833465919616515</v>
      </c>
      <c r="AK802" s="68">
        <v>0</v>
      </c>
      <c r="AL802" s="68">
        <v>0</v>
      </c>
      <c r="AM802" s="68" t="str">
        <f t="shared" si="102"/>
        <v>Non-Anthropogenic</v>
      </c>
      <c r="AO802" s="68"/>
      <c r="AP802" s="68"/>
      <c r="AY802" s="68"/>
      <c r="AZ802" s="68"/>
    </row>
    <row r="803" spans="1:52">
      <c r="A803" s="27">
        <v>1975</v>
      </c>
      <c r="B803" s="27" t="s">
        <v>1137</v>
      </c>
      <c r="C803" s="27" t="s">
        <v>1086</v>
      </c>
      <c r="D803" s="27">
        <v>13.012090000000001</v>
      </c>
      <c r="E803" s="27">
        <v>-84.136089999999996</v>
      </c>
      <c r="F803" s="27" t="s">
        <v>66</v>
      </c>
      <c r="G803" s="27">
        <v>7</v>
      </c>
      <c r="H803" s="27" t="s">
        <v>53</v>
      </c>
      <c r="I803" s="27" t="s">
        <v>54</v>
      </c>
      <c r="J803" s="27" t="s">
        <v>1096</v>
      </c>
      <c r="K803" s="27"/>
      <c r="L803" s="27" t="s">
        <v>61</v>
      </c>
      <c r="M803" s="27" t="s">
        <v>65</v>
      </c>
      <c r="N803" s="27">
        <v>6</v>
      </c>
      <c r="O803" s="27" t="s">
        <v>53</v>
      </c>
      <c r="P803" s="27" t="s">
        <v>54</v>
      </c>
      <c r="Q803" s="27" t="s">
        <v>1097</v>
      </c>
      <c r="R803" s="27"/>
      <c r="S803" s="27" t="s">
        <v>61</v>
      </c>
      <c r="T803" s="27"/>
      <c r="U803" s="27"/>
      <c r="V803" s="27" t="s">
        <v>1137</v>
      </c>
      <c r="W803" s="27">
        <v>13.012090000000001</v>
      </c>
      <c r="X803" s="27">
        <v>-84.136089999999996</v>
      </c>
      <c r="Y803" s="27" t="s">
        <v>1983</v>
      </c>
      <c r="Z803" s="27" t="s">
        <v>1977</v>
      </c>
      <c r="AA803" s="27" t="s">
        <v>1928</v>
      </c>
      <c r="AB803" s="28">
        <f t="shared" si="98"/>
        <v>71.933222222222227</v>
      </c>
      <c r="AC803" s="28">
        <f ca="1">[3]!RandTruncNormal(AB803,VLOOKUP(Y803,$AZ$1:$BD$4,4,FALSE),0,VLOOKUP(Y803,$AZ$1:$BD$4,5,FALSE))</f>
        <v>169.3901888821656</v>
      </c>
      <c r="AD803" s="28">
        <f t="shared" si="99"/>
        <v>64.87433333333334</v>
      </c>
      <c r="AE803" s="28">
        <f ca="1">[3]!RandTruncNormal(AD803,VLOOKUP(Y803,$AZ$1:$BD$4,4,FALSE),0,VLOOKUP(Y803,$AZ$1:$BD$4,5,FALSE))</f>
        <v>52.266964847084502</v>
      </c>
      <c r="AF803" s="29">
        <f t="shared" si="96"/>
        <v>-0.1111111111111111</v>
      </c>
      <c r="AG803" s="29">
        <f t="shared" si="97"/>
        <v>0</v>
      </c>
      <c r="AH803" s="28">
        <f t="shared" si="103"/>
        <v>0</v>
      </c>
      <c r="AI803" s="28">
        <f t="shared" si="100"/>
        <v>-7.0588888888888883</v>
      </c>
      <c r="AJ803" s="13">
        <f t="shared" ca="1" si="101"/>
        <v>-117.12322403508111</v>
      </c>
      <c r="AK803" s="68">
        <v>1</v>
      </c>
      <c r="AL803" s="68">
        <v>1</v>
      </c>
      <c r="AM803" s="68" t="str">
        <f t="shared" si="102"/>
        <v>Anthropogenic_roads_rivers</v>
      </c>
      <c r="AO803" s="68"/>
      <c r="AP803" s="68"/>
      <c r="AY803" s="68"/>
      <c r="AZ803" s="68"/>
    </row>
    <row r="804" spans="1:52">
      <c r="A804" s="27">
        <v>1977</v>
      </c>
      <c r="B804" s="27" t="s">
        <v>1138</v>
      </c>
      <c r="C804" s="27" t="s">
        <v>1086</v>
      </c>
      <c r="D804" s="27">
        <v>13.01291</v>
      </c>
      <c r="E804" s="27">
        <v>-83.71087</v>
      </c>
      <c r="F804" s="27" t="s">
        <v>66</v>
      </c>
      <c r="G804" s="27">
        <v>9</v>
      </c>
      <c r="H804" s="27" t="s">
        <v>53</v>
      </c>
      <c r="I804" s="27" t="s">
        <v>54</v>
      </c>
      <c r="J804" s="27" t="s">
        <v>1096</v>
      </c>
      <c r="K804" s="27"/>
      <c r="L804" s="27" t="s">
        <v>61</v>
      </c>
      <c r="M804" s="27" t="s">
        <v>66</v>
      </c>
      <c r="N804" s="27">
        <v>9</v>
      </c>
      <c r="O804" s="27" t="s">
        <v>53</v>
      </c>
      <c r="P804" s="27" t="s">
        <v>54</v>
      </c>
      <c r="Q804" s="27" t="s">
        <v>1090</v>
      </c>
      <c r="R804" s="27"/>
      <c r="S804" s="27" t="s">
        <v>61</v>
      </c>
      <c r="T804" s="27"/>
      <c r="U804" s="27"/>
      <c r="V804" s="27" t="s">
        <v>1138</v>
      </c>
      <c r="W804" s="27">
        <v>13.01291</v>
      </c>
      <c r="X804" s="27">
        <v>-83.71087</v>
      </c>
      <c r="Y804" s="27" t="s">
        <v>1983</v>
      </c>
      <c r="Z804" s="27" t="s">
        <v>1979</v>
      </c>
      <c r="AA804" s="27" t="s">
        <v>1929</v>
      </c>
      <c r="AB804" s="28">
        <f t="shared" si="98"/>
        <v>86.051000000000002</v>
      </c>
      <c r="AC804" s="28">
        <f ca="1">[3]!RandTruncNormal(AB804,VLOOKUP(Y804,$AZ$1:$BD$4,4,FALSE),0,VLOOKUP(Y804,$AZ$1:$BD$4,5,FALSE))</f>
        <v>123.81048020784166</v>
      </c>
      <c r="AD804" s="28">
        <f t="shared" si="99"/>
        <v>86.051000000000002</v>
      </c>
      <c r="AE804" s="28">
        <f ca="1">[3]!RandTruncNormal(AD804,VLOOKUP(Y804,$AZ$1:$BD$4,4,FALSE),0,VLOOKUP(Y804,$AZ$1:$BD$4,5,FALSE))</f>
        <v>44.075986780225541</v>
      </c>
      <c r="AF804" s="29">
        <f t="shared" si="96"/>
        <v>0</v>
      </c>
      <c r="AG804" s="29">
        <f t="shared" si="97"/>
        <v>0</v>
      </c>
      <c r="AH804" s="28">
        <f t="shared" si="103"/>
        <v>0</v>
      </c>
      <c r="AI804" s="28">
        <f t="shared" si="100"/>
        <v>0</v>
      </c>
      <c r="AJ804" s="13">
        <f t="shared" ca="1" si="101"/>
        <v>-79.734493427616115</v>
      </c>
      <c r="AK804" s="68">
        <v>1</v>
      </c>
      <c r="AL804" s="68">
        <v>0</v>
      </c>
      <c r="AM804" s="68" t="str">
        <f t="shared" si="102"/>
        <v>Anthropogenic_rivers</v>
      </c>
      <c r="AO804" s="68"/>
      <c r="AP804" s="68"/>
      <c r="AY804" s="68"/>
      <c r="AZ804" s="68"/>
    </row>
    <row r="805" spans="1:52">
      <c r="A805" s="27">
        <v>1981</v>
      </c>
      <c r="B805" s="27" t="s">
        <v>1139</v>
      </c>
      <c r="C805" s="27" t="s">
        <v>1086</v>
      </c>
      <c r="D805" s="27">
        <v>12.16351</v>
      </c>
      <c r="E805" s="27">
        <v>-83.754360000000005</v>
      </c>
      <c r="F805" s="27" t="s">
        <v>66</v>
      </c>
      <c r="G805" s="27">
        <v>8</v>
      </c>
      <c r="H805" s="27" t="s">
        <v>53</v>
      </c>
      <c r="I805" s="27" t="s">
        <v>54</v>
      </c>
      <c r="J805" s="27" t="s">
        <v>809</v>
      </c>
      <c r="K805" s="27"/>
      <c r="L805" s="27" t="s">
        <v>61</v>
      </c>
      <c r="M805" s="27" t="s">
        <v>66</v>
      </c>
      <c r="N805" s="27">
        <v>7</v>
      </c>
      <c r="O805" s="27" t="s">
        <v>53</v>
      </c>
      <c r="P805" s="27" t="s">
        <v>54</v>
      </c>
      <c r="Q805" s="27" t="s">
        <v>1140</v>
      </c>
      <c r="R805" s="27"/>
      <c r="S805" s="27" t="s">
        <v>61</v>
      </c>
      <c r="T805" s="27"/>
      <c r="U805" s="27"/>
      <c r="V805" s="27" t="s">
        <v>1139</v>
      </c>
      <c r="W805" s="27">
        <v>12.16351</v>
      </c>
      <c r="X805" s="27">
        <v>-83.754360000000005</v>
      </c>
      <c r="Y805" s="27" t="s">
        <v>1983</v>
      </c>
      <c r="Z805" s="27" t="s">
        <v>1977</v>
      </c>
      <c r="AA805" s="27" t="s">
        <v>1929</v>
      </c>
      <c r="AB805" s="28">
        <f t="shared" si="98"/>
        <v>78.992111111111114</v>
      </c>
      <c r="AC805" s="28">
        <f ca="1">[3]!RandTruncNormal(AB805,VLOOKUP(Y805,$AZ$1:$BD$4,4,FALSE),0,VLOOKUP(Y805,$AZ$1:$BD$4,5,FALSE))</f>
        <v>12.145971654202468</v>
      </c>
      <c r="AD805" s="28">
        <f t="shared" si="99"/>
        <v>71.933222222222227</v>
      </c>
      <c r="AE805" s="28">
        <f ca="1">[3]!RandTruncNormal(AD805,VLOOKUP(Y805,$AZ$1:$BD$4,4,FALSE),0,VLOOKUP(Y805,$AZ$1:$BD$4,5,FALSE))</f>
        <v>42.022885422745063</v>
      </c>
      <c r="AF805" s="29">
        <f t="shared" si="96"/>
        <v>-0.1111111111111111</v>
      </c>
      <c r="AG805" s="29">
        <f t="shared" si="97"/>
        <v>0</v>
      </c>
      <c r="AH805" s="28">
        <f t="shared" si="103"/>
        <v>0</v>
      </c>
      <c r="AI805" s="28">
        <f t="shared" si="100"/>
        <v>-7.0588888888888883</v>
      </c>
      <c r="AJ805" s="13">
        <f t="shared" ca="1" si="101"/>
        <v>29.876913768542593</v>
      </c>
      <c r="AK805" s="68">
        <v>0</v>
      </c>
      <c r="AL805" s="68">
        <v>0</v>
      </c>
      <c r="AM805" s="68" t="str">
        <f t="shared" si="102"/>
        <v>Non-Anthropogenic</v>
      </c>
      <c r="AO805" s="68"/>
      <c r="AP805" s="68"/>
      <c r="AY805" s="68"/>
      <c r="AZ805" s="68"/>
    </row>
    <row r="806" spans="1:52">
      <c r="A806" s="27">
        <v>1988</v>
      </c>
      <c r="B806" s="27" t="s">
        <v>1142</v>
      </c>
      <c r="C806" s="27" t="s">
        <v>1086</v>
      </c>
      <c r="D806" s="27">
        <v>13.09844</v>
      </c>
      <c r="E806" s="27">
        <v>-83.584289999999996</v>
      </c>
      <c r="F806" s="27" t="s">
        <v>66</v>
      </c>
      <c r="G806" s="27">
        <v>9</v>
      </c>
      <c r="H806" s="27" t="s">
        <v>53</v>
      </c>
      <c r="I806" s="27" t="s">
        <v>54</v>
      </c>
      <c r="J806" s="27" t="s">
        <v>1100</v>
      </c>
      <c r="K806" s="27"/>
      <c r="L806" s="27" t="s">
        <v>61</v>
      </c>
      <c r="M806" s="27" t="s">
        <v>66</v>
      </c>
      <c r="N806" s="27">
        <v>9</v>
      </c>
      <c r="O806" s="27" t="s">
        <v>53</v>
      </c>
      <c r="P806" s="27" t="s">
        <v>57</v>
      </c>
      <c r="Q806" s="27" t="s">
        <v>1101</v>
      </c>
      <c r="R806" s="27"/>
      <c r="S806" s="27" t="s">
        <v>53</v>
      </c>
      <c r="T806" s="27"/>
      <c r="U806" s="27"/>
      <c r="V806" s="27" t="s">
        <v>1143</v>
      </c>
      <c r="W806" s="27">
        <v>13.09844</v>
      </c>
      <c r="X806" s="27">
        <v>-83.584289999999996</v>
      </c>
      <c r="Y806" s="27" t="s">
        <v>1983</v>
      </c>
      <c r="Z806" s="27" t="s">
        <v>1979</v>
      </c>
      <c r="AA806" s="27" t="s">
        <v>1929</v>
      </c>
      <c r="AB806" s="28">
        <f t="shared" si="98"/>
        <v>86.051000000000002</v>
      </c>
      <c r="AC806" s="28">
        <f ca="1">[3]!RandTruncNormal(AB806,VLOOKUP(Y806,$AZ$1:$BD$4,4,FALSE),0,VLOOKUP(Y806,$AZ$1:$BD$4,5,FALSE))</f>
        <v>118.75495382015087</v>
      </c>
      <c r="AD806" s="28">
        <f t="shared" si="99"/>
        <v>86.051000000000002</v>
      </c>
      <c r="AE806" s="28">
        <f ca="1">[3]!RandTruncNormal(AD806,VLOOKUP(Y806,$AZ$1:$BD$4,4,FALSE),0,VLOOKUP(Y806,$AZ$1:$BD$4,5,FALSE))</f>
        <v>143.70994410283981</v>
      </c>
      <c r="AF806" s="29">
        <f t="shared" si="96"/>
        <v>0</v>
      </c>
      <c r="AG806" s="29">
        <f t="shared" si="97"/>
        <v>0</v>
      </c>
      <c r="AH806" s="28">
        <f t="shared" si="103"/>
        <v>0</v>
      </c>
      <c r="AI806" s="28">
        <f t="shared" si="100"/>
        <v>0</v>
      </c>
      <c r="AJ806" s="13">
        <f t="shared" ca="1" si="101"/>
        <v>24.954990282688939</v>
      </c>
      <c r="AK806" s="68">
        <v>0</v>
      </c>
      <c r="AL806" s="68">
        <v>0</v>
      </c>
      <c r="AM806" s="68" t="str">
        <f t="shared" si="102"/>
        <v>Non-Anthropogenic</v>
      </c>
      <c r="AO806" s="68"/>
      <c r="AP806" s="68"/>
      <c r="AY806" s="68"/>
      <c r="AZ806" s="68"/>
    </row>
    <row r="807" spans="1:52">
      <c r="A807" s="27">
        <v>1990</v>
      </c>
      <c r="B807" s="27" t="s">
        <v>1144</v>
      </c>
      <c r="C807" s="27" t="s">
        <v>1086</v>
      </c>
      <c r="D807" s="27">
        <v>12.376060000000001</v>
      </c>
      <c r="E807" s="27">
        <v>-83.754869999999997</v>
      </c>
      <c r="F807" s="27" t="s">
        <v>65</v>
      </c>
      <c r="G807" s="27">
        <v>4</v>
      </c>
      <c r="H807" s="27" t="s">
        <v>53</v>
      </c>
      <c r="I807" s="27" t="s">
        <v>54</v>
      </c>
      <c r="J807" s="27" t="s">
        <v>1084</v>
      </c>
      <c r="K807" s="27"/>
      <c r="L807" s="27" t="s">
        <v>61</v>
      </c>
      <c r="M807" s="27" t="s">
        <v>65</v>
      </c>
      <c r="N807" s="27">
        <v>5</v>
      </c>
      <c r="O807" s="27" t="s">
        <v>53</v>
      </c>
      <c r="P807" s="27" t="s">
        <v>57</v>
      </c>
      <c r="Q807" s="27" t="s">
        <v>1104</v>
      </c>
      <c r="R807" s="27"/>
      <c r="S807" s="27" t="s">
        <v>53</v>
      </c>
      <c r="T807" s="27"/>
      <c r="U807" s="27"/>
      <c r="V807" s="27" t="s">
        <v>1144</v>
      </c>
      <c r="W807" s="27">
        <v>12.376060000000001</v>
      </c>
      <c r="X807" s="27">
        <v>-83.754869999999997</v>
      </c>
      <c r="Y807" s="27" t="s">
        <v>1983</v>
      </c>
      <c r="Z807" s="27" t="s">
        <v>1982</v>
      </c>
      <c r="AA807" s="27" t="s">
        <v>1928</v>
      </c>
      <c r="AB807" s="28">
        <f t="shared" si="98"/>
        <v>50.756555555555551</v>
      </c>
      <c r="AC807" s="28">
        <f ca="1">[3]!RandTruncNormal(AB807,VLOOKUP(Y807,$AZ$1:$BD$4,4,FALSE),0,VLOOKUP(Y807,$AZ$1:$BD$4,5,FALSE))</f>
        <v>53.098335450455565</v>
      </c>
      <c r="AD807" s="28">
        <f t="shared" si="99"/>
        <v>57.815444444444445</v>
      </c>
      <c r="AE807" s="28">
        <f ca="1">[3]!RandTruncNormal(AD807,VLOOKUP(Y807,$AZ$1:$BD$4,4,FALSE),0,VLOOKUP(Y807,$AZ$1:$BD$4,5,FALSE))</f>
        <v>54.017133769435851</v>
      </c>
      <c r="AF807" s="29">
        <f t="shared" si="96"/>
        <v>0.1111111111111111</v>
      </c>
      <c r="AG807" s="29">
        <f t="shared" si="97"/>
        <v>0</v>
      </c>
      <c r="AH807" s="28">
        <f t="shared" si="103"/>
        <v>0</v>
      </c>
      <c r="AI807" s="28">
        <f t="shared" si="100"/>
        <v>7.0588888888888883</v>
      </c>
      <c r="AJ807" s="13">
        <f t="shared" ca="1" si="101"/>
        <v>0.91879831898028641</v>
      </c>
      <c r="AK807" s="68">
        <v>0</v>
      </c>
      <c r="AL807" s="68">
        <v>1</v>
      </c>
      <c r="AM807" s="68" t="str">
        <f t="shared" si="102"/>
        <v>Anthopogenic_roads</v>
      </c>
      <c r="AO807" s="68"/>
      <c r="AP807" s="68"/>
      <c r="AY807" s="68"/>
      <c r="AZ807" s="68"/>
    </row>
    <row r="808" spans="1:52">
      <c r="A808" s="27">
        <v>1992</v>
      </c>
      <c r="B808" s="27" t="s">
        <v>1145</v>
      </c>
      <c r="C808" s="27" t="s">
        <v>1086</v>
      </c>
      <c r="D808" s="27">
        <v>12.46092</v>
      </c>
      <c r="E808" s="27">
        <v>-83.753820000000005</v>
      </c>
      <c r="F808" s="27" t="s">
        <v>66</v>
      </c>
      <c r="G808" s="27">
        <v>9</v>
      </c>
      <c r="H808" s="27" t="s">
        <v>53</v>
      </c>
      <c r="I808" s="27" t="s">
        <v>54</v>
      </c>
      <c r="J808" s="27" t="s">
        <v>1084</v>
      </c>
      <c r="K808" s="27"/>
      <c r="L808" s="27" t="s">
        <v>61</v>
      </c>
      <c r="M808" s="27" t="s">
        <v>66</v>
      </c>
      <c r="N808" s="27">
        <v>9</v>
      </c>
      <c r="O808" s="27" t="s">
        <v>53</v>
      </c>
      <c r="P808" s="27" t="s">
        <v>54</v>
      </c>
      <c r="Q808" s="27" t="s">
        <v>1090</v>
      </c>
      <c r="R808" s="27"/>
      <c r="S808" s="27" t="s">
        <v>61</v>
      </c>
      <c r="T808" s="27"/>
      <c r="U808" s="27"/>
      <c r="V808" s="27" t="s">
        <v>1145</v>
      </c>
      <c r="W808" s="27">
        <v>12.46092</v>
      </c>
      <c r="X808" s="27">
        <v>-83.753820000000005</v>
      </c>
      <c r="Y808" s="27" t="s">
        <v>1983</v>
      </c>
      <c r="Z808" s="27" t="s">
        <v>1979</v>
      </c>
      <c r="AA808" s="27" t="s">
        <v>1928</v>
      </c>
      <c r="AB808" s="28">
        <f t="shared" si="98"/>
        <v>86.051000000000002</v>
      </c>
      <c r="AC808" s="28">
        <f ca="1">[3]!RandTruncNormal(AB808,VLOOKUP(Y808,$AZ$1:$BD$4,4,FALSE),0,VLOOKUP(Y808,$AZ$1:$BD$4,5,FALSE))</f>
        <v>14.63682725394502</v>
      </c>
      <c r="AD808" s="28">
        <f t="shared" si="99"/>
        <v>86.051000000000002</v>
      </c>
      <c r="AE808" s="28">
        <f ca="1">[3]!RandTruncNormal(AD808,VLOOKUP(Y808,$AZ$1:$BD$4,4,FALSE),0,VLOOKUP(Y808,$AZ$1:$BD$4,5,FALSE))</f>
        <v>54.467548572818998</v>
      </c>
      <c r="AF808" s="29">
        <f t="shared" si="96"/>
        <v>0</v>
      </c>
      <c r="AG808" s="29">
        <f t="shared" si="97"/>
        <v>0</v>
      </c>
      <c r="AH808" s="28">
        <f t="shared" si="103"/>
        <v>0</v>
      </c>
      <c r="AI808" s="28">
        <f t="shared" si="100"/>
        <v>0</v>
      </c>
      <c r="AJ808" s="13">
        <f t="shared" ca="1" si="101"/>
        <v>39.830721318873977</v>
      </c>
      <c r="AK808" s="68">
        <v>0</v>
      </c>
      <c r="AL808" s="68">
        <v>1</v>
      </c>
      <c r="AM808" s="68" t="str">
        <f t="shared" si="102"/>
        <v>Anthopogenic_roads</v>
      </c>
      <c r="AO808" s="68"/>
      <c r="AP808" s="68"/>
      <c r="AY808" s="68"/>
      <c r="AZ808" s="68"/>
    </row>
    <row r="809" spans="1:52">
      <c r="A809" s="27">
        <v>1994</v>
      </c>
      <c r="B809" s="27" t="s">
        <v>1146</v>
      </c>
      <c r="C809" s="27" t="s">
        <v>1086</v>
      </c>
      <c r="D809" s="27">
        <v>12.545120000000001</v>
      </c>
      <c r="E809" s="27">
        <v>-84.010310000000004</v>
      </c>
      <c r="F809" s="27" t="s">
        <v>66</v>
      </c>
      <c r="G809" s="27">
        <v>9</v>
      </c>
      <c r="H809" s="27" t="s">
        <v>53</v>
      </c>
      <c r="I809" s="27" t="s">
        <v>54</v>
      </c>
      <c r="J809" s="27" t="s">
        <v>1084</v>
      </c>
      <c r="K809" s="27"/>
      <c r="L809" s="27" t="s">
        <v>61</v>
      </c>
      <c r="M809" s="27" t="s">
        <v>66</v>
      </c>
      <c r="N809" s="27">
        <v>9</v>
      </c>
      <c r="O809" s="27" t="s">
        <v>53</v>
      </c>
      <c r="P809" s="27" t="s">
        <v>57</v>
      </c>
      <c r="Q809" s="27" t="s">
        <v>1105</v>
      </c>
      <c r="R809" s="27"/>
      <c r="S809" s="27" t="s">
        <v>53</v>
      </c>
      <c r="T809" s="27"/>
      <c r="U809" s="27"/>
      <c r="V809" s="27" t="s">
        <v>1146</v>
      </c>
      <c r="W809" s="27">
        <v>12.545120000000001</v>
      </c>
      <c r="X809" s="27">
        <v>-84.010310000000004</v>
      </c>
      <c r="Y809" s="27" t="s">
        <v>1983</v>
      </c>
      <c r="Z809" s="27" t="s">
        <v>1979</v>
      </c>
      <c r="AA809" s="27" t="s">
        <v>1929</v>
      </c>
      <c r="AB809" s="28">
        <f t="shared" si="98"/>
        <v>86.051000000000002</v>
      </c>
      <c r="AC809" s="28">
        <f ca="1">[3]!RandTruncNormal(AB809,VLOOKUP(Y809,$AZ$1:$BD$4,4,FALSE),0,VLOOKUP(Y809,$AZ$1:$BD$4,5,FALSE))</f>
        <v>82.621173692874422</v>
      </c>
      <c r="AD809" s="28">
        <f t="shared" si="99"/>
        <v>86.051000000000002</v>
      </c>
      <c r="AE809" s="28">
        <f ca="1">[3]!RandTruncNormal(AD809,VLOOKUP(Y809,$AZ$1:$BD$4,4,FALSE),0,VLOOKUP(Y809,$AZ$1:$BD$4,5,FALSE))</f>
        <v>77.967222045825608</v>
      </c>
      <c r="AF809" s="29">
        <f t="shared" si="96"/>
        <v>0</v>
      </c>
      <c r="AG809" s="29">
        <f t="shared" si="97"/>
        <v>0</v>
      </c>
      <c r="AH809" s="28">
        <f t="shared" si="103"/>
        <v>0</v>
      </c>
      <c r="AI809" s="28">
        <f t="shared" si="100"/>
        <v>0</v>
      </c>
      <c r="AJ809" s="13">
        <f t="shared" ca="1" si="101"/>
        <v>-4.6539516470488138</v>
      </c>
      <c r="AK809" s="68">
        <v>0</v>
      </c>
      <c r="AL809" s="68">
        <v>0</v>
      </c>
      <c r="AM809" s="68" t="str">
        <f t="shared" si="102"/>
        <v>Non-Anthropogenic</v>
      </c>
      <c r="AO809" s="68"/>
      <c r="AP809" s="68"/>
      <c r="AY809" s="68"/>
      <c r="AZ809" s="68"/>
    </row>
    <row r="810" spans="1:52">
      <c r="A810" s="27">
        <v>1998</v>
      </c>
      <c r="B810" s="27" t="s">
        <v>1147</v>
      </c>
      <c r="C810" s="27" t="s">
        <v>1086</v>
      </c>
      <c r="D810" s="27">
        <v>12.62994</v>
      </c>
      <c r="E810" s="27">
        <v>-83.839280000000002</v>
      </c>
      <c r="F810" s="27" t="s">
        <v>66</v>
      </c>
      <c r="G810" s="27">
        <v>9</v>
      </c>
      <c r="H810" s="27" t="s">
        <v>53</v>
      </c>
      <c r="I810" s="27" t="s">
        <v>54</v>
      </c>
      <c r="J810" s="27" t="s">
        <v>1084</v>
      </c>
      <c r="K810" s="27"/>
      <c r="L810" s="27" t="s">
        <v>61</v>
      </c>
      <c r="M810" s="27" t="s">
        <v>66</v>
      </c>
      <c r="N810" s="27">
        <v>7</v>
      </c>
      <c r="O810" s="27" t="s">
        <v>53</v>
      </c>
      <c r="P810" s="27" t="s">
        <v>57</v>
      </c>
      <c r="Q810" s="27" t="s">
        <v>1113</v>
      </c>
      <c r="R810" s="27"/>
      <c r="S810" s="27" t="s">
        <v>53</v>
      </c>
      <c r="T810" s="27"/>
      <c r="U810" s="27"/>
      <c r="V810" s="27" t="s">
        <v>1147</v>
      </c>
      <c r="W810" s="27">
        <v>12.62994</v>
      </c>
      <c r="X810" s="27">
        <v>-83.839280000000002</v>
      </c>
      <c r="Y810" s="27" t="s">
        <v>1983</v>
      </c>
      <c r="Z810" s="27" t="s">
        <v>1977</v>
      </c>
      <c r="AA810" s="27" t="s">
        <v>1928</v>
      </c>
      <c r="AB810" s="28">
        <f t="shared" si="98"/>
        <v>86.051000000000002</v>
      </c>
      <c r="AC810" s="28">
        <f ca="1">[3]!RandTruncNormal(AB810,VLOOKUP(Y810,$AZ$1:$BD$4,4,FALSE),0,VLOOKUP(Y810,$AZ$1:$BD$4,5,FALSE))</f>
        <v>88.374853537115499</v>
      </c>
      <c r="AD810" s="28">
        <f t="shared" si="99"/>
        <v>71.933222222222227</v>
      </c>
      <c r="AE810" s="28">
        <f ca="1">[3]!RandTruncNormal(AD810,VLOOKUP(Y810,$AZ$1:$BD$4,4,FALSE),0,VLOOKUP(Y810,$AZ$1:$BD$4,5,FALSE))</f>
        <v>142.02721864554906</v>
      </c>
      <c r="AF810" s="29">
        <f t="shared" si="96"/>
        <v>-0.22222222222222221</v>
      </c>
      <c r="AG810" s="29">
        <f t="shared" si="97"/>
        <v>-0.22222222222222221</v>
      </c>
      <c r="AH810" s="28">
        <f t="shared" si="103"/>
        <v>-14.117777777777777</v>
      </c>
      <c r="AI810" s="28">
        <f t="shared" si="100"/>
        <v>-14.117777777777777</v>
      </c>
      <c r="AJ810" s="13">
        <f t="shared" ca="1" si="101"/>
        <v>53.652365108433557</v>
      </c>
      <c r="AK810" s="68">
        <v>0</v>
      </c>
      <c r="AL810" s="68">
        <v>1</v>
      </c>
      <c r="AM810" s="68" t="str">
        <f t="shared" si="102"/>
        <v>Anthopogenic_roads</v>
      </c>
      <c r="AO810" s="68"/>
      <c r="AP810" s="68"/>
      <c r="AY810" s="68"/>
      <c r="AZ810" s="68"/>
    </row>
    <row r="811" spans="1:52">
      <c r="A811" s="27">
        <v>2002</v>
      </c>
      <c r="B811" s="27" t="s">
        <v>1148</v>
      </c>
      <c r="C811" s="27" t="s">
        <v>1086</v>
      </c>
      <c r="D811" s="27">
        <v>12.71604</v>
      </c>
      <c r="E811" s="27">
        <v>-83.754869999999997</v>
      </c>
      <c r="F811" s="27" t="s">
        <v>66</v>
      </c>
      <c r="G811" s="27">
        <v>9</v>
      </c>
      <c r="H811" s="27" t="s">
        <v>53</v>
      </c>
      <c r="I811" s="27" t="s">
        <v>54</v>
      </c>
      <c r="J811" s="27" t="s">
        <v>1084</v>
      </c>
      <c r="K811" s="27"/>
      <c r="L811" s="27" t="s">
        <v>61</v>
      </c>
      <c r="M811" s="27" t="s">
        <v>66</v>
      </c>
      <c r="N811" s="27">
        <v>9</v>
      </c>
      <c r="O811" s="27" t="s">
        <v>53</v>
      </c>
      <c r="P811" s="27" t="s">
        <v>54</v>
      </c>
      <c r="Q811" s="27" t="s">
        <v>1090</v>
      </c>
      <c r="R811" s="27"/>
      <c r="S811" s="27" t="s">
        <v>61</v>
      </c>
      <c r="T811" s="27"/>
      <c r="U811" s="27"/>
      <c r="V811" s="27" t="s">
        <v>1148</v>
      </c>
      <c r="W811" s="27">
        <v>12.71604</v>
      </c>
      <c r="X811" s="27">
        <v>-83.754869999999997</v>
      </c>
      <c r="Y811" s="27" t="s">
        <v>1983</v>
      </c>
      <c r="Z811" s="27" t="s">
        <v>1979</v>
      </c>
      <c r="AA811" s="27" t="s">
        <v>1928</v>
      </c>
      <c r="AB811" s="28">
        <f t="shared" si="98"/>
        <v>86.051000000000002</v>
      </c>
      <c r="AC811" s="28">
        <f ca="1">[3]!RandTruncNormal(AB811,VLOOKUP(Y811,$AZ$1:$BD$4,4,FALSE),0,VLOOKUP(Y811,$AZ$1:$BD$4,5,FALSE))</f>
        <v>20.655427127738015</v>
      </c>
      <c r="AD811" s="28">
        <f t="shared" si="99"/>
        <v>86.051000000000002</v>
      </c>
      <c r="AE811" s="28">
        <f ca="1">[3]!RandTruncNormal(AD811,VLOOKUP(Y811,$AZ$1:$BD$4,4,FALSE),0,VLOOKUP(Y811,$AZ$1:$BD$4,5,FALSE))</f>
        <v>75.246239545144377</v>
      </c>
      <c r="AF811" s="29">
        <f t="shared" si="96"/>
        <v>0</v>
      </c>
      <c r="AG811" s="29">
        <f t="shared" si="97"/>
        <v>0</v>
      </c>
      <c r="AH811" s="28">
        <f t="shared" si="103"/>
        <v>0</v>
      </c>
      <c r="AI811" s="28">
        <f t="shared" si="100"/>
        <v>0</v>
      </c>
      <c r="AJ811" s="13">
        <f t="shared" ca="1" si="101"/>
        <v>54.590812417406362</v>
      </c>
      <c r="AK811" s="68">
        <v>0</v>
      </c>
      <c r="AL811" s="68">
        <v>1</v>
      </c>
      <c r="AM811" s="68" t="str">
        <f t="shared" si="102"/>
        <v>Anthopogenic_roads</v>
      </c>
      <c r="AO811" s="68"/>
      <c r="AP811" s="68"/>
      <c r="AY811" s="68"/>
      <c r="AZ811" s="68"/>
    </row>
    <row r="812" spans="1:52">
      <c r="A812" s="27">
        <v>2006</v>
      </c>
      <c r="B812" s="27" t="s">
        <v>1149</v>
      </c>
      <c r="C812" s="27" t="s">
        <v>1086</v>
      </c>
      <c r="D812" s="27">
        <v>12.800940000000001</v>
      </c>
      <c r="E812" s="27">
        <v>-84.26397</v>
      </c>
      <c r="F812" s="27" t="s">
        <v>65</v>
      </c>
      <c r="G812" s="27">
        <v>4</v>
      </c>
      <c r="H812" s="27" t="s">
        <v>53</v>
      </c>
      <c r="I812" s="27" t="s">
        <v>54</v>
      </c>
      <c r="J812" s="27" t="s">
        <v>1093</v>
      </c>
      <c r="K812" s="27"/>
      <c r="L812" s="27" t="s">
        <v>61</v>
      </c>
      <c r="M812" s="27" t="s">
        <v>66</v>
      </c>
      <c r="N812" s="27">
        <v>7</v>
      </c>
      <c r="O812" s="27" t="s">
        <v>53</v>
      </c>
      <c r="P812" s="27" t="s">
        <v>57</v>
      </c>
      <c r="Q812" s="27" t="s">
        <v>1117</v>
      </c>
      <c r="R812" s="27"/>
      <c r="S812" s="27" t="s">
        <v>53</v>
      </c>
      <c r="T812" s="27"/>
      <c r="U812" s="27"/>
      <c r="V812" s="27" t="s">
        <v>1149</v>
      </c>
      <c r="W812" s="27">
        <v>12.800940000000001</v>
      </c>
      <c r="X812" s="27">
        <v>-84.26397</v>
      </c>
      <c r="Y812" s="27" t="s">
        <v>1983</v>
      </c>
      <c r="Z812" s="27" t="s">
        <v>1982</v>
      </c>
      <c r="AA812" s="27" t="s">
        <v>1929</v>
      </c>
      <c r="AB812" s="28">
        <f t="shared" si="98"/>
        <v>50.756555555555551</v>
      </c>
      <c r="AC812" s="28">
        <f ca="1">[3]!RandTruncNormal(AB812,VLOOKUP(Y812,$AZ$1:$BD$4,4,FALSE),0,VLOOKUP(Y812,$AZ$1:$BD$4,5,FALSE))</f>
        <v>39.439246505603641</v>
      </c>
      <c r="AD812" s="28">
        <f t="shared" si="99"/>
        <v>71.933222222222227</v>
      </c>
      <c r="AE812" s="28">
        <f ca="1">[3]!RandTruncNormal(AD812,VLOOKUP(Y812,$AZ$1:$BD$4,4,FALSE),0,VLOOKUP(Y812,$AZ$1:$BD$4,5,FALSE))</f>
        <v>52.756448379923519</v>
      </c>
      <c r="AF812" s="29">
        <f t="shared" si="96"/>
        <v>0.33333333333333331</v>
      </c>
      <c r="AG812" s="29">
        <f t="shared" si="97"/>
        <v>0.33333333333333331</v>
      </c>
      <c r="AH812" s="28">
        <f t="shared" si="103"/>
        <v>21.176666666666666</v>
      </c>
      <c r="AI812" s="28">
        <f t="shared" si="100"/>
        <v>21.176666666666666</v>
      </c>
      <c r="AJ812" s="13">
        <f t="shared" ca="1" si="101"/>
        <v>13.317201874319878</v>
      </c>
      <c r="AK812" s="68">
        <v>0</v>
      </c>
      <c r="AL812" s="68">
        <v>0</v>
      </c>
      <c r="AM812" s="68" t="str">
        <f t="shared" si="102"/>
        <v>Non-Anthropogenic</v>
      </c>
      <c r="AO812" s="68"/>
      <c r="AP812" s="68"/>
      <c r="AY812" s="68"/>
      <c r="AZ812" s="68"/>
    </row>
    <row r="813" spans="1:52">
      <c r="A813" s="27">
        <v>2007</v>
      </c>
      <c r="B813" s="27" t="s">
        <v>1150</v>
      </c>
      <c r="C813" s="27" t="s">
        <v>1086</v>
      </c>
      <c r="D813" s="27">
        <v>12.79998</v>
      </c>
      <c r="E813" s="27">
        <v>-84.009249999999994</v>
      </c>
      <c r="F813" s="27" t="s">
        <v>66</v>
      </c>
      <c r="G813" s="27">
        <v>9</v>
      </c>
      <c r="H813" s="27" t="s">
        <v>53</v>
      </c>
      <c r="I813" s="27" t="s">
        <v>54</v>
      </c>
      <c r="J813" s="27" t="s">
        <v>1100</v>
      </c>
      <c r="K813" s="27"/>
      <c r="L813" s="27" t="s">
        <v>61</v>
      </c>
      <c r="M813" s="27" t="s">
        <v>66</v>
      </c>
      <c r="N813" s="27">
        <v>9</v>
      </c>
      <c r="O813" s="27" t="s">
        <v>56</v>
      </c>
      <c r="P813" s="27" t="s">
        <v>57</v>
      </c>
      <c r="Q813" s="27" t="s">
        <v>1119</v>
      </c>
      <c r="R813" s="27"/>
      <c r="S813" s="27" t="s">
        <v>53</v>
      </c>
      <c r="T813" s="27"/>
      <c r="U813" s="27"/>
      <c r="V813" s="27" t="s">
        <v>1150</v>
      </c>
      <c r="W813" s="27">
        <v>12.79998</v>
      </c>
      <c r="X813" s="27">
        <v>-84.009249999999994</v>
      </c>
      <c r="Y813" s="27" t="s">
        <v>1983</v>
      </c>
      <c r="Z813" s="27" t="s">
        <v>1979</v>
      </c>
      <c r="AA813" s="27" t="s">
        <v>1929</v>
      </c>
      <c r="AB813" s="28">
        <f t="shared" si="98"/>
        <v>86.051000000000002</v>
      </c>
      <c r="AC813" s="28">
        <f ca="1">[3]!RandTruncNormal(AB813,VLOOKUP(Y813,$AZ$1:$BD$4,4,FALSE),0,VLOOKUP(Y813,$AZ$1:$BD$4,5,FALSE))</f>
        <v>18.945693825664915</v>
      </c>
      <c r="AD813" s="28">
        <f t="shared" si="99"/>
        <v>86.051000000000002</v>
      </c>
      <c r="AE813" s="28">
        <f ca="1">[3]!RandTruncNormal(AD813,VLOOKUP(Y813,$AZ$1:$BD$4,4,FALSE),0,VLOOKUP(Y813,$AZ$1:$BD$4,5,FALSE))</f>
        <v>73.662100059500233</v>
      </c>
      <c r="AF813" s="29">
        <f t="shared" si="96"/>
        <v>0</v>
      </c>
      <c r="AG813" s="29">
        <f t="shared" si="97"/>
        <v>0</v>
      </c>
      <c r="AH813" s="28">
        <f t="shared" si="103"/>
        <v>0</v>
      </c>
      <c r="AI813" s="28">
        <f t="shared" si="100"/>
        <v>0</v>
      </c>
      <c r="AJ813" s="13">
        <f t="shared" ca="1" si="101"/>
        <v>54.716406233835315</v>
      </c>
      <c r="AK813" s="68">
        <v>0</v>
      </c>
      <c r="AL813" s="68">
        <v>0</v>
      </c>
      <c r="AM813" s="68" t="str">
        <f t="shared" si="102"/>
        <v>Non-Anthropogenic</v>
      </c>
      <c r="AO813" s="68"/>
      <c r="AP813" s="68"/>
      <c r="AY813" s="68"/>
      <c r="AZ813" s="68"/>
    </row>
    <row r="814" spans="1:52">
      <c r="A814" s="27">
        <v>2013</v>
      </c>
      <c r="B814" s="27" t="s">
        <v>1151</v>
      </c>
      <c r="C814" s="27" t="s">
        <v>1086</v>
      </c>
      <c r="D814" s="27">
        <v>12.88603</v>
      </c>
      <c r="E814" s="27">
        <v>-83.924880000000002</v>
      </c>
      <c r="F814" s="27" t="s">
        <v>66</v>
      </c>
      <c r="G814" s="27">
        <v>9</v>
      </c>
      <c r="H814" s="27" t="s">
        <v>53</v>
      </c>
      <c r="I814" s="27" t="s">
        <v>54</v>
      </c>
      <c r="J814" s="27" t="s">
        <v>1084</v>
      </c>
      <c r="K814" s="27"/>
      <c r="L814" s="27" t="s">
        <v>61</v>
      </c>
      <c r="M814" s="27" t="s">
        <v>66</v>
      </c>
      <c r="N814" s="27">
        <v>9</v>
      </c>
      <c r="O814" s="27" t="s">
        <v>53</v>
      </c>
      <c r="P814" s="27" t="s">
        <v>54</v>
      </c>
      <c r="Q814" s="27" t="s">
        <v>1119</v>
      </c>
      <c r="R814" s="27"/>
      <c r="S814" s="27" t="s">
        <v>61</v>
      </c>
      <c r="T814" s="27"/>
      <c r="U814" s="27"/>
      <c r="V814" s="27" t="s">
        <v>1151</v>
      </c>
      <c r="W814" s="27">
        <v>12.88603</v>
      </c>
      <c r="X814" s="27">
        <v>-83.924880000000002</v>
      </c>
      <c r="Y814" s="27" t="s">
        <v>1983</v>
      </c>
      <c r="Z814" s="27" t="s">
        <v>1979</v>
      </c>
      <c r="AA814" s="27" t="s">
        <v>1929</v>
      </c>
      <c r="AB814" s="28">
        <f t="shared" si="98"/>
        <v>86.051000000000002</v>
      </c>
      <c r="AC814" s="28">
        <f ca="1">[3]!RandTruncNormal(AB814,VLOOKUP(Y814,$AZ$1:$BD$4,4,FALSE),0,VLOOKUP(Y814,$AZ$1:$BD$4,5,FALSE))</f>
        <v>139.05130792978383</v>
      </c>
      <c r="AD814" s="28">
        <f t="shared" si="99"/>
        <v>86.051000000000002</v>
      </c>
      <c r="AE814" s="28">
        <f ca="1">[3]!RandTruncNormal(AD814,VLOOKUP(Y814,$AZ$1:$BD$4,4,FALSE),0,VLOOKUP(Y814,$AZ$1:$BD$4,5,FALSE))</f>
        <v>105.10909418315141</v>
      </c>
      <c r="AF814" s="29">
        <f t="shared" si="96"/>
        <v>0</v>
      </c>
      <c r="AG814" s="29">
        <f t="shared" si="97"/>
        <v>0</v>
      </c>
      <c r="AH814" s="28">
        <f t="shared" si="103"/>
        <v>0</v>
      </c>
      <c r="AI814" s="28">
        <f t="shared" si="100"/>
        <v>0</v>
      </c>
      <c r="AJ814" s="13">
        <f t="shared" ca="1" si="101"/>
        <v>-33.942213746632419</v>
      </c>
      <c r="AK814" s="68">
        <v>0</v>
      </c>
      <c r="AL814" s="68">
        <v>0</v>
      </c>
      <c r="AM814" s="68" t="str">
        <f t="shared" si="102"/>
        <v>Non-Anthropogenic</v>
      </c>
      <c r="AO814" s="68"/>
      <c r="AP814" s="68"/>
      <c r="AY814" s="68"/>
      <c r="AZ814" s="68"/>
    </row>
    <row r="815" spans="1:52">
      <c r="A815" s="27">
        <v>2014</v>
      </c>
      <c r="B815" s="27" t="s">
        <v>1152</v>
      </c>
      <c r="C815" s="27" t="s">
        <v>1086</v>
      </c>
      <c r="D815" s="27">
        <v>12.88496</v>
      </c>
      <c r="E815" s="27">
        <v>-83.67022</v>
      </c>
      <c r="F815" s="27" t="s">
        <v>66</v>
      </c>
      <c r="G815" s="27">
        <v>9</v>
      </c>
      <c r="H815" s="27" t="s">
        <v>53</v>
      </c>
      <c r="I815" s="27" t="s">
        <v>54</v>
      </c>
      <c r="J815" s="27" t="s">
        <v>1084</v>
      </c>
      <c r="K815" s="27"/>
      <c r="L815" s="27" t="s">
        <v>61</v>
      </c>
      <c r="M815" s="27" t="s">
        <v>66</v>
      </c>
      <c r="N815" s="27">
        <v>9</v>
      </c>
      <c r="O815" s="27" t="s">
        <v>53</v>
      </c>
      <c r="P815" s="27" t="s">
        <v>54</v>
      </c>
      <c r="Q815" s="27" t="s">
        <v>1090</v>
      </c>
      <c r="R815" s="27"/>
      <c r="S815" s="27" t="s">
        <v>61</v>
      </c>
      <c r="T815" s="27"/>
      <c r="U815" s="27"/>
      <c r="V815" s="27" t="s">
        <v>1152</v>
      </c>
      <c r="W815" s="27">
        <v>12.88496</v>
      </c>
      <c r="X815" s="27">
        <v>-83.67022</v>
      </c>
      <c r="Y815" s="27" t="s">
        <v>1983</v>
      </c>
      <c r="Z815" s="27" t="s">
        <v>1979</v>
      </c>
      <c r="AA815" s="27" t="s">
        <v>1929</v>
      </c>
      <c r="AB815" s="28">
        <f t="shared" si="98"/>
        <v>86.051000000000002</v>
      </c>
      <c r="AC815" s="28">
        <f ca="1">[3]!RandTruncNormal(AB815,VLOOKUP(Y815,$AZ$1:$BD$4,4,FALSE),0,VLOOKUP(Y815,$AZ$1:$BD$4,5,FALSE))</f>
        <v>108.9354019402451</v>
      </c>
      <c r="AD815" s="28">
        <f t="shared" si="99"/>
        <v>86.051000000000002</v>
      </c>
      <c r="AE815" s="28">
        <f ca="1">[3]!RandTruncNormal(AD815,VLOOKUP(Y815,$AZ$1:$BD$4,4,FALSE),0,VLOOKUP(Y815,$AZ$1:$BD$4,5,FALSE))</f>
        <v>79.725998489192037</v>
      </c>
      <c r="AF815" s="29">
        <f t="shared" si="96"/>
        <v>0</v>
      </c>
      <c r="AG815" s="29">
        <f t="shared" si="97"/>
        <v>0</v>
      </c>
      <c r="AH815" s="28">
        <f t="shared" si="103"/>
        <v>0</v>
      </c>
      <c r="AI815" s="28">
        <f t="shared" si="100"/>
        <v>0</v>
      </c>
      <c r="AJ815" s="13">
        <f t="shared" ca="1" si="101"/>
        <v>-29.209403451053063</v>
      </c>
      <c r="AK815" s="68">
        <v>1</v>
      </c>
      <c r="AL815" s="68">
        <v>0</v>
      </c>
      <c r="AM815" s="68" t="str">
        <f t="shared" si="102"/>
        <v>Anthropogenic_rivers</v>
      </c>
      <c r="AO815" s="68"/>
      <c r="AP815" s="68"/>
      <c r="AY815" s="68"/>
      <c r="AZ815" s="68"/>
    </row>
    <row r="816" spans="1:52">
      <c r="A816" s="27">
        <v>2018</v>
      </c>
      <c r="B816" s="27" t="s">
        <v>1153</v>
      </c>
      <c r="C816" s="27" t="s">
        <v>1086</v>
      </c>
      <c r="D816" s="27">
        <v>12.970940000000001</v>
      </c>
      <c r="E816" s="27">
        <v>-84.434020000000004</v>
      </c>
      <c r="F816" s="27" t="s">
        <v>65</v>
      </c>
      <c r="G816" s="27">
        <v>3</v>
      </c>
      <c r="H816" s="27" t="s">
        <v>53</v>
      </c>
      <c r="I816" s="27" t="s">
        <v>54</v>
      </c>
      <c r="J816" s="27" t="s">
        <v>1087</v>
      </c>
      <c r="K816" s="27"/>
      <c r="L816" s="27" t="s">
        <v>61</v>
      </c>
      <c r="M816" s="27" t="s">
        <v>65</v>
      </c>
      <c r="N816" s="27">
        <v>6</v>
      </c>
      <c r="O816" s="27" t="s">
        <v>53</v>
      </c>
      <c r="P816" s="27" t="s">
        <v>57</v>
      </c>
      <c r="Q816" s="27" t="s">
        <v>1115</v>
      </c>
      <c r="R816" s="27"/>
      <c r="S816" s="27" t="s">
        <v>53</v>
      </c>
      <c r="T816" s="27"/>
      <c r="U816" s="27"/>
      <c r="V816" s="27" t="s">
        <v>1153</v>
      </c>
      <c r="W816" s="27">
        <v>12.970940000000001</v>
      </c>
      <c r="X816" s="27">
        <v>-84.434020000000004</v>
      </c>
      <c r="Y816" s="27" t="s">
        <v>1983</v>
      </c>
      <c r="Z816" s="27" t="s">
        <v>1982</v>
      </c>
      <c r="AA816" s="27" t="s">
        <v>1929</v>
      </c>
      <c r="AB816" s="28">
        <f t="shared" si="98"/>
        <v>43.697666666666663</v>
      </c>
      <c r="AC816" s="28">
        <f ca="1">[3]!RandTruncNormal(AB816,VLOOKUP(Y816,$AZ$1:$BD$4,4,FALSE),0,VLOOKUP(Y816,$AZ$1:$BD$4,5,FALSE))</f>
        <v>79.673811230146612</v>
      </c>
      <c r="AD816" s="28">
        <f t="shared" si="99"/>
        <v>64.87433333333334</v>
      </c>
      <c r="AE816" s="28">
        <f ca="1">[3]!RandTruncNormal(AD816,VLOOKUP(Y816,$AZ$1:$BD$4,4,FALSE),0,VLOOKUP(Y816,$AZ$1:$BD$4,5,FALSE))</f>
        <v>48.404664880151053</v>
      </c>
      <c r="AF816" s="29">
        <f t="shared" si="96"/>
        <v>0.33333333333333331</v>
      </c>
      <c r="AG816" s="29">
        <f t="shared" si="97"/>
        <v>0.33333333333333331</v>
      </c>
      <c r="AH816" s="28">
        <f t="shared" si="103"/>
        <v>21.176666666666666</v>
      </c>
      <c r="AI816" s="28">
        <f t="shared" si="100"/>
        <v>21.176666666666666</v>
      </c>
      <c r="AJ816" s="13">
        <f t="shared" ca="1" si="101"/>
        <v>-31.269146349995559</v>
      </c>
      <c r="AK816" s="68">
        <v>0</v>
      </c>
      <c r="AL816" s="68">
        <v>1</v>
      </c>
      <c r="AM816" s="68" t="str">
        <f t="shared" si="102"/>
        <v>Anthopogenic_roads</v>
      </c>
      <c r="AO816" s="68"/>
      <c r="AP816" s="68"/>
      <c r="AY816" s="68"/>
      <c r="AZ816" s="68"/>
    </row>
    <row r="817" spans="1:52">
      <c r="A817" s="27">
        <v>2020</v>
      </c>
      <c r="B817" s="27" t="s">
        <v>1154</v>
      </c>
      <c r="C817" s="27" t="s">
        <v>1086</v>
      </c>
      <c r="D817" s="27">
        <v>12.97091</v>
      </c>
      <c r="E817" s="27">
        <v>-83.923839999999998</v>
      </c>
      <c r="F817" s="27" t="s">
        <v>66</v>
      </c>
      <c r="G817" s="27">
        <v>9</v>
      </c>
      <c r="H817" s="27" t="s">
        <v>53</v>
      </c>
      <c r="I817" s="27" t="s">
        <v>54</v>
      </c>
      <c r="J817" s="27" t="s">
        <v>780</v>
      </c>
      <c r="K817" s="27"/>
      <c r="L817" s="27" t="s">
        <v>61</v>
      </c>
      <c r="M817" s="27" t="s">
        <v>66</v>
      </c>
      <c r="N817" s="27">
        <v>9</v>
      </c>
      <c r="O817" s="27" t="s">
        <v>53</v>
      </c>
      <c r="P817" s="27" t="s">
        <v>57</v>
      </c>
      <c r="Q817" s="27" t="s">
        <v>1119</v>
      </c>
      <c r="R817" s="27"/>
      <c r="S817" s="27" t="s">
        <v>53</v>
      </c>
      <c r="T817" s="27"/>
      <c r="U817" s="27"/>
      <c r="V817" s="27" t="s">
        <v>1154</v>
      </c>
      <c r="W817" s="27">
        <v>12.97091</v>
      </c>
      <c r="X817" s="27">
        <v>-83.923839999999998</v>
      </c>
      <c r="Y817" s="27" t="s">
        <v>1983</v>
      </c>
      <c r="Z817" s="27" t="s">
        <v>1979</v>
      </c>
      <c r="AA817" s="27" t="s">
        <v>1929</v>
      </c>
      <c r="AB817" s="28">
        <f t="shared" si="98"/>
        <v>86.051000000000002</v>
      </c>
      <c r="AC817" s="28">
        <f ca="1">[3]!RandTruncNormal(AB817,VLOOKUP(Y817,$AZ$1:$BD$4,4,FALSE),0,VLOOKUP(Y817,$AZ$1:$BD$4,5,FALSE))</f>
        <v>87.439753488288062</v>
      </c>
      <c r="AD817" s="28">
        <f t="shared" si="99"/>
        <v>86.051000000000002</v>
      </c>
      <c r="AE817" s="28">
        <f ca="1">[3]!RandTruncNormal(AD817,VLOOKUP(Y817,$AZ$1:$BD$4,4,FALSE),0,VLOOKUP(Y817,$AZ$1:$BD$4,5,FALSE))</f>
        <v>38.299331315912887</v>
      </c>
      <c r="AF817" s="29">
        <f t="shared" si="96"/>
        <v>0</v>
      </c>
      <c r="AG817" s="29">
        <f t="shared" si="97"/>
        <v>0</v>
      </c>
      <c r="AH817" s="28">
        <f t="shared" si="103"/>
        <v>0</v>
      </c>
      <c r="AI817" s="28">
        <f t="shared" si="100"/>
        <v>0</v>
      </c>
      <c r="AJ817" s="13">
        <f t="shared" ca="1" si="101"/>
        <v>-49.140422172375175</v>
      </c>
      <c r="AK817" s="68">
        <v>0</v>
      </c>
      <c r="AL817" s="68">
        <v>0</v>
      </c>
      <c r="AM817" s="68" t="str">
        <f t="shared" si="102"/>
        <v>Non-Anthropogenic</v>
      </c>
      <c r="AO817" s="68"/>
      <c r="AP817" s="68"/>
      <c r="AY817" s="68"/>
      <c r="AZ817" s="68"/>
    </row>
    <row r="818" spans="1:52">
      <c r="A818" s="27">
        <v>2021</v>
      </c>
      <c r="B818" s="27" t="s">
        <v>1155</v>
      </c>
      <c r="C818" s="27" t="s">
        <v>1086</v>
      </c>
      <c r="D818" s="27">
        <v>12.96982</v>
      </c>
      <c r="E818" s="27">
        <v>-83.669089999999997</v>
      </c>
      <c r="F818" s="27" t="s">
        <v>66</v>
      </c>
      <c r="G818" s="27">
        <v>9</v>
      </c>
      <c r="H818" s="27" t="s">
        <v>53</v>
      </c>
      <c r="I818" s="27" t="s">
        <v>54</v>
      </c>
      <c r="J818" s="27" t="s">
        <v>1084</v>
      </c>
      <c r="K818" s="27"/>
      <c r="L818" s="27" t="s">
        <v>61</v>
      </c>
      <c r="M818" s="27" t="s">
        <v>66</v>
      </c>
      <c r="N818" s="27">
        <v>9</v>
      </c>
      <c r="O818" s="27" t="s">
        <v>53</v>
      </c>
      <c r="P818" s="27" t="s">
        <v>54</v>
      </c>
      <c r="Q818" s="27" t="s">
        <v>1090</v>
      </c>
      <c r="R818" s="27"/>
      <c r="S818" s="27" t="s">
        <v>61</v>
      </c>
      <c r="T818" s="27"/>
      <c r="U818" s="27"/>
      <c r="V818" s="27" t="s">
        <v>1155</v>
      </c>
      <c r="W818" s="27">
        <v>12.96982</v>
      </c>
      <c r="X818" s="27">
        <v>-83.669089999999997</v>
      </c>
      <c r="Y818" s="27" t="s">
        <v>1983</v>
      </c>
      <c r="Z818" s="27" t="s">
        <v>1979</v>
      </c>
      <c r="AA818" s="27" t="s">
        <v>1929</v>
      </c>
      <c r="AB818" s="28">
        <f t="shared" si="98"/>
        <v>86.051000000000002</v>
      </c>
      <c r="AC818" s="28">
        <f ca="1">[3]!RandTruncNormal(AB818,VLOOKUP(Y818,$AZ$1:$BD$4,4,FALSE),0,VLOOKUP(Y818,$AZ$1:$BD$4,5,FALSE))</f>
        <v>42.476658010885181</v>
      </c>
      <c r="AD818" s="28">
        <f t="shared" si="99"/>
        <v>86.051000000000002</v>
      </c>
      <c r="AE818" s="28">
        <f ca="1">[3]!RandTruncNormal(AD818,VLOOKUP(Y818,$AZ$1:$BD$4,4,FALSE),0,VLOOKUP(Y818,$AZ$1:$BD$4,5,FALSE))</f>
        <v>113.90099608065555</v>
      </c>
      <c r="AF818" s="29">
        <f t="shared" si="96"/>
        <v>0</v>
      </c>
      <c r="AG818" s="29">
        <f t="shared" si="97"/>
        <v>0</v>
      </c>
      <c r="AH818" s="28">
        <f t="shared" si="103"/>
        <v>0</v>
      </c>
      <c r="AI818" s="28">
        <f t="shared" si="100"/>
        <v>0</v>
      </c>
      <c r="AJ818" s="13">
        <f t="shared" ca="1" si="101"/>
        <v>71.424338069770357</v>
      </c>
      <c r="AK818" s="68">
        <v>1</v>
      </c>
      <c r="AL818" s="68">
        <v>0</v>
      </c>
      <c r="AM818" s="68" t="str">
        <f t="shared" si="102"/>
        <v>Anthropogenic_rivers</v>
      </c>
      <c r="AO818" s="68"/>
      <c r="AP818" s="68"/>
      <c r="AY818" s="68"/>
      <c r="AZ818" s="68"/>
    </row>
    <row r="819" spans="1:52">
      <c r="A819" s="27">
        <v>2029</v>
      </c>
      <c r="B819" s="27" t="s">
        <v>1156</v>
      </c>
      <c r="C819" s="27" t="s">
        <v>1086</v>
      </c>
      <c r="D819" s="27">
        <v>13.05602</v>
      </c>
      <c r="E819" s="27">
        <v>-83.754869999999997</v>
      </c>
      <c r="F819" s="27" t="s">
        <v>65</v>
      </c>
      <c r="G819" s="27">
        <v>4</v>
      </c>
      <c r="H819" s="27" t="s">
        <v>61</v>
      </c>
      <c r="I819" s="27" t="s">
        <v>54</v>
      </c>
      <c r="J819" s="27" t="s">
        <v>1096</v>
      </c>
      <c r="K819" s="27"/>
      <c r="L819" s="27" t="s">
        <v>61</v>
      </c>
      <c r="M819" s="27" t="s">
        <v>65</v>
      </c>
      <c r="N819" s="27">
        <v>4</v>
      </c>
      <c r="O819" s="27" t="s">
        <v>53</v>
      </c>
      <c r="P819" s="27" t="s">
        <v>54</v>
      </c>
      <c r="Q819" s="27" t="s">
        <v>1098</v>
      </c>
      <c r="R819" s="27"/>
      <c r="S819" s="27" t="s">
        <v>61</v>
      </c>
      <c r="T819" s="27"/>
      <c r="U819" s="27"/>
      <c r="V819" s="27" t="s">
        <v>1156</v>
      </c>
      <c r="W819" s="27">
        <v>13.05602</v>
      </c>
      <c r="X819" s="27">
        <v>-83.754869999999997</v>
      </c>
      <c r="Y819" s="27" t="s">
        <v>1983</v>
      </c>
      <c r="Z819" s="27" t="s">
        <v>1979</v>
      </c>
      <c r="AA819" s="27" t="s">
        <v>1928</v>
      </c>
      <c r="AB819" s="28">
        <f t="shared" si="98"/>
        <v>50.756555555555551</v>
      </c>
      <c r="AC819" s="28">
        <f ca="1">[3]!RandTruncNormal(AB819,VLOOKUP(Y819,$AZ$1:$BD$4,4,FALSE),0,VLOOKUP(Y819,$AZ$1:$BD$4,5,FALSE))</f>
        <v>122.87195062519189</v>
      </c>
      <c r="AD819" s="28">
        <f t="shared" si="99"/>
        <v>50.756555555555551</v>
      </c>
      <c r="AE819" s="28">
        <f ca="1">[3]!RandTruncNormal(AD819,VLOOKUP(Y819,$AZ$1:$BD$4,4,FALSE),0,VLOOKUP(Y819,$AZ$1:$BD$4,5,FALSE))</f>
        <v>85.537277346681435</v>
      </c>
      <c r="AF819" s="29">
        <f t="shared" si="96"/>
        <v>0</v>
      </c>
      <c r="AG819" s="29">
        <f t="shared" si="97"/>
        <v>0</v>
      </c>
      <c r="AH819" s="28">
        <f t="shared" si="103"/>
        <v>0</v>
      </c>
      <c r="AI819" s="28">
        <f t="shared" si="100"/>
        <v>0</v>
      </c>
      <c r="AJ819" s="13">
        <f t="shared" ca="1" si="101"/>
        <v>-37.334673278510451</v>
      </c>
      <c r="AK819" s="68">
        <v>1</v>
      </c>
      <c r="AL819" s="68">
        <v>1</v>
      </c>
      <c r="AM819" s="68" t="str">
        <f t="shared" si="102"/>
        <v>Anthropogenic_roads_rivers</v>
      </c>
      <c r="AO819" s="68"/>
      <c r="AP819" s="68"/>
      <c r="AY819" s="68"/>
      <c r="AZ819" s="68"/>
    </row>
    <row r="820" spans="1:52">
      <c r="A820" s="27">
        <v>2031</v>
      </c>
      <c r="B820" s="27" t="s">
        <v>1157</v>
      </c>
      <c r="C820" s="27" t="s">
        <v>1086</v>
      </c>
      <c r="D820" s="27">
        <v>12.37557</v>
      </c>
      <c r="E820" s="27">
        <v>-83.797619999999995</v>
      </c>
      <c r="F820" s="27" t="s">
        <v>66</v>
      </c>
      <c r="G820" s="27">
        <v>9</v>
      </c>
      <c r="H820" s="27" t="s">
        <v>53</v>
      </c>
      <c r="I820" s="27" t="s">
        <v>54</v>
      </c>
      <c r="J820" s="27" t="s">
        <v>1084</v>
      </c>
      <c r="K820" s="27"/>
      <c r="L820" s="27" t="s">
        <v>61</v>
      </c>
      <c r="M820" s="27" t="s">
        <v>66</v>
      </c>
      <c r="N820" s="27">
        <v>8</v>
      </c>
      <c r="O820" s="27" t="s">
        <v>53</v>
      </c>
      <c r="P820" s="27" t="s">
        <v>57</v>
      </c>
      <c r="Q820" s="27" t="s">
        <v>1104</v>
      </c>
      <c r="R820" s="27"/>
      <c r="S820" s="27" t="s">
        <v>53</v>
      </c>
      <c r="T820" s="27"/>
      <c r="U820" s="27"/>
      <c r="V820" s="27" t="s">
        <v>1157</v>
      </c>
      <c r="W820" s="27">
        <v>12.37557</v>
      </c>
      <c r="X820" s="27">
        <v>-83.797619999999995</v>
      </c>
      <c r="Y820" s="27" t="s">
        <v>1983</v>
      </c>
      <c r="Z820" s="27" t="s">
        <v>1977</v>
      </c>
      <c r="AA820" s="27" t="s">
        <v>1929</v>
      </c>
      <c r="AB820" s="28">
        <f t="shared" si="98"/>
        <v>86.051000000000002</v>
      </c>
      <c r="AC820" s="28">
        <f ca="1">[3]!RandTruncNormal(AB820,VLOOKUP(Y820,$AZ$1:$BD$4,4,FALSE),0,VLOOKUP(Y820,$AZ$1:$BD$4,5,FALSE))</f>
        <v>70.04090514409468</v>
      </c>
      <c r="AD820" s="28">
        <f t="shared" si="99"/>
        <v>78.992111111111114</v>
      </c>
      <c r="AE820" s="28">
        <f ca="1">[3]!RandTruncNormal(AD820,VLOOKUP(Y820,$AZ$1:$BD$4,4,FALSE),0,VLOOKUP(Y820,$AZ$1:$BD$4,5,FALSE))</f>
        <v>56.341425652526141</v>
      </c>
      <c r="AF820" s="29">
        <f t="shared" si="96"/>
        <v>-0.1111111111111111</v>
      </c>
      <c r="AG820" s="29">
        <f t="shared" si="97"/>
        <v>0</v>
      </c>
      <c r="AH820" s="28">
        <f t="shared" si="103"/>
        <v>0</v>
      </c>
      <c r="AI820" s="28">
        <f t="shared" si="100"/>
        <v>-7.0588888888888883</v>
      </c>
      <c r="AJ820" s="13">
        <f t="shared" ca="1" si="101"/>
        <v>-13.699479491568539</v>
      </c>
      <c r="AK820" s="68">
        <v>0</v>
      </c>
      <c r="AL820" s="68">
        <v>0</v>
      </c>
      <c r="AM820" s="68" t="str">
        <f t="shared" si="102"/>
        <v>Non-Anthropogenic</v>
      </c>
      <c r="AO820" s="68"/>
      <c r="AP820" s="68"/>
      <c r="AY820" s="68"/>
      <c r="AZ820" s="68"/>
    </row>
    <row r="821" spans="1:52">
      <c r="A821" s="27">
        <v>2042</v>
      </c>
      <c r="B821" s="27" t="s">
        <v>1158</v>
      </c>
      <c r="C821" s="27" t="s">
        <v>1086</v>
      </c>
      <c r="D821" s="27">
        <v>12.715540000000001</v>
      </c>
      <c r="E821" s="27">
        <v>-83.882570000000001</v>
      </c>
      <c r="F821" s="27" t="s">
        <v>66</v>
      </c>
      <c r="G821" s="27">
        <v>9</v>
      </c>
      <c r="H821" s="27" t="s">
        <v>53</v>
      </c>
      <c r="I821" s="27" t="s">
        <v>54</v>
      </c>
      <c r="J821" s="27" t="s">
        <v>1084</v>
      </c>
      <c r="K821" s="27"/>
      <c r="L821" s="27" t="s">
        <v>61</v>
      </c>
      <c r="M821" s="27" t="s">
        <v>66</v>
      </c>
      <c r="N821" s="27">
        <v>9</v>
      </c>
      <c r="O821" s="27" t="s">
        <v>53</v>
      </c>
      <c r="P821" s="27" t="s">
        <v>54</v>
      </c>
      <c r="Q821" s="27" t="s">
        <v>1090</v>
      </c>
      <c r="R821" s="27"/>
      <c r="S821" s="27" t="s">
        <v>61</v>
      </c>
      <c r="T821" s="27"/>
      <c r="U821" s="27"/>
      <c r="V821" s="27" t="s">
        <v>1158</v>
      </c>
      <c r="W821" s="27">
        <v>12.715540000000001</v>
      </c>
      <c r="X821" s="27">
        <v>-83.882570000000001</v>
      </c>
      <c r="Y821" s="27" t="s">
        <v>1983</v>
      </c>
      <c r="Z821" s="27" t="s">
        <v>1979</v>
      </c>
      <c r="AA821" s="27" t="s">
        <v>1929</v>
      </c>
      <c r="AB821" s="28">
        <f t="shared" si="98"/>
        <v>86.051000000000002</v>
      </c>
      <c r="AC821" s="28">
        <f ca="1">[3]!RandTruncNormal(AB821,VLOOKUP(Y821,$AZ$1:$BD$4,4,FALSE),0,VLOOKUP(Y821,$AZ$1:$BD$4,5,FALSE))</f>
        <v>83.667617114329317</v>
      </c>
      <c r="AD821" s="28">
        <f t="shared" si="99"/>
        <v>86.051000000000002</v>
      </c>
      <c r="AE821" s="28">
        <f ca="1">[3]!RandTruncNormal(AD821,VLOOKUP(Y821,$AZ$1:$BD$4,4,FALSE),0,VLOOKUP(Y821,$AZ$1:$BD$4,5,FALSE))</f>
        <v>93.471333209643518</v>
      </c>
      <c r="AF821" s="29">
        <f t="shared" si="96"/>
        <v>0</v>
      </c>
      <c r="AG821" s="29">
        <f t="shared" si="97"/>
        <v>0</v>
      </c>
      <c r="AH821" s="28">
        <f t="shared" si="103"/>
        <v>0</v>
      </c>
      <c r="AI821" s="28">
        <f t="shared" si="100"/>
        <v>0</v>
      </c>
      <c r="AJ821" s="13">
        <f t="shared" ca="1" si="101"/>
        <v>9.8037160953142006</v>
      </c>
      <c r="AK821" s="68">
        <v>0</v>
      </c>
      <c r="AL821" s="68">
        <v>0</v>
      </c>
      <c r="AM821" s="68" t="str">
        <f t="shared" si="102"/>
        <v>Non-Anthropogenic</v>
      </c>
      <c r="AO821" s="68"/>
      <c r="AP821" s="68"/>
      <c r="AY821" s="68"/>
      <c r="AZ821" s="68"/>
    </row>
    <row r="822" spans="1:52">
      <c r="A822" s="27">
        <v>2043</v>
      </c>
      <c r="B822" s="27" t="s">
        <v>1159</v>
      </c>
      <c r="C822" s="27" t="s">
        <v>1086</v>
      </c>
      <c r="D822" s="27">
        <v>12.71552</v>
      </c>
      <c r="E822" s="27">
        <v>-83.627570000000006</v>
      </c>
      <c r="F822" s="27" t="s">
        <v>65</v>
      </c>
      <c r="G822" s="27">
        <v>6</v>
      </c>
      <c r="H822" s="27" t="s">
        <v>53</v>
      </c>
      <c r="I822" s="27" t="s">
        <v>54</v>
      </c>
      <c r="J822" s="27" t="s">
        <v>1084</v>
      </c>
      <c r="K822" s="27"/>
      <c r="L822" s="27" t="s">
        <v>61</v>
      </c>
      <c r="M822" s="27" t="s">
        <v>66</v>
      </c>
      <c r="N822" s="27">
        <v>8</v>
      </c>
      <c r="O822" s="27" t="s">
        <v>53</v>
      </c>
      <c r="P822" s="27" t="s">
        <v>57</v>
      </c>
      <c r="Q822" s="27" t="s">
        <v>1141</v>
      </c>
      <c r="R822" s="27"/>
      <c r="S822" s="27" t="s">
        <v>53</v>
      </c>
      <c r="T822" s="27"/>
      <c r="U822" s="27"/>
      <c r="V822" s="27" t="s">
        <v>1159</v>
      </c>
      <c r="W822" s="27">
        <v>12.71552</v>
      </c>
      <c r="X822" s="27">
        <v>-83.627570000000006</v>
      </c>
      <c r="Y822" s="27" t="s">
        <v>1983</v>
      </c>
      <c r="Z822" s="27" t="s">
        <v>1982</v>
      </c>
      <c r="AA822" s="27" t="s">
        <v>1929</v>
      </c>
      <c r="AB822" s="28">
        <f t="shared" si="98"/>
        <v>64.87433333333334</v>
      </c>
      <c r="AC822" s="28">
        <f ca="1">[3]!RandTruncNormal(AB822,VLOOKUP(Y822,$AZ$1:$BD$4,4,FALSE),0,VLOOKUP(Y822,$AZ$1:$BD$4,5,FALSE))</f>
        <v>23.252092864587226</v>
      </c>
      <c r="AD822" s="28">
        <f t="shared" si="99"/>
        <v>78.992111111111114</v>
      </c>
      <c r="AE822" s="28">
        <f ca="1">[3]!RandTruncNormal(AD822,VLOOKUP(Y822,$AZ$1:$BD$4,4,FALSE),0,VLOOKUP(Y822,$AZ$1:$BD$4,5,FALSE))</f>
        <v>97.04926297316446</v>
      </c>
      <c r="AF822" s="29">
        <f t="shared" si="96"/>
        <v>0.22222222222222221</v>
      </c>
      <c r="AG822" s="29">
        <f t="shared" si="97"/>
        <v>0.22222222222222221</v>
      </c>
      <c r="AH822" s="28">
        <f t="shared" si="103"/>
        <v>14.117777777777777</v>
      </c>
      <c r="AI822" s="28">
        <f t="shared" si="100"/>
        <v>14.117777777777777</v>
      </c>
      <c r="AJ822" s="13">
        <f t="shared" ca="1" si="101"/>
        <v>73.797170108577234</v>
      </c>
      <c r="AK822" s="68">
        <v>0</v>
      </c>
      <c r="AL822" s="68">
        <v>0</v>
      </c>
      <c r="AM822" s="68" t="str">
        <f t="shared" si="102"/>
        <v>Non-Anthropogenic</v>
      </c>
      <c r="AO822" s="68"/>
      <c r="AP822" s="68"/>
      <c r="AY822" s="68"/>
      <c r="AZ822" s="68"/>
    </row>
    <row r="823" spans="1:52">
      <c r="A823" s="27">
        <v>2046</v>
      </c>
      <c r="B823" s="27" t="s">
        <v>1160</v>
      </c>
      <c r="C823" s="27" t="s">
        <v>1086</v>
      </c>
      <c r="D823" s="27">
        <v>12.80054</v>
      </c>
      <c r="E823" s="27">
        <v>-84.391689999999997</v>
      </c>
      <c r="F823" s="27" t="s">
        <v>66</v>
      </c>
      <c r="G823" s="27">
        <v>8</v>
      </c>
      <c r="H823" s="27" t="s">
        <v>53</v>
      </c>
      <c r="I823" s="27" t="s">
        <v>54</v>
      </c>
      <c r="J823" s="27" t="s">
        <v>1087</v>
      </c>
      <c r="K823" s="27"/>
      <c r="L823" s="27" t="s">
        <v>61</v>
      </c>
      <c r="M823" s="27" t="s">
        <v>66</v>
      </c>
      <c r="N823" s="27">
        <v>8</v>
      </c>
      <c r="O823" s="27" t="s">
        <v>53</v>
      </c>
      <c r="P823" s="27" t="s">
        <v>60</v>
      </c>
      <c r="Q823" s="27" t="s">
        <v>1088</v>
      </c>
      <c r="R823" s="27"/>
      <c r="S823" s="27" t="s">
        <v>53</v>
      </c>
      <c r="T823" s="27"/>
      <c r="U823" s="27"/>
      <c r="V823" s="27" t="s">
        <v>1160</v>
      </c>
      <c r="W823" s="27">
        <v>12.80054</v>
      </c>
      <c r="X823" s="27">
        <v>-84.391689999999997</v>
      </c>
      <c r="Y823" s="27" t="s">
        <v>1983</v>
      </c>
      <c r="Z823" s="27" t="s">
        <v>1979</v>
      </c>
      <c r="AA823" s="27" t="s">
        <v>1929</v>
      </c>
      <c r="AB823" s="28">
        <f t="shared" si="98"/>
        <v>78.992111111111114</v>
      </c>
      <c r="AC823" s="28">
        <f ca="1">[3]!RandTruncNormal(AB823,VLOOKUP(Y823,$AZ$1:$BD$4,4,FALSE),0,VLOOKUP(Y823,$AZ$1:$BD$4,5,FALSE))</f>
        <v>81.821797409950221</v>
      </c>
      <c r="AD823" s="28">
        <f t="shared" si="99"/>
        <v>78.992111111111114</v>
      </c>
      <c r="AE823" s="28">
        <f ca="1">[3]!RandTruncNormal(AD823,VLOOKUP(Y823,$AZ$1:$BD$4,4,FALSE),0,VLOOKUP(Y823,$AZ$1:$BD$4,5,FALSE))</f>
        <v>85.828236930667032</v>
      </c>
      <c r="AF823" s="29">
        <f t="shared" si="96"/>
        <v>0</v>
      </c>
      <c r="AG823" s="29">
        <f t="shared" si="97"/>
        <v>0</v>
      </c>
      <c r="AH823" s="28">
        <f t="shared" si="103"/>
        <v>0</v>
      </c>
      <c r="AI823" s="28">
        <f t="shared" si="100"/>
        <v>0</v>
      </c>
      <c r="AJ823" s="13">
        <f t="shared" ca="1" si="101"/>
        <v>4.0064395207168104</v>
      </c>
      <c r="AK823" s="68">
        <v>0</v>
      </c>
      <c r="AL823" s="68">
        <v>0</v>
      </c>
      <c r="AM823" s="68" t="str">
        <f t="shared" si="102"/>
        <v>Non-Anthropogenic</v>
      </c>
      <c r="AO823" s="68"/>
      <c r="AP823" s="68"/>
      <c r="AY823" s="68"/>
      <c r="AZ823" s="68"/>
    </row>
    <row r="824" spans="1:52">
      <c r="A824" s="27">
        <v>2054</v>
      </c>
      <c r="B824" s="27" t="s">
        <v>1161</v>
      </c>
      <c r="C824" s="27" t="s">
        <v>1086</v>
      </c>
      <c r="D824" s="27">
        <v>12.885529999999999</v>
      </c>
      <c r="E824" s="27">
        <v>-83.882540000000006</v>
      </c>
      <c r="F824" s="27" t="s">
        <v>66</v>
      </c>
      <c r="G824" s="27">
        <v>9</v>
      </c>
      <c r="H824" s="27" t="s">
        <v>53</v>
      </c>
      <c r="I824" s="27" t="s">
        <v>54</v>
      </c>
      <c r="J824" s="27" t="s">
        <v>780</v>
      </c>
      <c r="K824" s="27"/>
      <c r="L824" s="27" t="s">
        <v>61</v>
      </c>
      <c r="M824" s="27" t="s">
        <v>66</v>
      </c>
      <c r="N824" s="27">
        <v>9</v>
      </c>
      <c r="O824" s="27" t="s">
        <v>53</v>
      </c>
      <c r="P824" s="27" t="s">
        <v>54</v>
      </c>
      <c r="Q824" s="27" t="s">
        <v>1090</v>
      </c>
      <c r="R824" s="27"/>
      <c r="S824" s="27" t="s">
        <v>61</v>
      </c>
      <c r="T824" s="27"/>
      <c r="U824" s="27"/>
      <c r="V824" s="27" t="s">
        <v>1161</v>
      </c>
      <c r="W824" s="27">
        <v>12.885529999999999</v>
      </c>
      <c r="X824" s="27">
        <v>-83.882540000000006</v>
      </c>
      <c r="Y824" s="27" t="s">
        <v>1983</v>
      </c>
      <c r="Z824" s="27" t="s">
        <v>1979</v>
      </c>
      <c r="AA824" s="27" t="s">
        <v>1929</v>
      </c>
      <c r="AB824" s="28">
        <f t="shared" si="98"/>
        <v>86.051000000000002</v>
      </c>
      <c r="AC824" s="28">
        <f ca="1">[3]!RandTruncNormal(AB824,VLOOKUP(Y824,$AZ$1:$BD$4,4,FALSE),0,VLOOKUP(Y824,$AZ$1:$BD$4,5,FALSE))</f>
        <v>54.693098766872069</v>
      </c>
      <c r="AD824" s="28">
        <f t="shared" si="99"/>
        <v>86.051000000000002</v>
      </c>
      <c r="AE824" s="28">
        <f ca="1">[3]!RandTruncNormal(AD824,VLOOKUP(Y824,$AZ$1:$BD$4,4,FALSE),0,VLOOKUP(Y824,$AZ$1:$BD$4,5,FALSE))</f>
        <v>56.309160068476658</v>
      </c>
      <c r="AF824" s="29">
        <f t="shared" si="96"/>
        <v>0</v>
      </c>
      <c r="AG824" s="29">
        <f t="shared" si="97"/>
        <v>0</v>
      </c>
      <c r="AH824" s="28">
        <f t="shared" si="103"/>
        <v>0</v>
      </c>
      <c r="AI824" s="28">
        <f t="shared" si="100"/>
        <v>0</v>
      </c>
      <c r="AJ824" s="13">
        <f t="shared" ca="1" si="101"/>
        <v>1.6160613016045886</v>
      </c>
      <c r="AK824" s="68">
        <v>0</v>
      </c>
      <c r="AL824" s="68">
        <v>0</v>
      </c>
      <c r="AM824" s="68" t="str">
        <f t="shared" si="102"/>
        <v>Non-Anthropogenic</v>
      </c>
      <c r="AO824" s="68"/>
      <c r="AP824" s="68"/>
      <c r="AY824" s="68"/>
      <c r="AZ824" s="68"/>
    </row>
    <row r="825" spans="1:52">
      <c r="A825" s="27">
        <v>2055</v>
      </c>
      <c r="B825" s="27" t="s">
        <v>1162</v>
      </c>
      <c r="C825" s="27" t="s">
        <v>1086</v>
      </c>
      <c r="D825" s="27">
        <v>12.8855</v>
      </c>
      <c r="E825" s="27">
        <v>-83.627539999999996</v>
      </c>
      <c r="F825" s="27" t="s">
        <v>66</v>
      </c>
      <c r="G825" s="27">
        <v>9</v>
      </c>
      <c r="H825" s="27" t="s">
        <v>53</v>
      </c>
      <c r="I825" s="27" t="s">
        <v>54</v>
      </c>
      <c r="J825" s="27" t="s">
        <v>1084</v>
      </c>
      <c r="K825" s="27"/>
      <c r="L825" s="27" t="s">
        <v>61</v>
      </c>
      <c r="M825" s="27" t="s">
        <v>66</v>
      </c>
      <c r="N825" s="27">
        <v>9</v>
      </c>
      <c r="O825" s="27" t="s">
        <v>53</v>
      </c>
      <c r="P825" s="27" t="s">
        <v>57</v>
      </c>
      <c r="Q825" s="27" t="s">
        <v>1092</v>
      </c>
      <c r="R825" s="27"/>
      <c r="S825" s="27" t="s">
        <v>53</v>
      </c>
      <c r="T825" s="27"/>
      <c r="U825" s="27"/>
      <c r="V825" s="27" t="s">
        <v>1162</v>
      </c>
      <c r="W825" s="27">
        <v>12.8855</v>
      </c>
      <c r="X825" s="27">
        <v>-83.627539999999996</v>
      </c>
      <c r="Y825" s="27" t="s">
        <v>1983</v>
      </c>
      <c r="Z825" s="27" t="s">
        <v>1979</v>
      </c>
      <c r="AA825" s="27" t="s">
        <v>1929</v>
      </c>
      <c r="AB825" s="28">
        <f t="shared" si="98"/>
        <v>86.051000000000002</v>
      </c>
      <c r="AC825" s="28">
        <f ca="1">[3]!RandTruncNormal(AB825,VLOOKUP(Y825,$AZ$1:$BD$4,4,FALSE),0,VLOOKUP(Y825,$AZ$1:$BD$4,5,FALSE))</f>
        <v>143.43364728338017</v>
      </c>
      <c r="AD825" s="28">
        <f t="shared" si="99"/>
        <v>86.051000000000002</v>
      </c>
      <c r="AE825" s="28">
        <f ca="1">[3]!RandTruncNormal(AD825,VLOOKUP(Y825,$AZ$1:$BD$4,4,FALSE),0,VLOOKUP(Y825,$AZ$1:$BD$4,5,FALSE))</f>
        <v>82.066072787428695</v>
      </c>
      <c r="AF825" s="29">
        <f t="shared" si="96"/>
        <v>0</v>
      </c>
      <c r="AG825" s="29">
        <f t="shared" si="97"/>
        <v>0</v>
      </c>
      <c r="AH825" s="28">
        <f t="shared" si="103"/>
        <v>0</v>
      </c>
      <c r="AI825" s="28">
        <f t="shared" si="100"/>
        <v>0</v>
      </c>
      <c r="AJ825" s="13">
        <f t="shared" ca="1" si="101"/>
        <v>-61.367574495951473</v>
      </c>
      <c r="AK825" s="68">
        <v>0</v>
      </c>
      <c r="AL825" s="68">
        <v>0</v>
      </c>
      <c r="AM825" s="68" t="str">
        <f t="shared" si="102"/>
        <v>Non-Anthropogenic</v>
      </c>
      <c r="AO825" s="68"/>
      <c r="AP825" s="68"/>
      <c r="AY825" s="68"/>
      <c r="AZ825" s="68"/>
    </row>
    <row r="826" spans="1:52">
      <c r="A826" s="27">
        <v>2056</v>
      </c>
      <c r="B826" s="27" t="s">
        <v>1163</v>
      </c>
      <c r="C826" s="27" t="s">
        <v>1164</v>
      </c>
      <c r="D826" s="27">
        <v>10.93122</v>
      </c>
      <c r="E826" s="27">
        <v>-84.26567</v>
      </c>
      <c r="F826" s="27" t="s">
        <v>66</v>
      </c>
      <c r="G826" s="27">
        <v>9</v>
      </c>
      <c r="H826" s="27" t="s">
        <v>53</v>
      </c>
      <c r="I826" s="27" t="s">
        <v>54</v>
      </c>
      <c r="J826" s="27">
        <v>2003</v>
      </c>
      <c r="K826" s="27"/>
      <c r="L826" s="27" t="s">
        <v>61</v>
      </c>
      <c r="M826" s="27" t="s">
        <v>65</v>
      </c>
      <c r="N826" s="27">
        <v>4</v>
      </c>
      <c r="O826" s="27" t="s">
        <v>53</v>
      </c>
      <c r="P826" s="27" t="s">
        <v>57</v>
      </c>
      <c r="Q826" s="27">
        <v>2015</v>
      </c>
      <c r="R826" s="27" t="s">
        <v>1165</v>
      </c>
      <c r="S826" s="27" t="s">
        <v>53</v>
      </c>
      <c r="T826" s="27"/>
      <c r="U826" s="27"/>
      <c r="V826" s="27" t="s">
        <v>1163</v>
      </c>
      <c r="W826" s="27">
        <v>10.93122</v>
      </c>
      <c r="X826" s="27">
        <v>-84.26567</v>
      </c>
      <c r="Y826" s="27" t="s">
        <v>1983</v>
      </c>
      <c r="Z826" s="27" t="s">
        <v>1977</v>
      </c>
      <c r="AA826" s="27" t="s">
        <v>1929</v>
      </c>
      <c r="AB826" s="28">
        <f t="shared" si="98"/>
        <v>86.051000000000002</v>
      </c>
      <c r="AC826" s="28">
        <f ca="1">[3]!RandTruncNormal(AB826,VLOOKUP(Y826,$AZ$1:$BD$4,4,FALSE),0,VLOOKUP(Y826,$AZ$1:$BD$4,5,FALSE))</f>
        <v>30.593800396393906</v>
      </c>
      <c r="AD826" s="28">
        <f t="shared" si="99"/>
        <v>50.756555555555551</v>
      </c>
      <c r="AE826" s="28">
        <f ca="1">[3]!RandTruncNormal(AD826,VLOOKUP(Y826,$AZ$1:$BD$4,4,FALSE),0,VLOOKUP(Y826,$AZ$1:$BD$4,5,FALSE))</f>
        <v>11.808936624652061</v>
      </c>
      <c r="AF826" s="29">
        <f t="shared" si="96"/>
        <v>-0.55555555555555558</v>
      </c>
      <c r="AG826" s="29">
        <f t="shared" si="97"/>
        <v>-0.55555555555555558</v>
      </c>
      <c r="AH826" s="28">
        <f t="shared" si="103"/>
        <v>-35.294444444444444</v>
      </c>
      <c r="AI826" s="28">
        <f t="shared" si="100"/>
        <v>-35.294444444444444</v>
      </c>
      <c r="AJ826" s="13">
        <f t="shared" ca="1" si="101"/>
        <v>-18.784863771741847</v>
      </c>
      <c r="AK826" s="68">
        <v>0</v>
      </c>
      <c r="AL826" s="68">
        <v>0</v>
      </c>
      <c r="AM826" s="68" t="str">
        <f t="shared" si="102"/>
        <v>Non-Anthropogenic</v>
      </c>
      <c r="AO826" s="68"/>
      <c r="AP826" s="68"/>
      <c r="AY826" s="68"/>
      <c r="AZ826" s="68"/>
    </row>
    <row r="827" spans="1:52">
      <c r="A827" s="27">
        <v>2059</v>
      </c>
      <c r="B827" s="27" t="s">
        <v>1166</v>
      </c>
      <c r="C827" s="27" t="s">
        <v>1164</v>
      </c>
      <c r="D827" s="27">
        <v>12.8855</v>
      </c>
      <c r="E827" s="27">
        <v>-83.712540000000004</v>
      </c>
      <c r="F827" s="27" t="s">
        <v>65</v>
      </c>
      <c r="G827" s="27">
        <v>3</v>
      </c>
      <c r="H827" s="27" t="s">
        <v>53</v>
      </c>
      <c r="I827" s="27" t="s">
        <v>54</v>
      </c>
      <c r="J827" s="27">
        <v>2005</v>
      </c>
      <c r="K827" s="27"/>
      <c r="L827" s="27" t="s">
        <v>56</v>
      </c>
      <c r="M827" s="27" t="s">
        <v>65</v>
      </c>
      <c r="N827" s="27"/>
      <c r="O827" s="27" t="s">
        <v>53</v>
      </c>
      <c r="P827" s="27" t="s">
        <v>57</v>
      </c>
      <c r="Q827" s="27">
        <v>2015</v>
      </c>
      <c r="R827" s="27" t="s">
        <v>1167</v>
      </c>
      <c r="S827" s="27" t="s">
        <v>53</v>
      </c>
      <c r="T827" s="27"/>
      <c r="U827" s="27"/>
      <c r="V827" s="27" t="s">
        <v>1166</v>
      </c>
      <c r="W827" s="27">
        <v>12.8855</v>
      </c>
      <c r="X827" s="27">
        <v>-83.712540000000004</v>
      </c>
      <c r="Y827" s="27" t="s">
        <v>1983</v>
      </c>
      <c r="Z827" s="27" t="s">
        <v>1977</v>
      </c>
      <c r="AA827" s="27" t="s">
        <v>1929</v>
      </c>
      <c r="AB827" s="28">
        <f t="shared" si="98"/>
        <v>43.697666666666663</v>
      </c>
      <c r="AC827" s="28">
        <f ca="1">[3]!RandTruncNormal(AB827,VLOOKUP(Y827,$AZ$1:$BD$4,4,FALSE),0,VLOOKUP(Y827,$AZ$1:$BD$4,5,FALSE))</f>
        <v>116.38082820557959</v>
      </c>
      <c r="AD827" s="28">
        <f t="shared" si="99"/>
        <v>22.521000000000001</v>
      </c>
      <c r="AE827" s="28">
        <f ca="1">[3]!RandTruncNormal(AD827,VLOOKUP(Y827,$AZ$1:$BD$4,4,FALSE),0,VLOOKUP(Y827,$AZ$1:$BD$4,5,FALSE))</f>
        <v>65.92699125993164</v>
      </c>
      <c r="AF827" s="29">
        <f t="shared" si="96"/>
        <v>-0.33333333333333331</v>
      </c>
      <c r="AG827" s="29">
        <f t="shared" si="97"/>
        <v>-0.33333333333333331</v>
      </c>
      <c r="AH827" s="28">
        <f t="shared" si="103"/>
        <v>-21.176666666666666</v>
      </c>
      <c r="AI827" s="28">
        <f t="shared" si="100"/>
        <v>-21.176666666666666</v>
      </c>
      <c r="AJ827" s="13">
        <f t="shared" ca="1" si="101"/>
        <v>-50.45383694564795</v>
      </c>
      <c r="AK827" s="68">
        <v>1</v>
      </c>
      <c r="AL827" s="68">
        <v>0</v>
      </c>
      <c r="AM827" s="68" t="str">
        <f t="shared" si="102"/>
        <v>Anthropogenic_rivers</v>
      </c>
      <c r="AO827" s="68"/>
      <c r="AP827" s="68"/>
      <c r="AY827" s="68"/>
      <c r="AZ827" s="68"/>
    </row>
    <row r="828" spans="1:52">
      <c r="A828" s="27">
        <v>2061</v>
      </c>
      <c r="B828" s="27" t="s">
        <v>1168</v>
      </c>
      <c r="C828" s="27" t="s">
        <v>1164</v>
      </c>
      <c r="D828" s="27">
        <v>12.88555</v>
      </c>
      <c r="E828" s="27">
        <v>-83.96754</v>
      </c>
      <c r="F828" s="27" t="s">
        <v>66</v>
      </c>
      <c r="G828" s="27">
        <v>8</v>
      </c>
      <c r="H828" s="27" t="s">
        <v>53</v>
      </c>
      <c r="I828" s="27" t="s">
        <v>54</v>
      </c>
      <c r="J828" s="27">
        <v>2005</v>
      </c>
      <c r="K828" s="27"/>
      <c r="L828" s="27" t="s">
        <v>61</v>
      </c>
      <c r="M828" s="27" t="s">
        <v>65</v>
      </c>
      <c r="N828" s="27">
        <v>6</v>
      </c>
      <c r="O828" s="27" t="s">
        <v>61</v>
      </c>
      <c r="P828" s="27" t="s">
        <v>57</v>
      </c>
      <c r="Q828" s="27">
        <v>2015</v>
      </c>
      <c r="R828" s="27" t="s">
        <v>1169</v>
      </c>
      <c r="S828" s="27" t="s">
        <v>53</v>
      </c>
      <c r="T828" s="27"/>
      <c r="U828" s="27"/>
      <c r="V828" s="27" t="s">
        <v>1168</v>
      </c>
      <c r="W828" s="27">
        <v>12.88555</v>
      </c>
      <c r="X828" s="27">
        <v>-83.96754</v>
      </c>
      <c r="Y828" s="27" t="s">
        <v>1983</v>
      </c>
      <c r="Z828" s="27" t="s">
        <v>1977</v>
      </c>
      <c r="AA828" s="27" t="s">
        <v>1929</v>
      </c>
      <c r="AB828" s="28">
        <f t="shared" si="98"/>
        <v>78.992111111111114</v>
      </c>
      <c r="AC828" s="28">
        <f ca="1">[3]!RandTruncNormal(AB828,VLOOKUP(Y828,$AZ$1:$BD$4,4,FALSE),0,VLOOKUP(Y828,$AZ$1:$BD$4,5,FALSE))</f>
        <v>77.506621677373289</v>
      </c>
      <c r="AD828" s="28">
        <f t="shared" si="99"/>
        <v>64.87433333333334</v>
      </c>
      <c r="AE828" s="28">
        <f ca="1">[3]!RandTruncNormal(AD828,VLOOKUP(Y828,$AZ$1:$BD$4,4,FALSE),0,VLOOKUP(Y828,$AZ$1:$BD$4,5,FALSE))</f>
        <v>8.7365094976686102</v>
      </c>
      <c r="AF828" s="29">
        <f t="shared" si="96"/>
        <v>-0.22222222222222221</v>
      </c>
      <c r="AG828" s="29">
        <f t="shared" si="97"/>
        <v>-0.22222222222222221</v>
      </c>
      <c r="AH828" s="28">
        <f t="shared" si="103"/>
        <v>-14.117777777777777</v>
      </c>
      <c r="AI828" s="28">
        <f t="shared" si="100"/>
        <v>-14.117777777777777</v>
      </c>
      <c r="AJ828" s="13">
        <f t="shared" ca="1" si="101"/>
        <v>-68.770112179704682</v>
      </c>
      <c r="AK828" s="68">
        <v>0</v>
      </c>
      <c r="AL828" s="68">
        <v>0</v>
      </c>
      <c r="AM828" s="68" t="str">
        <f t="shared" si="102"/>
        <v>Non-Anthropogenic</v>
      </c>
      <c r="AO828" s="68"/>
      <c r="AP828" s="68"/>
      <c r="AY828" s="68"/>
      <c r="AZ828" s="68"/>
    </row>
    <row r="829" spans="1:52">
      <c r="A829" s="27">
        <v>2062</v>
      </c>
      <c r="B829" s="27" t="s">
        <v>1170</v>
      </c>
      <c r="C829" s="27" t="s">
        <v>1164</v>
      </c>
      <c r="D829" s="27">
        <v>13.31019</v>
      </c>
      <c r="E829" s="27">
        <v>-84.689239999999998</v>
      </c>
      <c r="F829" s="27" t="s">
        <v>66</v>
      </c>
      <c r="G829" s="27">
        <v>7</v>
      </c>
      <c r="H829" s="27" t="s">
        <v>53</v>
      </c>
      <c r="I829" s="27" t="s">
        <v>54</v>
      </c>
      <c r="J829" s="27">
        <v>2005</v>
      </c>
      <c r="K829" s="27"/>
      <c r="L829" s="27" t="s">
        <v>61</v>
      </c>
      <c r="M829" s="27" t="s">
        <v>65</v>
      </c>
      <c r="N829" s="27">
        <v>3</v>
      </c>
      <c r="O829" s="27" t="s">
        <v>56</v>
      </c>
      <c r="P829" s="27" t="s">
        <v>57</v>
      </c>
      <c r="Q829" s="27">
        <v>2016</v>
      </c>
      <c r="R829" s="27" t="s">
        <v>1171</v>
      </c>
      <c r="S829" s="27" t="s">
        <v>53</v>
      </c>
      <c r="T829" s="27"/>
      <c r="U829" s="27"/>
      <c r="V829" s="27" t="s">
        <v>1170</v>
      </c>
      <c r="W829" s="27">
        <v>13.31019</v>
      </c>
      <c r="X829" s="27">
        <v>-84.689239999999998</v>
      </c>
      <c r="Y829" s="27" t="s">
        <v>1983</v>
      </c>
      <c r="Z829" s="27" t="s">
        <v>1977</v>
      </c>
      <c r="AA829" s="27" t="s">
        <v>1929</v>
      </c>
      <c r="AB829" s="28">
        <f t="shared" si="98"/>
        <v>71.933222222222227</v>
      </c>
      <c r="AC829" s="28">
        <f ca="1">[3]!RandTruncNormal(AB829,VLOOKUP(Y829,$AZ$1:$BD$4,4,FALSE),0,VLOOKUP(Y829,$AZ$1:$BD$4,5,FALSE))</f>
        <v>73.84522858853731</v>
      </c>
      <c r="AD829" s="28">
        <f t="shared" si="99"/>
        <v>43.697666666666663</v>
      </c>
      <c r="AE829" s="28">
        <f ca="1">[3]!RandTruncNormal(AD829,VLOOKUP(Y829,$AZ$1:$BD$4,4,FALSE),0,VLOOKUP(Y829,$AZ$1:$BD$4,5,FALSE))</f>
        <v>83.929129238885082</v>
      </c>
      <c r="AF829" s="29">
        <f t="shared" si="96"/>
        <v>-0.44444444444444442</v>
      </c>
      <c r="AG829" s="29">
        <f t="shared" si="97"/>
        <v>-0.44444444444444442</v>
      </c>
      <c r="AH829" s="28">
        <f t="shared" si="103"/>
        <v>-28.235555555555553</v>
      </c>
      <c r="AI829" s="28">
        <f t="shared" si="100"/>
        <v>-28.235555555555553</v>
      </c>
      <c r="AJ829" s="13">
        <f t="shared" ca="1" si="101"/>
        <v>10.083900650347772</v>
      </c>
      <c r="AK829" s="68">
        <v>0</v>
      </c>
      <c r="AL829" s="68">
        <v>0</v>
      </c>
      <c r="AM829" s="68" t="str">
        <f t="shared" si="102"/>
        <v>Non-Anthropogenic</v>
      </c>
      <c r="AO829" s="68"/>
      <c r="AP829" s="68"/>
      <c r="AY829" s="68"/>
      <c r="AZ829" s="68"/>
    </row>
    <row r="830" spans="1:52">
      <c r="A830" s="27">
        <v>2063</v>
      </c>
      <c r="B830" s="27" t="s">
        <v>1172</v>
      </c>
      <c r="C830" s="27" t="s">
        <v>1164</v>
      </c>
      <c r="D830" s="27">
        <v>12.885579999999999</v>
      </c>
      <c r="E830" s="27">
        <v>-84.222530000000006</v>
      </c>
      <c r="F830" s="27" t="s">
        <v>66</v>
      </c>
      <c r="G830" s="27">
        <v>7</v>
      </c>
      <c r="H830" s="27" t="s">
        <v>53</v>
      </c>
      <c r="I830" s="27" t="s">
        <v>54</v>
      </c>
      <c r="J830" s="27">
        <v>2005</v>
      </c>
      <c r="K830" s="27"/>
      <c r="L830" s="27" t="s">
        <v>61</v>
      </c>
      <c r="M830" s="27" t="s">
        <v>66</v>
      </c>
      <c r="N830" s="27">
        <v>7</v>
      </c>
      <c r="O830" s="27" t="s">
        <v>53</v>
      </c>
      <c r="P830" s="27" t="s">
        <v>57</v>
      </c>
      <c r="Q830" s="27">
        <v>2016</v>
      </c>
      <c r="R830" s="27" t="s">
        <v>1173</v>
      </c>
      <c r="S830" s="27" t="s">
        <v>53</v>
      </c>
      <c r="T830" s="27"/>
      <c r="U830" s="27"/>
      <c r="V830" s="27" t="s">
        <v>1172</v>
      </c>
      <c r="W830" s="27">
        <v>12.885579999999999</v>
      </c>
      <c r="X830" s="27">
        <v>-84.222530000000006</v>
      </c>
      <c r="Y830" s="27" t="s">
        <v>1983</v>
      </c>
      <c r="Z830" s="27" t="s">
        <v>1979</v>
      </c>
      <c r="AA830" s="27" t="s">
        <v>1929</v>
      </c>
      <c r="AB830" s="28">
        <f t="shared" si="98"/>
        <v>71.933222222222227</v>
      </c>
      <c r="AC830" s="28">
        <f ca="1">[3]!RandTruncNormal(AB830,VLOOKUP(Y830,$AZ$1:$BD$4,4,FALSE),0,VLOOKUP(Y830,$AZ$1:$BD$4,5,FALSE))</f>
        <v>51.002822744262531</v>
      </c>
      <c r="AD830" s="28">
        <f t="shared" si="99"/>
        <v>71.933222222222227</v>
      </c>
      <c r="AE830" s="28">
        <f ca="1">[3]!RandTruncNormal(AD830,VLOOKUP(Y830,$AZ$1:$BD$4,4,FALSE),0,VLOOKUP(Y830,$AZ$1:$BD$4,5,FALSE))</f>
        <v>50.580130870713077</v>
      </c>
      <c r="AF830" s="29">
        <f t="shared" si="96"/>
        <v>0</v>
      </c>
      <c r="AG830" s="29">
        <f t="shared" si="97"/>
        <v>0</v>
      </c>
      <c r="AH830" s="28">
        <f t="shared" si="103"/>
        <v>0</v>
      </c>
      <c r="AI830" s="28">
        <f t="shared" si="100"/>
        <v>0</v>
      </c>
      <c r="AJ830" s="13">
        <f t="shared" ca="1" si="101"/>
        <v>-0.42269187354945359</v>
      </c>
      <c r="AK830" s="68">
        <v>1</v>
      </c>
      <c r="AL830" s="68">
        <v>0</v>
      </c>
      <c r="AM830" s="68" t="str">
        <f t="shared" si="102"/>
        <v>Anthropogenic_rivers</v>
      </c>
      <c r="AO830" s="68"/>
      <c r="AP830" s="68"/>
      <c r="AY830" s="68"/>
      <c r="AZ830" s="68"/>
    </row>
    <row r="831" spans="1:52">
      <c r="A831" s="27">
        <v>2066</v>
      </c>
      <c r="B831" s="27" t="s">
        <v>1175</v>
      </c>
      <c r="C831" s="27" t="s">
        <v>1164</v>
      </c>
      <c r="D831" s="27">
        <v>13.31038</v>
      </c>
      <c r="E831" s="27">
        <v>-85.199399999999997</v>
      </c>
      <c r="F831" s="27" t="s">
        <v>66</v>
      </c>
      <c r="G831" s="27">
        <v>7</v>
      </c>
      <c r="H831" s="27" t="s">
        <v>53</v>
      </c>
      <c r="I831" s="27" t="s">
        <v>54</v>
      </c>
      <c r="J831" s="27">
        <v>2005</v>
      </c>
      <c r="K831" s="27"/>
      <c r="L831" s="27" t="s">
        <v>61</v>
      </c>
      <c r="M831" s="27" t="s">
        <v>65</v>
      </c>
      <c r="N831" s="27">
        <v>6</v>
      </c>
      <c r="O831" s="27" t="s">
        <v>53</v>
      </c>
      <c r="P831" s="27" t="s">
        <v>57</v>
      </c>
      <c r="Q831" s="27">
        <v>2016</v>
      </c>
      <c r="R831" s="27" t="s">
        <v>1176</v>
      </c>
      <c r="S831" s="27" t="s">
        <v>53</v>
      </c>
      <c r="T831" s="27"/>
      <c r="U831" s="27"/>
      <c r="V831" s="27" t="s">
        <v>1175</v>
      </c>
      <c r="W831" s="27">
        <v>13.31038</v>
      </c>
      <c r="X831" s="27">
        <v>-85.199399999999997</v>
      </c>
      <c r="Y831" s="27" t="s">
        <v>1983</v>
      </c>
      <c r="Z831" s="27" t="s">
        <v>1977</v>
      </c>
      <c r="AA831" s="27" t="s">
        <v>1928</v>
      </c>
      <c r="AB831" s="28">
        <f t="shared" si="98"/>
        <v>71.933222222222227</v>
      </c>
      <c r="AC831" s="28">
        <f ca="1">[3]!RandTruncNormal(AB831,VLOOKUP(Y831,$AZ$1:$BD$4,4,FALSE),0,VLOOKUP(Y831,$AZ$1:$BD$4,5,FALSE))</f>
        <v>72.32503288397028</v>
      </c>
      <c r="AD831" s="28">
        <f t="shared" si="99"/>
        <v>64.87433333333334</v>
      </c>
      <c r="AE831" s="28">
        <f ca="1">[3]!RandTruncNormal(AD831,VLOOKUP(Y831,$AZ$1:$BD$4,4,FALSE),0,VLOOKUP(Y831,$AZ$1:$BD$4,5,FALSE))</f>
        <v>68.206550946158274</v>
      </c>
      <c r="AF831" s="29">
        <f t="shared" si="96"/>
        <v>-0.1111111111111111</v>
      </c>
      <c r="AG831" s="29">
        <f t="shared" si="97"/>
        <v>0</v>
      </c>
      <c r="AH831" s="28">
        <f t="shared" si="103"/>
        <v>0</v>
      </c>
      <c r="AI831" s="28">
        <f t="shared" si="100"/>
        <v>-7.0588888888888883</v>
      </c>
      <c r="AJ831" s="13">
        <f t="shared" ca="1" si="101"/>
        <v>-4.1184819378120068</v>
      </c>
      <c r="AK831" s="68">
        <v>1</v>
      </c>
      <c r="AL831" s="68">
        <v>1</v>
      </c>
      <c r="AM831" s="68" t="str">
        <f t="shared" si="102"/>
        <v>Anthropogenic_roads_rivers</v>
      </c>
      <c r="AO831" s="68"/>
      <c r="AP831" s="68"/>
      <c r="AY831" s="68"/>
      <c r="AZ831" s="68"/>
    </row>
    <row r="832" spans="1:52">
      <c r="A832" s="27">
        <v>2067</v>
      </c>
      <c r="B832" s="27" t="s">
        <v>1177</v>
      </c>
      <c r="C832" s="27" t="s">
        <v>1164</v>
      </c>
      <c r="D832" s="27">
        <v>12.88566</v>
      </c>
      <c r="E832" s="27">
        <v>-84.732529999999997</v>
      </c>
      <c r="F832" s="27" t="s">
        <v>66</v>
      </c>
      <c r="G832" s="27">
        <v>9</v>
      </c>
      <c r="H832" s="27" t="s">
        <v>53</v>
      </c>
      <c r="I832" s="27" t="s">
        <v>54</v>
      </c>
      <c r="J832" s="27">
        <v>2005</v>
      </c>
      <c r="K832" s="27"/>
      <c r="L832" s="27" t="s">
        <v>61</v>
      </c>
      <c r="M832" s="27" t="s">
        <v>66</v>
      </c>
      <c r="N832" s="27">
        <v>8</v>
      </c>
      <c r="O832" s="27" t="s">
        <v>53</v>
      </c>
      <c r="P832" s="27" t="s">
        <v>870</v>
      </c>
      <c r="Q832" s="27">
        <v>2018</v>
      </c>
      <c r="R832" s="27" t="s">
        <v>1178</v>
      </c>
      <c r="S832" s="27" t="s">
        <v>53</v>
      </c>
      <c r="T832" s="27"/>
      <c r="U832" s="27"/>
      <c r="V832" s="27" t="s">
        <v>1177</v>
      </c>
      <c r="W832" s="27">
        <v>12.88566</v>
      </c>
      <c r="X832" s="27">
        <v>-84.732529999999997</v>
      </c>
      <c r="Y832" s="27" t="s">
        <v>1983</v>
      </c>
      <c r="Z832" s="27" t="s">
        <v>1977</v>
      </c>
      <c r="AA832" s="27" t="s">
        <v>1928</v>
      </c>
      <c r="AB832" s="28">
        <f t="shared" si="98"/>
        <v>86.051000000000002</v>
      </c>
      <c r="AC832" s="28">
        <f ca="1">[3]!RandTruncNormal(AB832,VLOOKUP(Y832,$AZ$1:$BD$4,4,FALSE),0,VLOOKUP(Y832,$AZ$1:$BD$4,5,FALSE))</f>
        <v>78.263491749963336</v>
      </c>
      <c r="AD832" s="28">
        <f t="shared" si="99"/>
        <v>78.992111111111114</v>
      </c>
      <c r="AE832" s="28">
        <f ca="1">[3]!RandTruncNormal(AD832,VLOOKUP(Y832,$AZ$1:$BD$4,4,FALSE),0,VLOOKUP(Y832,$AZ$1:$BD$4,5,FALSE))</f>
        <v>62.628371085833678</v>
      </c>
      <c r="AF832" s="29">
        <f t="shared" si="96"/>
        <v>-0.1111111111111111</v>
      </c>
      <c r="AG832" s="29">
        <f t="shared" si="97"/>
        <v>0</v>
      </c>
      <c r="AH832" s="28">
        <f t="shared" si="103"/>
        <v>0</v>
      </c>
      <c r="AI832" s="28">
        <f t="shared" si="100"/>
        <v>-7.0588888888888883</v>
      </c>
      <c r="AJ832" s="13">
        <f t="shared" ca="1" si="101"/>
        <v>-15.635120664129659</v>
      </c>
      <c r="AK832" s="68">
        <v>0</v>
      </c>
      <c r="AL832" s="68">
        <v>1</v>
      </c>
      <c r="AM832" s="68" t="str">
        <f t="shared" si="102"/>
        <v>Anthopogenic_roads</v>
      </c>
      <c r="AO832" s="68"/>
      <c r="AP832" s="68"/>
      <c r="AY832" s="68"/>
      <c r="AZ832" s="68"/>
    </row>
    <row r="833" spans="1:52">
      <c r="A833" s="27">
        <v>2070</v>
      </c>
      <c r="B833" s="27" t="s">
        <v>1179</v>
      </c>
      <c r="C833" s="27" t="s">
        <v>1164</v>
      </c>
      <c r="D833" s="27">
        <v>11.908060000000001</v>
      </c>
      <c r="E833" s="27">
        <v>-83.882220000000004</v>
      </c>
      <c r="F833" s="27" t="s">
        <v>66</v>
      </c>
      <c r="G833" s="27">
        <v>9</v>
      </c>
      <c r="H833" s="27" t="s">
        <v>53</v>
      </c>
      <c r="I833" s="27" t="s">
        <v>54</v>
      </c>
      <c r="J833" s="27">
        <v>2005</v>
      </c>
      <c r="K833" s="27"/>
      <c r="L833" s="27" t="s">
        <v>61</v>
      </c>
      <c r="M833" s="27" t="s">
        <v>66</v>
      </c>
      <c r="N833" s="27">
        <v>7</v>
      </c>
      <c r="O833" s="27" t="s">
        <v>53</v>
      </c>
      <c r="P833" s="27" t="s">
        <v>57</v>
      </c>
      <c r="Q833" s="27">
        <v>2016</v>
      </c>
      <c r="R833" s="27" t="s">
        <v>1174</v>
      </c>
      <c r="S833" s="27" t="s">
        <v>53</v>
      </c>
      <c r="T833" s="27"/>
      <c r="U833" s="27"/>
      <c r="V833" s="27" t="s">
        <v>1179</v>
      </c>
      <c r="W833" s="27">
        <v>11.908060000000001</v>
      </c>
      <c r="X833" s="27">
        <v>-83.882220000000004</v>
      </c>
      <c r="Y833" s="27" t="s">
        <v>1983</v>
      </c>
      <c r="Z833" s="27" t="s">
        <v>1977</v>
      </c>
      <c r="AA833" s="27" t="s">
        <v>1929</v>
      </c>
      <c r="AB833" s="28">
        <f t="shared" si="98"/>
        <v>86.051000000000002</v>
      </c>
      <c r="AC833" s="28">
        <f ca="1">[3]!RandTruncNormal(AB833,VLOOKUP(Y833,$AZ$1:$BD$4,4,FALSE),0,VLOOKUP(Y833,$AZ$1:$BD$4,5,FALSE))</f>
        <v>36.618588382066804</v>
      </c>
      <c r="AD833" s="28">
        <f t="shared" si="99"/>
        <v>71.933222222222227</v>
      </c>
      <c r="AE833" s="28">
        <f ca="1">[3]!RandTruncNormal(AD833,VLOOKUP(Y833,$AZ$1:$BD$4,4,FALSE),0,VLOOKUP(Y833,$AZ$1:$BD$4,5,FALSE))</f>
        <v>84.457497438469019</v>
      </c>
      <c r="AF833" s="29">
        <f t="shared" si="96"/>
        <v>-0.22222222222222221</v>
      </c>
      <c r="AG833" s="29">
        <f t="shared" si="97"/>
        <v>-0.22222222222222221</v>
      </c>
      <c r="AH833" s="28">
        <f t="shared" si="103"/>
        <v>-14.117777777777777</v>
      </c>
      <c r="AI833" s="28">
        <f t="shared" si="100"/>
        <v>-14.117777777777777</v>
      </c>
      <c r="AJ833" s="13">
        <f t="shared" ca="1" si="101"/>
        <v>47.838909056402215</v>
      </c>
      <c r="AK833" s="68">
        <v>1</v>
      </c>
      <c r="AL833" s="68">
        <v>0</v>
      </c>
      <c r="AM833" s="68" t="str">
        <f t="shared" si="102"/>
        <v>Anthropogenic_rivers</v>
      </c>
      <c r="AO833" s="68"/>
      <c r="AP833" s="68"/>
      <c r="AY833" s="68"/>
      <c r="AZ833" s="68"/>
    </row>
    <row r="834" spans="1:52">
      <c r="A834" s="27">
        <v>2073</v>
      </c>
      <c r="B834" s="27" t="s">
        <v>1180</v>
      </c>
      <c r="C834" s="27" t="s">
        <v>1164</v>
      </c>
      <c r="D834" s="27">
        <v>12.8005</v>
      </c>
      <c r="E834" s="27">
        <v>-84.221639999999994</v>
      </c>
      <c r="F834" s="27" t="s">
        <v>66</v>
      </c>
      <c r="G834" s="27">
        <v>9</v>
      </c>
      <c r="H834" s="27" t="s">
        <v>53</v>
      </c>
      <c r="I834" s="27" t="s">
        <v>54</v>
      </c>
      <c r="J834" s="27">
        <v>2005</v>
      </c>
      <c r="K834" s="27"/>
      <c r="L834" s="27" t="s">
        <v>61</v>
      </c>
      <c r="M834" s="27" t="s">
        <v>66</v>
      </c>
      <c r="N834" s="27">
        <v>7</v>
      </c>
      <c r="O834" s="27" t="s">
        <v>53</v>
      </c>
      <c r="P834" s="27" t="s">
        <v>57</v>
      </c>
      <c r="Q834" s="27">
        <v>2016</v>
      </c>
      <c r="R834" s="27" t="s">
        <v>1178</v>
      </c>
      <c r="S834" s="27" t="s">
        <v>53</v>
      </c>
      <c r="T834" s="27"/>
      <c r="U834" s="27"/>
      <c r="V834" s="27" t="s">
        <v>1180</v>
      </c>
      <c r="W834" s="27">
        <v>12.8005</v>
      </c>
      <c r="X834" s="27">
        <v>-84.221639999999994</v>
      </c>
      <c r="Y834" s="27" t="s">
        <v>1983</v>
      </c>
      <c r="Z834" s="27" t="s">
        <v>1977</v>
      </c>
      <c r="AA834" s="27" t="s">
        <v>1929</v>
      </c>
      <c r="AB834" s="28">
        <f t="shared" si="98"/>
        <v>86.051000000000002</v>
      </c>
      <c r="AC834" s="28">
        <f ca="1">[3]!RandTruncNormal(AB834,VLOOKUP(Y834,$AZ$1:$BD$4,4,FALSE),0,VLOOKUP(Y834,$AZ$1:$BD$4,5,FALSE))</f>
        <v>82.473896559391321</v>
      </c>
      <c r="AD834" s="28">
        <f t="shared" si="99"/>
        <v>71.933222222222227</v>
      </c>
      <c r="AE834" s="28">
        <f ca="1">[3]!RandTruncNormal(AD834,VLOOKUP(Y834,$AZ$1:$BD$4,4,FALSE),0,VLOOKUP(Y834,$AZ$1:$BD$4,5,FALSE))</f>
        <v>104.57388134788309</v>
      </c>
      <c r="AF834" s="29">
        <f t="shared" ref="AF834:AF897" si="104">(N834-G834)/9</f>
        <v>-0.22222222222222221</v>
      </c>
      <c r="AG834" s="29">
        <f t="shared" ref="AG834:AG897" si="105">+IF(OR(AF834=1/9,AF834=-1/9,AF834=0),0,AF834)</f>
        <v>-0.22222222222222221</v>
      </c>
      <c r="AH834" s="28">
        <f t="shared" si="103"/>
        <v>-14.117777777777777</v>
      </c>
      <c r="AI834" s="28">
        <f t="shared" si="100"/>
        <v>-14.117777777777777</v>
      </c>
      <c r="AJ834" s="13">
        <f t="shared" ca="1" si="101"/>
        <v>22.099984788491767</v>
      </c>
      <c r="AK834" s="68">
        <v>0</v>
      </c>
      <c r="AL834" s="68">
        <v>0</v>
      </c>
      <c r="AM834" s="68" t="str">
        <f t="shared" si="102"/>
        <v>Non-Anthropogenic</v>
      </c>
      <c r="AO834" s="68"/>
      <c r="AP834" s="68"/>
      <c r="AY834" s="68"/>
      <c r="AZ834" s="68"/>
    </row>
    <row r="835" spans="1:52">
      <c r="A835" s="27">
        <v>2080</v>
      </c>
      <c r="B835" s="27" t="s">
        <v>1181</v>
      </c>
      <c r="C835" s="27" t="s">
        <v>1164</v>
      </c>
      <c r="D835" s="27">
        <v>12.71552</v>
      </c>
      <c r="E835" s="27">
        <v>-83.712569999999999</v>
      </c>
      <c r="F835" s="27" t="s">
        <v>65</v>
      </c>
      <c r="G835" s="27">
        <v>5</v>
      </c>
      <c r="H835" s="27" t="s">
        <v>53</v>
      </c>
      <c r="I835" s="27" t="s">
        <v>54</v>
      </c>
      <c r="J835" s="27">
        <v>2005</v>
      </c>
      <c r="K835" s="27"/>
      <c r="L835" s="27" t="s">
        <v>56</v>
      </c>
      <c r="M835" s="27" t="s">
        <v>65</v>
      </c>
      <c r="N835" s="27">
        <v>4</v>
      </c>
      <c r="O835" s="27" t="s">
        <v>53</v>
      </c>
      <c r="P835" s="27" t="s">
        <v>57</v>
      </c>
      <c r="Q835" s="27">
        <v>2016</v>
      </c>
      <c r="R835" s="27" t="s">
        <v>1182</v>
      </c>
      <c r="S835" s="27" t="s">
        <v>53</v>
      </c>
      <c r="T835" s="27"/>
      <c r="U835" s="27"/>
      <c r="V835" s="27" t="s">
        <v>1181</v>
      </c>
      <c r="W835" s="27">
        <v>12.71552</v>
      </c>
      <c r="X835" s="27">
        <v>-83.712569999999999</v>
      </c>
      <c r="Y835" s="27" t="s">
        <v>1983</v>
      </c>
      <c r="Z835" s="27" t="s">
        <v>1977</v>
      </c>
      <c r="AA835" s="27" t="s">
        <v>1928</v>
      </c>
      <c r="AB835" s="28">
        <f t="shared" ref="AB835:AB898" si="106">VLOOKUP(Y835,$AZ$1:$BD$4,2,FALSE)*(G835/9)+VLOOKUP(Y835,$AZ$1:$BD$4,3,FALSE)</f>
        <v>57.815444444444445</v>
      </c>
      <c r="AC835" s="28">
        <f ca="1">[3]!RandTruncNormal(AB835,VLOOKUP(Y835,$AZ$1:$BD$4,4,FALSE),0,VLOOKUP(Y835,$AZ$1:$BD$4,5,FALSE))</f>
        <v>24.748516671662561</v>
      </c>
      <c r="AD835" s="28">
        <f t="shared" ref="AD835:AD898" si="107">VLOOKUP(Y835,$AZ$1:$BD$4,2,FALSE)*(N835/9)+VLOOKUP(Y835,$AZ$1:$BD$4,3,FALSE)</f>
        <v>50.756555555555551</v>
      </c>
      <c r="AE835" s="28">
        <f ca="1">[3]!RandTruncNormal(AD835,VLOOKUP(Y835,$AZ$1:$BD$4,4,FALSE),0,VLOOKUP(Y835,$AZ$1:$BD$4,5,FALSE))</f>
        <v>47.446082472496677</v>
      </c>
      <c r="AF835" s="29">
        <f t="shared" si="104"/>
        <v>-0.1111111111111111</v>
      </c>
      <c r="AG835" s="29">
        <f t="shared" si="105"/>
        <v>0</v>
      </c>
      <c r="AH835" s="28">
        <f t="shared" si="103"/>
        <v>0</v>
      </c>
      <c r="AI835" s="28">
        <f t="shared" ref="AI835:AI898" si="108">VLOOKUP(Y835,$AZ$1:$BD$4,2,FALSE)*AF835</f>
        <v>-7.0588888888888883</v>
      </c>
      <c r="AJ835" s="13">
        <f t="shared" ref="AJ835:AJ898" ca="1" si="109">AE835-AC835</f>
        <v>22.697565800834116</v>
      </c>
      <c r="AK835" s="68">
        <v>0</v>
      </c>
      <c r="AL835" s="68">
        <v>1</v>
      </c>
      <c r="AM835" s="68" t="str">
        <f t="shared" ref="AM835:AM898" si="110">IF(AND(AK835=0,AL835=0),"Non-Anthropogenic",IF(AND(AK835=1,AL835=0),"Anthropogenic_rivers",IF(AND(AK835=0,AL835=1),"Anthopogenic_roads",IF(AND(AK835=1,AL835=1),"Anthropogenic_roads_rivers",0))))</f>
        <v>Anthopogenic_roads</v>
      </c>
      <c r="AO835" s="68"/>
      <c r="AP835" s="68"/>
      <c r="AY835" s="68"/>
      <c r="AZ835" s="68"/>
    </row>
    <row r="836" spans="1:52">
      <c r="A836" s="27">
        <v>2092</v>
      </c>
      <c r="B836" s="27" t="s">
        <v>1185</v>
      </c>
      <c r="C836" s="27" t="s">
        <v>1164</v>
      </c>
      <c r="D836" s="27">
        <v>12.63043</v>
      </c>
      <c r="E836" s="27">
        <v>-83.796539999999993</v>
      </c>
      <c r="F836" s="27" t="s">
        <v>66</v>
      </c>
      <c r="G836" s="27">
        <v>8</v>
      </c>
      <c r="H836" s="27" t="s">
        <v>53</v>
      </c>
      <c r="I836" s="27" t="s">
        <v>54</v>
      </c>
      <c r="J836" s="27">
        <v>2005</v>
      </c>
      <c r="K836" s="27"/>
      <c r="L836" s="27" t="s">
        <v>56</v>
      </c>
      <c r="M836" s="27" t="s">
        <v>66</v>
      </c>
      <c r="N836" s="27">
        <v>7</v>
      </c>
      <c r="O836" s="27" t="s">
        <v>53</v>
      </c>
      <c r="P836" s="27" t="s">
        <v>57</v>
      </c>
      <c r="Q836" s="27">
        <v>2016</v>
      </c>
      <c r="R836" s="27" t="s">
        <v>1186</v>
      </c>
      <c r="S836" s="27" t="s">
        <v>53</v>
      </c>
      <c r="T836" s="27"/>
      <c r="U836" s="27"/>
      <c r="V836" s="27" t="s">
        <v>1185</v>
      </c>
      <c r="W836" s="27">
        <v>12.63043</v>
      </c>
      <c r="X836" s="27">
        <v>-83.796539999999993</v>
      </c>
      <c r="Y836" s="27" t="s">
        <v>1983</v>
      </c>
      <c r="Z836" s="27" t="s">
        <v>1977</v>
      </c>
      <c r="AA836" s="27" t="s">
        <v>1928</v>
      </c>
      <c r="AB836" s="28">
        <f t="shared" si="106"/>
        <v>78.992111111111114</v>
      </c>
      <c r="AC836" s="28">
        <f ca="1">[3]!RandTruncNormal(AB836,VLOOKUP(Y836,$AZ$1:$BD$4,4,FALSE),0,VLOOKUP(Y836,$AZ$1:$BD$4,5,FALSE))</f>
        <v>72.393661257573669</v>
      </c>
      <c r="AD836" s="28">
        <f t="shared" si="107"/>
        <v>71.933222222222227</v>
      </c>
      <c r="AE836" s="28">
        <f ca="1">[3]!RandTruncNormal(AD836,VLOOKUP(Y836,$AZ$1:$BD$4,4,FALSE),0,VLOOKUP(Y836,$AZ$1:$BD$4,5,FALSE))</f>
        <v>108.82838527034222</v>
      </c>
      <c r="AF836" s="29">
        <f t="shared" si="104"/>
        <v>-0.1111111111111111</v>
      </c>
      <c r="AG836" s="29">
        <f t="shared" si="105"/>
        <v>0</v>
      </c>
      <c r="AH836" s="28">
        <f t="shared" ref="AH836:AH899" si="111">VLOOKUP(Y836,$AZ$1:$BD$4,2,FALSE)*AG836</f>
        <v>0</v>
      </c>
      <c r="AI836" s="28">
        <f t="shared" si="108"/>
        <v>-7.0588888888888883</v>
      </c>
      <c r="AJ836" s="13">
        <f t="shared" ca="1" si="109"/>
        <v>36.434724012768555</v>
      </c>
      <c r="AK836" s="68">
        <v>0</v>
      </c>
      <c r="AL836" s="68">
        <v>1</v>
      </c>
      <c r="AM836" s="68" t="str">
        <f t="shared" si="110"/>
        <v>Anthopogenic_roads</v>
      </c>
      <c r="AO836" s="68"/>
      <c r="AP836" s="68"/>
      <c r="AY836" s="68"/>
      <c r="AZ836" s="68"/>
    </row>
    <row r="837" spans="1:52">
      <c r="A837" s="27">
        <v>2093</v>
      </c>
      <c r="B837" s="27" t="s">
        <v>1187</v>
      </c>
      <c r="C837" s="27" t="s">
        <v>1164</v>
      </c>
      <c r="D837" s="27">
        <v>12.63048</v>
      </c>
      <c r="E837" s="27">
        <v>-84.05162</v>
      </c>
      <c r="F837" s="27" t="s">
        <v>66</v>
      </c>
      <c r="G837" s="27">
        <v>7</v>
      </c>
      <c r="H837" s="27" t="s">
        <v>53</v>
      </c>
      <c r="I837" s="27" t="s">
        <v>54</v>
      </c>
      <c r="J837" s="27">
        <v>2005</v>
      </c>
      <c r="K837" s="27"/>
      <c r="L837" s="27" t="s">
        <v>56</v>
      </c>
      <c r="M837" s="27" t="s">
        <v>66</v>
      </c>
      <c r="N837" s="27">
        <v>9</v>
      </c>
      <c r="O837" s="27" t="s">
        <v>53</v>
      </c>
      <c r="P837" s="27" t="s">
        <v>57</v>
      </c>
      <c r="Q837" s="27">
        <v>2016</v>
      </c>
      <c r="R837" s="27" t="s">
        <v>1183</v>
      </c>
      <c r="S837" s="27" t="s">
        <v>53</v>
      </c>
      <c r="T837" s="27"/>
      <c r="U837" s="27"/>
      <c r="V837" s="27" t="s">
        <v>1187</v>
      </c>
      <c r="W837" s="27">
        <v>12.63048</v>
      </c>
      <c r="X837" s="27">
        <v>-84.05162</v>
      </c>
      <c r="Y837" s="27" t="s">
        <v>1983</v>
      </c>
      <c r="Z837" s="27" t="s">
        <v>1982</v>
      </c>
      <c r="AA837" s="27" t="s">
        <v>1929</v>
      </c>
      <c r="AB837" s="28">
        <f t="shared" si="106"/>
        <v>71.933222222222227</v>
      </c>
      <c r="AC837" s="28">
        <f ca="1">[3]!RandTruncNormal(AB837,VLOOKUP(Y837,$AZ$1:$BD$4,4,FALSE),0,VLOOKUP(Y837,$AZ$1:$BD$4,5,FALSE))</f>
        <v>53.101361368270176</v>
      </c>
      <c r="AD837" s="28">
        <f t="shared" si="107"/>
        <v>86.051000000000002</v>
      </c>
      <c r="AE837" s="28">
        <f ca="1">[3]!RandTruncNormal(AD837,VLOOKUP(Y837,$AZ$1:$BD$4,4,FALSE),0,VLOOKUP(Y837,$AZ$1:$BD$4,5,FALSE))</f>
        <v>49.254043199016024</v>
      </c>
      <c r="AF837" s="29">
        <f t="shared" si="104"/>
        <v>0.22222222222222221</v>
      </c>
      <c r="AG837" s="29">
        <f t="shared" si="105"/>
        <v>0.22222222222222221</v>
      </c>
      <c r="AH837" s="28">
        <f t="shared" si="111"/>
        <v>14.117777777777777</v>
      </c>
      <c r="AI837" s="28">
        <f t="shared" si="108"/>
        <v>14.117777777777777</v>
      </c>
      <c r="AJ837" s="13">
        <f t="shared" ca="1" si="109"/>
        <v>-3.8473181692541516</v>
      </c>
      <c r="AK837" s="68">
        <v>1</v>
      </c>
      <c r="AL837" s="68">
        <v>0</v>
      </c>
      <c r="AM837" s="68" t="str">
        <f t="shared" si="110"/>
        <v>Anthropogenic_rivers</v>
      </c>
      <c r="AO837" s="68"/>
      <c r="AP837" s="68"/>
      <c r="AY837" s="68"/>
      <c r="AZ837" s="68"/>
    </row>
    <row r="838" spans="1:52">
      <c r="A838" s="27">
        <v>2094</v>
      </c>
      <c r="B838" s="27" t="s">
        <v>1188</v>
      </c>
      <c r="C838" s="27" t="s">
        <v>1164</v>
      </c>
      <c r="D838" s="27">
        <v>14.796989999999999</v>
      </c>
      <c r="E838" s="27">
        <v>-83.328850000000003</v>
      </c>
      <c r="F838" s="27" t="s">
        <v>65</v>
      </c>
      <c r="G838" s="27">
        <v>6</v>
      </c>
      <c r="H838" s="27" t="s">
        <v>53</v>
      </c>
      <c r="I838" s="27" t="s">
        <v>54</v>
      </c>
      <c r="J838" s="27">
        <v>2005</v>
      </c>
      <c r="K838" s="27"/>
      <c r="L838" s="27" t="s">
        <v>56</v>
      </c>
      <c r="M838" s="27" t="s">
        <v>66</v>
      </c>
      <c r="N838" s="27">
        <v>9</v>
      </c>
      <c r="O838" s="27" t="s">
        <v>53</v>
      </c>
      <c r="P838" s="27" t="s">
        <v>57</v>
      </c>
      <c r="Q838" s="27">
        <v>2016</v>
      </c>
      <c r="R838" s="27" t="s">
        <v>1184</v>
      </c>
      <c r="S838" s="27" t="s">
        <v>53</v>
      </c>
      <c r="T838" s="27"/>
      <c r="U838" s="27"/>
      <c r="V838" s="27" t="s">
        <v>1188</v>
      </c>
      <c r="W838" s="27">
        <v>14.796989999999999</v>
      </c>
      <c r="X838" s="27">
        <v>-83.328850000000003</v>
      </c>
      <c r="Y838" s="27" t="s">
        <v>1983</v>
      </c>
      <c r="Z838" s="27" t="s">
        <v>1982</v>
      </c>
      <c r="AA838" s="27" t="s">
        <v>1929</v>
      </c>
      <c r="AB838" s="28">
        <f t="shared" si="106"/>
        <v>64.87433333333334</v>
      </c>
      <c r="AC838" s="28">
        <f ca="1">[3]!RandTruncNormal(AB838,VLOOKUP(Y838,$AZ$1:$BD$4,4,FALSE),0,VLOOKUP(Y838,$AZ$1:$BD$4,5,FALSE))</f>
        <v>58.257195593808824</v>
      </c>
      <c r="AD838" s="28">
        <f t="shared" si="107"/>
        <v>86.051000000000002</v>
      </c>
      <c r="AE838" s="28">
        <f ca="1">[3]!RandTruncNormal(AD838,VLOOKUP(Y838,$AZ$1:$BD$4,4,FALSE),0,VLOOKUP(Y838,$AZ$1:$BD$4,5,FALSE))</f>
        <v>101.16397311888905</v>
      </c>
      <c r="AF838" s="29">
        <f t="shared" si="104"/>
        <v>0.33333333333333331</v>
      </c>
      <c r="AG838" s="29">
        <f t="shared" si="105"/>
        <v>0.33333333333333331</v>
      </c>
      <c r="AH838" s="28">
        <f t="shared" si="111"/>
        <v>21.176666666666666</v>
      </c>
      <c r="AI838" s="28">
        <f t="shared" si="108"/>
        <v>21.176666666666666</v>
      </c>
      <c r="AJ838" s="13">
        <f t="shared" ca="1" si="109"/>
        <v>42.906777525080223</v>
      </c>
      <c r="AK838" s="68">
        <v>0</v>
      </c>
      <c r="AL838" s="68">
        <v>0</v>
      </c>
      <c r="AM838" s="68" t="str">
        <f t="shared" si="110"/>
        <v>Non-Anthropogenic</v>
      </c>
      <c r="AO838" s="68"/>
      <c r="AP838" s="68"/>
      <c r="AY838" s="68"/>
      <c r="AZ838" s="68"/>
    </row>
    <row r="839" spans="1:52">
      <c r="A839" s="27">
        <v>2098</v>
      </c>
      <c r="B839" s="27" t="s">
        <v>1189</v>
      </c>
      <c r="C839" s="27" t="s">
        <v>1164</v>
      </c>
      <c r="D839" s="27">
        <v>11.270189999999999</v>
      </c>
      <c r="E839" s="27">
        <v>-84.00985</v>
      </c>
      <c r="F839" s="27" t="s">
        <v>66</v>
      </c>
      <c r="G839" s="27">
        <v>8</v>
      </c>
      <c r="H839" s="27" t="s">
        <v>53</v>
      </c>
      <c r="I839" s="27" t="s">
        <v>54</v>
      </c>
      <c r="J839" s="27">
        <v>2005</v>
      </c>
      <c r="K839" s="27"/>
      <c r="L839" s="27" t="s">
        <v>56</v>
      </c>
      <c r="M839" s="27" t="s">
        <v>65</v>
      </c>
      <c r="N839" s="27">
        <v>5</v>
      </c>
      <c r="O839" s="27" t="s">
        <v>53</v>
      </c>
      <c r="P839" s="27" t="s">
        <v>57</v>
      </c>
      <c r="Q839" s="27">
        <v>2016</v>
      </c>
      <c r="R839" s="27" t="s">
        <v>1186</v>
      </c>
      <c r="S839" s="27" t="s">
        <v>53</v>
      </c>
      <c r="T839" s="27"/>
      <c r="U839" s="27"/>
      <c r="V839" s="27" t="s">
        <v>1189</v>
      </c>
      <c r="W839" s="27">
        <v>11.270189999999999</v>
      </c>
      <c r="X839" s="27">
        <v>-84.00985</v>
      </c>
      <c r="Y839" s="27" t="s">
        <v>1983</v>
      </c>
      <c r="Z839" s="27" t="s">
        <v>1977</v>
      </c>
      <c r="AA839" s="27" t="s">
        <v>1929</v>
      </c>
      <c r="AB839" s="28">
        <f t="shared" si="106"/>
        <v>78.992111111111114</v>
      </c>
      <c r="AC839" s="28">
        <f ca="1">[3]!RandTruncNormal(AB839,VLOOKUP(Y839,$AZ$1:$BD$4,4,FALSE),0,VLOOKUP(Y839,$AZ$1:$BD$4,5,FALSE))</f>
        <v>153.88965618176763</v>
      </c>
      <c r="AD839" s="28">
        <f t="shared" si="107"/>
        <v>57.815444444444445</v>
      </c>
      <c r="AE839" s="28">
        <f ca="1">[3]!RandTruncNormal(AD839,VLOOKUP(Y839,$AZ$1:$BD$4,4,FALSE),0,VLOOKUP(Y839,$AZ$1:$BD$4,5,FALSE))</f>
        <v>26.708062026920484</v>
      </c>
      <c r="AF839" s="29">
        <f t="shared" si="104"/>
        <v>-0.33333333333333331</v>
      </c>
      <c r="AG839" s="29">
        <f t="shared" si="105"/>
        <v>-0.33333333333333331</v>
      </c>
      <c r="AH839" s="28">
        <f t="shared" si="111"/>
        <v>-21.176666666666666</v>
      </c>
      <c r="AI839" s="28">
        <f t="shared" si="108"/>
        <v>-21.176666666666666</v>
      </c>
      <c r="AJ839" s="13">
        <f t="shared" ca="1" si="109"/>
        <v>-127.18159415484715</v>
      </c>
      <c r="AK839" s="68">
        <v>1</v>
      </c>
      <c r="AL839" s="68">
        <v>0</v>
      </c>
      <c r="AM839" s="68" t="str">
        <f t="shared" si="110"/>
        <v>Anthropogenic_rivers</v>
      </c>
      <c r="AO839" s="68"/>
      <c r="AP839" s="68"/>
      <c r="AY839" s="68"/>
      <c r="AZ839" s="68"/>
    </row>
    <row r="840" spans="1:52">
      <c r="A840" s="27">
        <v>2099</v>
      </c>
      <c r="B840" s="27" t="s">
        <v>1190</v>
      </c>
      <c r="C840" s="27" t="s">
        <v>1164</v>
      </c>
      <c r="D840" s="27">
        <v>12.54556</v>
      </c>
      <c r="E840" s="27">
        <v>-83.797600000000003</v>
      </c>
      <c r="F840" s="27" t="s">
        <v>66</v>
      </c>
      <c r="G840" s="27">
        <v>7</v>
      </c>
      <c r="H840" s="27" t="s">
        <v>53</v>
      </c>
      <c r="I840" s="27" t="s">
        <v>54</v>
      </c>
      <c r="J840" s="27">
        <v>2005</v>
      </c>
      <c r="K840" s="27"/>
      <c r="L840" s="27" t="s">
        <v>56</v>
      </c>
      <c r="M840" s="27" t="s">
        <v>65</v>
      </c>
      <c r="N840" s="27">
        <v>6</v>
      </c>
      <c r="O840" s="27" t="s">
        <v>53</v>
      </c>
      <c r="P840" s="27" t="s">
        <v>57</v>
      </c>
      <c r="Q840" s="27">
        <v>2016</v>
      </c>
      <c r="R840" s="27" t="s">
        <v>1191</v>
      </c>
      <c r="S840" s="27" t="s">
        <v>53</v>
      </c>
      <c r="T840" s="27"/>
      <c r="U840" s="27"/>
      <c r="V840" s="27" t="s">
        <v>1190</v>
      </c>
      <c r="W840" s="27">
        <v>12.54556</v>
      </c>
      <c r="X840" s="27">
        <v>-83.797600000000003</v>
      </c>
      <c r="Y840" s="27" t="s">
        <v>1983</v>
      </c>
      <c r="Z840" s="27" t="s">
        <v>1977</v>
      </c>
      <c r="AA840" s="27" t="s">
        <v>1929</v>
      </c>
      <c r="AB840" s="28">
        <f t="shared" si="106"/>
        <v>71.933222222222227</v>
      </c>
      <c r="AC840" s="28">
        <f ca="1">[3]!RandTruncNormal(AB840,VLOOKUP(Y840,$AZ$1:$BD$4,4,FALSE),0,VLOOKUP(Y840,$AZ$1:$BD$4,5,FALSE))</f>
        <v>36.455222562045563</v>
      </c>
      <c r="AD840" s="28">
        <f t="shared" si="107"/>
        <v>64.87433333333334</v>
      </c>
      <c r="AE840" s="28">
        <f ca="1">[3]!RandTruncNormal(AD840,VLOOKUP(Y840,$AZ$1:$BD$4,4,FALSE),0,VLOOKUP(Y840,$AZ$1:$BD$4,5,FALSE))</f>
        <v>33.116754183590757</v>
      </c>
      <c r="AF840" s="29">
        <f t="shared" si="104"/>
        <v>-0.1111111111111111</v>
      </c>
      <c r="AG840" s="29">
        <f t="shared" si="105"/>
        <v>0</v>
      </c>
      <c r="AH840" s="28">
        <f t="shared" si="111"/>
        <v>0</v>
      </c>
      <c r="AI840" s="28">
        <f t="shared" si="108"/>
        <v>-7.0588888888888883</v>
      </c>
      <c r="AJ840" s="13">
        <f t="shared" ca="1" si="109"/>
        <v>-3.3384683784548059</v>
      </c>
      <c r="AK840" s="68">
        <v>0</v>
      </c>
      <c r="AL840" s="68">
        <v>0</v>
      </c>
      <c r="AM840" s="68" t="str">
        <f t="shared" si="110"/>
        <v>Non-Anthropogenic</v>
      </c>
      <c r="AO840" s="68"/>
      <c r="AP840" s="68"/>
      <c r="AY840" s="68"/>
      <c r="AZ840" s="68"/>
    </row>
    <row r="841" spans="1:52">
      <c r="A841" s="27">
        <v>2100</v>
      </c>
      <c r="B841" s="27" t="s">
        <v>1192</v>
      </c>
      <c r="C841" s="27" t="s">
        <v>1164</v>
      </c>
      <c r="D841" s="27">
        <v>13.139799999999999</v>
      </c>
      <c r="E841" s="27">
        <v>-83.669020000000003</v>
      </c>
      <c r="F841" s="27" t="s">
        <v>65</v>
      </c>
      <c r="G841" s="27">
        <v>6</v>
      </c>
      <c r="H841" s="27" t="s">
        <v>53</v>
      </c>
      <c r="I841" s="27" t="s">
        <v>54</v>
      </c>
      <c r="J841" s="27">
        <v>2005</v>
      </c>
      <c r="K841" s="27"/>
      <c r="L841" s="27" t="s">
        <v>56</v>
      </c>
      <c r="M841" s="27" t="s">
        <v>65</v>
      </c>
      <c r="N841" s="27">
        <v>5</v>
      </c>
      <c r="O841" s="27" t="s">
        <v>53</v>
      </c>
      <c r="P841" s="27" t="s">
        <v>57</v>
      </c>
      <c r="Q841" s="27">
        <v>2016</v>
      </c>
      <c r="R841" s="27" t="s">
        <v>1193</v>
      </c>
      <c r="S841" s="27" t="s">
        <v>53</v>
      </c>
      <c r="T841" s="27"/>
      <c r="U841" s="27"/>
      <c r="V841" s="27" t="s">
        <v>1192</v>
      </c>
      <c r="W841" s="27">
        <v>13.139799999999999</v>
      </c>
      <c r="X841" s="27">
        <v>-83.669020000000003</v>
      </c>
      <c r="Y841" s="27" t="s">
        <v>1983</v>
      </c>
      <c r="Z841" s="27" t="s">
        <v>1977</v>
      </c>
      <c r="AA841" s="27" t="s">
        <v>1929</v>
      </c>
      <c r="AB841" s="28">
        <f t="shared" si="106"/>
        <v>64.87433333333334</v>
      </c>
      <c r="AC841" s="28">
        <f ca="1">[3]!RandTruncNormal(AB841,VLOOKUP(Y841,$AZ$1:$BD$4,4,FALSE),0,VLOOKUP(Y841,$AZ$1:$BD$4,5,FALSE))</f>
        <v>89.771027570468164</v>
      </c>
      <c r="AD841" s="28">
        <f t="shared" si="107"/>
        <v>57.815444444444445</v>
      </c>
      <c r="AE841" s="28">
        <f ca="1">[3]!RandTruncNormal(AD841,VLOOKUP(Y841,$AZ$1:$BD$4,4,FALSE),0,VLOOKUP(Y841,$AZ$1:$BD$4,5,FALSE))</f>
        <v>42.807531066404863</v>
      </c>
      <c r="AF841" s="29">
        <f t="shared" si="104"/>
        <v>-0.1111111111111111</v>
      </c>
      <c r="AG841" s="29">
        <f t="shared" si="105"/>
        <v>0</v>
      </c>
      <c r="AH841" s="28">
        <f t="shared" si="111"/>
        <v>0</v>
      </c>
      <c r="AI841" s="28">
        <f t="shared" si="108"/>
        <v>-7.0588888888888883</v>
      </c>
      <c r="AJ841" s="13">
        <f t="shared" ca="1" si="109"/>
        <v>-46.963496504063301</v>
      </c>
      <c r="AK841" s="68">
        <v>1</v>
      </c>
      <c r="AL841" s="68">
        <v>0</v>
      </c>
      <c r="AM841" s="68" t="str">
        <f t="shared" si="110"/>
        <v>Anthropogenic_rivers</v>
      </c>
      <c r="AO841" s="68"/>
      <c r="AP841" s="68"/>
      <c r="AY841" s="68"/>
      <c r="AZ841" s="68"/>
    </row>
    <row r="842" spans="1:52">
      <c r="A842" s="27">
        <v>2108</v>
      </c>
      <c r="B842" s="27" t="s">
        <v>1195</v>
      </c>
      <c r="C842" s="27" t="s">
        <v>1164</v>
      </c>
      <c r="D842" s="27">
        <v>12.460660000000001</v>
      </c>
      <c r="E842" s="27">
        <v>-83.543729999999996</v>
      </c>
      <c r="F842" s="27" t="s">
        <v>65</v>
      </c>
      <c r="G842" s="27">
        <v>6</v>
      </c>
      <c r="H842" s="27" t="s">
        <v>53</v>
      </c>
      <c r="I842" s="27" t="s">
        <v>54</v>
      </c>
      <c r="J842" s="27">
        <v>2005</v>
      </c>
      <c r="K842" s="27"/>
      <c r="L842" s="27" t="s">
        <v>56</v>
      </c>
      <c r="M842" s="27" t="s">
        <v>65</v>
      </c>
      <c r="N842" s="27">
        <v>6</v>
      </c>
      <c r="O842" s="27" t="s">
        <v>53</v>
      </c>
      <c r="P842" s="27" t="s">
        <v>870</v>
      </c>
      <c r="Q842" s="27">
        <v>2018</v>
      </c>
      <c r="R842" s="27" t="s">
        <v>1196</v>
      </c>
      <c r="S842" s="27" t="s">
        <v>53</v>
      </c>
      <c r="T842" s="27"/>
      <c r="U842" s="27"/>
      <c r="V842" s="27" t="s">
        <v>1195</v>
      </c>
      <c r="W842" s="27">
        <v>12.460660000000001</v>
      </c>
      <c r="X842" s="27">
        <v>-83.543729999999996</v>
      </c>
      <c r="Y842" s="27" t="s">
        <v>1983</v>
      </c>
      <c r="Z842" s="27" t="s">
        <v>1979</v>
      </c>
      <c r="AA842" s="27" t="s">
        <v>1929</v>
      </c>
      <c r="AB842" s="28">
        <f t="shared" si="106"/>
        <v>64.87433333333334</v>
      </c>
      <c r="AC842" s="28">
        <f ca="1">[3]!RandTruncNormal(AB842,VLOOKUP(Y842,$AZ$1:$BD$4,4,FALSE),0,VLOOKUP(Y842,$AZ$1:$BD$4,5,FALSE))</f>
        <v>48.877537697143573</v>
      </c>
      <c r="AD842" s="28">
        <f t="shared" si="107"/>
        <v>64.87433333333334</v>
      </c>
      <c r="AE842" s="28">
        <f ca="1">[3]!RandTruncNormal(AD842,VLOOKUP(Y842,$AZ$1:$BD$4,4,FALSE),0,VLOOKUP(Y842,$AZ$1:$BD$4,5,FALSE))</f>
        <v>58.349075156451001</v>
      </c>
      <c r="AF842" s="29">
        <f t="shared" si="104"/>
        <v>0</v>
      </c>
      <c r="AG842" s="29">
        <f t="shared" si="105"/>
        <v>0</v>
      </c>
      <c r="AH842" s="28">
        <f t="shared" si="111"/>
        <v>0</v>
      </c>
      <c r="AI842" s="28">
        <f t="shared" si="108"/>
        <v>0</v>
      </c>
      <c r="AJ842" s="13">
        <f t="shared" ca="1" si="109"/>
        <v>9.4715374593074273</v>
      </c>
      <c r="AK842" s="68">
        <v>0</v>
      </c>
      <c r="AL842" s="68">
        <v>0</v>
      </c>
      <c r="AM842" s="68" t="str">
        <f t="shared" si="110"/>
        <v>Non-Anthropogenic</v>
      </c>
      <c r="AO842" s="68"/>
      <c r="AP842" s="68"/>
      <c r="AY842" s="68"/>
      <c r="AZ842" s="68"/>
    </row>
    <row r="843" spans="1:52">
      <c r="A843" s="27">
        <v>2110</v>
      </c>
      <c r="B843" s="27" t="s">
        <v>1197</v>
      </c>
      <c r="C843" s="27" t="s">
        <v>1164</v>
      </c>
      <c r="D843" s="27">
        <v>12.46045</v>
      </c>
      <c r="E843" s="27">
        <v>-83.796580000000006</v>
      </c>
      <c r="F843" s="27" t="s">
        <v>65</v>
      </c>
      <c r="G843" s="27">
        <v>5</v>
      </c>
      <c r="H843" s="27" t="s">
        <v>53</v>
      </c>
      <c r="I843" s="27" t="s">
        <v>54</v>
      </c>
      <c r="J843" s="27">
        <v>2005</v>
      </c>
      <c r="K843" s="27"/>
      <c r="L843" s="27" t="s">
        <v>56</v>
      </c>
      <c r="M843" s="27" t="s">
        <v>65</v>
      </c>
      <c r="N843" s="27">
        <v>6</v>
      </c>
      <c r="O843" s="27" t="s">
        <v>53</v>
      </c>
      <c r="P843" s="27" t="s">
        <v>57</v>
      </c>
      <c r="Q843" s="27">
        <v>2016</v>
      </c>
      <c r="R843" s="27" t="s">
        <v>1194</v>
      </c>
      <c r="S843" s="27" t="s">
        <v>53</v>
      </c>
      <c r="T843" s="27"/>
      <c r="U843" s="27"/>
      <c r="V843" s="27" t="s">
        <v>1197</v>
      </c>
      <c r="W843" s="27">
        <v>12.46045</v>
      </c>
      <c r="X843" s="27">
        <v>-83.796580000000006</v>
      </c>
      <c r="Y843" s="27" t="s">
        <v>1983</v>
      </c>
      <c r="Z843" s="27" t="s">
        <v>1982</v>
      </c>
      <c r="AA843" s="27" t="s">
        <v>1929</v>
      </c>
      <c r="AB843" s="28">
        <f t="shared" si="106"/>
        <v>57.815444444444445</v>
      </c>
      <c r="AC843" s="28">
        <f ca="1">[3]!RandTruncNormal(AB843,VLOOKUP(Y843,$AZ$1:$BD$4,4,FALSE),0,VLOOKUP(Y843,$AZ$1:$BD$4,5,FALSE))</f>
        <v>66.762166219587769</v>
      </c>
      <c r="AD843" s="28">
        <f t="shared" si="107"/>
        <v>64.87433333333334</v>
      </c>
      <c r="AE843" s="28">
        <f ca="1">[3]!RandTruncNormal(AD843,VLOOKUP(Y843,$AZ$1:$BD$4,4,FALSE),0,VLOOKUP(Y843,$AZ$1:$BD$4,5,FALSE))</f>
        <v>56.000367550101281</v>
      </c>
      <c r="AF843" s="29">
        <f t="shared" si="104"/>
        <v>0.1111111111111111</v>
      </c>
      <c r="AG843" s="29">
        <f t="shared" si="105"/>
        <v>0</v>
      </c>
      <c r="AH843" s="28">
        <f t="shared" si="111"/>
        <v>0</v>
      </c>
      <c r="AI843" s="28">
        <f t="shared" si="108"/>
        <v>7.0588888888888883</v>
      </c>
      <c r="AJ843" s="13">
        <f t="shared" ca="1" si="109"/>
        <v>-10.761798669486488</v>
      </c>
      <c r="AK843" s="68">
        <v>1</v>
      </c>
      <c r="AL843" s="68">
        <v>0</v>
      </c>
      <c r="AM843" s="68" t="str">
        <f t="shared" si="110"/>
        <v>Anthropogenic_rivers</v>
      </c>
      <c r="AO843" s="68"/>
      <c r="AP843" s="68"/>
      <c r="AY843" s="68"/>
      <c r="AZ843" s="68"/>
    </row>
    <row r="844" spans="1:52">
      <c r="A844" s="27">
        <v>2115</v>
      </c>
      <c r="B844" s="27" t="s">
        <v>1198</v>
      </c>
      <c r="C844" s="27" t="s">
        <v>1164</v>
      </c>
      <c r="D844" s="27">
        <v>12.46064</v>
      </c>
      <c r="E844" s="27">
        <v>-84.646850000000001</v>
      </c>
      <c r="F844" s="27" t="s">
        <v>66</v>
      </c>
      <c r="G844" s="27">
        <v>7</v>
      </c>
      <c r="H844" s="27" t="s">
        <v>53</v>
      </c>
      <c r="I844" s="27" t="s">
        <v>54</v>
      </c>
      <c r="J844" s="27">
        <v>2005</v>
      </c>
      <c r="K844" s="27"/>
      <c r="L844" s="27" t="s">
        <v>56</v>
      </c>
      <c r="M844" s="27" t="s">
        <v>66</v>
      </c>
      <c r="N844" s="27">
        <v>9</v>
      </c>
      <c r="O844" s="27" t="s">
        <v>53</v>
      </c>
      <c r="P844" s="27" t="s">
        <v>870</v>
      </c>
      <c r="Q844" s="27">
        <v>2018</v>
      </c>
      <c r="R844" s="27" t="s">
        <v>1199</v>
      </c>
      <c r="S844" s="27" t="s">
        <v>53</v>
      </c>
      <c r="T844" s="27"/>
      <c r="U844" s="27"/>
      <c r="V844" s="27" t="s">
        <v>1198</v>
      </c>
      <c r="W844" s="27">
        <v>12.46064</v>
      </c>
      <c r="X844" s="27">
        <v>-84.646850000000001</v>
      </c>
      <c r="Y844" s="27" t="s">
        <v>1983</v>
      </c>
      <c r="Z844" s="27" t="s">
        <v>1982</v>
      </c>
      <c r="AA844" s="27" t="s">
        <v>1928</v>
      </c>
      <c r="AB844" s="28">
        <f t="shared" si="106"/>
        <v>71.933222222222227</v>
      </c>
      <c r="AC844" s="28">
        <f ca="1">[3]!RandTruncNormal(AB844,VLOOKUP(Y844,$AZ$1:$BD$4,4,FALSE),0,VLOOKUP(Y844,$AZ$1:$BD$4,5,FALSE))</f>
        <v>115.42276732126075</v>
      </c>
      <c r="AD844" s="28">
        <f t="shared" si="107"/>
        <v>86.051000000000002</v>
      </c>
      <c r="AE844" s="28">
        <f ca="1">[3]!RandTruncNormal(AD844,VLOOKUP(Y844,$AZ$1:$BD$4,4,FALSE),0,VLOOKUP(Y844,$AZ$1:$BD$4,5,FALSE))</f>
        <v>91.840936270949697</v>
      </c>
      <c r="AF844" s="29">
        <f t="shared" si="104"/>
        <v>0.22222222222222221</v>
      </c>
      <c r="AG844" s="29">
        <f t="shared" si="105"/>
        <v>0.22222222222222221</v>
      </c>
      <c r="AH844" s="28">
        <f t="shared" si="111"/>
        <v>14.117777777777777</v>
      </c>
      <c r="AI844" s="28">
        <f t="shared" si="108"/>
        <v>14.117777777777777</v>
      </c>
      <c r="AJ844" s="13">
        <f t="shared" ca="1" si="109"/>
        <v>-23.581831050311052</v>
      </c>
      <c r="AK844" s="68">
        <v>0</v>
      </c>
      <c r="AL844" s="68">
        <v>1</v>
      </c>
      <c r="AM844" s="68" t="str">
        <f t="shared" si="110"/>
        <v>Anthopogenic_roads</v>
      </c>
      <c r="AO844" s="68"/>
      <c r="AP844" s="68"/>
      <c r="AY844" s="68"/>
      <c r="AZ844" s="68"/>
    </row>
    <row r="845" spans="1:52">
      <c r="A845" s="27">
        <v>2117</v>
      </c>
      <c r="B845" s="27" t="s">
        <v>1200</v>
      </c>
      <c r="C845" s="27" t="s">
        <v>1164</v>
      </c>
      <c r="D845" s="27">
        <v>14.713369999999999</v>
      </c>
      <c r="E845" s="27">
        <v>-84.094319999999996</v>
      </c>
      <c r="F845" s="27" t="s">
        <v>65</v>
      </c>
      <c r="G845" s="27">
        <v>4</v>
      </c>
      <c r="H845" s="27" t="s">
        <v>53</v>
      </c>
      <c r="I845" s="27" t="s">
        <v>54</v>
      </c>
      <c r="J845" s="27">
        <v>2005</v>
      </c>
      <c r="K845" s="27"/>
      <c r="L845" s="27" t="s">
        <v>56</v>
      </c>
      <c r="M845" s="27" t="s">
        <v>65</v>
      </c>
      <c r="N845" s="27">
        <v>5</v>
      </c>
      <c r="O845" s="27" t="s">
        <v>53</v>
      </c>
      <c r="P845" s="27" t="s">
        <v>57</v>
      </c>
      <c r="Q845" s="27">
        <v>2015</v>
      </c>
      <c r="R845" s="27" t="s">
        <v>1201</v>
      </c>
      <c r="S845" s="27" t="s">
        <v>53</v>
      </c>
      <c r="T845" s="27"/>
      <c r="U845" s="27"/>
      <c r="V845" s="27" t="s">
        <v>1200</v>
      </c>
      <c r="W845" s="27">
        <v>14.713369999999999</v>
      </c>
      <c r="X845" s="27">
        <v>-84.094319999999996</v>
      </c>
      <c r="Y845" s="27" t="s">
        <v>1983</v>
      </c>
      <c r="Z845" s="27" t="s">
        <v>1982</v>
      </c>
      <c r="AA845" s="27" t="s">
        <v>1929</v>
      </c>
      <c r="AB845" s="28">
        <f t="shared" si="106"/>
        <v>50.756555555555551</v>
      </c>
      <c r="AC845" s="28">
        <f ca="1">[3]!RandTruncNormal(AB845,VLOOKUP(Y845,$AZ$1:$BD$4,4,FALSE),0,VLOOKUP(Y845,$AZ$1:$BD$4,5,FALSE))</f>
        <v>87.142675271344359</v>
      </c>
      <c r="AD845" s="28">
        <f t="shared" si="107"/>
        <v>57.815444444444445</v>
      </c>
      <c r="AE845" s="28">
        <f ca="1">[3]!RandTruncNormal(AD845,VLOOKUP(Y845,$AZ$1:$BD$4,4,FALSE),0,VLOOKUP(Y845,$AZ$1:$BD$4,5,FALSE))</f>
        <v>32.003400742590379</v>
      </c>
      <c r="AF845" s="29">
        <f t="shared" si="104"/>
        <v>0.1111111111111111</v>
      </c>
      <c r="AG845" s="29">
        <f t="shared" si="105"/>
        <v>0</v>
      </c>
      <c r="AH845" s="28">
        <f t="shared" si="111"/>
        <v>0</v>
      </c>
      <c r="AI845" s="28">
        <f t="shared" si="108"/>
        <v>7.0588888888888883</v>
      </c>
      <c r="AJ845" s="13">
        <f t="shared" ca="1" si="109"/>
        <v>-55.13927452875398</v>
      </c>
      <c r="AK845" s="68">
        <v>0</v>
      </c>
      <c r="AL845" s="68">
        <v>1</v>
      </c>
      <c r="AM845" s="68" t="str">
        <f t="shared" si="110"/>
        <v>Anthopogenic_roads</v>
      </c>
      <c r="AO845" s="68"/>
      <c r="AP845" s="68"/>
      <c r="AY845" s="68"/>
      <c r="AZ845" s="68"/>
    </row>
    <row r="846" spans="1:52">
      <c r="A846" s="27">
        <v>2118</v>
      </c>
      <c r="B846" s="27" t="s">
        <v>1202</v>
      </c>
      <c r="C846" s="27" t="s">
        <v>1164</v>
      </c>
      <c r="D846" s="27">
        <v>12.37557</v>
      </c>
      <c r="E846" s="27">
        <v>-83.882620000000003</v>
      </c>
      <c r="F846" s="27" t="s">
        <v>65</v>
      </c>
      <c r="G846" s="27">
        <v>6</v>
      </c>
      <c r="H846" s="27" t="s">
        <v>53</v>
      </c>
      <c r="I846" s="27" t="s">
        <v>54</v>
      </c>
      <c r="J846" s="27">
        <v>2005</v>
      </c>
      <c r="K846" s="27"/>
      <c r="L846" s="27" t="s">
        <v>56</v>
      </c>
      <c r="M846" s="27" t="s">
        <v>66</v>
      </c>
      <c r="N846" s="27">
        <v>8</v>
      </c>
      <c r="O846" s="27" t="s">
        <v>53</v>
      </c>
      <c r="P846" s="27" t="s">
        <v>57</v>
      </c>
      <c r="Q846" s="27">
        <v>2016</v>
      </c>
      <c r="R846" s="27" t="s">
        <v>1203</v>
      </c>
      <c r="S846" s="27" t="s">
        <v>53</v>
      </c>
      <c r="T846" s="27"/>
      <c r="U846" s="27"/>
      <c r="V846" s="27" t="s">
        <v>1202</v>
      </c>
      <c r="W846" s="27">
        <v>12.37557</v>
      </c>
      <c r="X846" s="27">
        <v>-83.882620000000003</v>
      </c>
      <c r="Y846" s="27" t="s">
        <v>1983</v>
      </c>
      <c r="Z846" s="27" t="s">
        <v>1982</v>
      </c>
      <c r="AA846" s="27" t="s">
        <v>1928</v>
      </c>
      <c r="AB846" s="28">
        <f t="shared" si="106"/>
        <v>64.87433333333334</v>
      </c>
      <c r="AC846" s="28">
        <f ca="1">[3]!RandTruncNormal(AB846,VLOOKUP(Y846,$AZ$1:$BD$4,4,FALSE),0,VLOOKUP(Y846,$AZ$1:$BD$4,5,FALSE))</f>
        <v>152.31249182845164</v>
      </c>
      <c r="AD846" s="28">
        <f t="shared" si="107"/>
        <v>78.992111111111114</v>
      </c>
      <c r="AE846" s="28">
        <f ca="1">[3]!RandTruncNormal(AD846,VLOOKUP(Y846,$AZ$1:$BD$4,4,FALSE),0,VLOOKUP(Y846,$AZ$1:$BD$4,5,FALSE))</f>
        <v>95.067650046177619</v>
      </c>
      <c r="AF846" s="29">
        <f t="shared" si="104"/>
        <v>0.22222222222222221</v>
      </c>
      <c r="AG846" s="29">
        <f t="shared" si="105"/>
        <v>0.22222222222222221</v>
      </c>
      <c r="AH846" s="28">
        <f t="shared" si="111"/>
        <v>14.117777777777777</v>
      </c>
      <c r="AI846" s="28">
        <f t="shared" si="108"/>
        <v>14.117777777777777</v>
      </c>
      <c r="AJ846" s="13">
        <f t="shared" ca="1" si="109"/>
        <v>-57.244841782274023</v>
      </c>
      <c r="AK846" s="68">
        <v>1</v>
      </c>
      <c r="AL846" s="68">
        <v>0</v>
      </c>
      <c r="AM846" s="68" t="str">
        <f t="shared" si="110"/>
        <v>Anthropogenic_rivers</v>
      </c>
      <c r="AO846" s="68"/>
      <c r="AP846" s="68"/>
      <c r="AY846" s="68"/>
      <c r="AZ846" s="68"/>
    </row>
    <row r="847" spans="1:52">
      <c r="A847" s="27">
        <v>2122</v>
      </c>
      <c r="B847" s="27" t="s">
        <v>1204</v>
      </c>
      <c r="C847" s="27" t="s">
        <v>1164</v>
      </c>
      <c r="D847" s="27">
        <v>13.05602</v>
      </c>
      <c r="E847" s="27">
        <v>-83.584869999999995</v>
      </c>
      <c r="F847" s="27" t="s">
        <v>65</v>
      </c>
      <c r="G847" s="27">
        <v>5</v>
      </c>
      <c r="H847" s="27" t="s">
        <v>53</v>
      </c>
      <c r="I847" s="27" t="s">
        <v>54</v>
      </c>
      <c r="J847" s="27">
        <v>2005</v>
      </c>
      <c r="K847" s="27" t="s">
        <v>1205</v>
      </c>
      <c r="L847" s="27" t="s">
        <v>56</v>
      </c>
      <c r="M847" s="27" t="s">
        <v>66</v>
      </c>
      <c r="N847" s="27">
        <v>7</v>
      </c>
      <c r="O847" s="27" t="s">
        <v>53</v>
      </c>
      <c r="P847" s="27" t="s">
        <v>57</v>
      </c>
      <c r="Q847" s="27">
        <v>2015</v>
      </c>
      <c r="R847" s="27" t="s">
        <v>731</v>
      </c>
      <c r="S847" s="27" t="s">
        <v>53</v>
      </c>
      <c r="T847" s="27"/>
      <c r="U847" s="27"/>
      <c r="V847" s="27" t="s">
        <v>1204</v>
      </c>
      <c r="W847" s="27">
        <v>13.05602</v>
      </c>
      <c r="X847" s="27">
        <v>-83.584869999999995</v>
      </c>
      <c r="Y847" s="27" t="s">
        <v>1983</v>
      </c>
      <c r="Z847" s="27" t="s">
        <v>1982</v>
      </c>
      <c r="AA847" s="27" t="s">
        <v>1929</v>
      </c>
      <c r="AB847" s="28">
        <f t="shared" si="106"/>
        <v>57.815444444444445</v>
      </c>
      <c r="AC847" s="28">
        <f ca="1">[3]!RandTruncNormal(AB847,VLOOKUP(Y847,$AZ$1:$BD$4,4,FALSE),0,VLOOKUP(Y847,$AZ$1:$BD$4,5,FALSE))</f>
        <v>52.229757924876296</v>
      </c>
      <c r="AD847" s="28">
        <f t="shared" si="107"/>
        <v>71.933222222222227</v>
      </c>
      <c r="AE847" s="28">
        <f ca="1">[3]!RandTruncNormal(AD847,VLOOKUP(Y847,$AZ$1:$BD$4,4,FALSE),0,VLOOKUP(Y847,$AZ$1:$BD$4,5,FALSE))</f>
        <v>95.462387986629778</v>
      </c>
      <c r="AF847" s="29">
        <f t="shared" si="104"/>
        <v>0.22222222222222221</v>
      </c>
      <c r="AG847" s="29">
        <f t="shared" si="105"/>
        <v>0.22222222222222221</v>
      </c>
      <c r="AH847" s="28">
        <f t="shared" si="111"/>
        <v>14.117777777777777</v>
      </c>
      <c r="AI847" s="28">
        <f t="shared" si="108"/>
        <v>14.117777777777777</v>
      </c>
      <c r="AJ847" s="13">
        <f t="shared" ca="1" si="109"/>
        <v>43.232630061753483</v>
      </c>
      <c r="AK847" s="68">
        <v>0</v>
      </c>
      <c r="AL847" s="68">
        <v>0</v>
      </c>
      <c r="AM847" s="68" t="str">
        <f t="shared" si="110"/>
        <v>Non-Anthropogenic</v>
      </c>
      <c r="AO847" s="68"/>
      <c r="AP847" s="68"/>
      <c r="AY847" s="68"/>
      <c r="AZ847" s="68"/>
    </row>
    <row r="848" spans="1:52">
      <c r="A848" s="27">
        <v>2123</v>
      </c>
      <c r="B848" s="27" t="s">
        <v>1206</v>
      </c>
      <c r="C848" s="27" t="s">
        <v>1164</v>
      </c>
      <c r="D848" s="27">
        <v>12.290430000000001</v>
      </c>
      <c r="E848" s="27">
        <v>-83.711600000000004</v>
      </c>
      <c r="F848" s="27" t="s">
        <v>65</v>
      </c>
      <c r="G848" s="27">
        <v>5</v>
      </c>
      <c r="H848" s="27" t="s">
        <v>53</v>
      </c>
      <c r="I848" s="27" t="s">
        <v>54</v>
      </c>
      <c r="J848" s="27">
        <v>2005</v>
      </c>
      <c r="K848" s="27" t="s">
        <v>820</v>
      </c>
      <c r="L848" s="27" t="s">
        <v>56</v>
      </c>
      <c r="M848" s="27" t="s">
        <v>66</v>
      </c>
      <c r="N848" s="27">
        <v>7</v>
      </c>
      <c r="O848" s="27" t="s">
        <v>53</v>
      </c>
      <c r="P848" s="27" t="s">
        <v>57</v>
      </c>
      <c r="Q848" s="27">
        <v>2015</v>
      </c>
      <c r="R848" s="27" t="s">
        <v>1207</v>
      </c>
      <c r="S848" s="27" t="s">
        <v>53</v>
      </c>
      <c r="T848" s="27"/>
      <c r="U848" s="27"/>
      <c r="V848" s="27" t="s">
        <v>1206</v>
      </c>
      <c r="W848" s="27">
        <v>12.290430000000001</v>
      </c>
      <c r="X848" s="27">
        <v>-83.711600000000004</v>
      </c>
      <c r="Y848" s="27" t="s">
        <v>1983</v>
      </c>
      <c r="Z848" s="27" t="s">
        <v>1982</v>
      </c>
      <c r="AA848" s="27" t="s">
        <v>1928</v>
      </c>
      <c r="AB848" s="28">
        <f t="shared" si="106"/>
        <v>57.815444444444445</v>
      </c>
      <c r="AC848" s="28">
        <f ca="1">[3]!RandTruncNormal(AB848,VLOOKUP(Y848,$AZ$1:$BD$4,4,FALSE),0,VLOOKUP(Y848,$AZ$1:$BD$4,5,FALSE))</f>
        <v>91.945599246118846</v>
      </c>
      <c r="AD848" s="28">
        <f t="shared" si="107"/>
        <v>71.933222222222227</v>
      </c>
      <c r="AE848" s="28">
        <f ca="1">[3]!RandTruncNormal(AD848,VLOOKUP(Y848,$AZ$1:$BD$4,4,FALSE),0,VLOOKUP(Y848,$AZ$1:$BD$4,5,FALSE))</f>
        <v>76.457731311293998</v>
      </c>
      <c r="AF848" s="29">
        <f t="shared" si="104"/>
        <v>0.22222222222222221</v>
      </c>
      <c r="AG848" s="29">
        <f t="shared" si="105"/>
        <v>0.22222222222222221</v>
      </c>
      <c r="AH848" s="28">
        <f t="shared" si="111"/>
        <v>14.117777777777777</v>
      </c>
      <c r="AI848" s="28">
        <f t="shared" si="108"/>
        <v>14.117777777777777</v>
      </c>
      <c r="AJ848" s="13">
        <f t="shared" ca="1" si="109"/>
        <v>-15.487867934824848</v>
      </c>
      <c r="AK848" s="68">
        <v>0</v>
      </c>
      <c r="AL848" s="68">
        <v>1</v>
      </c>
      <c r="AM848" s="68" t="str">
        <f t="shared" si="110"/>
        <v>Anthopogenic_roads</v>
      </c>
      <c r="AO848" s="68"/>
      <c r="AP848" s="68"/>
      <c r="AY848" s="68"/>
      <c r="AZ848" s="68"/>
    </row>
    <row r="849" spans="1:52">
      <c r="A849" s="27">
        <v>2124</v>
      </c>
      <c r="B849" s="27" t="s">
        <v>1208</v>
      </c>
      <c r="C849" s="27" t="s">
        <v>1164</v>
      </c>
      <c r="D849" s="27">
        <v>13.055</v>
      </c>
      <c r="E849" s="27">
        <v>-83.840149999999994</v>
      </c>
      <c r="F849" s="27" t="s">
        <v>65</v>
      </c>
      <c r="G849" s="27">
        <v>5</v>
      </c>
      <c r="H849" s="27" t="s">
        <v>53</v>
      </c>
      <c r="I849" s="27" t="s">
        <v>54</v>
      </c>
      <c r="J849" s="27">
        <v>2005</v>
      </c>
      <c r="K849" s="27" t="s">
        <v>1209</v>
      </c>
      <c r="L849" s="27" t="s">
        <v>56</v>
      </c>
      <c r="M849" s="27" t="s">
        <v>66</v>
      </c>
      <c r="N849" s="27">
        <v>7</v>
      </c>
      <c r="O849" s="27" t="s">
        <v>53</v>
      </c>
      <c r="P849" s="27" t="s">
        <v>57</v>
      </c>
      <c r="Q849" s="27">
        <v>2016</v>
      </c>
      <c r="R849" s="27" t="s">
        <v>729</v>
      </c>
      <c r="S849" s="27" t="s">
        <v>53</v>
      </c>
      <c r="T849" s="27"/>
      <c r="U849" s="27"/>
      <c r="V849" s="27" t="s">
        <v>1208</v>
      </c>
      <c r="W849" s="27">
        <v>13.055</v>
      </c>
      <c r="X849" s="27">
        <v>-83.840149999999994</v>
      </c>
      <c r="Y849" s="27" t="s">
        <v>1983</v>
      </c>
      <c r="Z849" s="27" t="s">
        <v>1982</v>
      </c>
      <c r="AA849" s="27" t="s">
        <v>1929</v>
      </c>
      <c r="AB849" s="28">
        <f t="shared" si="106"/>
        <v>57.815444444444445</v>
      </c>
      <c r="AC849" s="28">
        <f ca="1">[3]!RandTruncNormal(AB849,VLOOKUP(Y849,$AZ$1:$BD$4,4,FALSE),0,VLOOKUP(Y849,$AZ$1:$BD$4,5,FALSE))</f>
        <v>40.180427792841286</v>
      </c>
      <c r="AD849" s="28">
        <f t="shared" si="107"/>
        <v>71.933222222222227</v>
      </c>
      <c r="AE849" s="28">
        <f ca="1">[3]!RandTruncNormal(AD849,VLOOKUP(Y849,$AZ$1:$BD$4,4,FALSE),0,VLOOKUP(Y849,$AZ$1:$BD$4,5,FALSE))</f>
        <v>105.42943028445086</v>
      </c>
      <c r="AF849" s="29">
        <f t="shared" si="104"/>
        <v>0.22222222222222221</v>
      </c>
      <c r="AG849" s="29">
        <f t="shared" si="105"/>
        <v>0.22222222222222221</v>
      </c>
      <c r="AH849" s="28">
        <f t="shared" si="111"/>
        <v>14.117777777777777</v>
      </c>
      <c r="AI849" s="28">
        <f t="shared" si="108"/>
        <v>14.117777777777777</v>
      </c>
      <c r="AJ849" s="13">
        <f t="shared" ca="1" si="109"/>
        <v>65.249002491609573</v>
      </c>
      <c r="AK849" s="68">
        <v>0</v>
      </c>
      <c r="AL849" s="68">
        <v>0</v>
      </c>
      <c r="AM849" s="68" t="str">
        <f t="shared" si="110"/>
        <v>Non-Anthropogenic</v>
      </c>
      <c r="AO849" s="68"/>
      <c r="AP849" s="68"/>
      <c r="AY849" s="68"/>
      <c r="AZ849" s="68"/>
    </row>
    <row r="850" spans="1:52">
      <c r="A850" s="27">
        <v>2126</v>
      </c>
      <c r="B850" s="27" t="s">
        <v>1211</v>
      </c>
      <c r="C850" s="27" t="s">
        <v>1164</v>
      </c>
      <c r="D850" s="27">
        <v>13.05602</v>
      </c>
      <c r="E850" s="27">
        <v>-84.094880000000003</v>
      </c>
      <c r="F850" s="27" t="s">
        <v>66</v>
      </c>
      <c r="G850" s="27">
        <v>7</v>
      </c>
      <c r="H850" s="27" t="s">
        <v>53</v>
      </c>
      <c r="I850" s="27" t="s">
        <v>54</v>
      </c>
      <c r="J850" s="27"/>
      <c r="K850" s="27" t="s">
        <v>1209</v>
      </c>
      <c r="L850" s="27" t="s">
        <v>56</v>
      </c>
      <c r="M850" s="27" t="s">
        <v>66</v>
      </c>
      <c r="N850" s="27">
        <v>7</v>
      </c>
      <c r="O850" s="27" t="s">
        <v>53</v>
      </c>
      <c r="P850" s="27" t="s">
        <v>57</v>
      </c>
      <c r="Q850" s="27">
        <v>2015</v>
      </c>
      <c r="R850" s="27" t="s">
        <v>776</v>
      </c>
      <c r="S850" s="27" t="s">
        <v>53</v>
      </c>
      <c r="T850" s="27"/>
      <c r="U850" s="27"/>
      <c r="V850" s="27" t="s">
        <v>1211</v>
      </c>
      <c r="W850" s="27">
        <v>13.05602</v>
      </c>
      <c r="X850" s="27">
        <v>-84.094880000000003</v>
      </c>
      <c r="Y850" s="27" t="s">
        <v>1983</v>
      </c>
      <c r="Z850" s="27" t="s">
        <v>1979</v>
      </c>
      <c r="AA850" s="27" t="s">
        <v>1928</v>
      </c>
      <c r="AB850" s="28">
        <f t="shared" si="106"/>
        <v>71.933222222222227</v>
      </c>
      <c r="AC850" s="28">
        <f ca="1">[3]!RandTruncNormal(AB850,VLOOKUP(Y850,$AZ$1:$BD$4,4,FALSE),0,VLOOKUP(Y850,$AZ$1:$BD$4,5,FALSE))</f>
        <v>118.95591023641759</v>
      </c>
      <c r="AD850" s="28">
        <f t="shared" si="107"/>
        <v>71.933222222222227</v>
      </c>
      <c r="AE850" s="28">
        <f ca="1">[3]!RandTruncNormal(AD850,VLOOKUP(Y850,$AZ$1:$BD$4,4,FALSE),0,VLOOKUP(Y850,$AZ$1:$BD$4,5,FALSE))</f>
        <v>91.43450517486616</v>
      </c>
      <c r="AF850" s="29">
        <f t="shared" si="104"/>
        <v>0</v>
      </c>
      <c r="AG850" s="29">
        <f t="shared" si="105"/>
        <v>0</v>
      </c>
      <c r="AH850" s="28">
        <f t="shared" si="111"/>
        <v>0</v>
      </c>
      <c r="AI850" s="28">
        <f t="shared" si="108"/>
        <v>0</v>
      </c>
      <c r="AJ850" s="13">
        <f t="shared" ca="1" si="109"/>
        <v>-27.521405061551434</v>
      </c>
      <c r="AK850" s="68">
        <v>0</v>
      </c>
      <c r="AL850" s="68">
        <v>1</v>
      </c>
      <c r="AM850" s="68" t="str">
        <f t="shared" si="110"/>
        <v>Anthopogenic_roads</v>
      </c>
      <c r="AO850" s="68"/>
      <c r="AP850" s="68"/>
      <c r="AY850" s="68"/>
      <c r="AZ850" s="68"/>
    </row>
    <row r="851" spans="1:52">
      <c r="A851" s="27">
        <v>2128</v>
      </c>
      <c r="B851" s="27" t="s">
        <v>1213</v>
      </c>
      <c r="C851" s="27" t="s">
        <v>1164</v>
      </c>
      <c r="D851" s="27">
        <v>11.82306</v>
      </c>
      <c r="E851" s="27">
        <v>-83.881299999999996</v>
      </c>
      <c r="F851" s="27" t="s">
        <v>66</v>
      </c>
      <c r="G851" s="27">
        <v>7</v>
      </c>
      <c r="H851" s="27" t="s">
        <v>53</v>
      </c>
      <c r="I851" s="27" t="s">
        <v>54</v>
      </c>
      <c r="J851" s="27">
        <v>2005</v>
      </c>
      <c r="K851" s="27" t="s">
        <v>820</v>
      </c>
      <c r="L851" s="27" t="s">
        <v>56</v>
      </c>
      <c r="M851" s="27" t="s">
        <v>65</v>
      </c>
      <c r="N851" s="27">
        <v>6</v>
      </c>
      <c r="O851" s="27" t="s">
        <v>53</v>
      </c>
      <c r="P851" s="27" t="s">
        <v>57</v>
      </c>
      <c r="Q851" s="27">
        <v>2016</v>
      </c>
      <c r="R851" s="27" t="s">
        <v>1214</v>
      </c>
      <c r="S851" s="27" t="s">
        <v>53</v>
      </c>
      <c r="T851" s="27"/>
      <c r="U851" s="27"/>
      <c r="V851" s="27" t="s">
        <v>1213</v>
      </c>
      <c r="W851" s="27">
        <v>11.82306</v>
      </c>
      <c r="X851" s="27">
        <v>-83.881299999999996</v>
      </c>
      <c r="Y851" s="27" t="s">
        <v>1983</v>
      </c>
      <c r="Z851" s="27" t="s">
        <v>1977</v>
      </c>
      <c r="AA851" s="27" t="s">
        <v>1929</v>
      </c>
      <c r="AB851" s="28">
        <f t="shared" si="106"/>
        <v>71.933222222222227</v>
      </c>
      <c r="AC851" s="28">
        <f ca="1">[3]!RandTruncNormal(AB851,VLOOKUP(Y851,$AZ$1:$BD$4,4,FALSE),0,VLOOKUP(Y851,$AZ$1:$BD$4,5,FALSE))</f>
        <v>76.330336292580043</v>
      </c>
      <c r="AD851" s="28">
        <f t="shared" si="107"/>
        <v>64.87433333333334</v>
      </c>
      <c r="AE851" s="28">
        <f ca="1">[3]!RandTruncNormal(AD851,VLOOKUP(Y851,$AZ$1:$BD$4,4,FALSE),0,VLOOKUP(Y851,$AZ$1:$BD$4,5,FALSE))</f>
        <v>30.866740259147093</v>
      </c>
      <c r="AF851" s="29">
        <f t="shared" si="104"/>
        <v>-0.1111111111111111</v>
      </c>
      <c r="AG851" s="29">
        <f t="shared" si="105"/>
        <v>0</v>
      </c>
      <c r="AH851" s="28">
        <f t="shared" si="111"/>
        <v>0</v>
      </c>
      <c r="AI851" s="28">
        <f t="shared" si="108"/>
        <v>-7.0588888888888883</v>
      </c>
      <c r="AJ851" s="13">
        <f t="shared" ca="1" si="109"/>
        <v>-45.46359603343295</v>
      </c>
      <c r="AK851" s="68">
        <v>0</v>
      </c>
      <c r="AL851" s="68">
        <v>0</v>
      </c>
      <c r="AM851" s="68" t="str">
        <f t="shared" si="110"/>
        <v>Non-Anthropogenic</v>
      </c>
      <c r="AO851" s="68"/>
      <c r="AP851" s="68"/>
      <c r="AY851" s="68"/>
      <c r="AZ851" s="68"/>
    </row>
    <row r="852" spans="1:52">
      <c r="A852" s="27">
        <v>2136</v>
      </c>
      <c r="B852" s="27" t="s">
        <v>1218</v>
      </c>
      <c r="C852" s="27" t="s">
        <v>1164</v>
      </c>
      <c r="D852" s="27">
        <v>14.62743</v>
      </c>
      <c r="E852" s="27">
        <v>-84.349050000000005</v>
      </c>
      <c r="F852" s="27" t="s">
        <v>65</v>
      </c>
      <c r="G852" s="27">
        <v>5</v>
      </c>
      <c r="H852" s="27" t="s">
        <v>56</v>
      </c>
      <c r="I852" s="27" t="s">
        <v>54</v>
      </c>
      <c r="J852" s="27">
        <v>2005</v>
      </c>
      <c r="K852" s="27" t="s">
        <v>1219</v>
      </c>
      <c r="L852" s="27" t="s">
        <v>56</v>
      </c>
      <c r="M852" s="27" t="s">
        <v>65</v>
      </c>
      <c r="N852" s="27">
        <v>6</v>
      </c>
      <c r="O852" s="27" t="s">
        <v>53</v>
      </c>
      <c r="P852" s="27" t="s">
        <v>870</v>
      </c>
      <c r="Q852" s="27">
        <v>2016</v>
      </c>
      <c r="R852" s="27" t="s">
        <v>1220</v>
      </c>
      <c r="S852" s="27" t="s">
        <v>53</v>
      </c>
      <c r="T852" s="27"/>
      <c r="U852" s="27"/>
      <c r="V852" s="27" t="s">
        <v>1218</v>
      </c>
      <c r="W852" s="27">
        <v>14.62743</v>
      </c>
      <c r="X852" s="27">
        <v>-84.349050000000005</v>
      </c>
      <c r="Y852" s="27" t="s">
        <v>1983</v>
      </c>
      <c r="Z852" s="27" t="s">
        <v>1982</v>
      </c>
      <c r="AA852" s="27" t="s">
        <v>1929</v>
      </c>
      <c r="AB852" s="28">
        <f t="shared" si="106"/>
        <v>57.815444444444445</v>
      </c>
      <c r="AC852" s="28">
        <f ca="1">[3]!RandTruncNormal(AB852,VLOOKUP(Y852,$AZ$1:$BD$4,4,FALSE),0,VLOOKUP(Y852,$AZ$1:$BD$4,5,FALSE))</f>
        <v>36.711404054212984</v>
      </c>
      <c r="AD852" s="28">
        <f t="shared" si="107"/>
        <v>64.87433333333334</v>
      </c>
      <c r="AE852" s="28">
        <f ca="1">[3]!RandTruncNormal(AD852,VLOOKUP(Y852,$AZ$1:$BD$4,4,FALSE),0,VLOOKUP(Y852,$AZ$1:$BD$4,5,FALSE))</f>
        <v>80.928488035880221</v>
      </c>
      <c r="AF852" s="29">
        <f t="shared" si="104"/>
        <v>0.1111111111111111</v>
      </c>
      <c r="AG852" s="29">
        <f t="shared" si="105"/>
        <v>0</v>
      </c>
      <c r="AH852" s="28">
        <f t="shared" si="111"/>
        <v>0</v>
      </c>
      <c r="AI852" s="28">
        <f t="shared" si="108"/>
        <v>7.0588888888888883</v>
      </c>
      <c r="AJ852" s="13">
        <f t="shared" ca="1" si="109"/>
        <v>44.217083981667237</v>
      </c>
      <c r="AK852" s="68">
        <v>0</v>
      </c>
      <c r="AL852" s="68">
        <v>0</v>
      </c>
      <c r="AM852" s="68" t="str">
        <f t="shared" si="110"/>
        <v>Non-Anthropogenic</v>
      </c>
      <c r="AO852" s="68"/>
      <c r="AP852" s="68"/>
      <c r="AY852" s="68"/>
      <c r="AZ852" s="68"/>
    </row>
    <row r="853" spans="1:52">
      <c r="A853" s="27">
        <v>2138</v>
      </c>
      <c r="B853" s="27" t="s">
        <v>1221</v>
      </c>
      <c r="C853" s="27" t="s">
        <v>1164</v>
      </c>
      <c r="D853" s="27">
        <v>12.205719999999999</v>
      </c>
      <c r="E853" s="27">
        <v>-84.647639999999996</v>
      </c>
      <c r="F853" s="27" t="s">
        <v>65</v>
      </c>
      <c r="G853" s="27">
        <v>5</v>
      </c>
      <c r="H853" s="27" t="s">
        <v>56</v>
      </c>
      <c r="I853" s="27" t="s">
        <v>54</v>
      </c>
      <c r="J853" s="27">
        <v>2003</v>
      </c>
      <c r="K853" s="27" t="s">
        <v>1212</v>
      </c>
      <c r="L853" s="27" t="s">
        <v>56</v>
      </c>
      <c r="M853" s="27" t="s">
        <v>65</v>
      </c>
      <c r="N853" s="27">
        <v>3</v>
      </c>
      <c r="O853" s="27" t="s">
        <v>53</v>
      </c>
      <c r="P853" s="27" t="s">
        <v>57</v>
      </c>
      <c r="Q853" s="27">
        <v>2016</v>
      </c>
      <c r="R853" s="27" t="s">
        <v>1222</v>
      </c>
      <c r="S853" s="27" t="s">
        <v>53</v>
      </c>
      <c r="T853" s="27"/>
      <c r="U853" s="27"/>
      <c r="V853" s="27" t="s">
        <v>1221</v>
      </c>
      <c r="W853" s="27">
        <v>12.205719999999999</v>
      </c>
      <c r="X853" s="27">
        <v>-84.647639999999996</v>
      </c>
      <c r="Y853" s="27" t="s">
        <v>1983</v>
      </c>
      <c r="Z853" s="27" t="s">
        <v>1977</v>
      </c>
      <c r="AA853" s="27" t="s">
        <v>1928</v>
      </c>
      <c r="AB853" s="28">
        <f t="shared" si="106"/>
        <v>57.815444444444445</v>
      </c>
      <c r="AC853" s="28">
        <f ca="1">[3]!RandTruncNormal(AB853,VLOOKUP(Y853,$AZ$1:$BD$4,4,FALSE),0,VLOOKUP(Y853,$AZ$1:$BD$4,5,FALSE))</f>
        <v>123.27220293683992</v>
      </c>
      <c r="AD853" s="28">
        <f t="shared" si="107"/>
        <v>43.697666666666663</v>
      </c>
      <c r="AE853" s="28">
        <f ca="1">[3]!RandTruncNormal(AD853,VLOOKUP(Y853,$AZ$1:$BD$4,4,FALSE),0,VLOOKUP(Y853,$AZ$1:$BD$4,5,FALSE))</f>
        <v>117.39320729237792</v>
      </c>
      <c r="AF853" s="29">
        <f t="shared" si="104"/>
        <v>-0.22222222222222221</v>
      </c>
      <c r="AG853" s="29">
        <f t="shared" si="105"/>
        <v>-0.22222222222222221</v>
      </c>
      <c r="AH853" s="28">
        <f t="shared" si="111"/>
        <v>-14.117777777777777</v>
      </c>
      <c r="AI853" s="28">
        <f t="shared" si="108"/>
        <v>-14.117777777777777</v>
      </c>
      <c r="AJ853" s="13">
        <f t="shared" ca="1" si="109"/>
        <v>-5.8789956444619946</v>
      </c>
      <c r="AK853" s="68">
        <v>0</v>
      </c>
      <c r="AL853" s="68">
        <v>0</v>
      </c>
      <c r="AM853" s="68" t="str">
        <f t="shared" si="110"/>
        <v>Non-Anthropogenic</v>
      </c>
      <c r="AO853" s="68"/>
      <c r="AP853" s="68"/>
      <c r="AY853" s="68"/>
      <c r="AZ853" s="68"/>
    </row>
    <row r="854" spans="1:52">
      <c r="A854" s="27">
        <v>2139</v>
      </c>
      <c r="B854" s="27" t="s">
        <v>1223</v>
      </c>
      <c r="C854" s="27" t="s">
        <v>1164</v>
      </c>
      <c r="D854" s="27">
        <v>12.120480000000001</v>
      </c>
      <c r="E854" s="27">
        <v>-83.796670000000006</v>
      </c>
      <c r="F854" s="27" t="s">
        <v>65</v>
      </c>
      <c r="G854" s="27">
        <v>4</v>
      </c>
      <c r="H854" s="27" t="s">
        <v>56</v>
      </c>
      <c r="I854" s="27" t="s">
        <v>54</v>
      </c>
      <c r="J854" s="27">
        <v>2005</v>
      </c>
      <c r="K854" s="27" t="s">
        <v>820</v>
      </c>
      <c r="L854" s="27" t="s">
        <v>56</v>
      </c>
      <c r="M854" s="27" t="s">
        <v>65</v>
      </c>
      <c r="N854" s="27">
        <v>6</v>
      </c>
      <c r="O854" s="27" t="s">
        <v>53</v>
      </c>
      <c r="P854" s="27" t="s">
        <v>57</v>
      </c>
      <c r="Q854" s="27">
        <v>2015</v>
      </c>
      <c r="R854" s="27" t="s">
        <v>1224</v>
      </c>
      <c r="S854" s="27" t="s">
        <v>53</v>
      </c>
      <c r="T854" s="27"/>
      <c r="U854" s="27"/>
      <c r="V854" s="27" t="s">
        <v>1223</v>
      </c>
      <c r="W854" s="27">
        <v>12.120480000000001</v>
      </c>
      <c r="X854" s="27">
        <v>-83.796670000000006</v>
      </c>
      <c r="Y854" s="27" t="s">
        <v>1983</v>
      </c>
      <c r="Z854" s="27" t="s">
        <v>1982</v>
      </c>
      <c r="AA854" s="27" t="s">
        <v>1929</v>
      </c>
      <c r="AB854" s="28">
        <f t="shared" si="106"/>
        <v>50.756555555555551</v>
      </c>
      <c r="AC854" s="28">
        <f ca="1">[3]!RandTruncNormal(AB854,VLOOKUP(Y854,$AZ$1:$BD$4,4,FALSE),0,VLOOKUP(Y854,$AZ$1:$BD$4,5,FALSE))</f>
        <v>75.515888154657802</v>
      </c>
      <c r="AD854" s="28">
        <f t="shared" si="107"/>
        <v>64.87433333333334</v>
      </c>
      <c r="AE854" s="28">
        <f ca="1">[3]!RandTruncNormal(AD854,VLOOKUP(Y854,$AZ$1:$BD$4,4,FALSE),0,VLOOKUP(Y854,$AZ$1:$BD$4,5,FALSE))</f>
        <v>72.941147269328809</v>
      </c>
      <c r="AF854" s="29">
        <f t="shared" si="104"/>
        <v>0.22222222222222221</v>
      </c>
      <c r="AG854" s="29">
        <f t="shared" si="105"/>
        <v>0.22222222222222221</v>
      </c>
      <c r="AH854" s="28">
        <f t="shared" si="111"/>
        <v>14.117777777777777</v>
      </c>
      <c r="AI854" s="28">
        <f t="shared" si="108"/>
        <v>14.117777777777777</v>
      </c>
      <c r="AJ854" s="13">
        <f t="shared" ca="1" si="109"/>
        <v>-2.5747408853289926</v>
      </c>
      <c r="AK854" s="68">
        <v>0</v>
      </c>
      <c r="AL854" s="68">
        <v>0</v>
      </c>
      <c r="AM854" s="68" t="str">
        <f t="shared" si="110"/>
        <v>Non-Anthropogenic</v>
      </c>
      <c r="AO854" s="68"/>
      <c r="AP854" s="68"/>
      <c r="AY854" s="68"/>
      <c r="AZ854" s="68"/>
    </row>
    <row r="855" spans="1:52">
      <c r="A855" s="27">
        <v>2140</v>
      </c>
      <c r="B855" s="27" t="s">
        <v>1225</v>
      </c>
      <c r="C855" s="27" t="s">
        <v>1164</v>
      </c>
      <c r="D855" s="27">
        <v>12.12053</v>
      </c>
      <c r="E855" s="27">
        <v>-84.051749999999998</v>
      </c>
      <c r="F855" s="27" t="s">
        <v>65</v>
      </c>
      <c r="G855" s="27">
        <v>5</v>
      </c>
      <c r="H855" s="27" t="s">
        <v>56</v>
      </c>
      <c r="I855" s="27" t="s">
        <v>54</v>
      </c>
      <c r="J855" s="27">
        <v>2005</v>
      </c>
      <c r="K855" s="27" t="s">
        <v>820</v>
      </c>
      <c r="L855" s="27" t="s">
        <v>56</v>
      </c>
      <c r="M855" s="27" t="s">
        <v>66</v>
      </c>
      <c r="N855" s="27">
        <v>7</v>
      </c>
      <c r="O855" s="27" t="s">
        <v>53</v>
      </c>
      <c r="P855" s="27" t="s">
        <v>57</v>
      </c>
      <c r="Q855" s="27">
        <v>2016</v>
      </c>
      <c r="R855" s="27" t="s">
        <v>1226</v>
      </c>
      <c r="S855" s="27" t="s">
        <v>53</v>
      </c>
      <c r="T855" s="27"/>
      <c r="U855" s="27"/>
      <c r="V855" s="27" t="s">
        <v>1225</v>
      </c>
      <c r="W855" s="27">
        <v>12.12053</v>
      </c>
      <c r="X855" s="27">
        <v>-84.051749999999998</v>
      </c>
      <c r="Y855" s="27" t="s">
        <v>1983</v>
      </c>
      <c r="Z855" s="27" t="s">
        <v>1982</v>
      </c>
      <c r="AA855" s="27" t="s">
        <v>1928</v>
      </c>
      <c r="AB855" s="28">
        <f t="shared" si="106"/>
        <v>57.815444444444445</v>
      </c>
      <c r="AC855" s="28">
        <f ca="1">[3]!RandTruncNormal(AB855,VLOOKUP(Y855,$AZ$1:$BD$4,4,FALSE),0,VLOOKUP(Y855,$AZ$1:$BD$4,5,FALSE))</f>
        <v>105.51578455038799</v>
      </c>
      <c r="AD855" s="28">
        <f t="shared" si="107"/>
        <v>71.933222222222227</v>
      </c>
      <c r="AE855" s="28">
        <f ca="1">[3]!RandTruncNormal(AD855,VLOOKUP(Y855,$AZ$1:$BD$4,4,FALSE),0,VLOOKUP(Y855,$AZ$1:$BD$4,5,FALSE))</f>
        <v>83.707767313874996</v>
      </c>
      <c r="AF855" s="29">
        <f t="shared" si="104"/>
        <v>0.22222222222222221</v>
      </c>
      <c r="AG855" s="29">
        <f t="shared" si="105"/>
        <v>0.22222222222222221</v>
      </c>
      <c r="AH855" s="28">
        <f t="shared" si="111"/>
        <v>14.117777777777777</v>
      </c>
      <c r="AI855" s="28">
        <f t="shared" si="108"/>
        <v>14.117777777777777</v>
      </c>
      <c r="AJ855" s="13">
        <f t="shared" ca="1" si="109"/>
        <v>-21.808017236512995</v>
      </c>
      <c r="AK855" s="68">
        <v>0</v>
      </c>
      <c r="AL855" s="68">
        <v>0</v>
      </c>
      <c r="AM855" s="68" t="str">
        <f t="shared" si="110"/>
        <v>Non-Anthropogenic</v>
      </c>
      <c r="AO855" s="68"/>
      <c r="AP855" s="68"/>
      <c r="AY855" s="68"/>
      <c r="AZ855" s="68"/>
    </row>
    <row r="856" spans="1:52">
      <c r="A856" s="27">
        <v>2142</v>
      </c>
      <c r="B856" s="27" t="s">
        <v>1227</v>
      </c>
      <c r="C856" s="27" t="s">
        <v>1164</v>
      </c>
      <c r="D856" s="27">
        <v>12.12064</v>
      </c>
      <c r="E856" s="27">
        <v>-84.561899999999994</v>
      </c>
      <c r="F856" s="27" t="s">
        <v>65</v>
      </c>
      <c r="G856" s="27">
        <v>6</v>
      </c>
      <c r="H856" s="27" t="s">
        <v>56</v>
      </c>
      <c r="I856" s="27" t="s">
        <v>54</v>
      </c>
      <c r="J856" s="27">
        <v>2005</v>
      </c>
      <c r="K856" s="27" t="s">
        <v>820</v>
      </c>
      <c r="L856" s="27" t="s">
        <v>56</v>
      </c>
      <c r="M856" s="27" t="s">
        <v>66</v>
      </c>
      <c r="N856" s="27">
        <v>8</v>
      </c>
      <c r="O856" s="27" t="s">
        <v>53</v>
      </c>
      <c r="P856" s="27" t="s">
        <v>870</v>
      </c>
      <c r="Q856" s="27">
        <v>2014</v>
      </c>
      <c r="R856" s="27"/>
      <c r="S856" s="27" t="s">
        <v>53</v>
      </c>
      <c r="T856" s="27"/>
      <c r="U856" s="27"/>
      <c r="V856" s="27" t="s">
        <v>1227</v>
      </c>
      <c r="W856" s="27">
        <v>12.12064</v>
      </c>
      <c r="X856" s="27">
        <v>-84.561899999999994</v>
      </c>
      <c r="Y856" s="27" t="s">
        <v>1983</v>
      </c>
      <c r="Z856" s="27" t="s">
        <v>1982</v>
      </c>
      <c r="AA856" s="27" t="s">
        <v>1928</v>
      </c>
      <c r="AB856" s="28">
        <f t="shared" si="106"/>
        <v>64.87433333333334</v>
      </c>
      <c r="AC856" s="28">
        <f ca="1">[3]!RandTruncNormal(AB856,VLOOKUP(Y856,$AZ$1:$BD$4,4,FALSE),0,VLOOKUP(Y856,$AZ$1:$BD$4,5,FALSE))</f>
        <v>19.421364262907073</v>
      </c>
      <c r="AD856" s="28">
        <f t="shared" si="107"/>
        <v>78.992111111111114</v>
      </c>
      <c r="AE856" s="28">
        <f ca="1">[3]!RandTruncNormal(AD856,VLOOKUP(Y856,$AZ$1:$BD$4,4,FALSE),0,VLOOKUP(Y856,$AZ$1:$BD$4,5,FALSE))</f>
        <v>49.82508951108872</v>
      </c>
      <c r="AF856" s="29">
        <f t="shared" si="104"/>
        <v>0.22222222222222221</v>
      </c>
      <c r="AG856" s="29">
        <f t="shared" si="105"/>
        <v>0.22222222222222221</v>
      </c>
      <c r="AH856" s="28">
        <f t="shared" si="111"/>
        <v>14.117777777777777</v>
      </c>
      <c r="AI856" s="28">
        <f t="shared" si="108"/>
        <v>14.117777777777777</v>
      </c>
      <c r="AJ856" s="13">
        <f t="shared" ca="1" si="109"/>
        <v>30.403725248181647</v>
      </c>
      <c r="AK856" s="68">
        <v>0</v>
      </c>
      <c r="AL856" s="68">
        <v>0</v>
      </c>
      <c r="AM856" s="68" t="str">
        <f t="shared" si="110"/>
        <v>Non-Anthropogenic</v>
      </c>
      <c r="AO856" s="68"/>
      <c r="AP856" s="68"/>
      <c r="AY856" s="68"/>
      <c r="AZ856" s="68"/>
    </row>
    <row r="857" spans="1:52">
      <c r="A857" s="27">
        <v>2143</v>
      </c>
      <c r="B857" s="27" t="s">
        <v>1228</v>
      </c>
      <c r="C857" s="27" t="s">
        <v>1164</v>
      </c>
      <c r="D857" s="27">
        <v>12.03561</v>
      </c>
      <c r="E857" s="27">
        <v>-83.882679999999993</v>
      </c>
      <c r="F857" s="27" t="s">
        <v>65</v>
      </c>
      <c r="G857" s="27">
        <v>6</v>
      </c>
      <c r="H857" s="27" t="s">
        <v>56</v>
      </c>
      <c r="I857" s="27" t="s">
        <v>54</v>
      </c>
      <c r="J857" s="27">
        <v>2005</v>
      </c>
      <c r="K857" s="27" t="s">
        <v>820</v>
      </c>
      <c r="L857" s="27" t="s">
        <v>56</v>
      </c>
      <c r="M857" s="27" t="s">
        <v>65</v>
      </c>
      <c r="N857" s="27">
        <v>5</v>
      </c>
      <c r="O857" s="27" t="s">
        <v>56</v>
      </c>
      <c r="P857" s="27" t="s">
        <v>870</v>
      </c>
      <c r="Q857" s="27">
        <v>2014</v>
      </c>
      <c r="R857" s="27"/>
      <c r="S857" s="27" t="s">
        <v>56</v>
      </c>
      <c r="T857" s="27"/>
      <c r="U857" s="27"/>
      <c r="V857" s="27" t="s">
        <v>1228</v>
      </c>
      <c r="W857" s="27">
        <v>12.03561</v>
      </c>
      <c r="X857" s="27">
        <v>-83.882679999999993</v>
      </c>
      <c r="Y857" s="27" t="s">
        <v>1983</v>
      </c>
      <c r="Z857" s="27" t="s">
        <v>1977</v>
      </c>
      <c r="AA857" s="27" t="s">
        <v>1929</v>
      </c>
      <c r="AB857" s="28">
        <f t="shared" si="106"/>
        <v>64.87433333333334</v>
      </c>
      <c r="AC857" s="28">
        <f ca="1">[3]!RandTruncNormal(AB857,VLOOKUP(Y857,$AZ$1:$BD$4,4,FALSE),0,VLOOKUP(Y857,$AZ$1:$BD$4,5,FALSE))</f>
        <v>60.631332055832885</v>
      </c>
      <c r="AD857" s="28">
        <f t="shared" si="107"/>
        <v>57.815444444444445</v>
      </c>
      <c r="AE857" s="28">
        <f ca="1">[3]!RandTruncNormal(AD857,VLOOKUP(Y857,$AZ$1:$BD$4,4,FALSE),0,VLOOKUP(Y857,$AZ$1:$BD$4,5,FALSE))</f>
        <v>98.819467468696558</v>
      </c>
      <c r="AF857" s="29">
        <f t="shared" si="104"/>
        <v>-0.1111111111111111</v>
      </c>
      <c r="AG857" s="29">
        <f t="shared" si="105"/>
        <v>0</v>
      </c>
      <c r="AH857" s="28">
        <f t="shared" si="111"/>
        <v>0</v>
      </c>
      <c r="AI857" s="28">
        <f t="shared" si="108"/>
        <v>-7.0588888888888883</v>
      </c>
      <c r="AJ857" s="13">
        <f t="shared" ca="1" si="109"/>
        <v>38.188135412863673</v>
      </c>
      <c r="AK857" s="68">
        <v>0</v>
      </c>
      <c r="AL857" s="68">
        <v>0</v>
      </c>
      <c r="AM857" s="68" t="str">
        <f t="shared" si="110"/>
        <v>Non-Anthropogenic</v>
      </c>
      <c r="AO857" s="68"/>
      <c r="AP857" s="68"/>
      <c r="AY857" s="68"/>
      <c r="AZ857" s="68"/>
    </row>
    <row r="858" spans="1:52">
      <c r="A858" s="27">
        <v>2144</v>
      </c>
      <c r="B858" s="27" t="s">
        <v>1229</v>
      </c>
      <c r="C858" s="27" t="s">
        <v>1164</v>
      </c>
      <c r="D858" s="27">
        <v>11.822279999999999</v>
      </c>
      <c r="E858" s="27">
        <v>-84.136409999999998</v>
      </c>
      <c r="F858" s="27" t="s">
        <v>65</v>
      </c>
      <c r="G858" s="27">
        <v>5</v>
      </c>
      <c r="H858" s="27" t="s">
        <v>53</v>
      </c>
      <c r="I858" s="27" t="s">
        <v>54</v>
      </c>
      <c r="J858" s="27">
        <v>2005</v>
      </c>
      <c r="K858" s="27" t="s">
        <v>820</v>
      </c>
      <c r="L858" s="27" t="s">
        <v>56</v>
      </c>
      <c r="M858" s="27" t="s">
        <v>66</v>
      </c>
      <c r="N858" s="27">
        <v>7</v>
      </c>
      <c r="O858" s="27" t="s">
        <v>56</v>
      </c>
      <c r="P858" s="27" t="s">
        <v>870</v>
      </c>
      <c r="Q858" s="27">
        <v>2014</v>
      </c>
      <c r="R858" s="27"/>
      <c r="S858" s="27" t="s">
        <v>56</v>
      </c>
      <c r="T858" s="27"/>
      <c r="U858" s="27"/>
      <c r="V858" s="27" t="s">
        <v>1229</v>
      </c>
      <c r="W858" s="27">
        <v>11.822279999999999</v>
      </c>
      <c r="X858" s="27">
        <v>-84.136409999999998</v>
      </c>
      <c r="Y858" s="27" t="s">
        <v>1983</v>
      </c>
      <c r="Z858" s="27" t="s">
        <v>1982</v>
      </c>
      <c r="AA858" s="27" t="s">
        <v>1928</v>
      </c>
      <c r="AB858" s="28">
        <f t="shared" si="106"/>
        <v>57.815444444444445</v>
      </c>
      <c r="AC858" s="28">
        <f ca="1">[3]!RandTruncNormal(AB858,VLOOKUP(Y858,$AZ$1:$BD$4,4,FALSE),0,VLOOKUP(Y858,$AZ$1:$BD$4,5,FALSE))</f>
        <v>79.643265274679763</v>
      </c>
      <c r="AD858" s="28">
        <f t="shared" si="107"/>
        <v>71.933222222222227</v>
      </c>
      <c r="AE858" s="28">
        <f ca="1">[3]!RandTruncNormal(AD858,VLOOKUP(Y858,$AZ$1:$BD$4,4,FALSE),0,VLOOKUP(Y858,$AZ$1:$BD$4,5,FALSE))</f>
        <v>74.353433744693575</v>
      </c>
      <c r="AF858" s="29">
        <f t="shared" si="104"/>
        <v>0.22222222222222221</v>
      </c>
      <c r="AG858" s="29">
        <f t="shared" si="105"/>
        <v>0.22222222222222221</v>
      </c>
      <c r="AH858" s="28">
        <f t="shared" si="111"/>
        <v>14.117777777777777</v>
      </c>
      <c r="AI858" s="28">
        <f t="shared" si="108"/>
        <v>14.117777777777777</v>
      </c>
      <c r="AJ858" s="13">
        <f t="shared" ca="1" si="109"/>
        <v>-5.2898315299861878</v>
      </c>
      <c r="AK858" s="68">
        <v>0</v>
      </c>
      <c r="AL858" s="68">
        <v>0</v>
      </c>
      <c r="AM858" s="68" t="str">
        <f t="shared" si="110"/>
        <v>Non-Anthropogenic</v>
      </c>
      <c r="AO858" s="68"/>
      <c r="AP858" s="68"/>
      <c r="AY858" s="68"/>
      <c r="AZ858" s="68"/>
    </row>
    <row r="859" spans="1:52">
      <c r="A859" s="27">
        <v>2146</v>
      </c>
      <c r="B859" s="27" t="s">
        <v>1230</v>
      </c>
      <c r="C859" s="27" t="s">
        <v>1164</v>
      </c>
      <c r="D859" s="27">
        <v>12.03566</v>
      </c>
      <c r="E859" s="27">
        <v>-84.13767</v>
      </c>
      <c r="F859" s="27" t="s">
        <v>65</v>
      </c>
      <c r="G859" s="27">
        <v>4</v>
      </c>
      <c r="H859" s="27" t="s">
        <v>53</v>
      </c>
      <c r="I859" s="27" t="s">
        <v>54</v>
      </c>
      <c r="J859" s="27">
        <v>2004</v>
      </c>
      <c r="K859" s="27" t="s">
        <v>820</v>
      </c>
      <c r="L859" s="27" t="s">
        <v>56</v>
      </c>
      <c r="M859" s="27" t="s">
        <v>65</v>
      </c>
      <c r="N859" s="27">
        <v>4</v>
      </c>
      <c r="O859" s="27" t="s">
        <v>53</v>
      </c>
      <c r="P859" s="27" t="s">
        <v>57</v>
      </c>
      <c r="Q859" s="27">
        <v>2016</v>
      </c>
      <c r="R859" s="27" t="s">
        <v>1231</v>
      </c>
      <c r="S859" s="27" t="s">
        <v>56</v>
      </c>
      <c r="T859" s="27"/>
      <c r="U859" s="27"/>
      <c r="V859" s="27" t="s">
        <v>1230</v>
      </c>
      <c r="W859" s="27">
        <v>12.03566</v>
      </c>
      <c r="X859" s="27">
        <v>-84.13767</v>
      </c>
      <c r="Y859" s="27" t="s">
        <v>1983</v>
      </c>
      <c r="Z859" s="27" t="s">
        <v>1979</v>
      </c>
      <c r="AA859" s="27" t="s">
        <v>1928</v>
      </c>
      <c r="AB859" s="28">
        <f t="shared" si="106"/>
        <v>50.756555555555551</v>
      </c>
      <c r="AC859" s="28">
        <f ca="1">[3]!RandTruncNormal(AB859,VLOOKUP(Y859,$AZ$1:$BD$4,4,FALSE),0,VLOOKUP(Y859,$AZ$1:$BD$4,5,FALSE))</f>
        <v>89.569057360822953</v>
      </c>
      <c r="AD859" s="28">
        <f t="shared" si="107"/>
        <v>50.756555555555551</v>
      </c>
      <c r="AE859" s="28">
        <f ca="1">[3]!RandTruncNormal(AD859,VLOOKUP(Y859,$AZ$1:$BD$4,4,FALSE),0,VLOOKUP(Y859,$AZ$1:$BD$4,5,FALSE))</f>
        <v>61.536941008648888</v>
      </c>
      <c r="AF859" s="29">
        <f t="shared" si="104"/>
        <v>0</v>
      </c>
      <c r="AG859" s="29">
        <f t="shared" si="105"/>
        <v>0</v>
      </c>
      <c r="AH859" s="28">
        <f t="shared" si="111"/>
        <v>0</v>
      </c>
      <c r="AI859" s="28">
        <f t="shared" si="108"/>
        <v>0</v>
      </c>
      <c r="AJ859" s="13">
        <f t="shared" ca="1" si="109"/>
        <v>-28.032116352174064</v>
      </c>
      <c r="AK859" s="68">
        <v>0</v>
      </c>
      <c r="AL859" s="68">
        <v>1</v>
      </c>
      <c r="AM859" s="68" t="str">
        <f t="shared" si="110"/>
        <v>Anthopogenic_roads</v>
      </c>
      <c r="AO859" s="68"/>
      <c r="AP859" s="68"/>
      <c r="AY859" s="68"/>
      <c r="AZ859" s="68"/>
    </row>
    <row r="860" spans="1:52">
      <c r="A860" s="27">
        <v>2147</v>
      </c>
      <c r="B860" s="27" t="s">
        <v>1232</v>
      </c>
      <c r="C860" s="27" t="s">
        <v>1164</v>
      </c>
      <c r="D860" s="27">
        <v>12.970890000000001</v>
      </c>
      <c r="E860" s="27">
        <v>-83.753780000000006</v>
      </c>
      <c r="F860" s="27" t="s">
        <v>66</v>
      </c>
      <c r="G860" s="27">
        <v>7</v>
      </c>
      <c r="H860" s="27" t="s">
        <v>53</v>
      </c>
      <c r="I860" s="27" t="s">
        <v>54</v>
      </c>
      <c r="J860" s="27">
        <v>2005</v>
      </c>
      <c r="K860" s="27" t="s">
        <v>1209</v>
      </c>
      <c r="L860" s="27" t="s">
        <v>56</v>
      </c>
      <c r="M860" s="27" t="s">
        <v>66</v>
      </c>
      <c r="N860" s="27">
        <v>7</v>
      </c>
      <c r="O860" s="27" t="s">
        <v>53</v>
      </c>
      <c r="P860" s="27" t="s">
        <v>57</v>
      </c>
      <c r="Q860" s="27">
        <v>2016</v>
      </c>
      <c r="R860" s="27" t="s">
        <v>1233</v>
      </c>
      <c r="S860" s="27" t="s">
        <v>53</v>
      </c>
      <c r="T860" s="27"/>
      <c r="U860" s="27"/>
      <c r="V860" s="27" t="s">
        <v>1232</v>
      </c>
      <c r="W860" s="27">
        <v>12.970890000000001</v>
      </c>
      <c r="X860" s="27">
        <v>-83.753780000000006</v>
      </c>
      <c r="Y860" s="27" t="s">
        <v>1983</v>
      </c>
      <c r="Z860" s="27" t="s">
        <v>1979</v>
      </c>
      <c r="AA860" s="27" t="s">
        <v>1929</v>
      </c>
      <c r="AB860" s="28">
        <f t="shared" si="106"/>
        <v>71.933222222222227</v>
      </c>
      <c r="AC860" s="28">
        <f ca="1">[3]!RandTruncNormal(AB860,VLOOKUP(Y860,$AZ$1:$BD$4,4,FALSE),0,VLOOKUP(Y860,$AZ$1:$BD$4,5,FALSE))</f>
        <v>112.07442229343697</v>
      </c>
      <c r="AD860" s="28">
        <f t="shared" si="107"/>
        <v>71.933222222222227</v>
      </c>
      <c r="AE860" s="28">
        <f ca="1">[3]!RandTruncNormal(AD860,VLOOKUP(Y860,$AZ$1:$BD$4,4,FALSE),0,VLOOKUP(Y860,$AZ$1:$BD$4,5,FALSE))</f>
        <v>56.85004735237316</v>
      </c>
      <c r="AF860" s="29">
        <f t="shared" si="104"/>
        <v>0</v>
      </c>
      <c r="AG860" s="29">
        <f t="shared" si="105"/>
        <v>0</v>
      </c>
      <c r="AH860" s="28">
        <f t="shared" si="111"/>
        <v>0</v>
      </c>
      <c r="AI860" s="28">
        <f t="shared" si="108"/>
        <v>0</v>
      </c>
      <c r="AJ860" s="13">
        <f t="shared" ca="1" si="109"/>
        <v>-55.224374941063807</v>
      </c>
      <c r="AK860" s="68">
        <v>0</v>
      </c>
      <c r="AL860" s="68">
        <v>0</v>
      </c>
      <c r="AM860" s="68" t="str">
        <f t="shared" si="110"/>
        <v>Non-Anthropogenic</v>
      </c>
      <c r="AO860" s="68"/>
      <c r="AP860" s="68"/>
      <c r="AY860" s="68"/>
      <c r="AZ860" s="68"/>
    </row>
    <row r="861" spans="1:52">
      <c r="A861" s="27">
        <v>2149</v>
      </c>
      <c r="B861" s="27" t="s">
        <v>1234</v>
      </c>
      <c r="C861" s="27" t="s">
        <v>1164</v>
      </c>
      <c r="D861" s="27">
        <v>12.96996</v>
      </c>
      <c r="E861" s="27">
        <v>-84.009180000000001</v>
      </c>
      <c r="F861" s="27" t="s">
        <v>65</v>
      </c>
      <c r="G861" s="27">
        <v>6</v>
      </c>
      <c r="H861" s="27" t="s">
        <v>53</v>
      </c>
      <c r="I861" s="27" t="s">
        <v>54</v>
      </c>
      <c r="J861" s="27">
        <v>2005</v>
      </c>
      <c r="K861" s="27" t="s">
        <v>1209</v>
      </c>
      <c r="L861" s="27" t="s">
        <v>56</v>
      </c>
      <c r="M861" s="27" t="s">
        <v>65</v>
      </c>
      <c r="N861" s="27">
        <v>5</v>
      </c>
      <c r="O861" s="27" t="s">
        <v>53</v>
      </c>
      <c r="P861" s="27" t="s">
        <v>57</v>
      </c>
      <c r="Q861" s="27">
        <v>2016</v>
      </c>
      <c r="R861" s="27" t="s">
        <v>1235</v>
      </c>
      <c r="S861" s="27" t="s">
        <v>53</v>
      </c>
      <c r="T861" s="27"/>
      <c r="U861" s="27"/>
      <c r="V861" s="27" t="s">
        <v>1234</v>
      </c>
      <c r="W861" s="27">
        <v>12.96996</v>
      </c>
      <c r="X861" s="27">
        <v>-84.009180000000001</v>
      </c>
      <c r="Y861" s="27" t="s">
        <v>1983</v>
      </c>
      <c r="Z861" s="27" t="s">
        <v>1977</v>
      </c>
      <c r="AA861" s="27" t="s">
        <v>1929</v>
      </c>
      <c r="AB861" s="28">
        <f t="shared" si="106"/>
        <v>64.87433333333334</v>
      </c>
      <c r="AC861" s="28">
        <f ca="1">[3]!RandTruncNormal(AB861,VLOOKUP(Y861,$AZ$1:$BD$4,4,FALSE),0,VLOOKUP(Y861,$AZ$1:$BD$4,5,FALSE))</f>
        <v>58.069907414230848</v>
      </c>
      <c r="AD861" s="28">
        <f t="shared" si="107"/>
        <v>57.815444444444445</v>
      </c>
      <c r="AE861" s="28">
        <f ca="1">[3]!RandTruncNormal(AD861,VLOOKUP(Y861,$AZ$1:$BD$4,4,FALSE),0,VLOOKUP(Y861,$AZ$1:$BD$4,5,FALSE))</f>
        <v>43.332239048949859</v>
      </c>
      <c r="AF861" s="29">
        <f t="shared" si="104"/>
        <v>-0.1111111111111111</v>
      </c>
      <c r="AG861" s="29">
        <f t="shared" si="105"/>
        <v>0</v>
      </c>
      <c r="AH861" s="28">
        <f t="shared" si="111"/>
        <v>0</v>
      </c>
      <c r="AI861" s="28">
        <f t="shared" si="108"/>
        <v>-7.0588888888888883</v>
      </c>
      <c r="AJ861" s="13">
        <f t="shared" ca="1" si="109"/>
        <v>-14.737668365280989</v>
      </c>
      <c r="AK861" s="68">
        <v>0</v>
      </c>
      <c r="AL861" s="68">
        <v>0</v>
      </c>
      <c r="AM861" s="68" t="str">
        <f t="shared" si="110"/>
        <v>Non-Anthropogenic</v>
      </c>
      <c r="AO861" s="68"/>
      <c r="AP861" s="68"/>
      <c r="AY861" s="68"/>
      <c r="AZ861" s="68"/>
    </row>
    <row r="862" spans="1:52">
      <c r="A862" s="27">
        <v>2151</v>
      </c>
      <c r="B862" s="27" t="s">
        <v>1237</v>
      </c>
      <c r="C862" s="27" t="s">
        <v>1164</v>
      </c>
      <c r="D862" s="27">
        <v>12.970929999999999</v>
      </c>
      <c r="E862" s="27">
        <v>-84.263959999999997</v>
      </c>
      <c r="F862" s="27" t="s">
        <v>66</v>
      </c>
      <c r="G862" s="27">
        <v>7</v>
      </c>
      <c r="H862" s="27" t="s">
        <v>53</v>
      </c>
      <c r="I862" s="27" t="s">
        <v>54</v>
      </c>
      <c r="J862" s="27">
        <v>2005</v>
      </c>
      <c r="K862" s="27" t="s">
        <v>1209</v>
      </c>
      <c r="L862" s="27" t="s">
        <v>53</v>
      </c>
      <c r="M862" s="27" t="s">
        <v>65</v>
      </c>
      <c r="N862" s="27">
        <v>4</v>
      </c>
      <c r="O862" s="27" t="s">
        <v>53</v>
      </c>
      <c r="P862" s="27" t="s">
        <v>57</v>
      </c>
      <c r="Q862" s="27">
        <v>2016</v>
      </c>
      <c r="R862" s="27" t="s">
        <v>1238</v>
      </c>
      <c r="S862" s="27" t="s">
        <v>53</v>
      </c>
      <c r="T862" s="27"/>
      <c r="U862" s="27"/>
      <c r="V862" s="27" t="s">
        <v>1237</v>
      </c>
      <c r="W862" s="27">
        <v>12.970929999999999</v>
      </c>
      <c r="X862" s="27">
        <v>-84.263959999999997</v>
      </c>
      <c r="Y862" s="27" t="s">
        <v>1983</v>
      </c>
      <c r="Z862" s="27" t="s">
        <v>1977</v>
      </c>
      <c r="AA862" s="27" t="s">
        <v>1928</v>
      </c>
      <c r="AB862" s="28">
        <f t="shared" si="106"/>
        <v>71.933222222222227</v>
      </c>
      <c r="AC862" s="28">
        <f ca="1">[3]!RandTruncNormal(AB862,VLOOKUP(Y862,$AZ$1:$BD$4,4,FALSE),0,VLOOKUP(Y862,$AZ$1:$BD$4,5,FALSE))</f>
        <v>73.962860169525001</v>
      </c>
      <c r="AD862" s="28">
        <f t="shared" si="107"/>
        <v>50.756555555555551</v>
      </c>
      <c r="AE862" s="28">
        <f ca="1">[3]!RandTruncNormal(AD862,VLOOKUP(Y862,$AZ$1:$BD$4,4,FALSE),0,VLOOKUP(Y862,$AZ$1:$BD$4,5,FALSE))</f>
        <v>56.953077583185852</v>
      </c>
      <c r="AF862" s="29">
        <f t="shared" si="104"/>
        <v>-0.33333333333333331</v>
      </c>
      <c r="AG862" s="29">
        <f t="shared" si="105"/>
        <v>-0.33333333333333331</v>
      </c>
      <c r="AH862" s="28">
        <f t="shared" si="111"/>
        <v>-21.176666666666666</v>
      </c>
      <c r="AI862" s="28">
        <f t="shared" si="108"/>
        <v>-21.176666666666666</v>
      </c>
      <c r="AJ862" s="13">
        <f t="shared" ca="1" si="109"/>
        <v>-17.009782586339149</v>
      </c>
      <c r="AK862" s="68">
        <v>0</v>
      </c>
      <c r="AL862" s="68">
        <v>1</v>
      </c>
      <c r="AM862" s="68" t="str">
        <f t="shared" si="110"/>
        <v>Anthopogenic_roads</v>
      </c>
      <c r="AO862" s="68"/>
      <c r="AP862" s="68"/>
      <c r="AY862" s="68"/>
      <c r="AZ862" s="68"/>
    </row>
    <row r="863" spans="1:52">
      <c r="A863" s="27">
        <v>2152</v>
      </c>
      <c r="B863" s="27" t="s">
        <v>1239</v>
      </c>
      <c r="C863" s="27" t="s">
        <v>1164</v>
      </c>
      <c r="D863" s="27">
        <v>11.95054</v>
      </c>
      <c r="E863" s="27">
        <v>-83.966759999999994</v>
      </c>
      <c r="F863" s="27" t="s">
        <v>65</v>
      </c>
      <c r="G863" s="27">
        <v>3</v>
      </c>
      <c r="H863" s="27" t="s">
        <v>53</v>
      </c>
      <c r="I863" s="27" t="s">
        <v>54</v>
      </c>
      <c r="J863" s="27">
        <v>2005</v>
      </c>
      <c r="K863" s="27" t="s">
        <v>820</v>
      </c>
      <c r="L863" s="27" t="s">
        <v>56</v>
      </c>
      <c r="M863" s="27" t="s">
        <v>65</v>
      </c>
      <c r="N863" s="27">
        <v>6</v>
      </c>
      <c r="O863" s="27" t="s">
        <v>53</v>
      </c>
      <c r="P863" s="27" t="s">
        <v>57</v>
      </c>
      <c r="Q863" s="27">
        <v>2016</v>
      </c>
      <c r="R863" s="27" t="s">
        <v>1226</v>
      </c>
      <c r="S863" s="27" t="s">
        <v>53</v>
      </c>
      <c r="T863" s="27"/>
      <c r="U863" s="27"/>
      <c r="V863" s="27" t="s">
        <v>1239</v>
      </c>
      <c r="W863" s="27">
        <v>11.95054</v>
      </c>
      <c r="X863" s="27">
        <v>-83.966759999999994</v>
      </c>
      <c r="Y863" s="27" t="s">
        <v>1983</v>
      </c>
      <c r="Z863" s="27" t="s">
        <v>1982</v>
      </c>
      <c r="AA863" s="27" t="s">
        <v>1929</v>
      </c>
      <c r="AB863" s="28">
        <f t="shared" si="106"/>
        <v>43.697666666666663</v>
      </c>
      <c r="AC863" s="28">
        <f ca="1">[3]!RandTruncNormal(AB863,VLOOKUP(Y863,$AZ$1:$BD$4,4,FALSE),0,VLOOKUP(Y863,$AZ$1:$BD$4,5,FALSE))</f>
        <v>41.382777918334909</v>
      </c>
      <c r="AD863" s="28">
        <f t="shared" si="107"/>
        <v>64.87433333333334</v>
      </c>
      <c r="AE863" s="28">
        <f ca="1">[3]!RandTruncNormal(AD863,VLOOKUP(Y863,$AZ$1:$BD$4,4,FALSE),0,VLOOKUP(Y863,$AZ$1:$BD$4,5,FALSE))</f>
        <v>96.496938116144449</v>
      </c>
      <c r="AF863" s="29">
        <f t="shared" si="104"/>
        <v>0.33333333333333331</v>
      </c>
      <c r="AG863" s="29">
        <f t="shared" si="105"/>
        <v>0.33333333333333331</v>
      </c>
      <c r="AH863" s="28">
        <f t="shared" si="111"/>
        <v>21.176666666666666</v>
      </c>
      <c r="AI863" s="28">
        <f t="shared" si="108"/>
        <v>21.176666666666666</v>
      </c>
      <c r="AJ863" s="13">
        <f t="shared" ca="1" si="109"/>
        <v>55.114160197809539</v>
      </c>
      <c r="AK863" s="68">
        <v>0</v>
      </c>
      <c r="AL863" s="68">
        <v>0</v>
      </c>
      <c r="AM863" s="68" t="str">
        <f t="shared" si="110"/>
        <v>Non-Anthropogenic</v>
      </c>
      <c r="AO863" s="68"/>
      <c r="AP863" s="68"/>
      <c r="AY863" s="68"/>
      <c r="AZ863" s="68"/>
    </row>
    <row r="864" spans="1:52">
      <c r="A864" s="27">
        <v>2153</v>
      </c>
      <c r="B864" s="27" t="s">
        <v>1240</v>
      </c>
      <c r="C864" s="27" t="s">
        <v>1164</v>
      </c>
      <c r="D864" s="27">
        <v>12.97016</v>
      </c>
      <c r="E864" s="27">
        <v>-84.519329999999997</v>
      </c>
      <c r="F864" s="27" t="s">
        <v>65</v>
      </c>
      <c r="G864" s="27">
        <v>5</v>
      </c>
      <c r="H864" s="27" t="s">
        <v>53</v>
      </c>
      <c r="I864" s="27" t="s">
        <v>54</v>
      </c>
      <c r="J864" s="27">
        <v>2003</v>
      </c>
      <c r="K864" s="27" t="s">
        <v>1212</v>
      </c>
      <c r="L864" s="27" t="s">
        <v>56</v>
      </c>
      <c r="M864" s="27" t="s">
        <v>65</v>
      </c>
      <c r="N864" s="27">
        <v>5</v>
      </c>
      <c r="O864" s="27" t="s">
        <v>53</v>
      </c>
      <c r="P864" s="27" t="s">
        <v>57</v>
      </c>
      <c r="Q864" s="27">
        <v>2016</v>
      </c>
      <c r="R864" s="27" t="s">
        <v>1241</v>
      </c>
      <c r="S864" s="27" t="s">
        <v>53</v>
      </c>
      <c r="T864" s="27"/>
      <c r="U864" s="27"/>
      <c r="V864" s="27" t="s">
        <v>1240</v>
      </c>
      <c r="W864" s="27">
        <v>12.97016</v>
      </c>
      <c r="X864" s="27">
        <v>-84.519329999999997</v>
      </c>
      <c r="Y864" s="27" t="s">
        <v>1983</v>
      </c>
      <c r="Z864" s="27" t="s">
        <v>1979</v>
      </c>
      <c r="AA864" s="27" t="s">
        <v>1929</v>
      </c>
      <c r="AB864" s="28">
        <f t="shared" si="106"/>
        <v>57.815444444444445</v>
      </c>
      <c r="AC864" s="28">
        <f ca="1">[3]!RandTruncNormal(AB864,VLOOKUP(Y864,$AZ$1:$BD$4,4,FALSE),0,VLOOKUP(Y864,$AZ$1:$BD$4,5,FALSE))</f>
        <v>58.938362593206065</v>
      </c>
      <c r="AD864" s="28">
        <f t="shared" si="107"/>
        <v>57.815444444444445</v>
      </c>
      <c r="AE864" s="28">
        <f ca="1">[3]!RandTruncNormal(AD864,VLOOKUP(Y864,$AZ$1:$BD$4,4,FALSE),0,VLOOKUP(Y864,$AZ$1:$BD$4,5,FALSE))</f>
        <v>55.829626226175243</v>
      </c>
      <c r="AF864" s="29">
        <f t="shared" si="104"/>
        <v>0</v>
      </c>
      <c r="AG864" s="29">
        <f t="shared" si="105"/>
        <v>0</v>
      </c>
      <c r="AH864" s="28">
        <f t="shared" si="111"/>
        <v>0</v>
      </c>
      <c r="AI864" s="28">
        <f t="shared" si="108"/>
        <v>0</v>
      </c>
      <c r="AJ864" s="13">
        <f t="shared" ca="1" si="109"/>
        <v>-3.1087363670308221</v>
      </c>
      <c r="AK864" s="68">
        <v>0</v>
      </c>
      <c r="AL864" s="68">
        <v>1</v>
      </c>
      <c r="AM864" s="68" t="str">
        <f t="shared" si="110"/>
        <v>Anthopogenic_roads</v>
      </c>
      <c r="AO864" s="68"/>
      <c r="AP864" s="68"/>
      <c r="AY864" s="68"/>
      <c r="AZ864" s="68"/>
    </row>
    <row r="865" spans="1:52">
      <c r="A865" s="27">
        <v>2155</v>
      </c>
      <c r="B865" s="27" t="s">
        <v>1242</v>
      </c>
      <c r="C865" s="27" t="s">
        <v>1164</v>
      </c>
      <c r="D865" s="27">
        <v>12.970969999999999</v>
      </c>
      <c r="E865" s="27">
        <v>-84.774140000000003</v>
      </c>
      <c r="F865" s="27" t="s">
        <v>65</v>
      </c>
      <c r="G865" s="27">
        <v>5</v>
      </c>
      <c r="H865" s="27" t="s">
        <v>53</v>
      </c>
      <c r="I865" s="27" t="s">
        <v>54</v>
      </c>
      <c r="J865" s="27">
        <v>2005</v>
      </c>
      <c r="K865" s="27" t="s">
        <v>1212</v>
      </c>
      <c r="L865" s="27" t="s">
        <v>56</v>
      </c>
      <c r="M865" s="27" t="s">
        <v>65</v>
      </c>
      <c r="N865" s="27">
        <v>3</v>
      </c>
      <c r="O865" s="27" t="s">
        <v>53</v>
      </c>
      <c r="P865" s="27" t="s">
        <v>57</v>
      </c>
      <c r="Q865" s="27">
        <v>2016</v>
      </c>
      <c r="R865" s="27" t="s">
        <v>1243</v>
      </c>
      <c r="S865" s="27" t="s">
        <v>53</v>
      </c>
      <c r="T865" s="27"/>
      <c r="U865" s="27"/>
      <c r="V865" s="27" t="s">
        <v>1242</v>
      </c>
      <c r="W865" s="27">
        <v>12.970969999999999</v>
      </c>
      <c r="X865" s="27">
        <v>-84.774140000000003</v>
      </c>
      <c r="Y865" s="27" t="s">
        <v>1983</v>
      </c>
      <c r="Z865" s="27" t="s">
        <v>1977</v>
      </c>
      <c r="AA865" s="27" t="s">
        <v>1928</v>
      </c>
      <c r="AB865" s="28">
        <f t="shared" si="106"/>
        <v>57.815444444444445</v>
      </c>
      <c r="AC865" s="28">
        <f ca="1">[3]!RandTruncNormal(AB865,VLOOKUP(Y865,$AZ$1:$BD$4,4,FALSE),0,VLOOKUP(Y865,$AZ$1:$BD$4,5,FALSE))</f>
        <v>80.89789940930909</v>
      </c>
      <c r="AD865" s="28">
        <f t="shared" si="107"/>
        <v>43.697666666666663</v>
      </c>
      <c r="AE865" s="28">
        <f ca="1">[3]!RandTruncNormal(AD865,VLOOKUP(Y865,$AZ$1:$BD$4,4,FALSE),0,VLOOKUP(Y865,$AZ$1:$BD$4,5,FALSE))</f>
        <v>20.42869930062167</v>
      </c>
      <c r="AF865" s="29">
        <f t="shared" si="104"/>
        <v>-0.22222222222222221</v>
      </c>
      <c r="AG865" s="29">
        <f t="shared" si="105"/>
        <v>-0.22222222222222221</v>
      </c>
      <c r="AH865" s="28">
        <f t="shared" si="111"/>
        <v>-14.117777777777777</v>
      </c>
      <c r="AI865" s="28">
        <f t="shared" si="108"/>
        <v>-14.117777777777777</v>
      </c>
      <c r="AJ865" s="13">
        <f t="shared" ca="1" si="109"/>
        <v>-60.469200108687417</v>
      </c>
      <c r="AK865" s="68">
        <v>0</v>
      </c>
      <c r="AL865" s="68">
        <v>1</v>
      </c>
      <c r="AM865" s="68" t="str">
        <f t="shared" si="110"/>
        <v>Anthopogenic_roads</v>
      </c>
      <c r="AO865" s="68"/>
      <c r="AP865" s="68"/>
      <c r="AY865" s="68"/>
      <c r="AZ865" s="68"/>
    </row>
    <row r="866" spans="1:52">
      <c r="A866" s="27">
        <v>2168</v>
      </c>
      <c r="B866" s="27" t="s">
        <v>1247</v>
      </c>
      <c r="C866" s="27" t="s">
        <v>1164</v>
      </c>
      <c r="D866" s="27">
        <v>11.695690000000001</v>
      </c>
      <c r="E866" s="27">
        <v>-84.137720000000002</v>
      </c>
      <c r="F866" s="27" t="s">
        <v>65</v>
      </c>
      <c r="G866" s="27">
        <v>6</v>
      </c>
      <c r="H866" s="27" t="s">
        <v>53</v>
      </c>
      <c r="I866" s="27" t="s">
        <v>54</v>
      </c>
      <c r="J866" s="27">
        <v>2005</v>
      </c>
      <c r="K866" s="27" t="s">
        <v>1246</v>
      </c>
      <c r="L866" s="27" t="s">
        <v>56</v>
      </c>
      <c r="M866" s="27" t="s">
        <v>65</v>
      </c>
      <c r="N866" s="27">
        <v>6</v>
      </c>
      <c r="O866" s="27" t="s">
        <v>53</v>
      </c>
      <c r="P866" s="27" t="s">
        <v>57</v>
      </c>
      <c r="Q866" s="27">
        <v>2016</v>
      </c>
      <c r="R866" s="27" t="s">
        <v>1248</v>
      </c>
      <c r="S866" s="27" t="s">
        <v>53</v>
      </c>
      <c r="T866" s="27"/>
      <c r="U866" s="27"/>
      <c r="V866" s="27" t="s">
        <v>1247</v>
      </c>
      <c r="W866" s="27">
        <v>11.695690000000001</v>
      </c>
      <c r="X866" s="27">
        <v>-84.137720000000002</v>
      </c>
      <c r="Y866" s="27" t="s">
        <v>1983</v>
      </c>
      <c r="Z866" s="27" t="s">
        <v>1979</v>
      </c>
      <c r="AA866" s="27" t="s">
        <v>1928</v>
      </c>
      <c r="AB866" s="28">
        <f t="shared" si="106"/>
        <v>64.87433333333334</v>
      </c>
      <c r="AC866" s="28">
        <f ca="1">[3]!RandTruncNormal(AB866,VLOOKUP(Y866,$AZ$1:$BD$4,4,FALSE),0,VLOOKUP(Y866,$AZ$1:$BD$4,5,FALSE))</f>
        <v>58.814007258468024</v>
      </c>
      <c r="AD866" s="28">
        <f t="shared" si="107"/>
        <v>64.87433333333334</v>
      </c>
      <c r="AE866" s="28">
        <f ca="1">[3]!RandTruncNormal(AD866,VLOOKUP(Y866,$AZ$1:$BD$4,4,FALSE),0,VLOOKUP(Y866,$AZ$1:$BD$4,5,FALSE))</f>
        <v>146.06481635284979</v>
      </c>
      <c r="AF866" s="29">
        <f t="shared" si="104"/>
        <v>0</v>
      </c>
      <c r="AG866" s="29">
        <f t="shared" si="105"/>
        <v>0</v>
      </c>
      <c r="AH866" s="28">
        <f t="shared" si="111"/>
        <v>0</v>
      </c>
      <c r="AI866" s="28">
        <f t="shared" si="108"/>
        <v>0</v>
      </c>
      <c r="AJ866" s="13">
        <f t="shared" ca="1" si="109"/>
        <v>87.250809094381765</v>
      </c>
      <c r="AK866" s="68">
        <v>0</v>
      </c>
      <c r="AL866" s="68">
        <v>1</v>
      </c>
      <c r="AM866" s="68" t="str">
        <f t="shared" si="110"/>
        <v>Anthopogenic_roads</v>
      </c>
      <c r="AO866" s="68"/>
      <c r="AP866" s="68"/>
      <c r="AY866" s="68"/>
      <c r="AZ866" s="68"/>
    </row>
    <row r="867" spans="1:52">
      <c r="A867" s="27">
        <v>2171</v>
      </c>
      <c r="B867" s="27" t="s">
        <v>1250</v>
      </c>
      <c r="C867" s="27" t="s">
        <v>1164</v>
      </c>
      <c r="D867" s="27">
        <v>11.61065</v>
      </c>
      <c r="E867" s="27">
        <v>-83.79777</v>
      </c>
      <c r="F867" s="27" t="s">
        <v>66</v>
      </c>
      <c r="G867" s="27">
        <v>7</v>
      </c>
      <c r="H867" s="27" t="s">
        <v>53</v>
      </c>
      <c r="I867" s="27" t="s">
        <v>54</v>
      </c>
      <c r="J867" s="27">
        <v>2005</v>
      </c>
      <c r="K867" s="27" t="s">
        <v>820</v>
      </c>
      <c r="L867" s="27" t="s">
        <v>56</v>
      </c>
      <c r="M867" s="27" t="s">
        <v>65</v>
      </c>
      <c r="N867" s="27">
        <v>5</v>
      </c>
      <c r="O867" s="27" t="s">
        <v>53</v>
      </c>
      <c r="P867" s="27" t="s">
        <v>57</v>
      </c>
      <c r="Q867" s="27">
        <v>2015</v>
      </c>
      <c r="R867" s="27" t="s">
        <v>1224</v>
      </c>
      <c r="S867" s="27" t="s">
        <v>53</v>
      </c>
      <c r="T867" s="27"/>
      <c r="U867" s="27"/>
      <c r="V867" s="27" t="s">
        <v>1250</v>
      </c>
      <c r="W867" s="27">
        <v>11.61065</v>
      </c>
      <c r="X867" s="27">
        <v>-83.79777</v>
      </c>
      <c r="Y867" s="27" t="s">
        <v>1983</v>
      </c>
      <c r="Z867" s="27" t="s">
        <v>1977</v>
      </c>
      <c r="AA867" s="27" t="s">
        <v>1929</v>
      </c>
      <c r="AB867" s="28">
        <f t="shared" si="106"/>
        <v>71.933222222222227</v>
      </c>
      <c r="AC867" s="28">
        <f ca="1">[3]!RandTruncNormal(AB867,VLOOKUP(Y867,$AZ$1:$BD$4,4,FALSE),0,VLOOKUP(Y867,$AZ$1:$BD$4,5,FALSE))</f>
        <v>102.49768451561849</v>
      </c>
      <c r="AD867" s="28">
        <f t="shared" si="107"/>
        <v>57.815444444444445</v>
      </c>
      <c r="AE867" s="28">
        <f ca="1">[3]!RandTruncNormal(AD867,VLOOKUP(Y867,$AZ$1:$BD$4,4,FALSE),0,VLOOKUP(Y867,$AZ$1:$BD$4,5,FALSE))</f>
        <v>41.110164852712217</v>
      </c>
      <c r="AF867" s="29">
        <f t="shared" si="104"/>
        <v>-0.22222222222222221</v>
      </c>
      <c r="AG867" s="29">
        <f t="shared" si="105"/>
        <v>-0.22222222222222221</v>
      </c>
      <c r="AH867" s="28">
        <f t="shared" si="111"/>
        <v>-14.117777777777777</v>
      </c>
      <c r="AI867" s="28">
        <f t="shared" si="108"/>
        <v>-14.117777777777777</v>
      </c>
      <c r="AJ867" s="13">
        <f t="shared" ca="1" si="109"/>
        <v>-61.387519662906271</v>
      </c>
      <c r="AK867" s="68">
        <v>1</v>
      </c>
      <c r="AL867" s="68">
        <v>0</v>
      </c>
      <c r="AM867" s="68" t="str">
        <f t="shared" si="110"/>
        <v>Anthropogenic_rivers</v>
      </c>
      <c r="AO867" s="68"/>
      <c r="AP867" s="68"/>
      <c r="AY867" s="68"/>
      <c r="AZ867" s="68"/>
    </row>
    <row r="868" spans="1:52">
      <c r="A868" s="27">
        <v>2172</v>
      </c>
      <c r="B868" s="27" t="s">
        <v>1251</v>
      </c>
      <c r="C868" s="27" t="s">
        <v>1164</v>
      </c>
      <c r="D868" s="27">
        <v>10.84529</v>
      </c>
      <c r="E868" s="27">
        <v>-83.840829999999997</v>
      </c>
      <c r="F868" s="27" t="s">
        <v>66</v>
      </c>
      <c r="G868" s="27">
        <v>9</v>
      </c>
      <c r="H868" s="27" t="s">
        <v>53</v>
      </c>
      <c r="I868" s="27" t="s">
        <v>54</v>
      </c>
      <c r="J868" s="27">
        <v>2005</v>
      </c>
      <c r="K868" s="27" t="s">
        <v>820</v>
      </c>
      <c r="L868" s="27" t="s">
        <v>56</v>
      </c>
      <c r="M868" s="27" t="s">
        <v>66</v>
      </c>
      <c r="N868" s="27">
        <v>7</v>
      </c>
      <c r="O868" s="27" t="s">
        <v>53</v>
      </c>
      <c r="P868" s="27" t="s">
        <v>57</v>
      </c>
      <c r="Q868" s="27">
        <v>2016</v>
      </c>
      <c r="R868" s="27" t="s">
        <v>1252</v>
      </c>
      <c r="S868" s="27" t="s">
        <v>53</v>
      </c>
      <c r="T868" s="27"/>
      <c r="U868" s="27"/>
      <c r="V868" s="27" t="s">
        <v>1251</v>
      </c>
      <c r="W868" s="27">
        <v>10.84529</v>
      </c>
      <c r="X868" s="27">
        <v>-83.840829999999997</v>
      </c>
      <c r="Y868" s="27" t="s">
        <v>1983</v>
      </c>
      <c r="Z868" s="27" t="s">
        <v>1977</v>
      </c>
      <c r="AA868" s="27" t="s">
        <v>1929</v>
      </c>
      <c r="AB868" s="28">
        <f t="shared" si="106"/>
        <v>86.051000000000002</v>
      </c>
      <c r="AC868" s="28">
        <f ca="1">[3]!RandTruncNormal(AB868,VLOOKUP(Y868,$AZ$1:$BD$4,4,FALSE),0,VLOOKUP(Y868,$AZ$1:$BD$4,5,FALSE))</f>
        <v>83.471902511668645</v>
      </c>
      <c r="AD868" s="28">
        <f t="shared" si="107"/>
        <v>71.933222222222227</v>
      </c>
      <c r="AE868" s="28">
        <f ca="1">[3]!RandTruncNormal(AD868,VLOOKUP(Y868,$AZ$1:$BD$4,4,FALSE),0,VLOOKUP(Y868,$AZ$1:$BD$4,5,FALSE))</f>
        <v>63.700916640105056</v>
      </c>
      <c r="AF868" s="29">
        <f t="shared" si="104"/>
        <v>-0.22222222222222221</v>
      </c>
      <c r="AG868" s="29">
        <f t="shared" si="105"/>
        <v>-0.22222222222222221</v>
      </c>
      <c r="AH868" s="28">
        <f t="shared" si="111"/>
        <v>-14.117777777777777</v>
      </c>
      <c r="AI868" s="28">
        <f t="shared" si="108"/>
        <v>-14.117777777777777</v>
      </c>
      <c r="AJ868" s="13">
        <f t="shared" ca="1" si="109"/>
        <v>-19.770985871563589</v>
      </c>
      <c r="AK868" s="68">
        <v>0</v>
      </c>
      <c r="AL868" s="68">
        <v>0</v>
      </c>
      <c r="AM868" s="68" t="str">
        <f t="shared" si="110"/>
        <v>Non-Anthropogenic</v>
      </c>
      <c r="AO868" s="68"/>
      <c r="AP868" s="68"/>
      <c r="AY868" s="68"/>
      <c r="AZ868" s="68"/>
    </row>
    <row r="869" spans="1:52">
      <c r="A869" s="27">
        <v>2173</v>
      </c>
      <c r="B869" s="27" t="s">
        <v>1253</v>
      </c>
      <c r="C869" s="27" t="s">
        <v>1164</v>
      </c>
      <c r="D869" s="27">
        <v>10.973280000000001</v>
      </c>
      <c r="E869" s="27">
        <v>-84.221519999999998</v>
      </c>
      <c r="F869" s="27" t="s">
        <v>66</v>
      </c>
      <c r="G869" s="27">
        <v>9</v>
      </c>
      <c r="H869" s="27" t="s">
        <v>53</v>
      </c>
      <c r="I869" s="27" t="s">
        <v>54</v>
      </c>
      <c r="J869" s="27">
        <v>2005</v>
      </c>
      <c r="K869" s="27" t="s">
        <v>820</v>
      </c>
      <c r="L869" s="27" t="s">
        <v>56</v>
      </c>
      <c r="M869" s="27" t="s">
        <v>66</v>
      </c>
      <c r="N869" s="27">
        <v>7</v>
      </c>
      <c r="O869" s="27" t="s">
        <v>56</v>
      </c>
      <c r="P869" s="27" t="s">
        <v>57</v>
      </c>
      <c r="Q869" s="27">
        <v>2016</v>
      </c>
      <c r="R869" s="27" t="s">
        <v>1254</v>
      </c>
      <c r="S869" s="27" t="s">
        <v>53</v>
      </c>
      <c r="T869" s="27"/>
      <c r="U869" s="27"/>
      <c r="V869" s="27" t="s">
        <v>1253</v>
      </c>
      <c r="W869" s="27">
        <v>10.973280000000001</v>
      </c>
      <c r="X869" s="27">
        <v>-84.221519999999998</v>
      </c>
      <c r="Y869" s="27" t="s">
        <v>1983</v>
      </c>
      <c r="Z869" s="27" t="s">
        <v>1977</v>
      </c>
      <c r="AA869" s="27" t="s">
        <v>1929</v>
      </c>
      <c r="AB869" s="28">
        <f t="shared" si="106"/>
        <v>86.051000000000002</v>
      </c>
      <c r="AC869" s="28">
        <f ca="1">[3]!RandTruncNormal(AB869,VLOOKUP(Y869,$AZ$1:$BD$4,4,FALSE),0,VLOOKUP(Y869,$AZ$1:$BD$4,5,FALSE))</f>
        <v>89.271696523617734</v>
      </c>
      <c r="AD869" s="28">
        <f t="shared" si="107"/>
        <v>71.933222222222227</v>
      </c>
      <c r="AE869" s="28">
        <f ca="1">[3]!RandTruncNormal(AD869,VLOOKUP(Y869,$AZ$1:$BD$4,4,FALSE),0,VLOOKUP(Y869,$AZ$1:$BD$4,5,FALSE))</f>
        <v>71.554982681464054</v>
      </c>
      <c r="AF869" s="29">
        <f t="shared" si="104"/>
        <v>-0.22222222222222221</v>
      </c>
      <c r="AG869" s="29">
        <f t="shared" si="105"/>
        <v>-0.22222222222222221</v>
      </c>
      <c r="AH869" s="28">
        <f t="shared" si="111"/>
        <v>-14.117777777777777</v>
      </c>
      <c r="AI869" s="28">
        <f t="shared" si="108"/>
        <v>-14.117777777777777</v>
      </c>
      <c r="AJ869" s="13">
        <f t="shared" ca="1" si="109"/>
        <v>-17.716713842153681</v>
      </c>
      <c r="AK869" s="68">
        <v>1</v>
      </c>
      <c r="AL869" s="68">
        <v>0</v>
      </c>
      <c r="AM869" s="68" t="str">
        <f t="shared" si="110"/>
        <v>Anthropogenic_rivers</v>
      </c>
      <c r="AO869" s="68"/>
      <c r="AP869" s="68"/>
      <c r="AY869" s="68"/>
      <c r="AZ869" s="68"/>
    </row>
    <row r="870" spans="1:52">
      <c r="A870" s="27">
        <v>2174</v>
      </c>
      <c r="B870" s="27" t="s">
        <v>1255</v>
      </c>
      <c r="C870" s="27" t="s">
        <v>1164</v>
      </c>
      <c r="D870" s="27">
        <v>12.88603</v>
      </c>
      <c r="E870" s="27">
        <v>-83.754869999999997</v>
      </c>
      <c r="F870" s="27" t="s">
        <v>70</v>
      </c>
      <c r="G870" s="27">
        <v>7</v>
      </c>
      <c r="H870" s="27" t="s">
        <v>56</v>
      </c>
      <c r="I870" s="27" t="s">
        <v>54</v>
      </c>
      <c r="J870" s="27">
        <v>2005</v>
      </c>
      <c r="K870" s="27" t="s">
        <v>1246</v>
      </c>
      <c r="L870" s="27" t="s">
        <v>56</v>
      </c>
      <c r="M870" s="27" t="s">
        <v>68</v>
      </c>
      <c r="N870" s="27">
        <v>6</v>
      </c>
      <c r="O870" s="27" t="s">
        <v>56</v>
      </c>
      <c r="P870" s="27" t="s">
        <v>57</v>
      </c>
      <c r="Q870" s="27">
        <v>2016</v>
      </c>
      <c r="R870" s="27" t="s">
        <v>1233</v>
      </c>
      <c r="S870" s="27" t="s">
        <v>53</v>
      </c>
      <c r="T870" s="27"/>
      <c r="U870" s="27"/>
      <c r="V870" s="27" t="s">
        <v>1255</v>
      </c>
      <c r="W870" s="27">
        <v>12.88603</v>
      </c>
      <c r="X870" s="27">
        <v>-83.754869999999997</v>
      </c>
      <c r="Y870" s="27" t="s">
        <v>1976</v>
      </c>
      <c r="Z870" s="27" t="s">
        <v>1977</v>
      </c>
      <c r="AA870" s="27" t="s">
        <v>1929</v>
      </c>
      <c r="AB870" s="28">
        <f t="shared" si="106"/>
        <v>27.193677777777776</v>
      </c>
      <c r="AC870" s="28">
        <f ca="1">[3]!RandTruncNormal(AB870,VLOOKUP(Y870,$AZ$1:$BD$4,4,FALSE),0,VLOOKUP(Y870,$AZ$1:$BD$4,5,FALSE))</f>
        <v>0.13059185085148697</v>
      </c>
      <c r="AD870" s="28">
        <f t="shared" si="107"/>
        <v>23.308866666666663</v>
      </c>
      <c r="AE870" s="28">
        <f ca="1">[3]!RandTruncNormal(AD870,VLOOKUP(Y870,$AZ$1:$BD$4,4,FALSE),0,VLOOKUP(Y870,$AZ$1:$BD$4,5,FALSE))</f>
        <v>40.082208089977577</v>
      </c>
      <c r="AF870" s="29">
        <f t="shared" si="104"/>
        <v>-0.1111111111111111</v>
      </c>
      <c r="AG870" s="29">
        <f t="shared" si="105"/>
        <v>0</v>
      </c>
      <c r="AH870" s="28">
        <f t="shared" si="111"/>
        <v>0</v>
      </c>
      <c r="AI870" s="28">
        <f t="shared" si="108"/>
        <v>-3.8848111111111105</v>
      </c>
      <c r="AJ870" s="13">
        <f t="shared" ca="1" si="109"/>
        <v>39.951616239126089</v>
      </c>
      <c r="AK870" s="68">
        <v>0</v>
      </c>
      <c r="AL870" s="68">
        <v>0</v>
      </c>
      <c r="AM870" s="68" t="str">
        <f t="shared" si="110"/>
        <v>Non-Anthropogenic</v>
      </c>
      <c r="AO870" s="68"/>
      <c r="AP870" s="68"/>
      <c r="AY870" s="68"/>
      <c r="AZ870" s="68"/>
    </row>
    <row r="871" spans="1:52">
      <c r="A871" s="27">
        <v>2178</v>
      </c>
      <c r="B871" s="27" t="s">
        <v>1257</v>
      </c>
      <c r="C871" s="27" t="s">
        <v>1164</v>
      </c>
      <c r="D871" s="27">
        <v>12.88603</v>
      </c>
      <c r="E871" s="27">
        <v>-84.264880000000005</v>
      </c>
      <c r="F871" s="27" t="s">
        <v>65</v>
      </c>
      <c r="G871" s="27">
        <v>6</v>
      </c>
      <c r="H871" s="27" t="s">
        <v>53</v>
      </c>
      <c r="I871" s="27" t="s">
        <v>54</v>
      </c>
      <c r="J871" s="27">
        <v>2005</v>
      </c>
      <c r="K871" s="27" t="s">
        <v>820</v>
      </c>
      <c r="L871" s="27" t="s">
        <v>56</v>
      </c>
      <c r="M871" s="27" t="s">
        <v>65</v>
      </c>
      <c r="N871" s="27">
        <v>5</v>
      </c>
      <c r="O871" s="27" t="s">
        <v>53</v>
      </c>
      <c r="P871" s="27" t="s">
        <v>57</v>
      </c>
      <c r="Q871" s="27">
        <v>2016</v>
      </c>
      <c r="R871" s="27" t="s">
        <v>1258</v>
      </c>
      <c r="S871" s="27" t="s">
        <v>53</v>
      </c>
      <c r="T871" s="27"/>
      <c r="U871" s="27"/>
      <c r="V871" s="27" t="s">
        <v>1257</v>
      </c>
      <c r="W871" s="27">
        <v>12.88603</v>
      </c>
      <c r="X871" s="27">
        <v>-84.264880000000005</v>
      </c>
      <c r="Y871" s="27" t="s">
        <v>1983</v>
      </c>
      <c r="Z871" s="27" t="s">
        <v>1977</v>
      </c>
      <c r="AA871" s="27" t="s">
        <v>1929</v>
      </c>
      <c r="AB871" s="28">
        <f t="shared" si="106"/>
        <v>64.87433333333334</v>
      </c>
      <c r="AC871" s="28">
        <f ca="1">[3]!RandTruncNormal(AB871,VLOOKUP(Y871,$AZ$1:$BD$4,4,FALSE),0,VLOOKUP(Y871,$AZ$1:$BD$4,5,FALSE))</f>
        <v>90.111773207154428</v>
      </c>
      <c r="AD871" s="28">
        <f t="shared" si="107"/>
        <v>57.815444444444445</v>
      </c>
      <c r="AE871" s="28">
        <f ca="1">[3]!RandTruncNormal(AD871,VLOOKUP(Y871,$AZ$1:$BD$4,4,FALSE),0,VLOOKUP(Y871,$AZ$1:$BD$4,5,FALSE))</f>
        <v>43.904054893367011</v>
      </c>
      <c r="AF871" s="29">
        <f t="shared" si="104"/>
        <v>-0.1111111111111111</v>
      </c>
      <c r="AG871" s="29">
        <f t="shared" si="105"/>
        <v>0</v>
      </c>
      <c r="AH871" s="28">
        <f t="shared" si="111"/>
        <v>0</v>
      </c>
      <c r="AI871" s="28">
        <f t="shared" si="108"/>
        <v>-7.0588888888888883</v>
      </c>
      <c r="AJ871" s="13">
        <f t="shared" ca="1" si="109"/>
        <v>-46.207718313787417</v>
      </c>
      <c r="AK871" s="68">
        <v>0</v>
      </c>
      <c r="AL871" s="68">
        <v>0</v>
      </c>
      <c r="AM871" s="68" t="str">
        <f t="shared" si="110"/>
        <v>Non-Anthropogenic</v>
      </c>
      <c r="AO871" s="68"/>
      <c r="AP871" s="68"/>
      <c r="AY871" s="68"/>
      <c r="AZ871" s="68"/>
    </row>
    <row r="872" spans="1:52">
      <c r="A872" s="27">
        <v>2179</v>
      </c>
      <c r="B872" s="27" t="s">
        <v>1259</v>
      </c>
      <c r="C872" s="27" t="s">
        <v>1164</v>
      </c>
      <c r="D872" s="27">
        <v>11.525650000000001</v>
      </c>
      <c r="E872" s="27">
        <v>-83.882760000000005</v>
      </c>
      <c r="F872" s="27" t="s">
        <v>66</v>
      </c>
      <c r="G872" s="27">
        <v>7</v>
      </c>
      <c r="H872" s="27" t="s">
        <v>53</v>
      </c>
      <c r="I872" s="27" t="s">
        <v>54</v>
      </c>
      <c r="J872" s="27">
        <v>2005</v>
      </c>
      <c r="K872" s="27" t="s">
        <v>820</v>
      </c>
      <c r="L872" s="27" t="s">
        <v>56</v>
      </c>
      <c r="M872" s="27" t="s">
        <v>65</v>
      </c>
      <c r="N872" s="27">
        <v>5</v>
      </c>
      <c r="O872" s="27" t="s">
        <v>53</v>
      </c>
      <c r="P872" s="27" t="s">
        <v>57</v>
      </c>
      <c r="Q872" s="27">
        <v>2016</v>
      </c>
      <c r="R872" s="27" t="s">
        <v>1260</v>
      </c>
      <c r="S872" s="27" t="s">
        <v>53</v>
      </c>
      <c r="T872" s="27"/>
      <c r="U872" s="27"/>
      <c r="V872" s="27" t="s">
        <v>1259</v>
      </c>
      <c r="W872" s="27">
        <v>11.525650000000001</v>
      </c>
      <c r="X872" s="27">
        <v>-83.882760000000005</v>
      </c>
      <c r="Y872" s="27" t="s">
        <v>1983</v>
      </c>
      <c r="Z872" s="27" t="s">
        <v>1977</v>
      </c>
      <c r="AA872" s="27" t="s">
        <v>1929</v>
      </c>
      <c r="AB872" s="28">
        <f t="shared" si="106"/>
        <v>71.933222222222227</v>
      </c>
      <c r="AC872" s="28">
        <f ca="1">[3]!RandTruncNormal(AB872,VLOOKUP(Y872,$AZ$1:$BD$4,4,FALSE),0,VLOOKUP(Y872,$AZ$1:$BD$4,5,FALSE))</f>
        <v>81.268386680088767</v>
      </c>
      <c r="AD872" s="28">
        <f t="shared" si="107"/>
        <v>57.815444444444445</v>
      </c>
      <c r="AE872" s="28">
        <f ca="1">[3]!RandTruncNormal(AD872,VLOOKUP(Y872,$AZ$1:$BD$4,4,FALSE),0,VLOOKUP(Y872,$AZ$1:$BD$4,5,FALSE))</f>
        <v>54.027240256264861</v>
      </c>
      <c r="AF872" s="29">
        <f t="shared" si="104"/>
        <v>-0.22222222222222221</v>
      </c>
      <c r="AG872" s="29">
        <f t="shared" si="105"/>
        <v>-0.22222222222222221</v>
      </c>
      <c r="AH872" s="28">
        <f t="shared" si="111"/>
        <v>-14.117777777777777</v>
      </c>
      <c r="AI872" s="28">
        <f t="shared" si="108"/>
        <v>-14.117777777777777</v>
      </c>
      <c r="AJ872" s="13">
        <f t="shared" ca="1" si="109"/>
        <v>-27.241146423823906</v>
      </c>
      <c r="AK872" s="68">
        <v>1</v>
      </c>
      <c r="AL872" s="68">
        <v>0</v>
      </c>
      <c r="AM872" s="68" t="str">
        <f t="shared" si="110"/>
        <v>Anthropogenic_rivers</v>
      </c>
      <c r="AO872" s="68"/>
      <c r="AP872" s="68"/>
      <c r="AY872" s="68"/>
      <c r="AZ872" s="68"/>
    </row>
    <row r="873" spans="1:52">
      <c r="A873" s="27">
        <v>2180</v>
      </c>
      <c r="B873" s="27" t="s">
        <v>1261</v>
      </c>
      <c r="C873" s="27" t="s">
        <v>1164</v>
      </c>
      <c r="D873" s="27">
        <v>11.73714</v>
      </c>
      <c r="E873" s="27">
        <v>-83.797250000000005</v>
      </c>
      <c r="F873" s="27" t="s">
        <v>66</v>
      </c>
      <c r="G873" s="27">
        <v>7</v>
      </c>
      <c r="H873" s="27" t="s">
        <v>53</v>
      </c>
      <c r="I873" s="27" t="s">
        <v>54</v>
      </c>
      <c r="J873" s="27">
        <v>2005</v>
      </c>
      <c r="K873" s="27" t="s">
        <v>820</v>
      </c>
      <c r="L873" s="27" t="s">
        <v>56</v>
      </c>
      <c r="M873" s="27" t="s">
        <v>66</v>
      </c>
      <c r="N873" s="27">
        <v>7</v>
      </c>
      <c r="O873" s="27" t="s">
        <v>53</v>
      </c>
      <c r="P873" s="27" t="s">
        <v>57</v>
      </c>
      <c r="Q873" s="27">
        <v>2016</v>
      </c>
      <c r="R873" s="27" t="s">
        <v>1244</v>
      </c>
      <c r="S873" s="27" t="s">
        <v>53</v>
      </c>
      <c r="T873" s="27"/>
      <c r="U873" s="27"/>
      <c r="V873" s="27" t="s">
        <v>1261</v>
      </c>
      <c r="W873" s="27">
        <v>11.73714</v>
      </c>
      <c r="X873" s="27">
        <v>-83.797250000000005</v>
      </c>
      <c r="Y873" s="27" t="s">
        <v>1983</v>
      </c>
      <c r="Z873" s="27" t="s">
        <v>1979</v>
      </c>
      <c r="AA873" s="27" t="s">
        <v>1929</v>
      </c>
      <c r="AB873" s="28">
        <f t="shared" si="106"/>
        <v>71.933222222222227</v>
      </c>
      <c r="AC873" s="28">
        <f ca="1">[3]!RandTruncNormal(AB873,VLOOKUP(Y873,$AZ$1:$BD$4,4,FALSE),0,VLOOKUP(Y873,$AZ$1:$BD$4,5,FALSE))</f>
        <v>93.9149841427854</v>
      </c>
      <c r="AD873" s="28">
        <f t="shared" si="107"/>
        <v>71.933222222222227</v>
      </c>
      <c r="AE873" s="28">
        <f ca="1">[3]!RandTruncNormal(AD873,VLOOKUP(Y873,$AZ$1:$BD$4,4,FALSE),0,VLOOKUP(Y873,$AZ$1:$BD$4,5,FALSE))</f>
        <v>39.516530498305549</v>
      </c>
      <c r="AF873" s="29">
        <f t="shared" si="104"/>
        <v>0</v>
      </c>
      <c r="AG873" s="29">
        <f t="shared" si="105"/>
        <v>0</v>
      </c>
      <c r="AH873" s="28">
        <f t="shared" si="111"/>
        <v>0</v>
      </c>
      <c r="AI873" s="28">
        <f t="shared" si="108"/>
        <v>0</v>
      </c>
      <c r="AJ873" s="13">
        <f t="shared" ca="1" si="109"/>
        <v>-54.398453644479851</v>
      </c>
      <c r="AK873" s="68">
        <v>0</v>
      </c>
      <c r="AL873" s="68">
        <v>0</v>
      </c>
      <c r="AM873" s="68" t="str">
        <f t="shared" si="110"/>
        <v>Non-Anthropogenic</v>
      </c>
      <c r="AO873" s="68"/>
      <c r="AP873" s="68"/>
      <c r="AY873" s="68"/>
      <c r="AZ873" s="68"/>
    </row>
    <row r="874" spans="1:52">
      <c r="A874" s="27">
        <v>2181</v>
      </c>
      <c r="B874" s="27" t="s">
        <v>1262</v>
      </c>
      <c r="C874" s="27" t="s">
        <v>1164</v>
      </c>
      <c r="D874" s="27">
        <v>14.20208</v>
      </c>
      <c r="E874" s="27">
        <v>-83.32911</v>
      </c>
      <c r="F874" s="27" t="s">
        <v>68</v>
      </c>
      <c r="G874" s="27">
        <v>6</v>
      </c>
      <c r="H874" s="27" t="s">
        <v>53</v>
      </c>
      <c r="I874" s="27" t="s">
        <v>870</v>
      </c>
      <c r="J874" s="27">
        <v>2005</v>
      </c>
      <c r="K874" s="27"/>
      <c r="L874" s="27" t="s">
        <v>56</v>
      </c>
      <c r="M874" s="27" t="s">
        <v>68</v>
      </c>
      <c r="N874" s="27"/>
      <c r="O874" s="27" t="s">
        <v>56</v>
      </c>
      <c r="P874" s="27" t="s">
        <v>57</v>
      </c>
      <c r="Q874" s="27">
        <v>2016</v>
      </c>
      <c r="R874" s="27" t="s">
        <v>773</v>
      </c>
      <c r="S874" s="27" t="s">
        <v>53</v>
      </c>
      <c r="T874" s="27"/>
      <c r="U874" s="27"/>
      <c r="V874" s="27" t="s">
        <v>1262</v>
      </c>
      <c r="W874" s="27">
        <v>14.20208</v>
      </c>
      <c r="X874" s="27">
        <v>-83.32911</v>
      </c>
      <c r="Y874" s="27" t="s">
        <v>1976</v>
      </c>
      <c r="Z874" s="27" t="s">
        <v>1977</v>
      </c>
      <c r="AA874" s="27" t="s">
        <v>1929</v>
      </c>
      <c r="AB874" s="28">
        <f t="shared" si="106"/>
        <v>23.308866666666663</v>
      </c>
      <c r="AC874" s="28">
        <f ca="1">[3]!RandTruncNormal(AB874,VLOOKUP(Y874,$AZ$1:$BD$4,4,FALSE),0,VLOOKUP(Y874,$AZ$1:$BD$4,5,FALSE))</f>
        <v>5.9632951321335623</v>
      </c>
      <c r="AD874" s="28">
        <f t="shared" si="107"/>
        <v>0</v>
      </c>
      <c r="AE874" s="28">
        <f ca="1">[3]!RandTruncNormal(AD874,VLOOKUP(Y874,$AZ$1:$BD$4,4,FALSE),0,VLOOKUP(Y874,$AZ$1:$BD$4,5,FALSE))</f>
        <v>0.93392840061749971</v>
      </c>
      <c r="AF874" s="29">
        <f t="shared" si="104"/>
        <v>-0.66666666666666663</v>
      </c>
      <c r="AG874" s="29">
        <f t="shared" si="105"/>
        <v>-0.66666666666666663</v>
      </c>
      <c r="AH874" s="28">
        <f t="shared" si="111"/>
        <v>-23.308866666666663</v>
      </c>
      <c r="AI874" s="28">
        <f t="shared" si="108"/>
        <v>-23.308866666666663</v>
      </c>
      <c r="AJ874" s="13">
        <f t="shared" ca="1" si="109"/>
        <v>-5.0293667315160624</v>
      </c>
      <c r="AK874" s="68">
        <v>0</v>
      </c>
      <c r="AL874" s="68">
        <v>0</v>
      </c>
      <c r="AM874" s="68" t="str">
        <f t="shared" si="110"/>
        <v>Non-Anthropogenic</v>
      </c>
      <c r="AO874" s="68"/>
      <c r="AP874" s="68"/>
      <c r="AY874" s="68"/>
      <c r="AZ874" s="68"/>
    </row>
    <row r="875" spans="1:52">
      <c r="A875" s="27">
        <v>2182</v>
      </c>
      <c r="B875" s="27" t="s">
        <v>1263</v>
      </c>
      <c r="C875" s="27" t="s">
        <v>1164</v>
      </c>
      <c r="D875" s="27">
        <v>12.88524</v>
      </c>
      <c r="E875" s="27">
        <v>-84.520169999999993</v>
      </c>
      <c r="F875" s="27" t="s">
        <v>66</v>
      </c>
      <c r="G875" s="27">
        <v>8</v>
      </c>
      <c r="H875" s="27" t="s">
        <v>53</v>
      </c>
      <c r="I875" s="27" t="s">
        <v>54</v>
      </c>
      <c r="J875" s="27">
        <v>2005</v>
      </c>
      <c r="K875" s="27" t="s">
        <v>1110</v>
      </c>
      <c r="L875" s="27" t="s">
        <v>56</v>
      </c>
      <c r="M875" s="27" t="s">
        <v>66</v>
      </c>
      <c r="N875" s="27">
        <v>8</v>
      </c>
      <c r="O875" s="27" t="s">
        <v>53</v>
      </c>
      <c r="P875" s="27" t="s">
        <v>57</v>
      </c>
      <c r="Q875" s="27">
        <v>2015</v>
      </c>
      <c r="R875" s="27" t="s">
        <v>1264</v>
      </c>
      <c r="S875" s="27" t="s">
        <v>53</v>
      </c>
      <c r="T875" s="27"/>
      <c r="U875" s="27"/>
      <c r="V875" s="27" t="s">
        <v>1263</v>
      </c>
      <c r="W875" s="27">
        <v>12.88524</v>
      </c>
      <c r="X875" s="27">
        <v>-84.520169999999993</v>
      </c>
      <c r="Y875" s="27" t="s">
        <v>1983</v>
      </c>
      <c r="Z875" s="27" t="s">
        <v>1979</v>
      </c>
      <c r="AA875" s="27" t="s">
        <v>1928</v>
      </c>
      <c r="AB875" s="28">
        <f t="shared" si="106"/>
        <v>78.992111111111114</v>
      </c>
      <c r="AC875" s="28">
        <f ca="1">[3]!RandTruncNormal(AB875,VLOOKUP(Y875,$AZ$1:$BD$4,4,FALSE),0,VLOOKUP(Y875,$AZ$1:$BD$4,5,FALSE))</f>
        <v>101.68411335834108</v>
      </c>
      <c r="AD875" s="28">
        <f t="shared" si="107"/>
        <v>78.992111111111114</v>
      </c>
      <c r="AE875" s="28">
        <f ca="1">[3]!RandTruncNormal(AD875,VLOOKUP(Y875,$AZ$1:$BD$4,4,FALSE),0,VLOOKUP(Y875,$AZ$1:$BD$4,5,FALSE))</f>
        <v>89.795065869981372</v>
      </c>
      <c r="AF875" s="29">
        <f t="shared" si="104"/>
        <v>0</v>
      </c>
      <c r="AG875" s="29">
        <f t="shared" si="105"/>
        <v>0</v>
      </c>
      <c r="AH875" s="28">
        <f t="shared" si="111"/>
        <v>0</v>
      </c>
      <c r="AI875" s="28">
        <f t="shared" si="108"/>
        <v>0</v>
      </c>
      <c r="AJ875" s="13">
        <f t="shared" ca="1" si="109"/>
        <v>-11.889047488359708</v>
      </c>
      <c r="AK875" s="68">
        <v>0</v>
      </c>
      <c r="AL875" s="68">
        <v>1</v>
      </c>
      <c r="AM875" s="68" t="str">
        <f t="shared" si="110"/>
        <v>Anthopogenic_roads</v>
      </c>
      <c r="AO875" s="68"/>
      <c r="AP875" s="68"/>
      <c r="AY875" s="68"/>
      <c r="AZ875" s="68"/>
    </row>
    <row r="876" spans="1:52">
      <c r="A876" s="27">
        <v>2186</v>
      </c>
      <c r="B876" s="27" t="s">
        <v>1265</v>
      </c>
      <c r="C876" s="27" t="s">
        <v>1164</v>
      </c>
      <c r="D876" s="27">
        <v>12.885400000000001</v>
      </c>
      <c r="E876" s="27">
        <v>-85.030150000000006</v>
      </c>
      <c r="F876" s="27" t="s">
        <v>65</v>
      </c>
      <c r="G876" s="27">
        <v>5</v>
      </c>
      <c r="H876" s="27" t="s">
        <v>53</v>
      </c>
      <c r="I876" s="27" t="s">
        <v>54</v>
      </c>
      <c r="J876" s="27">
        <v>2003</v>
      </c>
      <c r="K876" s="27" t="s">
        <v>1212</v>
      </c>
      <c r="L876" s="27" t="s">
        <v>56</v>
      </c>
      <c r="M876" s="27" t="s">
        <v>65</v>
      </c>
      <c r="N876" s="27">
        <v>3</v>
      </c>
      <c r="O876" s="27" t="s">
        <v>53</v>
      </c>
      <c r="P876" s="27" t="s">
        <v>57</v>
      </c>
      <c r="Q876" s="27">
        <v>2016</v>
      </c>
      <c r="R876" s="27" t="s">
        <v>1266</v>
      </c>
      <c r="S876" s="27" t="s">
        <v>53</v>
      </c>
      <c r="T876" s="27"/>
      <c r="U876" s="27"/>
      <c r="V876" s="27" t="s">
        <v>1265</v>
      </c>
      <c r="W876" s="27">
        <v>12.885400000000001</v>
      </c>
      <c r="X876" s="27">
        <v>-85.030150000000006</v>
      </c>
      <c r="Y876" s="27" t="s">
        <v>1983</v>
      </c>
      <c r="Z876" s="27" t="s">
        <v>1977</v>
      </c>
      <c r="AA876" s="27" t="s">
        <v>1929</v>
      </c>
      <c r="AB876" s="28">
        <f t="shared" si="106"/>
        <v>57.815444444444445</v>
      </c>
      <c r="AC876" s="28">
        <f ca="1">[3]!RandTruncNormal(AB876,VLOOKUP(Y876,$AZ$1:$BD$4,4,FALSE),0,VLOOKUP(Y876,$AZ$1:$BD$4,5,FALSE))</f>
        <v>51.491186341006738</v>
      </c>
      <c r="AD876" s="28">
        <f t="shared" si="107"/>
        <v>43.697666666666663</v>
      </c>
      <c r="AE876" s="28">
        <f ca="1">[3]!RandTruncNormal(AD876,VLOOKUP(Y876,$AZ$1:$BD$4,4,FALSE),0,VLOOKUP(Y876,$AZ$1:$BD$4,5,FALSE))</f>
        <v>108.54815958464725</v>
      </c>
      <c r="AF876" s="29">
        <f t="shared" si="104"/>
        <v>-0.22222222222222221</v>
      </c>
      <c r="AG876" s="29">
        <f t="shared" si="105"/>
        <v>-0.22222222222222221</v>
      </c>
      <c r="AH876" s="28">
        <f t="shared" si="111"/>
        <v>-14.117777777777777</v>
      </c>
      <c r="AI876" s="28">
        <f t="shared" si="108"/>
        <v>-14.117777777777777</v>
      </c>
      <c r="AJ876" s="13">
        <f t="shared" ca="1" si="109"/>
        <v>57.056973243640513</v>
      </c>
      <c r="AK876" s="68">
        <v>0</v>
      </c>
      <c r="AL876" s="68">
        <v>0</v>
      </c>
      <c r="AM876" s="68" t="str">
        <f t="shared" si="110"/>
        <v>Non-Anthropogenic</v>
      </c>
      <c r="AO876" s="68"/>
      <c r="AP876" s="68"/>
      <c r="AY876" s="68"/>
      <c r="AZ876" s="68"/>
    </row>
    <row r="877" spans="1:52">
      <c r="A877" s="27">
        <v>2187</v>
      </c>
      <c r="B877" s="27" t="s">
        <v>1267</v>
      </c>
      <c r="C877" s="27" t="s">
        <v>1164</v>
      </c>
      <c r="D877" s="27">
        <v>11.44059</v>
      </c>
      <c r="E877" s="27">
        <v>-83.966880000000003</v>
      </c>
      <c r="F877" s="27" t="s">
        <v>66</v>
      </c>
      <c r="G877" s="27">
        <v>8</v>
      </c>
      <c r="H877" s="27" t="s">
        <v>53</v>
      </c>
      <c r="I877" s="27" t="s">
        <v>54</v>
      </c>
      <c r="J877" s="27">
        <v>2005</v>
      </c>
      <c r="K877" s="27" t="s">
        <v>820</v>
      </c>
      <c r="L877" s="27" t="s">
        <v>56</v>
      </c>
      <c r="M877" s="27" t="s">
        <v>66</v>
      </c>
      <c r="N877" s="27">
        <v>7</v>
      </c>
      <c r="O877" s="27" t="s">
        <v>53</v>
      </c>
      <c r="P877" s="27" t="s">
        <v>57</v>
      </c>
      <c r="Q877" s="27">
        <v>2016</v>
      </c>
      <c r="R877" s="27" t="s">
        <v>1268</v>
      </c>
      <c r="S877" s="27" t="s">
        <v>53</v>
      </c>
      <c r="T877" s="27"/>
      <c r="U877" s="27"/>
      <c r="V877" s="27" t="s">
        <v>1267</v>
      </c>
      <c r="W877" s="27">
        <v>11.44059</v>
      </c>
      <c r="X877" s="27">
        <v>-83.966880000000003</v>
      </c>
      <c r="Y877" s="27" t="s">
        <v>1983</v>
      </c>
      <c r="Z877" s="27" t="s">
        <v>1977</v>
      </c>
      <c r="AA877" s="27" t="s">
        <v>1929</v>
      </c>
      <c r="AB877" s="28">
        <f t="shared" si="106"/>
        <v>78.992111111111114</v>
      </c>
      <c r="AC877" s="28">
        <f ca="1">[3]!RandTruncNormal(AB877,VLOOKUP(Y877,$AZ$1:$BD$4,4,FALSE),0,VLOOKUP(Y877,$AZ$1:$BD$4,5,FALSE))</f>
        <v>89.819459582065377</v>
      </c>
      <c r="AD877" s="28">
        <f t="shared" si="107"/>
        <v>71.933222222222227</v>
      </c>
      <c r="AE877" s="28">
        <f ca="1">[3]!RandTruncNormal(AD877,VLOOKUP(Y877,$AZ$1:$BD$4,4,FALSE),0,VLOOKUP(Y877,$AZ$1:$BD$4,5,FALSE))</f>
        <v>139.82104000652757</v>
      </c>
      <c r="AF877" s="29">
        <f t="shared" si="104"/>
        <v>-0.1111111111111111</v>
      </c>
      <c r="AG877" s="29">
        <f t="shared" si="105"/>
        <v>0</v>
      </c>
      <c r="AH877" s="28">
        <f t="shared" si="111"/>
        <v>0</v>
      </c>
      <c r="AI877" s="28">
        <f t="shared" si="108"/>
        <v>-7.0588888888888883</v>
      </c>
      <c r="AJ877" s="13">
        <f t="shared" ca="1" si="109"/>
        <v>50.00158042446219</v>
      </c>
      <c r="AK877" s="68">
        <v>0</v>
      </c>
      <c r="AL877" s="68">
        <v>0</v>
      </c>
      <c r="AM877" s="68" t="str">
        <f t="shared" si="110"/>
        <v>Non-Anthropogenic</v>
      </c>
      <c r="AO877" s="68"/>
      <c r="AP877" s="68"/>
      <c r="AY877" s="68"/>
      <c r="AZ877" s="68"/>
    </row>
    <row r="878" spans="1:52">
      <c r="A878" s="27">
        <v>2189</v>
      </c>
      <c r="B878" s="27" t="s">
        <v>1270</v>
      </c>
      <c r="C878" s="27" t="s">
        <v>1164</v>
      </c>
      <c r="D878" s="27">
        <v>11.355689999999999</v>
      </c>
      <c r="E878" s="27">
        <v>-84.052779999999998</v>
      </c>
      <c r="F878" s="27" t="s">
        <v>66</v>
      </c>
      <c r="G878" s="27">
        <v>9</v>
      </c>
      <c r="H878" s="27" t="s">
        <v>53</v>
      </c>
      <c r="I878" s="27" t="s">
        <v>54</v>
      </c>
      <c r="J878" s="27">
        <v>2005</v>
      </c>
      <c r="K878" s="27" t="s">
        <v>820</v>
      </c>
      <c r="L878" s="27" t="s">
        <v>56</v>
      </c>
      <c r="M878" s="27" t="s">
        <v>65</v>
      </c>
      <c r="N878" s="27">
        <v>6</v>
      </c>
      <c r="O878" s="27" t="s">
        <v>53</v>
      </c>
      <c r="P878" s="27" t="s">
        <v>57</v>
      </c>
      <c r="Q878" s="27">
        <v>2016</v>
      </c>
      <c r="R878" s="27" t="s">
        <v>1268</v>
      </c>
      <c r="S878" s="27" t="s">
        <v>53</v>
      </c>
      <c r="T878" s="27"/>
      <c r="U878" s="27"/>
      <c r="V878" s="27" t="s">
        <v>1270</v>
      </c>
      <c r="W878" s="27">
        <v>11.355689999999999</v>
      </c>
      <c r="X878" s="27">
        <v>-84.052779999999998</v>
      </c>
      <c r="Y878" s="27" t="s">
        <v>1983</v>
      </c>
      <c r="Z878" s="27" t="s">
        <v>1977</v>
      </c>
      <c r="AA878" s="27" t="s">
        <v>1929</v>
      </c>
      <c r="AB878" s="28">
        <f t="shared" si="106"/>
        <v>86.051000000000002</v>
      </c>
      <c r="AC878" s="28">
        <f ca="1">[3]!RandTruncNormal(AB878,VLOOKUP(Y878,$AZ$1:$BD$4,4,FALSE),0,VLOOKUP(Y878,$AZ$1:$BD$4,5,FALSE))</f>
        <v>83.124702695067654</v>
      </c>
      <c r="AD878" s="28">
        <f t="shared" si="107"/>
        <v>64.87433333333334</v>
      </c>
      <c r="AE878" s="28">
        <f ca="1">[3]!RandTruncNormal(AD878,VLOOKUP(Y878,$AZ$1:$BD$4,4,FALSE),0,VLOOKUP(Y878,$AZ$1:$BD$4,5,FALSE))</f>
        <v>30.960705338093987</v>
      </c>
      <c r="AF878" s="29">
        <f t="shared" si="104"/>
        <v>-0.33333333333333331</v>
      </c>
      <c r="AG878" s="29">
        <f t="shared" si="105"/>
        <v>-0.33333333333333331</v>
      </c>
      <c r="AH878" s="28">
        <f t="shared" si="111"/>
        <v>-21.176666666666666</v>
      </c>
      <c r="AI878" s="28">
        <f t="shared" si="108"/>
        <v>-21.176666666666666</v>
      </c>
      <c r="AJ878" s="13">
        <f t="shared" ca="1" si="109"/>
        <v>-52.163997356973667</v>
      </c>
      <c r="AK878" s="68">
        <v>1</v>
      </c>
      <c r="AL878" s="68">
        <v>0</v>
      </c>
      <c r="AM878" s="68" t="str">
        <f t="shared" si="110"/>
        <v>Anthropogenic_rivers</v>
      </c>
      <c r="AO878" s="68"/>
      <c r="AP878" s="68"/>
      <c r="AY878" s="68"/>
      <c r="AZ878" s="68"/>
    </row>
    <row r="879" spans="1:52">
      <c r="A879" s="27">
        <v>2191</v>
      </c>
      <c r="B879" s="27" t="s">
        <v>1271</v>
      </c>
      <c r="C879" s="27" t="s">
        <v>1164</v>
      </c>
      <c r="D879" s="27">
        <v>11.2706</v>
      </c>
      <c r="E879" s="27">
        <v>-83.966909999999999</v>
      </c>
      <c r="F879" s="27" t="s">
        <v>66</v>
      </c>
      <c r="G879" s="27">
        <v>8</v>
      </c>
      <c r="H879" s="27" t="s">
        <v>53</v>
      </c>
      <c r="I879" s="27" t="s">
        <v>54</v>
      </c>
      <c r="J879" s="27">
        <v>2005</v>
      </c>
      <c r="K879" s="27" t="s">
        <v>820</v>
      </c>
      <c r="L879" s="27" t="s">
        <v>56</v>
      </c>
      <c r="M879" s="27" t="s">
        <v>65</v>
      </c>
      <c r="N879" s="27">
        <v>5</v>
      </c>
      <c r="O879" s="27" t="s">
        <v>53</v>
      </c>
      <c r="P879" s="27" t="s">
        <v>57</v>
      </c>
      <c r="Q879" s="27">
        <v>2016</v>
      </c>
      <c r="R879" s="27" t="s">
        <v>1272</v>
      </c>
      <c r="S879" s="27" t="s">
        <v>53</v>
      </c>
      <c r="T879" s="27"/>
      <c r="U879" s="27"/>
      <c r="V879" s="27" t="s">
        <v>1271</v>
      </c>
      <c r="W879" s="27">
        <v>11.2706</v>
      </c>
      <c r="X879" s="27">
        <v>-83.966909999999999</v>
      </c>
      <c r="Y879" s="27" t="s">
        <v>1983</v>
      </c>
      <c r="Z879" s="27" t="s">
        <v>1977</v>
      </c>
      <c r="AA879" s="27" t="s">
        <v>1929</v>
      </c>
      <c r="AB879" s="28">
        <f t="shared" si="106"/>
        <v>78.992111111111114</v>
      </c>
      <c r="AC879" s="28">
        <f ca="1">[3]!RandTruncNormal(AB879,VLOOKUP(Y879,$AZ$1:$BD$4,4,FALSE),0,VLOOKUP(Y879,$AZ$1:$BD$4,5,FALSE))</f>
        <v>78.356409186742525</v>
      </c>
      <c r="AD879" s="28">
        <f t="shared" si="107"/>
        <v>57.815444444444445</v>
      </c>
      <c r="AE879" s="28">
        <f ca="1">[3]!RandTruncNormal(AD879,VLOOKUP(Y879,$AZ$1:$BD$4,4,FALSE),0,VLOOKUP(Y879,$AZ$1:$BD$4,5,FALSE))</f>
        <v>49.832149219011086</v>
      </c>
      <c r="AF879" s="29">
        <f t="shared" si="104"/>
        <v>-0.33333333333333331</v>
      </c>
      <c r="AG879" s="29">
        <f t="shared" si="105"/>
        <v>-0.33333333333333331</v>
      </c>
      <c r="AH879" s="28">
        <f t="shared" si="111"/>
        <v>-21.176666666666666</v>
      </c>
      <c r="AI879" s="28">
        <f t="shared" si="108"/>
        <v>-21.176666666666666</v>
      </c>
      <c r="AJ879" s="13">
        <f t="shared" ca="1" si="109"/>
        <v>-28.524259967731439</v>
      </c>
      <c r="AK879" s="68">
        <v>1</v>
      </c>
      <c r="AL879" s="68">
        <v>0</v>
      </c>
      <c r="AM879" s="68" t="str">
        <f t="shared" si="110"/>
        <v>Anthropogenic_rivers</v>
      </c>
      <c r="AO879" s="68"/>
      <c r="AP879" s="68"/>
      <c r="AY879" s="68"/>
      <c r="AZ879" s="68"/>
    </row>
    <row r="880" spans="1:52">
      <c r="A880" s="27">
        <v>2192</v>
      </c>
      <c r="B880" s="27" t="s">
        <v>1273</v>
      </c>
      <c r="C880" s="27" t="s">
        <v>1164</v>
      </c>
      <c r="D880" s="27">
        <v>11.27065</v>
      </c>
      <c r="E880" s="27">
        <v>-84.221990000000005</v>
      </c>
      <c r="F880" s="27" t="s">
        <v>65</v>
      </c>
      <c r="G880" s="27">
        <v>6</v>
      </c>
      <c r="H880" s="27" t="s">
        <v>53</v>
      </c>
      <c r="I880" s="27" t="s">
        <v>54</v>
      </c>
      <c r="J880" s="27">
        <v>2005</v>
      </c>
      <c r="K880" s="27" t="s">
        <v>820</v>
      </c>
      <c r="L880" s="27" t="s">
        <v>56</v>
      </c>
      <c r="M880" s="27" t="s">
        <v>65</v>
      </c>
      <c r="N880" s="27">
        <v>5</v>
      </c>
      <c r="O880" s="27" t="s">
        <v>56</v>
      </c>
      <c r="P880" s="27" t="s">
        <v>57</v>
      </c>
      <c r="Q880" s="27">
        <v>2016</v>
      </c>
      <c r="R880" s="27" t="s">
        <v>1274</v>
      </c>
      <c r="S880" s="27" t="s">
        <v>53</v>
      </c>
      <c r="T880" s="27"/>
      <c r="U880" s="27"/>
      <c r="V880" s="27" t="s">
        <v>1273</v>
      </c>
      <c r="W880" s="27">
        <v>11.27065</v>
      </c>
      <c r="X880" s="27">
        <v>-84.221990000000005</v>
      </c>
      <c r="Y880" s="27" t="s">
        <v>1983</v>
      </c>
      <c r="Z880" s="27" t="s">
        <v>1977</v>
      </c>
      <c r="AA880" s="27" t="s">
        <v>1929</v>
      </c>
      <c r="AB880" s="28">
        <f t="shared" si="106"/>
        <v>64.87433333333334</v>
      </c>
      <c r="AC880" s="28">
        <f ca="1">[3]!RandTruncNormal(AB880,VLOOKUP(Y880,$AZ$1:$BD$4,4,FALSE),0,VLOOKUP(Y880,$AZ$1:$BD$4,5,FALSE))</f>
        <v>66.305473889728887</v>
      </c>
      <c r="AD880" s="28">
        <f t="shared" si="107"/>
        <v>57.815444444444445</v>
      </c>
      <c r="AE880" s="28">
        <f ca="1">[3]!RandTruncNormal(AD880,VLOOKUP(Y880,$AZ$1:$BD$4,4,FALSE),0,VLOOKUP(Y880,$AZ$1:$BD$4,5,FALSE))</f>
        <v>60.443200357518933</v>
      </c>
      <c r="AF880" s="29">
        <f t="shared" si="104"/>
        <v>-0.1111111111111111</v>
      </c>
      <c r="AG880" s="29">
        <f t="shared" si="105"/>
        <v>0</v>
      </c>
      <c r="AH880" s="28">
        <f t="shared" si="111"/>
        <v>0</v>
      </c>
      <c r="AI880" s="28">
        <f t="shared" si="108"/>
        <v>-7.0588888888888883</v>
      </c>
      <c r="AJ880" s="13">
        <f t="shared" ca="1" si="109"/>
        <v>-5.8622735322099544</v>
      </c>
      <c r="AK880" s="68">
        <v>1</v>
      </c>
      <c r="AL880" s="68">
        <v>0</v>
      </c>
      <c r="AM880" s="68" t="str">
        <f t="shared" si="110"/>
        <v>Anthropogenic_rivers</v>
      </c>
      <c r="AO880" s="68"/>
      <c r="AP880" s="68"/>
      <c r="AY880" s="68"/>
      <c r="AZ880" s="68"/>
    </row>
    <row r="881" spans="1:52">
      <c r="A881" s="27">
        <v>2193</v>
      </c>
      <c r="B881" s="27" t="s">
        <v>1275</v>
      </c>
      <c r="C881" s="27" t="s">
        <v>1164</v>
      </c>
      <c r="D881" s="27">
        <v>11.18573</v>
      </c>
      <c r="E881" s="27">
        <v>-84.137799999999999</v>
      </c>
      <c r="F881" s="27" t="s">
        <v>66</v>
      </c>
      <c r="G881" s="27">
        <v>8</v>
      </c>
      <c r="H881" s="27" t="s">
        <v>53</v>
      </c>
      <c r="I881" s="27" t="s">
        <v>54</v>
      </c>
      <c r="J881" s="27">
        <v>2005</v>
      </c>
      <c r="K881" s="27" t="s">
        <v>820</v>
      </c>
      <c r="L881" s="27" t="s">
        <v>56</v>
      </c>
      <c r="M881" s="27" t="s">
        <v>66</v>
      </c>
      <c r="N881" s="27">
        <v>7</v>
      </c>
      <c r="O881" s="27" t="s">
        <v>53</v>
      </c>
      <c r="P881" s="27" t="s">
        <v>57</v>
      </c>
      <c r="Q881" s="27">
        <v>2016</v>
      </c>
      <c r="R881" s="27" t="s">
        <v>1272</v>
      </c>
      <c r="S881" s="27" t="s">
        <v>53</v>
      </c>
      <c r="T881" s="27"/>
      <c r="U881" s="27"/>
      <c r="V881" s="27" t="s">
        <v>1275</v>
      </c>
      <c r="W881" s="27">
        <v>11.18573</v>
      </c>
      <c r="X881" s="27">
        <v>-84.137799999999999</v>
      </c>
      <c r="Y881" s="27" t="s">
        <v>1983</v>
      </c>
      <c r="Z881" s="27" t="s">
        <v>1977</v>
      </c>
      <c r="AA881" s="27" t="s">
        <v>1929</v>
      </c>
      <c r="AB881" s="28">
        <f t="shared" si="106"/>
        <v>78.992111111111114</v>
      </c>
      <c r="AC881" s="28">
        <f ca="1">[3]!RandTruncNormal(AB881,VLOOKUP(Y881,$AZ$1:$BD$4,4,FALSE),0,VLOOKUP(Y881,$AZ$1:$BD$4,5,FALSE))</f>
        <v>47.534078877082329</v>
      </c>
      <c r="AD881" s="28">
        <f t="shared" si="107"/>
        <v>71.933222222222227</v>
      </c>
      <c r="AE881" s="28">
        <f ca="1">[3]!RandTruncNormal(AD881,VLOOKUP(Y881,$AZ$1:$BD$4,4,FALSE),0,VLOOKUP(Y881,$AZ$1:$BD$4,5,FALSE))</f>
        <v>77.713728306625271</v>
      </c>
      <c r="AF881" s="29">
        <f t="shared" si="104"/>
        <v>-0.1111111111111111</v>
      </c>
      <c r="AG881" s="29">
        <f t="shared" si="105"/>
        <v>0</v>
      </c>
      <c r="AH881" s="28">
        <f t="shared" si="111"/>
        <v>0</v>
      </c>
      <c r="AI881" s="28">
        <f t="shared" si="108"/>
        <v>-7.0588888888888883</v>
      </c>
      <c r="AJ881" s="13">
        <f t="shared" ca="1" si="109"/>
        <v>30.179649429542941</v>
      </c>
      <c r="AK881" s="68">
        <v>1</v>
      </c>
      <c r="AL881" s="68">
        <v>0</v>
      </c>
      <c r="AM881" s="68" t="str">
        <f t="shared" si="110"/>
        <v>Anthropogenic_rivers</v>
      </c>
      <c r="AO881" s="68"/>
      <c r="AP881" s="68"/>
      <c r="AY881" s="68"/>
      <c r="AZ881" s="68"/>
    </row>
    <row r="882" spans="1:52">
      <c r="A882" s="27">
        <v>2194</v>
      </c>
      <c r="B882" s="27" t="s">
        <v>1276</v>
      </c>
      <c r="C882" s="27" t="s">
        <v>1164</v>
      </c>
      <c r="D882" s="27">
        <v>11.738110000000001</v>
      </c>
      <c r="E882" s="27">
        <v>-84.052279999999996</v>
      </c>
      <c r="F882" s="27" t="s">
        <v>65</v>
      </c>
      <c r="G882" s="27">
        <v>6</v>
      </c>
      <c r="H882" s="27" t="s">
        <v>53</v>
      </c>
      <c r="I882" s="27" t="s">
        <v>54</v>
      </c>
      <c r="J882" s="27">
        <v>2005</v>
      </c>
      <c r="K882" s="27" t="s">
        <v>820</v>
      </c>
      <c r="L882" s="27" t="s">
        <v>56</v>
      </c>
      <c r="M882" s="27" t="s">
        <v>66</v>
      </c>
      <c r="N882" s="27">
        <v>7</v>
      </c>
      <c r="O882" s="27" t="s">
        <v>53</v>
      </c>
      <c r="P882" s="27" t="s">
        <v>57</v>
      </c>
      <c r="Q882" s="27">
        <v>2016</v>
      </c>
      <c r="R882" s="27" t="s">
        <v>1272</v>
      </c>
      <c r="S882" s="27" t="s">
        <v>53</v>
      </c>
      <c r="T882" s="27"/>
      <c r="U882" s="27"/>
      <c r="V882" s="27" t="s">
        <v>1276</v>
      </c>
      <c r="W882" s="27">
        <v>11.738110000000001</v>
      </c>
      <c r="X882" s="27">
        <v>-84.052279999999996</v>
      </c>
      <c r="Y882" s="27" t="s">
        <v>1983</v>
      </c>
      <c r="Z882" s="27" t="s">
        <v>1982</v>
      </c>
      <c r="AA882" s="27" t="s">
        <v>1929</v>
      </c>
      <c r="AB882" s="28">
        <f t="shared" si="106"/>
        <v>64.87433333333334</v>
      </c>
      <c r="AC882" s="28">
        <f ca="1">[3]!RandTruncNormal(AB882,VLOOKUP(Y882,$AZ$1:$BD$4,4,FALSE),0,VLOOKUP(Y882,$AZ$1:$BD$4,5,FALSE))</f>
        <v>49.45803922522137</v>
      </c>
      <c r="AD882" s="28">
        <f t="shared" si="107"/>
        <v>71.933222222222227</v>
      </c>
      <c r="AE882" s="28">
        <f ca="1">[3]!RandTruncNormal(AD882,VLOOKUP(Y882,$AZ$1:$BD$4,4,FALSE),0,VLOOKUP(Y882,$AZ$1:$BD$4,5,FALSE))</f>
        <v>88.375290174817096</v>
      </c>
      <c r="AF882" s="29">
        <f t="shared" si="104"/>
        <v>0.1111111111111111</v>
      </c>
      <c r="AG882" s="29">
        <f t="shared" si="105"/>
        <v>0</v>
      </c>
      <c r="AH882" s="28">
        <f t="shared" si="111"/>
        <v>0</v>
      </c>
      <c r="AI882" s="28">
        <f t="shared" si="108"/>
        <v>7.0588888888888883</v>
      </c>
      <c r="AJ882" s="13">
        <f t="shared" ca="1" si="109"/>
        <v>38.917250949595726</v>
      </c>
      <c r="AK882" s="68">
        <v>0</v>
      </c>
      <c r="AL882" s="68">
        <v>0</v>
      </c>
      <c r="AM882" s="68" t="str">
        <f t="shared" si="110"/>
        <v>Non-Anthropogenic</v>
      </c>
      <c r="AO882" s="68"/>
      <c r="AP882" s="68"/>
      <c r="AY882" s="68"/>
      <c r="AZ882" s="68"/>
    </row>
    <row r="883" spans="1:52">
      <c r="A883" s="27">
        <v>2196</v>
      </c>
      <c r="B883" s="27" t="s">
        <v>1278</v>
      </c>
      <c r="C883" s="27" t="s">
        <v>1164</v>
      </c>
      <c r="D883" s="27">
        <v>11.10059</v>
      </c>
      <c r="E883" s="27">
        <v>-83.881929999999997</v>
      </c>
      <c r="F883" s="27" t="s">
        <v>66</v>
      </c>
      <c r="G883" s="27">
        <v>9</v>
      </c>
      <c r="H883" s="27" t="s">
        <v>53</v>
      </c>
      <c r="I883" s="27" t="s">
        <v>54</v>
      </c>
      <c r="J883" s="27">
        <v>2005</v>
      </c>
      <c r="K883" s="27" t="s">
        <v>820</v>
      </c>
      <c r="L883" s="27" t="s">
        <v>56</v>
      </c>
      <c r="M883" s="27" t="s">
        <v>66</v>
      </c>
      <c r="N883" s="27">
        <v>9</v>
      </c>
      <c r="O883" s="27" t="s">
        <v>53</v>
      </c>
      <c r="P883" s="27" t="s">
        <v>870</v>
      </c>
      <c r="Q883" s="27">
        <v>2015</v>
      </c>
      <c r="R883" s="27"/>
      <c r="S883" s="27" t="s">
        <v>53</v>
      </c>
      <c r="T883" s="27"/>
      <c r="U883" s="27"/>
      <c r="V883" s="27" t="s">
        <v>1278</v>
      </c>
      <c r="W883" s="27">
        <v>11.10059</v>
      </c>
      <c r="X883" s="27">
        <v>-83.881929999999997</v>
      </c>
      <c r="Y883" s="27" t="s">
        <v>1983</v>
      </c>
      <c r="Z883" s="27" t="s">
        <v>1979</v>
      </c>
      <c r="AA883" s="27" t="s">
        <v>1929</v>
      </c>
      <c r="AB883" s="28">
        <f t="shared" si="106"/>
        <v>86.051000000000002</v>
      </c>
      <c r="AC883" s="28">
        <f ca="1">[3]!RandTruncNormal(AB883,VLOOKUP(Y883,$AZ$1:$BD$4,4,FALSE),0,VLOOKUP(Y883,$AZ$1:$BD$4,5,FALSE))</f>
        <v>93.435094666136024</v>
      </c>
      <c r="AD883" s="28">
        <f t="shared" si="107"/>
        <v>86.051000000000002</v>
      </c>
      <c r="AE883" s="28">
        <f ca="1">[3]!RandTruncNormal(AD883,VLOOKUP(Y883,$AZ$1:$BD$4,4,FALSE),0,VLOOKUP(Y883,$AZ$1:$BD$4,5,FALSE))</f>
        <v>150.86898020619566</v>
      </c>
      <c r="AF883" s="29">
        <f t="shared" si="104"/>
        <v>0</v>
      </c>
      <c r="AG883" s="29">
        <f t="shared" si="105"/>
        <v>0</v>
      </c>
      <c r="AH883" s="28">
        <f t="shared" si="111"/>
        <v>0</v>
      </c>
      <c r="AI883" s="28">
        <f t="shared" si="108"/>
        <v>0</v>
      </c>
      <c r="AJ883" s="13">
        <f t="shared" ca="1" si="109"/>
        <v>57.433885540059634</v>
      </c>
      <c r="AK883" s="68">
        <v>0</v>
      </c>
      <c r="AL883" s="68">
        <v>0</v>
      </c>
      <c r="AM883" s="68" t="str">
        <f t="shared" si="110"/>
        <v>Non-Anthropogenic</v>
      </c>
      <c r="AO883" s="68"/>
      <c r="AP883" s="68"/>
      <c r="AY883" s="68"/>
      <c r="AZ883" s="68"/>
    </row>
    <row r="884" spans="1:52">
      <c r="A884" s="27">
        <v>2198</v>
      </c>
      <c r="B884" s="27" t="s">
        <v>1280</v>
      </c>
      <c r="C884" s="27" t="s">
        <v>1164</v>
      </c>
      <c r="D884" s="27">
        <v>11.1007</v>
      </c>
      <c r="E884" s="27">
        <v>-84.392070000000004</v>
      </c>
      <c r="F884" s="27" t="s">
        <v>66</v>
      </c>
      <c r="G884" s="27">
        <v>8</v>
      </c>
      <c r="H884" s="27" t="s">
        <v>53</v>
      </c>
      <c r="I884" s="27" t="s">
        <v>54</v>
      </c>
      <c r="J884" s="27">
        <v>2005</v>
      </c>
      <c r="K884" s="27" t="s">
        <v>820</v>
      </c>
      <c r="L884" s="27" t="s">
        <v>56</v>
      </c>
      <c r="M884" s="27" t="s">
        <v>66</v>
      </c>
      <c r="N884" s="27">
        <v>7</v>
      </c>
      <c r="O884" s="27" t="s">
        <v>53</v>
      </c>
      <c r="P884" s="27" t="s">
        <v>57</v>
      </c>
      <c r="Q884" s="27">
        <v>2016</v>
      </c>
      <c r="R884" s="27" t="s">
        <v>1277</v>
      </c>
      <c r="S884" s="27" t="s">
        <v>53</v>
      </c>
      <c r="T884" s="27"/>
      <c r="U884" s="27"/>
      <c r="V884" s="27" t="s">
        <v>1280</v>
      </c>
      <c r="W884" s="27">
        <v>11.1007</v>
      </c>
      <c r="X884" s="27">
        <v>-84.392070000000004</v>
      </c>
      <c r="Y884" s="27" t="s">
        <v>1983</v>
      </c>
      <c r="Z884" s="27" t="s">
        <v>1977</v>
      </c>
      <c r="AA884" s="27" t="s">
        <v>1928</v>
      </c>
      <c r="AB884" s="28">
        <f t="shared" si="106"/>
        <v>78.992111111111114</v>
      </c>
      <c r="AC884" s="28">
        <f ca="1">[3]!RandTruncNormal(AB884,VLOOKUP(Y884,$AZ$1:$BD$4,4,FALSE),0,VLOOKUP(Y884,$AZ$1:$BD$4,5,FALSE))</f>
        <v>135.97464611591479</v>
      </c>
      <c r="AD884" s="28">
        <f t="shared" si="107"/>
        <v>71.933222222222227</v>
      </c>
      <c r="AE884" s="28">
        <f ca="1">[3]!RandTruncNormal(AD884,VLOOKUP(Y884,$AZ$1:$BD$4,4,FALSE),0,VLOOKUP(Y884,$AZ$1:$BD$4,5,FALSE))</f>
        <v>56.968969007771541</v>
      </c>
      <c r="AF884" s="29">
        <f t="shared" si="104"/>
        <v>-0.1111111111111111</v>
      </c>
      <c r="AG884" s="29">
        <f t="shared" si="105"/>
        <v>0</v>
      </c>
      <c r="AH884" s="28">
        <f t="shared" si="111"/>
        <v>0</v>
      </c>
      <c r="AI884" s="28">
        <f t="shared" si="108"/>
        <v>-7.0588888888888883</v>
      </c>
      <c r="AJ884" s="13">
        <f t="shared" ca="1" si="109"/>
        <v>-79.00567710814326</v>
      </c>
      <c r="AK884" s="68">
        <v>1</v>
      </c>
      <c r="AL884" s="68">
        <v>0</v>
      </c>
      <c r="AM884" s="68" t="str">
        <f t="shared" si="110"/>
        <v>Anthropogenic_rivers</v>
      </c>
      <c r="AO884" s="68"/>
      <c r="AP884" s="68"/>
      <c r="AY884" s="68"/>
      <c r="AZ884" s="68"/>
    </row>
    <row r="885" spans="1:52">
      <c r="A885" s="27">
        <v>2200</v>
      </c>
      <c r="B885" s="27" t="s">
        <v>1281</v>
      </c>
      <c r="C885" s="27" t="s">
        <v>1164</v>
      </c>
      <c r="D885" s="27">
        <v>12.799849999999999</v>
      </c>
      <c r="E885" s="27">
        <v>-83.669160000000005</v>
      </c>
      <c r="F885" s="27" t="s">
        <v>66</v>
      </c>
      <c r="G885" s="27">
        <v>9</v>
      </c>
      <c r="H885" s="27" t="s">
        <v>53</v>
      </c>
      <c r="I885" s="27" t="s">
        <v>54</v>
      </c>
      <c r="J885" s="27">
        <v>2005</v>
      </c>
      <c r="K885" s="27" t="s">
        <v>1209</v>
      </c>
      <c r="L885" s="27" t="s">
        <v>56</v>
      </c>
      <c r="M885" s="27" t="s">
        <v>66</v>
      </c>
      <c r="N885" s="27"/>
      <c r="O885" s="27" t="s">
        <v>53</v>
      </c>
      <c r="P885" s="27" t="s">
        <v>57</v>
      </c>
      <c r="Q885" s="27">
        <v>2016</v>
      </c>
      <c r="R885" s="27" t="s">
        <v>1282</v>
      </c>
      <c r="S885" s="27" t="s">
        <v>53</v>
      </c>
      <c r="T885" s="27"/>
      <c r="U885" s="27"/>
      <c r="V885" s="27" t="s">
        <v>1281</v>
      </c>
      <c r="W885" s="27">
        <v>12.799849999999999</v>
      </c>
      <c r="X885" s="27">
        <v>-83.669160000000005</v>
      </c>
      <c r="Y885" s="27" t="s">
        <v>1983</v>
      </c>
      <c r="Z885" s="27" t="s">
        <v>1977</v>
      </c>
      <c r="AA885" s="27" t="s">
        <v>1929</v>
      </c>
      <c r="AB885" s="28">
        <f t="shared" si="106"/>
        <v>86.051000000000002</v>
      </c>
      <c r="AC885" s="28">
        <f ca="1">[3]!RandTruncNormal(AB885,VLOOKUP(Y885,$AZ$1:$BD$4,4,FALSE),0,VLOOKUP(Y885,$AZ$1:$BD$4,5,FALSE))</f>
        <v>42.561016438663692</v>
      </c>
      <c r="AD885" s="28">
        <f t="shared" si="107"/>
        <v>22.521000000000001</v>
      </c>
      <c r="AE885" s="28">
        <f ca="1">[3]!RandTruncNormal(AD885,VLOOKUP(Y885,$AZ$1:$BD$4,4,FALSE),0,VLOOKUP(Y885,$AZ$1:$BD$4,5,FALSE))</f>
        <v>46.167412054692385</v>
      </c>
      <c r="AF885" s="29">
        <f t="shared" si="104"/>
        <v>-1</v>
      </c>
      <c r="AG885" s="29">
        <f t="shared" si="105"/>
        <v>-1</v>
      </c>
      <c r="AH885" s="28">
        <f t="shared" si="111"/>
        <v>-63.53</v>
      </c>
      <c r="AI885" s="28">
        <f t="shared" si="108"/>
        <v>-63.53</v>
      </c>
      <c r="AJ885" s="13">
        <f t="shared" ca="1" si="109"/>
        <v>3.6063956160286921</v>
      </c>
      <c r="AK885" s="68">
        <v>0</v>
      </c>
      <c r="AL885" s="68">
        <v>0</v>
      </c>
      <c r="AM885" s="68" t="str">
        <f t="shared" si="110"/>
        <v>Non-Anthropogenic</v>
      </c>
      <c r="AO885" s="68"/>
      <c r="AP885" s="68"/>
      <c r="AY885" s="68"/>
      <c r="AZ885" s="68"/>
    </row>
    <row r="886" spans="1:52">
      <c r="A886" s="27">
        <v>2201</v>
      </c>
      <c r="B886" s="27" t="s">
        <v>1283</v>
      </c>
      <c r="C886" s="27" t="s">
        <v>1164</v>
      </c>
      <c r="D886" s="27">
        <v>11.015750000000001</v>
      </c>
      <c r="E886" s="27">
        <v>-84.137820000000005</v>
      </c>
      <c r="F886" s="27" t="s">
        <v>66</v>
      </c>
      <c r="G886" s="27">
        <v>9</v>
      </c>
      <c r="H886" s="27" t="s">
        <v>53</v>
      </c>
      <c r="I886" s="27" t="s">
        <v>54</v>
      </c>
      <c r="J886" s="27">
        <v>2005</v>
      </c>
      <c r="K886" s="27" t="s">
        <v>820</v>
      </c>
      <c r="L886" s="27" t="s">
        <v>56</v>
      </c>
      <c r="M886" s="27" t="s">
        <v>66</v>
      </c>
      <c r="N886" s="27">
        <v>7</v>
      </c>
      <c r="O886" s="27" t="s">
        <v>53</v>
      </c>
      <c r="P886" s="27" t="s">
        <v>57</v>
      </c>
      <c r="Q886" s="27">
        <v>2016</v>
      </c>
      <c r="R886" s="27" t="s">
        <v>1284</v>
      </c>
      <c r="S886" s="27" t="s">
        <v>53</v>
      </c>
      <c r="T886" s="27"/>
      <c r="U886" s="27"/>
      <c r="V886" s="27" t="s">
        <v>1283</v>
      </c>
      <c r="W886" s="27">
        <v>11.015750000000001</v>
      </c>
      <c r="X886" s="27">
        <v>-84.137820000000005</v>
      </c>
      <c r="Y886" s="27" t="s">
        <v>1983</v>
      </c>
      <c r="Z886" s="27" t="s">
        <v>1977</v>
      </c>
      <c r="AA886" s="27" t="s">
        <v>1929</v>
      </c>
      <c r="AB886" s="28">
        <f t="shared" si="106"/>
        <v>86.051000000000002</v>
      </c>
      <c r="AC886" s="28">
        <f ca="1">[3]!RandTruncNormal(AB886,VLOOKUP(Y886,$AZ$1:$BD$4,4,FALSE),0,VLOOKUP(Y886,$AZ$1:$BD$4,5,FALSE))</f>
        <v>92.614645461774828</v>
      </c>
      <c r="AD886" s="28">
        <f t="shared" si="107"/>
        <v>71.933222222222227</v>
      </c>
      <c r="AE886" s="28">
        <f ca="1">[3]!RandTruncNormal(AD886,VLOOKUP(Y886,$AZ$1:$BD$4,4,FALSE),0,VLOOKUP(Y886,$AZ$1:$BD$4,5,FALSE))</f>
        <v>110.01474083056046</v>
      </c>
      <c r="AF886" s="29">
        <f t="shared" si="104"/>
        <v>-0.22222222222222221</v>
      </c>
      <c r="AG886" s="29">
        <f t="shared" si="105"/>
        <v>-0.22222222222222221</v>
      </c>
      <c r="AH886" s="28">
        <f t="shared" si="111"/>
        <v>-14.117777777777777</v>
      </c>
      <c r="AI886" s="28">
        <f t="shared" si="108"/>
        <v>-14.117777777777777</v>
      </c>
      <c r="AJ886" s="13">
        <f t="shared" ca="1" si="109"/>
        <v>17.400095368785628</v>
      </c>
      <c r="AK886" s="68">
        <v>0</v>
      </c>
      <c r="AL886" s="68">
        <v>0</v>
      </c>
      <c r="AM886" s="68" t="str">
        <f t="shared" si="110"/>
        <v>Non-Anthropogenic</v>
      </c>
      <c r="AO886" s="68"/>
      <c r="AP886" s="68"/>
      <c r="AY886" s="68"/>
      <c r="AZ886" s="68"/>
    </row>
    <row r="887" spans="1:52">
      <c r="A887" s="27">
        <v>2202</v>
      </c>
      <c r="B887" s="27" t="s">
        <v>1285</v>
      </c>
      <c r="C887" s="27" t="s">
        <v>1164</v>
      </c>
      <c r="D887" s="27">
        <v>12.799910000000001</v>
      </c>
      <c r="E887" s="27">
        <v>-83.839209999999994</v>
      </c>
      <c r="F887" s="27" t="s">
        <v>66</v>
      </c>
      <c r="G887" s="27">
        <v>8</v>
      </c>
      <c r="H887" s="27" t="s">
        <v>53</v>
      </c>
      <c r="I887" s="27" t="s">
        <v>54</v>
      </c>
      <c r="J887" s="27">
        <v>2005</v>
      </c>
      <c r="K887" s="27" t="s">
        <v>1209</v>
      </c>
      <c r="L887" s="27" t="s">
        <v>56</v>
      </c>
      <c r="M887" s="27" t="s">
        <v>65</v>
      </c>
      <c r="N887" s="27">
        <v>6</v>
      </c>
      <c r="O887" s="27" t="s">
        <v>53</v>
      </c>
      <c r="P887" s="27" t="s">
        <v>57</v>
      </c>
      <c r="Q887" s="27">
        <v>2015</v>
      </c>
      <c r="R887" s="27" t="s">
        <v>1286</v>
      </c>
      <c r="S887" s="27" t="s">
        <v>53</v>
      </c>
      <c r="T887" s="27"/>
      <c r="U887" s="27"/>
      <c r="V887" s="27" t="s">
        <v>1285</v>
      </c>
      <c r="W887" s="27">
        <v>12.799910000000001</v>
      </c>
      <c r="X887" s="27">
        <v>-83.839209999999994</v>
      </c>
      <c r="Y887" s="27" t="s">
        <v>1983</v>
      </c>
      <c r="Z887" s="27" t="s">
        <v>1977</v>
      </c>
      <c r="AA887" s="27" t="s">
        <v>1929</v>
      </c>
      <c r="AB887" s="28">
        <f t="shared" si="106"/>
        <v>78.992111111111114</v>
      </c>
      <c r="AC887" s="28">
        <f ca="1">[3]!RandTruncNormal(AB887,VLOOKUP(Y887,$AZ$1:$BD$4,4,FALSE),0,VLOOKUP(Y887,$AZ$1:$BD$4,5,FALSE))</f>
        <v>85.937533393760475</v>
      </c>
      <c r="AD887" s="28">
        <f t="shared" si="107"/>
        <v>64.87433333333334</v>
      </c>
      <c r="AE887" s="28">
        <f ca="1">[3]!RandTruncNormal(AD887,VLOOKUP(Y887,$AZ$1:$BD$4,4,FALSE),0,VLOOKUP(Y887,$AZ$1:$BD$4,5,FALSE))</f>
        <v>62.88963141759389</v>
      </c>
      <c r="AF887" s="29">
        <f t="shared" si="104"/>
        <v>-0.22222222222222221</v>
      </c>
      <c r="AG887" s="29">
        <f t="shared" si="105"/>
        <v>-0.22222222222222221</v>
      </c>
      <c r="AH887" s="28">
        <f t="shared" si="111"/>
        <v>-14.117777777777777</v>
      </c>
      <c r="AI887" s="28">
        <f t="shared" si="108"/>
        <v>-14.117777777777777</v>
      </c>
      <c r="AJ887" s="13">
        <f t="shared" ca="1" si="109"/>
        <v>-23.047901976166585</v>
      </c>
      <c r="AK887" s="68">
        <v>1</v>
      </c>
      <c r="AL887" s="68">
        <v>0</v>
      </c>
      <c r="AM887" s="68" t="str">
        <f t="shared" si="110"/>
        <v>Anthropogenic_rivers</v>
      </c>
      <c r="AO887" s="68"/>
      <c r="AP887" s="68"/>
      <c r="AY887" s="68"/>
      <c r="AZ887" s="68"/>
    </row>
    <row r="888" spans="1:52">
      <c r="A888" s="27">
        <v>2207</v>
      </c>
      <c r="B888" s="27" t="s">
        <v>1288</v>
      </c>
      <c r="C888" s="27" t="s">
        <v>1164</v>
      </c>
      <c r="D888" s="27">
        <v>10.93153</v>
      </c>
      <c r="E888" s="27">
        <v>-84.221909999999994</v>
      </c>
      <c r="F888" s="27" t="s">
        <v>66</v>
      </c>
      <c r="G888" s="27">
        <v>7</v>
      </c>
      <c r="H888" s="27" t="s">
        <v>56</v>
      </c>
      <c r="I888" s="27" t="s">
        <v>54</v>
      </c>
      <c r="J888" s="27">
        <v>2005</v>
      </c>
      <c r="K888" s="27" t="s">
        <v>820</v>
      </c>
      <c r="L888" s="27" t="s">
        <v>56</v>
      </c>
      <c r="M888" s="27" t="s">
        <v>65</v>
      </c>
      <c r="N888" s="27">
        <v>5</v>
      </c>
      <c r="O888" s="27" t="s">
        <v>53</v>
      </c>
      <c r="P888" s="27" t="s">
        <v>57</v>
      </c>
      <c r="Q888" s="27">
        <v>2016</v>
      </c>
      <c r="R888" s="27" t="s">
        <v>1254</v>
      </c>
      <c r="S888" s="27" t="s">
        <v>53</v>
      </c>
      <c r="T888" s="27"/>
      <c r="U888" s="27"/>
      <c r="V888" s="27" t="s">
        <v>1288</v>
      </c>
      <c r="W888" s="27">
        <v>10.93153</v>
      </c>
      <c r="X888" s="27">
        <v>-84.221909999999994</v>
      </c>
      <c r="Y888" s="27" t="s">
        <v>1983</v>
      </c>
      <c r="Z888" s="27" t="s">
        <v>1977</v>
      </c>
      <c r="AA888" s="27" t="s">
        <v>1929</v>
      </c>
      <c r="AB888" s="28">
        <f t="shared" si="106"/>
        <v>71.933222222222227</v>
      </c>
      <c r="AC888" s="28">
        <f ca="1">[3]!RandTruncNormal(AB888,VLOOKUP(Y888,$AZ$1:$BD$4,4,FALSE),0,VLOOKUP(Y888,$AZ$1:$BD$4,5,FALSE))</f>
        <v>71.256495247814371</v>
      </c>
      <c r="AD888" s="28">
        <f t="shared" si="107"/>
        <v>57.815444444444445</v>
      </c>
      <c r="AE888" s="28">
        <f ca="1">[3]!RandTruncNormal(AD888,VLOOKUP(Y888,$AZ$1:$BD$4,4,FALSE),0,VLOOKUP(Y888,$AZ$1:$BD$4,5,FALSE))</f>
        <v>138.50588374706331</v>
      </c>
      <c r="AF888" s="29">
        <f t="shared" si="104"/>
        <v>-0.22222222222222221</v>
      </c>
      <c r="AG888" s="29">
        <f t="shared" si="105"/>
        <v>-0.22222222222222221</v>
      </c>
      <c r="AH888" s="28">
        <f t="shared" si="111"/>
        <v>-14.117777777777777</v>
      </c>
      <c r="AI888" s="28">
        <f t="shared" si="108"/>
        <v>-14.117777777777777</v>
      </c>
      <c r="AJ888" s="13">
        <f t="shared" ca="1" si="109"/>
        <v>67.249388499248937</v>
      </c>
      <c r="AK888" s="68">
        <v>0</v>
      </c>
      <c r="AL888" s="68">
        <v>0</v>
      </c>
      <c r="AM888" s="68" t="str">
        <f t="shared" si="110"/>
        <v>Non-Anthropogenic</v>
      </c>
      <c r="AO888" s="68"/>
      <c r="AP888" s="68"/>
      <c r="AY888" s="68"/>
      <c r="AZ888" s="68"/>
    </row>
    <row r="889" spans="1:52">
      <c r="A889" s="27">
        <v>2208</v>
      </c>
      <c r="B889" s="27" t="s">
        <v>1289</v>
      </c>
      <c r="C889" s="27" t="s">
        <v>1164</v>
      </c>
      <c r="D889" s="27">
        <v>12.80097</v>
      </c>
      <c r="E889" s="27">
        <v>-84.604089999999999</v>
      </c>
      <c r="F889" s="27" t="s">
        <v>65</v>
      </c>
      <c r="G889" s="27">
        <v>6</v>
      </c>
      <c r="H889" s="27" t="s">
        <v>56</v>
      </c>
      <c r="I889" s="27" t="s">
        <v>54</v>
      </c>
      <c r="J889" s="27">
        <v>2003</v>
      </c>
      <c r="K889" s="27" t="s">
        <v>1212</v>
      </c>
      <c r="L889" s="27" t="s">
        <v>56</v>
      </c>
      <c r="M889" s="27" t="s">
        <v>66</v>
      </c>
      <c r="N889" s="27">
        <v>7</v>
      </c>
      <c r="O889" s="27" t="s">
        <v>53</v>
      </c>
      <c r="P889" s="27" t="s">
        <v>57</v>
      </c>
      <c r="Q889" s="27">
        <v>2016</v>
      </c>
      <c r="R889" s="27" t="s">
        <v>1290</v>
      </c>
      <c r="S889" s="27" t="s">
        <v>53</v>
      </c>
      <c r="T889" s="27"/>
      <c r="U889" s="27"/>
      <c r="V889" s="27" t="s">
        <v>1289</v>
      </c>
      <c r="W889" s="27">
        <v>12.80097</v>
      </c>
      <c r="X889" s="27">
        <v>-84.604089999999999</v>
      </c>
      <c r="Y889" s="27" t="s">
        <v>1983</v>
      </c>
      <c r="Z889" s="27" t="s">
        <v>1982</v>
      </c>
      <c r="AA889" s="27" t="s">
        <v>1928</v>
      </c>
      <c r="AB889" s="28">
        <f t="shared" si="106"/>
        <v>64.87433333333334</v>
      </c>
      <c r="AC889" s="28">
        <f ca="1">[3]!RandTruncNormal(AB889,VLOOKUP(Y889,$AZ$1:$BD$4,4,FALSE),0,VLOOKUP(Y889,$AZ$1:$BD$4,5,FALSE))</f>
        <v>58.734374646244291</v>
      </c>
      <c r="AD889" s="28">
        <f t="shared" si="107"/>
        <v>71.933222222222227</v>
      </c>
      <c r="AE889" s="28">
        <f ca="1">[3]!RandTruncNormal(AD889,VLOOKUP(Y889,$AZ$1:$BD$4,4,FALSE),0,VLOOKUP(Y889,$AZ$1:$BD$4,5,FALSE))</f>
        <v>47.781639223699329</v>
      </c>
      <c r="AF889" s="29">
        <f t="shared" si="104"/>
        <v>0.1111111111111111</v>
      </c>
      <c r="AG889" s="29">
        <f t="shared" si="105"/>
        <v>0</v>
      </c>
      <c r="AH889" s="28">
        <f t="shared" si="111"/>
        <v>0</v>
      </c>
      <c r="AI889" s="28">
        <f t="shared" si="108"/>
        <v>7.0588888888888883</v>
      </c>
      <c r="AJ889" s="13">
        <f t="shared" ca="1" si="109"/>
        <v>-10.952735422544961</v>
      </c>
      <c r="AK889" s="68">
        <v>0</v>
      </c>
      <c r="AL889" s="68">
        <v>1</v>
      </c>
      <c r="AM889" s="68" t="str">
        <f t="shared" si="110"/>
        <v>Anthopogenic_roads</v>
      </c>
      <c r="AO889" s="68"/>
      <c r="AP889" s="68"/>
      <c r="AY889" s="68"/>
      <c r="AZ889" s="68"/>
    </row>
    <row r="890" spans="1:52">
      <c r="A890" s="27">
        <v>2209</v>
      </c>
      <c r="B890" s="27" t="s">
        <v>1291</v>
      </c>
      <c r="C890" s="27" t="s">
        <v>1164</v>
      </c>
      <c r="D890" s="27">
        <v>10.84572</v>
      </c>
      <c r="E890" s="27">
        <v>-83.882850000000005</v>
      </c>
      <c r="F890" s="27" t="s">
        <v>66</v>
      </c>
      <c r="G890" s="27">
        <v>7</v>
      </c>
      <c r="H890" s="27" t="s">
        <v>61</v>
      </c>
      <c r="I890" s="27" t="s">
        <v>54</v>
      </c>
      <c r="J890" s="27">
        <v>2007</v>
      </c>
      <c r="K890" s="27" t="s">
        <v>1287</v>
      </c>
      <c r="L890" s="27" t="s">
        <v>56</v>
      </c>
      <c r="M890" s="27" t="s">
        <v>65</v>
      </c>
      <c r="N890" s="27">
        <v>6</v>
      </c>
      <c r="O890" s="27" t="s">
        <v>53</v>
      </c>
      <c r="P890" s="27" t="s">
        <v>57</v>
      </c>
      <c r="Q890" s="27">
        <v>2016</v>
      </c>
      <c r="R890" s="27" t="s">
        <v>1292</v>
      </c>
      <c r="S890" s="27" t="s">
        <v>53</v>
      </c>
      <c r="T890" s="27"/>
      <c r="U890" s="27"/>
      <c r="V890" s="27" t="s">
        <v>1291</v>
      </c>
      <c r="W890" s="27">
        <v>10.84572</v>
      </c>
      <c r="X890" s="27">
        <v>-83.882850000000005</v>
      </c>
      <c r="Y890" s="27" t="s">
        <v>1983</v>
      </c>
      <c r="Z890" s="27" t="s">
        <v>1977</v>
      </c>
      <c r="AA890" s="27" t="s">
        <v>1929</v>
      </c>
      <c r="AB890" s="28">
        <f t="shared" si="106"/>
        <v>71.933222222222227</v>
      </c>
      <c r="AC890" s="28">
        <f ca="1">[3]!RandTruncNormal(AB890,VLOOKUP(Y890,$AZ$1:$BD$4,4,FALSE),0,VLOOKUP(Y890,$AZ$1:$BD$4,5,FALSE))</f>
        <v>66.775410623143529</v>
      </c>
      <c r="AD890" s="28">
        <f t="shared" si="107"/>
        <v>64.87433333333334</v>
      </c>
      <c r="AE890" s="28">
        <f ca="1">[3]!RandTruncNormal(AD890,VLOOKUP(Y890,$AZ$1:$BD$4,4,FALSE),0,VLOOKUP(Y890,$AZ$1:$BD$4,5,FALSE))</f>
        <v>39.181753568635287</v>
      </c>
      <c r="AF890" s="29">
        <f t="shared" si="104"/>
        <v>-0.1111111111111111</v>
      </c>
      <c r="AG890" s="29">
        <f t="shared" si="105"/>
        <v>0</v>
      </c>
      <c r="AH890" s="28">
        <f t="shared" si="111"/>
        <v>0</v>
      </c>
      <c r="AI890" s="28">
        <f t="shared" si="108"/>
        <v>-7.0588888888888883</v>
      </c>
      <c r="AJ890" s="13">
        <f t="shared" ca="1" si="109"/>
        <v>-27.593657054508242</v>
      </c>
      <c r="AK890" s="68">
        <v>0</v>
      </c>
      <c r="AL890" s="68">
        <v>0</v>
      </c>
      <c r="AM890" s="68" t="str">
        <f t="shared" si="110"/>
        <v>Non-Anthropogenic</v>
      </c>
      <c r="AO890" s="68"/>
      <c r="AP890" s="68"/>
      <c r="AY890" s="68"/>
      <c r="AZ890" s="68"/>
    </row>
    <row r="891" spans="1:52">
      <c r="A891" s="27">
        <v>2214</v>
      </c>
      <c r="B891" s="27" t="s">
        <v>1295</v>
      </c>
      <c r="C891" s="27" t="s">
        <v>1164</v>
      </c>
      <c r="D891" s="27">
        <v>11.73739</v>
      </c>
      <c r="E891" s="27">
        <v>-84.307320000000004</v>
      </c>
      <c r="F891" s="27" t="s">
        <v>65</v>
      </c>
      <c r="G891" s="27">
        <v>4</v>
      </c>
      <c r="H891" s="27" t="s">
        <v>53</v>
      </c>
      <c r="I891" s="27" t="s">
        <v>54</v>
      </c>
      <c r="J891" s="27">
        <v>2005</v>
      </c>
      <c r="K891" s="27" t="s">
        <v>820</v>
      </c>
      <c r="L891" s="27" t="s">
        <v>56</v>
      </c>
      <c r="M891" s="27" t="s">
        <v>65</v>
      </c>
      <c r="N891" s="27">
        <v>4</v>
      </c>
      <c r="O891" s="27" t="s">
        <v>53</v>
      </c>
      <c r="P891" s="27" t="s">
        <v>57</v>
      </c>
      <c r="Q891" s="27">
        <v>2015</v>
      </c>
      <c r="R891" s="27" t="s">
        <v>1296</v>
      </c>
      <c r="S891" s="27" t="s">
        <v>53</v>
      </c>
      <c r="T891" s="27"/>
      <c r="U891" s="27"/>
      <c r="V891" s="27" t="s">
        <v>1295</v>
      </c>
      <c r="W891" s="27">
        <v>11.73739</v>
      </c>
      <c r="X891" s="27">
        <v>-84.307320000000004</v>
      </c>
      <c r="Y891" s="27" t="s">
        <v>1983</v>
      </c>
      <c r="Z891" s="27" t="s">
        <v>1979</v>
      </c>
      <c r="AA891" s="27" t="s">
        <v>1929</v>
      </c>
      <c r="AB891" s="28">
        <f t="shared" si="106"/>
        <v>50.756555555555551</v>
      </c>
      <c r="AC891" s="28">
        <f ca="1">[3]!RandTruncNormal(AB891,VLOOKUP(Y891,$AZ$1:$BD$4,4,FALSE),0,VLOOKUP(Y891,$AZ$1:$BD$4,5,FALSE))</f>
        <v>70.19316287569211</v>
      </c>
      <c r="AD891" s="28">
        <f t="shared" si="107"/>
        <v>50.756555555555551</v>
      </c>
      <c r="AE891" s="28">
        <f ca="1">[3]!RandTruncNormal(AD891,VLOOKUP(Y891,$AZ$1:$BD$4,4,FALSE),0,VLOOKUP(Y891,$AZ$1:$BD$4,5,FALSE))</f>
        <v>92.820609468972336</v>
      </c>
      <c r="AF891" s="29">
        <f t="shared" si="104"/>
        <v>0</v>
      </c>
      <c r="AG891" s="29">
        <f t="shared" si="105"/>
        <v>0</v>
      </c>
      <c r="AH891" s="28">
        <f t="shared" si="111"/>
        <v>0</v>
      </c>
      <c r="AI891" s="28">
        <f t="shared" si="108"/>
        <v>0</v>
      </c>
      <c r="AJ891" s="13">
        <f t="shared" ca="1" si="109"/>
        <v>22.627446593280226</v>
      </c>
      <c r="AK891" s="68">
        <v>1</v>
      </c>
      <c r="AL891" s="68">
        <v>0</v>
      </c>
      <c r="AM891" s="68" t="str">
        <f t="shared" si="110"/>
        <v>Anthropogenic_rivers</v>
      </c>
      <c r="AO891" s="68"/>
      <c r="AP891" s="68"/>
      <c r="AY891" s="68"/>
      <c r="AZ891" s="68"/>
    </row>
    <row r="892" spans="1:52">
      <c r="A892" s="27">
        <v>2217</v>
      </c>
      <c r="B892" s="27" t="s">
        <v>1298</v>
      </c>
      <c r="C892" s="27" t="s">
        <v>1164</v>
      </c>
      <c r="D892" s="27">
        <v>14.7127</v>
      </c>
      <c r="E892" s="27">
        <v>-83.540239999999997</v>
      </c>
      <c r="F892" s="27" t="s">
        <v>68</v>
      </c>
      <c r="G892" s="27">
        <v>6</v>
      </c>
      <c r="H892" s="27" t="s">
        <v>56</v>
      </c>
      <c r="I892" s="27" t="s">
        <v>54</v>
      </c>
      <c r="J892" s="27">
        <v>2004</v>
      </c>
      <c r="K892" s="27" t="s">
        <v>1215</v>
      </c>
      <c r="L892" s="27" t="s">
        <v>56</v>
      </c>
      <c r="M892" s="27" t="s">
        <v>68</v>
      </c>
      <c r="N892" s="27">
        <v>6</v>
      </c>
      <c r="O892" s="27" t="s">
        <v>53</v>
      </c>
      <c r="P892" s="27" t="s">
        <v>57</v>
      </c>
      <c r="Q892" s="27">
        <v>2015</v>
      </c>
      <c r="R892" s="27" t="s">
        <v>1216</v>
      </c>
      <c r="S892" s="27" t="s">
        <v>53</v>
      </c>
      <c r="T892" s="27"/>
      <c r="U892" s="27"/>
      <c r="V892" s="27" t="s">
        <v>1298</v>
      </c>
      <c r="W892" s="27">
        <v>14.7127</v>
      </c>
      <c r="X892" s="27">
        <v>-83.540239999999997</v>
      </c>
      <c r="Y892" s="27" t="s">
        <v>1976</v>
      </c>
      <c r="Z892" s="27" t="s">
        <v>1979</v>
      </c>
      <c r="AA892" s="27" t="s">
        <v>1929</v>
      </c>
      <c r="AB892" s="28">
        <f t="shared" si="106"/>
        <v>23.308866666666663</v>
      </c>
      <c r="AC892" s="28">
        <f ca="1">[3]!RandTruncNormal(AB892,VLOOKUP(Y892,$AZ$1:$BD$4,4,FALSE),0,VLOOKUP(Y892,$AZ$1:$BD$4,5,FALSE))</f>
        <v>37.61982579851184</v>
      </c>
      <c r="AD892" s="28">
        <f t="shared" si="107"/>
        <v>23.308866666666663</v>
      </c>
      <c r="AE892" s="28">
        <f ca="1">[3]!RandTruncNormal(AD892,VLOOKUP(Y892,$AZ$1:$BD$4,4,FALSE),0,VLOOKUP(Y892,$AZ$1:$BD$4,5,FALSE))</f>
        <v>3.666475694558514</v>
      </c>
      <c r="AF892" s="29">
        <f t="shared" si="104"/>
        <v>0</v>
      </c>
      <c r="AG892" s="29">
        <f t="shared" si="105"/>
        <v>0</v>
      </c>
      <c r="AH892" s="28">
        <f t="shared" si="111"/>
        <v>0</v>
      </c>
      <c r="AI892" s="28">
        <f t="shared" si="108"/>
        <v>0</v>
      </c>
      <c r="AJ892" s="13">
        <f t="shared" ca="1" si="109"/>
        <v>-33.953350103953326</v>
      </c>
      <c r="AK892" s="68">
        <v>0</v>
      </c>
      <c r="AL892" s="68">
        <v>0</v>
      </c>
      <c r="AM892" s="68" t="str">
        <f t="shared" si="110"/>
        <v>Non-Anthropogenic</v>
      </c>
      <c r="AO892" s="68"/>
      <c r="AP892" s="68"/>
      <c r="AY892" s="68"/>
      <c r="AZ892" s="68"/>
    </row>
    <row r="893" spans="1:52">
      <c r="A893" s="27">
        <v>2218</v>
      </c>
      <c r="B893" s="27" t="s">
        <v>1299</v>
      </c>
      <c r="C893" s="27" t="s">
        <v>1164</v>
      </c>
      <c r="D893" s="27">
        <v>14.71278</v>
      </c>
      <c r="E893" s="27">
        <v>-83.795379999999994</v>
      </c>
      <c r="F893" s="27" t="s">
        <v>68</v>
      </c>
      <c r="G893" s="27">
        <v>5</v>
      </c>
      <c r="H893" s="27" t="s">
        <v>56</v>
      </c>
      <c r="I893" s="27" t="s">
        <v>54</v>
      </c>
      <c r="J893" s="27">
        <v>2004</v>
      </c>
      <c r="K893" s="27" t="s">
        <v>1215</v>
      </c>
      <c r="L893" s="27" t="s">
        <v>56</v>
      </c>
      <c r="M893" s="27" t="s">
        <v>68</v>
      </c>
      <c r="N893" s="27">
        <v>5</v>
      </c>
      <c r="O893" s="27" t="s">
        <v>53</v>
      </c>
      <c r="P893" s="27" t="s">
        <v>57</v>
      </c>
      <c r="Q893" s="27">
        <v>2016</v>
      </c>
      <c r="R893" s="27" t="s">
        <v>1300</v>
      </c>
      <c r="S893" s="27" t="s">
        <v>53</v>
      </c>
      <c r="T893" s="27"/>
      <c r="U893" s="27"/>
      <c r="V893" s="27" t="s">
        <v>1299</v>
      </c>
      <c r="W893" s="27">
        <v>14.71278</v>
      </c>
      <c r="X893" s="27">
        <v>-83.795379999999994</v>
      </c>
      <c r="Y893" s="27" t="s">
        <v>1976</v>
      </c>
      <c r="Z893" s="27" t="s">
        <v>1979</v>
      </c>
      <c r="AA893" s="27" t="s">
        <v>1929</v>
      </c>
      <c r="AB893" s="28">
        <f t="shared" si="106"/>
        <v>19.424055555555555</v>
      </c>
      <c r="AC893" s="28">
        <f ca="1">[3]!RandTruncNormal(AB893,VLOOKUP(Y893,$AZ$1:$BD$4,4,FALSE),0,VLOOKUP(Y893,$AZ$1:$BD$4,5,FALSE))</f>
        <v>4.8453266759501536</v>
      </c>
      <c r="AD893" s="28">
        <f t="shared" si="107"/>
        <v>19.424055555555555</v>
      </c>
      <c r="AE893" s="28">
        <f ca="1">[3]!RandTruncNormal(AD893,VLOOKUP(Y893,$AZ$1:$BD$4,4,FALSE),0,VLOOKUP(Y893,$AZ$1:$BD$4,5,FALSE))</f>
        <v>27.570966366850932</v>
      </c>
      <c r="AF893" s="29">
        <f t="shared" si="104"/>
        <v>0</v>
      </c>
      <c r="AG893" s="29">
        <f t="shared" si="105"/>
        <v>0</v>
      </c>
      <c r="AH893" s="28">
        <f t="shared" si="111"/>
        <v>0</v>
      </c>
      <c r="AI893" s="28">
        <f t="shared" si="108"/>
        <v>0</v>
      </c>
      <c r="AJ893" s="13">
        <f t="shared" ca="1" si="109"/>
        <v>22.725639690900778</v>
      </c>
      <c r="AK893" s="68">
        <v>0</v>
      </c>
      <c r="AL893" s="68">
        <v>0</v>
      </c>
      <c r="AM893" s="68" t="str">
        <f t="shared" si="110"/>
        <v>Non-Anthropogenic</v>
      </c>
      <c r="AO893" s="68"/>
      <c r="AP893" s="68"/>
      <c r="AY893" s="68"/>
      <c r="AZ893" s="68"/>
    </row>
    <row r="894" spans="1:52">
      <c r="A894" s="27">
        <v>2219</v>
      </c>
      <c r="B894" s="27" t="s">
        <v>1301</v>
      </c>
      <c r="C894" s="27" t="s">
        <v>1164</v>
      </c>
      <c r="D894" s="27">
        <v>14.712960000000001</v>
      </c>
      <c r="E894" s="27">
        <v>-84.901009999999999</v>
      </c>
      <c r="F894" s="27" t="s">
        <v>66</v>
      </c>
      <c r="G894" s="27">
        <v>8</v>
      </c>
      <c r="H894" s="27" t="s">
        <v>56</v>
      </c>
      <c r="I894" s="27" t="s">
        <v>54</v>
      </c>
      <c r="J894" s="27">
        <v>2005</v>
      </c>
      <c r="K894" s="27" t="s">
        <v>1219</v>
      </c>
      <c r="L894" s="27" t="s">
        <v>56</v>
      </c>
      <c r="M894" s="27" t="s">
        <v>65</v>
      </c>
      <c r="N894" s="27">
        <v>5</v>
      </c>
      <c r="O894" s="27" t="s">
        <v>53</v>
      </c>
      <c r="P894" s="27" t="s">
        <v>57</v>
      </c>
      <c r="Q894" s="27">
        <v>2016</v>
      </c>
      <c r="R894" s="27" t="s">
        <v>1302</v>
      </c>
      <c r="S894" s="27" t="s">
        <v>53</v>
      </c>
      <c r="T894" s="27"/>
      <c r="U894" s="27"/>
      <c r="V894" s="27" t="s">
        <v>1301</v>
      </c>
      <c r="W894" s="27">
        <v>14.712960000000001</v>
      </c>
      <c r="X894" s="27">
        <v>-84.901009999999999</v>
      </c>
      <c r="Y894" s="27" t="s">
        <v>1983</v>
      </c>
      <c r="Z894" s="27" t="s">
        <v>1977</v>
      </c>
      <c r="AA894" s="27" t="s">
        <v>1929</v>
      </c>
      <c r="AB894" s="28">
        <f t="shared" si="106"/>
        <v>78.992111111111114</v>
      </c>
      <c r="AC894" s="28">
        <f ca="1">[3]!RandTruncNormal(AB894,VLOOKUP(Y894,$AZ$1:$BD$4,4,FALSE),0,VLOOKUP(Y894,$AZ$1:$BD$4,5,FALSE))</f>
        <v>46.422519327697401</v>
      </c>
      <c r="AD894" s="28">
        <f t="shared" si="107"/>
        <v>57.815444444444445</v>
      </c>
      <c r="AE894" s="28">
        <f ca="1">[3]!RandTruncNormal(AD894,VLOOKUP(Y894,$AZ$1:$BD$4,4,FALSE),0,VLOOKUP(Y894,$AZ$1:$BD$4,5,FALSE))</f>
        <v>83.750186028526144</v>
      </c>
      <c r="AF894" s="29">
        <f t="shared" si="104"/>
        <v>-0.33333333333333331</v>
      </c>
      <c r="AG894" s="29">
        <f t="shared" si="105"/>
        <v>-0.33333333333333331</v>
      </c>
      <c r="AH894" s="28">
        <f t="shared" si="111"/>
        <v>-21.176666666666666</v>
      </c>
      <c r="AI894" s="28">
        <f t="shared" si="108"/>
        <v>-21.176666666666666</v>
      </c>
      <c r="AJ894" s="13">
        <f t="shared" ca="1" si="109"/>
        <v>37.327666700828743</v>
      </c>
      <c r="AK894" s="68">
        <v>0</v>
      </c>
      <c r="AL894" s="68">
        <v>0</v>
      </c>
      <c r="AM894" s="68" t="str">
        <f t="shared" si="110"/>
        <v>Non-Anthropogenic</v>
      </c>
      <c r="AO894" s="68"/>
      <c r="AP894" s="68"/>
      <c r="AY894" s="68"/>
      <c r="AZ894" s="68"/>
    </row>
    <row r="895" spans="1:52">
      <c r="A895" s="27">
        <v>2222</v>
      </c>
      <c r="B895" s="27" t="s">
        <v>1304</v>
      </c>
      <c r="C895" s="27" t="s">
        <v>1164</v>
      </c>
      <c r="D895" s="27">
        <v>14.626749999999999</v>
      </c>
      <c r="E895" s="27">
        <v>-83.966660000000005</v>
      </c>
      <c r="F895" s="27" t="s">
        <v>68</v>
      </c>
      <c r="G895" s="27">
        <v>4</v>
      </c>
      <c r="H895" s="27" t="s">
        <v>61</v>
      </c>
      <c r="I895" s="27" t="s">
        <v>54</v>
      </c>
      <c r="J895" s="27">
        <v>2004</v>
      </c>
      <c r="K895" s="27" t="s">
        <v>1215</v>
      </c>
      <c r="L895" s="27" t="s">
        <v>56</v>
      </c>
      <c r="M895" s="27" t="s">
        <v>68</v>
      </c>
      <c r="N895" s="27">
        <v>6</v>
      </c>
      <c r="O895" s="27" t="s">
        <v>56</v>
      </c>
      <c r="P895" s="27" t="s">
        <v>57</v>
      </c>
      <c r="Q895" s="27">
        <v>2016</v>
      </c>
      <c r="R895" s="27" t="s">
        <v>1305</v>
      </c>
      <c r="S895" s="27" t="s">
        <v>53</v>
      </c>
      <c r="T895" s="27"/>
      <c r="U895" s="27"/>
      <c r="V895" s="27" t="s">
        <v>1304</v>
      </c>
      <c r="W895" s="27">
        <v>14.626749999999999</v>
      </c>
      <c r="X895" s="27">
        <v>-83.966660000000005</v>
      </c>
      <c r="Y895" s="27" t="s">
        <v>1976</v>
      </c>
      <c r="Z895" s="27" t="s">
        <v>1982</v>
      </c>
      <c r="AA895" s="27" t="s">
        <v>1929</v>
      </c>
      <c r="AB895" s="28">
        <f t="shared" si="106"/>
        <v>15.539244444444442</v>
      </c>
      <c r="AC895" s="28">
        <f ca="1">[3]!RandTruncNormal(AB895,VLOOKUP(Y895,$AZ$1:$BD$4,4,FALSE),0,VLOOKUP(Y895,$AZ$1:$BD$4,5,FALSE))</f>
        <v>10.206064840036927</v>
      </c>
      <c r="AD895" s="28">
        <f t="shared" si="107"/>
        <v>23.308866666666663</v>
      </c>
      <c r="AE895" s="28">
        <f ca="1">[3]!RandTruncNormal(AD895,VLOOKUP(Y895,$AZ$1:$BD$4,4,FALSE),0,VLOOKUP(Y895,$AZ$1:$BD$4,5,FALSE))</f>
        <v>20.356023419714884</v>
      </c>
      <c r="AF895" s="29">
        <f t="shared" si="104"/>
        <v>0.22222222222222221</v>
      </c>
      <c r="AG895" s="29">
        <f t="shared" si="105"/>
        <v>0.22222222222222221</v>
      </c>
      <c r="AH895" s="28">
        <f t="shared" si="111"/>
        <v>7.7696222222222211</v>
      </c>
      <c r="AI895" s="28">
        <f t="shared" si="108"/>
        <v>7.7696222222222211</v>
      </c>
      <c r="AJ895" s="13">
        <f t="shared" ca="1" si="109"/>
        <v>10.149958579677957</v>
      </c>
      <c r="AK895" s="68">
        <v>1</v>
      </c>
      <c r="AL895" s="68">
        <v>1</v>
      </c>
      <c r="AM895" s="68" t="str">
        <f t="shared" si="110"/>
        <v>Anthropogenic_roads_rivers</v>
      </c>
      <c r="AO895" s="68"/>
      <c r="AP895" s="68"/>
      <c r="AY895" s="68"/>
      <c r="AZ895" s="68"/>
    </row>
    <row r="896" spans="1:52">
      <c r="A896" s="27">
        <v>2223</v>
      </c>
      <c r="B896" s="27" t="s">
        <v>1306</v>
      </c>
      <c r="C896" s="27" t="s">
        <v>1164</v>
      </c>
      <c r="D896" s="27">
        <v>14.627879999999999</v>
      </c>
      <c r="E896" s="27">
        <v>-84.221689999999995</v>
      </c>
      <c r="F896" s="27" t="s">
        <v>65</v>
      </c>
      <c r="G896" s="27">
        <v>5</v>
      </c>
      <c r="H896" s="27" t="s">
        <v>56</v>
      </c>
      <c r="I896" s="27" t="s">
        <v>54</v>
      </c>
      <c r="J896" s="27">
        <v>2005</v>
      </c>
      <c r="K896" s="27" t="s">
        <v>1219</v>
      </c>
      <c r="L896" s="27" t="s">
        <v>56</v>
      </c>
      <c r="M896" s="27" t="s">
        <v>65</v>
      </c>
      <c r="N896" s="27">
        <v>5</v>
      </c>
      <c r="O896" s="27" t="s">
        <v>53</v>
      </c>
      <c r="P896" s="27" t="s">
        <v>57</v>
      </c>
      <c r="Q896" s="27">
        <v>2015</v>
      </c>
      <c r="R896" s="27" t="s">
        <v>1307</v>
      </c>
      <c r="S896" s="27" t="s">
        <v>53</v>
      </c>
      <c r="T896" s="27"/>
      <c r="U896" s="27"/>
      <c r="V896" s="27" t="s">
        <v>1306</v>
      </c>
      <c r="W896" s="27">
        <v>14.627879999999999</v>
      </c>
      <c r="X896" s="27">
        <v>-84.221689999999995</v>
      </c>
      <c r="Y896" s="27" t="s">
        <v>1983</v>
      </c>
      <c r="Z896" s="27" t="s">
        <v>1979</v>
      </c>
      <c r="AA896" s="27" t="s">
        <v>1929</v>
      </c>
      <c r="AB896" s="28">
        <f t="shared" si="106"/>
        <v>57.815444444444445</v>
      </c>
      <c r="AC896" s="28">
        <f ca="1">[3]!RandTruncNormal(AB896,VLOOKUP(Y896,$AZ$1:$BD$4,4,FALSE),0,VLOOKUP(Y896,$AZ$1:$BD$4,5,FALSE))</f>
        <v>68.655606182003453</v>
      </c>
      <c r="AD896" s="28">
        <f t="shared" si="107"/>
        <v>57.815444444444445</v>
      </c>
      <c r="AE896" s="28">
        <f ca="1">[3]!RandTruncNormal(AD896,VLOOKUP(Y896,$AZ$1:$BD$4,4,FALSE),0,VLOOKUP(Y896,$AZ$1:$BD$4,5,FALSE))</f>
        <v>29.9557079667733</v>
      </c>
      <c r="AF896" s="29">
        <f t="shared" si="104"/>
        <v>0</v>
      </c>
      <c r="AG896" s="29">
        <f t="shared" si="105"/>
        <v>0</v>
      </c>
      <c r="AH896" s="28">
        <f t="shared" si="111"/>
        <v>0</v>
      </c>
      <c r="AI896" s="28">
        <f t="shared" si="108"/>
        <v>0</v>
      </c>
      <c r="AJ896" s="13">
        <f t="shared" ca="1" si="109"/>
        <v>-38.699898215230149</v>
      </c>
      <c r="AK896" s="68">
        <v>0</v>
      </c>
      <c r="AL896" s="68">
        <v>0</v>
      </c>
      <c r="AM896" s="68" t="str">
        <f t="shared" si="110"/>
        <v>Non-Anthropogenic</v>
      </c>
      <c r="AO896" s="68"/>
      <c r="AP896" s="68"/>
      <c r="AY896" s="68"/>
      <c r="AZ896" s="68"/>
    </row>
    <row r="897" spans="1:52">
      <c r="A897" s="27">
        <v>2224</v>
      </c>
      <c r="B897" s="27" t="s">
        <v>1308</v>
      </c>
      <c r="C897" s="27" t="s">
        <v>1164</v>
      </c>
      <c r="D897" s="27">
        <v>14.626950000000001</v>
      </c>
      <c r="E897" s="27">
        <v>-84.306719999999999</v>
      </c>
      <c r="F897" s="27" t="s">
        <v>65</v>
      </c>
      <c r="G897" s="27">
        <v>5</v>
      </c>
      <c r="H897" s="27" t="s">
        <v>56</v>
      </c>
      <c r="I897" s="27" t="s">
        <v>54</v>
      </c>
      <c r="J897" s="27">
        <v>2005</v>
      </c>
      <c r="K897" s="27" t="s">
        <v>1219</v>
      </c>
      <c r="L897" s="27" t="s">
        <v>56</v>
      </c>
      <c r="M897" s="27" t="s">
        <v>65</v>
      </c>
      <c r="N897" s="27">
        <v>5</v>
      </c>
      <c r="O897" s="27" t="s">
        <v>53</v>
      </c>
      <c r="P897" s="27" t="s">
        <v>57</v>
      </c>
      <c r="Q897" s="27">
        <v>2015</v>
      </c>
      <c r="R897" s="27" t="s">
        <v>1307</v>
      </c>
      <c r="S897" s="27" t="s">
        <v>53</v>
      </c>
      <c r="T897" s="27"/>
      <c r="U897" s="27"/>
      <c r="V897" s="27" t="s">
        <v>1308</v>
      </c>
      <c r="W897" s="27">
        <v>14.626950000000001</v>
      </c>
      <c r="X897" s="27">
        <v>-84.306719999999999</v>
      </c>
      <c r="Y897" s="27" t="s">
        <v>1983</v>
      </c>
      <c r="Z897" s="27" t="s">
        <v>1979</v>
      </c>
      <c r="AA897" s="27" t="s">
        <v>1929</v>
      </c>
      <c r="AB897" s="28">
        <f t="shared" si="106"/>
        <v>57.815444444444445</v>
      </c>
      <c r="AC897" s="28">
        <f ca="1">[3]!RandTruncNormal(AB897,VLOOKUP(Y897,$AZ$1:$BD$4,4,FALSE),0,VLOOKUP(Y897,$AZ$1:$BD$4,5,FALSE))</f>
        <v>8.9438352259696323</v>
      </c>
      <c r="AD897" s="28">
        <f t="shared" si="107"/>
        <v>57.815444444444445</v>
      </c>
      <c r="AE897" s="28">
        <f ca="1">[3]!RandTruncNormal(AD897,VLOOKUP(Y897,$AZ$1:$BD$4,4,FALSE),0,VLOOKUP(Y897,$AZ$1:$BD$4,5,FALSE))</f>
        <v>39.750438227755311</v>
      </c>
      <c r="AF897" s="29">
        <f t="shared" si="104"/>
        <v>0</v>
      </c>
      <c r="AG897" s="29">
        <f t="shared" si="105"/>
        <v>0</v>
      </c>
      <c r="AH897" s="28">
        <f t="shared" si="111"/>
        <v>0</v>
      </c>
      <c r="AI897" s="28">
        <f t="shared" si="108"/>
        <v>0</v>
      </c>
      <c r="AJ897" s="13">
        <f t="shared" ca="1" si="109"/>
        <v>30.806603001785678</v>
      </c>
      <c r="AK897" s="68">
        <v>1</v>
      </c>
      <c r="AL897" s="68">
        <v>1</v>
      </c>
      <c r="AM897" s="68" t="str">
        <f t="shared" si="110"/>
        <v>Anthropogenic_roads_rivers</v>
      </c>
      <c r="AO897" s="68"/>
      <c r="AP897" s="68"/>
      <c r="AY897" s="68"/>
      <c r="AZ897" s="68"/>
    </row>
    <row r="898" spans="1:52">
      <c r="A898" s="27">
        <v>2226</v>
      </c>
      <c r="B898" s="27" t="s">
        <v>1309</v>
      </c>
      <c r="C898" s="27" t="s">
        <v>1164</v>
      </c>
      <c r="D898" s="27">
        <v>14.62724</v>
      </c>
      <c r="E898" s="27">
        <v>-84.816810000000004</v>
      </c>
      <c r="F898" s="27" t="s">
        <v>65</v>
      </c>
      <c r="G898" s="27">
        <v>5</v>
      </c>
      <c r="H898" s="27" t="s">
        <v>53</v>
      </c>
      <c r="I898" s="27" t="s">
        <v>54</v>
      </c>
      <c r="J898" s="27">
        <v>2005</v>
      </c>
      <c r="K898" s="27" t="s">
        <v>1310</v>
      </c>
      <c r="L898" s="27" t="s">
        <v>56</v>
      </c>
      <c r="M898" s="27" t="s">
        <v>65</v>
      </c>
      <c r="N898" s="27">
        <v>5</v>
      </c>
      <c r="O898" s="27" t="s">
        <v>53</v>
      </c>
      <c r="P898" s="27" t="s">
        <v>57</v>
      </c>
      <c r="Q898" s="27">
        <v>2016</v>
      </c>
      <c r="R898" s="27" t="s">
        <v>1302</v>
      </c>
      <c r="S898" s="27" t="s">
        <v>53</v>
      </c>
      <c r="T898" s="27"/>
      <c r="U898" s="27"/>
      <c r="V898" s="27" t="s">
        <v>1309</v>
      </c>
      <c r="W898" s="27">
        <v>14.62724</v>
      </c>
      <c r="X898" s="27">
        <v>-84.816810000000004</v>
      </c>
      <c r="Y898" s="27" t="s">
        <v>1983</v>
      </c>
      <c r="Z898" s="27" t="s">
        <v>1979</v>
      </c>
      <c r="AA898" s="27" t="s">
        <v>1929</v>
      </c>
      <c r="AB898" s="28">
        <f t="shared" si="106"/>
        <v>57.815444444444445</v>
      </c>
      <c r="AC898" s="28">
        <f ca="1">[3]!RandTruncNormal(AB898,VLOOKUP(Y898,$AZ$1:$BD$4,4,FALSE),0,VLOOKUP(Y898,$AZ$1:$BD$4,5,FALSE))</f>
        <v>97.096319484721505</v>
      </c>
      <c r="AD898" s="28">
        <f t="shared" si="107"/>
        <v>57.815444444444445</v>
      </c>
      <c r="AE898" s="28">
        <f ca="1">[3]!RandTruncNormal(AD898,VLOOKUP(Y898,$AZ$1:$BD$4,4,FALSE),0,VLOOKUP(Y898,$AZ$1:$BD$4,5,FALSE))</f>
        <v>80.987277696423973</v>
      </c>
      <c r="AF898" s="29">
        <f t="shared" ref="AF898:AF961" si="112">(N898-G898)/9</f>
        <v>0</v>
      </c>
      <c r="AG898" s="29">
        <f t="shared" ref="AG898:AG961" si="113">+IF(OR(AF898=1/9,AF898=-1/9,AF898=0),0,AF898)</f>
        <v>0</v>
      </c>
      <c r="AH898" s="28">
        <f t="shared" si="111"/>
        <v>0</v>
      </c>
      <c r="AI898" s="28">
        <f t="shared" si="108"/>
        <v>0</v>
      </c>
      <c r="AJ898" s="13">
        <f t="shared" ca="1" si="109"/>
        <v>-16.109041788297532</v>
      </c>
      <c r="AK898" s="68">
        <v>0</v>
      </c>
      <c r="AL898" s="68">
        <v>0</v>
      </c>
      <c r="AM898" s="68" t="str">
        <f t="shared" si="110"/>
        <v>Non-Anthropogenic</v>
      </c>
      <c r="AO898" s="68"/>
      <c r="AP898" s="68"/>
      <c r="AY898" s="68"/>
      <c r="AZ898" s="68"/>
    </row>
    <row r="899" spans="1:52">
      <c r="A899" s="27">
        <v>2227</v>
      </c>
      <c r="B899" s="27" t="s">
        <v>1311</v>
      </c>
      <c r="C899" s="27" t="s">
        <v>1164</v>
      </c>
      <c r="D899" s="27">
        <v>12.71504</v>
      </c>
      <c r="E899" s="27">
        <v>-83.840260000000001</v>
      </c>
      <c r="F899" s="27" t="s">
        <v>66</v>
      </c>
      <c r="G899" s="27">
        <v>9</v>
      </c>
      <c r="H899" s="27" t="s">
        <v>53</v>
      </c>
      <c r="I899" s="27" t="s">
        <v>54</v>
      </c>
      <c r="J899" s="27">
        <v>2005</v>
      </c>
      <c r="K899" s="27" t="s">
        <v>1310</v>
      </c>
      <c r="L899" s="27" t="s">
        <v>56</v>
      </c>
      <c r="M899" s="27" t="s">
        <v>66</v>
      </c>
      <c r="N899" s="27">
        <v>7</v>
      </c>
      <c r="O899" s="27" t="s">
        <v>53</v>
      </c>
      <c r="P899" s="27" t="s">
        <v>57</v>
      </c>
      <c r="Q899" s="27">
        <v>2016</v>
      </c>
      <c r="R899" s="27" t="s">
        <v>1282</v>
      </c>
      <c r="S899" s="27" t="s">
        <v>53</v>
      </c>
      <c r="T899" s="27"/>
      <c r="U899" s="27"/>
      <c r="V899" s="27" t="s">
        <v>1311</v>
      </c>
      <c r="W899" s="27">
        <v>12.71504</v>
      </c>
      <c r="X899" s="27">
        <v>-83.840260000000001</v>
      </c>
      <c r="Y899" s="27" t="s">
        <v>1983</v>
      </c>
      <c r="Z899" s="27" t="s">
        <v>1977</v>
      </c>
      <c r="AA899" s="27" t="s">
        <v>1928</v>
      </c>
      <c r="AB899" s="28">
        <f t="shared" ref="AB899:AB962" si="114">VLOOKUP(Y899,$AZ$1:$BD$4,2,FALSE)*(G899/9)+VLOOKUP(Y899,$AZ$1:$BD$4,3,FALSE)</f>
        <v>86.051000000000002</v>
      </c>
      <c r="AC899" s="28">
        <f ca="1">[3]!RandTruncNormal(AB899,VLOOKUP(Y899,$AZ$1:$BD$4,4,FALSE),0,VLOOKUP(Y899,$AZ$1:$BD$4,5,FALSE))</f>
        <v>74.918324033667389</v>
      </c>
      <c r="AD899" s="28">
        <f t="shared" ref="AD899:AD962" si="115">VLOOKUP(Y899,$AZ$1:$BD$4,2,FALSE)*(N899/9)+VLOOKUP(Y899,$AZ$1:$BD$4,3,FALSE)</f>
        <v>71.933222222222227</v>
      </c>
      <c r="AE899" s="28">
        <f ca="1">[3]!RandTruncNormal(AD899,VLOOKUP(Y899,$AZ$1:$BD$4,4,FALSE),0,VLOOKUP(Y899,$AZ$1:$BD$4,5,FALSE))</f>
        <v>13.279419426341866</v>
      </c>
      <c r="AF899" s="29">
        <f t="shared" si="112"/>
        <v>-0.22222222222222221</v>
      </c>
      <c r="AG899" s="29">
        <f t="shared" si="113"/>
        <v>-0.22222222222222221</v>
      </c>
      <c r="AH899" s="28">
        <f t="shared" si="111"/>
        <v>-14.117777777777777</v>
      </c>
      <c r="AI899" s="28">
        <f t="shared" ref="AI899:AI962" si="116">VLOOKUP(Y899,$AZ$1:$BD$4,2,FALSE)*AF899</f>
        <v>-14.117777777777777</v>
      </c>
      <c r="AJ899" s="13">
        <f t="shared" ref="AJ899:AJ962" ca="1" si="117">AE899-AC899</f>
        <v>-61.638904607325522</v>
      </c>
      <c r="AK899" s="68">
        <v>0</v>
      </c>
      <c r="AL899" s="68">
        <v>1</v>
      </c>
      <c r="AM899" s="68" t="str">
        <f t="shared" ref="AM899:AM962" si="118">IF(AND(AK899=0,AL899=0),"Non-Anthropogenic",IF(AND(AK899=1,AL899=0),"Anthropogenic_rivers",IF(AND(AK899=0,AL899=1),"Anthopogenic_roads",IF(AND(AK899=1,AL899=1),"Anthropogenic_roads_rivers",0))))</f>
        <v>Anthopogenic_roads</v>
      </c>
      <c r="AO899" s="68"/>
      <c r="AP899" s="68"/>
      <c r="AY899" s="68"/>
      <c r="AZ899" s="68"/>
    </row>
    <row r="900" spans="1:52">
      <c r="A900" s="27">
        <v>2229</v>
      </c>
      <c r="B900" s="27" t="s">
        <v>1312</v>
      </c>
      <c r="C900" s="27" t="s">
        <v>1164</v>
      </c>
      <c r="D900" s="27">
        <v>11.653180000000001</v>
      </c>
      <c r="E900" s="27">
        <v>-83.713229999999996</v>
      </c>
      <c r="F900" s="27" t="s">
        <v>65</v>
      </c>
      <c r="G900" s="27">
        <v>6</v>
      </c>
      <c r="H900" s="27" t="s">
        <v>53</v>
      </c>
      <c r="I900" s="27" t="s">
        <v>54</v>
      </c>
      <c r="J900" s="27">
        <v>2005</v>
      </c>
      <c r="K900" s="27" t="s">
        <v>820</v>
      </c>
      <c r="L900" s="27" t="s">
        <v>56</v>
      </c>
      <c r="M900" s="27" t="s">
        <v>65</v>
      </c>
      <c r="N900" s="27">
        <v>6</v>
      </c>
      <c r="O900" s="27" t="s">
        <v>53</v>
      </c>
      <c r="P900" s="27" t="s">
        <v>57</v>
      </c>
      <c r="Q900" s="27">
        <v>2016</v>
      </c>
      <c r="R900" s="27" t="s">
        <v>1313</v>
      </c>
      <c r="S900" s="27" t="s">
        <v>53</v>
      </c>
      <c r="T900" s="27"/>
      <c r="U900" s="27"/>
      <c r="V900" s="27" t="s">
        <v>1312</v>
      </c>
      <c r="W900" s="27">
        <v>11.653180000000001</v>
      </c>
      <c r="X900" s="27">
        <v>-83.713229999999996</v>
      </c>
      <c r="Y900" s="27" t="s">
        <v>1983</v>
      </c>
      <c r="Z900" s="27" t="s">
        <v>1979</v>
      </c>
      <c r="AA900" s="27" t="s">
        <v>1929</v>
      </c>
      <c r="AB900" s="28">
        <f t="shared" si="114"/>
        <v>64.87433333333334</v>
      </c>
      <c r="AC900" s="28">
        <f ca="1">[3]!RandTruncNormal(AB900,VLOOKUP(Y900,$AZ$1:$BD$4,4,FALSE),0,VLOOKUP(Y900,$AZ$1:$BD$4,5,FALSE))</f>
        <v>15.209611726447989</v>
      </c>
      <c r="AD900" s="28">
        <f t="shared" si="115"/>
        <v>64.87433333333334</v>
      </c>
      <c r="AE900" s="28">
        <f ca="1">[3]!RandTruncNormal(AD900,VLOOKUP(Y900,$AZ$1:$BD$4,4,FALSE),0,VLOOKUP(Y900,$AZ$1:$BD$4,5,FALSE))</f>
        <v>84.068028369944258</v>
      </c>
      <c r="AF900" s="29">
        <f t="shared" si="112"/>
        <v>0</v>
      </c>
      <c r="AG900" s="29">
        <f t="shared" si="113"/>
        <v>0</v>
      </c>
      <c r="AH900" s="28">
        <f t="shared" ref="AH900:AH963" si="119">VLOOKUP(Y900,$AZ$1:$BD$4,2,FALSE)*AG900</f>
        <v>0</v>
      </c>
      <c r="AI900" s="28">
        <f t="shared" si="116"/>
        <v>0</v>
      </c>
      <c r="AJ900" s="13">
        <f t="shared" ca="1" si="117"/>
        <v>68.85841664349627</v>
      </c>
      <c r="AK900" s="68">
        <v>1</v>
      </c>
      <c r="AL900" s="68">
        <v>0</v>
      </c>
      <c r="AM900" s="68" t="str">
        <f t="shared" si="118"/>
        <v>Anthropogenic_rivers</v>
      </c>
      <c r="AO900" s="68"/>
      <c r="AP900" s="68"/>
      <c r="AY900" s="68"/>
      <c r="AZ900" s="68"/>
    </row>
    <row r="901" spans="1:52">
      <c r="A901" s="27">
        <v>2231</v>
      </c>
      <c r="B901" s="27" t="s">
        <v>1314</v>
      </c>
      <c r="C901" s="27" t="s">
        <v>1164</v>
      </c>
      <c r="D901" s="27">
        <v>14.542669999999999</v>
      </c>
      <c r="E901" s="27">
        <v>-83.37021</v>
      </c>
      <c r="F901" s="27" t="s">
        <v>65</v>
      </c>
      <c r="G901" s="27">
        <v>4</v>
      </c>
      <c r="H901" s="27" t="s">
        <v>56</v>
      </c>
      <c r="I901" s="27" t="s">
        <v>54</v>
      </c>
      <c r="J901" s="27">
        <v>2008</v>
      </c>
      <c r="K901" s="27" t="s">
        <v>1315</v>
      </c>
      <c r="L901" s="27" t="s">
        <v>56</v>
      </c>
      <c r="M901" s="27" t="s">
        <v>65</v>
      </c>
      <c r="N901" s="27">
        <v>3</v>
      </c>
      <c r="O901" s="27" t="s">
        <v>53</v>
      </c>
      <c r="P901" s="27" t="s">
        <v>57</v>
      </c>
      <c r="Q901" s="27">
        <v>2015</v>
      </c>
      <c r="R901" s="27" t="s">
        <v>1216</v>
      </c>
      <c r="S901" s="27" t="s">
        <v>53</v>
      </c>
      <c r="T901" s="27"/>
      <c r="U901" s="27"/>
      <c r="V901" s="27" t="s">
        <v>1314</v>
      </c>
      <c r="W901" s="27">
        <v>14.542669999999999</v>
      </c>
      <c r="X901" s="27">
        <v>-83.37021</v>
      </c>
      <c r="Y901" s="27" t="s">
        <v>1983</v>
      </c>
      <c r="Z901" s="27" t="s">
        <v>1977</v>
      </c>
      <c r="AA901" s="27" t="s">
        <v>1929</v>
      </c>
      <c r="AB901" s="28">
        <f t="shared" si="114"/>
        <v>50.756555555555551</v>
      </c>
      <c r="AC901" s="28">
        <f ca="1">[3]!RandTruncNormal(AB901,VLOOKUP(Y901,$AZ$1:$BD$4,4,FALSE),0,VLOOKUP(Y901,$AZ$1:$BD$4,5,FALSE))</f>
        <v>56.178905851467249</v>
      </c>
      <c r="AD901" s="28">
        <f t="shared" si="115"/>
        <v>43.697666666666663</v>
      </c>
      <c r="AE901" s="28">
        <f ca="1">[3]!RandTruncNormal(AD901,VLOOKUP(Y901,$AZ$1:$BD$4,4,FALSE),0,VLOOKUP(Y901,$AZ$1:$BD$4,5,FALSE))</f>
        <v>55.727132464549229</v>
      </c>
      <c r="AF901" s="29">
        <f t="shared" si="112"/>
        <v>-0.1111111111111111</v>
      </c>
      <c r="AG901" s="29">
        <f t="shared" si="113"/>
        <v>0</v>
      </c>
      <c r="AH901" s="28">
        <f t="shared" si="119"/>
        <v>0</v>
      </c>
      <c r="AI901" s="28">
        <f t="shared" si="116"/>
        <v>-7.0588888888888883</v>
      </c>
      <c r="AJ901" s="13">
        <f t="shared" ca="1" si="117"/>
        <v>-0.45177338691802049</v>
      </c>
      <c r="AK901" s="68">
        <v>0</v>
      </c>
      <c r="AL901" s="68">
        <v>0</v>
      </c>
      <c r="AM901" s="68" t="str">
        <f t="shared" si="118"/>
        <v>Non-Anthropogenic</v>
      </c>
      <c r="AO901" s="68"/>
      <c r="AP901" s="68"/>
      <c r="AY901" s="68"/>
      <c r="AZ901" s="68"/>
    </row>
    <row r="902" spans="1:52">
      <c r="A902" s="27">
        <v>2233</v>
      </c>
      <c r="B902" s="27" t="s">
        <v>1317</v>
      </c>
      <c r="C902" s="27" t="s">
        <v>1164</v>
      </c>
      <c r="D902" s="27">
        <v>14.541539999999999</v>
      </c>
      <c r="E902" s="27">
        <v>-83.625360000000001</v>
      </c>
      <c r="F902" s="27" t="s">
        <v>70</v>
      </c>
      <c r="G902" s="27">
        <v>8</v>
      </c>
      <c r="H902" s="27" t="s">
        <v>53</v>
      </c>
      <c r="I902" s="27" t="s">
        <v>54</v>
      </c>
      <c r="J902" s="27">
        <v>2004</v>
      </c>
      <c r="K902" s="27" t="s">
        <v>1215</v>
      </c>
      <c r="L902" s="27" t="s">
        <v>56</v>
      </c>
      <c r="M902" s="27" t="s">
        <v>70</v>
      </c>
      <c r="N902" s="27">
        <v>8</v>
      </c>
      <c r="O902" s="27" t="s">
        <v>53</v>
      </c>
      <c r="P902" s="27" t="s">
        <v>57</v>
      </c>
      <c r="Q902" s="27">
        <v>2016</v>
      </c>
      <c r="R902" s="27" t="s">
        <v>1303</v>
      </c>
      <c r="S902" s="27" t="s">
        <v>53</v>
      </c>
      <c r="T902" s="27"/>
      <c r="U902" s="27"/>
      <c r="V902" s="27" t="s">
        <v>1317</v>
      </c>
      <c r="W902" s="27">
        <v>14.541539999999999</v>
      </c>
      <c r="X902" s="27">
        <v>-83.625360000000001</v>
      </c>
      <c r="Y902" s="27" t="s">
        <v>1976</v>
      </c>
      <c r="Z902" s="27" t="s">
        <v>1979</v>
      </c>
      <c r="AA902" s="27" t="s">
        <v>1929</v>
      </c>
      <c r="AB902" s="28">
        <f t="shared" si="114"/>
        <v>31.078488888888884</v>
      </c>
      <c r="AC902" s="28">
        <f ca="1">[3]!RandTruncNormal(AB902,VLOOKUP(Y902,$AZ$1:$BD$4,4,FALSE),0,VLOOKUP(Y902,$AZ$1:$BD$4,5,FALSE))</f>
        <v>14.804938594235965</v>
      </c>
      <c r="AD902" s="28">
        <f t="shared" si="115"/>
        <v>31.078488888888884</v>
      </c>
      <c r="AE902" s="28">
        <f ca="1">[3]!RandTruncNormal(AD902,VLOOKUP(Y902,$AZ$1:$BD$4,4,FALSE),0,VLOOKUP(Y902,$AZ$1:$BD$4,5,FALSE))</f>
        <v>29.380823234187456</v>
      </c>
      <c r="AF902" s="29">
        <f t="shared" si="112"/>
        <v>0</v>
      </c>
      <c r="AG902" s="29">
        <f t="shared" si="113"/>
        <v>0</v>
      </c>
      <c r="AH902" s="28">
        <f t="shared" si="119"/>
        <v>0</v>
      </c>
      <c r="AI902" s="28">
        <f t="shared" si="116"/>
        <v>0</v>
      </c>
      <c r="AJ902" s="13">
        <f t="shared" ca="1" si="117"/>
        <v>14.575884639951491</v>
      </c>
      <c r="AK902" s="68">
        <v>1</v>
      </c>
      <c r="AL902" s="68">
        <v>0</v>
      </c>
      <c r="AM902" s="68" t="str">
        <f t="shared" si="118"/>
        <v>Anthropogenic_rivers</v>
      </c>
      <c r="AO902" s="68"/>
      <c r="AP902" s="68"/>
      <c r="AY902" s="68"/>
      <c r="AZ902" s="68"/>
    </row>
    <row r="903" spans="1:52">
      <c r="A903" s="27">
        <v>2237</v>
      </c>
      <c r="B903" s="27" t="s">
        <v>1319</v>
      </c>
      <c r="C903" s="27" t="s">
        <v>1164</v>
      </c>
      <c r="D903" s="27">
        <v>12.71604</v>
      </c>
      <c r="E903" s="27">
        <v>-84.774900000000002</v>
      </c>
      <c r="F903" s="27" t="s">
        <v>65</v>
      </c>
      <c r="G903" s="27">
        <v>4</v>
      </c>
      <c r="H903" s="27" t="s">
        <v>53</v>
      </c>
      <c r="I903" s="27" t="s">
        <v>54</v>
      </c>
      <c r="J903" s="27">
        <v>2003</v>
      </c>
      <c r="K903" s="27" t="s">
        <v>1212</v>
      </c>
      <c r="L903" s="27" t="s">
        <v>56</v>
      </c>
      <c r="M903" s="27" t="s">
        <v>65</v>
      </c>
      <c r="N903" s="27">
        <v>3</v>
      </c>
      <c r="O903" s="27" t="s">
        <v>53</v>
      </c>
      <c r="P903" s="27" t="s">
        <v>57</v>
      </c>
      <c r="Q903" s="27">
        <v>2016</v>
      </c>
      <c r="R903" s="27" t="s">
        <v>1320</v>
      </c>
      <c r="S903" s="27" t="s">
        <v>53</v>
      </c>
      <c r="T903" s="27"/>
      <c r="U903" s="27"/>
      <c r="V903" s="27" t="s">
        <v>1319</v>
      </c>
      <c r="W903" s="27">
        <v>12.71604</v>
      </c>
      <c r="X903" s="27">
        <v>-84.774900000000002</v>
      </c>
      <c r="Y903" s="27" t="s">
        <v>1983</v>
      </c>
      <c r="Z903" s="27" t="s">
        <v>1977</v>
      </c>
      <c r="AA903" s="27" t="s">
        <v>1928</v>
      </c>
      <c r="AB903" s="28">
        <f t="shared" si="114"/>
        <v>50.756555555555551</v>
      </c>
      <c r="AC903" s="28">
        <f ca="1">[3]!RandTruncNormal(AB903,VLOOKUP(Y903,$AZ$1:$BD$4,4,FALSE),0,VLOOKUP(Y903,$AZ$1:$BD$4,5,FALSE))</f>
        <v>136.98333896674148</v>
      </c>
      <c r="AD903" s="28">
        <f t="shared" si="115"/>
        <v>43.697666666666663</v>
      </c>
      <c r="AE903" s="28">
        <f ca="1">[3]!RandTruncNormal(AD903,VLOOKUP(Y903,$AZ$1:$BD$4,4,FALSE),0,VLOOKUP(Y903,$AZ$1:$BD$4,5,FALSE))</f>
        <v>93.48998916064275</v>
      </c>
      <c r="AF903" s="29">
        <f t="shared" si="112"/>
        <v>-0.1111111111111111</v>
      </c>
      <c r="AG903" s="29">
        <f t="shared" si="113"/>
        <v>0</v>
      </c>
      <c r="AH903" s="28">
        <f t="shared" si="119"/>
        <v>0</v>
      </c>
      <c r="AI903" s="28">
        <f t="shared" si="116"/>
        <v>-7.0588888888888883</v>
      </c>
      <c r="AJ903" s="13">
        <f t="shared" ca="1" si="117"/>
        <v>-43.493349806098735</v>
      </c>
      <c r="AK903" s="68">
        <v>0</v>
      </c>
      <c r="AL903" s="68">
        <v>1</v>
      </c>
      <c r="AM903" s="68" t="str">
        <f t="shared" si="118"/>
        <v>Anthopogenic_roads</v>
      </c>
      <c r="AO903" s="68"/>
      <c r="AP903" s="68"/>
      <c r="AY903" s="68"/>
      <c r="AZ903" s="68"/>
    </row>
    <row r="904" spans="1:52">
      <c r="A904" s="27">
        <v>2238</v>
      </c>
      <c r="B904" s="27" t="s">
        <v>1321</v>
      </c>
      <c r="C904" s="27" t="s">
        <v>1164</v>
      </c>
      <c r="D904" s="27">
        <v>14.54185</v>
      </c>
      <c r="E904" s="27">
        <v>-84.135639999999995</v>
      </c>
      <c r="F904" s="27" t="s">
        <v>66</v>
      </c>
      <c r="G904" s="27">
        <v>7</v>
      </c>
      <c r="H904" s="27" t="s">
        <v>53</v>
      </c>
      <c r="I904" s="27" t="s">
        <v>54</v>
      </c>
      <c r="J904" s="27">
        <v>2005</v>
      </c>
      <c r="K904" s="27" t="s">
        <v>1310</v>
      </c>
      <c r="L904" s="27" t="s">
        <v>56</v>
      </c>
      <c r="M904" s="27" t="s">
        <v>66</v>
      </c>
      <c r="N904" s="27">
        <v>9</v>
      </c>
      <c r="O904" s="27" t="s">
        <v>53</v>
      </c>
      <c r="P904" s="27" t="s">
        <v>870</v>
      </c>
      <c r="Q904" s="27">
        <v>2018</v>
      </c>
      <c r="R904" s="27"/>
      <c r="S904" s="27" t="s">
        <v>53</v>
      </c>
      <c r="T904" s="27"/>
      <c r="U904" s="27"/>
      <c r="V904" s="27" t="s">
        <v>1321</v>
      </c>
      <c r="W904" s="27">
        <v>14.54185</v>
      </c>
      <c r="X904" s="27">
        <v>-84.135639999999995</v>
      </c>
      <c r="Y904" s="27" t="s">
        <v>1983</v>
      </c>
      <c r="Z904" s="27" t="s">
        <v>1982</v>
      </c>
      <c r="AA904" s="27" t="s">
        <v>1928</v>
      </c>
      <c r="AB904" s="28">
        <f t="shared" si="114"/>
        <v>71.933222222222227</v>
      </c>
      <c r="AC904" s="28">
        <f ca="1">[3]!RandTruncNormal(AB904,VLOOKUP(Y904,$AZ$1:$BD$4,4,FALSE),0,VLOOKUP(Y904,$AZ$1:$BD$4,5,FALSE))</f>
        <v>20.374029244272229</v>
      </c>
      <c r="AD904" s="28">
        <f t="shared" si="115"/>
        <v>86.051000000000002</v>
      </c>
      <c r="AE904" s="28">
        <f ca="1">[3]!RandTruncNormal(AD904,VLOOKUP(Y904,$AZ$1:$BD$4,4,FALSE),0,VLOOKUP(Y904,$AZ$1:$BD$4,5,FALSE))</f>
        <v>61.498980026785453</v>
      </c>
      <c r="AF904" s="29">
        <f t="shared" si="112"/>
        <v>0.22222222222222221</v>
      </c>
      <c r="AG904" s="29">
        <f t="shared" si="113"/>
        <v>0.22222222222222221</v>
      </c>
      <c r="AH904" s="28">
        <f t="shared" si="119"/>
        <v>14.117777777777777</v>
      </c>
      <c r="AI904" s="28">
        <f t="shared" si="116"/>
        <v>14.117777777777777</v>
      </c>
      <c r="AJ904" s="13">
        <f t="shared" ca="1" si="117"/>
        <v>41.124950782513224</v>
      </c>
      <c r="AK904" s="68">
        <v>0</v>
      </c>
      <c r="AL904" s="68">
        <v>1</v>
      </c>
      <c r="AM904" s="68" t="str">
        <f t="shared" si="118"/>
        <v>Anthopogenic_roads</v>
      </c>
      <c r="AO904" s="68"/>
      <c r="AP904" s="68"/>
      <c r="AY904" s="68"/>
      <c r="AZ904" s="68"/>
    </row>
    <row r="905" spans="1:52">
      <c r="A905" s="27">
        <v>2239</v>
      </c>
      <c r="B905" s="27" t="s">
        <v>1322</v>
      </c>
      <c r="C905" s="27" t="s">
        <v>1164</v>
      </c>
      <c r="D905" s="27">
        <v>14.542909999999999</v>
      </c>
      <c r="E905" s="27">
        <v>-84.390770000000003</v>
      </c>
      <c r="F905" s="27" t="s">
        <v>66</v>
      </c>
      <c r="G905" s="27">
        <v>7</v>
      </c>
      <c r="H905" s="27" t="s">
        <v>53</v>
      </c>
      <c r="I905" s="27" t="s">
        <v>54</v>
      </c>
      <c r="J905" s="27">
        <v>2005</v>
      </c>
      <c r="K905" s="27" t="s">
        <v>1310</v>
      </c>
      <c r="L905" s="27" t="s">
        <v>56</v>
      </c>
      <c r="M905" s="27" t="s">
        <v>66</v>
      </c>
      <c r="N905" s="27">
        <v>7</v>
      </c>
      <c r="O905" s="27" t="s">
        <v>53</v>
      </c>
      <c r="P905" s="27" t="s">
        <v>57</v>
      </c>
      <c r="Q905" s="27">
        <v>2016</v>
      </c>
      <c r="R905" s="27" t="s">
        <v>1220</v>
      </c>
      <c r="S905" s="27" t="s">
        <v>53</v>
      </c>
      <c r="T905" s="27"/>
      <c r="U905" s="27"/>
      <c r="V905" s="27" t="s">
        <v>1322</v>
      </c>
      <c r="W905" s="27">
        <v>14.542909999999999</v>
      </c>
      <c r="X905" s="27">
        <v>-84.390770000000003</v>
      </c>
      <c r="Y905" s="27" t="s">
        <v>1983</v>
      </c>
      <c r="Z905" s="27" t="s">
        <v>1979</v>
      </c>
      <c r="AA905" s="27" t="s">
        <v>1929</v>
      </c>
      <c r="AB905" s="28">
        <f t="shared" si="114"/>
        <v>71.933222222222227</v>
      </c>
      <c r="AC905" s="28">
        <f ca="1">[3]!RandTruncNormal(AB905,VLOOKUP(Y905,$AZ$1:$BD$4,4,FALSE),0,VLOOKUP(Y905,$AZ$1:$BD$4,5,FALSE))</f>
        <v>93.803470029299987</v>
      </c>
      <c r="AD905" s="28">
        <f t="shared" si="115"/>
        <v>71.933222222222227</v>
      </c>
      <c r="AE905" s="28">
        <f ca="1">[3]!RandTruncNormal(AD905,VLOOKUP(Y905,$AZ$1:$BD$4,4,FALSE),0,VLOOKUP(Y905,$AZ$1:$BD$4,5,FALSE))</f>
        <v>52.631631576275709</v>
      </c>
      <c r="AF905" s="29">
        <f t="shared" si="112"/>
        <v>0</v>
      </c>
      <c r="AG905" s="29">
        <f t="shared" si="113"/>
        <v>0</v>
      </c>
      <c r="AH905" s="28">
        <f t="shared" si="119"/>
        <v>0</v>
      </c>
      <c r="AI905" s="28">
        <f t="shared" si="116"/>
        <v>0</v>
      </c>
      <c r="AJ905" s="13">
        <f t="shared" ca="1" si="117"/>
        <v>-41.171838453024279</v>
      </c>
      <c r="AK905" s="68">
        <v>1</v>
      </c>
      <c r="AL905" s="68">
        <v>0</v>
      </c>
      <c r="AM905" s="68" t="str">
        <f t="shared" si="118"/>
        <v>Anthropogenic_rivers</v>
      </c>
      <c r="AO905" s="68"/>
      <c r="AP905" s="68"/>
      <c r="AY905" s="68"/>
      <c r="AZ905" s="68"/>
    </row>
    <row r="906" spans="1:52">
      <c r="A906" s="27">
        <v>2240</v>
      </c>
      <c r="B906" s="27" t="s">
        <v>1323</v>
      </c>
      <c r="C906" s="27" t="s">
        <v>1164</v>
      </c>
      <c r="D906" s="27">
        <v>14.54205</v>
      </c>
      <c r="E906" s="27">
        <v>-84.475819999999999</v>
      </c>
      <c r="F906" s="27" t="s">
        <v>66</v>
      </c>
      <c r="G906" s="27">
        <v>7</v>
      </c>
      <c r="H906" s="27" t="s">
        <v>53</v>
      </c>
      <c r="I906" s="27" t="s">
        <v>54</v>
      </c>
      <c r="J906" s="27">
        <v>2005</v>
      </c>
      <c r="K906" s="27" t="s">
        <v>1310</v>
      </c>
      <c r="L906" s="27" t="s">
        <v>56</v>
      </c>
      <c r="M906" s="27" t="s">
        <v>66</v>
      </c>
      <c r="N906" s="27">
        <v>7</v>
      </c>
      <c r="O906" s="27" t="s">
        <v>53</v>
      </c>
      <c r="P906" s="27" t="s">
        <v>57</v>
      </c>
      <c r="Q906" s="27">
        <v>2016</v>
      </c>
      <c r="R906" s="27" t="s">
        <v>1220</v>
      </c>
      <c r="S906" s="27" t="s">
        <v>53</v>
      </c>
      <c r="T906" s="27"/>
      <c r="U906" s="27"/>
      <c r="V906" s="27" t="s">
        <v>1323</v>
      </c>
      <c r="W906" s="27">
        <v>14.54205</v>
      </c>
      <c r="X906" s="27">
        <v>-84.475819999999999</v>
      </c>
      <c r="Y906" s="27" t="s">
        <v>1983</v>
      </c>
      <c r="Z906" s="27" t="s">
        <v>1979</v>
      </c>
      <c r="AA906" s="27" t="s">
        <v>1929</v>
      </c>
      <c r="AB906" s="28">
        <f t="shared" si="114"/>
        <v>71.933222222222227</v>
      </c>
      <c r="AC906" s="28">
        <f ca="1">[3]!RandTruncNormal(AB906,VLOOKUP(Y906,$AZ$1:$BD$4,4,FALSE),0,VLOOKUP(Y906,$AZ$1:$BD$4,5,FALSE))</f>
        <v>64.142917988796654</v>
      </c>
      <c r="AD906" s="28">
        <f t="shared" si="115"/>
        <v>71.933222222222227</v>
      </c>
      <c r="AE906" s="28">
        <f ca="1">[3]!RandTruncNormal(AD906,VLOOKUP(Y906,$AZ$1:$BD$4,4,FALSE),0,VLOOKUP(Y906,$AZ$1:$BD$4,5,FALSE))</f>
        <v>25.138758497895882</v>
      </c>
      <c r="AF906" s="29">
        <f t="shared" si="112"/>
        <v>0</v>
      </c>
      <c r="AG906" s="29">
        <f t="shared" si="113"/>
        <v>0</v>
      </c>
      <c r="AH906" s="28">
        <f t="shared" si="119"/>
        <v>0</v>
      </c>
      <c r="AI906" s="28">
        <f t="shared" si="116"/>
        <v>0</v>
      </c>
      <c r="AJ906" s="13">
        <f t="shared" ca="1" si="117"/>
        <v>-39.004159490900776</v>
      </c>
      <c r="AK906" s="68">
        <v>0</v>
      </c>
      <c r="AL906" s="68">
        <v>0</v>
      </c>
      <c r="AM906" s="68" t="str">
        <f t="shared" si="118"/>
        <v>Non-Anthropogenic</v>
      </c>
      <c r="AO906" s="68"/>
      <c r="AP906" s="68"/>
      <c r="AY906" s="68"/>
      <c r="AZ906" s="68"/>
    </row>
    <row r="907" spans="1:52">
      <c r="A907" s="27">
        <v>2241</v>
      </c>
      <c r="B907" s="27" t="s">
        <v>1324</v>
      </c>
      <c r="C907" s="27" t="s">
        <v>1164</v>
      </c>
      <c r="D907" s="27">
        <v>14.54299</v>
      </c>
      <c r="E907" s="27">
        <v>-84.730959999999996</v>
      </c>
      <c r="F907" s="27" t="s">
        <v>65</v>
      </c>
      <c r="G907" s="27">
        <v>6</v>
      </c>
      <c r="H907" s="27" t="s">
        <v>53</v>
      </c>
      <c r="I907" s="27" t="s">
        <v>54</v>
      </c>
      <c r="J907" s="27">
        <v>2005</v>
      </c>
      <c r="K907" s="27" t="s">
        <v>1246</v>
      </c>
      <c r="L907" s="27" t="s">
        <v>56</v>
      </c>
      <c r="M907" s="27" t="s">
        <v>65</v>
      </c>
      <c r="N907" s="27">
        <v>6</v>
      </c>
      <c r="O907" s="27" t="s">
        <v>53</v>
      </c>
      <c r="P907" s="27" t="s">
        <v>57</v>
      </c>
      <c r="Q907" s="27">
        <v>2016</v>
      </c>
      <c r="R907" s="27" t="s">
        <v>1325</v>
      </c>
      <c r="S907" s="27" t="s">
        <v>53</v>
      </c>
      <c r="T907" s="27"/>
      <c r="U907" s="27"/>
      <c r="V907" s="27" t="s">
        <v>1324</v>
      </c>
      <c r="W907" s="27">
        <v>14.54299</v>
      </c>
      <c r="X907" s="27">
        <v>-84.730959999999996</v>
      </c>
      <c r="Y907" s="27" t="s">
        <v>1983</v>
      </c>
      <c r="Z907" s="27" t="s">
        <v>1979</v>
      </c>
      <c r="AA907" s="27" t="s">
        <v>1929</v>
      </c>
      <c r="AB907" s="28">
        <f t="shared" si="114"/>
        <v>64.87433333333334</v>
      </c>
      <c r="AC907" s="28">
        <f ca="1">[3]!RandTruncNormal(AB907,VLOOKUP(Y907,$AZ$1:$BD$4,4,FALSE),0,VLOOKUP(Y907,$AZ$1:$BD$4,5,FALSE))</f>
        <v>62.355366705317174</v>
      </c>
      <c r="AD907" s="28">
        <f t="shared" si="115"/>
        <v>64.87433333333334</v>
      </c>
      <c r="AE907" s="28">
        <f ca="1">[3]!RandTruncNormal(AD907,VLOOKUP(Y907,$AZ$1:$BD$4,4,FALSE),0,VLOOKUP(Y907,$AZ$1:$BD$4,5,FALSE))</f>
        <v>74.32587224274738</v>
      </c>
      <c r="AF907" s="29">
        <f t="shared" si="112"/>
        <v>0</v>
      </c>
      <c r="AG907" s="29">
        <f t="shared" si="113"/>
        <v>0</v>
      </c>
      <c r="AH907" s="28">
        <f t="shared" si="119"/>
        <v>0</v>
      </c>
      <c r="AI907" s="28">
        <f t="shared" si="116"/>
        <v>0</v>
      </c>
      <c r="AJ907" s="13">
        <f t="shared" ca="1" si="117"/>
        <v>11.970505537430206</v>
      </c>
      <c r="AK907" s="68">
        <v>1</v>
      </c>
      <c r="AL907" s="68">
        <v>0</v>
      </c>
      <c r="AM907" s="68" t="str">
        <f t="shared" si="118"/>
        <v>Anthropogenic_rivers</v>
      </c>
      <c r="AO907" s="68"/>
      <c r="AP907" s="68"/>
      <c r="AY907" s="68"/>
      <c r="AZ907" s="68"/>
    </row>
    <row r="908" spans="1:52">
      <c r="A908" s="27">
        <v>2242</v>
      </c>
      <c r="B908" s="27" t="s">
        <v>1326</v>
      </c>
      <c r="C908" s="27" t="s">
        <v>1164</v>
      </c>
      <c r="D908" s="27">
        <v>14.543060000000001</v>
      </c>
      <c r="E908" s="27">
        <v>-84.986099999999993</v>
      </c>
      <c r="F908" s="27" t="s">
        <v>66</v>
      </c>
      <c r="G908" s="27">
        <v>8</v>
      </c>
      <c r="H908" s="27" t="s">
        <v>53</v>
      </c>
      <c r="I908" s="27" t="s">
        <v>54</v>
      </c>
      <c r="J908" s="27">
        <v>2005</v>
      </c>
      <c r="K908" s="27" t="s">
        <v>1294</v>
      </c>
      <c r="L908" s="27" t="s">
        <v>56</v>
      </c>
      <c r="M908" s="27" t="s">
        <v>66</v>
      </c>
      <c r="N908" s="27">
        <v>7</v>
      </c>
      <c r="O908" s="27" t="s">
        <v>53</v>
      </c>
      <c r="P908" s="27" t="s">
        <v>57</v>
      </c>
      <c r="Q908" s="27">
        <v>2016</v>
      </c>
      <c r="R908" s="27" t="s">
        <v>1302</v>
      </c>
      <c r="S908" s="27" t="s">
        <v>53</v>
      </c>
      <c r="T908" s="27"/>
      <c r="U908" s="27"/>
      <c r="V908" s="27" t="s">
        <v>1326</v>
      </c>
      <c r="W908" s="27">
        <v>14.543060000000001</v>
      </c>
      <c r="X908" s="27">
        <v>-84.986099999999993</v>
      </c>
      <c r="Y908" s="27" t="s">
        <v>1983</v>
      </c>
      <c r="Z908" s="27" t="s">
        <v>1977</v>
      </c>
      <c r="AA908" s="27" t="s">
        <v>1929</v>
      </c>
      <c r="AB908" s="28">
        <f t="shared" si="114"/>
        <v>78.992111111111114</v>
      </c>
      <c r="AC908" s="28">
        <f ca="1">[3]!RandTruncNormal(AB908,VLOOKUP(Y908,$AZ$1:$BD$4,4,FALSE),0,VLOOKUP(Y908,$AZ$1:$BD$4,5,FALSE))</f>
        <v>97.549173309924981</v>
      </c>
      <c r="AD908" s="28">
        <f t="shared" si="115"/>
        <v>71.933222222222227</v>
      </c>
      <c r="AE908" s="28">
        <f ca="1">[3]!RandTruncNormal(AD908,VLOOKUP(Y908,$AZ$1:$BD$4,4,FALSE),0,VLOOKUP(Y908,$AZ$1:$BD$4,5,FALSE))</f>
        <v>93.124242531020585</v>
      </c>
      <c r="AF908" s="29">
        <f t="shared" si="112"/>
        <v>-0.1111111111111111</v>
      </c>
      <c r="AG908" s="29">
        <f t="shared" si="113"/>
        <v>0</v>
      </c>
      <c r="AH908" s="28">
        <f t="shared" si="119"/>
        <v>0</v>
      </c>
      <c r="AI908" s="28">
        <f t="shared" si="116"/>
        <v>-7.0588888888888883</v>
      </c>
      <c r="AJ908" s="13">
        <f t="shared" ca="1" si="117"/>
        <v>-4.4249307789043968</v>
      </c>
      <c r="AK908" s="68">
        <v>0</v>
      </c>
      <c r="AL908" s="68">
        <v>0</v>
      </c>
      <c r="AM908" s="68" t="str">
        <f t="shared" si="118"/>
        <v>Non-Anthropogenic</v>
      </c>
      <c r="AO908" s="68"/>
      <c r="AP908" s="68"/>
      <c r="AY908" s="68"/>
      <c r="AZ908" s="68"/>
    </row>
    <row r="909" spans="1:52">
      <c r="A909" s="27">
        <v>2246</v>
      </c>
      <c r="B909" s="27" t="s">
        <v>1330</v>
      </c>
      <c r="C909" s="27" t="s">
        <v>1164</v>
      </c>
      <c r="D909" s="27">
        <v>11.18534</v>
      </c>
      <c r="E909" s="27">
        <v>-84.180719999999994</v>
      </c>
      <c r="F909" s="27" t="s">
        <v>66</v>
      </c>
      <c r="G909" s="27">
        <v>7</v>
      </c>
      <c r="H909" s="27" t="s">
        <v>53</v>
      </c>
      <c r="I909" s="27" t="s">
        <v>54</v>
      </c>
      <c r="J909" s="27">
        <v>2005</v>
      </c>
      <c r="K909" s="27" t="s">
        <v>820</v>
      </c>
      <c r="L909" s="27" t="s">
        <v>56</v>
      </c>
      <c r="M909" s="27" t="s">
        <v>66</v>
      </c>
      <c r="N909" s="27">
        <v>7</v>
      </c>
      <c r="O909" s="27" t="s">
        <v>53</v>
      </c>
      <c r="P909" s="27" t="s">
        <v>57</v>
      </c>
      <c r="Q909" s="27">
        <v>2016</v>
      </c>
      <c r="R909" s="27" t="s">
        <v>1274</v>
      </c>
      <c r="S909" s="27" t="s">
        <v>53</v>
      </c>
      <c r="T909" s="27"/>
      <c r="U909" s="27"/>
      <c r="V909" s="27" t="s">
        <v>1330</v>
      </c>
      <c r="W909" s="27">
        <v>11.18534</v>
      </c>
      <c r="X909" s="27">
        <v>-84.180719999999994</v>
      </c>
      <c r="Y909" s="27" t="s">
        <v>1983</v>
      </c>
      <c r="Z909" s="27" t="s">
        <v>1979</v>
      </c>
      <c r="AA909" s="27" t="s">
        <v>1929</v>
      </c>
      <c r="AB909" s="28">
        <f t="shared" si="114"/>
        <v>71.933222222222227</v>
      </c>
      <c r="AC909" s="28">
        <f ca="1">[3]!RandTruncNormal(AB909,VLOOKUP(Y909,$AZ$1:$BD$4,4,FALSE),0,VLOOKUP(Y909,$AZ$1:$BD$4,5,FALSE))</f>
        <v>73.880872078846153</v>
      </c>
      <c r="AD909" s="28">
        <f t="shared" si="115"/>
        <v>71.933222222222227</v>
      </c>
      <c r="AE909" s="28">
        <f ca="1">[3]!RandTruncNormal(AD909,VLOOKUP(Y909,$AZ$1:$BD$4,4,FALSE),0,VLOOKUP(Y909,$AZ$1:$BD$4,5,FALSE))</f>
        <v>171.36440408377101</v>
      </c>
      <c r="AF909" s="29">
        <f t="shared" si="112"/>
        <v>0</v>
      </c>
      <c r="AG909" s="29">
        <f t="shared" si="113"/>
        <v>0</v>
      </c>
      <c r="AH909" s="28">
        <f t="shared" si="119"/>
        <v>0</v>
      </c>
      <c r="AI909" s="28">
        <f t="shared" si="116"/>
        <v>0</v>
      </c>
      <c r="AJ909" s="13">
        <f t="shared" ca="1" si="117"/>
        <v>97.483532004924854</v>
      </c>
      <c r="AK909" s="68">
        <v>1</v>
      </c>
      <c r="AL909" s="68">
        <v>0</v>
      </c>
      <c r="AM909" s="68" t="str">
        <f t="shared" si="118"/>
        <v>Anthropogenic_rivers</v>
      </c>
      <c r="AO909" s="68"/>
      <c r="AP909" s="68"/>
      <c r="AY909" s="68"/>
      <c r="AZ909" s="68"/>
    </row>
    <row r="910" spans="1:52">
      <c r="A910" s="27">
        <v>2247</v>
      </c>
      <c r="B910" s="27" t="s">
        <v>1331</v>
      </c>
      <c r="C910" s="27" t="s">
        <v>1164</v>
      </c>
      <c r="D910" s="27">
        <v>11.652229999999999</v>
      </c>
      <c r="E910" s="27">
        <v>-83.966390000000004</v>
      </c>
      <c r="F910" s="27" t="s">
        <v>65</v>
      </c>
      <c r="G910" s="27">
        <v>6</v>
      </c>
      <c r="H910" s="27" t="s">
        <v>53</v>
      </c>
      <c r="I910" s="27" t="s">
        <v>54</v>
      </c>
      <c r="J910" s="27">
        <v>2005</v>
      </c>
      <c r="K910" s="27" t="s">
        <v>820</v>
      </c>
      <c r="L910" s="27" t="s">
        <v>56</v>
      </c>
      <c r="M910" s="27" t="s">
        <v>65</v>
      </c>
      <c r="N910" s="27">
        <v>4</v>
      </c>
      <c r="O910" s="27" t="s">
        <v>61</v>
      </c>
      <c r="P910" s="27" t="s">
        <v>57</v>
      </c>
      <c r="Q910" s="27">
        <v>2016</v>
      </c>
      <c r="R910" s="27" t="s">
        <v>1260</v>
      </c>
      <c r="S910" s="27" t="s">
        <v>53</v>
      </c>
      <c r="T910" s="27"/>
      <c r="U910" s="27"/>
      <c r="V910" s="27" t="s">
        <v>1331</v>
      </c>
      <c r="W910" s="27">
        <v>11.652229999999999</v>
      </c>
      <c r="X910" s="27">
        <v>-83.966390000000004</v>
      </c>
      <c r="Y910" s="27" t="s">
        <v>1983</v>
      </c>
      <c r="Z910" s="27" t="s">
        <v>1977</v>
      </c>
      <c r="AA910" s="27" t="s">
        <v>1929</v>
      </c>
      <c r="AB910" s="28">
        <f t="shared" si="114"/>
        <v>64.87433333333334</v>
      </c>
      <c r="AC910" s="28">
        <f ca="1">[3]!RandTruncNormal(AB910,VLOOKUP(Y910,$AZ$1:$BD$4,4,FALSE),0,VLOOKUP(Y910,$AZ$1:$BD$4,5,FALSE))</f>
        <v>116.93912118919782</v>
      </c>
      <c r="AD910" s="28">
        <f t="shared" si="115"/>
        <v>50.756555555555551</v>
      </c>
      <c r="AE910" s="28">
        <f ca="1">[3]!RandTruncNormal(AD910,VLOOKUP(Y910,$AZ$1:$BD$4,4,FALSE),0,VLOOKUP(Y910,$AZ$1:$BD$4,5,FALSE))</f>
        <v>114.15504148903921</v>
      </c>
      <c r="AF910" s="29">
        <f t="shared" si="112"/>
        <v>-0.22222222222222221</v>
      </c>
      <c r="AG910" s="29">
        <f t="shared" si="113"/>
        <v>-0.22222222222222221</v>
      </c>
      <c r="AH910" s="28">
        <f t="shared" si="119"/>
        <v>-14.117777777777777</v>
      </c>
      <c r="AI910" s="28">
        <f t="shared" si="116"/>
        <v>-14.117777777777777</v>
      </c>
      <c r="AJ910" s="13">
        <f t="shared" ca="1" si="117"/>
        <v>-2.7840797001586139</v>
      </c>
      <c r="AK910" s="68">
        <v>1</v>
      </c>
      <c r="AL910" s="68">
        <v>0</v>
      </c>
      <c r="AM910" s="68" t="str">
        <f t="shared" si="118"/>
        <v>Anthropogenic_rivers</v>
      </c>
      <c r="AO910" s="68"/>
      <c r="AP910" s="68"/>
      <c r="AY910" s="68"/>
      <c r="AZ910" s="68"/>
    </row>
    <row r="911" spans="1:52">
      <c r="A911" s="27">
        <v>2248</v>
      </c>
      <c r="B911" s="27" t="s">
        <v>1332</v>
      </c>
      <c r="C911" s="27" t="s">
        <v>1164</v>
      </c>
      <c r="D911" s="27">
        <v>14.45687</v>
      </c>
      <c r="E911" s="27">
        <v>-84.13673</v>
      </c>
      <c r="F911" s="27" t="s">
        <v>66</v>
      </c>
      <c r="G911" s="27">
        <v>7</v>
      </c>
      <c r="H911" s="27" t="s">
        <v>56</v>
      </c>
      <c r="I911" s="27" t="s">
        <v>54</v>
      </c>
      <c r="J911" s="27">
        <v>2005</v>
      </c>
      <c r="K911" s="27" t="s">
        <v>1294</v>
      </c>
      <c r="L911" s="27" t="s">
        <v>56</v>
      </c>
      <c r="M911" s="27" t="s">
        <v>66</v>
      </c>
      <c r="N911" s="27">
        <v>7</v>
      </c>
      <c r="O911" s="27" t="s">
        <v>53</v>
      </c>
      <c r="P911" s="27" t="s">
        <v>57</v>
      </c>
      <c r="Q911" s="27">
        <v>2016</v>
      </c>
      <c r="R911" s="27" t="s">
        <v>1333</v>
      </c>
      <c r="S911" s="27" t="s">
        <v>53</v>
      </c>
      <c r="T911" s="27"/>
      <c r="U911" s="27"/>
      <c r="V911" s="27" t="s">
        <v>1332</v>
      </c>
      <c r="W911" s="27">
        <v>14.45687</v>
      </c>
      <c r="X911" s="27">
        <v>-84.13673</v>
      </c>
      <c r="Y911" s="27" t="s">
        <v>1983</v>
      </c>
      <c r="Z911" s="27" t="s">
        <v>1979</v>
      </c>
      <c r="AA911" s="27" t="s">
        <v>1929</v>
      </c>
      <c r="AB911" s="28">
        <f t="shared" si="114"/>
        <v>71.933222222222227</v>
      </c>
      <c r="AC911" s="28">
        <f ca="1">[3]!RandTruncNormal(AB911,VLOOKUP(Y911,$AZ$1:$BD$4,4,FALSE),0,VLOOKUP(Y911,$AZ$1:$BD$4,5,FALSE))</f>
        <v>139.56391800331491</v>
      </c>
      <c r="AD911" s="28">
        <f t="shared" si="115"/>
        <v>71.933222222222227</v>
      </c>
      <c r="AE911" s="28">
        <f ca="1">[3]!RandTruncNormal(AD911,VLOOKUP(Y911,$AZ$1:$BD$4,4,FALSE),0,VLOOKUP(Y911,$AZ$1:$BD$4,5,FALSE))</f>
        <v>51.37290325538433</v>
      </c>
      <c r="AF911" s="29">
        <f t="shared" si="112"/>
        <v>0</v>
      </c>
      <c r="AG911" s="29">
        <f t="shared" si="113"/>
        <v>0</v>
      </c>
      <c r="AH911" s="28">
        <f t="shared" si="119"/>
        <v>0</v>
      </c>
      <c r="AI911" s="28">
        <f t="shared" si="116"/>
        <v>0</v>
      </c>
      <c r="AJ911" s="13">
        <f t="shared" ca="1" si="117"/>
        <v>-88.191014747930581</v>
      </c>
      <c r="AK911" s="68">
        <v>0</v>
      </c>
      <c r="AL911" s="68">
        <v>0</v>
      </c>
      <c r="AM911" s="68" t="str">
        <f t="shared" si="118"/>
        <v>Non-Anthropogenic</v>
      </c>
      <c r="AO911" s="68"/>
      <c r="AP911" s="68"/>
      <c r="AY911" s="68"/>
      <c r="AZ911" s="68"/>
    </row>
    <row r="912" spans="1:52">
      <c r="A912" s="27">
        <v>2249</v>
      </c>
      <c r="B912" s="27" t="s">
        <v>1334</v>
      </c>
      <c r="C912" s="27" t="s">
        <v>1164</v>
      </c>
      <c r="D912" s="27">
        <v>14.457929999999999</v>
      </c>
      <c r="E912" s="27">
        <v>-84.391760000000005</v>
      </c>
      <c r="F912" s="27" t="s">
        <v>66</v>
      </c>
      <c r="G912" s="27">
        <v>7</v>
      </c>
      <c r="H912" s="27" t="s">
        <v>56</v>
      </c>
      <c r="I912" s="27" t="s">
        <v>54</v>
      </c>
      <c r="J912" s="27">
        <v>2005</v>
      </c>
      <c r="K912" s="27" t="s">
        <v>1294</v>
      </c>
      <c r="L912" s="27" t="s">
        <v>56</v>
      </c>
      <c r="M912" s="27" t="s">
        <v>66</v>
      </c>
      <c r="N912" s="27">
        <v>8</v>
      </c>
      <c r="O912" s="27" t="s">
        <v>53</v>
      </c>
      <c r="P912" s="27" t="s">
        <v>57</v>
      </c>
      <c r="Q912" s="27">
        <v>2016</v>
      </c>
      <c r="R912" s="27" t="s">
        <v>1335</v>
      </c>
      <c r="S912" s="27" t="s">
        <v>53</v>
      </c>
      <c r="T912" s="27"/>
      <c r="U912" s="27"/>
      <c r="V912" s="27" t="s">
        <v>1334</v>
      </c>
      <c r="W912" s="27">
        <v>14.457929999999999</v>
      </c>
      <c r="X912" s="27">
        <v>-84.391760000000005</v>
      </c>
      <c r="Y912" s="27" t="s">
        <v>1983</v>
      </c>
      <c r="Z912" s="27" t="s">
        <v>1982</v>
      </c>
      <c r="AA912" s="27" t="s">
        <v>1929</v>
      </c>
      <c r="AB912" s="28">
        <f t="shared" si="114"/>
        <v>71.933222222222227</v>
      </c>
      <c r="AC912" s="28">
        <f ca="1">[3]!RandTruncNormal(AB912,VLOOKUP(Y912,$AZ$1:$BD$4,4,FALSE),0,VLOOKUP(Y912,$AZ$1:$BD$4,5,FALSE))</f>
        <v>78.212686171455019</v>
      </c>
      <c r="AD912" s="28">
        <f t="shared" si="115"/>
        <v>78.992111111111114</v>
      </c>
      <c r="AE912" s="28">
        <f ca="1">[3]!RandTruncNormal(AD912,VLOOKUP(Y912,$AZ$1:$BD$4,4,FALSE),0,VLOOKUP(Y912,$AZ$1:$BD$4,5,FALSE))</f>
        <v>77.037887880162756</v>
      </c>
      <c r="AF912" s="29">
        <f t="shared" si="112"/>
        <v>0.1111111111111111</v>
      </c>
      <c r="AG912" s="29">
        <f t="shared" si="113"/>
        <v>0</v>
      </c>
      <c r="AH912" s="28">
        <f t="shared" si="119"/>
        <v>0</v>
      </c>
      <c r="AI912" s="28">
        <f t="shared" si="116"/>
        <v>7.0588888888888883</v>
      </c>
      <c r="AJ912" s="13">
        <f t="shared" ca="1" si="117"/>
        <v>-1.1747982912922623</v>
      </c>
      <c r="AK912" s="68">
        <v>0</v>
      </c>
      <c r="AL912" s="68">
        <v>0</v>
      </c>
      <c r="AM912" s="68" t="str">
        <f t="shared" si="118"/>
        <v>Non-Anthropogenic</v>
      </c>
      <c r="AO912" s="68"/>
      <c r="AP912" s="68"/>
      <c r="AY912" s="68"/>
      <c r="AZ912" s="68"/>
    </row>
    <row r="913" spans="1:52">
      <c r="A913" s="27">
        <v>2250</v>
      </c>
      <c r="B913" s="27" t="s">
        <v>1336</v>
      </c>
      <c r="C913" s="27" t="s">
        <v>1164</v>
      </c>
      <c r="D913" s="27">
        <v>14.458</v>
      </c>
      <c r="E913" s="27">
        <v>-84.731819999999999</v>
      </c>
      <c r="F913" s="27" t="s">
        <v>66</v>
      </c>
      <c r="G913" s="27">
        <v>7</v>
      </c>
      <c r="H913" s="27" t="s">
        <v>56</v>
      </c>
      <c r="I913" s="27" t="s">
        <v>54</v>
      </c>
      <c r="J913" s="27">
        <v>2005</v>
      </c>
      <c r="K913" s="27" t="s">
        <v>1294</v>
      </c>
      <c r="L913" s="27" t="s">
        <v>56</v>
      </c>
      <c r="M913" s="27" t="s">
        <v>66</v>
      </c>
      <c r="N913" s="27">
        <v>8</v>
      </c>
      <c r="O913" s="27" t="s">
        <v>53</v>
      </c>
      <c r="P913" s="27" t="s">
        <v>57</v>
      </c>
      <c r="Q913" s="27">
        <v>2016</v>
      </c>
      <c r="R913" s="27" t="s">
        <v>1337</v>
      </c>
      <c r="S913" s="27" t="s">
        <v>53</v>
      </c>
      <c r="T913" s="27"/>
      <c r="U913" s="27"/>
      <c r="V913" s="27" t="s">
        <v>1336</v>
      </c>
      <c r="W913" s="27">
        <v>14.458</v>
      </c>
      <c r="X913" s="27">
        <v>-84.731819999999999</v>
      </c>
      <c r="Y913" s="27" t="s">
        <v>1983</v>
      </c>
      <c r="Z913" s="27" t="s">
        <v>1982</v>
      </c>
      <c r="AA913" s="27" t="s">
        <v>1929</v>
      </c>
      <c r="AB913" s="28">
        <f t="shared" si="114"/>
        <v>71.933222222222227</v>
      </c>
      <c r="AC913" s="28">
        <f ca="1">[3]!RandTruncNormal(AB913,VLOOKUP(Y913,$AZ$1:$BD$4,4,FALSE),0,VLOOKUP(Y913,$AZ$1:$BD$4,5,FALSE))</f>
        <v>8.3120517538615477</v>
      </c>
      <c r="AD913" s="28">
        <f t="shared" si="115"/>
        <v>78.992111111111114</v>
      </c>
      <c r="AE913" s="28">
        <f ca="1">[3]!RandTruncNormal(AD913,VLOOKUP(Y913,$AZ$1:$BD$4,4,FALSE),0,VLOOKUP(Y913,$AZ$1:$BD$4,5,FALSE))</f>
        <v>49.466839655989432</v>
      </c>
      <c r="AF913" s="29">
        <f t="shared" si="112"/>
        <v>0.1111111111111111</v>
      </c>
      <c r="AG913" s="29">
        <f t="shared" si="113"/>
        <v>0</v>
      </c>
      <c r="AH913" s="28">
        <f t="shared" si="119"/>
        <v>0</v>
      </c>
      <c r="AI913" s="28">
        <f t="shared" si="116"/>
        <v>7.0588888888888883</v>
      </c>
      <c r="AJ913" s="13">
        <f t="shared" ca="1" si="117"/>
        <v>41.154787902127886</v>
      </c>
      <c r="AK913" s="68">
        <v>0</v>
      </c>
      <c r="AL913" s="68">
        <v>0</v>
      </c>
      <c r="AM913" s="68" t="str">
        <f t="shared" si="118"/>
        <v>Non-Anthropogenic</v>
      </c>
      <c r="AO913" s="68"/>
      <c r="AP913" s="68"/>
      <c r="AY913" s="68"/>
      <c r="AZ913" s="68"/>
    </row>
    <row r="914" spans="1:52">
      <c r="A914" s="27">
        <v>2252</v>
      </c>
      <c r="B914" s="27" t="s">
        <v>1340</v>
      </c>
      <c r="C914" s="27" t="s">
        <v>1164</v>
      </c>
      <c r="D914" s="27">
        <v>14.45736</v>
      </c>
      <c r="E914" s="27">
        <v>-84.986869999999996</v>
      </c>
      <c r="F914" s="27" t="s">
        <v>66</v>
      </c>
      <c r="G914" s="27">
        <v>7</v>
      </c>
      <c r="H914" s="27" t="s">
        <v>56</v>
      </c>
      <c r="I914" s="27" t="s">
        <v>54</v>
      </c>
      <c r="J914" s="27">
        <v>2005</v>
      </c>
      <c r="K914" s="27" t="s">
        <v>1219</v>
      </c>
      <c r="L914" s="27" t="s">
        <v>56</v>
      </c>
      <c r="M914" s="27" t="s">
        <v>66</v>
      </c>
      <c r="N914" s="27">
        <v>7</v>
      </c>
      <c r="O914" s="27" t="s">
        <v>53</v>
      </c>
      <c r="P914" s="27" t="s">
        <v>57</v>
      </c>
      <c r="Q914" s="27">
        <v>2016</v>
      </c>
      <c r="R914" s="27" t="s">
        <v>1341</v>
      </c>
      <c r="S914" s="27" t="s">
        <v>53</v>
      </c>
      <c r="T914" s="27"/>
      <c r="U914" s="27"/>
      <c r="V914" s="27" t="s">
        <v>1340</v>
      </c>
      <c r="W914" s="27">
        <v>14.45736</v>
      </c>
      <c r="X914" s="27">
        <v>-84.986869999999996</v>
      </c>
      <c r="Y914" s="27" t="s">
        <v>1983</v>
      </c>
      <c r="Z914" s="27" t="s">
        <v>1979</v>
      </c>
      <c r="AA914" s="27" t="s">
        <v>1929</v>
      </c>
      <c r="AB914" s="28">
        <f t="shared" si="114"/>
        <v>71.933222222222227</v>
      </c>
      <c r="AC914" s="28">
        <f ca="1">[3]!RandTruncNormal(AB914,VLOOKUP(Y914,$AZ$1:$BD$4,4,FALSE),0,VLOOKUP(Y914,$AZ$1:$BD$4,5,FALSE))</f>
        <v>28.063371310943463</v>
      </c>
      <c r="AD914" s="28">
        <f t="shared" si="115"/>
        <v>71.933222222222227</v>
      </c>
      <c r="AE914" s="28">
        <f ca="1">[3]!RandTruncNormal(AD914,VLOOKUP(Y914,$AZ$1:$BD$4,4,FALSE),0,VLOOKUP(Y914,$AZ$1:$BD$4,5,FALSE))</f>
        <v>88.925976412575409</v>
      </c>
      <c r="AF914" s="29">
        <f t="shared" si="112"/>
        <v>0</v>
      </c>
      <c r="AG914" s="29">
        <f t="shared" si="113"/>
        <v>0</v>
      </c>
      <c r="AH914" s="28">
        <f t="shared" si="119"/>
        <v>0</v>
      </c>
      <c r="AI914" s="28">
        <f t="shared" si="116"/>
        <v>0</v>
      </c>
      <c r="AJ914" s="13">
        <f t="shared" ca="1" si="117"/>
        <v>60.862605101631942</v>
      </c>
      <c r="AK914" s="68">
        <v>1</v>
      </c>
      <c r="AL914" s="68">
        <v>0</v>
      </c>
      <c r="AM914" s="68" t="str">
        <f t="shared" si="118"/>
        <v>Anthropogenic_rivers</v>
      </c>
      <c r="AO914" s="68"/>
      <c r="AP914" s="68"/>
      <c r="AY914" s="68"/>
      <c r="AZ914" s="68"/>
    </row>
    <row r="915" spans="1:52">
      <c r="A915" s="27">
        <v>2253</v>
      </c>
      <c r="B915" s="27" t="s">
        <v>1342</v>
      </c>
      <c r="C915" s="27" t="s">
        <v>1164</v>
      </c>
      <c r="D915" s="27">
        <v>12.62987</v>
      </c>
      <c r="E915" s="27">
        <v>-83.669229999999999</v>
      </c>
      <c r="F915" s="27" t="s">
        <v>65</v>
      </c>
      <c r="G915" s="27">
        <v>5</v>
      </c>
      <c r="H915" s="27" t="s">
        <v>56</v>
      </c>
      <c r="I915" s="27" t="s">
        <v>54</v>
      </c>
      <c r="J915" s="27">
        <v>2005</v>
      </c>
      <c r="K915" s="27" t="s">
        <v>1310</v>
      </c>
      <c r="L915" s="27" t="s">
        <v>56</v>
      </c>
      <c r="M915" s="27" t="s">
        <v>65</v>
      </c>
      <c r="N915" s="27">
        <v>6</v>
      </c>
      <c r="O915" s="27" t="s">
        <v>56</v>
      </c>
      <c r="P915" s="27" t="s">
        <v>870</v>
      </c>
      <c r="Q915" s="27">
        <v>2014</v>
      </c>
      <c r="R915" s="27"/>
      <c r="S915" s="27" t="s">
        <v>56</v>
      </c>
      <c r="T915" s="27"/>
      <c r="U915" s="27"/>
      <c r="V915" s="27" t="s">
        <v>1342</v>
      </c>
      <c r="W915" s="27">
        <v>12.62987</v>
      </c>
      <c r="X915" s="27">
        <v>-83.669229999999999</v>
      </c>
      <c r="Y915" s="27" t="s">
        <v>1983</v>
      </c>
      <c r="Z915" s="27" t="s">
        <v>1982</v>
      </c>
      <c r="AA915" s="27" t="s">
        <v>1929</v>
      </c>
      <c r="AB915" s="28">
        <f t="shared" si="114"/>
        <v>57.815444444444445</v>
      </c>
      <c r="AC915" s="28">
        <f ca="1">[3]!RandTruncNormal(AB915,VLOOKUP(Y915,$AZ$1:$BD$4,4,FALSE),0,VLOOKUP(Y915,$AZ$1:$BD$4,5,FALSE))</f>
        <v>41.081301638014324</v>
      </c>
      <c r="AD915" s="28">
        <f t="shared" si="115"/>
        <v>64.87433333333334</v>
      </c>
      <c r="AE915" s="28">
        <f ca="1">[3]!RandTruncNormal(AD915,VLOOKUP(Y915,$AZ$1:$BD$4,4,FALSE),0,VLOOKUP(Y915,$AZ$1:$BD$4,5,FALSE))</f>
        <v>61.015816851351858</v>
      </c>
      <c r="AF915" s="29">
        <f t="shared" si="112"/>
        <v>0.1111111111111111</v>
      </c>
      <c r="AG915" s="29">
        <f t="shared" si="113"/>
        <v>0</v>
      </c>
      <c r="AH915" s="28">
        <f t="shared" si="119"/>
        <v>0</v>
      </c>
      <c r="AI915" s="28">
        <f t="shared" si="116"/>
        <v>7.0588888888888883</v>
      </c>
      <c r="AJ915" s="13">
        <f t="shared" ca="1" si="117"/>
        <v>19.934515213337534</v>
      </c>
      <c r="AK915" s="68">
        <v>0</v>
      </c>
      <c r="AL915" s="68">
        <v>0</v>
      </c>
      <c r="AM915" s="68" t="str">
        <f t="shared" si="118"/>
        <v>Non-Anthropogenic</v>
      </c>
      <c r="AO915" s="68"/>
      <c r="AP915" s="68"/>
      <c r="AY915" s="68"/>
      <c r="AZ915" s="68"/>
    </row>
    <row r="916" spans="1:52">
      <c r="A916" s="27">
        <v>2255</v>
      </c>
      <c r="B916" s="27" t="s">
        <v>1343</v>
      </c>
      <c r="C916" s="27" t="s">
        <v>1164</v>
      </c>
      <c r="D916" s="27">
        <v>12.630929999999999</v>
      </c>
      <c r="E916" s="27">
        <v>-83.923869999999994</v>
      </c>
      <c r="F916" s="27" t="s">
        <v>65</v>
      </c>
      <c r="G916" s="27">
        <v>4</v>
      </c>
      <c r="H916" s="27" t="s">
        <v>53</v>
      </c>
      <c r="I916" s="27" t="s">
        <v>54</v>
      </c>
      <c r="J916" s="27">
        <v>2005</v>
      </c>
      <c r="K916" s="27" t="s">
        <v>1209</v>
      </c>
      <c r="L916" s="27" t="s">
        <v>56</v>
      </c>
      <c r="M916" s="27" t="s">
        <v>66</v>
      </c>
      <c r="N916" s="27">
        <v>7</v>
      </c>
      <c r="O916" s="27" t="s">
        <v>53</v>
      </c>
      <c r="P916" s="27" t="s">
        <v>57</v>
      </c>
      <c r="Q916" s="27"/>
      <c r="R916" s="27" t="s">
        <v>1344</v>
      </c>
      <c r="S916" s="27" t="s">
        <v>53</v>
      </c>
      <c r="T916" s="27"/>
      <c r="U916" s="27"/>
      <c r="V916" s="27" t="s">
        <v>1343</v>
      </c>
      <c r="W916" s="27">
        <v>12.630929999999999</v>
      </c>
      <c r="X916" s="27">
        <v>-83.923869999999994</v>
      </c>
      <c r="Y916" s="27" t="s">
        <v>1983</v>
      </c>
      <c r="Z916" s="27" t="s">
        <v>1982</v>
      </c>
      <c r="AA916" s="27" t="s">
        <v>1929</v>
      </c>
      <c r="AB916" s="28">
        <f t="shared" si="114"/>
        <v>50.756555555555551</v>
      </c>
      <c r="AC916" s="28">
        <f ca="1">[3]!RandTruncNormal(AB916,VLOOKUP(Y916,$AZ$1:$BD$4,4,FALSE),0,VLOOKUP(Y916,$AZ$1:$BD$4,5,FALSE))</f>
        <v>96.964498931582696</v>
      </c>
      <c r="AD916" s="28">
        <f t="shared" si="115"/>
        <v>71.933222222222227</v>
      </c>
      <c r="AE916" s="28">
        <f ca="1">[3]!RandTruncNormal(AD916,VLOOKUP(Y916,$AZ$1:$BD$4,4,FALSE),0,VLOOKUP(Y916,$AZ$1:$BD$4,5,FALSE))</f>
        <v>80.992991924825432</v>
      </c>
      <c r="AF916" s="29">
        <f t="shared" si="112"/>
        <v>0.33333333333333331</v>
      </c>
      <c r="AG916" s="29">
        <f t="shared" si="113"/>
        <v>0.33333333333333331</v>
      </c>
      <c r="AH916" s="28">
        <f t="shared" si="119"/>
        <v>21.176666666666666</v>
      </c>
      <c r="AI916" s="28">
        <f t="shared" si="116"/>
        <v>21.176666666666666</v>
      </c>
      <c r="AJ916" s="13">
        <f t="shared" ca="1" si="117"/>
        <v>-15.971507006757264</v>
      </c>
      <c r="AK916" s="68">
        <v>0</v>
      </c>
      <c r="AL916" s="68">
        <v>0</v>
      </c>
      <c r="AM916" s="68" t="str">
        <f t="shared" si="118"/>
        <v>Non-Anthropogenic</v>
      </c>
      <c r="AO916" s="68"/>
      <c r="AP916" s="68"/>
      <c r="AY916" s="68"/>
      <c r="AZ916" s="68"/>
    </row>
    <row r="917" spans="1:52">
      <c r="A917" s="27">
        <v>2261</v>
      </c>
      <c r="B917" s="27" t="s">
        <v>1345</v>
      </c>
      <c r="C917" s="27" t="s">
        <v>1164</v>
      </c>
      <c r="D917" s="27">
        <v>12.630990000000001</v>
      </c>
      <c r="E917" s="27">
        <v>-84.774159999999995</v>
      </c>
      <c r="F917" s="27" t="s">
        <v>65</v>
      </c>
      <c r="G917" s="27">
        <v>6</v>
      </c>
      <c r="H917" s="27" t="s">
        <v>53</v>
      </c>
      <c r="I917" s="27" t="s">
        <v>54</v>
      </c>
      <c r="J917" s="27">
        <v>2003</v>
      </c>
      <c r="K917" s="27" t="s">
        <v>1212</v>
      </c>
      <c r="L917" s="27" t="s">
        <v>56</v>
      </c>
      <c r="M917" s="27" t="s">
        <v>65</v>
      </c>
      <c r="N917" s="27">
        <v>4</v>
      </c>
      <c r="O917" s="27" t="s">
        <v>53</v>
      </c>
      <c r="P917" s="27" t="s">
        <v>57</v>
      </c>
      <c r="Q917" s="27">
        <v>2016</v>
      </c>
      <c r="R917" s="27" t="s">
        <v>1320</v>
      </c>
      <c r="S917" s="27" t="s">
        <v>53</v>
      </c>
      <c r="T917" s="27"/>
      <c r="U917" s="27"/>
      <c r="V917" s="27" t="s">
        <v>1345</v>
      </c>
      <c r="W917" s="27">
        <v>12.630990000000001</v>
      </c>
      <c r="X917" s="27">
        <v>-84.774159999999995</v>
      </c>
      <c r="Y917" s="27" t="s">
        <v>1983</v>
      </c>
      <c r="Z917" s="27" t="s">
        <v>1977</v>
      </c>
      <c r="AA917" s="27" t="s">
        <v>1929</v>
      </c>
      <c r="AB917" s="28">
        <f t="shared" si="114"/>
        <v>64.87433333333334</v>
      </c>
      <c r="AC917" s="28">
        <f ca="1">[3]!RandTruncNormal(AB917,VLOOKUP(Y917,$AZ$1:$BD$4,4,FALSE),0,VLOOKUP(Y917,$AZ$1:$BD$4,5,FALSE))</f>
        <v>69.008942845942116</v>
      </c>
      <c r="AD917" s="28">
        <f t="shared" si="115"/>
        <v>50.756555555555551</v>
      </c>
      <c r="AE917" s="28">
        <f ca="1">[3]!RandTruncNormal(AD917,VLOOKUP(Y917,$AZ$1:$BD$4,4,FALSE),0,VLOOKUP(Y917,$AZ$1:$BD$4,5,FALSE))</f>
        <v>80.012042980601649</v>
      </c>
      <c r="AF917" s="29">
        <f t="shared" si="112"/>
        <v>-0.22222222222222221</v>
      </c>
      <c r="AG917" s="29">
        <f t="shared" si="113"/>
        <v>-0.22222222222222221</v>
      </c>
      <c r="AH917" s="28">
        <f t="shared" si="119"/>
        <v>-14.117777777777777</v>
      </c>
      <c r="AI917" s="28">
        <f t="shared" si="116"/>
        <v>-14.117777777777777</v>
      </c>
      <c r="AJ917" s="13">
        <f t="shared" ca="1" si="117"/>
        <v>11.003100134659533</v>
      </c>
      <c r="AK917" s="68">
        <v>0</v>
      </c>
      <c r="AL917" s="68">
        <v>0</v>
      </c>
      <c r="AM917" s="68" t="str">
        <f t="shared" si="118"/>
        <v>Non-Anthropogenic</v>
      </c>
      <c r="AO917" s="68"/>
      <c r="AP917" s="68"/>
      <c r="AY917" s="68"/>
      <c r="AZ917" s="68"/>
    </row>
    <row r="918" spans="1:52">
      <c r="A918" s="27">
        <v>2262</v>
      </c>
      <c r="B918" s="27" t="s">
        <v>1346</v>
      </c>
      <c r="C918" s="27" t="s">
        <v>1164</v>
      </c>
      <c r="D918" s="27">
        <v>14.371969999999999</v>
      </c>
      <c r="E918" s="27">
        <v>-84.305779999999999</v>
      </c>
      <c r="F918" s="27" t="s">
        <v>66</v>
      </c>
      <c r="G918" s="27">
        <v>8</v>
      </c>
      <c r="H918" s="27" t="s">
        <v>56</v>
      </c>
      <c r="I918" s="27" t="s">
        <v>54</v>
      </c>
      <c r="J918" s="27">
        <v>2005</v>
      </c>
      <c r="K918" s="27" t="s">
        <v>1219</v>
      </c>
      <c r="L918" s="27" t="s">
        <v>56</v>
      </c>
      <c r="M918" s="27" t="s">
        <v>66</v>
      </c>
      <c r="N918" s="27">
        <v>9</v>
      </c>
      <c r="O918" s="27" t="s">
        <v>53</v>
      </c>
      <c r="P918" s="27" t="s">
        <v>57</v>
      </c>
      <c r="Q918" s="27">
        <v>2016</v>
      </c>
      <c r="R918" s="27" t="s">
        <v>1320</v>
      </c>
      <c r="S918" s="27" t="s">
        <v>53</v>
      </c>
      <c r="T918" s="27"/>
      <c r="U918" s="27"/>
      <c r="V918" s="27" t="s">
        <v>1346</v>
      </c>
      <c r="W918" s="27">
        <v>14.371969999999999</v>
      </c>
      <c r="X918" s="27">
        <v>-84.305779999999999</v>
      </c>
      <c r="Y918" s="27" t="s">
        <v>1983</v>
      </c>
      <c r="Z918" s="27" t="s">
        <v>1982</v>
      </c>
      <c r="AA918" s="27" t="s">
        <v>1928</v>
      </c>
      <c r="AB918" s="28">
        <f t="shared" si="114"/>
        <v>78.992111111111114</v>
      </c>
      <c r="AC918" s="28">
        <f ca="1">[3]!RandTruncNormal(AB918,VLOOKUP(Y918,$AZ$1:$BD$4,4,FALSE),0,VLOOKUP(Y918,$AZ$1:$BD$4,5,FALSE))</f>
        <v>43.562306424517246</v>
      </c>
      <c r="AD918" s="28">
        <f t="shared" si="115"/>
        <v>86.051000000000002</v>
      </c>
      <c r="AE918" s="28">
        <f ca="1">[3]!RandTruncNormal(AD918,VLOOKUP(Y918,$AZ$1:$BD$4,4,FALSE),0,VLOOKUP(Y918,$AZ$1:$BD$4,5,FALSE))</f>
        <v>95.333948785694346</v>
      </c>
      <c r="AF918" s="29">
        <f t="shared" si="112"/>
        <v>0.1111111111111111</v>
      </c>
      <c r="AG918" s="29">
        <f t="shared" si="113"/>
        <v>0</v>
      </c>
      <c r="AH918" s="28">
        <f t="shared" si="119"/>
        <v>0</v>
      </c>
      <c r="AI918" s="28">
        <f t="shared" si="116"/>
        <v>7.0588888888888883</v>
      </c>
      <c r="AJ918" s="13">
        <f t="shared" ca="1" si="117"/>
        <v>51.771642361177101</v>
      </c>
      <c r="AK918" s="68">
        <v>1</v>
      </c>
      <c r="AL918" s="68">
        <v>1</v>
      </c>
      <c r="AM918" s="68" t="str">
        <f t="shared" si="118"/>
        <v>Anthropogenic_roads_rivers</v>
      </c>
      <c r="AO918" s="68"/>
      <c r="AP918" s="68"/>
      <c r="AY918" s="68"/>
      <c r="AZ918" s="68"/>
    </row>
    <row r="919" spans="1:52">
      <c r="A919" s="27">
        <v>2263</v>
      </c>
      <c r="B919" s="27" t="s">
        <v>1347</v>
      </c>
      <c r="C919" s="27" t="s">
        <v>1164</v>
      </c>
      <c r="D919" s="27">
        <v>14.372960000000001</v>
      </c>
      <c r="E919" s="27">
        <v>-84.560910000000007</v>
      </c>
      <c r="F919" s="27" t="s">
        <v>66</v>
      </c>
      <c r="G919" s="27">
        <v>8</v>
      </c>
      <c r="H919" s="27" t="s">
        <v>56</v>
      </c>
      <c r="I919" s="27" t="s">
        <v>54</v>
      </c>
      <c r="J919" s="27">
        <v>2005</v>
      </c>
      <c r="K919" s="27" t="s">
        <v>1219</v>
      </c>
      <c r="L919" s="27" t="s">
        <v>56</v>
      </c>
      <c r="M919" s="27" t="s">
        <v>65</v>
      </c>
      <c r="N919" s="27">
        <v>5</v>
      </c>
      <c r="O919" s="27" t="s">
        <v>53</v>
      </c>
      <c r="P919" s="27" t="s">
        <v>57</v>
      </c>
      <c r="Q919" s="27">
        <v>2016</v>
      </c>
      <c r="R919" s="27" t="s">
        <v>1337</v>
      </c>
      <c r="S919" s="27" t="s">
        <v>53</v>
      </c>
      <c r="T919" s="27"/>
      <c r="U919" s="27"/>
      <c r="V919" s="27" t="s">
        <v>1347</v>
      </c>
      <c r="W919" s="27">
        <v>14.372960000000001</v>
      </c>
      <c r="X919" s="27">
        <v>-84.560910000000007</v>
      </c>
      <c r="Y919" s="27" t="s">
        <v>1983</v>
      </c>
      <c r="Z919" s="27" t="s">
        <v>1977</v>
      </c>
      <c r="AA919" s="27" t="s">
        <v>1929</v>
      </c>
      <c r="AB919" s="28">
        <f t="shared" si="114"/>
        <v>78.992111111111114</v>
      </c>
      <c r="AC919" s="28">
        <f ca="1">[3]!RandTruncNormal(AB919,VLOOKUP(Y919,$AZ$1:$BD$4,4,FALSE),0,VLOOKUP(Y919,$AZ$1:$BD$4,5,FALSE))</f>
        <v>57.295982454042857</v>
      </c>
      <c r="AD919" s="28">
        <f t="shared" si="115"/>
        <v>57.815444444444445</v>
      </c>
      <c r="AE919" s="28">
        <f ca="1">[3]!RandTruncNormal(AD919,VLOOKUP(Y919,$AZ$1:$BD$4,4,FALSE),0,VLOOKUP(Y919,$AZ$1:$BD$4,5,FALSE))</f>
        <v>75.880038909959794</v>
      </c>
      <c r="AF919" s="29">
        <f t="shared" si="112"/>
        <v>-0.33333333333333331</v>
      </c>
      <c r="AG919" s="29">
        <f t="shared" si="113"/>
        <v>-0.33333333333333331</v>
      </c>
      <c r="AH919" s="28">
        <f t="shared" si="119"/>
        <v>-21.176666666666666</v>
      </c>
      <c r="AI919" s="28">
        <f t="shared" si="116"/>
        <v>-21.176666666666666</v>
      </c>
      <c r="AJ919" s="13">
        <f t="shared" ca="1" si="117"/>
        <v>18.584056455916937</v>
      </c>
      <c r="AK919" s="68">
        <v>1</v>
      </c>
      <c r="AL919" s="68">
        <v>0</v>
      </c>
      <c r="AM919" s="68" t="str">
        <f t="shared" si="118"/>
        <v>Anthropogenic_rivers</v>
      </c>
      <c r="AO919" s="68"/>
      <c r="AP919" s="68"/>
      <c r="AY919" s="68"/>
      <c r="AZ919" s="68"/>
    </row>
    <row r="920" spans="1:52">
      <c r="A920" s="27">
        <v>2264</v>
      </c>
      <c r="B920" s="27" t="s">
        <v>1348</v>
      </c>
      <c r="C920" s="27" t="s">
        <v>1164</v>
      </c>
      <c r="D920" s="27">
        <v>11.186120000000001</v>
      </c>
      <c r="E920" s="27">
        <v>-84.434889999999996</v>
      </c>
      <c r="F920" s="27" t="s">
        <v>65</v>
      </c>
      <c r="G920" s="27">
        <v>6</v>
      </c>
      <c r="H920" s="27" t="s">
        <v>53</v>
      </c>
      <c r="I920" s="27" t="s">
        <v>54</v>
      </c>
      <c r="J920" s="27">
        <v>2005</v>
      </c>
      <c r="K920" s="27" t="s">
        <v>820</v>
      </c>
      <c r="L920" s="27" t="s">
        <v>56</v>
      </c>
      <c r="M920" s="27" t="s">
        <v>65</v>
      </c>
      <c r="N920" s="27">
        <v>3</v>
      </c>
      <c r="O920" s="27" t="s">
        <v>53</v>
      </c>
      <c r="P920" s="27" t="s">
        <v>57</v>
      </c>
      <c r="Q920" s="27">
        <v>2016</v>
      </c>
      <c r="R920" s="27" t="s">
        <v>1277</v>
      </c>
      <c r="S920" s="27" t="s">
        <v>53</v>
      </c>
      <c r="T920" s="27"/>
      <c r="U920" s="27"/>
      <c r="V920" s="27" t="s">
        <v>1348</v>
      </c>
      <c r="W920" s="27">
        <v>11.186120000000001</v>
      </c>
      <c r="X920" s="27">
        <v>-84.434889999999996</v>
      </c>
      <c r="Y920" s="27" t="s">
        <v>1983</v>
      </c>
      <c r="Z920" s="27" t="s">
        <v>1977</v>
      </c>
      <c r="AA920" s="27" t="s">
        <v>1928</v>
      </c>
      <c r="AB920" s="28">
        <f t="shared" si="114"/>
        <v>64.87433333333334</v>
      </c>
      <c r="AC920" s="28">
        <f ca="1">[3]!RandTruncNormal(AB920,VLOOKUP(Y920,$AZ$1:$BD$4,4,FALSE),0,VLOOKUP(Y920,$AZ$1:$BD$4,5,FALSE))</f>
        <v>47.224157276715076</v>
      </c>
      <c r="AD920" s="28">
        <f t="shared" si="115"/>
        <v>43.697666666666663</v>
      </c>
      <c r="AE920" s="28">
        <f ca="1">[3]!RandTruncNormal(AD920,VLOOKUP(Y920,$AZ$1:$BD$4,4,FALSE),0,VLOOKUP(Y920,$AZ$1:$BD$4,5,FALSE))</f>
        <v>41.794091070829992</v>
      </c>
      <c r="AF920" s="29">
        <f t="shared" si="112"/>
        <v>-0.33333333333333331</v>
      </c>
      <c r="AG920" s="29">
        <f t="shared" si="113"/>
        <v>-0.33333333333333331</v>
      </c>
      <c r="AH920" s="28">
        <f t="shared" si="119"/>
        <v>-21.176666666666666</v>
      </c>
      <c r="AI920" s="28">
        <f t="shared" si="116"/>
        <v>-21.176666666666666</v>
      </c>
      <c r="AJ920" s="13">
        <f t="shared" ca="1" si="117"/>
        <v>-5.4300662058850833</v>
      </c>
      <c r="AK920" s="68">
        <v>1</v>
      </c>
      <c r="AL920" s="68">
        <v>1</v>
      </c>
      <c r="AM920" s="68" t="str">
        <f t="shared" si="118"/>
        <v>Anthropogenic_roads_rivers</v>
      </c>
      <c r="AO920" s="68"/>
      <c r="AP920" s="68"/>
      <c r="AY920" s="68"/>
      <c r="AZ920" s="68"/>
    </row>
    <row r="921" spans="1:52">
      <c r="A921" s="27">
        <v>2265</v>
      </c>
      <c r="B921" s="27" t="s">
        <v>1349</v>
      </c>
      <c r="C921" s="27" t="s">
        <v>1164</v>
      </c>
      <c r="D921" s="27">
        <v>11.65314</v>
      </c>
      <c r="E921" s="27">
        <v>-84.221490000000003</v>
      </c>
      <c r="F921" s="27" t="s">
        <v>65</v>
      </c>
      <c r="G921" s="27">
        <v>5</v>
      </c>
      <c r="H921" s="27" t="s">
        <v>53</v>
      </c>
      <c r="I921" s="27" t="s">
        <v>54</v>
      </c>
      <c r="J921" s="27">
        <v>2005</v>
      </c>
      <c r="K921" s="27" t="s">
        <v>820</v>
      </c>
      <c r="L921" s="27" t="s">
        <v>56</v>
      </c>
      <c r="M921" s="27" t="s">
        <v>66</v>
      </c>
      <c r="N921" s="27">
        <v>7</v>
      </c>
      <c r="O921" s="27" t="s">
        <v>53</v>
      </c>
      <c r="P921" s="27" t="s">
        <v>57</v>
      </c>
      <c r="Q921" s="27">
        <v>2016</v>
      </c>
      <c r="R921" s="27" t="s">
        <v>1248</v>
      </c>
      <c r="S921" s="27" t="s">
        <v>53</v>
      </c>
      <c r="T921" s="27"/>
      <c r="U921" s="27"/>
      <c r="V921" s="27" t="s">
        <v>1349</v>
      </c>
      <c r="W921" s="27">
        <v>11.65314</v>
      </c>
      <c r="X921" s="27">
        <v>-84.221490000000003</v>
      </c>
      <c r="Y921" s="27" t="s">
        <v>1983</v>
      </c>
      <c r="Z921" s="27" t="s">
        <v>1982</v>
      </c>
      <c r="AA921" s="27" t="s">
        <v>1928</v>
      </c>
      <c r="AB921" s="28">
        <f t="shared" si="114"/>
        <v>57.815444444444445</v>
      </c>
      <c r="AC921" s="28">
        <f ca="1">[3]!RandTruncNormal(AB921,VLOOKUP(Y921,$AZ$1:$BD$4,4,FALSE),0,VLOOKUP(Y921,$AZ$1:$BD$4,5,FALSE))</f>
        <v>61.114127958529195</v>
      </c>
      <c r="AD921" s="28">
        <f t="shared" si="115"/>
        <v>71.933222222222227</v>
      </c>
      <c r="AE921" s="28">
        <f ca="1">[3]!RandTruncNormal(AD921,VLOOKUP(Y921,$AZ$1:$BD$4,4,FALSE),0,VLOOKUP(Y921,$AZ$1:$BD$4,5,FALSE))</f>
        <v>99.748202196629364</v>
      </c>
      <c r="AF921" s="29">
        <f t="shared" si="112"/>
        <v>0.22222222222222221</v>
      </c>
      <c r="AG921" s="29">
        <f t="shared" si="113"/>
        <v>0.22222222222222221</v>
      </c>
      <c r="AH921" s="28">
        <f t="shared" si="119"/>
        <v>14.117777777777777</v>
      </c>
      <c r="AI921" s="28">
        <f t="shared" si="116"/>
        <v>14.117777777777777</v>
      </c>
      <c r="AJ921" s="13">
        <f t="shared" ca="1" si="117"/>
        <v>38.634074238100169</v>
      </c>
      <c r="AK921" s="68">
        <v>1</v>
      </c>
      <c r="AL921" s="68">
        <v>0</v>
      </c>
      <c r="AM921" s="68" t="str">
        <f t="shared" si="118"/>
        <v>Anthropogenic_rivers</v>
      </c>
      <c r="AO921" s="68"/>
      <c r="AP921" s="68"/>
      <c r="AY921" s="68"/>
      <c r="AZ921" s="68"/>
    </row>
    <row r="922" spans="1:52">
      <c r="A922" s="27">
        <v>2266</v>
      </c>
      <c r="B922" s="27" t="s">
        <v>1350</v>
      </c>
      <c r="C922" s="27" t="s">
        <v>1164</v>
      </c>
      <c r="D922" s="27">
        <v>14.37227</v>
      </c>
      <c r="E922" s="27">
        <v>-84.816059999999993</v>
      </c>
      <c r="F922" s="27" t="s">
        <v>66</v>
      </c>
      <c r="G922" s="27">
        <v>8</v>
      </c>
      <c r="H922" s="27" t="s">
        <v>53</v>
      </c>
      <c r="I922" s="27" t="s">
        <v>54</v>
      </c>
      <c r="J922" s="27">
        <v>2005</v>
      </c>
      <c r="K922" s="27" t="s">
        <v>1219</v>
      </c>
      <c r="L922" s="27" t="s">
        <v>56</v>
      </c>
      <c r="M922" s="27" t="s">
        <v>65</v>
      </c>
      <c r="N922" s="27">
        <v>5</v>
      </c>
      <c r="O922" s="27" t="s">
        <v>53</v>
      </c>
      <c r="P922" s="27" t="s">
        <v>57</v>
      </c>
      <c r="Q922" s="27">
        <v>2016</v>
      </c>
      <c r="R922" s="27" t="s">
        <v>1341</v>
      </c>
      <c r="S922" s="27" t="s">
        <v>53</v>
      </c>
      <c r="T922" s="27"/>
      <c r="U922" s="27"/>
      <c r="V922" s="27" t="s">
        <v>1350</v>
      </c>
      <c r="W922" s="27">
        <v>14.37227</v>
      </c>
      <c r="X922" s="27">
        <v>-84.816059999999993</v>
      </c>
      <c r="Y922" s="27" t="s">
        <v>1983</v>
      </c>
      <c r="Z922" s="27" t="s">
        <v>1977</v>
      </c>
      <c r="AA922" s="27" t="s">
        <v>1929</v>
      </c>
      <c r="AB922" s="28">
        <f t="shared" si="114"/>
        <v>78.992111111111114</v>
      </c>
      <c r="AC922" s="28">
        <f ca="1">[3]!RandTruncNormal(AB922,VLOOKUP(Y922,$AZ$1:$BD$4,4,FALSE),0,VLOOKUP(Y922,$AZ$1:$BD$4,5,FALSE))</f>
        <v>39.249513908345975</v>
      </c>
      <c r="AD922" s="28">
        <f t="shared" si="115"/>
        <v>57.815444444444445</v>
      </c>
      <c r="AE922" s="28">
        <f ca="1">[3]!RandTruncNormal(AD922,VLOOKUP(Y922,$AZ$1:$BD$4,4,FALSE),0,VLOOKUP(Y922,$AZ$1:$BD$4,5,FALSE))</f>
        <v>97.084180960659296</v>
      </c>
      <c r="AF922" s="29">
        <f t="shared" si="112"/>
        <v>-0.33333333333333331</v>
      </c>
      <c r="AG922" s="29">
        <f t="shared" si="113"/>
        <v>-0.33333333333333331</v>
      </c>
      <c r="AH922" s="28">
        <f t="shared" si="119"/>
        <v>-21.176666666666666</v>
      </c>
      <c r="AI922" s="28">
        <f t="shared" si="116"/>
        <v>-21.176666666666666</v>
      </c>
      <c r="AJ922" s="13">
        <f t="shared" ca="1" si="117"/>
        <v>57.834667052313321</v>
      </c>
      <c r="AK922" s="68">
        <v>1</v>
      </c>
      <c r="AL922" s="68">
        <v>0</v>
      </c>
      <c r="AM922" s="68" t="str">
        <f t="shared" si="118"/>
        <v>Anthropogenic_rivers</v>
      </c>
      <c r="AO922" s="68"/>
      <c r="AP922" s="68"/>
      <c r="AY922" s="68"/>
      <c r="AZ922" s="68"/>
    </row>
    <row r="923" spans="1:52">
      <c r="A923" s="27">
        <v>2267</v>
      </c>
      <c r="B923" s="27" t="s">
        <v>1351</v>
      </c>
      <c r="C923" s="27" t="s">
        <v>1164</v>
      </c>
      <c r="D923" s="27">
        <v>14.37307</v>
      </c>
      <c r="E923" s="27">
        <v>-85.071200000000005</v>
      </c>
      <c r="F923" s="27" t="s">
        <v>65</v>
      </c>
      <c r="G923" s="27">
        <v>6</v>
      </c>
      <c r="H923" s="27" t="s">
        <v>56</v>
      </c>
      <c r="I923" s="27" t="s">
        <v>54</v>
      </c>
      <c r="J923" s="27">
        <v>2005</v>
      </c>
      <c r="K923" s="27" t="s">
        <v>1219</v>
      </c>
      <c r="L923" s="27" t="s">
        <v>56</v>
      </c>
      <c r="M923" s="27" t="s">
        <v>65</v>
      </c>
      <c r="N923" s="27">
        <v>5</v>
      </c>
      <c r="O923" s="27" t="s">
        <v>53</v>
      </c>
      <c r="P923" s="27" t="s">
        <v>57</v>
      </c>
      <c r="Q923" s="27">
        <v>2016</v>
      </c>
      <c r="R923" s="27" t="s">
        <v>1352</v>
      </c>
      <c r="S923" s="27" t="s">
        <v>53</v>
      </c>
      <c r="T923" s="27"/>
      <c r="U923" s="27"/>
      <c r="V923" s="27" t="s">
        <v>1351</v>
      </c>
      <c r="W923" s="27">
        <v>14.37307</v>
      </c>
      <c r="X923" s="27">
        <v>-85.071200000000005</v>
      </c>
      <c r="Y923" s="27" t="s">
        <v>1983</v>
      </c>
      <c r="Z923" s="27" t="s">
        <v>1977</v>
      </c>
      <c r="AA923" s="27" t="s">
        <v>1929</v>
      </c>
      <c r="AB923" s="28">
        <f t="shared" si="114"/>
        <v>64.87433333333334</v>
      </c>
      <c r="AC923" s="28">
        <f ca="1">[3]!RandTruncNormal(AB923,VLOOKUP(Y923,$AZ$1:$BD$4,4,FALSE),0,VLOOKUP(Y923,$AZ$1:$BD$4,5,FALSE))</f>
        <v>54.974238770115996</v>
      </c>
      <c r="AD923" s="28">
        <f t="shared" si="115"/>
        <v>57.815444444444445</v>
      </c>
      <c r="AE923" s="28">
        <f ca="1">[3]!RandTruncNormal(AD923,VLOOKUP(Y923,$AZ$1:$BD$4,4,FALSE),0,VLOOKUP(Y923,$AZ$1:$BD$4,5,FALSE))</f>
        <v>57.955980182421285</v>
      </c>
      <c r="AF923" s="29">
        <f t="shared" si="112"/>
        <v>-0.1111111111111111</v>
      </c>
      <c r="AG923" s="29">
        <f t="shared" si="113"/>
        <v>0</v>
      </c>
      <c r="AH923" s="28">
        <f t="shared" si="119"/>
        <v>0</v>
      </c>
      <c r="AI923" s="28">
        <f t="shared" si="116"/>
        <v>-7.0588888888888883</v>
      </c>
      <c r="AJ923" s="13">
        <f t="shared" ca="1" si="117"/>
        <v>2.9817414123052899</v>
      </c>
      <c r="AK923" s="68">
        <v>0</v>
      </c>
      <c r="AL923" s="68">
        <v>0</v>
      </c>
      <c r="AM923" s="68" t="str">
        <f t="shared" si="118"/>
        <v>Non-Anthropogenic</v>
      </c>
      <c r="AO923" s="68"/>
      <c r="AP923" s="68"/>
      <c r="AY923" s="68"/>
      <c r="AZ923" s="68"/>
    </row>
    <row r="924" spans="1:52">
      <c r="A924" s="27">
        <v>2268</v>
      </c>
      <c r="B924" s="27" t="s">
        <v>1353</v>
      </c>
      <c r="C924" s="27" t="s">
        <v>1164</v>
      </c>
      <c r="D924" s="27">
        <v>14.28772</v>
      </c>
      <c r="E924" s="27">
        <v>-83.371629999999996</v>
      </c>
      <c r="F924" s="27" t="s">
        <v>68</v>
      </c>
      <c r="G924" s="27">
        <v>4</v>
      </c>
      <c r="H924" s="27" t="s">
        <v>56</v>
      </c>
      <c r="I924" s="27" t="s">
        <v>54</v>
      </c>
      <c r="J924" s="27">
        <v>2005</v>
      </c>
      <c r="K924" s="27" t="s">
        <v>1219</v>
      </c>
      <c r="L924" s="27" t="s">
        <v>56</v>
      </c>
      <c r="M924" s="27" t="s">
        <v>68</v>
      </c>
      <c r="N924" s="27">
        <v>5</v>
      </c>
      <c r="O924" s="27" t="s">
        <v>53</v>
      </c>
      <c r="P924" s="27" t="s">
        <v>57</v>
      </c>
      <c r="Q924" s="27">
        <v>2016</v>
      </c>
      <c r="R924" s="27" t="s">
        <v>773</v>
      </c>
      <c r="S924" s="27" t="s">
        <v>53</v>
      </c>
      <c r="T924" s="27"/>
      <c r="U924" s="27"/>
      <c r="V924" s="27" t="s">
        <v>1353</v>
      </c>
      <c r="W924" s="27">
        <v>14.28772</v>
      </c>
      <c r="X924" s="27">
        <v>-83.371629999999996</v>
      </c>
      <c r="Y924" s="27" t="s">
        <v>1976</v>
      </c>
      <c r="Z924" s="27" t="s">
        <v>1982</v>
      </c>
      <c r="AA924" s="27" t="s">
        <v>1929</v>
      </c>
      <c r="AB924" s="28">
        <f t="shared" si="114"/>
        <v>15.539244444444442</v>
      </c>
      <c r="AC924" s="28">
        <f ca="1">[3]!RandTruncNormal(AB924,VLOOKUP(Y924,$AZ$1:$BD$4,4,FALSE),0,VLOOKUP(Y924,$AZ$1:$BD$4,5,FALSE))</f>
        <v>2.9447781489832066</v>
      </c>
      <c r="AD924" s="28">
        <f t="shared" si="115"/>
        <v>19.424055555555555</v>
      </c>
      <c r="AE924" s="28">
        <f ca="1">[3]!RandTruncNormal(AD924,VLOOKUP(Y924,$AZ$1:$BD$4,4,FALSE),0,VLOOKUP(Y924,$AZ$1:$BD$4,5,FALSE))</f>
        <v>31.776027131683563</v>
      </c>
      <c r="AF924" s="29">
        <f t="shared" si="112"/>
        <v>0.1111111111111111</v>
      </c>
      <c r="AG924" s="29">
        <f t="shared" si="113"/>
        <v>0</v>
      </c>
      <c r="AH924" s="28">
        <f t="shared" si="119"/>
        <v>0</v>
      </c>
      <c r="AI924" s="28">
        <f t="shared" si="116"/>
        <v>3.8848111111111105</v>
      </c>
      <c r="AJ924" s="13">
        <f t="shared" ca="1" si="117"/>
        <v>28.831248982700355</v>
      </c>
      <c r="AK924" s="68">
        <v>0</v>
      </c>
      <c r="AL924" s="68">
        <v>0</v>
      </c>
      <c r="AM924" s="68" t="str">
        <f t="shared" si="118"/>
        <v>Non-Anthropogenic</v>
      </c>
      <c r="AO924" s="68"/>
      <c r="AP924" s="68"/>
      <c r="AY924" s="68"/>
      <c r="AZ924" s="68"/>
    </row>
    <row r="925" spans="1:52">
      <c r="A925" s="27">
        <v>2270</v>
      </c>
      <c r="B925" s="27" t="s">
        <v>1354</v>
      </c>
      <c r="C925" s="27" t="s">
        <v>1164</v>
      </c>
      <c r="D925" s="27">
        <v>14.2867</v>
      </c>
      <c r="E925" s="27">
        <v>-83.796710000000004</v>
      </c>
      <c r="F925" s="27" t="s">
        <v>65</v>
      </c>
      <c r="G925" s="27">
        <v>5</v>
      </c>
      <c r="H925" s="27" t="s">
        <v>53</v>
      </c>
      <c r="I925" s="27" t="s">
        <v>54</v>
      </c>
      <c r="J925" s="27">
        <v>2008</v>
      </c>
      <c r="K925" s="27" t="s">
        <v>1315</v>
      </c>
      <c r="L925" s="27" t="s">
        <v>56</v>
      </c>
      <c r="M925" s="27" t="s">
        <v>66</v>
      </c>
      <c r="N925" s="27">
        <v>8</v>
      </c>
      <c r="O925" s="27" t="s">
        <v>53</v>
      </c>
      <c r="P925" s="27" t="s">
        <v>57</v>
      </c>
      <c r="Q925" s="27">
        <v>2016</v>
      </c>
      <c r="R925" s="27" t="s">
        <v>772</v>
      </c>
      <c r="S925" s="27" t="s">
        <v>53</v>
      </c>
      <c r="T925" s="27"/>
      <c r="U925" s="27"/>
      <c r="V925" s="27" t="s">
        <v>1354</v>
      </c>
      <c r="W925" s="27">
        <v>14.2867</v>
      </c>
      <c r="X925" s="27">
        <v>-83.796710000000004</v>
      </c>
      <c r="Y925" s="27" t="s">
        <v>1983</v>
      </c>
      <c r="Z925" s="27" t="s">
        <v>1982</v>
      </c>
      <c r="AA925" s="27" t="s">
        <v>1928</v>
      </c>
      <c r="AB925" s="28">
        <f t="shared" si="114"/>
        <v>57.815444444444445</v>
      </c>
      <c r="AC925" s="28">
        <f ca="1">[3]!RandTruncNormal(AB925,VLOOKUP(Y925,$AZ$1:$BD$4,4,FALSE),0,VLOOKUP(Y925,$AZ$1:$BD$4,5,FALSE))</f>
        <v>71.76661500714556</v>
      </c>
      <c r="AD925" s="28">
        <f t="shared" si="115"/>
        <v>78.992111111111114</v>
      </c>
      <c r="AE925" s="28">
        <f ca="1">[3]!RandTruncNormal(AD925,VLOOKUP(Y925,$AZ$1:$BD$4,4,FALSE),0,VLOOKUP(Y925,$AZ$1:$BD$4,5,FALSE))</f>
        <v>74.051479120800209</v>
      </c>
      <c r="AF925" s="29">
        <f t="shared" si="112"/>
        <v>0.33333333333333331</v>
      </c>
      <c r="AG925" s="29">
        <f t="shared" si="113"/>
        <v>0.33333333333333331</v>
      </c>
      <c r="AH925" s="28">
        <f t="shared" si="119"/>
        <v>21.176666666666666</v>
      </c>
      <c r="AI925" s="28">
        <f t="shared" si="116"/>
        <v>21.176666666666666</v>
      </c>
      <c r="AJ925" s="13">
        <f t="shared" ca="1" si="117"/>
        <v>2.284864113654649</v>
      </c>
      <c r="AK925" s="68">
        <v>0</v>
      </c>
      <c r="AL925" s="68">
        <v>1</v>
      </c>
      <c r="AM925" s="68" t="str">
        <f t="shared" si="118"/>
        <v>Anthopogenic_roads</v>
      </c>
      <c r="AO925" s="68"/>
      <c r="AP925" s="68"/>
      <c r="AY925" s="68"/>
      <c r="AZ925" s="68"/>
    </row>
    <row r="926" spans="1:52">
      <c r="A926" s="27">
        <v>2272</v>
      </c>
      <c r="B926" s="27" t="s">
        <v>1356</v>
      </c>
      <c r="C926" s="27" t="s">
        <v>1164</v>
      </c>
      <c r="D926" s="27">
        <v>14.287000000000001</v>
      </c>
      <c r="E926" s="27">
        <v>-84.306790000000007</v>
      </c>
      <c r="F926" s="27" t="s">
        <v>65</v>
      </c>
      <c r="G926" s="27">
        <v>6</v>
      </c>
      <c r="H926" s="27" t="s">
        <v>56</v>
      </c>
      <c r="I926" s="27" t="s">
        <v>54</v>
      </c>
      <c r="J926" s="27">
        <v>2005</v>
      </c>
      <c r="K926" s="27" t="s">
        <v>1219</v>
      </c>
      <c r="L926" s="27" t="s">
        <v>56</v>
      </c>
      <c r="M926" s="27" t="s">
        <v>66</v>
      </c>
      <c r="N926" s="27">
        <v>7</v>
      </c>
      <c r="O926" s="27" t="s">
        <v>53</v>
      </c>
      <c r="P926" s="27" t="s">
        <v>57</v>
      </c>
      <c r="Q926" s="27">
        <v>2016</v>
      </c>
      <c r="R926" s="27" t="s">
        <v>1357</v>
      </c>
      <c r="S926" s="27" t="s">
        <v>53</v>
      </c>
      <c r="T926" s="27"/>
      <c r="U926" s="27"/>
      <c r="V926" s="27" t="s">
        <v>1356</v>
      </c>
      <c r="W926" s="27">
        <v>14.287000000000001</v>
      </c>
      <c r="X926" s="27">
        <v>-84.306790000000007</v>
      </c>
      <c r="Y926" s="27" t="s">
        <v>1983</v>
      </c>
      <c r="Z926" s="27" t="s">
        <v>1982</v>
      </c>
      <c r="AA926" s="27" t="s">
        <v>1929</v>
      </c>
      <c r="AB926" s="28">
        <f t="shared" si="114"/>
        <v>64.87433333333334</v>
      </c>
      <c r="AC926" s="28">
        <f ca="1">[3]!RandTruncNormal(AB926,VLOOKUP(Y926,$AZ$1:$BD$4,4,FALSE),0,VLOOKUP(Y926,$AZ$1:$BD$4,5,FALSE))</f>
        <v>44.612538431538439</v>
      </c>
      <c r="AD926" s="28">
        <f t="shared" si="115"/>
        <v>71.933222222222227</v>
      </c>
      <c r="AE926" s="28">
        <f ca="1">[3]!RandTruncNormal(AD926,VLOOKUP(Y926,$AZ$1:$BD$4,4,FALSE),0,VLOOKUP(Y926,$AZ$1:$BD$4,5,FALSE))</f>
        <v>89.959439807815144</v>
      </c>
      <c r="AF926" s="29">
        <f t="shared" si="112"/>
        <v>0.1111111111111111</v>
      </c>
      <c r="AG926" s="29">
        <f t="shared" si="113"/>
        <v>0</v>
      </c>
      <c r="AH926" s="28">
        <f t="shared" si="119"/>
        <v>0</v>
      </c>
      <c r="AI926" s="28">
        <f t="shared" si="116"/>
        <v>7.0588888888888883</v>
      </c>
      <c r="AJ926" s="13">
        <f t="shared" ca="1" si="117"/>
        <v>45.346901376276705</v>
      </c>
      <c r="AK926" s="68">
        <v>1</v>
      </c>
      <c r="AL926" s="68">
        <v>0</v>
      </c>
      <c r="AM926" s="68" t="str">
        <f t="shared" si="118"/>
        <v>Anthropogenic_rivers</v>
      </c>
      <c r="AO926" s="68"/>
      <c r="AP926" s="68"/>
      <c r="AY926" s="68"/>
      <c r="AZ926" s="68"/>
    </row>
    <row r="927" spans="1:52">
      <c r="A927" s="27">
        <v>2276</v>
      </c>
      <c r="B927" s="27" t="s">
        <v>1361</v>
      </c>
      <c r="C927" s="27" t="s">
        <v>1164</v>
      </c>
      <c r="D927" s="27">
        <v>14.287380000000001</v>
      </c>
      <c r="E927" s="27">
        <v>-84.986909999999995</v>
      </c>
      <c r="F927" s="27" t="s">
        <v>65</v>
      </c>
      <c r="G927" s="27">
        <v>6</v>
      </c>
      <c r="H927" s="27" t="s">
        <v>53</v>
      </c>
      <c r="I927" s="27" t="s">
        <v>54</v>
      </c>
      <c r="J927" s="27">
        <v>2005</v>
      </c>
      <c r="K927" s="27" t="s">
        <v>1219</v>
      </c>
      <c r="L927" s="27" t="s">
        <v>56</v>
      </c>
      <c r="M927" s="27" t="s">
        <v>65</v>
      </c>
      <c r="N927" s="27">
        <v>5</v>
      </c>
      <c r="O927" s="27" t="s">
        <v>53</v>
      </c>
      <c r="P927" s="27" t="s">
        <v>57</v>
      </c>
      <c r="Q927" s="27">
        <v>2016</v>
      </c>
      <c r="R927" s="27" t="s">
        <v>1360</v>
      </c>
      <c r="S927" s="27" t="s">
        <v>53</v>
      </c>
      <c r="T927" s="27"/>
      <c r="U927" s="27"/>
      <c r="V927" s="27" t="s">
        <v>1361</v>
      </c>
      <c r="W927" s="27">
        <v>14.287380000000001</v>
      </c>
      <c r="X927" s="27">
        <v>-84.986909999999995</v>
      </c>
      <c r="Y927" s="27" t="s">
        <v>1983</v>
      </c>
      <c r="Z927" s="27" t="s">
        <v>1977</v>
      </c>
      <c r="AA927" s="27" t="s">
        <v>1929</v>
      </c>
      <c r="AB927" s="28">
        <f t="shared" si="114"/>
        <v>64.87433333333334</v>
      </c>
      <c r="AC927" s="28">
        <f ca="1">[3]!RandTruncNormal(AB927,VLOOKUP(Y927,$AZ$1:$BD$4,4,FALSE),0,VLOOKUP(Y927,$AZ$1:$BD$4,5,FALSE))</f>
        <v>33.133219218115599</v>
      </c>
      <c r="AD927" s="28">
        <f t="shared" si="115"/>
        <v>57.815444444444445</v>
      </c>
      <c r="AE927" s="28">
        <f ca="1">[3]!RandTruncNormal(AD927,VLOOKUP(Y927,$AZ$1:$BD$4,4,FALSE),0,VLOOKUP(Y927,$AZ$1:$BD$4,5,FALSE))</f>
        <v>89.877100426818757</v>
      </c>
      <c r="AF927" s="29">
        <f t="shared" si="112"/>
        <v>-0.1111111111111111</v>
      </c>
      <c r="AG927" s="29">
        <f t="shared" si="113"/>
        <v>0</v>
      </c>
      <c r="AH927" s="28">
        <f t="shared" si="119"/>
        <v>0</v>
      </c>
      <c r="AI927" s="28">
        <f t="shared" si="116"/>
        <v>-7.0588888888888883</v>
      </c>
      <c r="AJ927" s="13">
        <f t="shared" ca="1" si="117"/>
        <v>56.743881208703158</v>
      </c>
      <c r="AK927" s="68">
        <v>0</v>
      </c>
      <c r="AL927" s="68">
        <v>0</v>
      </c>
      <c r="AM927" s="68" t="str">
        <f t="shared" si="118"/>
        <v>Non-Anthropogenic</v>
      </c>
      <c r="AO927" s="68"/>
      <c r="AP927" s="68"/>
      <c r="AY927" s="68"/>
      <c r="AZ927" s="68"/>
    </row>
    <row r="928" spans="1:52">
      <c r="A928" s="27">
        <v>2277</v>
      </c>
      <c r="B928" s="27" t="s">
        <v>1362</v>
      </c>
      <c r="C928" s="27" t="s">
        <v>1164</v>
      </c>
      <c r="D928" s="27">
        <v>12.546049999999999</v>
      </c>
      <c r="E928" s="27">
        <v>-83.584869999999995</v>
      </c>
      <c r="F928" s="27" t="s">
        <v>66</v>
      </c>
      <c r="G928" s="27">
        <v>8</v>
      </c>
      <c r="H928" s="27" t="s">
        <v>53</v>
      </c>
      <c r="I928" s="27" t="s">
        <v>54</v>
      </c>
      <c r="J928" s="27">
        <v>2005</v>
      </c>
      <c r="K928" s="27" t="s">
        <v>1209</v>
      </c>
      <c r="L928" s="27" t="s">
        <v>56</v>
      </c>
      <c r="M928" s="27" t="s">
        <v>65</v>
      </c>
      <c r="N928" s="27">
        <v>5</v>
      </c>
      <c r="O928" s="27" t="s">
        <v>53</v>
      </c>
      <c r="P928" s="27" t="s">
        <v>57</v>
      </c>
      <c r="Q928" s="27">
        <v>2015</v>
      </c>
      <c r="R928" s="27" t="s">
        <v>1363</v>
      </c>
      <c r="S928" s="27" t="s">
        <v>53</v>
      </c>
      <c r="T928" s="27"/>
      <c r="U928" s="27"/>
      <c r="V928" s="27" t="s">
        <v>1362</v>
      </c>
      <c r="W928" s="27">
        <v>12.546049999999999</v>
      </c>
      <c r="X928" s="27">
        <v>-83.584869999999995</v>
      </c>
      <c r="Y928" s="27" t="s">
        <v>1983</v>
      </c>
      <c r="Z928" s="27" t="s">
        <v>1977</v>
      </c>
      <c r="AA928" s="27" t="s">
        <v>1929</v>
      </c>
      <c r="AB928" s="28">
        <f t="shared" si="114"/>
        <v>78.992111111111114</v>
      </c>
      <c r="AC928" s="28">
        <f ca="1">[3]!RandTruncNormal(AB928,VLOOKUP(Y928,$AZ$1:$BD$4,4,FALSE),0,VLOOKUP(Y928,$AZ$1:$BD$4,5,FALSE))</f>
        <v>80.620635931496182</v>
      </c>
      <c r="AD928" s="28">
        <f t="shared" si="115"/>
        <v>57.815444444444445</v>
      </c>
      <c r="AE928" s="28">
        <f ca="1">[3]!RandTruncNormal(AD928,VLOOKUP(Y928,$AZ$1:$BD$4,4,FALSE),0,VLOOKUP(Y928,$AZ$1:$BD$4,5,FALSE))</f>
        <v>78.353135271916685</v>
      </c>
      <c r="AF928" s="29">
        <f t="shared" si="112"/>
        <v>-0.33333333333333331</v>
      </c>
      <c r="AG928" s="29">
        <f t="shared" si="113"/>
        <v>-0.33333333333333331</v>
      </c>
      <c r="AH928" s="28">
        <f t="shared" si="119"/>
        <v>-21.176666666666666</v>
      </c>
      <c r="AI928" s="28">
        <f t="shared" si="116"/>
        <v>-21.176666666666666</v>
      </c>
      <c r="AJ928" s="13">
        <f t="shared" ca="1" si="117"/>
        <v>-2.2675006595794969</v>
      </c>
      <c r="AK928" s="68">
        <v>0</v>
      </c>
      <c r="AL928" s="68">
        <v>0</v>
      </c>
      <c r="AM928" s="68" t="str">
        <f t="shared" si="118"/>
        <v>Non-Anthropogenic</v>
      </c>
      <c r="AO928" s="68"/>
      <c r="AP928" s="68"/>
      <c r="AY928" s="68"/>
      <c r="AZ928" s="68"/>
    </row>
    <row r="929" spans="1:52">
      <c r="A929" s="27">
        <v>2279</v>
      </c>
      <c r="B929" s="27" t="s">
        <v>1364</v>
      </c>
      <c r="C929" s="27" t="s">
        <v>1164</v>
      </c>
      <c r="D929" s="27">
        <v>11.652469999999999</v>
      </c>
      <c r="E929" s="27">
        <v>-84.476609999999994</v>
      </c>
      <c r="F929" s="27" t="s">
        <v>65</v>
      </c>
      <c r="G929" s="27">
        <v>3</v>
      </c>
      <c r="H929" s="27" t="s">
        <v>53</v>
      </c>
      <c r="I929" s="27" t="s">
        <v>54</v>
      </c>
      <c r="J929" s="27">
        <v>2005</v>
      </c>
      <c r="K929" s="27" t="s">
        <v>820</v>
      </c>
      <c r="L929" s="27" t="s">
        <v>56</v>
      </c>
      <c r="M929" s="27" t="s">
        <v>65</v>
      </c>
      <c r="N929" s="27">
        <v>4</v>
      </c>
      <c r="O929" s="27" t="s">
        <v>53</v>
      </c>
      <c r="P929" s="27" t="s">
        <v>57</v>
      </c>
      <c r="Q929" s="27">
        <v>2016</v>
      </c>
      <c r="R929" s="27" t="s">
        <v>1249</v>
      </c>
      <c r="S929" s="27" t="s">
        <v>53</v>
      </c>
      <c r="T929" s="27"/>
      <c r="U929" s="27"/>
      <c r="V929" s="27" t="s">
        <v>1364</v>
      </c>
      <c r="W929" s="27">
        <v>11.652469999999999</v>
      </c>
      <c r="X929" s="27">
        <v>-84.476609999999994</v>
      </c>
      <c r="Y929" s="27" t="s">
        <v>1983</v>
      </c>
      <c r="Z929" s="27" t="s">
        <v>1982</v>
      </c>
      <c r="AA929" s="27" t="s">
        <v>1928</v>
      </c>
      <c r="AB929" s="28">
        <f t="shared" si="114"/>
        <v>43.697666666666663</v>
      </c>
      <c r="AC929" s="28">
        <f ca="1">[3]!RandTruncNormal(AB929,VLOOKUP(Y929,$AZ$1:$BD$4,4,FALSE),0,VLOOKUP(Y929,$AZ$1:$BD$4,5,FALSE))</f>
        <v>88.378936932749383</v>
      </c>
      <c r="AD929" s="28">
        <f t="shared" si="115"/>
        <v>50.756555555555551</v>
      </c>
      <c r="AE929" s="28">
        <f ca="1">[3]!RandTruncNormal(AD929,VLOOKUP(Y929,$AZ$1:$BD$4,4,FALSE),0,VLOOKUP(Y929,$AZ$1:$BD$4,5,FALSE))</f>
        <v>38.927326313987386</v>
      </c>
      <c r="AF929" s="29">
        <f t="shared" si="112"/>
        <v>0.1111111111111111</v>
      </c>
      <c r="AG929" s="29">
        <f t="shared" si="113"/>
        <v>0</v>
      </c>
      <c r="AH929" s="28">
        <f t="shared" si="119"/>
        <v>0</v>
      </c>
      <c r="AI929" s="28">
        <f t="shared" si="116"/>
        <v>7.0588888888888883</v>
      </c>
      <c r="AJ929" s="13">
        <f t="shared" ca="1" si="117"/>
        <v>-49.451610618761997</v>
      </c>
      <c r="AK929" s="68">
        <v>1</v>
      </c>
      <c r="AL929" s="68">
        <v>1</v>
      </c>
      <c r="AM929" s="68" t="str">
        <f t="shared" si="118"/>
        <v>Anthropogenic_roads_rivers</v>
      </c>
      <c r="AO929" s="68"/>
      <c r="AP929" s="68"/>
      <c r="AY929" s="68"/>
      <c r="AZ929" s="68"/>
    </row>
    <row r="930" spans="1:52">
      <c r="A930" s="27">
        <v>2280</v>
      </c>
      <c r="B930" s="27" t="s">
        <v>1365</v>
      </c>
      <c r="C930" s="27" t="s">
        <v>1164</v>
      </c>
      <c r="D930" s="27">
        <v>13.438420000000001</v>
      </c>
      <c r="E930" s="27">
        <v>-83.584270000000004</v>
      </c>
      <c r="F930" s="27" t="s">
        <v>65</v>
      </c>
      <c r="G930" s="27">
        <v>6</v>
      </c>
      <c r="H930" s="27" t="s">
        <v>53</v>
      </c>
      <c r="I930" s="27" t="s">
        <v>54</v>
      </c>
      <c r="J930" s="27">
        <v>2005</v>
      </c>
      <c r="K930" s="27" t="s">
        <v>1209</v>
      </c>
      <c r="L930" s="27" t="s">
        <v>56</v>
      </c>
      <c r="M930" s="27" t="s">
        <v>66</v>
      </c>
      <c r="N930" s="27">
        <v>7</v>
      </c>
      <c r="O930" s="27" t="s">
        <v>53</v>
      </c>
      <c r="P930" s="27" t="s">
        <v>57</v>
      </c>
      <c r="Q930" s="27">
        <v>2016</v>
      </c>
      <c r="R930" s="27" t="s">
        <v>736</v>
      </c>
      <c r="S930" s="27" t="s">
        <v>53</v>
      </c>
      <c r="T930" s="27"/>
      <c r="U930" s="27"/>
      <c r="V930" s="27" t="s">
        <v>1365</v>
      </c>
      <c r="W930" s="27">
        <v>13.438420000000001</v>
      </c>
      <c r="X930" s="27">
        <v>-83.584270000000004</v>
      </c>
      <c r="Y930" s="27" t="s">
        <v>1983</v>
      </c>
      <c r="Z930" s="27" t="s">
        <v>1982</v>
      </c>
      <c r="AA930" s="27" t="s">
        <v>1929</v>
      </c>
      <c r="AB930" s="28">
        <f t="shared" si="114"/>
        <v>64.87433333333334</v>
      </c>
      <c r="AC930" s="28">
        <f ca="1">[3]!RandTruncNormal(AB930,VLOOKUP(Y930,$AZ$1:$BD$4,4,FALSE),0,VLOOKUP(Y930,$AZ$1:$BD$4,5,FALSE))</f>
        <v>81.6689464114298</v>
      </c>
      <c r="AD930" s="28">
        <f t="shared" si="115"/>
        <v>71.933222222222227</v>
      </c>
      <c r="AE930" s="28">
        <f ca="1">[3]!RandTruncNormal(AD930,VLOOKUP(Y930,$AZ$1:$BD$4,4,FALSE),0,VLOOKUP(Y930,$AZ$1:$BD$4,5,FALSE))</f>
        <v>122.18039586927368</v>
      </c>
      <c r="AF930" s="29">
        <f t="shared" si="112"/>
        <v>0.1111111111111111</v>
      </c>
      <c r="AG930" s="29">
        <f t="shared" si="113"/>
        <v>0</v>
      </c>
      <c r="AH930" s="28">
        <f t="shared" si="119"/>
        <v>0</v>
      </c>
      <c r="AI930" s="28">
        <f t="shared" si="116"/>
        <v>7.0588888888888883</v>
      </c>
      <c r="AJ930" s="13">
        <f t="shared" ca="1" si="117"/>
        <v>40.511449457843881</v>
      </c>
      <c r="AK930" s="68">
        <v>0</v>
      </c>
      <c r="AL930" s="68">
        <v>0</v>
      </c>
      <c r="AM930" s="68" t="str">
        <f t="shared" si="118"/>
        <v>Non-Anthropogenic</v>
      </c>
      <c r="AO930" s="68"/>
      <c r="AP930" s="68"/>
      <c r="AY930" s="68"/>
      <c r="AZ930" s="68"/>
    </row>
    <row r="931" spans="1:52">
      <c r="A931" s="27">
        <v>2283</v>
      </c>
      <c r="B931" s="27" t="s">
        <v>1367</v>
      </c>
      <c r="C931" s="27" t="s">
        <v>1164</v>
      </c>
      <c r="D931" s="27">
        <v>14.201700000000001</v>
      </c>
      <c r="E931" s="27">
        <v>-83.795559999999995</v>
      </c>
      <c r="F931" s="27" t="s">
        <v>66</v>
      </c>
      <c r="G931" s="27">
        <v>9</v>
      </c>
      <c r="H931" s="27" t="s">
        <v>53</v>
      </c>
      <c r="I931" s="27" t="s">
        <v>54</v>
      </c>
      <c r="J931" s="27">
        <v>2004</v>
      </c>
      <c r="K931" s="27" t="s">
        <v>1215</v>
      </c>
      <c r="L931" s="27" t="s">
        <v>56</v>
      </c>
      <c r="M931" s="27" t="s">
        <v>66</v>
      </c>
      <c r="N931" s="27">
        <v>7</v>
      </c>
      <c r="O931" s="27" t="s">
        <v>53</v>
      </c>
      <c r="P931" s="27" t="s">
        <v>57</v>
      </c>
      <c r="Q931" s="27">
        <v>2016</v>
      </c>
      <c r="R931" s="27" t="s">
        <v>772</v>
      </c>
      <c r="S931" s="27" t="s">
        <v>53</v>
      </c>
      <c r="T931" s="27"/>
      <c r="U931" s="27"/>
      <c r="V931" s="27" t="s">
        <v>1367</v>
      </c>
      <c r="W931" s="27">
        <v>14.201700000000001</v>
      </c>
      <c r="X931" s="27">
        <v>-83.795559999999995</v>
      </c>
      <c r="Y931" s="27" t="s">
        <v>1983</v>
      </c>
      <c r="Z931" s="27" t="s">
        <v>1977</v>
      </c>
      <c r="AA931" s="27" t="s">
        <v>1929</v>
      </c>
      <c r="AB931" s="28">
        <f t="shared" si="114"/>
        <v>86.051000000000002</v>
      </c>
      <c r="AC931" s="28">
        <f ca="1">[3]!RandTruncNormal(AB931,VLOOKUP(Y931,$AZ$1:$BD$4,4,FALSE),0,VLOOKUP(Y931,$AZ$1:$BD$4,5,FALSE))</f>
        <v>115.23809732076427</v>
      </c>
      <c r="AD931" s="28">
        <f t="shared" si="115"/>
        <v>71.933222222222227</v>
      </c>
      <c r="AE931" s="28">
        <f ca="1">[3]!RandTruncNormal(AD931,VLOOKUP(Y931,$AZ$1:$BD$4,4,FALSE),0,VLOOKUP(Y931,$AZ$1:$BD$4,5,FALSE))</f>
        <v>92.708855781487657</v>
      </c>
      <c r="AF931" s="29">
        <f t="shared" si="112"/>
        <v>-0.22222222222222221</v>
      </c>
      <c r="AG931" s="29">
        <f t="shared" si="113"/>
        <v>-0.22222222222222221</v>
      </c>
      <c r="AH931" s="28">
        <f t="shared" si="119"/>
        <v>-14.117777777777777</v>
      </c>
      <c r="AI931" s="28">
        <f t="shared" si="116"/>
        <v>-14.117777777777777</v>
      </c>
      <c r="AJ931" s="13">
        <f t="shared" ca="1" si="117"/>
        <v>-22.529241539276612</v>
      </c>
      <c r="AK931" s="68">
        <v>0</v>
      </c>
      <c r="AL931" s="68">
        <v>0</v>
      </c>
      <c r="AM931" s="68" t="str">
        <f t="shared" si="118"/>
        <v>Non-Anthropogenic</v>
      </c>
      <c r="AO931" s="68"/>
      <c r="AP931" s="68"/>
      <c r="AY931" s="68"/>
      <c r="AZ931" s="68"/>
    </row>
    <row r="932" spans="1:52">
      <c r="A932" s="27">
        <v>2287</v>
      </c>
      <c r="B932" s="27" t="s">
        <v>1370</v>
      </c>
      <c r="C932" s="27" t="s">
        <v>1164</v>
      </c>
      <c r="D932" s="27">
        <v>14.202</v>
      </c>
      <c r="E932" s="27">
        <v>-84.30583</v>
      </c>
      <c r="F932" s="27" t="s">
        <v>66</v>
      </c>
      <c r="G932" s="27">
        <v>9</v>
      </c>
      <c r="H932" s="27" t="s">
        <v>53</v>
      </c>
      <c r="I932" s="27" t="s">
        <v>54</v>
      </c>
      <c r="J932" s="27">
        <v>2005</v>
      </c>
      <c r="K932" s="27" t="s">
        <v>1219</v>
      </c>
      <c r="L932" s="27" t="s">
        <v>56</v>
      </c>
      <c r="M932" s="27" t="s">
        <v>66</v>
      </c>
      <c r="N932" s="27">
        <v>9</v>
      </c>
      <c r="O932" s="27" t="s">
        <v>53</v>
      </c>
      <c r="P932" s="27" t="s">
        <v>870</v>
      </c>
      <c r="Q932" s="27">
        <v>2018</v>
      </c>
      <c r="R932" s="27"/>
      <c r="S932" s="27" t="s">
        <v>53</v>
      </c>
      <c r="T932" s="27"/>
      <c r="U932" s="27"/>
      <c r="V932" s="27" t="s">
        <v>1370</v>
      </c>
      <c r="W932" s="27">
        <v>14.202</v>
      </c>
      <c r="X932" s="27">
        <v>-84.30583</v>
      </c>
      <c r="Y932" s="27" t="s">
        <v>1983</v>
      </c>
      <c r="Z932" s="27" t="s">
        <v>1979</v>
      </c>
      <c r="AA932" s="27" t="s">
        <v>1929</v>
      </c>
      <c r="AB932" s="28">
        <f t="shared" si="114"/>
        <v>86.051000000000002</v>
      </c>
      <c r="AC932" s="28">
        <f ca="1">[3]!RandTruncNormal(AB932,VLOOKUP(Y932,$AZ$1:$BD$4,4,FALSE),0,VLOOKUP(Y932,$AZ$1:$BD$4,5,FALSE))</f>
        <v>64.231138861028029</v>
      </c>
      <c r="AD932" s="28">
        <f t="shared" si="115"/>
        <v>86.051000000000002</v>
      </c>
      <c r="AE932" s="28">
        <f ca="1">[3]!RandTruncNormal(AD932,VLOOKUP(Y932,$AZ$1:$BD$4,4,FALSE),0,VLOOKUP(Y932,$AZ$1:$BD$4,5,FALSE))</f>
        <v>120.97825467210711</v>
      </c>
      <c r="AF932" s="29">
        <f t="shared" si="112"/>
        <v>0</v>
      </c>
      <c r="AG932" s="29">
        <f t="shared" si="113"/>
        <v>0</v>
      </c>
      <c r="AH932" s="28">
        <f t="shared" si="119"/>
        <v>0</v>
      </c>
      <c r="AI932" s="28">
        <f t="shared" si="116"/>
        <v>0</v>
      </c>
      <c r="AJ932" s="13">
        <f t="shared" ca="1" si="117"/>
        <v>56.747115811079084</v>
      </c>
      <c r="AK932" s="68">
        <v>0</v>
      </c>
      <c r="AL932" s="68">
        <v>0</v>
      </c>
      <c r="AM932" s="68" t="str">
        <f t="shared" si="118"/>
        <v>Non-Anthropogenic</v>
      </c>
      <c r="AO932" s="68"/>
      <c r="AP932" s="68"/>
      <c r="AY932" s="68"/>
      <c r="AZ932" s="68"/>
    </row>
    <row r="933" spans="1:52">
      <c r="A933" s="27">
        <v>2290</v>
      </c>
      <c r="B933" s="27" t="s">
        <v>1371</v>
      </c>
      <c r="C933" s="27" t="s">
        <v>1164</v>
      </c>
      <c r="D933" s="27">
        <v>14.20298</v>
      </c>
      <c r="E933" s="27">
        <v>-84.560959999999994</v>
      </c>
      <c r="F933" s="27" t="s">
        <v>66</v>
      </c>
      <c r="G933" s="27">
        <v>8</v>
      </c>
      <c r="H933" s="27" t="s">
        <v>56</v>
      </c>
      <c r="I933" s="27" t="s">
        <v>54</v>
      </c>
      <c r="J933" s="27">
        <v>2005</v>
      </c>
      <c r="K933" s="27" t="s">
        <v>1294</v>
      </c>
      <c r="L933" s="27" t="s">
        <v>56</v>
      </c>
      <c r="M933" s="27" t="s">
        <v>66</v>
      </c>
      <c r="N933" s="27">
        <v>8</v>
      </c>
      <c r="O933" s="27" t="s">
        <v>56</v>
      </c>
      <c r="P933" s="27" t="s">
        <v>57</v>
      </c>
      <c r="Q933" s="27">
        <v>2016</v>
      </c>
      <c r="R933" s="27" t="s">
        <v>1359</v>
      </c>
      <c r="S933" s="27" t="s">
        <v>53</v>
      </c>
      <c r="T933" s="27"/>
      <c r="U933" s="27"/>
      <c r="V933" s="27" t="s">
        <v>1371</v>
      </c>
      <c r="W933" s="27">
        <v>14.20298</v>
      </c>
      <c r="X933" s="27">
        <v>-84.560959999999994</v>
      </c>
      <c r="Y933" s="27" t="s">
        <v>1983</v>
      </c>
      <c r="Z933" s="27" t="s">
        <v>1979</v>
      </c>
      <c r="AA933" s="27" t="s">
        <v>1929</v>
      </c>
      <c r="AB933" s="28">
        <f t="shared" si="114"/>
        <v>78.992111111111114</v>
      </c>
      <c r="AC933" s="28">
        <f ca="1">[3]!RandTruncNormal(AB933,VLOOKUP(Y933,$AZ$1:$BD$4,4,FALSE),0,VLOOKUP(Y933,$AZ$1:$BD$4,5,FALSE))</f>
        <v>96.715065586388931</v>
      </c>
      <c r="AD933" s="28">
        <f t="shared" si="115"/>
        <v>78.992111111111114</v>
      </c>
      <c r="AE933" s="28">
        <f ca="1">[3]!RandTruncNormal(AD933,VLOOKUP(Y933,$AZ$1:$BD$4,4,FALSE),0,VLOOKUP(Y933,$AZ$1:$BD$4,5,FALSE))</f>
        <v>46.287684809264235</v>
      </c>
      <c r="AF933" s="29">
        <f t="shared" si="112"/>
        <v>0</v>
      </c>
      <c r="AG933" s="29">
        <f t="shared" si="113"/>
        <v>0</v>
      </c>
      <c r="AH933" s="28">
        <f t="shared" si="119"/>
        <v>0</v>
      </c>
      <c r="AI933" s="28">
        <f t="shared" si="116"/>
        <v>0</v>
      </c>
      <c r="AJ933" s="13">
        <f t="shared" ca="1" si="117"/>
        <v>-50.427380777124696</v>
      </c>
      <c r="AK933" s="68">
        <v>0</v>
      </c>
      <c r="AL933" s="68">
        <v>0</v>
      </c>
      <c r="AM933" s="68" t="str">
        <f t="shared" si="118"/>
        <v>Non-Anthropogenic</v>
      </c>
      <c r="AO933" s="68"/>
      <c r="AP933" s="68"/>
      <c r="AY933" s="68"/>
      <c r="AZ933" s="68"/>
    </row>
    <row r="934" spans="1:52">
      <c r="A934" s="27">
        <v>2291</v>
      </c>
      <c r="B934" s="27" t="s">
        <v>1372</v>
      </c>
      <c r="C934" s="27" t="s">
        <v>1164</v>
      </c>
      <c r="D934" s="27">
        <v>14.20229</v>
      </c>
      <c r="E934" s="27">
        <v>-84.816109999999995</v>
      </c>
      <c r="F934" s="27" t="s">
        <v>66</v>
      </c>
      <c r="G934" s="27">
        <v>8</v>
      </c>
      <c r="H934" s="27" t="s">
        <v>53</v>
      </c>
      <c r="I934" s="27" t="s">
        <v>54</v>
      </c>
      <c r="J934" s="27">
        <v>2005</v>
      </c>
      <c r="K934" s="27" t="s">
        <v>1294</v>
      </c>
      <c r="L934" s="27" t="s">
        <v>56</v>
      </c>
      <c r="M934" s="27" t="s">
        <v>66</v>
      </c>
      <c r="N934" s="27">
        <v>8</v>
      </c>
      <c r="O934" s="27" t="s">
        <v>53</v>
      </c>
      <c r="P934" s="27" t="s">
        <v>57</v>
      </c>
      <c r="Q934" s="27">
        <v>2016</v>
      </c>
      <c r="R934" s="27" t="s">
        <v>1360</v>
      </c>
      <c r="S934" s="27" t="s">
        <v>53</v>
      </c>
      <c r="T934" s="27"/>
      <c r="U934" s="27"/>
      <c r="V934" s="27" t="s">
        <v>1372</v>
      </c>
      <c r="W934" s="27">
        <v>14.20229</v>
      </c>
      <c r="X934" s="27">
        <v>-84.816109999999995</v>
      </c>
      <c r="Y934" s="27" t="s">
        <v>1983</v>
      </c>
      <c r="Z934" s="27" t="s">
        <v>1979</v>
      </c>
      <c r="AA934" s="27" t="s">
        <v>1929</v>
      </c>
      <c r="AB934" s="28">
        <f t="shared" si="114"/>
        <v>78.992111111111114</v>
      </c>
      <c r="AC934" s="28">
        <f ca="1">[3]!RandTruncNormal(AB934,VLOOKUP(Y934,$AZ$1:$BD$4,4,FALSE),0,VLOOKUP(Y934,$AZ$1:$BD$4,5,FALSE))</f>
        <v>109.1866238310855</v>
      </c>
      <c r="AD934" s="28">
        <f t="shared" si="115"/>
        <v>78.992111111111114</v>
      </c>
      <c r="AE934" s="28">
        <f ca="1">[3]!RandTruncNormal(AD934,VLOOKUP(Y934,$AZ$1:$BD$4,4,FALSE),0,VLOOKUP(Y934,$AZ$1:$BD$4,5,FALSE))</f>
        <v>99.058076067258682</v>
      </c>
      <c r="AF934" s="29">
        <f t="shared" si="112"/>
        <v>0</v>
      </c>
      <c r="AG934" s="29">
        <f t="shared" si="113"/>
        <v>0</v>
      </c>
      <c r="AH934" s="28">
        <f t="shared" si="119"/>
        <v>0</v>
      </c>
      <c r="AI934" s="28">
        <f t="shared" si="116"/>
        <v>0</v>
      </c>
      <c r="AJ934" s="13">
        <f t="shared" ca="1" si="117"/>
        <v>-10.128547763826816</v>
      </c>
      <c r="AK934" s="68">
        <v>0</v>
      </c>
      <c r="AL934" s="68">
        <v>0</v>
      </c>
      <c r="AM934" s="68" t="str">
        <f t="shared" si="118"/>
        <v>Non-Anthropogenic</v>
      </c>
      <c r="AO934" s="68"/>
      <c r="AP934" s="68"/>
      <c r="AY934" s="68"/>
      <c r="AZ934" s="68"/>
    </row>
    <row r="935" spans="1:52">
      <c r="A935" s="27">
        <v>2292</v>
      </c>
      <c r="B935" s="27" t="s">
        <v>1373</v>
      </c>
      <c r="C935" s="27" t="s">
        <v>1164</v>
      </c>
      <c r="D935" s="27">
        <v>14.20309</v>
      </c>
      <c r="E935" s="27">
        <v>-85.071240000000003</v>
      </c>
      <c r="F935" s="27" t="s">
        <v>66</v>
      </c>
      <c r="G935" s="27">
        <v>8</v>
      </c>
      <c r="H935" s="27" t="s">
        <v>56</v>
      </c>
      <c r="I935" s="27" t="s">
        <v>54</v>
      </c>
      <c r="J935" s="27">
        <v>2005</v>
      </c>
      <c r="K935" s="27" t="s">
        <v>1219</v>
      </c>
      <c r="L935" s="27" t="s">
        <v>56</v>
      </c>
      <c r="M935" s="27" t="s">
        <v>66</v>
      </c>
      <c r="N935" s="27">
        <v>8</v>
      </c>
      <c r="O935" s="27" t="s">
        <v>53</v>
      </c>
      <c r="P935" s="27" t="s">
        <v>57</v>
      </c>
      <c r="Q935" s="27">
        <v>2016</v>
      </c>
      <c r="R935" s="27" t="s">
        <v>1374</v>
      </c>
      <c r="S935" s="27" t="s">
        <v>53</v>
      </c>
      <c r="T935" s="27"/>
      <c r="U935" s="27"/>
      <c r="V935" s="27" t="s">
        <v>1373</v>
      </c>
      <c r="W935" s="27">
        <v>14.20309</v>
      </c>
      <c r="X935" s="27">
        <v>-85.071240000000003</v>
      </c>
      <c r="Y935" s="27" t="s">
        <v>1983</v>
      </c>
      <c r="Z935" s="27" t="s">
        <v>1979</v>
      </c>
      <c r="AA935" s="27" t="s">
        <v>1929</v>
      </c>
      <c r="AB935" s="28">
        <f t="shared" si="114"/>
        <v>78.992111111111114</v>
      </c>
      <c r="AC935" s="28">
        <f ca="1">[3]!RandTruncNormal(AB935,VLOOKUP(Y935,$AZ$1:$BD$4,4,FALSE),0,VLOOKUP(Y935,$AZ$1:$BD$4,5,FALSE))</f>
        <v>157.66371762987663</v>
      </c>
      <c r="AD935" s="28">
        <f t="shared" si="115"/>
        <v>78.992111111111114</v>
      </c>
      <c r="AE935" s="28">
        <f ca="1">[3]!RandTruncNormal(AD935,VLOOKUP(Y935,$AZ$1:$BD$4,4,FALSE),0,VLOOKUP(Y935,$AZ$1:$BD$4,5,FALSE))</f>
        <v>38.832158416740988</v>
      </c>
      <c r="AF935" s="29">
        <f t="shared" si="112"/>
        <v>0</v>
      </c>
      <c r="AG935" s="29">
        <f t="shared" si="113"/>
        <v>0</v>
      </c>
      <c r="AH935" s="28">
        <f t="shared" si="119"/>
        <v>0</v>
      </c>
      <c r="AI935" s="28">
        <f t="shared" si="116"/>
        <v>0</v>
      </c>
      <c r="AJ935" s="13">
        <f t="shared" ca="1" si="117"/>
        <v>-118.83155921313565</v>
      </c>
      <c r="AK935" s="68">
        <v>0</v>
      </c>
      <c r="AL935" s="68">
        <v>0</v>
      </c>
      <c r="AM935" s="68" t="str">
        <f t="shared" si="118"/>
        <v>Non-Anthropogenic</v>
      </c>
      <c r="AO935" s="68"/>
      <c r="AP935" s="68"/>
      <c r="AY935" s="68"/>
      <c r="AZ935" s="68"/>
    </row>
    <row r="936" spans="1:52">
      <c r="A936" s="27">
        <v>2293</v>
      </c>
      <c r="B936" s="27" t="s">
        <v>1375</v>
      </c>
      <c r="C936" s="27" t="s">
        <v>1164</v>
      </c>
      <c r="D936" s="27">
        <v>11.56725</v>
      </c>
      <c r="E936" s="27">
        <v>-83.967299999999994</v>
      </c>
      <c r="F936" s="27" t="s">
        <v>66</v>
      </c>
      <c r="G936" s="27">
        <v>8</v>
      </c>
      <c r="H936" s="27" t="s">
        <v>53</v>
      </c>
      <c r="I936" s="27" t="s">
        <v>54</v>
      </c>
      <c r="J936" s="27">
        <v>2005</v>
      </c>
      <c r="K936" s="27" t="s">
        <v>820</v>
      </c>
      <c r="L936" s="27" t="s">
        <v>56</v>
      </c>
      <c r="M936" s="27" t="s">
        <v>65</v>
      </c>
      <c r="N936" s="27">
        <v>4</v>
      </c>
      <c r="O936" s="27" t="s">
        <v>53</v>
      </c>
      <c r="P936" s="27" t="s">
        <v>57</v>
      </c>
      <c r="Q936" s="27">
        <v>2016</v>
      </c>
      <c r="R936" s="27" t="s">
        <v>1256</v>
      </c>
      <c r="S936" s="27" t="s">
        <v>53</v>
      </c>
      <c r="T936" s="27"/>
      <c r="U936" s="27"/>
      <c r="V936" s="27" t="s">
        <v>1375</v>
      </c>
      <c r="W936" s="27">
        <v>11.56725</v>
      </c>
      <c r="X936" s="27">
        <v>-83.967299999999994</v>
      </c>
      <c r="Y936" s="27" t="s">
        <v>1983</v>
      </c>
      <c r="Z936" s="27" t="s">
        <v>1977</v>
      </c>
      <c r="AA936" s="27" t="s">
        <v>1929</v>
      </c>
      <c r="AB936" s="28">
        <f t="shared" si="114"/>
        <v>78.992111111111114</v>
      </c>
      <c r="AC936" s="28">
        <f ca="1">[3]!RandTruncNormal(AB936,VLOOKUP(Y936,$AZ$1:$BD$4,4,FALSE),0,VLOOKUP(Y936,$AZ$1:$BD$4,5,FALSE))</f>
        <v>22.438746927808641</v>
      </c>
      <c r="AD936" s="28">
        <f t="shared" si="115"/>
        <v>50.756555555555551</v>
      </c>
      <c r="AE936" s="28">
        <f ca="1">[3]!RandTruncNormal(AD936,VLOOKUP(Y936,$AZ$1:$BD$4,4,FALSE),0,VLOOKUP(Y936,$AZ$1:$BD$4,5,FALSE))</f>
        <v>49.733166582480472</v>
      </c>
      <c r="AF936" s="29">
        <f t="shared" si="112"/>
        <v>-0.44444444444444442</v>
      </c>
      <c r="AG936" s="29">
        <f t="shared" si="113"/>
        <v>-0.44444444444444442</v>
      </c>
      <c r="AH936" s="28">
        <f t="shared" si="119"/>
        <v>-28.235555555555553</v>
      </c>
      <c r="AI936" s="28">
        <f t="shared" si="116"/>
        <v>-28.235555555555553</v>
      </c>
      <c r="AJ936" s="13">
        <f t="shared" ca="1" si="117"/>
        <v>27.294419654671831</v>
      </c>
      <c r="AK936" s="68">
        <v>1</v>
      </c>
      <c r="AL936" s="68">
        <v>0</v>
      </c>
      <c r="AM936" s="68" t="str">
        <f t="shared" si="118"/>
        <v>Anthropogenic_rivers</v>
      </c>
      <c r="AO936" s="68"/>
      <c r="AP936" s="68"/>
      <c r="AY936" s="68"/>
      <c r="AZ936" s="68"/>
    </row>
    <row r="937" spans="1:52">
      <c r="A937" s="27">
        <v>2294</v>
      </c>
      <c r="B937" s="27" t="s">
        <v>1376</v>
      </c>
      <c r="C937" s="27" t="s">
        <v>1164</v>
      </c>
      <c r="D937" s="27">
        <v>13.353429999999999</v>
      </c>
      <c r="E937" s="27">
        <v>-83.584280000000007</v>
      </c>
      <c r="F937" s="27" t="s">
        <v>65</v>
      </c>
      <c r="G937" s="27">
        <v>4</v>
      </c>
      <c r="H937" s="27" t="s">
        <v>53</v>
      </c>
      <c r="I937" s="27" t="s">
        <v>54</v>
      </c>
      <c r="J937" s="27">
        <v>2005</v>
      </c>
      <c r="K937" s="27" t="s">
        <v>1294</v>
      </c>
      <c r="L937" s="27" t="s">
        <v>56</v>
      </c>
      <c r="M937" s="27" t="s">
        <v>65</v>
      </c>
      <c r="N937" s="27">
        <v>4</v>
      </c>
      <c r="O937" s="27" t="s">
        <v>53</v>
      </c>
      <c r="P937" s="27" t="s">
        <v>57</v>
      </c>
      <c r="Q937" s="27">
        <v>2016</v>
      </c>
      <c r="R937" s="27" t="s">
        <v>736</v>
      </c>
      <c r="S937" s="27" t="s">
        <v>53</v>
      </c>
      <c r="T937" s="27"/>
      <c r="U937" s="27"/>
      <c r="V937" s="27" t="s">
        <v>1376</v>
      </c>
      <c r="W937" s="27">
        <v>13.353429999999999</v>
      </c>
      <c r="X937" s="27">
        <v>-83.584280000000007</v>
      </c>
      <c r="Y937" s="27" t="s">
        <v>1983</v>
      </c>
      <c r="Z937" s="27" t="s">
        <v>1979</v>
      </c>
      <c r="AA937" s="27" t="s">
        <v>1929</v>
      </c>
      <c r="AB937" s="28">
        <f t="shared" si="114"/>
        <v>50.756555555555551</v>
      </c>
      <c r="AC937" s="28">
        <f ca="1">[3]!RandTruncNormal(AB937,VLOOKUP(Y937,$AZ$1:$BD$4,4,FALSE),0,VLOOKUP(Y937,$AZ$1:$BD$4,5,FALSE))</f>
        <v>3.9629612701112191</v>
      </c>
      <c r="AD937" s="28">
        <f t="shared" si="115"/>
        <v>50.756555555555551</v>
      </c>
      <c r="AE937" s="28">
        <f ca="1">[3]!RandTruncNormal(AD937,VLOOKUP(Y937,$AZ$1:$BD$4,4,FALSE),0,VLOOKUP(Y937,$AZ$1:$BD$4,5,FALSE))</f>
        <v>29.68237424233136</v>
      </c>
      <c r="AF937" s="29">
        <f t="shared" si="112"/>
        <v>0</v>
      </c>
      <c r="AG937" s="29">
        <f t="shared" si="113"/>
        <v>0</v>
      </c>
      <c r="AH937" s="28">
        <f t="shared" si="119"/>
        <v>0</v>
      </c>
      <c r="AI937" s="28">
        <f t="shared" si="116"/>
        <v>0</v>
      </c>
      <c r="AJ937" s="13">
        <f t="shared" ca="1" si="117"/>
        <v>25.719412972220141</v>
      </c>
      <c r="AK937" s="68">
        <v>0</v>
      </c>
      <c r="AL937" s="68">
        <v>0</v>
      </c>
      <c r="AM937" s="68" t="str">
        <f t="shared" si="118"/>
        <v>Non-Anthropogenic</v>
      </c>
      <c r="AO937" s="68"/>
      <c r="AP937" s="68"/>
      <c r="AY937" s="68"/>
      <c r="AZ937" s="68"/>
    </row>
    <row r="938" spans="1:52">
      <c r="A938" s="27">
        <v>2295</v>
      </c>
      <c r="B938" s="27" t="s">
        <v>1377</v>
      </c>
      <c r="C938" s="27" t="s">
        <v>1164</v>
      </c>
      <c r="D938" s="27">
        <v>14.11778</v>
      </c>
      <c r="E938" s="27">
        <v>-83.541700000000006</v>
      </c>
      <c r="F938" s="27" t="s">
        <v>65</v>
      </c>
      <c r="G938" s="27">
        <v>6</v>
      </c>
      <c r="H938" s="27" t="s">
        <v>56</v>
      </c>
      <c r="I938" s="27" t="s">
        <v>54</v>
      </c>
      <c r="J938" s="27">
        <v>2005</v>
      </c>
      <c r="K938" s="27" t="s">
        <v>1294</v>
      </c>
      <c r="L938" s="27" t="s">
        <v>56</v>
      </c>
      <c r="M938" s="27" t="s">
        <v>65</v>
      </c>
      <c r="N938" s="27">
        <v>6</v>
      </c>
      <c r="O938" s="27" t="s">
        <v>53</v>
      </c>
      <c r="P938" s="27" t="s">
        <v>57</v>
      </c>
      <c r="Q938" s="27">
        <v>2016</v>
      </c>
      <c r="R938" s="27" t="s">
        <v>1378</v>
      </c>
      <c r="S938" s="27" t="s">
        <v>53</v>
      </c>
      <c r="T938" s="27"/>
      <c r="U938" s="27"/>
      <c r="V938" s="27" t="s">
        <v>1377</v>
      </c>
      <c r="W938" s="27">
        <v>14.11778</v>
      </c>
      <c r="X938" s="27">
        <v>-83.541700000000006</v>
      </c>
      <c r="Y938" s="27" t="s">
        <v>1983</v>
      </c>
      <c r="Z938" s="27" t="s">
        <v>1979</v>
      </c>
      <c r="AA938" s="27" t="s">
        <v>1929</v>
      </c>
      <c r="AB938" s="28">
        <f t="shared" si="114"/>
        <v>64.87433333333334</v>
      </c>
      <c r="AC938" s="28">
        <f ca="1">[3]!RandTruncNormal(AB938,VLOOKUP(Y938,$AZ$1:$BD$4,4,FALSE),0,VLOOKUP(Y938,$AZ$1:$BD$4,5,FALSE))</f>
        <v>114.77489566417385</v>
      </c>
      <c r="AD938" s="28">
        <f t="shared" si="115"/>
        <v>64.87433333333334</v>
      </c>
      <c r="AE938" s="28">
        <f ca="1">[3]!RandTruncNormal(AD938,VLOOKUP(Y938,$AZ$1:$BD$4,4,FALSE),0,VLOOKUP(Y938,$AZ$1:$BD$4,5,FALSE))</f>
        <v>53.068886890821979</v>
      </c>
      <c r="AF938" s="29">
        <f t="shared" si="112"/>
        <v>0</v>
      </c>
      <c r="AG938" s="29">
        <f t="shared" si="113"/>
        <v>0</v>
      </c>
      <c r="AH938" s="28">
        <f t="shared" si="119"/>
        <v>0</v>
      </c>
      <c r="AI938" s="28">
        <f t="shared" si="116"/>
        <v>0</v>
      </c>
      <c r="AJ938" s="13">
        <f t="shared" ca="1" si="117"/>
        <v>-61.706008773351876</v>
      </c>
      <c r="AK938" s="68">
        <v>1</v>
      </c>
      <c r="AL938" s="68">
        <v>0</v>
      </c>
      <c r="AM938" s="68" t="str">
        <f t="shared" si="118"/>
        <v>Anthropogenic_rivers</v>
      </c>
      <c r="AO938" s="68"/>
      <c r="AP938" s="68"/>
      <c r="AY938" s="68"/>
      <c r="AZ938" s="68"/>
    </row>
    <row r="939" spans="1:52">
      <c r="A939" s="27">
        <v>2296</v>
      </c>
      <c r="B939" s="27" t="s">
        <v>1379</v>
      </c>
      <c r="C939" s="27" t="s">
        <v>1164</v>
      </c>
      <c r="D939" s="27">
        <v>14.11673</v>
      </c>
      <c r="E939" s="27">
        <v>-83.796750000000003</v>
      </c>
      <c r="F939" s="27" t="s">
        <v>65</v>
      </c>
      <c r="G939" s="27">
        <v>6</v>
      </c>
      <c r="H939" s="27" t="s">
        <v>56</v>
      </c>
      <c r="I939" s="27" t="s">
        <v>54</v>
      </c>
      <c r="J939" s="27">
        <v>2005</v>
      </c>
      <c r="K939" s="27" t="s">
        <v>1294</v>
      </c>
      <c r="L939" s="27" t="s">
        <v>56</v>
      </c>
      <c r="M939" s="27" t="s">
        <v>65</v>
      </c>
      <c r="N939" s="27">
        <v>6</v>
      </c>
      <c r="O939" s="27" t="s">
        <v>53</v>
      </c>
      <c r="P939" s="27" t="s">
        <v>57</v>
      </c>
      <c r="Q939" s="27">
        <v>2016</v>
      </c>
      <c r="R939" s="27" t="s">
        <v>1378</v>
      </c>
      <c r="S939" s="27" t="s">
        <v>53</v>
      </c>
      <c r="T939" s="27"/>
      <c r="U939" s="27"/>
      <c r="V939" s="27" t="s">
        <v>1379</v>
      </c>
      <c r="W939" s="27">
        <v>14.11673</v>
      </c>
      <c r="X939" s="27">
        <v>-83.796750000000003</v>
      </c>
      <c r="Y939" s="27" t="s">
        <v>1983</v>
      </c>
      <c r="Z939" s="27" t="s">
        <v>1979</v>
      </c>
      <c r="AA939" s="27" t="s">
        <v>1928</v>
      </c>
      <c r="AB939" s="28">
        <f t="shared" si="114"/>
        <v>64.87433333333334</v>
      </c>
      <c r="AC939" s="28">
        <f ca="1">[3]!RandTruncNormal(AB939,VLOOKUP(Y939,$AZ$1:$BD$4,4,FALSE),0,VLOOKUP(Y939,$AZ$1:$BD$4,5,FALSE))</f>
        <v>105.81333193702916</v>
      </c>
      <c r="AD939" s="28">
        <f t="shared" si="115"/>
        <v>64.87433333333334</v>
      </c>
      <c r="AE939" s="28">
        <f ca="1">[3]!RandTruncNormal(AD939,VLOOKUP(Y939,$AZ$1:$BD$4,4,FALSE),0,VLOOKUP(Y939,$AZ$1:$BD$4,5,FALSE))</f>
        <v>71.351564804837196</v>
      </c>
      <c r="AF939" s="29">
        <f t="shared" si="112"/>
        <v>0</v>
      </c>
      <c r="AG939" s="29">
        <f t="shared" si="113"/>
        <v>0</v>
      </c>
      <c r="AH939" s="28">
        <f t="shared" si="119"/>
        <v>0</v>
      </c>
      <c r="AI939" s="28">
        <f t="shared" si="116"/>
        <v>0</v>
      </c>
      <c r="AJ939" s="13">
        <f t="shared" ca="1" si="117"/>
        <v>-34.461767132191966</v>
      </c>
      <c r="AK939" s="68">
        <v>0</v>
      </c>
      <c r="AL939" s="68">
        <v>1</v>
      </c>
      <c r="AM939" s="68" t="str">
        <f t="shared" si="118"/>
        <v>Anthopogenic_roads</v>
      </c>
      <c r="AO939" s="68"/>
      <c r="AP939" s="68"/>
      <c r="AY939" s="68"/>
      <c r="AZ939" s="68"/>
    </row>
    <row r="940" spans="1:52">
      <c r="A940" s="27">
        <v>2301</v>
      </c>
      <c r="B940" s="27" t="s">
        <v>1381</v>
      </c>
      <c r="C940" s="27" t="s">
        <v>1164</v>
      </c>
      <c r="D940" s="27">
        <v>14.11731</v>
      </c>
      <c r="E940" s="27">
        <v>-84.816919999999996</v>
      </c>
      <c r="F940" s="27" t="s">
        <v>65</v>
      </c>
      <c r="G940" s="27">
        <v>4</v>
      </c>
      <c r="H940" s="27" t="s">
        <v>53</v>
      </c>
      <c r="I940" s="27" t="s">
        <v>54</v>
      </c>
      <c r="J940" s="27">
        <v>2005</v>
      </c>
      <c r="K940" s="27" t="s">
        <v>1294</v>
      </c>
      <c r="L940" s="27" t="s">
        <v>56</v>
      </c>
      <c r="M940" s="27" t="s">
        <v>65</v>
      </c>
      <c r="N940" s="27">
        <v>3</v>
      </c>
      <c r="O940" s="27" t="s">
        <v>53</v>
      </c>
      <c r="P940" s="27" t="s">
        <v>57</v>
      </c>
      <c r="Q940" s="27">
        <v>2016</v>
      </c>
      <c r="R940" s="27" t="s">
        <v>1360</v>
      </c>
      <c r="S940" s="27" t="s">
        <v>53</v>
      </c>
      <c r="T940" s="27"/>
      <c r="U940" s="27"/>
      <c r="V940" s="27" t="s">
        <v>1381</v>
      </c>
      <c r="W940" s="27">
        <v>14.11731</v>
      </c>
      <c r="X940" s="27">
        <v>-84.816919999999996</v>
      </c>
      <c r="Y940" s="27" t="s">
        <v>1983</v>
      </c>
      <c r="Z940" s="27" t="s">
        <v>1977</v>
      </c>
      <c r="AA940" s="27" t="s">
        <v>1929</v>
      </c>
      <c r="AB940" s="28">
        <f t="shared" si="114"/>
        <v>50.756555555555551</v>
      </c>
      <c r="AC940" s="28">
        <f ca="1">[3]!RandTruncNormal(AB940,VLOOKUP(Y940,$AZ$1:$BD$4,4,FALSE),0,VLOOKUP(Y940,$AZ$1:$BD$4,5,FALSE))</f>
        <v>43.149649715823067</v>
      </c>
      <c r="AD940" s="28">
        <f t="shared" si="115"/>
        <v>43.697666666666663</v>
      </c>
      <c r="AE940" s="28">
        <f ca="1">[3]!RandTruncNormal(AD940,VLOOKUP(Y940,$AZ$1:$BD$4,4,FALSE),0,VLOOKUP(Y940,$AZ$1:$BD$4,5,FALSE))</f>
        <v>65.39534589834507</v>
      </c>
      <c r="AF940" s="29">
        <f t="shared" si="112"/>
        <v>-0.1111111111111111</v>
      </c>
      <c r="AG940" s="29">
        <f t="shared" si="113"/>
        <v>0</v>
      </c>
      <c r="AH940" s="28">
        <f t="shared" si="119"/>
        <v>0</v>
      </c>
      <c r="AI940" s="28">
        <f t="shared" si="116"/>
        <v>-7.0588888888888883</v>
      </c>
      <c r="AJ940" s="13">
        <f t="shared" ca="1" si="117"/>
        <v>22.245696182522003</v>
      </c>
      <c r="AK940" s="68">
        <v>0</v>
      </c>
      <c r="AL940" s="68">
        <v>0</v>
      </c>
      <c r="AM940" s="68" t="str">
        <f t="shared" si="118"/>
        <v>Non-Anthropogenic</v>
      </c>
      <c r="AO940" s="68"/>
      <c r="AP940" s="68"/>
      <c r="AY940" s="68"/>
      <c r="AZ940" s="68"/>
    </row>
    <row r="941" spans="1:52">
      <c r="A941" s="27">
        <v>2302</v>
      </c>
      <c r="B941" s="27" t="s">
        <v>1382</v>
      </c>
      <c r="C941" s="27" t="s">
        <v>1164</v>
      </c>
      <c r="D941" s="27">
        <v>14.1181</v>
      </c>
      <c r="E941" s="27">
        <v>-85.071960000000004</v>
      </c>
      <c r="F941" s="27" t="s">
        <v>65</v>
      </c>
      <c r="G941" s="27">
        <v>6</v>
      </c>
      <c r="H941" s="27" t="s">
        <v>53</v>
      </c>
      <c r="I941" s="27" t="s">
        <v>54</v>
      </c>
      <c r="J941" s="27">
        <v>2005</v>
      </c>
      <c r="K941" s="27" t="s">
        <v>1294</v>
      </c>
      <c r="L941" s="27" t="s">
        <v>56</v>
      </c>
      <c r="M941" s="27" t="s">
        <v>65</v>
      </c>
      <c r="N941" s="27">
        <v>5</v>
      </c>
      <c r="O941" s="27" t="s">
        <v>53</v>
      </c>
      <c r="P941" s="27" t="s">
        <v>57</v>
      </c>
      <c r="Q941" s="27">
        <v>2016</v>
      </c>
      <c r="R941" s="27" t="s">
        <v>1374</v>
      </c>
      <c r="S941" s="27" t="s">
        <v>53</v>
      </c>
      <c r="T941" s="27"/>
      <c r="U941" s="27"/>
      <c r="V941" s="27" t="s">
        <v>1382</v>
      </c>
      <c r="W941" s="27">
        <v>14.1181</v>
      </c>
      <c r="X941" s="27">
        <v>-85.071960000000004</v>
      </c>
      <c r="Y941" s="27" t="s">
        <v>1983</v>
      </c>
      <c r="Z941" s="27" t="s">
        <v>1977</v>
      </c>
      <c r="AA941" s="27" t="s">
        <v>1929</v>
      </c>
      <c r="AB941" s="28">
        <f t="shared" si="114"/>
        <v>64.87433333333334</v>
      </c>
      <c r="AC941" s="28">
        <f ca="1">[3]!RandTruncNormal(AB941,VLOOKUP(Y941,$AZ$1:$BD$4,4,FALSE),0,VLOOKUP(Y941,$AZ$1:$BD$4,5,FALSE))</f>
        <v>46.268668973802654</v>
      </c>
      <c r="AD941" s="28">
        <f t="shared" si="115"/>
        <v>57.815444444444445</v>
      </c>
      <c r="AE941" s="28">
        <f ca="1">[3]!RandTruncNormal(AD941,VLOOKUP(Y941,$AZ$1:$BD$4,4,FALSE),0,VLOOKUP(Y941,$AZ$1:$BD$4,5,FALSE))</f>
        <v>121.78288609875972</v>
      </c>
      <c r="AF941" s="29">
        <f t="shared" si="112"/>
        <v>-0.1111111111111111</v>
      </c>
      <c r="AG941" s="29">
        <f t="shared" si="113"/>
        <v>0</v>
      </c>
      <c r="AH941" s="28">
        <f t="shared" si="119"/>
        <v>0</v>
      </c>
      <c r="AI941" s="28">
        <f t="shared" si="116"/>
        <v>-7.0588888888888883</v>
      </c>
      <c r="AJ941" s="13">
        <f t="shared" ca="1" si="117"/>
        <v>75.514217124957071</v>
      </c>
      <c r="AK941" s="68">
        <v>1</v>
      </c>
      <c r="AL941" s="68">
        <v>0</v>
      </c>
      <c r="AM941" s="68" t="str">
        <f t="shared" si="118"/>
        <v>Anthropogenic_rivers</v>
      </c>
      <c r="AO941" s="68"/>
      <c r="AP941" s="68"/>
      <c r="AY941" s="68"/>
      <c r="AZ941" s="68"/>
    </row>
    <row r="942" spans="1:52">
      <c r="A942" s="27">
        <v>2305</v>
      </c>
      <c r="B942" s="27" t="s">
        <v>1383</v>
      </c>
      <c r="C942" s="27" t="s">
        <v>1164</v>
      </c>
      <c r="D942" s="27">
        <v>14.032769999999999</v>
      </c>
      <c r="E942" s="27">
        <v>-83.540469999999999</v>
      </c>
      <c r="F942" s="27" t="s">
        <v>65</v>
      </c>
      <c r="G942" s="27">
        <v>4</v>
      </c>
      <c r="H942" s="27" t="s">
        <v>53</v>
      </c>
      <c r="I942" s="27" t="s">
        <v>54</v>
      </c>
      <c r="J942" s="27">
        <v>2005</v>
      </c>
      <c r="K942" s="27" t="s">
        <v>1294</v>
      </c>
      <c r="L942" s="27" t="s">
        <v>56</v>
      </c>
      <c r="M942" s="27" t="s">
        <v>65</v>
      </c>
      <c r="N942" s="27">
        <v>3</v>
      </c>
      <c r="O942" s="27" t="s">
        <v>53</v>
      </c>
      <c r="P942" s="27" t="s">
        <v>57</v>
      </c>
      <c r="Q942" s="27">
        <v>2016</v>
      </c>
      <c r="R942" s="27" t="s">
        <v>763</v>
      </c>
      <c r="S942" s="27" t="s">
        <v>53</v>
      </c>
      <c r="T942" s="27"/>
      <c r="U942" s="27"/>
      <c r="V942" s="27" t="s">
        <v>1383</v>
      </c>
      <c r="W942" s="27">
        <v>14.032769999999999</v>
      </c>
      <c r="X942" s="27">
        <v>-83.540469999999999</v>
      </c>
      <c r="Y942" s="27" t="s">
        <v>1983</v>
      </c>
      <c r="Z942" s="27" t="s">
        <v>1977</v>
      </c>
      <c r="AA942" s="27" t="s">
        <v>1929</v>
      </c>
      <c r="AB942" s="28">
        <f t="shared" si="114"/>
        <v>50.756555555555551</v>
      </c>
      <c r="AC942" s="28">
        <f ca="1">[3]!RandTruncNormal(AB942,VLOOKUP(Y942,$AZ$1:$BD$4,4,FALSE),0,VLOOKUP(Y942,$AZ$1:$BD$4,5,FALSE))</f>
        <v>93.35586126589881</v>
      </c>
      <c r="AD942" s="28">
        <f t="shared" si="115"/>
        <v>43.697666666666663</v>
      </c>
      <c r="AE942" s="28">
        <f ca="1">[3]!RandTruncNormal(AD942,VLOOKUP(Y942,$AZ$1:$BD$4,4,FALSE),0,VLOOKUP(Y942,$AZ$1:$BD$4,5,FALSE))</f>
        <v>76.013342518070615</v>
      </c>
      <c r="AF942" s="29">
        <f t="shared" si="112"/>
        <v>-0.1111111111111111</v>
      </c>
      <c r="AG942" s="29">
        <f t="shared" si="113"/>
        <v>0</v>
      </c>
      <c r="AH942" s="28">
        <f t="shared" si="119"/>
        <v>0</v>
      </c>
      <c r="AI942" s="28">
        <f t="shared" si="116"/>
        <v>-7.0588888888888883</v>
      </c>
      <c r="AJ942" s="13">
        <f t="shared" ca="1" si="117"/>
        <v>-17.342518747828194</v>
      </c>
      <c r="AK942" s="68">
        <v>0</v>
      </c>
      <c r="AL942" s="68">
        <v>0</v>
      </c>
      <c r="AM942" s="68" t="str">
        <f t="shared" si="118"/>
        <v>Non-Anthropogenic</v>
      </c>
      <c r="AO942" s="68"/>
      <c r="AP942" s="68"/>
      <c r="AY942" s="68"/>
      <c r="AZ942" s="68"/>
    </row>
    <row r="943" spans="1:52">
      <c r="A943" s="27">
        <v>2306</v>
      </c>
      <c r="B943" s="27" t="s">
        <v>1384</v>
      </c>
      <c r="C943" s="27" t="s">
        <v>1164</v>
      </c>
      <c r="D943" s="27">
        <v>12.459960000000001</v>
      </c>
      <c r="E943" s="27">
        <v>-83.839349999999996</v>
      </c>
      <c r="F943" s="27" t="s">
        <v>66</v>
      </c>
      <c r="G943" s="27">
        <v>7</v>
      </c>
      <c r="H943" s="27" t="s">
        <v>53</v>
      </c>
      <c r="I943" s="27" t="s">
        <v>54</v>
      </c>
      <c r="J943" s="27">
        <v>2005</v>
      </c>
      <c r="K943" s="27" t="s">
        <v>1209</v>
      </c>
      <c r="L943" s="27" t="s">
        <v>56</v>
      </c>
      <c r="M943" s="27" t="s">
        <v>65</v>
      </c>
      <c r="N943" s="27">
        <v>6</v>
      </c>
      <c r="O943" s="27" t="s">
        <v>53</v>
      </c>
      <c r="P943" s="27" t="s">
        <v>57</v>
      </c>
      <c r="Q943" s="27">
        <v>2016</v>
      </c>
      <c r="R943" s="27" t="s">
        <v>1385</v>
      </c>
      <c r="S943" s="27" t="s">
        <v>53</v>
      </c>
      <c r="T943" s="27"/>
      <c r="U943" s="27"/>
      <c r="V943" s="27" t="s">
        <v>1384</v>
      </c>
      <c r="W943" s="27">
        <v>12.459960000000001</v>
      </c>
      <c r="X943" s="27">
        <v>-83.839349999999996</v>
      </c>
      <c r="Y943" s="27" t="s">
        <v>1983</v>
      </c>
      <c r="Z943" s="27" t="s">
        <v>1977</v>
      </c>
      <c r="AA943" s="27" t="s">
        <v>1929</v>
      </c>
      <c r="AB943" s="28">
        <f t="shared" si="114"/>
        <v>71.933222222222227</v>
      </c>
      <c r="AC943" s="28">
        <f ca="1">[3]!RandTruncNormal(AB943,VLOOKUP(Y943,$AZ$1:$BD$4,4,FALSE),0,VLOOKUP(Y943,$AZ$1:$BD$4,5,FALSE))</f>
        <v>78.860303031792114</v>
      </c>
      <c r="AD943" s="28">
        <f t="shared" si="115"/>
        <v>64.87433333333334</v>
      </c>
      <c r="AE943" s="28">
        <f ca="1">[3]!RandTruncNormal(AD943,VLOOKUP(Y943,$AZ$1:$BD$4,4,FALSE),0,VLOOKUP(Y943,$AZ$1:$BD$4,5,FALSE))</f>
        <v>89.75126691216785</v>
      </c>
      <c r="AF943" s="29">
        <f t="shared" si="112"/>
        <v>-0.1111111111111111</v>
      </c>
      <c r="AG943" s="29">
        <f t="shared" si="113"/>
        <v>0</v>
      </c>
      <c r="AH943" s="28">
        <f t="shared" si="119"/>
        <v>0</v>
      </c>
      <c r="AI943" s="28">
        <f t="shared" si="116"/>
        <v>-7.0588888888888883</v>
      </c>
      <c r="AJ943" s="13">
        <f t="shared" ca="1" si="117"/>
        <v>10.890963880375736</v>
      </c>
      <c r="AK943" s="68">
        <v>1</v>
      </c>
      <c r="AL943" s="68">
        <v>0</v>
      </c>
      <c r="AM943" s="68" t="str">
        <f t="shared" si="118"/>
        <v>Anthropogenic_rivers</v>
      </c>
      <c r="AO943" s="68"/>
      <c r="AP943" s="68"/>
      <c r="AY943" s="68"/>
      <c r="AZ943" s="68"/>
    </row>
    <row r="944" spans="1:52">
      <c r="A944" s="27">
        <v>2310</v>
      </c>
      <c r="B944" s="27" t="s">
        <v>1387</v>
      </c>
      <c r="C944" s="27" t="s">
        <v>1164</v>
      </c>
      <c r="D944" s="27">
        <v>14.03288</v>
      </c>
      <c r="E944" s="27">
        <v>-84.050740000000005</v>
      </c>
      <c r="F944" s="27" t="s">
        <v>65</v>
      </c>
      <c r="G944" s="27">
        <v>5</v>
      </c>
      <c r="H944" s="27" t="s">
        <v>53</v>
      </c>
      <c r="I944" s="27" t="s">
        <v>54</v>
      </c>
      <c r="J944" s="27">
        <v>2005</v>
      </c>
      <c r="K944" s="27" t="s">
        <v>1310</v>
      </c>
      <c r="L944" s="27" t="s">
        <v>56</v>
      </c>
      <c r="M944" s="27" t="s">
        <v>65</v>
      </c>
      <c r="N944" s="27">
        <v>5</v>
      </c>
      <c r="O944" s="27" t="s">
        <v>53</v>
      </c>
      <c r="P944" s="27" t="s">
        <v>57</v>
      </c>
      <c r="Q944" s="27">
        <v>2015</v>
      </c>
      <c r="R944" s="27" t="s">
        <v>1388</v>
      </c>
      <c r="S944" s="27" t="s">
        <v>53</v>
      </c>
      <c r="T944" s="27"/>
      <c r="U944" s="27"/>
      <c r="V944" s="27" t="s">
        <v>1387</v>
      </c>
      <c r="W944" s="27">
        <v>14.03288</v>
      </c>
      <c r="X944" s="27">
        <v>-84.050740000000005</v>
      </c>
      <c r="Y944" s="27" t="s">
        <v>1983</v>
      </c>
      <c r="Z944" s="27" t="s">
        <v>1979</v>
      </c>
      <c r="AA944" s="27" t="s">
        <v>1928</v>
      </c>
      <c r="AB944" s="28">
        <f t="shared" si="114"/>
        <v>57.815444444444445</v>
      </c>
      <c r="AC944" s="28">
        <f ca="1">[3]!RandTruncNormal(AB944,VLOOKUP(Y944,$AZ$1:$BD$4,4,FALSE),0,VLOOKUP(Y944,$AZ$1:$BD$4,5,FALSE))</f>
        <v>37.125110026863688</v>
      </c>
      <c r="AD944" s="28">
        <f t="shared" si="115"/>
        <v>57.815444444444445</v>
      </c>
      <c r="AE944" s="28">
        <f ca="1">[3]!RandTruncNormal(AD944,VLOOKUP(Y944,$AZ$1:$BD$4,4,FALSE),0,VLOOKUP(Y944,$AZ$1:$BD$4,5,FALSE))</f>
        <v>6.6285901213305038</v>
      </c>
      <c r="AF944" s="29">
        <f t="shared" si="112"/>
        <v>0</v>
      </c>
      <c r="AG944" s="29">
        <f t="shared" si="113"/>
        <v>0</v>
      </c>
      <c r="AH944" s="28">
        <f t="shared" si="119"/>
        <v>0</v>
      </c>
      <c r="AI944" s="28">
        <f t="shared" si="116"/>
        <v>0</v>
      </c>
      <c r="AJ944" s="13">
        <f t="shared" ca="1" si="117"/>
        <v>-30.496519905533184</v>
      </c>
      <c r="AK944" s="68">
        <v>1</v>
      </c>
      <c r="AL944" s="68">
        <v>1</v>
      </c>
      <c r="AM944" s="68" t="str">
        <f t="shared" si="118"/>
        <v>Anthropogenic_roads_rivers</v>
      </c>
      <c r="AO944" s="68"/>
      <c r="AP944" s="68"/>
      <c r="AY944" s="68"/>
      <c r="AZ944" s="68"/>
    </row>
    <row r="945" spans="1:52">
      <c r="A945" s="27">
        <v>2312</v>
      </c>
      <c r="B945" s="27" t="s">
        <v>1389</v>
      </c>
      <c r="C945" s="27" t="s">
        <v>1164</v>
      </c>
      <c r="D945" s="27">
        <v>14.032019999999999</v>
      </c>
      <c r="E945" s="27">
        <v>-84.305880000000002</v>
      </c>
      <c r="F945" s="27" t="s">
        <v>65</v>
      </c>
      <c r="G945" s="27">
        <v>6</v>
      </c>
      <c r="H945" s="27" t="s">
        <v>53</v>
      </c>
      <c r="I945" s="27" t="s">
        <v>54</v>
      </c>
      <c r="J945" s="27">
        <v>2005</v>
      </c>
      <c r="K945" s="27" t="s">
        <v>1219</v>
      </c>
      <c r="L945" s="27" t="s">
        <v>56</v>
      </c>
      <c r="M945" s="27" t="s">
        <v>65</v>
      </c>
      <c r="N945" s="27">
        <v>4</v>
      </c>
      <c r="O945" s="27" t="s">
        <v>53</v>
      </c>
      <c r="P945" s="27" t="s">
        <v>57</v>
      </c>
      <c r="Q945" s="27">
        <v>2016</v>
      </c>
      <c r="R945" s="27" t="s">
        <v>764</v>
      </c>
      <c r="S945" s="27" t="s">
        <v>53</v>
      </c>
      <c r="T945" s="27"/>
      <c r="U945" s="27"/>
      <c r="V945" s="27" t="s">
        <v>1389</v>
      </c>
      <c r="W945" s="27">
        <v>14.032019999999999</v>
      </c>
      <c r="X945" s="27">
        <v>-84.305880000000002</v>
      </c>
      <c r="Y945" s="27" t="s">
        <v>1983</v>
      </c>
      <c r="Z945" s="27" t="s">
        <v>1977</v>
      </c>
      <c r="AA945" s="27" t="s">
        <v>1928</v>
      </c>
      <c r="AB945" s="28">
        <f t="shared" si="114"/>
        <v>64.87433333333334</v>
      </c>
      <c r="AC945" s="28">
        <f ca="1">[3]!RandTruncNormal(AB945,VLOOKUP(Y945,$AZ$1:$BD$4,4,FALSE),0,VLOOKUP(Y945,$AZ$1:$BD$4,5,FALSE))</f>
        <v>32.703279605733293</v>
      </c>
      <c r="AD945" s="28">
        <f t="shared" si="115"/>
        <v>50.756555555555551</v>
      </c>
      <c r="AE945" s="28">
        <f ca="1">[3]!RandTruncNormal(AD945,VLOOKUP(Y945,$AZ$1:$BD$4,4,FALSE),0,VLOOKUP(Y945,$AZ$1:$BD$4,5,FALSE))</f>
        <v>87.798468157374458</v>
      </c>
      <c r="AF945" s="29">
        <f t="shared" si="112"/>
        <v>-0.22222222222222221</v>
      </c>
      <c r="AG945" s="29">
        <f t="shared" si="113"/>
        <v>-0.22222222222222221</v>
      </c>
      <c r="AH945" s="28">
        <f t="shared" si="119"/>
        <v>-14.117777777777777</v>
      </c>
      <c r="AI945" s="28">
        <f t="shared" si="116"/>
        <v>-14.117777777777777</v>
      </c>
      <c r="AJ945" s="13">
        <f t="shared" ca="1" si="117"/>
        <v>55.095188551641165</v>
      </c>
      <c r="AK945" s="68">
        <v>0</v>
      </c>
      <c r="AL945" s="68">
        <v>1</v>
      </c>
      <c r="AM945" s="68" t="str">
        <f t="shared" si="118"/>
        <v>Anthopogenic_roads</v>
      </c>
      <c r="AO945" s="68"/>
      <c r="AP945" s="68"/>
      <c r="AY945" s="68"/>
      <c r="AZ945" s="68"/>
    </row>
    <row r="946" spans="1:52">
      <c r="A946" s="27">
        <v>2315</v>
      </c>
      <c r="B946" s="27" t="s">
        <v>1391</v>
      </c>
      <c r="C946" s="27" t="s">
        <v>1164</v>
      </c>
      <c r="D946" s="27">
        <v>14.032310000000001</v>
      </c>
      <c r="E946" s="27">
        <v>-84.816149999999993</v>
      </c>
      <c r="F946" s="27" t="s">
        <v>66</v>
      </c>
      <c r="G946" s="27">
        <v>7</v>
      </c>
      <c r="H946" s="27" t="s">
        <v>53</v>
      </c>
      <c r="I946" s="27" t="s">
        <v>54</v>
      </c>
      <c r="J946" s="27">
        <v>2005</v>
      </c>
      <c r="K946" s="27" t="s">
        <v>1310</v>
      </c>
      <c r="L946" s="27" t="s">
        <v>56</v>
      </c>
      <c r="M946" s="27" t="s">
        <v>65</v>
      </c>
      <c r="N946" s="27">
        <v>3</v>
      </c>
      <c r="O946" s="27" t="s">
        <v>56</v>
      </c>
      <c r="P946" s="27" t="s">
        <v>57</v>
      </c>
      <c r="Q946" s="27">
        <v>2016</v>
      </c>
      <c r="R946" s="27" t="s">
        <v>1392</v>
      </c>
      <c r="S946" s="27" t="s">
        <v>53</v>
      </c>
      <c r="T946" s="27"/>
      <c r="U946" s="27"/>
      <c r="V946" s="27" t="s">
        <v>1391</v>
      </c>
      <c r="W946" s="27">
        <v>14.032310000000001</v>
      </c>
      <c r="X946" s="27">
        <v>-84.816149999999993</v>
      </c>
      <c r="Y946" s="27" t="s">
        <v>1983</v>
      </c>
      <c r="Z946" s="27" t="s">
        <v>1977</v>
      </c>
      <c r="AA946" s="27" t="s">
        <v>1928</v>
      </c>
      <c r="AB946" s="28">
        <f t="shared" si="114"/>
        <v>71.933222222222227</v>
      </c>
      <c r="AC946" s="28">
        <f ca="1">[3]!RandTruncNormal(AB946,VLOOKUP(Y946,$AZ$1:$BD$4,4,FALSE),0,VLOOKUP(Y946,$AZ$1:$BD$4,5,FALSE))</f>
        <v>101.04887215677716</v>
      </c>
      <c r="AD946" s="28">
        <f t="shared" si="115"/>
        <v>43.697666666666663</v>
      </c>
      <c r="AE946" s="28">
        <f ca="1">[3]!RandTruncNormal(AD946,VLOOKUP(Y946,$AZ$1:$BD$4,4,FALSE),0,VLOOKUP(Y946,$AZ$1:$BD$4,5,FALSE))</f>
        <v>89.937271425830318</v>
      </c>
      <c r="AF946" s="29">
        <f t="shared" si="112"/>
        <v>-0.44444444444444442</v>
      </c>
      <c r="AG946" s="29">
        <f t="shared" si="113"/>
        <v>-0.44444444444444442</v>
      </c>
      <c r="AH946" s="28">
        <f t="shared" si="119"/>
        <v>-28.235555555555553</v>
      </c>
      <c r="AI946" s="28">
        <f t="shared" si="116"/>
        <v>-28.235555555555553</v>
      </c>
      <c r="AJ946" s="13">
        <f t="shared" ca="1" si="117"/>
        <v>-11.111600730946847</v>
      </c>
      <c r="AK946" s="68">
        <v>0</v>
      </c>
      <c r="AL946" s="68">
        <v>1</v>
      </c>
      <c r="AM946" s="68" t="str">
        <f t="shared" si="118"/>
        <v>Anthopogenic_roads</v>
      </c>
      <c r="AO946" s="68"/>
      <c r="AP946" s="68"/>
      <c r="AY946" s="68"/>
      <c r="AZ946" s="68"/>
    </row>
    <row r="947" spans="1:52">
      <c r="A947" s="27">
        <v>2316</v>
      </c>
      <c r="B947" s="27" t="s">
        <v>1393</v>
      </c>
      <c r="C947" s="27" t="s">
        <v>1164</v>
      </c>
      <c r="D947" s="27">
        <v>14.033099999999999</v>
      </c>
      <c r="E947" s="27">
        <v>-85.071290000000005</v>
      </c>
      <c r="F947" s="27" t="s">
        <v>65</v>
      </c>
      <c r="G947" s="27">
        <v>6</v>
      </c>
      <c r="H947" s="27" t="s">
        <v>53</v>
      </c>
      <c r="I947" s="27" t="s">
        <v>54</v>
      </c>
      <c r="J947" s="27">
        <v>2005</v>
      </c>
      <c r="K947" s="27" t="s">
        <v>1310</v>
      </c>
      <c r="L947" s="27" t="s">
        <v>56</v>
      </c>
      <c r="M947" s="27" t="s">
        <v>65</v>
      </c>
      <c r="N947" s="27">
        <v>4</v>
      </c>
      <c r="O947" s="27" t="s">
        <v>56</v>
      </c>
      <c r="P947" s="27" t="s">
        <v>57</v>
      </c>
      <c r="Q947" s="27">
        <v>2016</v>
      </c>
      <c r="R947" s="27" t="s">
        <v>1394</v>
      </c>
      <c r="S947" s="27" t="s">
        <v>53</v>
      </c>
      <c r="T947" s="27"/>
      <c r="U947" s="27"/>
      <c r="V947" s="27" t="s">
        <v>1393</v>
      </c>
      <c r="W947" s="27">
        <v>14.033099999999999</v>
      </c>
      <c r="X947" s="27">
        <v>-85.071290000000005</v>
      </c>
      <c r="Y947" s="27" t="s">
        <v>1983</v>
      </c>
      <c r="Z947" s="27" t="s">
        <v>1977</v>
      </c>
      <c r="AA947" s="27" t="s">
        <v>1929</v>
      </c>
      <c r="AB947" s="28">
        <f t="shared" si="114"/>
        <v>64.87433333333334</v>
      </c>
      <c r="AC947" s="28">
        <f ca="1">[3]!RandTruncNormal(AB947,VLOOKUP(Y947,$AZ$1:$BD$4,4,FALSE),0,VLOOKUP(Y947,$AZ$1:$BD$4,5,FALSE))</f>
        <v>76.187964352431933</v>
      </c>
      <c r="AD947" s="28">
        <f t="shared" si="115"/>
        <v>50.756555555555551</v>
      </c>
      <c r="AE947" s="28">
        <f ca="1">[3]!RandTruncNormal(AD947,VLOOKUP(Y947,$AZ$1:$BD$4,4,FALSE),0,VLOOKUP(Y947,$AZ$1:$BD$4,5,FALSE))</f>
        <v>62.062067554843033</v>
      </c>
      <c r="AF947" s="29">
        <f t="shared" si="112"/>
        <v>-0.22222222222222221</v>
      </c>
      <c r="AG947" s="29">
        <f t="shared" si="113"/>
        <v>-0.22222222222222221</v>
      </c>
      <c r="AH947" s="28">
        <f t="shared" si="119"/>
        <v>-14.117777777777777</v>
      </c>
      <c r="AI947" s="28">
        <f t="shared" si="116"/>
        <v>-14.117777777777777</v>
      </c>
      <c r="AJ947" s="13">
        <f t="shared" ca="1" si="117"/>
        <v>-14.125896797588901</v>
      </c>
      <c r="AK947" s="68">
        <v>0</v>
      </c>
      <c r="AL947" s="68">
        <v>0</v>
      </c>
      <c r="AM947" s="68" t="str">
        <f t="shared" si="118"/>
        <v>Non-Anthropogenic</v>
      </c>
      <c r="AO947" s="68"/>
      <c r="AP947" s="68"/>
      <c r="AY947" s="68"/>
      <c r="AZ947" s="68"/>
    </row>
    <row r="948" spans="1:52">
      <c r="A948" s="27">
        <v>2319</v>
      </c>
      <c r="B948" s="27" t="s">
        <v>1396</v>
      </c>
      <c r="C948" s="27" t="s">
        <v>1164</v>
      </c>
      <c r="D948" s="27">
        <v>13.946759999999999</v>
      </c>
      <c r="E948" s="27">
        <v>-83.796790000000001</v>
      </c>
      <c r="F948" s="27" t="s">
        <v>66</v>
      </c>
      <c r="G948" s="27">
        <v>8</v>
      </c>
      <c r="H948" s="27" t="s">
        <v>53</v>
      </c>
      <c r="I948" s="27" t="s">
        <v>54</v>
      </c>
      <c r="J948" s="27">
        <v>2008</v>
      </c>
      <c r="K948" s="27" t="s">
        <v>1315</v>
      </c>
      <c r="L948" s="27" t="s">
        <v>56</v>
      </c>
      <c r="M948" s="27" t="s">
        <v>66</v>
      </c>
      <c r="N948" s="27">
        <v>7</v>
      </c>
      <c r="O948" s="27" t="s">
        <v>53</v>
      </c>
      <c r="P948" s="27" t="s">
        <v>57</v>
      </c>
      <c r="Q948" s="27">
        <v>2016</v>
      </c>
      <c r="R948" s="27" t="s">
        <v>766</v>
      </c>
      <c r="S948" s="27" t="s">
        <v>53</v>
      </c>
      <c r="T948" s="27"/>
      <c r="U948" s="27"/>
      <c r="V948" s="27" t="s">
        <v>1396</v>
      </c>
      <c r="W948" s="27">
        <v>13.946759999999999</v>
      </c>
      <c r="X948" s="27">
        <v>-83.796790000000001</v>
      </c>
      <c r="Y948" s="27" t="s">
        <v>1983</v>
      </c>
      <c r="Z948" s="27" t="s">
        <v>1977</v>
      </c>
      <c r="AA948" s="27" t="s">
        <v>1929</v>
      </c>
      <c r="AB948" s="28">
        <f t="shared" si="114"/>
        <v>78.992111111111114</v>
      </c>
      <c r="AC948" s="28">
        <f ca="1">[3]!RandTruncNormal(AB948,VLOOKUP(Y948,$AZ$1:$BD$4,4,FALSE),0,VLOOKUP(Y948,$AZ$1:$BD$4,5,FALSE))</f>
        <v>108.09427010771108</v>
      </c>
      <c r="AD948" s="28">
        <f t="shared" si="115"/>
        <v>71.933222222222227</v>
      </c>
      <c r="AE948" s="28">
        <f ca="1">[3]!RandTruncNormal(AD948,VLOOKUP(Y948,$AZ$1:$BD$4,4,FALSE),0,VLOOKUP(Y948,$AZ$1:$BD$4,5,FALSE))</f>
        <v>94.31991398200185</v>
      </c>
      <c r="AF948" s="29">
        <f t="shared" si="112"/>
        <v>-0.1111111111111111</v>
      </c>
      <c r="AG948" s="29">
        <f t="shared" si="113"/>
        <v>0</v>
      </c>
      <c r="AH948" s="28">
        <f t="shared" si="119"/>
        <v>0</v>
      </c>
      <c r="AI948" s="28">
        <f t="shared" si="116"/>
        <v>-7.0588888888888883</v>
      </c>
      <c r="AJ948" s="13">
        <f t="shared" ca="1" si="117"/>
        <v>-13.774356125709232</v>
      </c>
      <c r="AK948" s="68">
        <v>0</v>
      </c>
      <c r="AL948" s="68">
        <v>0</v>
      </c>
      <c r="AM948" s="68" t="str">
        <f t="shared" si="118"/>
        <v>Non-Anthropogenic</v>
      </c>
      <c r="AO948" s="68"/>
      <c r="AP948" s="68"/>
      <c r="AY948" s="68"/>
      <c r="AZ948" s="68"/>
    </row>
    <row r="949" spans="1:52">
      <c r="A949" s="27">
        <v>2327</v>
      </c>
      <c r="B949" s="27" t="s">
        <v>1397</v>
      </c>
      <c r="C949" s="27" t="s">
        <v>1164</v>
      </c>
      <c r="D949" s="27">
        <v>13.94815</v>
      </c>
      <c r="E949" s="27">
        <v>-85.242019999999997</v>
      </c>
      <c r="F949" s="27" t="s">
        <v>65</v>
      </c>
      <c r="G949" s="27">
        <v>6</v>
      </c>
      <c r="H949" s="27" t="s">
        <v>53</v>
      </c>
      <c r="I949" s="27" t="s">
        <v>54</v>
      </c>
      <c r="J949" s="27">
        <v>2005</v>
      </c>
      <c r="K949" s="27" t="s">
        <v>1294</v>
      </c>
      <c r="L949" s="27" t="s">
        <v>56</v>
      </c>
      <c r="M949" s="27" t="s">
        <v>65</v>
      </c>
      <c r="N949" s="27">
        <v>4</v>
      </c>
      <c r="O949" s="27" t="s">
        <v>53</v>
      </c>
      <c r="P949" s="27" t="s">
        <v>57</v>
      </c>
      <c r="Q949" s="27">
        <v>2016</v>
      </c>
      <c r="R949" s="27" t="s">
        <v>1395</v>
      </c>
      <c r="S949" s="27" t="s">
        <v>53</v>
      </c>
      <c r="T949" s="27"/>
      <c r="U949" s="27"/>
      <c r="V949" s="27" t="s">
        <v>1397</v>
      </c>
      <c r="W949" s="27">
        <v>13.94815</v>
      </c>
      <c r="X949" s="27">
        <v>-85.242019999999997</v>
      </c>
      <c r="Y949" s="27" t="s">
        <v>1983</v>
      </c>
      <c r="Z949" s="27" t="s">
        <v>1977</v>
      </c>
      <c r="AA949" s="27" t="s">
        <v>1929</v>
      </c>
      <c r="AB949" s="28">
        <f t="shared" si="114"/>
        <v>64.87433333333334</v>
      </c>
      <c r="AC949" s="28">
        <f ca="1">[3]!RandTruncNormal(AB949,VLOOKUP(Y949,$AZ$1:$BD$4,4,FALSE),0,VLOOKUP(Y949,$AZ$1:$BD$4,5,FALSE))</f>
        <v>107.45678733631475</v>
      </c>
      <c r="AD949" s="28">
        <f t="shared" si="115"/>
        <v>50.756555555555551</v>
      </c>
      <c r="AE949" s="28">
        <f ca="1">[3]!RandTruncNormal(AD949,VLOOKUP(Y949,$AZ$1:$BD$4,4,FALSE),0,VLOOKUP(Y949,$AZ$1:$BD$4,5,FALSE))</f>
        <v>44.739650674829541</v>
      </c>
      <c r="AF949" s="29">
        <f t="shared" si="112"/>
        <v>-0.22222222222222221</v>
      </c>
      <c r="AG949" s="29">
        <f t="shared" si="113"/>
        <v>-0.22222222222222221</v>
      </c>
      <c r="AH949" s="28">
        <f t="shared" si="119"/>
        <v>-14.117777777777777</v>
      </c>
      <c r="AI949" s="28">
        <f t="shared" si="116"/>
        <v>-14.117777777777777</v>
      </c>
      <c r="AJ949" s="13">
        <f t="shared" ca="1" si="117"/>
        <v>-62.717136661485206</v>
      </c>
      <c r="AK949" s="68">
        <v>0</v>
      </c>
      <c r="AL949" s="68">
        <v>0</v>
      </c>
      <c r="AM949" s="68" t="str">
        <f t="shared" si="118"/>
        <v>Non-Anthropogenic</v>
      </c>
      <c r="AO949" s="68"/>
      <c r="AP949" s="68"/>
      <c r="AY949" s="68"/>
      <c r="AZ949" s="68"/>
    </row>
    <row r="950" spans="1:52">
      <c r="A950" s="27">
        <v>2328</v>
      </c>
      <c r="B950" s="27" t="s">
        <v>1398</v>
      </c>
      <c r="C950" s="27" t="s">
        <v>1164</v>
      </c>
      <c r="D950" s="27">
        <v>12.376060000000001</v>
      </c>
      <c r="E950" s="27">
        <v>-84.094880000000003</v>
      </c>
      <c r="F950" s="27" t="s">
        <v>65</v>
      </c>
      <c r="G950" s="27">
        <v>6</v>
      </c>
      <c r="H950" s="27" t="s">
        <v>53</v>
      </c>
      <c r="I950" s="27" t="s">
        <v>54</v>
      </c>
      <c r="J950" s="27">
        <v>2005</v>
      </c>
      <c r="K950" s="27" t="s">
        <v>1209</v>
      </c>
      <c r="L950" s="27" t="s">
        <v>56</v>
      </c>
      <c r="M950" s="27" t="s">
        <v>65</v>
      </c>
      <c r="N950" s="27">
        <v>3</v>
      </c>
      <c r="O950" s="27" t="s">
        <v>53</v>
      </c>
      <c r="P950" s="27" t="s">
        <v>57</v>
      </c>
      <c r="Q950" s="27">
        <v>2015</v>
      </c>
      <c r="R950" s="27" t="s">
        <v>1386</v>
      </c>
      <c r="S950" s="27" t="s">
        <v>53</v>
      </c>
      <c r="T950" s="27"/>
      <c r="U950" s="27"/>
      <c r="V950" s="27" t="s">
        <v>1398</v>
      </c>
      <c r="W950" s="27">
        <v>12.376060000000001</v>
      </c>
      <c r="X950" s="27">
        <v>-84.094880000000003</v>
      </c>
      <c r="Y950" s="27" t="s">
        <v>1983</v>
      </c>
      <c r="Z950" s="27" t="s">
        <v>1977</v>
      </c>
      <c r="AA950" s="27" t="s">
        <v>1929</v>
      </c>
      <c r="AB950" s="28">
        <f t="shared" si="114"/>
        <v>64.87433333333334</v>
      </c>
      <c r="AC950" s="28">
        <f ca="1">[3]!RandTruncNormal(AB950,VLOOKUP(Y950,$AZ$1:$BD$4,4,FALSE),0,VLOOKUP(Y950,$AZ$1:$BD$4,5,FALSE))</f>
        <v>68.593022725734016</v>
      </c>
      <c r="AD950" s="28">
        <f t="shared" si="115"/>
        <v>43.697666666666663</v>
      </c>
      <c r="AE950" s="28">
        <f ca="1">[3]!RandTruncNormal(AD950,VLOOKUP(Y950,$AZ$1:$BD$4,4,FALSE),0,VLOOKUP(Y950,$AZ$1:$BD$4,5,FALSE))</f>
        <v>39.844813887664863</v>
      </c>
      <c r="AF950" s="29">
        <f t="shared" si="112"/>
        <v>-0.33333333333333331</v>
      </c>
      <c r="AG950" s="29">
        <f t="shared" si="113"/>
        <v>-0.33333333333333331</v>
      </c>
      <c r="AH950" s="28">
        <f t="shared" si="119"/>
        <v>-21.176666666666666</v>
      </c>
      <c r="AI950" s="28">
        <f t="shared" si="116"/>
        <v>-21.176666666666666</v>
      </c>
      <c r="AJ950" s="13">
        <f t="shared" ca="1" si="117"/>
        <v>-28.748208838069154</v>
      </c>
      <c r="AK950" s="68">
        <v>0</v>
      </c>
      <c r="AL950" s="68">
        <v>0</v>
      </c>
      <c r="AM950" s="68" t="str">
        <f t="shared" si="118"/>
        <v>Non-Anthropogenic</v>
      </c>
      <c r="AO950" s="68"/>
      <c r="AP950" s="68"/>
      <c r="AY950" s="68"/>
      <c r="AZ950" s="68"/>
    </row>
    <row r="951" spans="1:52">
      <c r="A951" s="27">
        <v>2335</v>
      </c>
      <c r="B951" s="27" t="s">
        <v>1400</v>
      </c>
      <c r="C951" s="27" t="s">
        <v>1164</v>
      </c>
      <c r="D951" s="27">
        <v>13.8629</v>
      </c>
      <c r="E951" s="27">
        <v>-84.050790000000006</v>
      </c>
      <c r="F951" s="27" t="s">
        <v>66</v>
      </c>
      <c r="G951" s="27">
        <v>7</v>
      </c>
      <c r="H951" s="27" t="s">
        <v>56</v>
      </c>
      <c r="I951" s="27" t="s">
        <v>54</v>
      </c>
      <c r="J951" s="27">
        <v>2005</v>
      </c>
      <c r="K951" s="27" t="s">
        <v>1327</v>
      </c>
      <c r="L951" s="27" t="s">
        <v>56</v>
      </c>
      <c r="M951" s="27" t="s">
        <v>65</v>
      </c>
      <c r="N951" s="27">
        <v>5</v>
      </c>
      <c r="O951" s="27" t="s">
        <v>53</v>
      </c>
      <c r="P951" s="27" t="s">
        <v>57</v>
      </c>
      <c r="Q951" s="27">
        <v>2016</v>
      </c>
      <c r="R951" s="27" t="s">
        <v>1401</v>
      </c>
      <c r="S951" s="27" t="s">
        <v>53</v>
      </c>
      <c r="T951" s="27"/>
      <c r="U951" s="27"/>
      <c r="V951" s="27" t="s">
        <v>1400</v>
      </c>
      <c r="W951" s="27">
        <v>13.8629</v>
      </c>
      <c r="X951" s="27">
        <v>-84.050790000000006</v>
      </c>
      <c r="Y951" s="27" t="s">
        <v>1983</v>
      </c>
      <c r="Z951" s="27" t="s">
        <v>1977</v>
      </c>
      <c r="AA951" s="27" t="s">
        <v>1929</v>
      </c>
      <c r="AB951" s="28">
        <f t="shared" si="114"/>
        <v>71.933222222222227</v>
      </c>
      <c r="AC951" s="28">
        <f ca="1">[3]!RandTruncNormal(AB951,VLOOKUP(Y951,$AZ$1:$BD$4,4,FALSE),0,VLOOKUP(Y951,$AZ$1:$BD$4,5,FALSE))</f>
        <v>111.21451832300791</v>
      </c>
      <c r="AD951" s="28">
        <f t="shared" si="115"/>
        <v>57.815444444444445</v>
      </c>
      <c r="AE951" s="28">
        <f ca="1">[3]!RandTruncNormal(AD951,VLOOKUP(Y951,$AZ$1:$BD$4,4,FALSE),0,VLOOKUP(Y951,$AZ$1:$BD$4,5,FALSE))</f>
        <v>106.39876926520034</v>
      </c>
      <c r="AF951" s="29">
        <f t="shared" si="112"/>
        <v>-0.22222222222222221</v>
      </c>
      <c r="AG951" s="29">
        <f t="shared" si="113"/>
        <v>-0.22222222222222221</v>
      </c>
      <c r="AH951" s="28">
        <f t="shared" si="119"/>
        <v>-14.117777777777777</v>
      </c>
      <c r="AI951" s="28">
        <f t="shared" si="116"/>
        <v>-14.117777777777777</v>
      </c>
      <c r="AJ951" s="13">
        <f t="shared" ca="1" si="117"/>
        <v>-4.8157490578075652</v>
      </c>
      <c r="AK951" s="68">
        <v>0</v>
      </c>
      <c r="AL951" s="68">
        <v>0</v>
      </c>
      <c r="AM951" s="68" t="str">
        <f t="shared" si="118"/>
        <v>Non-Anthropogenic</v>
      </c>
      <c r="AO951" s="68"/>
      <c r="AP951" s="68"/>
      <c r="AY951" s="68"/>
      <c r="AZ951" s="68"/>
    </row>
    <row r="952" spans="1:52">
      <c r="A952" s="27">
        <v>2337</v>
      </c>
      <c r="B952" s="27" t="s">
        <v>1403</v>
      </c>
      <c r="C952" s="27" t="s">
        <v>1164</v>
      </c>
      <c r="D952" s="27">
        <v>13.097860000000001</v>
      </c>
      <c r="E952" s="27">
        <v>-85.029759999999996</v>
      </c>
      <c r="F952" s="27" t="s">
        <v>66</v>
      </c>
      <c r="G952" s="27">
        <v>7</v>
      </c>
      <c r="H952" s="27" t="s">
        <v>53</v>
      </c>
      <c r="I952" s="27" t="s">
        <v>54</v>
      </c>
      <c r="J952" s="27">
        <v>2003</v>
      </c>
      <c r="K952" s="27" t="s">
        <v>1212</v>
      </c>
      <c r="L952" s="27" t="s">
        <v>56</v>
      </c>
      <c r="M952" s="27" t="s">
        <v>65</v>
      </c>
      <c r="N952" s="27">
        <v>4</v>
      </c>
      <c r="O952" s="27" t="s">
        <v>53</v>
      </c>
      <c r="P952" s="27" t="s">
        <v>57</v>
      </c>
      <c r="Q952" s="27">
        <v>2016</v>
      </c>
      <c r="R952" s="27" t="s">
        <v>1404</v>
      </c>
      <c r="S952" s="27" t="s">
        <v>53</v>
      </c>
      <c r="T952" s="27"/>
      <c r="U952" s="27"/>
      <c r="V952" s="27" t="s">
        <v>1403</v>
      </c>
      <c r="W952" s="27">
        <v>13.097860000000001</v>
      </c>
      <c r="X952" s="27">
        <v>-85.029759999999996</v>
      </c>
      <c r="Y952" s="27" t="s">
        <v>1983</v>
      </c>
      <c r="Z952" s="27" t="s">
        <v>1977</v>
      </c>
      <c r="AA952" s="27" t="s">
        <v>1929</v>
      </c>
      <c r="AB952" s="28">
        <f t="shared" si="114"/>
        <v>71.933222222222227</v>
      </c>
      <c r="AC952" s="28">
        <f ca="1">[3]!RandTruncNormal(AB952,VLOOKUP(Y952,$AZ$1:$BD$4,4,FALSE),0,VLOOKUP(Y952,$AZ$1:$BD$4,5,FALSE))</f>
        <v>7.2382896640940482</v>
      </c>
      <c r="AD952" s="28">
        <f t="shared" si="115"/>
        <v>50.756555555555551</v>
      </c>
      <c r="AE952" s="28">
        <f ca="1">[3]!RandTruncNormal(AD952,VLOOKUP(Y952,$AZ$1:$BD$4,4,FALSE),0,VLOOKUP(Y952,$AZ$1:$BD$4,5,FALSE))</f>
        <v>62.817485143314826</v>
      </c>
      <c r="AF952" s="29">
        <f t="shared" si="112"/>
        <v>-0.33333333333333331</v>
      </c>
      <c r="AG952" s="29">
        <f t="shared" si="113"/>
        <v>-0.33333333333333331</v>
      </c>
      <c r="AH952" s="28">
        <f t="shared" si="119"/>
        <v>-21.176666666666666</v>
      </c>
      <c r="AI952" s="28">
        <f t="shared" si="116"/>
        <v>-21.176666666666666</v>
      </c>
      <c r="AJ952" s="13">
        <f t="shared" ca="1" si="117"/>
        <v>55.579195479220779</v>
      </c>
      <c r="AK952" s="68">
        <v>0</v>
      </c>
      <c r="AL952" s="68">
        <v>0</v>
      </c>
      <c r="AM952" s="68" t="str">
        <f t="shared" si="118"/>
        <v>Non-Anthropogenic</v>
      </c>
      <c r="AO952" s="68"/>
      <c r="AP952" s="68"/>
      <c r="AY952" s="68"/>
      <c r="AZ952" s="68"/>
    </row>
    <row r="953" spans="1:52">
      <c r="A953" s="27">
        <v>2338</v>
      </c>
      <c r="B953" s="27" t="s">
        <v>1405</v>
      </c>
      <c r="C953" s="27" t="s">
        <v>1164</v>
      </c>
      <c r="D953" s="27">
        <v>13.86195</v>
      </c>
      <c r="E953" s="27">
        <v>-84.135840000000002</v>
      </c>
      <c r="F953" s="27" t="s">
        <v>66</v>
      </c>
      <c r="G953" s="27">
        <v>9</v>
      </c>
      <c r="H953" s="27" t="s">
        <v>53</v>
      </c>
      <c r="I953" s="27" t="s">
        <v>54</v>
      </c>
      <c r="J953" s="27">
        <v>2004</v>
      </c>
      <c r="K953" s="27" t="s">
        <v>1215</v>
      </c>
      <c r="L953" s="27" t="s">
        <v>56</v>
      </c>
      <c r="M953" s="27" t="s">
        <v>65</v>
      </c>
      <c r="N953" s="27">
        <v>6</v>
      </c>
      <c r="O953" s="27" t="s">
        <v>61</v>
      </c>
      <c r="P953" s="27" t="s">
        <v>57</v>
      </c>
      <c r="Q953" s="27">
        <v>2016</v>
      </c>
      <c r="R953" s="27" t="s">
        <v>751</v>
      </c>
      <c r="S953" s="27" t="s">
        <v>53</v>
      </c>
      <c r="T953" s="27"/>
      <c r="U953" s="27"/>
      <c r="V953" s="27" t="s">
        <v>1405</v>
      </c>
      <c r="W953" s="27">
        <v>13.86195</v>
      </c>
      <c r="X953" s="27">
        <v>-84.135840000000002</v>
      </c>
      <c r="Y953" s="27" t="s">
        <v>1983</v>
      </c>
      <c r="Z953" s="27" t="s">
        <v>1977</v>
      </c>
      <c r="AA953" s="27" t="s">
        <v>1929</v>
      </c>
      <c r="AB953" s="28">
        <f t="shared" si="114"/>
        <v>86.051000000000002</v>
      </c>
      <c r="AC953" s="28">
        <f ca="1">[3]!RandTruncNormal(AB953,VLOOKUP(Y953,$AZ$1:$BD$4,4,FALSE),0,VLOOKUP(Y953,$AZ$1:$BD$4,5,FALSE))</f>
        <v>62.808745420894972</v>
      </c>
      <c r="AD953" s="28">
        <f t="shared" si="115"/>
        <v>64.87433333333334</v>
      </c>
      <c r="AE953" s="28">
        <f ca="1">[3]!RandTruncNormal(AD953,VLOOKUP(Y953,$AZ$1:$BD$4,4,FALSE),0,VLOOKUP(Y953,$AZ$1:$BD$4,5,FALSE))</f>
        <v>93.235159024389802</v>
      </c>
      <c r="AF953" s="29">
        <f t="shared" si="112"/>
        <v>-0.33333333333333331</v>
      </c>
      <c r="AG953" s="29">
        <f t="shared" si="113"/>
        <v>-0.33333333333333331</v>
      </c>
      <c r="AH953" s="28">
        <f t="shared" si="119"/>
        <v>-21.176666666666666</v>
      </c>
      <c r="AI953" s="28">
        <f t="shared" si="116"/>
        <v>-21.176666666666666</v>
      </c>
      <c r="AJ953" s="13">
        <f t="shared" ca="1" si="117"/>
        <v>30.426413603494829</v>
      </c>
      <c r="AK953" s="68">
        <v>0</v>
      </c>
      <c r="AL953" s="68">
        <v>0</v>
      </c>
      <c r="AM953" s="68" t="str">
        <f t="shared" si="118"/>
        <v>Non-Anthropogenic</v>
      </c>
      <c r="AO953" s="68"/>
      <c r="AP953" s="68"/>
      <c r="AY953" s="68"/>
      <c r="AZ953" s="68"/>
    </row>
    <row r="954" spans="1:52">
      <c r="A954" s="27">
        <v>2340</v>
      </c>
      <c r="B954" s="27" t="s">
        <v>1407</v>
      </c>
      <c r="C954" s="27" t="s">
        <v>1164</v>
      </c>
      <c r="D954" s="27">
        <v>13.86224</v>
      </c>
      <c r="E954" s="27">
        <v>-84.646109999999993</v>
      </c>
      <c r="F954" s="27" t="s">
        <v>65</v>
      </c>
      <c r="G954" s="27">
        <v>6</v>
      </c>
      <c r="H954" s="27" t="s">
        <v>53</v>
      </c>
      <c r="I954" s="27" t="s">
        <v>54</v>
      </c>
      <c r="J954" s="27">
        <v>2005</v>
      </c>
      <c r="K954" s="27" t="s">
        <v>1310</v>
      </c>
      <c r="L954" s="27" t="s">
        <v>56</v>
      </c>
      <c r="M954" s="27" t="s">
        <v>65</v>
      </c>
      <c r="N954" s="27">
        <v>5</v>
      </c>
      <c r="O954" s="27" t="s">
        <v>53</v>
      </c>
      <c r="P954" s="27" t="s">
        <v>57</v>
      </c>
      <c r="Q954" s="27">
        <v>2016</v>
      </c>
      <c r="R954" s="27" t="s">
        <v>1408</v>
      </c>
      <c r="S954" s="27" t="s">
        <v>53</v>
      </c>
      <c r="T954" s="27"/>
      <c r="U954" s="27"/>
      <c r="V954" s="27" t="s">
        <v>1407</v>
      </c>
      <c r="W954" s="27">
        <v>13.86224</v>
      </c>
      <c r="X954" s="27">
        <v>-84.646109999999993</v>
      </c>
      <c r="Y954" s="27" t="s">
        <v>1983</v>
      </c>
      <c r="Z954" s="27" t="s">
        <v>1977</v>
      </c>
      <c r="AA954" s="27" t="s">
        <v>1928</v>
      </c>
      <c r="AB954" s="28">
        <f t="shared" si="114"/>
        <v>64.87433333333334</v>
      </c>
      <c r="AC954" s="28">
        <f ca="1">[3]!RandTruncNormal(AB954,VLOOKUP(Y954,$AZ$1:$BD$4,4,FALSE),0,VLOOKUP(Y954,$AZ$1:$BD$4,5,FALSE))</f>
        <v>60.849351238802662</v>
      </c>
      <c r="AD954" s="28">
        <f t="shared" si="115"/>
        <v>57.815444444444445</v>
      </c>
      <c r="AE954" s="28">
        <f ca="1">[3]!RandTruncNormal(AD954,VLOOKUP(Y954,$AZ$1:$BD$4,4,FALSE),0,VLOOKUP(Y954,$AZ$1:$BD$4,5,FALSE))</f>
        <v>101.46351663159268</v>
      </c>
      <c r="AF954" s="29">
        <f t="shared" si="112"/>
        <v>-0.1111111111111111</v>
      </c>
      <c r="AG954" s="29">
        <f t="shared" si="113"/>
        <v>0</v>
      </c>
      <c r="AH954" s="28">
        <f t="shared" si="119"/>
        <v>0</v>
      </c>
      <c r="AI954" s="28">
        <f t="shared" si="116"/>
        <v>-7.0588888888888883</v>
      </c>
      <c r="AJ954" s="13">
        <f t="shared" ca="1" si="117"/>
        <v>40.614165392790021</v>
      </c>
      <c r="AK954" s="68">
        <v>1</v>
      </c>
      <c r="AL954" s="68">
        <v>1</v>
      </c>
      <c r="AM954" s="68" t="str">
        <f t="shared" si="118"/>
        <v>Anthropogenic_roads_rivers</v>
      </c>
      <c r="AO954" s="68"/>
      <c r="AP954" s="68"/>
      <c r="AY954" s="68"/>
      <c r="AZ954" s="68"/>
    </row>
    <row r="955" spans="1:52">
      <c r="A955" s="27">
        <v>2341</v>
      </c>
      <c r="B955" s="27" t="s">
        <v>1409</v>
      </c>
      <c r="C955" s="27" t="s">
        <v>1164</v>
      </c>
      <c r="D955" s="27">
        <v>13.86308</v>
      </c>
      <c r="E955" s="27">
        <v>-84.901240000000001</v>
      </c>
      <c r="F955" s="27" t="s">
        <v>66</v>
      </c>
      <c r="G955" s="27">
        <v>8</v>
      </c>
      <c r="H955" s="27" t="s">
        <v>56</v>
      </c>
      <c r="I955" s="27" t="s">
        <v>54</v>
      </c>
      <c r="J955" s="27">
        <v>2005</v>
      </c>
      <c r="K955" s="27" t="s">
        <v>1219</v>
      </c>
      <c r="L955" s="27" t="s">
        <v>56</v>
      </c>
      <c r="M955" s="27" t="s">
        <v>65</v>
      </c>
      <c r="N955" s="27">
        <v>5</v>
      </c>
      <c r="O955" s="27" t="s">
        <v>53</v>
      </c>
      <c r="P955" s="27" t="s">
        <v>57</v>
      </c>
      <c r="Q955" s="27">
        <v>2016</v>
      </c>
      <c r="R955" s="27" t="s">
        <v>1410</v>
      </c>
      <c r="S955" s="27" t="s">
        <v>53</v>
      </c>
      <c r="T955" s="27"/>
      <c r="U955" s="27"/>
      <c r="V955" s="27" t="s">
        <v>1409</v>
      </c>
      <c r="W955" s="27">
        <v>13.86308</v>
      </c>
      <c r="X955" s="27">
        <v>-84.901240000000001</v>
      </c>
      <c r="Y955" s="27" t="s">
        <v>1983</v>
      </c>
      <c r="Z955" s="27" t="s">
        <v>1977</v>
      </c>
      <c r="AA955" s="27" t="s">
        <v>1929</v>
      </c>
      <c r="AB955" s="28">
        <f t="shared" si="114"/>
        <v>78.992111111111114</v>
      </c>
      <c r="AC955" s="28">
        <f ca="1">[3]!RandTruncNormal(AB955,VLOOKUP(Y955,$AZ$1:$BD$4,4,FALSE),0,VLOOKUP(Y955,$AZ$1:$BD$4,5,FALSE))</f>
        <v>65.192608882282272</v>
      </c>
      <c r="AD955" s="28">
        <f t="shared" si="115"/>
        <v>57.815444444444445</v>
      </c>
      <c r="AE955" s="28">
        <f ca="1">[3]!RandTruncNormal(AD955,VLOOKUP(Y955,$AZ$1:$BD$4,4,FALSE),0,VLOOKUP(Y955,$AZ$1:$BD$4,5,FALSE))</f>
        <v>73.425839994955325</v>
      </c>
      <c r="AF955" s="29">
        <f t="shared" si="112"/>
        <v>-0.33333333333333331</v>
      </c>
      <c r="AG955" s="29">
        <f t="shared" si="113"/>
        <v>-0.33333333333333331</v>
      </c>
      <c r="AH955" s="28">
        <f t="shared" si="119"/>
        <v>-21.176666666666666</v>
      </c>
      <c r="AI955" s="28">
        <f t="shared" si="116"/>
        <v>-21.176666666666666</v>
      </c>
      <c r="AJ955" s="13">
        <f t="shared" ca="1" si="117"/>
        <v>8.2332311126730531</v>
      </c>
      <c r="AK955" s="68">
        <v>0</v>
      </c>
      <c r="AL955" s="68">
        <v>0</v>
      </c>
      <c r="AM955" s="68" t="str">
        <f t="shared" si="118"/>
        <v>Non-Anthropogenic</v>
      </c>
      <c r="AO955" s="68"/>
      <c r="AP955" s="68"/>
      <c r="AY955" s="68"/>
      <c r="AZ955" s="68"/>
    </row>
    <row r="956" spans="1:52">
      <c r="A956" s="27">
        <v>2342</v>
      </c>
      <c r="B956" s="27" t="s">
        <v>1411</v>
      </c>
      <c r="C956" s="27" t="s">
        <v>1164</v>
      </c>
      <c r="D956" s="27">
        <v>10.84614</v>
      </c>
      <c r="E956" s="27">
        <v>-84.094880000000003</v>
      </c>
      <c r="F956" s="27" t="s">
        <v>66</v>
      </c>
      <c r="G956" s="27">
        <v>9</v>
      </c>
      <c r="H956" s="27" t="s">
        <v>53</v>
      </c>
      <c r="I956" s="27" t="s">
        <v>54</v>
      </c>
      <c r="J956" s="27">
        <v>2005</v>
      </c>
      <c r="K956" s="27" t="s">
        <v>820</v>
      </c>
      <c r="L956" s="27" t="s">
        <v>56</v>
      </c>
      <c r="M956" s="27" t="s">
        <v>66</v>
      </c>
      <c r="N956" s="27">
        <v>9</v>
      </c>
      <c r="O956" s="27" t="s">
        <v>53</v>
      </c>
      <c r="P956" s="27" t="s">
        <v>870</v>
      </c>
      <c r="Q956" s="27">
        <v>2014</v>
      </c>
      <c r="R956" s="27"/>
      <c r="S956" s="27" t="s">
        <v>53</v>
      </c>
      <c r="T956" s="27"/>
      <c r="U956" s="27"/>
      <c r="V956" s="27" t="s">
        <v>1411</v>
      </c>
      <c r="W956" s="27">
        <v>10.84614</v>
      </c>
      <c r="X956" s="27">
        <v>-84.094880000000003</v>
      </c>
      <c r="Y956" s="27" t="s">
        <v>1983</v>
      </c>
      <c r="Z956" s="27" t="s">
        <v>1979</v>
      </c>
      <c r="AA956" s="27" t="s">
        <v>1929</v>
      </c>
      <c r="AB956" s="28">
        <f t="shared" si="114"/>
        <v>86.051000000000002</v>
      </c>
      <c r="AC956" s="28">
        <f ca="1">[3]!RandTruncNormal(AB956,VLOOKUP(Y956,$AZ$1:$BD$4,4,FALSE),0,VLOOKUP(Y956,$AZ$1:$BD$4,5,FALSE))</f>
        <v>95.537893437988402</v>
      </c>
      <c r="AD956" s="28">
        <f t="shared" si="115"/>
        <v>86.051000000000002</v>
      </c>
      <c r="AE956" s="28">
        <f ca="1">[3]!RandTruncNormal(AD956,VLOOKUP(Y956,$AZ$1:$BD$4,4,FALSE),0,VLOOKUP(Y956,$AZ$1:$BD$4,5,FALSE))</f>
        <v>33.774033122580477</v>
      </c>
      <c r="AF956" s="29">
        <f t="shared" si="112"/>
        <v>0</v>
      </c>
      <c r="AG956" s="29">
        <f t="shared" si="113"/>
        <v>0</v>
      </c>
      <c r="AH956" s="28">
        <f t="shared" si="119"/>
        <v>0</v>
      </c>
      <c r="AI956" s="28">
        <f t="shared" si="116"/>
        <v>0</v>
      </c>
      <c r="AJ956" s="13">
        <f t="shared" ca="1" si="117"/>
        <v>-61.763860315407925</v>
      </c>
      <c r="AK956" s="68">
        <v>1</v>
      </c>
      <c r="AL956" s="68">
        <v>0</v>
      </c>
      <c r="AM956" s="68" t="str">
        <f t="shared" si="118"/>
        <v>Anthropogenic_rivers</v>
      </c>
      <c r="AO956" s="68"/>
      <c r="AP956" s="68"/>
      <c r="AY956" s="68"/>
      <c r="AZ956" s="68"/>
    </row>
    <row r="957" spans="1:52">
      <c r="A957" s="27">
        <v>2344</v>
      </c>
      <c r="B957" s="27" t="s">
        <v>1412</v>
      </c>
      <c r="C957" s="27" t="s">
        <v>1164</v>
      </c>
      <c r="D957" s="27">
        <v>13.86252</v>
      </c>
      <c r="E957" s="27">
        <v>-85.156379999999999</v>
      </c>
      <c r="F957" s="27" t="s">
        <v>65</v>
      </c>
      <c r="G957" s="27">
        <v>6</v>
      </c>
      <c r="H957" s="27" t="s">
        <v>53</v>
      </c>
      <c r="I957" s="27" t="s">
        <v>54</v>
      </c>
      <c r="J957" s="27">
        <v>2003</v>
      </c>
      <c r="K957" s="27" t="s">
        <v>1212</v>
      </c>
      <c r="L957" s="27" t="s">
        <v>56</v>
      </c>
      <c r="M957" s="27" t="s">
        <v>65</v>
      </c>
      <c r="N957" s="27">
        <v>3</v>
      </c>
      <c r="O957" s="27" t="s">
        <v>53</v>
      </c>
      <c r="P957" s="27" t="s">
        <v>57</v>
      </c>
      <c r="Q957" s="27">
        <v>2016</v>
      </c>
      <c r="R957" s="27" t="s">
        <v>1413</v>
      </c>
      <c r="S957" s="27" t="s">
        <v>53</v>
      </c>
      <c r="T957" s="27"/>
      <c r="U957" s="27"/>
      <c r="V957" s="27" t="s">
        <v>1412</v>
      </c>
      <c r="W957" s="27">
        <v>13.86252</v>
      </c>
      <c r="X957" s="27">
        <v>-85.156379999999999</v>
      </c>
      <c r="Y957" s="27" t="s">
        <v>1983</v>
      </c>
      <c r="Z957" s="27" t="s">
        <v>1977</v>
      </c>
      <c r="AA957" s="27" t="s">
        <v>1929</v>
      </c>
      <c r="AB957" s="28">
        <f t="shared" si="114"/>
        <v>64.87433333333334</v>
      </c>
      <c r="AC957" s="28">
        <f ca="1">[3]!RandTruncNormal(AB957,VLOOKUP(Y957,$AZ$1:$BD$4,4,FALSE),0,VLOOKUP(Y957,$AZ$1:$BD$4,5,FALSE))</f>
        <v>45.739656187424444</v>
      </c>
      <c r="AD957" s="28">
        <f t="shared" si="115"/>
        <v>43.697666666666663</v>
      </c>
      <c r="AE957" s="28">
        <f ca="1">[3]!RandTruncNormal(AD957,VLOOKUP(Y957,$AZ$1:$BD$4,4,FALSE),0,VLOOKUP(Y957,$AZ$1:$BD$4,5,FALSE))</f>
        <v>17.614222464632906</v>
      </c>
      <c r="AF957" s="29">
        <f t="shared" si="112"/>
        <v>-0.33333333333333331</v>
      </c>
      <c r="AG957" s="29">
        <f t="shared" si="113"/>
        <v>-0.33333333333333331</v>
      </c>
      <c r="AH957" s="28">
        <f t="shared" si="119"/>
        <v>-21.176666666666666</v>
      </c>
      <c r="AI957" s="28">
        <f t="shared" si="116"/>
        <v>-21.176666666666666</v>
      </c>
      <c r="AJ957" s="13">
        <f t="shared" ca="1" si="117"/>
        <v>-28.125433722791538</v>
      </c>
      <c r="AK957" s="68">
        <v>1</v>
      </c>
      <c r="AL957" s="68">
        <v>0</v>
      </c>
      <c r="AM957" s="68" t="str">
        <f t="shared" si="118"/>
        <v>Anthropogenic_rivers</v>
      </c>
      <c r="AO957" s="68"/>
      <c r="AP957" s="68"/>
      <c r="AY957" s="68"/>
      <c r="AZ957" s="68"/>
    </row>
    <row r="958" spans="1:52">
      <c r="A958" s="27">
        <v>2345</v>
      </c>
      <c r="B958" s="27" t="s">
        <v>1414</v>
      </c>
      <c r="C958" s="27" t="s">
        <v>1164</v>
      </c>
      <c r="D958" s="27">
        <v>13.86318</v>
      </c>
      <c r="E958" s="27">
        <v>-85.411510000000007</v>
      </c>
      <c r="F958" s="27" t="s">
        <v>65</v>
      </c>
      <c r="G958" s="27">
        <v>5</v>
      </c>
      <c r="H958" s="27" t="s">
        <v>53</v>
      </c>
      <c r="I958" s="27" t="s">
        <v>54</v>
      </c>
      <c r="J958" s="27">
        <v>2003</v>
      </c>
      <c r="K958" s="27" t="s">
        <v>1212</v>
      </c>
      <c r="L958" s="27" t="s">
        <v>56</v>
      </c>
      <c r="M958" s="27" t="s">
        <v>66</v>
      </c>
      <c r="N958" s="27">
        <v>9</v>
      </c>
      <c r="O958" s="27" t="s">
        <v>53</v>
      </c>
      <c r="P958" s="27" t="s">
        <v>57</v>
      </c>
      <c r="Q958" s="27">
        <v>2016</v>
      </c>
      <c r="R958" s="27" t="s">
        <v>1415</v>
      </c>
      <c r="S958" s="27" t="s">
        <v>53</v>
      </c>
      <c r="T958" s="27"/>
      <c r="U958" s="27"/>
      <c r="V958" s="27" t="s">
        <v>1414</v>
      </c>
      <c r="W958" s="27">
        <v>13.86318</v>
      </c>
      <c r="X958" s="27">
        <v>-85.411510000000007</v>
      </c>
      <c r="Y958" s="27" t="s">
        <v>1983</v>
      </c>
      <c r="Z958" s="27" t="s">
        <v>1982</v>
      </c>
      <c r="AA958" s="27" t="s">
        <v>1929</v>
      </c>
      <c r="AB958" s="28">
        <f t="shared" si="114"/>
        <v>57.815444444444445</v>
      </c>
      <c r="AC958" s="28">
        <f ca="1">[3]!RandTruncNormal(AB958,VLOOKUP(Y958,$AZ$1:$BD$4,4,FALSE),0,VLOOKUP(Y958,$AZ$1:$BD$4,5,FALSE))</f>
        <v>39.027790188268085</v>
      </c>
      <c r="AD958" s="28">
        <f t="shared" si="115"/>
        <v>86.051000000000002</v>
      </c>
      <c r="AE958" s="28">
        <f ca="1">[3]!RandTruncNormal(AD958,VLOOKUP(Y958,$AZ$1:$BD$4,4,FALSE),0,VLOOKUP(Y958,$AZ$1:$BD$4,5,FALSE))</f>
        <v>30.646865920700268</v>
      </c>
      <c r="AF958" s="29">
        <f t="shared" si="112"/>
        <v>0.44444444444444442</v>
      </c>
      <c r="AG958" s="29">
        <f t="shared" si="113"/>
        <v>0.44444444444444442</v>
      </c>
      <c r="AH958" s="28">
        <f t="shared" si="119"/>
        <v>28.235555555555553</v>
      </c>
      <c r="AI958" s="28">
        <f t="shared" si="116"/>
        <v>28.235555555555553</v>
      </c>
      <c r="AJ958" s="13">
        <f t="shared" ca="1" si="117"/>
        <v>-8.3809242675678171</v>
      </c>
      <c r="AK958" s="68">
        <v>0</v>
      </c>
      <c r="AL958" s="68">
        <v>0</v>
      </c>
      <c r="AM958" s="68" t="str">
        <f t="shared" si="118"/>
        <v>Non-Anthropogenic</v>
      </c>
      <c r="AO958" s="68"/>
      <c r="AP958" s="68"/>
      <c r="AY958" s="68"/>
      <c r="AZ958" s="68"/>
    </row>
    <row r="959" spans="1:52">
      <c r="A959" s="27">
        <v>2350</v>
      </c>
      <c r="B959" s="27" t="s">
        <v>1416</v>
      </c>
      <c r="C959" s="27" t="s">
        <v>1164</v>
      </c>
      <c r="D959" s="27">
        <v>13.777950000000001</v>
      </c>
      <c r="E959" s="27">
        <v>-84.221879999999999</v>
      </c>
      <c r="F959" s="27" t="s">
        <v>66</v>
      </c>
      <c r="G959" s="27">
        <v>9</v>
      </c>
      <c r="H959" s="27" t="s">
        <v>53</v>
      </c>
      <c r="I959" s="27" t="s">
        <v>54</v>
      </c>
      <c r="J959" s="27">
        <v>2005</v>
      </c>
      <c r="K959" s="27" t="s">
        <v>1310</v>
      </c>
      <c r="L959" s="27" t="s">
        <v>56</v>
      </c>
      <c r="M959" s="27" t="s">
        <v>65</v>
      </c>
      <c r="N959" s="27">
        <v>4</v>
      </c>
      <c r="O959" s="27" t="s">
        <v>53</v>
      </c>
      <c r="P959" s="27" t="s">
        <v>57</v>
      </c>
      <c r="Q959" s="27">
        <v>2016</v>
      </c>
      <c r="R959" s="27" t="s">
        <v>756</v>
      </c>
      <c r="S959" s="27" t="s">
        <v>53</v>
      </c>
      <c r="T959" s="27"/>
      <c r="U959" s="27"/>
      <c r="V959" s="27" t="s">
        <v>1416</v>
      </c>
      <c r="W959" s="27">
        <v>13.777950000000001</v>
      </c>
      <c r="X959" s="27">
        <v>-84.221879999999999</v>
      </c>
      <c r="Y959" s="27" t="s">
        <v>1983</v>
      </c>
      <c r="Z959" s="27" t="s">
        <v>1977</v>
      </c>
      <c r="AA959" s="27" t="s">
        <v>1929</v>
      </c>
      <c r="AB959" s="28">
        <f t="shared" si="114"/>
        <v>86.051000000000002</v>
      </c>
      <c r="AC959" s="28">
        <f ca="1">[3]!RandTruncNormal(AB959,VLOOKUP(Y959,$AZ$1:$BD$4,4,FALSE),0,VLOOKUP(Y959,$AZ$1:$BD$4,5,FALSE))</f>
        <v>73.109101715178483</v>
      </c>
      <c r="AD959" s="28">
        <f t="shared" si="115"/>
        <v>50.756555555555551</v>
      </c>
      <c r="AE959" s="28">
        <f ca="1">[3]!RandTruncNormal(AD959,VLOOKUP(Y959,$AZ$1:$BD$4,4,FALSE),0,VLOOKUP(Y959,$AZ$1:$BD$4,5,FALSE))</f>
        <v>14.139591858474057</v>
      </c>
      <c r="AF959" s="29">
        <f t="shared" si="112"/>
        <v>-0.55555555555555558</v>
      </c>
      <c r="AG959" s="29">
        <f t="shared" si="113"/>
        <v>-0.55555555555555558</v>
      </c>
      <c r="AH959" s="28">
        <f t="shared" si="119"/>
        <v>-35.294444444444444</v>
      </c>
      <c r="AI959" s="28">
        <f t="shared" si="116"/>
        <v>-35.294444444444444</v>
      </c>
      <c r="AJ959" s="13">
        <f t="shared" ca="1" si="117"/>
        <v>-58.969509856704427</v>
      </c>
      <c r="AK959" s="68">
        <v>0</v>
      </c>
      <c r="AL959" s="68">
        <v>0</v>
      </c>
      <c r="AM959" s="68" t="str">
        <f t="shared" si="118"/>
        <v>Non-Anthropogenic</v>
      </c>
      <c r="AO959" s="68"/>
      <c r="AP959" s="68"/>
      <c r="AY959" s="68"/>
      <c r="AZ959" s="68"/>
    </row>
    <row r="960" spans="1:52">
      <c r="A960" s="27">
        <v>2361</v>
      </c>
      <c r="B960" s="27" t="s">
        <v>1422</v>
      </c>
      <c r="C960" s="27" t="s">
        <v>1164</v>
      </c>
      <c r="D960" s="27">
        <v>13.77763</v>
      </c>
      <c r="E960" s="27">
        <v>-85.327079999999995</v>
      </c>
      <c r="F960" s="27" t="s">
        <v>65</v>
      </c>
      <c r="G960" s="27">
        <v>3</v>
      </c>
      <c r="H960" s="27" t="s">
        <v>56</v>
      </c>
      <c r="I960" s="27" t="s">
        <v>54</v>
      </c>
      <c r="J960" s="27">
        <v>2005</v>
      </c>
      <c r="K960" s="27" t="s">
        <v>1110</v>
      </c>
      <c r="L960" s="27" t="s">
        <v>56</v>
      </c>
      <c r="M960" s="27" t="s">
        <v>65</v>
      </c>
      <c r="N960" s="27">
        <v>6</v>
      </c>
      <c r="O960" s="27" t="s">
        <v>53</v>
      </c>
      <c r="P960" s="27" t="s">
        <v>57</v>
      </c>
      <c r="Q960" s="27">
        <v>2016</v>
      </c>
      <c r="R960" s="27" t="s">
        <v>1423</v>
      </c>
      <c r="S960" s="27" t="s">
        <v>53</v>
      </c>
      <c r="T960" s="27"/>
      <c r="U960" s="27"/>
      <c r="V960" s="27" t="s">
        <v>1422</v>
      </c>
      <c r="W960" s="27">
        <v>13.77763</v>
      </c>
      <c r="X960" s="27">
        <v>-85.327079999999995</v>
      </c>
      <c r="Y960" s="27" t="s">
        <v>1983</v>
      </c>
      <c r="Z960" s="27" t="s">
        <v>1982</v>
      </c>
      <c r="AA960" s="27" t="s">
        <v>1929</v>
      </c>
      <c r="AB960" s="28">
        <f t="shared" si="114"/>
        <v>43.697666666666663</v>
      </c>
      <c r="AC960" s="28">
        <f ca="1">[3]!RandTruncNormal(AB960,VLOOKUP(Y960,$AZ$1:$BD$4,4,FALSE),0,VLOOKUP(Y960,$AZ$1:$BD$4,5,FALSE))</f>
        <v>25.301742662859752</v>
      </c>
      <c r="AD960" s="28">
        <f t="shared" si="115"/>
        <v>64.87433333333334</v>
      </c>
      <c r="AE960" s="28">
        <f ca="1">[3]!RandTruncNormal(AD960,VLOOKUP(Y960,$AZ$1:$BD$4,4,FALSE),0,VLOOKUP(Y960,$AZ$1:$BD$4,5,FALSE))</f>
        <v>115.55459583430802</v>
      </c>
      <c r="AF960" s="29">
        <f t="shared" si="112"/>
        <v>0.33333333333333331</v>
      </c>
      <c r="AG960" s="29">
        <f t="shared" si="113"/>
        <v>0.33333333333333331</v>
      </c>
      <c r="AH960" s="28">
        <f t="shared" si="119"/>
        <v>21.176666666666666</v>
      </c>
      <c r="AI960" s="28">
        <f t="shared" si="116"/>
        <v>21.176666666666666</v>
      </c>
      <c r="AJ960" s="13">
        <f t="shared" ca="1" si="117"/>
        <v>90.252853171448265</v>
      </c>
      <c r="AK960" s="68">
        <v>0</v>
      </c>
      <c r="AL960" s="68">
        <v>0</v>
      </c>
      <c r="AM960" s="68" t="str">
        <f t="shared" si="118"/>
        <v>Non-Anthropogenic</v>
      </c>
      <c r="AO960" s="68"/>
      <c r="AP960" s="68"/>
      <c r="AY960" s="68"/>
      <c r="AZ960" s="68"/>
    </row>
    <row r="961" spans="1:52">
      <c r="A961" s="27">
        <v>2366</v>
      </c>
      <c r="B961" s="27" t="s">
        <v>1425</v>
      </c>
      <c r="C961" s="27" t="s">
        <v>1164</v>
      </c>
      <c r="D961" s="27">
        <v>11.100210000000001</v>
      </c>
      <c r="E961" s="27">
        <v>-84.009910000000005</v>
      </c>
      <c r="F961" s="27" t="s">
        <v>66</v>
      </c>
      <c r="G961" s="27">
        <v>9</v>
      </c>
      <c r="H961" s="27" t="s">
        <v>53</v>
      </c>
      <c r="I961" s="27" t="s">
        <v>54</v>
      </c>
      <c r="J961" s="27">
        <v>2005</v>
      </c>
      <c r="K961" s="27" t="s">
        <v>820</v>
      </c>
      <c r="L961" s="27" t="s">
        <v>56</v>
      </c>
      <c r="M961" s="27" t="s">
        <v>65</v>
      </c>
      <c r="N961" s="27">
        <v>5</v>
      </c>
      <c r="O961" s="27" t="s">
        <v>53</v>
      </c>
      <c r="P961" s="27" t="s">
        <v>57</v>
      </c>
      <c r="Q961" s="27">
        <v>2016</v>
      </c>
      <c r="R961" s="27" t="s">
        <v>1279</v>
      </c>
      <c r="S961" s="27" t="s">
        <v>53</v>
      </c>
      <c r="T961" s="27"/>
      <c r="U961" s="27"/>
      <c r="V961" s="27" t="s">
        <v>1425</v>
      </c>
      <c r="W961" s="27">
        <v>11.100210000000001</v>
      </c>
      <c r="X961" s="27">
        <v>-84.009910000000005</v>
      </c>
      <c r="Y961" s="27" t="s">
        <v>1983</v>
      </c>
      <c r="Z961" s="27" t="s">
        <v>1977</v>
      </c>
      <c r="AA961" s="27" t="s">
        <v>1929</v>
      </c>
      <c r="AB961" s="28">
        <f t="shared" si="114"/>
        <v>86.051000000000002</v>
      </c>
      <c r="AC961" s="28">
        <f ca="1">[3]!RandTruncNormal(AB961,VLOOKUP(Y961,$AZ$1:$BD$4,4,FALSE),0,VLOOKUP(Y961,$AZ$1:$BD$4,5,FALSE))</f>
        <v>113.91647433009564</v>
      </c>
      <c r="AD961" s="28">
        <f t="shared" si="115"/>
        <v>57.815444444444445</v>
      </c>
      <c r="AE961" s="28">
        <f ca="1">[3]!RandTruncNormal(AD961,VLOOKUP(Y961,$AZ$1:$BD$4,4,FALSE),0,VLOOKUP(Y961,$AZ$1:$BD$4,5,FALSE))</f>
        <v>68.896027278518787</v>
      </c>
      <c r="AF961" s="29">
        <f t="shared" si="112"/>
        <v>-0.44444444444444442</v>
      </c>
      <c r="AG961" s="29">
        <f t="shared" si="113"/>
        <v>-0.44444444444444442</v>
      </c>
      <c r="AH961" s="28">
        <f t="shared" si="119"/>
        <v>-28.235555555555553</v>
      </c>
      <c r="AI961" s="28">
        <f t="shared" si="116"/>
        <v>-28.235555555555553</v>
      </c>
      <c r="AJ961" s="13">
        <f t="shared" ca="1" si="117"/>
        <v>-45.020447051576852</v>
      </c>
      <c r="AK961" s="68">
        <v>1</v>
      </c>
      <c r="AL961" s="68">
        <v>0</v>
      </c>
      <c r="AM961" s="68" t="str">
        <f t="shared" si="118"/>
        <v>Anthropogenic_rivers</v>
      </c>
      <c r="AO961" s="68"/>
      <c r="AP961" s="68"/>
      <c r="AY961" s="68"/>
      <c r="AZ961" s="68"/>
    </row>
    <row r="962" spans="1:52">
      <c r="A962" s="27">
        <v>2367</v>
      </c>
      <c r="B962" s="27" t="s">
        <v>1426</v>
      </c>
      <c r="C962" s="27" t="s">
        <v>1164</v>
      </c>
      <c r="D962" s="27">
        <v>12.84346</v>
      </c>
      <c r="E962" s="27">
        <v>-83.584299999999999</v>
      </c>
      <c r="F962" s="27" t="s">
        <v>65</v>
      </c>
      <c r="G962" s="27">
        <v>6</v>
      </c>
      <c r="H962" s="27" t="s">
        <v>53</v>
      </c>
      <c r="I962" s="27" t="s">
        <v>54</v>
      </c>
      <c r="J962" s="27">
        <v>2005</v>
      </c>
      <c r="K962" s="27" t="s">
        <v>1209</v>
      </c>
      <c r="L962" s="27" t="s">
        <v>56</v>
      </c>
      <c r="M962" s="27" t="s">
        <v>65</v>
      </c>
      <c r="N962" s="27">
        <v>5</v>
      </c>
      <c r="O962" s="27" t="s">
        <v>53</v>
      </c>
      <c r="P962" s="27" t="s">
        <v>57</v>
      </c>
      <c r="Q962" s="27">
        <v>2016</v>
      </c>
      <c r="R962" s="27" t="s">
        <v>1417</v>
      </c>
      <c r="S962" s="27" t="s">
        <v>53</v>
      </c>
      <c r="T962" s="27"/>
      <c r="U962" s="27"/>
      <c r="V962" s="27" t="s">
        <v>1426</v>
      </c>
      <c r="W962" s="27">
        <v>12.84346</v>
      </c>
      <c r="X962" s="27">
        <v>-83.584299999999999</v>
      </c>
      <c r="Y962" s="27" t="s">
        <v>1983</v>
      </c>
      <c r="Z962" s="27" t="s">
        <v>1977</v>
      </c>
      <c r="AA962" s="27" t="s">
        <v>1929</v>
      </c>
      <c r="AB962" s="28">
        <f t="shared" si="114"/>
        <v>64.87433333333334</v>
      </c>
      <c r="AC962" s="28">
        <f ca="1">[3]!RandTruncNormal(AB962,VLOOKUP(Y962,$AZ$1:$BD$4,4,FALSE),0,VLOOKUP(Y962,$AZ$1:$BD$4,5,FALSE))</f>
        <v>103.92322490006001</v>
      </c>
      <c r="AD962" s="28">
        <f t="shared" si="115"/>
        <v>57.815444444444445</v>
      </c>
      <c r="AE962" s="28">
        <f ca="1">[3]!RandTruncNormal(AD962,VLOOKUP(Y962,$AZ$1:$BD$4,4,FALSE),0,VLOOKUP(Y962,$AZ$1:$BD$4,5,FALSE))</f>
        <v>60.971070872058313</v>
      </c>
      <c r="AF962" s="29">
        <f t="shared" ref="AF962:AF1025" si="120">(N962-G962)/9</f>
        <v>-0.1111111111111111</v>
      </c>
      <c r="AG962" s="29">
        <f t="shared" ref="AG962:AG1025" si="121">+IF(OR(AF962=1/9,AF962=-1/9,AF962=0),0,AF962)</f>
        <v>0</v>
      </c>
      <c r="AH962" s="28">
        <f t="shared" si="119"/>
        <v>0</v>
      </c>
      <c r="AI962" s="28">
        <f t="shared" si="116"/>
        <v>-7.0588888888888883</v>
      </c>
      <c r="AJ962" s="13">
        <f t="shared" ca="1" si="117"/>
        <v>-42.952154028001694</v>
      </c>
      <c r="AK962" s="68">
        <v>0</v>
      </c>
      <c r="AL962" s="68">
        <v>0</v>
      </c>
      <c r="AM962" s="68" t="str">
        <f t="shared" si="118"/>
        <v>Non-Anthropogenic</v>
      </c>
      <c r="AO962" s="68"/>
      <c r="AP962" s="68"/>
      <c r="AY962" s="68"/>
      <c r="AZ962" s="68"/>
    </row>
    <row r="963" spans="1:52">
      <c r="A963" s="27">
        <v>2368</v>
      </c>
      <c r="B963" s="27" t="s">
        <v>1427</v>
      </c>
      <c r="C963" s="27" t="s">
        <v>1164</v>
      </c>
      <c r="D963" s="27">
        <v>13.691979999999999</v>
      </c>
      <c r="E963" s="27">
        <v>-84.135890000000003</v>
      </c>
      <c r="F963" s="27" t="s">
        <v>68</v>
      </c>
      <c r="G963" s="27">
        <v>5</v>
      </c>
      <c r="H963" s="27" t="s">
        <v>53</v>
      </c>
      <c r="I963" s="27" t="s">
        <v>54</v>
      </c>
      <c r="J963" s="27">
        <v>2005</v>
      </c>
      <c r="K963" s="27" t="s">
        <v>1209</v>
      </c>
      <c r="L963" s="27" t="s">
        <v>56</v>
      </c>
      <c r="M963" s="27" t="s">
        <v>68</v>
      </c>
      <c r="N963" s="27">
        <v>6</v>
      </c>
      <c r="O963" s="27" t="s">
        <v>53</v>
      </c>
      <c r="P963" s="27" t="s">
        <v>57</v>
      </c>
      <c r="Q963" s="27">
        <v>2016</v>
      </c>
      <c r="R963" s="27" t="s">
        <v>756</v>
      </c>
      <c r="S963" s="27" t="s">
        <v>53</v>
      </c>
      <c r="T963" s="27"/>
      <c r="U963" s="27"/>
      <c r="V963" s="27" t="s">
        <v>1427</v>
      </c>
      <c r="W963" s="27">
        <v>13.691979999999999</v>
      </c>
      <c r="X963" s="27">
        <v>-84.135890000000003</v>
      </c>
      <c r="Y963" s="27" t="s">
        <v>1976</v>
      </c>
      <c r="Z963" s="27" t="s">
        <v>1982</v>
      </c>
      <c r="AA963" s="27" t="s">
        <v>1929</v>
      </c>
      <c r="AB963" s="28">
        <f t="shared" ref="AB963:AB1026" si="122">VLOOKUP(Y963,$AZ$1:$BD$4,2,FALSE)*(G963/9)+VLOOKUP(Y963,$AZ$1:$BD$4,3,FALSE)</f>
        <v>19.424055555555555</v>
      </c>
      <c r="AC963" s="28">
        <f ca="1">[3]!RandTruncNormal(AB963,VLOOKUP(Y963,$AZ$1:$BD$4,4,FALSE),0,VLOOKUP(Y963,$AZ$1:$BD$4,5,FALSE))</f>
        <v>7.2496707859783385</v>
      </c>
      <c r="AD963" s="28">
        <f t="shared" ref="AD963:AD1026" si="123">VLOOKUP(Y963,$AZ$1:$BD$4,2,FALSE)*(N963/9)+VLOOKUP(Y963,$AZ$1:$BD$4,3,FALSE)</f>
        <v>23.308866666666663</v>
      </c>
      <c r="AE963" s="28">
        <f ca="1">[3]!RandTruncNormal(AD963,VLOOKUP(Y963,$AZ$1:$BD$4,4,FALSE),0,VLOOKUP(Y963,$AZ$1:$BD$4,5,FALSE))</f>
        <v>8.1547254254068857</v>
      </c>
      <c r="AF963" s="29">
        <f t="shared" si="120"/>
        <v>0.1111111111111111</v>
      </c>
      <c r="AG963" s="29">
        <f t="shared" si="121"/>
        <v>0</v>
      </c>
      <c r="AH963" s="28">
        <f t="shared" si="119"/>
        <v>0</v>
      </c>
      <c r="AI963" s="28">
        <f t="shared" ref="AI963:AI1026" si="124">VLOOKUP(Y963,$AZ$1:$BD$4,2,FALSE)*AF963</f>
        <v>3.8848111111111105</v>
      </c>
      <c r="AJ963" s="13">
        <f t="shared" ref="AJ963:AJ1026" ca="1" si="125">AE963-AC963</f>
        <v>0.90505463942854725</v>
      </c>
      <c r="AK963" s="68">
        <v>1</v>
      </c>
      <c r="AL963" s="68">
        <v>0</v>
      </c>
      <c r="AM963" s="68" t="str">
        <f t="shared" ref="AM963:AM1026" si="126">IF(AND(AK963=0,AL963=0),"Non-Anthropogenic",IF(AND(AK963=1,AL963=0),"Anthropogenic_rivers",IF(AND(AK963=0,AL963=1),"Anthopogenic_roads",IF(AND(AK963=1,AL963=1),"Anthropogenic_roads_rivers",0))))</f>
        <v>Anthropogenic_rivers</v>
      </c>
      <c r="AO963" s="68"/>
      <c r="AP963" s="68"/>
      <c r="AY963" s="68"/>
      <c r="AZ963" s="68"/>
    </row>
    <row r="964" spans="1:52">
      <c r="A964" s="27">
        <v>2369</v>
      </c>
      <c r="B964" s="27" t="s">
        <v>1428</v>
      </c>
      <c r="C964" s="27" t="s">
        <v>1164</v>
      </c>
      <c r="D964" s="27">
        <v>13.69299</v>
      </c>
      <c r="E964" s="27">
        <v>-84.391019999999997</v>
      </c>
      <c r="F964" s="27" t="s">
        <v>65</v>
      </c>
      <c r="G964" s="27">
        <v>5</v>
      </c>
      <c r="H964" s="27" t="s">
        <v>53</v>
      </c>
      <c r="I964" s="27" t="s">
        <v>54</v>
      </c>
      <c r="J964" s="27">
        <v>2005</v>
      </c>
      <c r="K964" s="27" t="s">
        <v>1310</v>
      </c>
      <c r="L964" s="27" t="s">
        <v>56</v>
      </c>
      <c r="M964" s="27" t="s">
        <v>65</v>
      </c>
      <c r="N964" s="27">
        <v>3</v>
      </c>
      <c r="O964" s="27" t="s">
        <v>53</v>
      </c>
      <c r="P964" s="27" t="s">
        <v>57</v>
      </c>
      <c r="Q964" s="27">
        <v>2016</v>
      </c>
      <c r="R964" s="27" t="s">
        <v>787</v>
      </c>
      <c r="S964" s="27" t="s">
        <v>53</v>
      </c>
      <c r="T964" s="27"/>
      <c r="U964" s="27"/>
      <c r="V964" s="27" t="s">
        <v>1428</v>
      </c>
      <c r="W964" s="27">
        <v>13.69299</v>
      </c>
      <c r="X964" s="27">
        <v>-84.391019999999997</v>
      </c>
      <c r="Y964" s="27" t="s">
        <v>1983</v>
      </c>
      <c r="Z964" s="27" t="s">
        <v>1977</v>
      </c>
      <c r="AA964" s="27" t="s">
        <v>1928</v>
      </c>
      <c r="AB964" s="28">
        <f t="shared" si="122"/>
        <v>57.815444444444445</v>
      </c>
      <c r="AC964" s="28">
        <f ca="1">[3]!RandTruncNormal(AB964,VLOOKUP(Y964,$AZ$1:$BD$4,4,FALSE),0,VLOOKUP(Y964,$AZ$1:$BD$4,5,FALSE))</f>
        <v>28.55179752417213</v>
      </c>
      <c r="AD964" s="28">
        <f t="shared" si="123"/>
        <v>43.697666666666663</v>
      </c>
      <c r="AE964" s="28">
        <f ca="1">[3]!RandTruncNormal(AD964,VLOOKUP(Y964,$AZ$1:$BD$4,4,FALSE),0,VLOOKUP(Y964,$AZ$1:$BD$4,5,FALSE))</f>
        <v>45.400091704907638</v>
      </c>
      <c r="AF964" s="29">
        <f t="shared" si="120"/>
        <v>-0.22222222222222221</v>
      </c>
      <c r="AG964" s="29">
        <f t="shared" si="121"/>
        <v>-0.22222222222222221</v>
      </c>
      <c r="AH964" s="28">
        <f t="shared" ref="AH964:AH1027" si="127">VLOOKUP(Y964,$AZ$1:$BD$4,2,FALSE)*AG964</f>
        <v>-14.117777777777777</v>
      </c>
      <c r="AI964" s="28">
        <f t="shared" si="124"/>
        <v>-14.117777777777777</v>
      </c>
      <c r="AJ964" s="13">
        <f t="shared" ca="1" si="125"/>
        <v>16.848294180735508</v>
      </c>
      <c r="AK964" s="68">
        <v>0</v>
      </c>
      <c r="AL964" s="68">
        <v>1</v>
      </c>
      <c r="AM964" s="68" t="str">
        <f t="shared" si="126"/>
        <v>Anthopogenic_roads</v>
      </c>
      <c r="AO964" s="68"/>
      <c r="AP964" s="68"/>
      <c r="AY964" s="68"/>
      <c r="AZ964" s="68"/>
    </row>
    <row r="965" spans="1:52">
      <c r="A965" s="27">
        <v>2370</v>
      </c>
      <c r="B965" s="27" t="s">
        <v>1429</v>
      </c>
      <c r="C965" s="27" t="s">
        <v>1164</v>
      </c>
      <c r="D965" s="27">
        <v>13.692170000000001</v>
      </c>
      <c r="E965" s="27">
        <v>-84.476070000000007</v>
      </c>
      <c r="F965" s="27" t="s">
        <v>65</v>
      </c>
      <c r="G965" s="27">
        <v>3</v>
      </c>
      <c r="H965" s="27" t="s">
        <v>53</v>
      </c>
      <c r="I965" s="27" t="s">
        <v>54</v>
      </c>
      <c r="J965" s="27">
        <v>2005</v>
      </c>
      <c r="K965" s="27" t="s">
        <v>1310</v>
      </c>
      <c r="L965" s="27" t="s">
        <v>56</v>
      </c>
      <c r="M965" s="27" t="s">
        <v>65</v>
      </c>
      <c r="N965" s="27">
        <v>4</v>
      </c>
      <c r="O965" s="27" t="s">
        <v>53</v>
      </c>
      <c r="P965" s="27" t="s">
        <v>57</v>
      </c>
      <c r="Q965" s="27">
        <v>2016</v>
      </c>
      <c r="R965" s="27" t="s">
        <v>787</v>
      </c>
      <c r="S965" s="27" t="s">
        <v>53</v>
      </c>
      <c r="T965" s="27"/>
      <c r="U965" s="27"/>
      <c r="V965" s="27" t="s">
        <v>1429</v>
      </c>
      <c r="W965" s="27">
        <v>13.692170000000001</v>
      </c>
      <c r="X965" s="27">
        <v>-84.476070000000007</v>
      </c>
      <c r="Y965" s="27" t="s">
        <v>1983</v>
      </c>
      <c r="Z965" s="27" t="s">
        <v>1982</v>
      </c>
      <c r="AA965" s="27" t="s">
        <v>1929</v>
      </c>
      <c r="AB965" s="28">
        <f t="shared" si="122"/>
        <v>43.697666666666663</v>
      </c>
      <c r="AC965" s="28">
        <f ca="1">[3]!RandTruncNormal(AB965,VLOOKUP(Y965,$AZ$1:$BD$4,4,FALSE),0,VLOOKUP(Y965,$AZ$1:$BD$4,5,FALSE))</f>
        <v>37.114409529986823</v>
      </c>
      <c r="AD965" s="28">
        <f t="shared" si="123"/>
        <v>50.756555555555551</v>
      </c>
      <c r="AE965" s="28">
        <f ca="1">[3]!RandTruncNormal(AD965,VLOOKUP(Y965,$AZ$1:$BD$4,4,FALSE),0,VLOOKUP(Y965,$AZ$1:$BD$4,5,FALSE))</f>
        <v>93.764280321216546</v>
      </c>
      <c r="AF965" s="29">
        <f t="shared" si="120"/>
        <v>0.1111111111111111</v>
      </c>
      <c r="AG965" s="29">
        <f t="shared" si="121"/>
        <v>0</v>
      </c>
      <c r="AH965" s="28">
        <f t="shared" si="127"/>
        <v>0</v>
      </c>
      <c r="AI965" s="28">
        <f t="shared" si="124"/>
        <v>7.0588888888888883</v>
      </c>
      <c r="AJ965" s="13">
        <f t="shared" ca="1" si="125"/>
        <v>56.649870791229723</v>
      </c>
      <c r="AK965" s="68">
        <v>1</v>
      </c>
      <c r="AL965" s="68">
        <v>0</v>
      </c>
      <c r="AM965" s="68" t="str">
        <f t="shared" si="126"/>
        <v>Anthropogenic_rivers</v>
      </c>
      <c r="AO965" s="68"/>
      <c r="AP965" s="68"/>
      <c r="AY965" s="68"/>
      <c r="AZ965" s="68"/>
    </row>
    <row r="966" spans="1:52">
      <c r="A966" s="27">
        <v>2372</v>
      </c>
      <c r="B966" s="27" t="s">
        <v>1430</v>
      </c>
      <c r="C966" s="27" t="s">
        <v>1164</v>
      </c>
      <c r="D966" s="27">
        <v>13.692449999999999</v>
      </c>
      <c r="E966" s="27">
        <v>-84.986329999999995</v>
      </c>
      <c r="F966" s="27" t="s">
        <v>65</v>
      </c>
      <c r="G966" s="27">
        <v>4</v>
      </c>
      <c r="H966" s="27" t="s">
        <v>56</v>
      </c>
      <c r="I966" s="27" t="s">
        <v>54</v>
      </c>
      <c r="J966" s="27">
        <v>2006</v>
      </c>
      <c r="K966" s="27" t="s">
        <v>1294</v>
      </c>
      <c r="L966" s="27" t="s">
        <v>56</v>
      </c>
      <c r="M966" s="27" t="s">
        <v>65</v>
      </c>
      <c r="N966" s="27">
        <v>3</v>
      </c>
      <c r="O966" s="27" t="s">
        <v>53</v>
      </c>
      <c r="P966" s="27" t="s">
        <v>57</v>
      </c>
      <c r="Q966" s="27">
        <v>2016</v>
      </c>
      <c r="R966" s="27" t="s">
        <v>1420</v>
      </c>
      <c r="S966" s="27" t="s">
        <v>53</v>
      </c>
      <c r="T966" s="27"/>
      <c r="U966" s="27"/>
      <c r="V966" s="27" t="s">
        <v>1430</v>
      </c>
      <c r="W966" s="27">
        <v>13.692449999999999</v>
      </c>
      <c r="X966" s="27">
        <v>-84.986329999999995</v>
      </c>
      <c r="Y966" s="27" t="s">
        <v>1983</v>
      </c>
      <c r="Z966" s="27" t="s">
        <v>1977</v>
      </c>
      <c r="AA966" s="27" t="s">
        <v>1929</v>
      </c>
      <c r="AB966" s="28">
        <f t="shared" si="122"/>
        <v>50.756555555555551</v>
      </c>
      <c r="AC966" s="28">
        <f ca="1">[3]!RandTruncNormal(AB966,VLOOKUP(Y966,$AZ$1:$BD$4,4,FALSE),0,VLOOKUP(Y966,$AZ$1:$BD$4,5,FALSE))</f>
        <v>65.089642296927451</v>
      </c>
      <c r="AD966" s="28">
        <f t="shared" si="123"/>
        <v>43.697666666666663</v>
      </c>
      <c r="AE966" s="28">
        <f ca="1">[3]!RandTruncNormal(AD966,VLOOKUP(Y966,$AZ$1:$BD$4,4,FALSE),0,VLOOKUP(Y966,$AZ$1:$BD$4,5,FALSE))</f>
        <v>59.313080036547952</v>
      </c>
      <c r="AF966" s="29">
        <f t="shared" si="120"/>
        <v>-0.1111111111111111</v>
      </c>
      <c r="AG966" s="29">
        <f t="shared" si="121"/>
        <v>0</v>
      </c>
      <c r="AH966" s="28">
        <f t="shared" si="127"/>
        <v>0</v>
      </c>
      <c r="AI966" s="28">
        <f t="shared" si="124"/>
        <v>-7.0588888888888883</v>
      </c>
      <c r="AJ966" s="13">
        <f t="shared" ca="1" si="125"/>
        <v>-5.7765622603794995</v>
      </c>
      <c r="AK966" s="68">
        <v>0</v>
      </c>
      <c r="AL966" s="68">
        <v>0</v>
      </c>
      <c r="AM966" s="68" t="str">
        <f t="shared" si="126"/>
        <v>Non-Anthropogenic</v>
      </c>
      <c r="AO966" s="68"/>
      <c r="AP966" s="68"/>
      <c r="AY966" s="68"/>
      <c r="AZ966" s="68"/>
    </row>
    <row r="967" spans="1:52">
      <c r="A967" s="27">
        <v>2373</v>
      </c>
      <c r="B967" s="27" t="s">
        <v>1431</v>
      </c>
      <c r="C967" s="27" t="s">
        <v>1164</v>
      </c>
      <c r="D967" s="27">
        <v>13.693160000000001</v>
      </c>
      <c r="E967" s="27">
        <v>-85.241460000000004</v>
      </c>
      <c r="F967" s="27" t="s">
        <v>65</v>
      </c>
      <c r="G967" s="27">
        <v>4</v>
      </c>
      <c r="H967" s="27" t="s">
        <v>56</v>
      </c>
      <c r="I967" s="27" t="s">
        <v>54</v>
      </c>
      <c r="J967" s="27">
        <v>2005</v>
      </c>
      <c r="K967" s="27" t="s">
        <v>1294</v>
      </c>
      <c r="L967" s="27" t="s">
        <v>56</v>
      </c>
      <c r="M967" s="27" t="s">
        <v>66</v>
      </c>
      <c r="N967" s="27">
        <v>7</v>
      </c>
      <c r="O967" s="27" t="s">
        <v>53</v>
      </c>
      <c r="P967" s="27" t="s">
        <v>1402</v>
      </c>
      <c r="Q967" s="27">
        <v>2018</v>
      </c>
      <c r="R967" s="27"/>
      <c r="S967" s="27" t="s">
        <v>53</v>
      </c>
      <c r="T967" s="27"/>
      <c r="U967" s="27"/>
      <c r="V967" s="27" t="s">
        <v>1431</v>
      </c>
      <c r="W967" s="27">
        <v>13.693160000000001</v>
      </c>
      <c r="X967" s="27">
        <v>-85.241460000000004</v>
      </c>
      <c r="Y967" s="27" t="s">
        <v>1983</v>
      </c>
      <c r="Z967" s="27" t="s">
        <v>1982</v>
      </c>
      <c r="AA967" s="27" t="s">
        <v>1928</v>
      </c>
      <c r="AB967" s="28">
        <f t="shared" si="122"/>
        <v>50.756555555555551</v>
      </c>
      <c r="AC967" s="28">
        <f ca="1">[3]!RandTruncNormal(AB967,VLOOKUP(Y967,$AZ$1:$BD$4,4,FALSE),0,VLOOKUP(Y967,$AZ$1:$BD$4,5,FALSE))</f>
        <v>122.428991478713</v>
      </c>
      <c r="AD967" s="28">
        <f t="shared" si="123"/>
        <v>71.933222222222227</v>
      </c>
      <c r="AE967" s="28">
        <f ca="1">[3]!RandTruncNormal(AD967,VLOOKUP(Y967,$AZ$1:$BD$4,4,FALSE),0,VLOOKUP(Y967,$AZ$1:$BD$4,5,FALSE))</f>
        <v>94.174183504794257</v>
      </c>
      <c r="AF967" s="29">
        <f t="shared" si="120"/>
        <v>0.33333333333333331</v>
      </c>
      <c r="AG967" s="29">
        <f t="shared" si="121"/>
        <v>0.33333333333333331</v>
      </c>
      <c r="AH967" s="28">
        <f t="shared" si="127"/>
        <v>21.176666666666666</v>
      </c>
      <c r="AI967" s="28">
        <f t="shared" si="124"/>
        <v>21.176666666666666</v>
      </c>
      <c r="AJ967" s="13">
        <f t="shared" ca="1" si="125"/>
        <v>-28.254807973918744</v>
      </c>
      <c r="AK967" s="68">
        <v>0</v>
      </c>
      <c r="AL967" s="68">
        <v>0</v>
      </c>
      <c r="AM967" s="68" t="str">
        <f t="shared" si="126"/>
        <v>Non-Anthropogenic</v>
      </c>
      <c r="AO967" s="68"/>
      <c r="AP967" s="68"/>
      <c r="AY967" s="68"/>
      <c r="AZ967" s="68"/>
    </row>
    <row r="968" spans="1:52">
      <c r="A968" s="27">
        <v>2374</v>
      </c>
      <c r="B968" s="27" t="s">
        <v>1432</v>
      </c>
      <c r="C968" s="27" t="s">
        <v>1164</v>
      </c>
      <c r="D968" s="27">
        <v>12.20607</v>
      </c>
      <c r="E968" s="27">
        <v>-83.924880000000002</v>
      </c>
      <c r="F968" s="27" t="s">
        <v>66</v>
      </c>
      <c r="G968" s="27">
        <v>8</v>
      </c>
      <c r="H968" s="27" t="s">
        <v>53</v>
      </c>
      <c r="I968" s="27" t="s">
        <v>54</v>
      </c>
      <c r="J968" s="27">
        <v>2005</v>
      </c>
      <c r="K968" s="27" t="s">
        <v>820</v>
      </c>
      <c r="L968" s="27" t="s">
        <v>56</v>
      </c>
      <c r="M968" s="27" t="s">
        <v>66</v>
      </c>
      <c r="N968" s="27">
        <v>8</v>
      </c>
      <c r="O968" s="27" t="s">
        <v>53</v>
      </c>
      <c r="P968" s="27" t="s">
        <v>57</v>
      </c>
      <c r="Q968" s="27"/>
      <c r="R968" s="27" t="s">
        <v>1210</v>
      </c>
      <c r="S968" s="27" t="s">
        <v>53</v>
      </c>
      <c r="T968" s="27"/>
      <c r="U968" s="27"/>
      <c r="V968" s="27" t="s">
        <v>1432</v>
      </c>
      <c r="W968" s="27">
        <v>12.20607</v>
      </c>
      <c r="X968" s="27">
        <v>-83.924880000000002</v>
      </c>
      <c r="Y968" s="27" t="s">
        <v>1983</v>
      </c>
      <c r="Z968" s="27" t="s">
        <v>1979</v>
      </c>
      <c r="AA968" s="27" t="s">
        <v>1928</v>
      </c>
      <c r="AB968" s="28">
        <f t="shared" si="122"/>
        <v>78.992111111111114</v>
      </c>
      <c r="AC968" s="28">
        <f ca="1">[3]!RandTruncNormal(AB968,VLOOKUP(Y968,$AZ$1:$BD$4,4,FALSE),0,VLOOKUP(Y968,$AZ$1:$BD$4,5,FALSE))</f>
        <v>47.087627690567452</v>
      </c>
      <c r="AD968" s="28">
        <f t="shared" si="123"/>
        <v>78.992111111111114</v>
      </c>
      <c r="AE968" s="28">
        <f ca="1">[3]!RandTruncNormal(AD968,VLOOKUP(Y968,$AZ$1:$BD$4,4,FALSE),0,VLOOKUP(Y968,$AZ$1:$BD$4,5,FALSE))</f>
        <v>45.352999560769952</v>
      </c>
      <c r="AF968" s="29">
        <f t="shared" si="120"/>
        <v>0</v>
      </c>
      <c r="AG968" s="29">
        <f t="shared" si="121"/>
        <v>0</v>
      </c>
      <c r="AH968" s="28">
        <f t="shared" si="127"/>
        <v>0</v>
      </c>
      <c r="AI968" s="28">
        <f t="shared" si="124"/>
        <v>0</v>
      </c>
      <c r="AJ968" s="13">
        <f t="shared" ca="1" si="125"/>
        <v>-1.7346281297974997</v>
      </c>
      <c r="AK968" s="68">
        <v>0</v>
      </c>
      <c r="AL968" s="68">
        <v>0</v>
      </c>
      <c r="AM968" s="68" t="str">
        <f t="shared" si="126"/>
        <v>Non-Anthropogenic</v>
      </c>
      <c r="AO968" s="68"/>
      <c r="AP968" s="68"/>
      <c r="AY968" s="68"/>
      <c r="AZ968" s="68"/>
    </row>
    <row r="969" spans="1:52">
      <c r="A969" s="27">
        <v>2377</v>
      </c>
      <c r="B969" s="27" t="s">
        <v>1433</v>
      </c>
      <c r="C969" s="27" t="s">
        <v>1164</v>
      </c>
      <c r="D969" s="27">
        <v>11.39814</v>
      </c>
      <c r="E969" s="27">
        <v>-84.052340000000001</v>
      </c>
      <c r="F969" s="27" t="s">
        <v>66</v>
      </c>
      <c r="G969" s="27">
        <v>9</v>
      </c>
      <c r="H969" s="27" t="s">
        <v>53</v>
      </c>
      <c r="I969" s="27" t="s">
        <v>54</v>
      </c>
      <c r="J969" s="27">
        <v>2005</v>
      </c>
      <c r="K969" s="27" t="s">
        <v>820</v>
      </c>
      <c r="L969" s="27" t="s">
        <v>56</v>
      </c>
      <c r="M969" s="27" t="s">
        <v>65</v>
      </c>
      <c r="N969" s="27">
        <v>6</v>
      </c>
      <c r="O969" s="27" t="s">
        <v>61</v>
      </c>
      <c r="P969" s="27" t="s">
        <v>1402</v>
      </c>
      <c r="Q969" s="27">
        <v>2017</v>
      </c>
      <c r="R969" s="27"/>
      <c r="S969" s="27" t="s">
        <v>56</v>
      </c>
      <c r="T969" s="27"/>
      <c r="U969" s="27"/>
      <c r="V969" s="27" t="s">
        <v>1433</v>
      </c>
      <c r="W969" s="27">
        <v>11.39814</v>
      </c>
      <c r="X969" s="27">
        <v>-84.052340000000001</v>
      </c>
      <c r="Y969" s="27" t="s">
        <v>1983</v>
      </c>
      <c r="Z969" s="27" t="s">
        <v>1977</v>
      </c>
      <c r="AA969" s="27" t="s">
        <v>1929</v>
      </c>
      <c r="AB969" s="28">
        <f t="shared" si="122"/>
        <v>86.051000000000002</v>
      </c>
      <c r="AC969" s="28">
        <f ca="1">[3]!RandTruncNormal(AB969,VLOOKUP(Y969,$AZ$1:$BD$4,4,FALSE),0,VLOOKUP(Y969,$AZ$1:$BD$4,5,FALSE))</f>
        <v>107.10244951336877</v>
      </c>
      <c r="AD969" s="28">
        <f t="shared" si="123"/>
        <v>64.87433333333334</v>
      </c>
      <c r="AE969" s="28">
        <f ca="1">[3]!RandTruncNormal(AD969,VLOOKUP(Y969,$AZ$1:$BD$4,4,FALSE),0,VLOOKUP(Y969,$AZ$1:$BD$4,5,FALSE))</f>
        <v>61.072583403415571</v>
      </c>
      <c r="AF969" s="29">
        <f t="shared" si="120"/>
        <v>-0.33333333333333331</v>
      </c>
      <c r="AG969" s="29">
        <f t="shared" si="121"/>
        <v>-0.33333333333333331</v>
      </c>
      <c r="AH969" s="28">
        <f t="shared" si="127"/>
        <v>-21.176666666666666</v>
      </c>
      <c r="AI969" s="28">
        <f t="shared" si="124"/>
        <v>-21.176666666666666</v>
      </c>
      <c r="AJ969" s="13">
        <f t="shared" ca="1" si="125"/>
        <v>-46.029866109953197</v>
      </c>
      <c r="AK969" s="68">
        <v>0</v>
      </c>
      <c r="AL969" s="68">
        <v>0</v>
      </c>
      <c r="AM969" s="68" t="str">
        <f t="shared" si="126"/>
        <v>Non-Anthropogenic</v>
      </c>
      <c r="AO969" s="68"/>
      <c r="AP969" s="68"/>
      <c r="AY969" s="68"/>
      <c r="AZ969" s="68"/>
    </row>
    <row r="970" spans="1:52">
      <c r="A970" s="27">
        <v>2378</v>
      </c>
      <c r="B970" s="27" t="s">
        <v>1434</v>
      </c>
      <c r="C970" s="27" t="s">
        <v>1164</v>
      </c>
      <c r="D970" s="27">
        <v>13.69326</v>
      </c>
      <c r="E970" s="27">
        <v>-85.751739999999998</v>
      </c>
      <c r="F970" s="27" t="s">
        <v>65</v>
      </c>
      <c r="G970" s="27">
        <v>4</v>
      </c>
      <c r="H970" s="27" t="s">
        <v>56</v>
      </c>
      <c r="I970" s="27" t="s">
        <v>54</v>
      </c>
      <c r="J970" s="27">
        <v>2003</v>
      </c>
      <c r="K970" s="27" t="s">
        <v>1212</v>
      </c>
      <c r="L970" s="27" t="s">
        <v>56</v>
      </c>
      <c r="M970" s="27" t="s">
        <v>65</v>
      </c>
      <c r="N970" s="27">
        <v>6</v>
      </c>
      <c r="O970" s="27" t="s">
        <v>56</v>
      </c>
      <c r="P970" s="27" t="s">
        <v>1402</v>
      </c>
      <c r="Q970" s="27">
        <v>2017</v>
      </c>
      <c r="R970" s="27"/>
      <c r="S970" s="27" t="s">
        <v>56</v>
      </c>
      <c r="T970" s="27"/>
      <c r="U970" s="27"/>
      <c r="V970" s="27" t="s">
        <v>1434</v>
      </c>
      <c r="W970" s="27">
        <v>13.69326</v>
      </c>
      <c r="X970" s="27">
        <v>-85.751739999999998</v>
      </c>
      <c r="Y970" s="27" t="s">
        <v>1983</v>
      </c>
      <c r="Z970" s="27" t="s">
        <v>1982</v>
      </c>
      <c r="AA970" s="27" t="s">
        <v>1929</v>
      </c>
      <c r="AB970" s="28">
        <f t="shared" si="122"/>
        <v>50.756555555555551</v>
      </c>
      <c r="AC970" s="28">
        <f ca="1">[3]!RandTruncNormal(AB970,VLOOKUP(Y970,$AZ$1:$BD$4,4,FALSE),0,VLOOKUP(Y970,$AZ$1:$BD$4,5,FALSE))</f>
        <v>78.437406805503798</v>
      </c>
      <c r="AD970" s="28">
        <f t="shared" si="123"/>
        <v>64.87433333333334</v>
      </c>
      <c r="AE970" s="28">
        <f ca="1">[3]!RandTruncNormal(AD970,VLOOKUP(Y970,$AZ$1:$BD$4,4,FALSE),0,VLOOKUP(Y970,$AZ$1:$BD$4,5,FALSE))</f>
        <v>37.614047346853901</v>
      </c>
      <c r="AF970" s="29">
        <f t="shared" si="120"/>
        <v>0.22222222222222221</v>
      </c>
      <c r="AG970" s="29">
        <f t="shared" si="121"/>
        <v>0.22222222222222221</v>
      </c>
      <c r="AH970" s="28">
        <f t="shared" si="127"/>
        <v>14.117777777777777</v>
      </c>
      <c r="AI970" s="28">
        <f t="shared" si="124"/>
        <v>14.117777777777777</v>
      </c>
      <c r="AJ970" s="13">
        <f t="shared" ca="1" si="125"/>
        <v>-40.823359458649897</v>
      </c>
      <c r="AK970" s="68">
        <v>0</v>
      </c>
      <c r="AL970" s="68">
        <v>1</v>
      </c>
      <c r="AM970" s="68" t="str">
        <f t="shared" si="126"/>
        <v>Anthopogenic_roads</v>
      </c>
      <c r="AO970" s="68"/>
      <c r="AP970" s="68"/>
      <c r="AY970" s="68"/>
      <c r="AZ970" s="68"/>
    </row>
    <row r="971" spans="1:52">
      <c r="A971" s="27">
        <v>2379</v>
      </c>
      <c r="B971" s="27" t="s">
        <v>1435</v>
      </c>
      <c r="C971" s="27" t="s">
        <v>1164</v>
      </c>
      <c r="D971" s="27">
        <v>12.20607</v>
      </c>
      <c r="E971" s="27">
        <v>-84.434889999999996</v>
      </c>
      <c r="F971" s="27" t="s">
        <v>65</v>
      </c>
      <c r="G971" s="27">
        <v>4</v>
      </c>
      <c r="H971" s="27" t="s">
        <v>56</v>
      </c>
      <c r="I971" s="27" t="s">
        <v>54</v>
      </c>
      <c r="J971" s="27">
        <v>2003</v>
      </c>
      <c r="K971" s="27" t="s">
        <v>1212</v>
      </c>
      <c r="L971" s="27" t="s">
        <v>56</v>
      </c>
      <c r="M971" s="27" t="s">
        <v>65</v>
      </c>
      <c r="N971" s="27">
        <v>6</v>
      </c>
      <c r="O971" s="27" t="s">
        <v>53</v>
      </c>
      <c r="P971" s="27" t="s">
        <v>57</v>
      </c>
      <c r="Q971" s="27">
        <v>2015</v>
      </c>
      <c r="R971" s="27" t="s">
        <v>1436</v>
      </c>
      <c r="S971" s="27" t="s">
        <v>53</v>
      </c>
      <c r="T971" s="27"/>
      <c r="U971" s="27"/>
      <c r="V971" s="27" t="s">
        <v>1435</v>
      </c>
      <c r="W971" s="27">
        <v>12.20607</v>
      </c>
      <c r="X971" s="27">
        <v>-84.434889999999996</v>
      </c>
      <c r="Y971" s="27" t="s">
        <v>1983</v>
      </c>
      <c r="Z971" s="27" t="s">
        <v>1982</v>
      </c>
      <c r="AA971" s="27" t="s">
        <v>1928</v>
      </c>
      <c r="AB971" s="28">
        <f t="shared" si="122"/>
        <v>50.756555555555551</v>
      </c>
      <c r="AC971" s="28">
        <f ca="1">[3]!RandTruncNormal(AB971,VLOOKUP(Y971,$AZ$1:$BD$4,4,FALSE),0,VLOOKUP(Y971,$AZ$1:$BD$4,5,FALSE))</f>
        <v>71.18740164205029</v>
      </c>
      <c r="AD971" s="28">
        <f t="shared" si="123"/>
        <v>64.87433333333334</v>
      </c>
      <c r="AE971" s="28">
        <f ca="1">[3]!RandTruncNormal(AD971,VLOOKUP(Y971,$AZ$1:$BD$4,4,FALSE),0,VLOOKUP(Y971,$AZ$1:$BD$4,5,FALSE))</f>
        <v>25.268809690800609</v>
      </c>
      <c r="AF971" s="29">
        <f t="shared" si="120"/>
        <v>0.22222222222222221</v>
      </c>
      <c r="AG971" s="29">
        <f t="shared" si="121"/>
        <v>0.22222222222222221</v>
      </c>
      <c r="AH971" s="28">
        <f t="shared" si="127"/>
        <v>14.117777777777777</v>
      </c>
      <c r="AI971" s="28">
        <f t="shared" si="124"/>
        <v>14.117777777777777</v>
      </c>
      <c r="AJ971" s="13">
        <f t="shared" ca="1" si="125"/>
        <v>-45.918591951249681</v>
      </c>
      <c r="AK971" s="68">
        <v>0</v>
      </c>
      <c r="AL971" s="68">
        <v>0</v>
      </c>
      <c r="AM971" s="68" t="str">
        <f t="shared" si="126"/>
        <v>Non-Anthropogenic</v>
      </c>
      <c r="AO971" s="68"/>
      <c r="AP971" s="68"/>
      <c r="AY971" s="68"/>
      <c r="AZ971" s="68"/>
    </row>
    <row r="972" spans="1:52">
      <c r="A972" s="27">
        <v>2380</v>
      </c>
      <c r="B972" s="27" t="s">
        <v>1437</v>
      </c>
      <c r="C972" s="27" t="s">
        <v>1164</v>
      </c>
      <c r="D972" s="27">
        <v>13.607860000000001</v>
      </c>
      <c r="E972" s="27">
        <v>-83.711839999999995</v>
      </c>
      <c r="F972" s="27" t="s">
        <v>65</v>
      </c>
      <c r="G972" s="27">
        <v>5</v>
      </c>
      <c r="H972" s="27" t="s">
        <v>56</v>
      </c>
      <c r="I972" s="27" t="s">
        <v>54</v>
      </c>
      <c r="J972" s="27">
        <v>2005</v>
      </c>
      <c r="K972" s="27" t="s">
        <v>1219</v>
      </c>
      <c r="L972" s="27" t="s">
        <v>56</v>
      </c>
      <c r="M972" s="27" t="s">
        <v>65</v>
      </c>
      <c r="N972" s="27">
        <v>6</v>
      </c>
      <c r="O972" s="27" t="s">
        <v>53</v>
      </c>
      <c r="P972" s="27" t="s">
        <v>57</v>
      </c>
      <c r="Q972" s="27">
        <v>2016</v>
      </c>
      <c r="R972" s="27" t="s">
        <v>755</v>
      </c>
      <c r="S972" s="27" t="s">
        <v>53</v>
      </c>
      <c r="T972" s="27"/>
      <c r="U972" s="27"/>
      <c r="V972" s="27" t="s">
        <v>1437</v>
      </c>
      <c r="W972" s="27">
        <v>13.607860000000001</v>
      </c>
      <c r="X972" s="27">
        <v>-83.711839999999995</v>
      </c>
      <c r="Y972" s="27" t="s">
        <v>1983</v>
      </c>
      <c r="Z972" s="27" t="s">
        <v>1982</v>
      </c>
      <c r="AA972" s="27" t="s">
        <v>1929</v>
      </c>
      <c r="AB972" s="28">
        <f t="shared" si="122"/>
        <v>57.815444444444445</v>
      </c>
      <c r="AC972" s="28">
        <f ca="1">[3]!RandTruncNormal(AB972,VLOOKUP(Y972,$AZ$1:$BD$4,4,FALSE),0,VLOOKUP(Y972,$AZ$1:$BD$4,5,FALSE))</f>
        <v>62.337377812441794</v>
      </c>
      <c r="AD972" s="28">
        <f t="shared" si="123"/>
        <v>64.87433333333334</v>
      </c>
      <c r="AE972" s="28">
        <f ca="1">[3]!RandTruncNormal(AD972,VLOOKUP(Y972,$AZ$1:$BD$4,4,FALSE),0,VLOOKUP(Y972,$AZ$1:$BD$4,5,FALSE))</f>
        <v>68.256200406983368</v>
      </c>
      <c r="AF972" s="29">
        <f t="shared" si="120"/>
        <v>0.1111111111111111</v>
      </c>
      <c r="AG972" s="29">
        <f t="shared" si="121"/>
        <v>0</v>
      </c>
      <c r="AH972" s="28">
        <f t="shared" si="127"/>
        <v>0</v>
      </c>
      <c r="AI972" s="28">
        <f t="shared" si="124"/>
        <v>7.0588888888888883</v>
      </c>
      <c r="AJ972" s="13">
        <f t="shared" ca="1" si="125"/>
        <v>5.9188225945415738</v>
      </c>
      <c r="AK972" s="68">
        <v>0</v>
      </c>
      <c r="AL972" s="68">
        <v>0</v>
      </c>
      <c r="AM972" s="68" t="str">
        <f t="shared" si="126"/>
        <v>Non-Anthropogenic</v>
      </c>
      <c r="AO972" s="68"/>
      <c r="AP972" s="68"/>
      <c r="AY972" s="68"/>
      <c r="AZ972" s="68"/>
    </row>
    <row r="973" spans="1:52">
      <c r="A973" s="27">
        <v>2383</v>
      </c>
      <c r="B973" s="27" t="s">
        <v>1439</v>
      </c>
      <c r="C973" s="27" t="s">
        <v>1164</v>
      </c>
      <c r="D973" s="27">
        <v>13.60797</v>
      </c>
      <c r="E973" s="27">
        <v>-84.221919999999997</v>
      </c>
      <c r="F973" s="27" t="s">
        <v>68</v>
      </c>
      <c r="G973" s="27">
        <v>5</v>
      </c>
      <c r="H973" s="27" t="s">
        <v>56</v>
      </c>
      <c r="I973" s="27" t="s">
        <v>54</v>
      </c>
      <c r="J973" s="27">
        <v>2003</v>
      </c>
      <c r="K973" s="27" t="s">
        <v>1212</v>
      </c>
      <c r="L973" s="27" t="s">
        <v>56</v>
      </c>
      <c r="M973" s="27" t="s">
        <v>68</v>
      </c>
      <c r="N973" s="27">
        <v>4</v>
      </c>
      <c r="O973" s="27" t="s">
        <v>53</v>
      </c>
      <c r="P973" s="27" t="s">
        <v>57</v>
      </c>
      <c r="Q973" s="27">
        <v>2016</v>
      </c>
      <c r="R973" s="27" t="s">
        <v>738</v>
      </c>
      <c r="S973" s="27" t="s">
        <v>53</v>
      </c>
      <c r="T973" s="27"/>
      <c r="U973" s="27"/>
      <c r="V973" s="27" t="s">
        <v>1439</v>
      </c>
      <c r="W973" s="27">
        <v>13.60797</v>
      </c>
      <c r="X973" s="27">
        <v>-84.221919999999997</v>
      </c>
      <c r="Y973" s="27" t="s">
        <v>1976</v>
      </c>
      <c r="Z973" s="27" t="s">
        <v>1977</v>
      </c>
      <c r="AA973" s="27" t="s">
        <v>1929</v>
      </c>
      <c r="AB973" s="28">
        <f t="shared" si="122"/>
        <v>19.424055555555555</v>
      </c>
      <c r="AC973" s="28">
        <f ca="1">[3]!RandTruncNormal(AB973,VLOOKUP(Y973,$AZ$1:$BD$4,4,FALSE),0,VLOOKUP(Y973,$AZ$1:$BD$4,5,FALSE))</f>
        <v>1.6330759090182165</v>
      </c>
      <c r="AD973" s="28">
        <f t="shared" si="123"/>
        <v>15.539244444444442</v>
      </c>
      <c r="AE973" s="28">
        <f ca="1">[3]!RandTruncNormal(AD973,VLOOKUP(Y973,$AZ$1:$BD$4,4,FALSE),0,VLOOKUP(Y973,$AZ$1:$BD$4,5,FALSE))</f>
        <v>10.95067438778651</v>
      </c>
      <c r="AF973" s="29">
        <f t="shared" si="120"/>
        <v>-0.1111111111111111</v>
      </c>
      <c r="AG973" s="29">
        <f t="shared" si="121"/>
        <v>0</v>
      </c>
      <c r="AH973" s="28">
        <f t="shared" si="127"/>
        <v>0</v>
      </c>
      <c r="AI973" s="28">
        <f t="shared" si="124"/>
        <v>-3.8848111111111105</v>
      </c>
      <c r="AJ973" s="13">
        <f t="shared" ca="1" si="125"/>
        <v>9.3175984787682928</v>
      </c>
      <c r="AK973" s="68">
        <v>0</v>
      </c>
      <c r="AL973" s="68">
        <v>0</v>
      </c>
      <c r="AM973" s="68" t="str">
        <f t="shared" si="126"/>
        <v>Non-Anthropogenic</v>
      </c>
      <c r="AO973" s="68"/>
      <c r="AP973" s="68"/>
      <c r="AY973" s="68"/>
      <c r="AZ973" s="68"/>
    </row>
    <row r="974" spans="1:52">
      <c r="A974" s="27">
        <v>2392</v>
      </c>
      <c r="B974" s="27" t="s">
        <v>1444</v>
      </c>
      <c r="C974" s="27" t="s">
        <v>1164</v>
      </c>
      <c r="D974" s="27">
        <v>12.120950000000001</v>
      </c>
      <c r="E974" s="27">
        <v>-83.75385</v>
      </c>
      <c r="F974" s="27" t="s">
        <v>66</v>
      </c>
      <c r="G974" s="27">
        <v>8</v>
      </c>
      <c r="H974" s="27" t="s">
        <v>53</v>
      </c>
      <c r="I974" s="27" t="s">
        <v>54</v>
      </c>
      <c r="J974" s="27">
        <v>2005</v>
      </c>
      <c r="K974" s="27" t="s">
        <v>820</v>
      </c>
      <c r="L974" s="27" t="s">
        <v>56</v>
      </c>
      <c r="M974" s="27" t="s">
        <v>66</v>
      </c>
      <c r="N974" s="27">
        <v>7</v>
      </c>
      <c r="O974" s="27" t="s">
        <v>53</v>
      </c>
      <c r="P974" s="27" t="s">
        <v>57</v>
      </c>
      <c r="Q974" s="27">
        <v>2016</v>
      </c>
      <c r="R974" s="27" t="s">
        <v>1445</v>
      </c>
      <c r="S974" s="27" t="s">
        <v>53</v>
      </c>
      <c r="T974" s="27"/>
      <c r="U974" s="27"/>
      <c r="V974" s="27" t="s">
        <v>1444</v>
      </c>
      <c r="W974" s="27">
        <v>12.120950000000001</v>
      </c>
      <c r="X974" s="27">
        <v>-83.75385</v>
      </c>
      <c r="Y974" s="27" t="s">
        <v>1983</v>
      </c>
      <c r="Z974" s="27" t="s">
        <v>1977</v>
      </c>
      <c r="AA974" s="27" t="s">
        <v>1929</v>
      </c>
      <c r="AB974" s="28">
        <f t="shared" si="122"/>
        <v>78.992111111111114</v>
      </c>
      <c r="AC974" s="28">
        <f ca="1">[3]!RandTruncNormal(AB974,VLOOKUP(Y974,$AZ$1:$BD$4,4,FALSE),0,VLOOKUP(Y974,$AZ$1:$BD$4,5,FALSE))</f>
        <v>74.556825412757036</v>
      </c>
      <c r="AD974" s="28">
        <f t="shared" si="123"/>
        <v>71.933222222222227</v>
      </c>
      <c r="AE974" s="28">
        <f ca="1">[3]!RandTruncNormal(AD974,VLOOKUP(Y974,$AZ$1:$BD$4,4,FALSE),0,VLOOKUP(Y974,$AZ$1:$BD$4,5,FALSE))</f>
        <v>65.879959162391813</v>
      </c>
      <c r="AF974" s="29">
        <f t="shared" si="120"/>
        <v>-0.1111111111111111</v>
      </c>
      <c r="AG974" s="29">
        <f t="shared" si="121"/>
        <v>0</v>
      </c>
      <c r="AH974" s="28">
        <f t="shared" si="127"/>
        <v>0</v>
      </c>
      <c r="AI974" s="28">
        <f t="shared" si="124"/>
        <v>-7.0588888888888883</v>
      </c>
      <c r="AJ974" s="13">
        <f t="shared" ca="1" si="125"/>
        <v>-8.6768662503652223</v>
      </c>
      <c r="AK974" s="68">
        <v>0</v>
      </c>
      <c r="AL974" s="68">
        <v>0</v>
      </c>
      <c r="AM974" s="68" t="str">
        <f t="shared" si="126"/>
        <v>Non-Anthropogenic</v>
      </c>
      <c r="AO974" s="68"/>
      <c r="AP974" s="68"/>
      <c r="AY974" s="68"/>
      <c r="AZ974" s="68"/>
    </row>
    <row r="975" spans="1:52">
      <c r="A975" s="27">
        <v>2396</v>
      </c>
      <c r="B975" s="27" t="s">
        <v>1446</v>
      </c>
      <c r="C975" s="27" t="s">
        <v>1164</v>
      </c>
      <c r="D975" s="27">
        <v>12.12007</v>
      </c>
      <c r="E975" s="27">
        <v>-84.009529999999998</v>
      </c>
      <c r="F975" s="27" t="s">
        <v>66</v>
      </c>
      <c r="G975" s="27">
        <v>9</v>
      </c>
      <c r="H975" s="27" t="s">
        <v>53</v>
      </c>
      <c r="I975" s="27" t="s">
        <v>54</v>
      </c>
      <c r="J975" s="27">
        <v>2005</v>
      </c>
      <c r="K975" s="27" t="s">
        <v>820</v>
      </c>
      <c r="L975" s="27" t="s">
        <v>56</v>
      </c>
      <c r="M975" s="27" t="s">
        <v>65</v>
      </c>
      <c r="N975" s="27">
        <v>5</v>
      </c>
      <c r="O975" s="27" t="s">
        <v>53</v>
      </c>
      <c r="P975" s="27" t="s">
        <v>1402</v>
      </c>
      <c r="Q975" s="27">
        <v>2017</v>
      </c>
      <c r="R975" s="27"/>
      <c r="S975" s="27" t="s">
        <v>53</v>
      </c>
      <c r="T975" s="27"/>
      <c r="U975" s="27"/>
      <c r="V975" s="27" t="s">
        <v>1446</v>
      </c>
      <c r="W975" s="27">
        <v>12.12007</v>
      </c>
      <c r="X975" s="27">
        <v>-84.009529999999998</v>
      </c>
      <c r="Y975" s="27" t="s">
        <v>1983</v>
      </c>
      <c r="Z975" s="27" t="s">
        <v>1977</v>
      </c>
      <c r="AA975" s="27" t="s">
        <v>1928</v>
      </c>
      <c r="AB975" s="28">
        <f t="shared" si="122"/>
        <v>86.051000000000002</v>
      </c>
      <c r="AC975" s="28">
        <f ca="1">[3]!RandTruncNormal(AB975,VLOOKUP(Y975,$AZ$1:$BD$4,4,FALSE),0,VLOOKUP(Y975,$AZ$1:$BD$4,5,FALSE))</f>
        <v>9.6463502868318933</v>
      </c>
      <c r="AD975" s="28">
        <f t="shared" si="123"/>
        <v>57.815444444444445</v>
      </c>
      <c r="AE975" s="28">
        <f ca="1">[3]!RandTruncNormal(AD975,VLOOKUP(Y975,$AZ$1:$BD$4,4,FALSE),0,VLOOKUP(Y975,$AZ$1:$BD$4,5,FALSE))</f>
        <v>29.776475482641761</v>
      </c>
      <c r="AF975" s="29">
        <f t="shared" si="120"/>
        <v>-0.44444444444444442</v>
      </c>
      <c r="AG975" s="29">
        <f t="shared" si="121"/>
        <v>-0.44444444444444442</v>
      </c>
      <c r="AH975" s="28">
        <f t="shared" si="127"/>
        <v>-28.235555555555553</v>
      </c>
      <c r="AI975" s="28">
        <f t="shared" si="124"/>
        <v>-28.235555555555553</v>
      </c>
      <c r="AJ975" s="13">
        <f t="shared" ca="1" si="125"/>
        <v>20.130125195809867</v>
      </c>
      <c r="AK975" s="68">
        <v>0</v>
      </c>
      <c r="AL975" s="68">
        <v>1</v>
      </c>
      <c r="AM975" s="68" t="str">
        <f t="shared" si="126"/>
        <v>Anthopogenic_roads</v>
      </c>
      <c r="AO975" s="68"/>
      <c r="AP975" s="68"/>
      <c r="AY975" s="68"/>
      <c r="AZ975" s="68"/>
    </row>
    <row r="976" spans="1:52">
      <c r="A976" s="27">
        <v>2402</v>
      </c>
      <c r="B976" s="27" t="s">
        <v>1449</v>
      </c>
      <c r="C976" s="27" t="s">
        <v>1164</v>
      </c>
      <c r="D976" s="27">
        <v>13.52238</v>
      </c>
      <c r="E976" s="27">
        <v>-84.816289999999995</v>
      </c>
      <c r="F976" s="27" t="s">
        <v>65</v>
      </c>
      <c r="G976" s="27">
        <v>3</v>
      </c>
      <c r="H976" s="27" t="s">
        <v>56</v>
      </c>
      <c r="I976" s="27" t="s">
        <v>54</v>
      </c>
      <c r="J976" s="27">
        <v>2005</v>
      </c>
      <c r="K976" s="27" t="s">
        <v>1219</v>
      </c>
      <c r="L976" s="27" t="s">
        <v>56</v>
      </c>
      <c r="M976" s="27" t="s">
        <v>65</v>
      </c>
      <c r="N976" s="27">
        <v>3</v>
      </c>
      <c r="O976" s="27" t="s">
        <v>53</v>
      </c>
      <c r="P976" s="27" t="s">
        <v>57</v>
      </c>
      <c r="Q976" s="27">
        <v>2016</v>
      </c>
      <c r="R976" s="27" t="s">
        <v>1441</v>
      </c>
      <c r="S976" s="27" t="s">
        <v>53</v>
      </c>
      <c r="T976" s="27"/>
      <c r="U976" s="27"/>
      <c r="V976" s="27" t="s">
        <v>1449</v>
      </c>
      <c r="W976" s="27">
        <v>13.52238</v>
      </c>
      <c r="X976" s="27">
        <v>-84.816289999999995</v>
      </c>
      <c r="Y976" s="27" t="s">
        <v>1983</v>
      </c>
      <c r="Z976" s="27" t="s">
        <v>1979</v>
      </c>
      <c r="AA976" s="27" t="s">
        <v>1929</v>
      </c>
      <c r="AB976" s="28">
        <f t="shared" si="122"/>
        <v>43.697666666666663</v>
      </c>
      <c r="AC976" s="28">
        <f ca="1">[3]!RandTruncNormal(AB976,VLOOKUP(Y976,$AZ$1:$BD$4,4,FALSE),0,VLOOKUP(Y976,$AZ$1:$BD$4,5,FALSE))</f>
        <v>20.767066859903917</v>
      </c>
      <c r="AD976" s="28">
        <f t="shared" si="123"/>
        <v>43.697666666666663</v>
      </c>
      <c r="AE976" s="28">
        <f ca="1">[3]!RandTruncNormal(AD976,VLOOKUP(Y976,$AZ$1:$BD$4,4,FALSE),0,VLOOKUP(Y976,$AZ$1:$BD$4,5,FALSE))</f>
        <v>29.160631197216443</v>
      </c>
      <c r="AF976" s="29">
        <f t="shared" si="120"/>
        <v>0</v>
      </c>
      <c r="AG976" s="29">
        <f t="shared" si="121"/>
        <v>0</v>
      </c>
      <c r="AH976" s="28">
        <f t="shared" si="127"/>
        <v>0</v>
      </c>
      <c r="AI976" s="28">
        <f t="shared" si="124"/>
        <v>0</v>
      </c>
      <c r="AJ976" s="13">
        <f t="shared" ca="1" si="125"/>
        <v>8.3935643373125259</v>
      </c>
      <c r="AK976" s="68">
        <v>0</v>
      </c>
      <c r="AL976" s="68">
        <v>0</v>
      </c>
      <c r="AM976" s="68" t="str">
        <f t="shared" si="126"/>
        <v>Non-Anthropogenic</v>
      </c>
      <c r="AO976" s="68"/>
      <c r="AP976" s="68"/>
      <c r="AY976" s="68"/>
      <c r="AZ976" s="68"/>
    </row>
    <row r="977" spans="1:52">
      <c r="A977" s="27">
        <v>2403</v>
      </c>
      <c r="B977" s="27" t="s">
        <v>1450</v>
      </c>
      <c r="C977" s="27" t="s">
        <v>1164</v>
      </c>
      <c r="D977" s="27">
        <v>13.52257</v>
      </c>
      <c r="E977" s="27">
        <v>-85.156459999999996</v>
      </c>
      <c r="F977" s="27" t="s">
        <v>65</v>
      </c>
      <c r="G977" s="27">
        <v>6</v>
      </c>
      <c r="H977" s="27" t="s">
        <v>53</v>
      </c>
      <c r="I977" s="27" t="s">
        <v>54</v>
      </c>
      <c r="J977" s="27">
        <v>2005</v>
      </c>
      <c r="K977" s="27" t="s">
        <v>1219</v>
      </c>
      <c r="L977" s="27" t="s">
        <v>56</v>
      </c>
      <c r="M977" s="27" t="s">
        <v>65</v>
      </c>
      <c r="N977" s="27">
        <v>3</v>
      </c>
      <c r="O977" s="27" t="s">
        <v>53</v>
      </c>
      <c r="P977" s="27" t="s">
        <v>57</v>
      </c>
      <c r="Q977" s="27">
        <v>2016</v>
      </c>
      <c r="R977" s="27" t="s">
        <v>1451</v>
      </c>
      <c r="S977" s="27" t="s">
        <v>53</v>
      </c>
      <c r="T977" s="27"/>
      <c r="U977" s="27"/>
      <c r="V977" s="27" t="s">
        <v>1450</v>
      </c>
      <c r="W977" s="27">
        <v>13.52257</v>
      </c>
      <c r="X977" s="27">
        <v>-85.156459999999996</v>
      </c>
      <c r="Y977" s="27" t="s">
        <v>1983</v>
      </c>
      <c r="Z977" s="27" t="s">
        <v>1977</v>
      </c>
      <c r="AA977" s="27" t="s">
        <v>1929</v>
      </c>
      <c r="AB977" s="28">
        <f t="shared" si="122"/>
        <v>64.87433333333334</v>
      </c>
      <c r="AC977" s="28">
        <f ca="1">[3]!RandTruncNormal(AB977,VLOOKUP(Y977,$AZ$1:$BD$4,4,FALSE),0,VLOOKUP(Y977,$AZ$1:$BD$4,5,FALSE))</f>
        <v>101.27375167428011</v>
      </c>
      <c r="AD977" s="28">
        <f t="shared" si="123"/>
        <v>43.697666666666663</v>
      </c>
      <c r="AE977" s="28">
        <f ca="1">[3]!RandTruncNormal(AD977,VLOOKUP(Y977,$AZ$1:$BD$4,4,FALSE),0,VLOOKUP(Y977,$AZ$1:$BD$4,5,FALSE))</f>
        <v>92.838932487853171</v>
      </c>
      <c r="AF977" s="29">
        <f t="shared" si="120"/>
        <v>-0.33333333333333331</v>
      </c>
      <c r="AG977" s="29">
        <f t="shared" si="121"/>
        <v>-0.33333333333333331</v>
      </c>
      <c r="AH977" s="28">
        <f t="shared" si="127"/>
        <v>-21.176666666666666</v>
      </c>
      <c r="AI977" s="28">
        <f t="shared" si="124"/>
        <v>-21.176666666666666</v>
      </c>
      <c r="AJ977" s="13">
        <f t="shared" ca="1" si="125"/>
        <v>-8.4348191864269353</v>
      </c>
      <c r="AK977" s="68">
        <v>0</v>
      </c>
      <c r="AL977" s="68">
        <v>0</v>
      </c>
      <c r="AM977" s="68" t="str">
        <f t="shared" si="126"/>
        <v>Non-Anthropogenic</v>
      </c>
      <c r="AO977" s="68"/>
      <c r="AP977" s="68"/>
      <c r="AY977" s="68"/>
      <c r="AZ977" s="68"/>
    </row>
    <row r="978" spans="1:52">
      <c r="A978" s="27">
        <v>2409</v>
      </c>
      <c r="B978" s="27" t="s">
        <v>1452</v>
      </c>
      <c r="C978" s="27" t="s">
        <v>1164</v>
      </c>
      <c r="D978" s="27">
        <v>11.313140000000001</v>
      </c>
      <c r="E978" s="27">
        <v>-84.051509999999993</v>
      </c>
      <c r="F978" s="27" t="s">
        <v>65</v>
      </c>
      <c r="G978" s="27">
        <v>6</v>
      </c>
      <c r="H978" s="27" t="s">
        <v>53</v>
      </c>
      <c r="I978" s="27" t="s">
        <v>54</v>
      </c>
      <c r="J978" s="27">
        <v>2005</v>
      </c>
      <c r="K978" s="27" t="s">
        <v>820</v>
      </c>
      <c r="L978" s="27" t="s">
        <v>56</v>
      </c>
      <c r="M978" s="27" t="s">
        <v>65</v>
      </c>
      <c r="N978" s="27">
        <v>3</v>
      </c>
      <c r="O978" s="27" t="s">
        <v>53</v>
      </c>
      <c r="P978" s="27" t="s">
        <v>57</v>
      </c>
      <c r="Q978" s="27">
        <v>2016</v>
      </c>
      <c r="R978" s="27" t="s">
        <v>1268</v>
      </c>
      <c r="S978" s="27" t="s">
        <v>53</v>
      </c>
      <c r="T978" s="27"/>
      <c r="U978" s="27"/>
      <c r="V978" s="27" t="s">
        <v>1452</v>
      </c>
      <c r="W978" s="27">
        <v>11.313140000000001</v>
      </c>
      <c r="X978" s="27">
        <v>-84.051509999999993</v>
      </c>
      <c r="Y978" s="27" t="s">
        <v>1983</v>
      </c>
      <c r="Z978" s="27" t="s">
        <v>1977</v>
      </c>
      <c r="AA978" s="27" t="s">
        <v>1929</v>
      </c>
      <c r="AB978" s="28">
        <f t="shared" si="122"/>
        <v>64.87433333333334</v>
      </c>
      <c r="AC978" s="28">
        <f ca="1">[3]!RandTruncNormal(AB978,VLOOKUP(Y978,$AZ$1:$BD$4,4,FALSE),0,VLOOKUP(Y978,$AZ$1:$BD$4,5,FALSE))</f>
        <v>27.551894417516479</v>
      </c>
      <c r="AD978" s="28">
        <f t="shared" si="123"/>
        <v>43.697666666666663</v>
      </c>
      <c r="AE978" s="28">
        <f ca="1">[3]!RandTruncNormal(AD978,VLOOKUP(Y978,$AZ$1:$BD$4,4,FALSE),0,VLOOKUP(Y978,$AZ$1:$BD$4,5,FALSE))</f>
        <v>21.439049567129459</v>
      </c>
      <c r="AF978" s="29">
        <f t="shared" si="120"/>
        <v>-0.33333333333333331</v>
      </c>
      <c r="AG978" s="29">
        <f t="shared" si="121"/>
        <v>-0.33333333333333331</v>
      </c>
      <c r="AH978" s="28">
        <f t="shared" si="127"/>
        <v>-21.176666666666666</v>
      </c>
      <c r="AI978" s="28">
        <f t="shared" si="124"/>
        <v>-21.176666666666666</v>
      </c>
      <c r="AJ978" s="13">
        <f t="shared" ca="1" si="125"/>
        <v>-6.1128448503870203</v>
      </c>
      <c r="AK978" s="68">
        <v>1</v>
      </c>
      <c r="AL978" s="68">
        <v>0</v>
      </c>
      <c r="AM978" s="68" t="str">
        <f t="shared" si="126"/>
        <v>Anthropogenic_rivers</v>
      </c>
      <c r="AO978" s="68"/>
      <c r="AP978" s="68"/>
      <c r="AY978" s="68"/>
      <c r="AZ978" s="68"/>
    </row>
    <row r="979" spans="1:52">
      <c r="A979" s="27">
        <v>2410</v>
      </c>
      <c r="B979" s="27" t="s">
        <v>1453</v>
      </c>
      <c r="C979" s="27" t="s">
        <v>1164</v>
      </c>
      <c r="D979" s="27">
        <v>13.437989999999999</v>
      </c>
      <c r="E979" s="27">
        <v>-84.221959999999996</v>
      </c>
      <c r="F979" s="27" t="s">
        <v>65</v>
      </c>
      <c r="G979" s="27">
        <v>3</v>
      </c>
      <c r="H979" s="27" t="s">
        <v>53</v>
      </c>
      <c r="I979" s="27" t="s">
        <v>54</v>
      </c>
      <c r="J979" s="27">
        <v>2005</v>
      </c>
      <c r="K979" s="27" t="s">
        <v>1110</v>
      </c>
      <c r="L979" s="27" t="s">
        <v>56</v>
      </c>
      <c r="M979" s="27" t="s">
        <v>65</v>
      </c>
      <c r="N979" s="27">
        <v>3</v>
      </c>
      <c r="O979" s="27" t="s">
        <v>56</v>
      </c>
      <c r="P979" s="27" t="s">
        <v>57</v>
      </c>
      <c r="Q979" s="27">
        <v>2016</v>
      </c>
      <c r="R979" s="27" t="s">
        <v>733</v>
      </c>
      <c r="S979" s="27" t="s">
        <v>53</v>
      </c>
      <c r="T979" s="27"/>
      <c r="U979" s="27"/>
      <c r="V979" s="27" t="s">
        <v>1453</v>
      </c>
      <c r="W979" s="27">
        <v>13.437989999999999</v>
      </c>
      <c r="X979" s="27">
        <v>-84.221959999999996</v>
      </c>
      <c r="Y979" s="27" t="s">
        <v>1983</v>
      </c>
      <c r="Z979" s="27" t="s">
        <v>1979</v>
      </c>
      <c r="AA979" s="27" t="s">
        <v>1929</v>
      </c>
      <c r="AB979" s="28">
        <f t="shared" si="122"/>
        <v>43.697666666666663</v>
      </c>
      <c r="AC979" s="28">
        <f ca="1">[3]!RandTruncNormal(AB979,VLOOKUP(Y979,$AZ$1:$BD$4,4,FALSE),0,VLOOKUP(Y979,$AZ$1:$BD$4,5,FALSE))</f>
        <v>48.312802696577776</v>
      </c>
      <c r="AD979" s="28">
        <f t="shared" si="123"/>
        <v>43.697666666666663</v>
      </c>
      <c r="AE979" s="28">
        <f ca="1">[3]!RandTruncNormal(AD979,VLOOKUP(Y979,$AZ$1:$BD$4,4,FALSE),0,VLOOKUP(Y979,$AZ$1:$BD$4,5,FALSE))</f>
        <v>23.010732286040259</v>
      </c>
      <c r="AF979" s="29">
        <f t="shared" si="120"/>
        <v>0</v>
      </c>
      <c r="AG979" s="29">
        <f t="shared" si="121"/>
        <v>0</v>
      </c>
      <c r="AH979" s="28">
        <f t="shared" si="127"/>
        <v>0</v>
      </c>
      <c r="AI979" s="28">
        <f t="shared" si="124"/>
        <v>0</v>
      </c>
      <c r="AJ979" s="13">
        <f t="shared" ca="1" si="125"/>
        <v>-25.302070410537517</v>
      </c>
      <c r="AK979" s="68">
        <v>0</v>
      </c>
      <c r="AL979" s="68">
        <v>0</v>
      </c>
      <c r="AM979" s="68" t="str">
        <f t="shared" si="126"/>
        <v>Non-Anthropogenic</v>
      </c>
      <c r="AO979" s="68"/>
      <c r="AP979" s="68"/>
      <c r="AY979" s="68"/>
      <c r="AZ979" s="68"/>
    </row>
    <row r="980" spans="1:52">
      <c r="A980" s="27">
        <v>2412</v>
      </c>
      <c r="B980" s="27" t="s">
        <v>1454</v>
      </c>
      <c r="C980" s="27" t="s">
        <v>1164</v>
      </c>
      <c r="D980" s="27">
        <v>12.035130000000001</v>
      </c>
      <c r="E980" s="27">
        <v>-83.840479999999999</v>
      </c>
      <c r="F980" s="27" t="s">
        <v>66</v>
      </c>
      <c r="G980" s="27">
        <v>7</v>
      </c>
      <c r="H980" s="27" t="s">
        <v>53</v>
      </c>
      <c r="I980" s="27" t="s">
        <v>54</v>
      </c>
      <c r="J980" s="27">
        <v>2005</v>
      </c>
      <c r="K980" s="27" t="s">
        <v>1110</v>
      </c>
      <c r="L980" s="27" t="s">
        <v>56</v>
      </c>
      <c r="M980" s="27" t="s">
        <v>65</v>
      </c>
      <c r="N980" s="27">
        <v>5</v>
      </c>
      <c r="O980" s="27" t="s">
        <v>53</v>
      </c>
      <c r="P980" s="27" t="s">
        <v>57</v>
      </c>
      <c r="Q980" s="27">
        <v>2015</v>
      </c>
      <c r="R980" s="27" t="s">
        <v>1455</v>
      </c>
      <c r="S980" s="27" t="s">
        <v>53</v>
      </c>
      <c r="T980" s="27"/>
      <c r="U980" s="27"/>
      <c r="V980" s="27" t="s">
        <v>1454</v>
      </c>
      <c r="W980" s="27">
        <v>12.035130000000001</v>
      </c>
      <c r="X980" s="27">
        <v>-83.840479999999999</v>
      </c>
      <c r="Y980" s="27" t="s">
        <v>1983</v>
      </c>
      <c r="Z980" s="27" t="s">
        <v>1977</v>
      </c>
      <c r="AA980" s="27" t="s">
        <v>1928</v>
      </c>
      <c r="AB980" s="28">
        <f t="shared" si="122"/>
        <v>71.933222222222227</v>
      </c>
      <c r="AC980" s="28">
        <f ca="1">[3]!RandTruncNormal(AB980,VLOOKUP(Y980,$AZ$1:$BD$4,4,FALSE),0,VLOOKUP(Y980,$AZ$1:$BD$4,5,FALSE))</f>
        <v>84.301598381474463</v>
      </c>
      <c r="AD980" s="28">
        <f t="shared" si="123"/>
        <v>57.815444444444445</v>
      </c>
      <c r="AE980" s="28">
        <f ca="1">[3]!RandTruncNormal(AD980,VLOOKUP(Y980,$AZ$1:$BD$4,4,FALSE),0,VLOOKUP(Y980,$AZ$1:$BD$4,5,FALSE))</f>
        <v>90.561883690867958</v>
      </c>
      <c r="AF980" s="29">
        <f t="shared" si="120"/>
        <v>-0.22222222222222221</v>
      </c>
      <c r="AG980" s="29">
        <f t="shared" si="121"/>
        <v>-0.22222222222222221</v>
      </c>
      <c r="AH980" s="28">
        <f t="shared" si="127"/>
        <v>-14.117777777777777</v>
      </c>
      <c r="AI980" s="28">
        <f t="shared" si="124"/>
        <v>-14.117777777777777</v>
      </c>
      <c r="AJ980" s="13">
        <f t="shared" ca="1" si="125"/>
        <v>6.2602853093934954</v>
      </c>
      <c r="AK980" s="68">
        <v>0</v>
      </c>
      <c r="AL980" s="68">
        <v>0</v>
      </c>
      <c r="AM980" s="68" t="str">
        <f t="shared" si="126"/>
        <v>Non-Anthropogenic</v>
      </c>
      <c r="AO980" s="68"/>
      <c r="AP980" s="68"/>
      <c r="AY980" s="68"/>
      <c r="AZ980" s="68"/>
    </row>
    <row r="981" spans="1:52">
      <c r="A981" s="27">
        <v>2417</v>
      </c>
      <c r="B981" s="27" t="s">
        <v>1456</v>
      </c>
      <c r="C981" s="27" t="s">
        <v>1164</v>
      </c>
      <c r="D981" s="27">
        <v>12.03529</v>
      </c>
      <c r="E981" s="27">
        <v>-84.350449999999995</v>
      </c>
      <c r="F981" s="27" t="s">
        <v>65</v>
      </c>
      <c r="G981" s="27">
        <v>3</v>
      </c>
      <c r="H981" s="27" t="s">
        <v>53</v>
      </c>
      <c r="I981" s="27" t="s">
        <v>54</v>
      </c>
      <c r="J981" s="27">
        <v>2005</v>
      </c>
      <c r="K981" s="27" t="s">
        <v>820</v>
      </c>
      <c r="L981" s="27" t="s">
        <v>56</v>
      </c>
      <c r="M981" s="27" t="s">
        <v>65</v>
      </c>
      <c r="N981" s="27">
        <v>4</v>
      </c>
      <c r="O981" s="27" t="s">
        <v>53</v>
      </c>
      <c r="P981" s="27" t="s">
        <v>57</v>
      </c>
      <c r="Q981" s="27">
        <v>2016</v>
      </c>
      <c r="R981" s="27" t="s">
        <v>1448</v>
      </c>
      <c r="S981" s="27" t="s">
        <v>53</v>
      </c>
      <c r="T981" s="27"/>
      <c r="U981" s="27"/>
      <c r="V981" s="27" t="s">
        <v>1456</v>
      </c>
      <c r="W981" s="27">
        <v>12.03529</v>
      </c>
      <c r="X981" s="27">
        <v>-84.350449999999995</v>
      </c>
      <c r="Y981" s="27" t="s">
        <v>1983</v>
      </c>
      <c r="Z981" s="27" t="s">
        <v>1982</v>
      </c>
      <c r="AA981" s="27" t="s">
        <v>1928</v>
      </c>
      <c r="AB981" s="28">
        <f t="shared" si="122"/>
        <v>43.697666666666663</v>
      </c>
      <c r="AC981" s="28">
        <f ca="1">[3]!RandTruncNormal(AB981,VLOOKUP(Y981,$AZ$1:$BD$4,4,FALSE),0,VLOOKUP(Y981,$AZ$1:$BD$4,5,FALSE))</f>
        <v>61.46798220587619</v>
      </c>
      <c r="AD981" s="28">
        <f t="shared" si="123"/>
        <v>50.756555555555551</v>
      </c>
      <c r="AE981" s="28">
        <f ca="1">[3]!RandTruncNormal(AD981,VLOOKUP(Y981,$AZ$1:$BD$4,4,FALSE),0,VLOOKUP(Y981,$AZ$1:$BD$4,5,FALSE))</f>
        <v>78.581415068265954</v>
      </c>
      <c r="AF981" s="29">
        <f t="shared" si="120"/>
        <v>0.1111111111111111</v>
      </c>
      <c r="AG981" s="29">
        <f t="shared" si="121"/>
        <v>0</v>
      </c>
      <c r="AH981" s="28">
        <f t="shared" si="127"/>
        <v>0</v>
      </c>
      <c r="AI981" s="28">
        <f t="shared" si="124"/>
        <v>7.0588888888888883</v>
      </c>
      <c r="AJ981" s="13">
        <f t="shared" ca="1" si="125"/>
        <v>17.113432862389764</v>
      </c>
      <c r="AK981" s="68">
        <v>0</v>
      </c>
      <c r="AL981" s="68">
        <v>0</v>
      </c>
      <c r="AM981" s="68" t="str">
        <f t="shared" si="126"/>
        <v>Non-Anthropogenic</v>
      </c>
      <c r="AO981" s="68"/>
      <c r="AP981" s="68"/>
      <c r="AY981" s="68"/>
      <c r="AZ981" s="68"/>
    </row>
    <row r="982" spans="1:52">
      <c r="A982" s="27">
        <v>2418</v>
      </c>
      <c r="B982" s="27" t="s">
        <v>1457</v>
      </c>
      <c r="C982" s="27" t="s">
        <v>1164</v>
      </c>
      <c r="D982" s="27">
        <v>13.438190000000001</v>
      </c>
      <c r="E982" s="27">
        <v>-85.242130000000003</v>
      </c>
      <c r="F982" s="27" t="s">
        <v>65</v>
      </c>
      <c r="G982" s="27">
        <v>5</v>
      </c>
      <c r="H982" s="27" t="s">
        <v>56</v>
      </c>
      <c r="I982" s="27" t="s">
        <v>54</v>
      </c>
      <c r="J982" s="27">
        <v>2005</v>
      </c>
      <c r="K982" s="27" t="s">
        <v>1110</v>
      </c>
      <c r="L982" s="27" t="s">
        <v>56</v>
      </c>
      <c r="M982" s="27" t="s">
        <v>65</v>
      </c>
      <c r="N982" s="27">
        <v>4</v>
      </c>
      <c r="O982" s="27" t="s">
        <v>53</v>
      </c>
      <c r="P982" s="27" t="s">
        <v>57</v>
      </c>
      <c r="Q982" s="27">
        <v>2016</v>
      </c>
      <c r="R982" s="27" t="s">
        <v>1458</v>
      </c>
      <c r="S982" s="27" t="s">
        <v>53</v>
      </c>
      <c r="T982" s="27"/>
      <c r="U982" s="27"/>
      <c r="V982" s="27" t="s">
        <v>1457</v>
      </c>
      <c r="W982" s="27">
        <v>13.438190000000001</v>
      </c>
      <c r="X982" s="27">
        <v>-85.242130000000003</v>
      </c>
      <c r="Y982" s="27" t="s">
        <v>1983</v>
      </c>
      <c r="Z982" s="27" t="s">
        <v>1977</v>
      </c>
      <c r="AA982" s="27" t="s">
        <v>1929</v>
      </c>
      <c r="AB982" s="28">
        <f t="shared" si="122"/>
        <v>57.815444444444445</v>
      </c>
      <c r="AC982" s="28">
        <f ca="1">[3]!RandTruncNormal(AB982,VLOOKUP(Y982,$AZ$1:$BD$4,4,FALSE),0,VLOOKUP(Y982,$AZ$1:$BD$4,5,FALSE))</f>
        <v>120.74671977667424</v>
      </c>
      <c r="AD982" s="28">
        <f t="shared" si="123"/>
        <v>50.756555555555551</v>
      </c>
      <c r="AE982" s="28">
        <f ca="1">[3]!RandTruncNormal(AD982,VLOOKUP(Y982,$AZ$1:$BD$4,4,FALSE),0,VLOOKUP(Y982,$AZ$1:$BD$4,5,FALSE))</f>
        <v>96.508180730026822</v>
      </c>
      <c r="AF982" s="29">
        <f t="shared" si="120"/>
        <v>-0.1111111111111111</v>
      </c>
      <c r="AG982" s="29">
        <f t="shared" si="121"/>
        <v>0</v>
      </c>
      <c r="AH982" s="28">
        <f t="shared" si="127"/>
        <v>0</v>
      </c>
      <c r="AI982" s="28">
        <f t="shared" si="124"/>
        <v>-7.0588888888888883</v>
      </c>
      <c r="AJ982" s="13">
        <f t="shared" ca="1" si="125"/>
        <v>-24.238539046647418</v>
      </c>
      <c r="AK982" s="68">
        <v>1</v>
      </c>
      <c r="AL982" s="68">
        <v>0</v>
      </c>
      <c r="AM982" s="68" t="str">
        <f t="shared" si="126"/>
        <v>Anthropogenic_rivers</v>
      </c>
      <c r="AO982" s="68"/>
      <c r="AP982" s="68"/>
      <c r="AY982" s="68"/>
      <c r="AZ982" s="68"/>
    </row>
    <row r="983" spans="1:52">
      <c r="A983" s="27">
        <v>2422</v>
      </c>
      <c r="B983" s="27" t="s">
        <v>1460</v>
      </c>
      <c r="C983" s="27" t="s">
        <v>1164</v>
      </c>
      <c r="D983" s="27">
        <v>13.351850000000001</v>
      </c>
      <c r="E983" s="27">
        <v>-83.795820000000006</v>
      </c>
      <c r="F983" s="27" t="s">
        <v>68</v>
      </c>
      <c r="G983" s="27">
        <v>3</v>
      </c>
      <c r="H983" s="27" t="s">
        <v>56</v>
      </c>
      <c r="I983" s="27" t="s">
        <v>54</v>
      </c>
      <c r="J983" s="27">
        <v>2005</v>
      </c>
      <c r="K983" s="27" t="s">
        <v>1219</v>
      </c>
      <c r="L983" s="27" t="s">
        <v>56</v>
      </c>
      <c r="M983" s="27" t="s">
        <v>68</v>
      </c>
      <c r="N983" s="27">
        <v>5</v>
      </c>
      <c r="O983" s="27" t="s">
        <v>56</v>
      </c>
      <c r="P983" s="27" t="s">
        <v>1402</v>
      </c>
      <c r="Q983" s="27">
        <v>2017</v>
      </c>
      <c r="R983" s="27"/>
      <c r="S983" s="27" t="s">
        <v>53</v>
      </c>
      <c r="T983" s="27"/>
      <c r="U983" s="27"/>
      <c r="V983" s="27" t="s">
        <v>1460</v>
      </c>
      <c r="W983" s="27">
        <v>13.351850000000001</v>
      </c>
      <c r="X983" s="27">
        <v>-83.795820000000006</v>
      </c>
      <c r="Y983" s="27" t="s">
        <v>1976</v>
      </c>
      <c r="Z983" s="27" t="s">
        <v>1982</v>
      </c>
      <c r="AA983" s="27" t="s">
        <v>1929</v>
      </c>
      <c r="AB983" s="28">
        <f t="shared" si="122"/>
        <v>11.654433333333332</v>
      </c>
      <c r="AC983" s="28">
        <f ca="1">[3]!RandTruncNormal(AB983,VLOOKUP(Y983,$AZ$1:$BD$4,4,FALSE),0,VLOOKUP(Y983,$AZ$1:$BD$4,5,FALSE))</f>
        <v>11.995296809111361</v>
      </c>
      <c r="AD983" s="28">
        <f t="shared" si="123"/>
        <v>19.424055555555555</v>
      </c>
      <c r="AE983" s="28">
        <f ca="1">[3]!RandTruncNormal(AD983,VLOOKUP(Y983,$AZ$1:$BD$4,4,FALSE),0,VLOOKUP(Y983,$AZ$1:$BD$4,5,FALSE))</f>
        <v>21.468025268776962</v>
      </c>
      <c r="AF983" s="29">
        <f t="shared" si="120"/>
        <v>0.22222222222222221</v>
      </c>
      <c r="AG983" s="29">
        <f t="shared" si="121"/>
        <v>0.22222222222222221</v>
      </c>
      <c r="AH983" s="28">
        <f t="shared" si="127"/>
        <v>7.7696222222222211</v>
      </c>
      <c r="AI983" s="28">
        <f t="shared" si="124"/>
        <v>7.7696222222222211</v>
      </c>
      <c r="AJ983" s="13">
        <f t="shared" ca="1" si="125"/>
        <v>9.4727284596656016</v>
      </c>
      <c r="AK983" s="68">
        <v>0</v>
      </c>
      <c r="AL983" s="68">
        <v>0</v>
      </c>
      <c r="AM983" s="68" t="str">
        <f t="shared" si="126"/>
        <v>Non-Anthropogenic</v>
      </c>
      <c r="AO983" s="68"/>
      <c r="AP983" s="68"/>
      <c r="AY983" s="68"/>
      <c r="AZ983" s="68"/>
    </row>
    <row r="984" spans="1:52">
      <c r="A984" s="27">
        <v>2423</v>
      </c>
      <c r="B984" s="27" t="s">
        <v>1461</v>
      </c>
      <c r="C984" s="27" t="s">
        <v>1164</v>
      </c>
      <c r="D984" s="27">
        <v>13.35295</v>
      </c>
      <c r="E984" s="27">
        <v>-84.050939999999997</v>
      </c>
      <c r="F984" s="27" t="s">
        <v>65</v>
      </c>
      <c r="G984" s="27">
        <v>5</v>
      </c>
      <c r="H984" s="27" t="s">
        <v>56</v>
      </c>
      <c r="I984" s="27" t="s">
        <v>54</v>
      </c>
      <c r="J984" s="27">
        <v>2005</v>
      </c>
      <c r="K984" s="27" t="s">
        <v>1219</v>
      </c>
      <c r="L984" s="27" t="s">
        <v>56</v>
      </c>
      <c r="M984" s="27" t="s">
        <v>66</v>
      </c>
      <c r="N984" s="27">
        <v>7</v>
      </c>
      <c r="O984" s="27" t="s">
        <v>53</v>
      </c>
      <c r="P984" s="27" t="s">
        <v>57</v>
      </c>
      <c r="Q984" s="27">
        <v>2016</v>
      </c>
      <c r="R984" s="27" t="s">
        <v>724</v>
      </c>
      <c r="S984" s="27" t="s">
        <v>53</v>
      </c>
      <c r="T984" s="27"/>
      <c r="U984" s="27"/>
      <c r="V984" s="27" t="s">
        <v>1461</v>
      </c>
      <c r="W984" s="27">
        <v>13.35295</v>
      </c>
      <c r="X984" s="27">
        <v>-84.050939999999997</v>
      </c>
      <c r="Y984" s="27" t="s">
        <v>1983</v>
      </c>
      <c r="Z984" s="27" t="s">
        <v>1982</v>
      </c>
      <c r="AA984" s="27" t="s">
        <v>1929</v>
      </c>
      <c r="AB984" s="28">
        <f t="shared" si="122"/>
        <v>57.815444444444445</v>
      </c>
      <c r="AC984" s="28">
        <f ca="1">[3]!RandTruncNormal(AB984,VLOOKUP(Y984,$AZ$1:$BD$4,4,FALSE),0,VLOOKUP(Y984,$AZ$1:$BD$4,5,FALSE))</f>
        <v>28.245790099573586</v>
      </c>
      <c r="AD984" s="28">
        <f t="shared" si="123"/>
        <v>71.933222222222227</v>
      </c>
      <c r="AE984" s="28">
        <f ca="1">[3]!RandTruncNormal(AD984,VLOOKUP(Y984,$AZ$1:$BD$4,4,FALSE),0,VLOOKUP(Y984,$AZ$1:$BD$4,5,FALSE))</f>
        <v>117.82324826693223</v>
      </c>
      <c r="AF984" s="29">
        <f t="shared" si="120"/>
        <v>0.22222222222222221</v>
      </c>
      <c r="AG984" s="29">
        <f t="shared" si="121"/>
        <v>0.22222222222222221</v>
      </c>
      <c r="AH984" s="28">
        <f t="shared" si="127"/>
        <v>14.117777777777777</v>
      </c>
      <c r="AI984" s="28">
        <f t="shared" si="124"/>
        <v>14.117777777777777</v>
      </c>
      <c r="AJ984" s="13">
        <f t="shared" ca="1" si="125"/>
        <v>89.577458167358643</v>
      </c>
      <c r="AK984" s="68">
        <v>0</v>
      </c>
      <c r="AL984" s="68">
        <v>0</v>
      </c>
      <c r="AM984" s="68" t="str">
        <f t="shared" si="126"/>
        <v>Non-Anthropogenic</v>
      </c>
      <c r="AO984" s="68"/>
      <c r="AP984" s="68"/>
      <c r="AY984" s="68"/>
      <c r="AZ984" s="68"/>
    </row>
    <row r="985" spans="1:52">
      <c r="A985" s="27">
        <v>2431</v>
      </c>
      <c r="B985" s="27" t="s">
        <v>1463</v>
      </c>
      <c r="C985" s="27" t="s">
        <v>1164</v>
      </c>
      <c r="D985" s="27">
        <v>13.26688</v>
      </c>
      <c r="E985" s="27">
        <v>-83.796940000000006</v>
      </c>
      <c r="F985" s="27" t="s">
        <v>68</v>
      </c>
      <c r="G985" s="27">
        <v>3</v>
      </c>
      <c r="H985" s="27" t="s">
        <v>53</v>
      </c>
      <c r="I985" s="27" t="s">
        <v>54</v>
      </c>
      <c r="J985" s="27">
        <v>2005</v>
      </c>
      <c r="K985" s="27" t="s">
        <v>1209</v>
      </c>
      <c r="L985" s="27" t="s">
        <v>56</v>
      </c>
      <c r="M985" s="27" t="s">
        <v>68</v>
      </c>
      <c r="N985" s="27">
        <v>3</v>
      </c>
      <c r="O985" s="27" t="s">
        <v>61</v>
      </c>
      <c r="P985" s="27" t="s">
        <v>57</v>
      </c>
      <c r="Q985" s="27">
        <v>2015</v>
      </c>
      <c r="R985" s="27" t="s">
        <v>719</v>
      </c>
      <c r="S985" s="27" t="s">
        <v>53</v>
      </c>
      <c r="T985" s="27"/>
      <c r="U985" s="27"/>
      <c r="V985" s="27" t="s">
        <v>1463</v>
      </c>
      <c r="W985" s="27">
        <v>13.26688</v>
      </c>
      <c r="X985" s="27">
        <v>-83.796940000000006</v>
      </c>
      <c r="Y985" s="27" t="s">
        <v>1976</v>
      </c>
      <c r="Z985" s="27" t="s">
        <v>1979</v>
      </c>
      <c r="AA985" s="27" t="s">
        <v>1929</v>
      </c>
      <c r="AB985" s="28">
        <f t="shared" si="122"/>
        <v>11.654433333333332</v>
      </c>
      <c r="AC985" s="28">
        <f ca="1">[3]!RandTruncNormal(AB985,VLOOKUP(Y985,$AZ$1:$BD$4,4,FALSE),0,VLOOKUP(Y985,$AZ$1:$BD$4,5,FALSE))</f>
        <v>8.0881280973442973</v>
      </c>
      <c r="AD985" s="28">
        <f t="shared" si="123"/>
        <v>11.654433333333332</v>
      </c>
      <c r="AE985" s="28">
        <f ca="1">[3]!RandTruncNormal(AD985,VLOOKUP(Y985,$AZ$1:$BD$4,4,FALSE),0,VLOOKUP(Y985,$AZ$1:$BD$4,5,FALSE))</f>
        <v>1.7346583920588825</v>
      </c>
      <c r="AF985" s="29">
        <f t="shared" si="120"/>
        <v>0</v>
      </c>
      <c r="AG985" s="29">
        <f t="shared" si="121"/>
        <v>0</v>
      </c>
      <c r="AH985" s="28">
        <f t="shared" si="127"/>
        <v>0</v>
      </c>
      <c r="AI985" s="28">
        <f t="shared" si="124"/>
        <v>0</v>
      </c>
      <c r="AJ985" s="13">
        <f t="shared" ca="1" si="125"/>
        <v>-6.3534697052854145</v>
      </c>
      <c r="AK985" s="68">
        <v>0</v>
      </c>
      <c r="AL985" s="68">
        <v>0</v>
      </c>
      <c r="AM985" s="68" t="str">
        <f t="shared" si="126"/>
        <v>Non-Anthropogenic</v>
      </c>
      <c r="AO985" s="68"/>
      <c r="AP985" s="68"/>
      <c r="AY985" s="68"/>
      <c r="AZ985" s="68"/>
    </row>
    <row r="986" spans="1:52">
      <c r="A986" s="27">
        <v>2433</v>
      </c>
      <c r="B986" s="27" t="s">
        <v>1464</v>
      </c>
      <c r="C986" s="27" t="s">
        <v>1164</v>
      </c>
      <c r="D986" s="27">
        <v>13.26797</v>
      </c>
      <c r="E986" s="27">
        <v>-84.051969999999997</v>
      </c>
      <c r="F986" s="27" t="s">
        <v>68</v>
      </c>
      <c r="G986" s="27">
        <v>4</v>
      </c>
      <c r="H986" s="27" t="s">
        <v>53</v>
      </c>
      <c r="I986" s="27" t="s">
        <v>54</v>
      </c>
      <c r="J986" s="27">
        <v>2005</v>
      </c>
      <c r="K986" s="27" t="s">
        <v>1209</v>
      </c>
      <c r="L986" s="27" t="s">
        <v>56</v>
      </c>
      <c r="M986" s="27" t="s">
        <v>68</v>
      </c>
      <c r="N986" s="27">
        <v>4</v>
      </c>
      <c r="O986" s="27" t="s">
        <v>53</v>
      </c>
      <c r="P986" s="27" t="s">
        <v>1402</v>
      </c>
      <c r="Q986" s="27">
        <v>2017</v>
      </c>
      <c r="R986" s="27"/>
      <c r="S986" s="27" t="s">
        <v>53</v>
      </c>
      <c r="T986" s="27"/>
      <c r="U986" s="27"/>
      <c r="V986" s="27" t="s">
        <v>1464</v>
      </c>
      <c r="W986" s="27">
        <v>13.26797</v>
      </c>
      <c r="X986" s="27">
        <v>-84.051969999999997</v>
      </c>
      <c r="Y986" s="27" t="s">
        <v>1976</v>
      </c>
      <c r="Z986" s="27" t="s">
        <v>1979</v>
      </c>
      <c r="AA986" s="27" t="s">
        <v>1928</v>
      </c>
      <c r="AB986" s="28">
        <f t="shared" si="122"/>
        <v>15.539244444444442</v>
      </c>
      <c r="AC986" s="28">
        <f ca="1">[3]!RandTruncNormal(AB986,VLOOKUP(Y986,$AZ$1:$BD$4,4,FALSE),0,VLOOKUP(Y986,$AZ$1:$BD$4,5,FALSE))</f>
        <v>20.939266447138149</v>
      </c>
      <c r="AD986" s="28">
        <f t="shared" si="123"/>
        <v>15.539244444444442</v>
      </c>
      <c r="AE986" s="28">
        <f ca="1">[3]!RandTruncNormal(AD986,VLOOKUP(Y986,$AZ$1:$BD$4,4,FALSE),0,VLOOKUP(Y986,$AZ$1:$BD$4,5,FALSE))</f>
        <v>1.6114895629124626</v>
      </c>
      <c r="AF986" s="29">
        <f t="shared" si="120"/>
        <v>0</v>
      </c>
      <c r="AG986" s="29">
        <f t="shared" si="121"/>
        <v>0</v>
      </c>
      <c r="AH986" s="28">
        <f t="shared" si="127"/>
        <v>0</v>
      </c>
      <c r="AI986" s="28">
        <f t="shared" si="124"/>
        <v>0</v>
      </c>
      <c r="AJ986" s="13">
        <f t="shared" ca="1" si="125"/>
        <v>-19.327776884225685</v>
      </c>
      <c r="AK986" s="68">
        <v>0</v>
      </c>
      <c r="AL986" s="68">
        <v>1</v>
      </c>
      <c r="AM986" s="68" t="str">
        <f t="shared" si="126"/>
        <v>Anthopogenic_roads</v>
      </c>
      <c r="AO986" s="68"/>
      <c r="AP986" s="68"/>
      <c r="AY986" s="68"/>
      <c r="AZ986" s="68"/>
    </row>
    <row r="987" spans="1:52">
      <c r="A987" s="27">
        <v>2436</v>
      </c>
      <c r="B987" s="27" t="s">
        <v>1465</v>
      </c>
      <c r="C987" s="27" t="s">
        <v>1164</v>
      </c>
      <c r="D987" s="27">
        <v>11.95102</v>
      </c>
      <c r="E987" s="27">
        <v>-84.604150000000004</v>
      </c>
      <c r="F987" s="27" t="s">
        <v>65</v>
      </c>
      <c r="G987" s="27">
        <v>3</v>
      </c>
      <c r="H987" s="27" t="s">
        <v>53</v>
      </c>
      <c r="I987" s="27" t="s">
        <v>54</v>
      </c>
      <c r="J987" s="27">
        <v>2005</v>
      </c>
      <c r="K987" s="27" t="s">
        <v>1236</v>
      </c>
      <c r="L987" s="27" t="s">
        <v>56</v>
      </c>
      <c r="M987" s="27" t="s">
        <v>65</v>
      </c>
      <c r="N987" s="27">
        <v>4</v>
      </c>
      <c r="O987" s="27" t="s">
        <v>53</v>
      </c>
      <c r="P987" s="27" t="s">
        <v>57</v>
      </c>
      <c r="Q987" s="27">
        <v>2015</v>
      </c>
      <c r="R987" s="27" t="s">
        <v>1459</v>
      </c>
      <c r="S987" s="27" t="s">
        <v>53</v>
      </c>
      <c r="T987" s="27"/>
      <c r="U987" s="27"/>
      <c r="V987" s="27" t="s">
        <v>1465</v>
      </c>
      <c r="W987" s="27">
        <v>11.95102</v>
      </c>
      <c r="X987" s="27">
        <v>-84.604150000000004</v>
      </c>
      <c r="Y987" s="27" t="s">
        <v>1983</v>
      </c>
      <c r="Z987" s="27" t="s">
        <v>1982</v>
      </c>
      <c r="AA987" s="27" t="s">
        <v>1928</v>
      </c>
      <c r="AB987" s="28">
        <f t="shared" si="122"/>
        <v>43.697666666666663</v>
      </c>
      <c r="AC987" s="28">
        <f ca="1">[3]!RandTruncNormal(AB987,VLOOKUP(Y987,$AZ$1:$BD$4,4,FALSE),0,VLOOKUP(Y987,$AZ$1:$BD$4,5,FALSE))</f>
        <v>33.912426747423282</v>
      </c>
      <c r="AD987" s="28">
        <f t="shared" si="123"/>
        <v>50.756555555555551</v>
      </c>
      <c r="AE987" s="28">
        <f ca="1">[3]!RandTruncNormal(AD987,VLOOKUP(Y987,$AZ$1:$BD$4,4,FALSE),0,VLOOKUP(Y987,$AZ$1:$BD$4,5,FALSE))</f>
        <v>79.323655009078294</v>
      </c>
      <c r="AF987" s="29">
        <f t="shared" si="120"/>
        <v>0.1111111111111111</v>
      </c>
      <c r="AG987" s="29">
        <f t="shared" si="121"/>
        <v>0</v>
      </c>
      <c r="AH987" s="28">
        <f t="shared" si="127"/>
        <v>0</v>
      </c>
      <c r="AI987" s="28">
        <f t="shared" si="124"/>
        <v>7.0588888888888883</v>
      </c>
      <c r="AJ987" s="13">
        <f t="shared" ca="1" si="125"/>
        <v>45.411228261655012</v>
      </c>
      <c r="AK987" s="68">
        <v>0</v>
      </c>
      <c r="AL987" s="68">
        <v>0</v>
      </c>
      <c r="AM987" s="68" t="str">
        <f t="shared" si="126"/>
        <v>Non-Anthropogenic</v>
      </c>
      <c r="AO987" s="68"/>
      <c r="AP987" s="68"/>
      <c r="AY987" s="68"/>
      <c r="AZ987" s="68"/>
    </row>
    <row r="988" spans="1:52">
      <c r="A988" s="27">
        <v>2440</v>
      </c>
      <c r="B988" s="27" t="s">
        <v>1467</v>
      </c>
      <c r="C988" s="27" t="s">
        <v>1164</v>
      </c>
      <c r="D988" s="27">
        <v>13.26769</v>
      </c>
      <c r="E988" s="27">
        <v>-85.327179999999998</v>
      </c>
      <c r="F988" s="27" t="s">
        <v>65</v>
      </c>
      <c r="G988" s="27">
        <v>3</v>
      </c>
      <c r="H988" s="27" t="s">
        <v>53</v>
      </c>
      <c r="I988" s="27" t="s">
        <v>54</v>
      </c>
      <c r="J988" s="27">
        <v>2005</v>
      </c>
      <c r="K988" s="27" t="s">
        <v>1110</v>
      </c>
      <c r="L988" s="27" t="s">
        <v>56</v>
      </c>
      <c r="M988" s="27" t="s">
        <v>66</v>
      </c>
      <c r="N988" s="27">
        <v>7</v>
      </c>
      <c r="O988" s="27" t="s">
        <v>53</v>
      </c>
      <c r="P988" s="27" t="s">
        <v>57</v>
      </c>
      <c r="Q988" s="27">
        <v>2016</v>
      </c>
      <c r="R988" s="27" t="s">
        <v>1458</v>
      </c>
      <c r="S988" s="27" t="s">
        <v>53</v>
      </c>
      <c r="T988" s="27"/>
      <c r="U988" s="27"/>
      <c r="V988" s="27" t="s">
        <v>1467</v>
      </c>
      <c r="W988" s="27">
        <v>13.26769</v>
      </c>
      <c r="X988" s="27">
        <v>-85.327179999999998</v>
      </c>
      <c r="Y988" s="27" t="s">
        <v>1983</v>
      </c>
      <c r="Z988" s="27" t="s">
        <v>1982</v>
      </c>
      <c r="AA988" s="27" t="s">
        <v>1929</v>
      </c>
      <c r="AB988" s="28">
        <f t="shared" si="122"/>
        <v>43.697666666666663</v>
      </c>
      <c r="AC988" s="28">
        <f ca="1">[3]!RandTruncNormal(AB988,VLOOKUP(Y988,$AZ$1:$BD$4,4,FALSE),0,VLOOKUP(Y988,$AZ$1:$BD$4,5,FALSE))</f>
        <v>28.288232369374001</v>
      </c>
      <c r="AD988" s="28">
        <f t="shared" si="123"/>
        <v>71.933222222222227</v>
      </c>
      <c r="AE988" s="28">
        <f ca="1">[3]!RandTruncNormal(AD988,VLOOKUP(Y988,$AZ$1:$BD$4,4,FALSE),0,VLOOKUP(Y988,$AZ$1:$BD$4,5,FALSE))</f>
        <v>17.823200833550459</v>
      </c>
      <c r="AF988" s="29">
        <f t="shared" si="120"/>
        <v>0.44444444444444442</v>
      </c>
      <c r="AG988" s="29">
        <f t="shared" si="121"/>
        <v>0.44444444444444442</v>
      </c>
      <c r="AH988" s="28">
        <f t="shared" si="127"/>
        <v>28.235555555555553</v>
      </c>
      <c r="AI988" s="28">
        <f t="shared" si="124"/>
        <v>28.235555555555553</v>
      </c>
      <c r="AJ988" s="13">
        <f t="shared" ca="1" si="125"/>
        <v>-10.465031535823542</v>
      </c>
      <c r="AK988" s="68">
        <v>1</v>
      </c>
      <c r="AL988" s="68">
        <v>1</v>
      </c>
      <c r="AM988" s="68" t="str">
        <f t="shared" si="126"/>
        <v>Anthropogenic_roads_rivers</v>
      </c>
      <c r="AO988" s="68"/>
      <c r="AP988" s="68"/>
      <c r="AY988" s="68"/>
      <c r="AZ988" s="68"/>
    </row>
    <row r="989" spans="1:52">
      <c r="A989" s="27">
        <v>2441</v>
      </c>
      <c r="B989" s="27" t="s">
        <v>1468</v>
      </c>
      <c r="C989" s="27" t="s">
        <v>1164</v>
      </c>
      <c r="D989" s="27">
        <v>13.18197</v>
      </c>
      <c r="E989" s="27">
        <v>-83.965959999999995</v>
      </c>
      <c r="F989" s="27" t="s">
        <v>66</v>
      </c>
      <c r="G989" s="27">
        <v>7</v>
      </c>
      <c r="H989" s="27" t="s">
        <v>53</v>
      </c>
      <c r="I989" s="27" t="s">
        <v>54</v>
      </c>
      <c r="J989" s="27">
        <v>2005</v>
      </c>
      <c r="K989" s="27" t="s">
        <v>1209</v>
      </c>
      <c r="L989" s="27" t="s">
        <v>56</v>
      </c>
      <c r="M989" s="27" t="s">
        <v>66</v>
      </c>
      <c r="N989" s="27">
        <v>7</v>
      </c>
      <c r="O989" s="27" t="s">
        <v>53</v>
      </c>
      <c r="P989" s="27" t="s">
        <v>57</v>
      </c>
      <c r="Q989" s="27">
        <v>2015</v>
      </c>
      <c r="R989" s="27" t="s">
        <v>802</v>
      </c>
      <c r="S989" s="27" t="s">
        <v>53</v>
      </c>
      <c r="T989" s="27"/>
      <c r="U989" s="27"/>
      <c r="V989" s="27" t="s">
        <v>1468</v>
      </c>
      <c r="W989" s="27">
        <v>13.18197</v>
      </c>
      <c r="X989" s="27">
        <v>-83.965959999999995</v>
      </c>
      <c r="Y989" s="27" t="s">
        <v>1983</v>
      </c>
      <c r="Z989" s="27" t="s">
        <v>1979</v>
      </c>
      <c r="AA989" s="27" t="s">
        <v>1929</v>
      </c>
      <c r="AB989" s="28">
        <f t="shared" si="122"/>
        <v>71.933222222222227</v>
      </c>
      <c r="AC989" s="28">
        <f ca="1">[3]!RandTruncNormal(AB989,VLOOKUP(Y989,$AZ$1:$BD$4,4,FALSE),0,VLOOKUP(Y989,$AZ$1:$BD$4,5,FALSE))</f>
        <v>72.15083255704215</v>
      </c>
      <c r="AD989" s="28">
        <f t="shared" si="123"/>
        <v>71.933222222222227</v>
      </c>
      <c r="AE989" s="28">
        <f ca="1">[3]!RandTruncNormal(AD989,VLOOKUP(Y989,$AZ$1:$BD$4,4,FALSE),0,VLOOKUP(Y989,$AZ$1:$BD$4,5,FALSE))</f>
        <v>96.577186795380612</v>
      </c>
      <c r="AF989" s="29">
        <f t="shared" si="120"/>
        <v>0</v>
      </c>
      <c r="AG989" s="29">
        <f t="shared" si="121"/>
        <v>0</v>
      </c>
      <c r="AH989" s="28">
        <f t="shared" si="127"/>
        <v>0</v>
      </c>
      <c r="AI989" s="28">
        <f t="shared" si="124"/>
        <v>0</v>
      </c>
      <c r="AJ989" s="13">
        <f t="shared" ca="1" si="125"/>
        <v>24.426354238338462</v>
      </c>
      <c r="AK989" s="68">
        <v>0</v>
      </c>
      <c r="AL989" s="68">
        <v>0</v>
      </c>
      <c r="AM989" s="68" t="str">
        <f t="shared" si="126"/>
        <v>Non-Anthropogenic</v>
      </c>
      <c r="AO989" s="68"/>
      <c r="AP989" s="68"/>
      <c r="AY989" s="68"/>
      <c r="AZ989" s="68"/>
    </row>
    <row r="990" spans="1:52">
      <c r="A990" s="27">
        <v>2442</v>
      </c>
      <c r="B990" s="27" t="s">
        <v>1469</v>
      </c>
      <c r="C990" s="27" t="s">
        <v>1164</v>
      </c>
      <c r="D990" s="27">
        <v>13.183</v>
      </c>
      <c r="E990" s="27">
        <v>-84.221069999999997</v>
      </c>
      <c r="F990" s="27" t="s">
        <v>66</v>
      </c>
      <c r="G990" s="27">
        <v>9</v>
      </c>
      <c r="H990" s="27" t="s">
        <v>53</v>
      </c>
      <c r="I990" s="27" t="s">
        <v>54</v>
      </c>
      <c r="J990" s="27">
        <v>2005</v>
      </c>
      <c r="K990" s="27" t="s">
        <v>1209</v>
      </c>
      <c r="L990" s="27" t="s">
        <v>56</v>
      </c>
      <c r="M990" s="27" t="s">
        <v>65</v>
      </c>
      <c r="N990" s="27">
        <v>5</v>
      </c>
      <c r="O990" s="27" t="s">
        <v>53</v>
      </c>
      <c r="P990" s="27" t="s">
        <v>57</v>
      </c>
      <c r="Q990" s="27">
        <v>2016</v>
      </c>
      <c r="R990" s="27" t="s">
        <v>727</v>
      </c>
      <c r="S990" s="27" t="s">
        <v>53</v>
      </c>
      <c r="T990" s="27"/>
      <c r="U990" s="27"/>
      <c r="V990" s="27" t="s">
        <v>1469</v>
      </c>
      <c r="W990" s="27">
        <v>13.183</v>
      </c>
      <c r="X990" s="27">
        <v>-84.221069999999997</v>
      </c>
      <c r="Y990" s="27" t="s">
        <v>1983</v>
      </c>
      <c r="Z990" s="27" t="s">
        <v>1977</v>
      </c>
      <c r="AA990" s="27" t="s">
        <v>1928</v>
      </c>
      <c r="AB990" s="28">
        <f t="shared" si="122"/>
        <v>86.051000000000002</v>
      </c>
      <c r="AC990" s="28">
        <f ca="1">[3]!RandTruncNormal(AB990,VLOOKUP(Y990,$AZ$1:$BD$4,4,FALSE),0,VLOOKUP(Y990,$AZ$1:$BD$4,5,FALSE))</f>
        <v>72.841169298020404</v>
      </c>
      <c r="AD990" s="28">
        <f t="shared" si="123"/>
        <v>57.815444444444445</v>
      </c>
      <c r="AE990" s="28">
        <f ca="1">[3]!RandTruncNormal(AD990,VLOOKUP(Y990,$AZ$1:$BD$4,4,FALSE),0,VLOOKUP(Y990,$AZ$1:$BD$4,5,FALSE))</f>
        <v>43.482829060243965</v>
      </c>
      <c r="AF990" s="29">
        <f t="shared" si="120"/>
        <v>-0.44444444444444442</v>
      </c>
      <c r="AG990" s="29">
        <f t="shared" si="121"/>
        <v>-0.44444444444444442</v>
      </c>
      <c r="AH990" s="28">
        <f t="shared" si="127"/>
        <v>-28.235555555555553</v>
      </c>
      <c r="AI990" s="28">
        <f t="shared" si="124"/>
        <v>-28.235555555555553</v>
      </c>
      <c r="AJ990" s="13">
        <f t="shared" ca="1" si="125"/>
        <v>-29.358340237776439</v>
      </c>
      <c r="AK990" s="68">
        <v>0</v>
      </c>
      <c r="AL990" s="68">
        <v>1</v>
      </c>
      <c r="AM990" s="68" t="str">
        <f t="shared" si="126"/>
        <v>Anthopogenic_roads</v>
      </c>
      <c r="AO990" s="68"/>
      <c r="AP990" s="68"/>
      <c r="AY990" s="68"/>
      <c r="AZ990" s="68"/>
    </row>
    <row r="991" spans="1:52">
      <c r="A991" s="27">
        <v>2443</v>
      </c>
      <c r="B991" s="27" t="s">
        <v>1470</v>
      </c>
      <c r="C991" s="27" t="s">
        <v>1164</v>
      </c>
      <c r="D991" s="27">
        <v>11.22739</v>
      </c>
      <c r="E991" s="27">
        <v>-84.137389999999996</v>
      </c>
      <c r="F991" s="27" t="s">
        <v>66</v>
      </c>
      <c r="G991" s="27">
        <v>9</v>
      </c>
      <c r="H991" s="27" t="s">
        <v>53</v>
      </c>
      <c r="I991" s="27" t="s">
        <v>54</v>
      </c>
      <c r="J991" s="27">
        <v>2005</v>
      </c>
      <c r="K991" s="27" t="s">
        <v>820</v>
      </c>
      <c r="L991" s="27" t="s">
        <v>56</v>
      </c>
      <c r="M991" s="27" t="s">
        <v>65</v>
      </c>
      <c r="N991" s="27">
        <v>6</v>
      </c>
      <c r="O991" s="27" t="s">
        <v>61</v>
      </c>
      <c r="P991" s="27" t="s">
        <v>57</v>
      </c>
      <c r="Q991" s="27">
        <v>2016</v>
      </c>
      <c r="R991" s="27" t="s">
        <v>1272</v>
      </c>
      <c r="S991" s="27" t="s">
        <v>53</v>
      </c>
      <c r="T991" s="27"/>
      <c r="U991" s="27"/>
      <c r="V991" s="27" t="s">
        <v>1470</v>
      </c>
      <c r="W991" s="27">
        <v>11.22739</v>
      </c>
      <c r="X991" s="27">
        <v>-84.137389999999996</v>
      </c>
      <c r="Y991" s="27" t="s">
        <v>1983</v>
      </c>
      <c r="Z991" s="27" t="s">
        <v>1977</v>
      </c>
      <c r="AA991" s="27" t="s">
        <v>1929</v>
      </c>
      <c r="AB991" s="28">
        <f t="shared" si="122"/>
        <v>86.051000000000002</v>
      </c>
      <c r="AC991" s="28">
        <f ca="1">[3]!RandTruncNormal(AB991,VLOOKUP(Y991,$AZ$1:$BD$4,4,FALSE),0,VLOOKUP(Y991,$AZ$1:$BD$4,5,FALSE))</f>
        <v>145.0044119547168</v>
      </c>
      <c r="AD991" s="28">
        <f t="shared" si="123"/>
        <v>64.87433333333334</v>
      </c>
      <c r="AE991" s="28">
        <f ca="1">[3]!RandTruncNormal(AD991,VLOOKUP(Y991,$AZ$1:$BD$4,4,FALSE),0,VLOOKUP(Y991,$AZ$1:$BD$4,5,FALSE))</f>
        <v>55.106000705001094</v>
      </c>
      <c r="AF991" s="29">
        <f t="shared" si="120"/>
        <v>-0.33333333333333331</v>
      </c>
      <c r="AG991" s="29">
        <f t="shared" si="121"/>
        <v>-0.33333333333333331</v>
      </c>
      <c r="AH991" s="28">
        <f t="shared" si="127"/>
        <v>-21.176666666666666</v>
      </c>
      <c r="AI991" s="28">
        <f t="shared" si="124"/>
        <v>-21.176666666666666</v>
      </c>
      <c r="AJ991" s="13">
        <f t="shared" ca="1" si="125"/>
        <v>-89.898411249715707</v>
      </c>
      <c r="AK991" s="68">
        <v>1</v>
      </c>
      <c r="AL991" s="68">
        <v>0</v>
      </c>
      <c r="AM991" s="68" t="str">
        <f t="shared" si="126"/>
        <v>Anthropogenic_rivers</v>
      </c>
      <c r="AO991" s="68"/>
      <c r="AP991" s="68"/>
      <c r="AY991" s="68"/>
      <c r="AZ991" s="68"/>
    </row>
    <row r="992" spans="1:52">
      <c r="A992" s="27">
        <v>2446</v>
      </c>
      <c r="B992" s="27" t="s">
        <v>1472</v>
      </c>
      <c r="C992" s="27" t="s">
        <v>1164</v>
      </c>
      <c r="D992" s="27">
        <v>11.86608</v>
      </c>
      <c r="E992" s="27">
        <v>-83.924880000000002</v>
      </c>
      <c r="F992" s="27" t="s">
        <v>65</v>
      </c>
      <c r="G992" s="27">
        <v>4</v>
      </c>
      <c r="H992" s="27" t="s">
        <v>53</v>
      </c>
      <c r="I992" s="27" t="s">
        <v>54</v>
      </c>
      <c r="J992" s="27">
        <v>2005</v>
      </c>
      <c r="K992" s="27" t="s">
        <v>820</v>
      </c>
      <c r="L992" s="27" t="s">
        <v>56</v>
      </c>
      <c r="M992" s="27" t="s">
        <v>65</v>
      </c>
      <c r="N992" s="27">
        <v>5</v>
      </c>
      <c r="O992" s="27" t="s">
        <v>53</v>
      </c>
      <c r="P992" s="27" t="s">
        <v>57</v>
      </c>
      <c r="Q992" s="27">
        <v>2016</v>
      </c>
      <c r="R992" s="27" t="s">
        <v>1473</v>
      </c>
      <c r="S992" s="27" t="s">
        <v>53</v>
      </c>
      <c r="T992" s="27"/>
      <c r="U992" s="27"/>
      <c r="V992" s="27" t="s">
        <v>1472</v>
      </c>
      <c r="W992" s="27">
        <v>11.86608</v>
      </c>
      <c r="X992" s="27">
        <v>-83.924880000000002</v>
      </c>
      <c r="Y992" s="27" t="s">
        <v>1983</v>
      </c>
      <c r="Z992" s="27" t="s">
        <v>1982</v>
      </c>
      <c r="AA992" s="27" t="s">
        <v>1929</v>
      </c>
      <c r="AB992" s="28">
        <f t="shared" si="122"/>
        <v>50.756555555555551</v>
      </c>
      <c r="AC992" s="28">
        <f ca="1">[3]!RandTruncNormal(AB992,VLOOKUP(Y992,$AZ$1:$BD$4,4,FALSE),0,VLOOKUP(Y992,$AZ$1:$BD$4,5,FALSE))</f>
        <v>8.4475322880593584</v>
      </c>
      <c r="AD992" s="28">
        <f t="shared" si="123"/>
        <v>57.815444444444445</v>
      </c>
      <c r="AE992" s="28">
        <f ca="1">[3]!RandTruncNormal(AD992,VLOOKUP(Y992,$AZ$1:$BD$4,4,FALSE),0,VLOOKUP(Y992,$AZ$1:$BD$4,5,FALSE))</f>
        <v>69.83707253721667</v>
      </c>
      <c r="AF992" s="29">
        <f t="shared" si="120"/>
        <v>0.1111111111111111</v>
      </c>
      <c r="AG992" s="29">
        <f t="shared" si="121"/>
        <v>0</v>
      </c>
      <c r="AH992" s="28">
        <f t="shared" si="127"/>
        <v>0</v>
      </c>
      <c r="AI992" s="28">
        <f t="shared" si="124"/>
        <v>7.0588888888888883</v>
      </c>
      <c r="AJ992" s="13">
        <f t="shared" ca="1" si="125"/>
        <v>61.389540249157314</v>
      </c>
      <c r="AK992" s="68">
        <v>0</v>
      </c>
      <c r="AL992" s="68">
        <v>0</v>
      </c>
      <c r="AM992" s="68" t="str">
        <f t="shared" si="126"/>
        <v>Non-Anthropogenic</v>
      </c>
      <c r="AO992" s="68"/>
      <c r="AP992" s="68"/>
      <c r="AY992" s="68"/>
      <c r="AZ992" s="68"/>
    </row>
    <row r="993" spans="1:52">
      <c r="A993" s="27">
        <v>2449</v>
      </c>
      <c r="B993" s="27" t="s">
        <v>1474</v>
      </c>
      <c r="C993" s="27" t="s">
        <v>1164</v>
      </c>
      <c r="D993" s="27">
        <v>13.096909999999999</v>
      </c>
      <c r="E993" s="27">
        <v>-83.796980000000005</v>
      </c>
      <c r="F993" s="27" t="s">
        <v>66</v>
      </c>
      <c r="G993" s="27">
        <v>7</v>
      </c>
      <c r="H993" s="27" t="s">
        <v>53</v>
      </c>
      <c r="I993" s="27" t="s">
        <v>54</v>
      </c>
      <c r="J993" s="27">
        <v>2005</v>
      </c>
      <c r="K993" s="27" t="s">
        <v>1209</v>
      </c>
      <c r="L993" s="27" t="s">
        <v>56</v>
      </c>
      <c r="M993" s="27" t="s">
        <v>65</v>
      </c>
      <c r="N993" s="27">
        <v>6</v>
      </c>
      <c r="O993" s="27" t="s">
        <v>56</v>
      </c>
      <c r="P993" s="27" t="s">
        <v>870</v>
      </c>
      <c r="Q993" s="27">
        <v>2014</v>
      </c>
      <c r="R993" s="27"/>
      <c r="S993" s="27" t="s">
        <v>61</v>
      </c>
      <c r="T993" s="27"/>
      <c r="U993" s="27"/>
      <c r="V993" s="27" t="s">
        <v>1474</v>
      </c>
      <c r="W993" s="27">
        <v>13.096909999999999</v>
      </c>
      <c r="X993" s="27">
        <v>-83.796980000000005</v>
      </c>
      <c r="Y993" s="27" t="s">
        <v>1983</v>
      </c>
      <c r="Z993" s="27" t="s">
        <v>1977</v>
      </c>
      <c r="AA993" s="27" t="s">
        <v>1929</v>
      </c>
      <c r="AB993" s="28">
        <f t="shared" si="122"/>
        <v>71.933222222222227</v>
      </c>
      <c r="AC993" s="28">
        <f ca="1">[3]!RandTruncNormal(AB993,VLOOKUP(Y993,$AZ$1:$BD$4,4,FALSE),0,VLOOKUP(Y993,$AZ$1:$BD$4,5,FALSE))</f>
        <v>61.09353578498979</v>
      </c>
      <c r="AD993" s="28">
        <f t="shared" si="123"/>
        <v>64.87433333333334</v>
      </c>
      <c r="AE993" s="28">
        <f ca="1">[3]!RandTruncNormal(AD993,VLOOKUP(Y993,$AZ$1:$BD$4,4,FALSE),0,VLOOKUP(Y993,$AZ$1:$BD$4,5,FALSE))</f>
        <v>20.819905999787203</v>
      </c>
      <c r="AF993" s="29">
        <f t="shared" si="120"/>
        <v>-0.1111111111111111</v>
      </c>
      <c r="AG993" s="29">
        <f t="shared" si="121"/>
        <v>0</v>
      </c>
      <c r="AH993" s="28">
        <f t="shared" si="127"/>
        <v>0</v>
      </c>
      <c r="AI993" s="28">
        <f t="shared" si="124"/>
        <v>-7.0588888888888883</v>
      </c>
      <c r="AJ993" s="13">
        <f t="shared" ca="1" si="125"/>
        <v>-40.273629785202587</v>
      </c>
      <c r="AK993" s="68">
        <v>1</v>
      </c>
      <c r="AL993" s="68">
        <v>0</v>
      </c>
      <c r="AM993" s="68" t="str">
        <f t="shared" si="126"/>
        <v>Anthropogenic_rivers</v>
      </c>
      <c r="AO993" s="68"/>
      <c r="AP993" s="68"/>
      <c r="AY993" s="68"/>
      <c r="AZ993" s="68"/>
    </row>
    <row r="994" spans="1:52">
      <c r="A994" s="27">
        <v>2452</v>
      </c>
      <c r="B994" s="27" t="s">
        <v>1475</v>
      </c>
      <c r="C994" s="27" t="s">
        <v>1164</v>
      </c>
      <c r="D994" s="27">
        <v>13.098050000000001</v>
      </c>
      <c r="E994" s="27">
        <v>-84.392060000000001</v>
      </c>
      <c r="F994" s="27" t="s">
        <v>66</v>
      </c>
      <c r="G994" s="27">
        <v>9</v>
      </c>
      <c r="H994" s="27" t="s">
        <v>53</v>
      </c>
      <c r="I994" s="27" t="s">
        <v>54</v>
      </c>
      <c r="J994" s="27">
        <v>2005</v>
      </c>
      <c r="K994" s="27" t="s">
        <v>1110</v>
      </c>
      <c r="L994" s="27" t="s">
        <v>56</v>
      </c>
      <c r="M994" s="27" t="s">
        <v>66</v>
      </c>
      <c r="N994" s="27">
        <v>7</v>
      </c>
      <c r="O994" s="27" t="s">
        <v>53</v>
      </c>
      <c r="P994" s="27" t="s">
        <v>57</v>
      </c>
      <c r="Q994" s="27">
        <v>2015</v>
      </c>
      <c r="R994" s="27" t="s">
        <v>1476</v>
      </c>
      <c r="S994" s="27" t="s">
        <v>53</v>
      </c>
      <c r="T994" s="27"/>
      <c r="U994" s="27"/>
      <c r="V994" s="27" t="s">
        <v>1475</v>
      </c>
      <c r="W994" s="27">
        <v>13.098050000000001</v>
      </c>
      <c r="X994" s="27">
        <v>-84.392060000000001</v>
      </c>
      <c r="Y994" s="27" t="s">
        <v>1983</v>
      </c>
      <c r="Z994" s="27" t="s">
        <v>1977</v>
      </c>
      <c r="AA994" s="27" t="s">
        <v>1929</v>
      </c>
      <c r="AB994" s="28">
        <f t="shared" si="122"/>
        <v>86.051000000000002</v>
      </c>
      <c r="AC994" s="28">
        <f ca="1">[3]!RandTruncNormal(AB994,VLOOKUP(Y994,$AZ$1:$BD$4,4,FALSE),0,VLOOKUP(Y994,$AZ$1:$BD$4,5,FALSE))</f>
        <v>42.748909737950889</v>
      </c>
      <c r="AD994" s="28">
        <f t="shared" si="123"/>
        <v>71.933222222222227</v>
      </c>
      <c r="AE994" s="28">
        <f ca="1">[3]!RandTruncNormal(AD994,VLOOKUP(Y994,$AZ$1:$BD$4,4,FALSE),0,VLOOKUP(Y994,$AZ$1:$BD$4,5,FALSE))</f>
        <v>6.3377780333251366</v>
      </c>
      <c r="AF994" s="29">
        <f t="shared" si="120"/>
        <v>-0.22222222222222221</v>
      </c>
      <c r="AG994" s="29">
        <f t="shared" si="121"/>
        <v>-0.22222222222222221</v>
      </c>
      <c r="AH994" s="28">
        <f t="shared" si="127"/>
        <v>-14.117777777777777</v>
      </c>
      <c r="AI994" s="28">
        <f t="shared" si="124"/>
        <v>-14.117777777777777</v>
      </c>
      <c r="AJ994" s="13">
        <f t="shared" ca="1" si="125"/>
        <v>-36.411131704625753</v>
      </c>
      <c r="AK994" s="68">
        <v>0</v>
      </c>
      <c r="AL994" s="68">
        <v>1</v>
      </c>
      <c r="AM994" s="68" t="str">
        <f t="shared" si="126"/>
        <v>Anthopogenic_roads</v>
      </c>
      <c r="AO994" s="68"/>
      <c r="AP994" s="68"/>
      <c r="AY994" s="68"/>
      <c r="AZ994" s="68"/>
    </row>
    <row r="995" spans="1:52">
      <c r="A995" s="27">
        <v>2453</v>
      </c>
      <c r="B995" s="27" t="s">
        <v>1477</v>
      </c>
      <c r="C995" s="27" t="s">
        <v>1164</v>
      </c>
      <c r="D995" s="27">
        <v>12.07851</v>
      </c>
      <c r="E995" s="27">
        <v>-83.754360000000005</v>
      </c>
      <c r="F995" s="27" t="s">
        <v>65</v>
      </c>
      <c r="G995" s="27">
        <v>5</v>
      </c>
      <c r="H995" s="27" t="s">
        <v>56</v>
      </c>
      <c r="I995" s="27" t="s">
        <v>54</v>
      </c>
      <c r="J995" s="27">
        <v>2005</v>
      </c>
      <c r="K995" s="27" t="s">
        <v>820</v>
      </c>
      <c r="L995" s="27" t="s">
        <v>56</v>
      </c>
      <c r="M995" s="27" t="s">
        <v>65</v>
      </c>
      <c r="N995" s="27">
        <v>5</v>
      </c>
      <c r="O995" s="27" t="s">
        <v>53</v>
      </c>
      <c r="P995" s="27" t="s">
        <v>57</v>
      </c>
      <c r="Q995" s="27">
        <v>2015</v>
      </c>
      <c r="R995" s="27" t="s">
        <v>1224</v>
      </c>
      <c r="S995" s="27" t="s">
        <v>53</v>
      </c>
      <c r="T995" s="27"/>
      <c r="U995" s="27"/>
      <c r="V995" s="27" t="s">
        <v>1477</v>
      </c>
      <c r="W995" s="27">
        <v>12.07851</v>
      </c>
      <c r="X995" s="27">
        <v>-83.754360000000005</v>
      </c>
      <c r="Y995" s="27" t="s">
        <v>1983</v>
      </c>
      <c r="Z995" s="27" t="s">
        <v>1979</v>
      </c>
      <c r="AA995" s="27" t="s">
        <v>1929</v>
      </c>
      <c r="AB995" s="28">
        <f t="shared" si="122"/>
        <v>57.815444444444445</v>
      </c>
      <c r="AC995" s="28">
        <f ca="1">[3]!RandTruncNormal(AB995,VLOOKUP(Y995,$AZ$1:$BD$4,4,FALSE),0,VLOOKUP(Y995,$AZ$1:$BD$4,5,FALSE))</f>
        <v>46.357230644502707</v>
      </c>
      <c r="AD995" s="28">
        <f t="shared" si="123"/>
        <v>57.815444444444445</v>
      </c>
      <c r="AE995" s="28">
        <f ca="1">[3]!RandTruncNormal(AD995,VLOOKUP(Y995,$AZ$1:$BD$4,4,FALSE),0,VLOOKUP(Y995,$AZ$1:$BD$4,5,FALSE))</f>
        <v>44.495521322343571</v>
      </c>
      <c r="AF995" s="29">
        <f t="shared" si="120"/>
        <v>0</v>
      </c>
      <c r="AG995" s="29">
        <f t="shared" si="121"/>
        <v>0</v>
      </c>
      <c r="AH995" s="28">
        <f t="shared" si="127"/>
        <v>0</v>
      </c>
      <c r="AI995" s="28">
        <f t="shared" si="124"/>
        <v>0</v>
      </c>
      <c r="AJ995" s="13">
        <f t="shared" ca="1" si="125"/>
        <v>-1.8617093221591361</v>
      </c>
      <c r="AK995" s="68">
        <v>0</v>
      </c>
      <c r="AL995" s="68">
        <v>0</v>
      </c>
      <c r="AM995" s="68" t="str">
        <f t="shared" si="126"/>
        <v>Non-Anthropogenic</v>
      </c>
      <c r="AO995" s="68"/>
      <c r="AP995" s="68"/>
      <c r="AY995" s="68"/>
      <c r="AZ995" s="68"/>
    </row>
    <row r="996" spans="1:52">
      <c r="A996" s="27">
        <v>2456</v>
      </c>
      <c r="B996" s="27" t="s">
        <v>1478</v>
      </c>
      <c r="C996" s="27" t="s">
        <v>1164</v>
      </c>
      <c r="D996" s="27">
        <v>13.01191</v>
      </c>
      <c r="E996" s="27">
        <v>-83.795919999999995</v>
      </c>
      <c r="F996" s="27" t="s">
        <v>66</v>
      </c>
      <c r="G996" s="27">
        <v>7</v>
      </c>
      <c r="H996" s="27" t="s">
        <v>53</v>
      </c>
      <c r="I996" s="27" t="s">
        <v>54</v>
      </c>
      <c r="J996" s="27">
        <v>2005</v>
      </c>
      <c r="K996" s="27" t="s">
        <v>1209</v>
      </c>
      <c r="L996" s="27" t="s">
        <v>56</v>
      </c>
      <c r="M996" s="27" t="s">
        <v>66</v>
      </c>
      <c r="N996" s="27">
        <v>8</v>
      </c>
      <c r="O996" s="27" t="s">
        <v>53</v>
      </c>
      <c r="P996" s="27" t="s">
        <v>57</v>
      </c>
      <c r="Q996" s="27">
        <v>2015</v>
      </c>
      <c r="R996" s="27" t="s">
        <v>802</v>
      </c>
      <c r="S996" s="27" t="s">
        <v>53</v>
      </c>
      <c r="T996" s="27"/>
      <c r="U996" s="27"/>
      <c r="V996" s="27" t="s">
        <v>1478</v>
      </c>
      <c r="W996" s="27">
        <v>13.01191</v>
      </c>
      <c r="X996" s="27">
        <v>-83.795919999999995</v>
      </c>
      <c r="Y996" s="27" t="s">
        <v>1983</v>
      </c>
      <c r="Z996" s="27" t="s">
        <v>1982</v>
      </c>
      <c r="AA996" s="27" t="s">
        <v>1929</v>
      </c>
      <c r="AB996" s="28">
        <f t="shared" si="122"/>
        <v>71.933222222222227</v>
      </c>
      <c r="AC996" s="28">
        <f ca="1">[3]!RandTruncNormal(AB996,VLOOKUP(Y996,$AZ$1:$BD$4,4,FALSE),0,VLOOKUP(Y996,$AZ$1:$BD$4,5,FALSE))</f>
        <v>41.562429498661437</v>
      </c>
      <c r="AD996" s="28">
        <f t="shared" si="123"/>
        <v>78.992111111111114</v>
      </c>
      <c r="AE996" s="28">
        <f ca="1">[3]!RandTruncNormal(AD996,VLOOKUP(Y996,$AZ$1:$BD$4,4,FALSE),0,VLOOKUP(Y996,$AZ$1:$BD$4,5,FALSE))</f>
        <v>65.486352575341883</v>
      </c>
      <c r="AF996" s="29">
        <f t="shared" si="120"/>
        <v>0.1111111111111111</v>
      </c>
      <c r="AG996" s="29">
        <f t="shared" si="121"/>
        <v>0</v>
      </c>
      <c r="AH996" s="28">
        <f t="shared" si="127"/>
        <v>0</v>
      </c>
      <c r="AI996" s="28">
        <f t="shared" si="124"/>
        <v>7.0588888888888883</v>
      </c>
      <c r="AJ996" s="13">
        <f t="shared" ca="1" si="125"/>
        <v>23.923923076680445</v>
      </c>
      <c r="AK996" s="68">
        <v>0</v>
      </c>
      <c r="AL996" s="68">
        <v>0</v>
      </c>
      <c r="AM996" s="68" t="str">
        <f t="shared" si="126"/>
        <v>Non-Anthropogenic</v>
      </c>
      <c r="AO996" s="68"/>
      <c r="AP996" s="68"/>
      <c r="AY996" s="68"/>
      <c r="AZ996" s="68"/>
    </row>
    <row r="997" spans="1:52">
      <c r="A997" s="27">
        <v>2459</v>
      </c>
      <c r="B997" s="27" t="s">
        <v>1479</v>
      </c>
      <c r="C997" s="27" t="s">
        <v>1164</v>
      </c>
      <c r="D997" s="27">
        <v>13.012269999999999</v>
      </c>
      <c r="E997" s="27">
        <v>-84.476249999999993</v>
      </c>
      <c r="F997" s="27" t="s">
        <v>65</v>
      </c>
      <c r="G997" s="27">
        <v>4</v>
      </c>
      <c r="H997" s="27" t="s">
        <v>53</v>
      </c>
      <c r="I997" s="27" t="s">
        <v>54</v>
      </c>
      <c r="J997" s="27">
        <v>2005</v>
      </c>
      <c r="K997" s="27" t="s">
        <v>1110</v>
      </c>
      <c r="L997" s="27" t="s">
        <v>56</v>
      </c>
      <c r="M997" s="27" t="s">
        <v>65</v>
      </c>
      <c r="N997" s="27">
        <v>5</v>
      </c>
      <c r="O997" s="27" t="s">
        <v>53</v>
      </c>
      <c r="P997" s="27" t="s">
        <v>57</v>
      </c>
      <c r="Q997" s="27">
        <v>2015</v>
      </c>
      <c r="R997" s="27" t="s">
        <v>1476</v>
      </c>
      <c r="S997" s="27" t="s">
        <v>53</v>
      </c>
      <c r="T997" s="27"/>
      <c r="U997" s="27"/>
      <c r="V997" s="27" t="s">
        <v>1479</v>
      </c>
      <c r="W997" s="27">
        <v>13.012269999999999</v>
      </c>
      <c r="X997" s="27">
        <v>-84.476249999999993</v>
      </c>
      <c r="Y997" s="27" t="s">
        <v>1983</v>
      </c>
      <c r="Z997" s="27" t="s">
        <v>1982</v>
      </c>
      <c r="AA997" s="27" t="s">
        <v>1929</v>
      </c>
      <c r="AB997" s="28">
        <f t="shared" si="122"/>
        <v>50.756555555555551</v>
      </c>
      <c r="AC997" s="28">
        <f ca="1">[3]!RandTruncNormal(AB997,VLOOKUP(Y997,$AZ$1:$BD$4,4,FALSE),0,VLOOKUP(Y997,$AZ$1:$BD$4,5,FALSE))</f>
        <v>54.678749669193131</v>
      </c>
      <c r="AD997" s="28">
        <f t="shared" si="123"/>
        <v>57.815444444444445</v>
      </c>
      <c r="AE997" s="28">
        <f ca="1">[3]!RandTruncNormal(AD997,VLOOKUP(Y997,$AZ$1:$BD$4,4,FALSE),0,VLOOKUP(Y997,$AZ$1:$BD$4,5,FALSE))</f>
        <v>95.947371064389131</v>
      </c>
      <c r="AF997" s="29">
        <f t="shared" si="120"/>
        <v>0.1111111111111111</v>
      </c>
      <c r="AG997" s="29">
        <f t="shared" si="121"/>
        <v>0</v>
      </c>
      <c r="AH997" s="28">
        <f t="shared" si="127"/>
        <v>0</v>
      </c>
      <c r="AI997" s="28">
        <f t="shared" si="124"/>
        <v>7.0588888888888883</v>
      </c>
      <c r="AJ997" s="13">
        <f t="shared" ca="1" si="125"/>
        <v>41.268621395196</v>
      </c>
      <c r="AK997" s="68">
        <v>1</v>
      </c>
      <c r="AL997" s="68">
        <v>1</v>
      </c>
      <c r="AM997" s="68" t="str">
        <f t="shared" si="126"/>
        <v>Anthropogenic_roads_rivers</v>
      </c>
      <c r="AO997" s="68"/>
      <c r="AP997" s="68"/>
      <c r="AY997" s="68"/>
      <c r="AZ997" s="68"/>
    </row>
    <row r="998" spans="1:52">
      <c r="A998" s="27">
        <v>2461</v>
      </c>
      <c r="B998" s="27" t="s">
        <v>1480</v>
      </c>
      <c r="C998" s="27" t="s">
        <v>1164</v>
      </c>
      <c r="D998" s="27">
        <v>11.015309999999999</v>
      </c>
      <c r="E998" s="27">
        <v>-84.010769999999994</v>
      </c>
      <c r="F998" s="27" t="s">
        <v>66</v>
      </c>
      <c r="G998" s="27">
        <v>8</v>
      </c>
      <c r="H998" s="27" t="s">
        <v>53</v>
      </c>
      <c r="I998" s="27" t="s">
        <v>54</v>
      </c>
      <c r="J998" s="27">
        <v>2005</v>
      </c>
      <c r="K998" s="27" t="s">
        <v>820</v>
      </c>
      <c r="L998" s="27" t="s">
        <v>56</v>
      </c>
      <c r="M998" s="27" t="s">
        <v>65</v>
      </c>
      <c r="N998" s="27">
        <v>6</v>
      </c>
      <c r="O998" s="27" t="s">
        <v>53</v>
      </c>
      <c r="P998" s="27" t="s">
        <v>57</v>
      </c>
      <c r="Q998" s="27">
        <v>2016</v>
      </c>
      <c r="R998" s="27" t="s">
        <v>1284</v>
      </c>
      <c r="S998" s="27" t="s">
        <v>53</v>
      </c>
      <c r="T998" s="27"/>
      <c r="U998" s="27"/>
      <c r="V998" s="27" t="s">
        <v>1480</v>
      </c>
      <c r="W998" s="27">
        <v>11.015309999999999</v>
      </c>
      <c r="X998" s="27">
        <v>-84.010769999999994</v>
      </c>
      <c r="Y998" s="27" t="s">
        <v>1983</v>
      </c>
      <c r="Z998" s="27" t="s">
        <v>1977</v>
      </c>
      <c r="AA998" s="27" t="s">
        <v>1929</v>
      </c>
      <c r="AB998" s="28">
        <f t="shared" si="122"/>
        <v>78.992111111111114</v>
      </c>
      <c r="AC998" s="28">
        <f ca="1">[3]!RandTruncNormal(AB998,VLOOKUP(Y998,$AZ$1:$BD$4,4,FALSE),0,VLOOKUP(Y998,$AZ$1:$BD$4,5,FALSE))</f>
        <v>47.840738900867848</v>
      </c>
      <c r="AD998" s="28">
        <f t="shared" si="123"/>
        <v>64.87433333333334</v>
      </c>
      <c r="AE998" s="28">
        <f ca="1">[3]!RandTruncNormal(AD998,VLOOKUP(Y998,$AZ$1:$BD$4,4,FALSE),0,VLOOKUP(Y998,$AZ$1:$BD$4,5,FALSE))</f>
        <v>100.65441858795224</v>
      </c>
      <c r="AF998" s="29">
        <f t="shared" si="120"/>
        <v>-0.22222222222222221</v>
      </c>
      <c r="AG998" s="29">
        <f t="shared" si="121"/>
        <v>-0.22222222222222221</v>
      </c>
      <c r="AH998" s="28">
        <f t="shared" si="127"/>
        <v>-14.117777777777777</v>
      </c>
      <c r="AI998" s="28">
        <f t="shared" si="124"/>
        <v>-14.117777777777777</v>
      </c>
      <c r="AJ998" s="13">
        <f t="shared" ca="1" si="125"/>
        <v>52.813679687084388</v>
      </c>
      <c r="AK998" s="68">
        <v>1</v>
      </c>
      <c r="AL998" s="68">
        <v>0</v>
      </c>
      <c r="AM998" s="68" t="str">
        <f t="shared" si="126"/>
        <v>Anthropogenic_rivers</v>
      </c>
      <c r="AO998" s="68"/>
      <c r="AP998" s="68"/>
      <c r="AY998" s="68"/>
      <c r="AZ998" s="68"/>
    </row>
    <row r="999" spans="1:52">
      <c r="A999" s="27">
        <v>2463</v>
      </c>
      <c r="B999" s="27" t="s">
        <v>1481</v>
      </c>
      <c r="C999" s="27" t="s">
        <v>1164</v>
      </c>
      <c r="D999" s="27">
        <v>11.78012</v>
      </c>
      <c r="E999" s="27">
        <v>-84.009659999999997</v>
      </c>
      <c r="F999" s="27" t="s">
        <v>65</v>
      </c>
      <c r="G999" s="27">
        <v>6</v>
      </c>
      <c r="H999" s="27" t="s">
        <v>53</v>
      </c>
      <c r="I999" s="27" t="s">
        <v>54</v>
      </c>
      <c r="J999" s="27">
        <v>2005</v>
      </c>
      <c r="K999" s="27" t="s">
        <v>820</v>
      </c>
      <c r="L999" s="27" t="s">
        <v>56</v>
      </c>
      <c r="M999" s="27" t="s">
        <v>65</v>
      </c>
      <c r="N999" s="27">
        <v>4</v>
      </c>
      <c r="O999" s="27" t="s">
        <v>53</v>
      </c>
      <c r="P999" s="27" t="s">
        <v>870</v>
      </c>
      <c r="Q999" s="27">
        <v>2014</v>
      </c>
      <c r="R999" s="27"/>
      <c r="S999" s="27" t="s">
        <v>53</v>
      </c>
      <c r="T999" s="27"/>
      <c r="U999" s="27"/>
      <c r="V999" s="27" t="s">
        <v>1481</v>
      </c>
      <c r="W999" s="27">
        <v>11.78012</v>
      </c>
      <c r="X999" s="27">
        <v>-84.009659999999997</v>
      </c>
      <c r="Y999" s="27" t="s">
        <v>1983</v>
      </c>
      <c r="Z999" s="27" t="s">
        <v>1977</v>
      </c>
      <c r="AA999" s="27" t="s">
        <v>1929</v>
      </c>
      <c r="AB999" s="28">
        <f t="shared" si="122"/>
        <v>64.87433333333334</v>
      </c>
      <c r="AC999" s="28">
        <f ca="1">[3]!RandTruncNormal(AB999,VLOOKUP(Y999,$AZ$1:$BD$4,4,FALSE),0,VLOOKUP(Y999,$AZ$1:$BD$4,5,FALSE))</f>
        <v>70.50721681135343</v>
      </c>
      <c r="AD999" s="28">
        <f t="shared" si="123"/>
        <v>50.756555555555551</v>
      </c>
      <c r="AE999" s="28">
        <f ca="1">[3]!RandTruncNormal(AD999,VLOOKUP(Y999,$AZ$1:$BD$4,4,FALSE),0,VLOOKUP(Y999,$AZ$1:$BD$4,5,FALSE))</f>
        <v>42.987212601824162</v>
      </c>
      <c r="AF999" s="29">
        <f t="shared" si="120"/>
        <v>-0.22222222222222221</v>
      </c>
      <c r="AG999" s="29">
        <f t="shared" si="121"/>
        <v>-0.22222222222222221</v>
      </c>
      <c r="AH999" s="28">
        <f t="shared" si="127"/>
        <v>-14.117777777777777</v>
      </c>
      <c r="AI999" s="28">
        <f t="shared" si="124"/>
        <v>-14.117777777777777</v>
      </c>
      <c r="AJ999" s="13">
        <f t="shared" ca="1" si="125"/>
        <v>-27.520004209529269</v>
      </c>
      <c r="AK999" s="68">
        <v>0</v>
      </c>
      <c r="AL999" s="68">
        <v>0</v>
      </c>
      <c r="AM999" s="68" t="str">
        <f t="shared" si="126"/>
        <v>Non-Anthropogenic</v>
      </c>
      <c r="AO999" s="68"/>
      <c r="AP999" s="68"/>
      <c r="AY999" s="68"/>
      <c r="AZ999" s="68"/>
    </row>
    <row r="1000" spans="1:52">
      <c r="A1000" s="27">
        <v>2465</v>
      </c>
      <c r="B1000" s="27" t="s">
        <v>1483</v>
      </c>
      <c r="C1000" s="27" t="s">
        <v>1164</v>
      </c>
      <c r="D1000" s="27">
        <v>11.78101</v>
      </c>
      <c r="E1000" s="27">
        <v>-84.264049999999997</v>
      </c>
      <c r="F1000" s="27" t="s">
        <v>65</v>
      </c>
      <c r="G1000" s="27">
        <v>3</v>
      </c>
      <c r="H1000" s="27" t="s">
        <v>53</v>
      </c>
      <c r="I1000" s="27" t="s">
        <v>54</v>
      </c>
      <c r="J1000" s="27">
        <v>2005</v>
      </c>
      <c r="K1000" s="27" t="s">
        <v>820</v>
      </c>
      <c r="L1000" s="27" t="s">
        <v>56</v>
      </c>
      <c r="M1000" s="27" t="s">
        <v>65</v>
      </c>
      <c r="N1000" s="27">
        <v>4</v>
      </c>
      <c r="O1000" s="27" t="s">
        <v>53</v>
      </c>
      <c r="P1000" s="27" t="s">
        <v>57</v>
      </c>
      <c r="Q1000" s="27">
        <v>2015</v>
      </c>
      <c r="R1000" s="27" t="s">
        <v>1296</v>
      </c>
      <c r="S1000" s="27" t="s">
        <v>53</v>
      </c>
      <c r="T1000" s="27"/>
      <c r="U1000" s="27"/>
      <c r="V1000" s="27" t="s">
        <v>1483</v>
      </c>
      <c r="W1000" s="27">
        <v>11.78101</v>
      </c>
      <c r="X1000" s="27">
        <v>-84.264049999999997</v>
      </c>
      <c r="Y1000" s="27" t="s">
        <v>1983</v>
      </c>
      <c r="Z1000" s="27" t="s">
        <v>1982</v>
      </c>
      <c r="AA1000" s="27" t="s">
        <v>1928</v>
      </c>
      <c r="AB1000" s="28">
        <f t="shared" si="122"/>
        <v>43.697666666666663</v>
      </c>
      <c r="AC1000" s="28">
        <f ca="1">[3]!RandTruncNormal(AB1000,VLOOKUP(Y1000,$AZ$1:$BD$4,4,FALSE),0,VLOOKUP(Y1000,$AZ$1:$BD$4,5,FALSE))</f>
        <v>92.10048078924315</v>
      </c>
      <c r="AD1000" s="28">
        <f t="shared" si="123"/>
        <v>50.756555555555551</v>
      </c>
      <c r="AE1000" s="28">
        <f ca="1">[3]!RandTruncNormal(AD1000,VLOOKUP(Y1000,$AZ$1:$BD$4,4,FALSE),0,VLOOKUP(Y1000,$AZ$1:$BD$4,5,FALSE))</f>
        <v>40.481516289511703</v>
      </c>
      <c r="AF1000" s="29">
        <f t="shared" si="120"/>
        <v>0.1111111111111111</v>
      </c>
      <c r="AG1000" s="29">
        <f t="shared" si="121"/>
        <v>0</v>
      </c>
      <c r="AH1000" s="28">
        <f t="shared" si="127"/>
        <v>0</v>
      </c>
      <c r="AI1000" s="28">
        <f t="shared" si="124"/>
        <v>7.0588888888888883</v>
      </c>
      <c r="AJ1000" s="13">
        <f t="shared" ca="1" si="125"/>
        <v>-51.618964499731447</v>
      </c>
      <c r="AK1000" s="68">
        <v>1</v>
      </c>
      <c r="AL1000" s="68">
        <v>1</v>
      </c>
      <c r="AM1000" s="68" t="str">
        <f t="shared" si="126"/>
        <v>Anthropogenic_roads_rivers</v>
      </c>
      <c r="AO1000" s="68"/>
      <c r="AP1000" s="68"/>
      <c r="AY1000" s="68"/>
      <c r="AZ1000" s="68"/>
    </row>
    <row r="1001" spans="1:52">
      <c r="A1001" s="27">
        <v>2466</v>
      </c>
      <c r="B1001" s="27" t="s">
        <v>1484</v>
      </c>
      <c r="C1001" s="27" t="s">
        <v>1164</v>
      </c>
      <c r="D1001" s="27">
        <v>12.92793</v>
      </c>
      <c r="E1001" s="27">
        <v>-83.71199</v>
      </c>
      <c r="F1001" s="27" t="s">
        <v>65</v>
      </c>
      <c r="G1001" s="27">
        <v>4</v>
      </c>
      <c r="H1001" s="27" t="s">
        <v>53</v>
      </c>
      <c r="I1001" s="27" t="s">
        <v>54</v>
      </c>
      <c r="J1001" s="27">
        <v>2005</v>
      </c>
      <c r="K1001" s="27" t="s">
        <v>1209</v>
      </c>
      <c r="L1001" s="27" t="s">
        <v>56</v>
      </c>
      <c r="M1001" s="27" t="s">
        <v>65</v>
      </c>
      <c r="N1001" s="27">
        <v>4</v>
      </c>
      <c r="O1001" s="27" t="s">
        <v>53</v>
      </c>
      <c r="P1001" s="27" t="s">
        <v>870</v>
      </c>
      <c r="Q1001" s="27">
        <v>2014</v>
      </c>
      <c r="R1001" s="27"/>
      <c r="S1001" s="27" t="s">
        <v>53</v>
      </c>
      <c r="T1001" s="27"/>
      <c r="U1001" s="27"/>
      <c r="V1001" s="27" t="s">
        <v>1484</v>
      </c>
      <c r="W1001" s="27">
        <v>12.92793</v>
      </c>
      <c r="X1001" s="27">
        <v>-83.71199</v>
      </c>
      <c r="Y1001" s="27" t="s">
        <v>1983</v>
      </c>
      <c r="Z1001" s="27" t="s">
        <v>1979</v>
      </c>
      <c r="AA1001" s="27" t="s">
        <v>1929</v>
      </c>
      <c r="AB1001" s="28">
        <f t="shared" si="122"/>
        <v>50.756555555555551</v>
      </c>
      <c r="AC1001" s="28">
        <f ca="1">[3]!RandTruncNormal(AB1001,VLOOKUP(Y1001,$AZ$1:$BD$4,4,FALSE),0,VLOOKUP(Y1001,$AZ$1:$BD$4,5,FALSE))</f>
        <v>25.998398464670082</v>
      </c>
      <c r="AD1001" s="28">
        <f t="shared" si="123"/>
        <v>50.756555555555551</v>
      </c>
      <c r="AE1001" s="28">
        <f ca="1">[3]!RandTruncNormal(AD1001,VLOOKUP(Y1001,$AZ$1:$BD$4,4,FALSE),0,VLOOKUP(Y1001,$AZ$1:$BD$4,5,FALSE))</f>
        <v>98.399790767910389</v>
      </c>
      <c r="AF1001" s="29">
        <f t="shared" si="120"/>
        <v>0</v>
      </c>
      <c r="AG1001" s="29">
        <f t="shared" si="121"/>
        <v>0</v>
      </c>
      <c r="AH1001" s="28">
        <f t="shared" si="127"/>
        <v>0</v>
      </c>
      <c r="AI1001" s="28">
        <f t="shared" si="124"/>
        <v>0</v>
      </c>
      <c r="AJ1001" s="13">
        <f t="shared" ca="1" si="125"/>
        <v>72.4013923032403</v>
      </c>
      <c r="AK1001" s="68">
        <v>1</v>
      </c>
      <c r="AL1001" s="68">
        <v>0</v>
      </c>
      <c r="AM1001" s="68" t="str">
        <f t="shared" si="126"/>
        <v>Anthropogenic_rivers</v>
      </c>
      <c r="AO1001" s="68"/>
      <c r="AP1001" s="68"/>
      <c r="AY1001" s="68"/>
      <c r="AZ1001" s="68"/>
    </row>
    <row r="1002" spans="1:52">
      <c r="A1002" s="27">
        <v>2469</v>
      </c>
      <c r="B1002" s="27" t="s">
        <v>1486</v>
      </c>
      <c r="C1002" s="27" t="s">
        <v>1164</v>
      </c>
      <c r="D1002" s="27">
        <v>11.14231</v>
      </c>
      <c r="E1002" s="27">
        <v>-83.966520000000003</v>
      </c>
      <c r="F1002" s="27" t="s">
        <v>66</v>
      </c>
      <c r="G1002" s="27">
        <v>9</v>
      </c>
      <c r="H1002" s="27" t="s">
        <v>53</v>
      </c>
      <c r="I1002" s="27" t="s">
        <v>54</v>
      </c>
      <c r="J1002" s="27">
        <v>2005</v>
      </c>
      <c r="K1002" s="27" t="s">
        <v>820</v>
      </c>
      <c r="L1002" s="27" t="s">
        <v>56</v>
      </c>
      <c r="M1002" s="27" t="s">
        <v>66</v>
      </c>
      <c r="N1002" s="27">
        <v>9</v>
      </c>
      <c r="O1002" s="27" t="s">
        <v>53</v>
      </c>
      <c r="P1002" s="27" t="s">
        <v>57</v>
      </c>
      <c r="Q1002" s="27">
        <v>2016</v>
      </c>
      <c r="R1002" s="27" t="s">
        <v>1272</v>
      </c>
      <c r="S1002" s="27" t="s">
        <v>53</v>
      </c>
      <c r="T1002" s="27"/>
      <c r="U1002" s="27"/>
      <c r="V1002" s="27" t="s">
        <v>1486</v>
      </c>
      <c r="W1002" s="27">
        <v>11.14231</v>
      </c>
      <c r="X1002" s="27">
        <v>-83.966520000000003</v>
      </c>
      <c r="Y1002" s="27" t="s">
        <v>1983</v>
      </c>
      <c r="Z1002" s="27" t="s">
        <v>1979</v>
      </c>
      <c r="AA1002" s="27" t="s">
        <v>1929</v>
      </c>
      <c r="AB1002" s="28">
        <f t="shared" si="122"/>
        <v>86.051000000000002</v>
      </c>
      <c r="AC1002" s="28">
        <f ca="1">[3]!RandTruncNormal(AB1002,VLOOKUP(Y1002,$AZ$1:$BD$4,4,FALSE),0,VLOOKUP(Y1002,$AZ$1:$BD$4,5,FALSE))</f>
        <v>80.498025862687115</v>
      </c>
      <c r="AD1002" s="28">
        <f t="shared" si="123"/>
        <v>86.051000000000002</v>
      </c>
      <c r="AE1002" s="28">
        <f ca="1">[3]!RandTruncNormal(AD1002,VLOOKUP(Y1002,$AZ$1:$BD$4,4,FALSE),0,VLOOKUP(Y1002,$AZ$1:$BD$4,5,FALSE))</f>
        <v>141.08424376285549</v>
      </c>
      <c r="AF1002" s="29">
        <f t="shared" si="120"/>
        <v>0</v>
      </c>
      <c r="AG1002" s="29">
        <f t="shared" si="121"/>
        <v>0</v>
      </c>
      <c r="AH1002" s="28">
        <f t="shared" si="127"/>
        <v>0</v>
      </c>
      <c r="AI1002" s="28">
        <f t="shared" si="124"/>
        <v>0</v>
      </c>
      <c r="AJ1002" s="13">
        <f t="shared" ca="1" si="125"/>
        <v>60.586217900168378</v>
      </c>
      <c r="AK1002" s="68">
        <v>0</v>
      </c>
      <c r="AL1002" s="68">
        <v>0</v>
      </c>
      <c r="AM1002" s="68" t="str">
        <f t="shared" si="126"/>
        <v>Non-Anthropogenic</v>
      </c>
      <c r="AO1002" s="68"/>
      <c r="AP1002" s="68"/>
      <c r="AY1002" s="68"/>
      <c r="AZ1002" s="68"/>
    </row>
    <row r="1003" spans="1:52">
      <c r="A1003" s="27">
        <v>2470</v>
      </c>
      <c r="B1003" s="27" t="s">
        <v>1487</v>
      </c>
      <c r="C1003" s="27" t="s">
        <v>1164</v>
      </c>
      <c r="D1003" s="27">
        <v>12.92803</v>
      </c>
      <c r="E1003" s="27">
        <v>-84.222070000000002</v>
      </c>
      <c r="F1003" s="27" t="s">
        <v>66</v>
      </c>
      <c r="G1003" s="27">
        <v>9</v>
      </c>
      <c r="H1003" s="27" t="s">
        <v>53</v>
      </c>
      <c r="I1003" s="27" t="s">
        <v>54</v>
      </c>
      <c r="J1003" s="27">
        <v>2005</v>
      </c>
      <c r="K1003" s="27" t="s">
        <v>1209</v>
      </c>
      <c r="L1003" s="27" t="s">
        <v>56</v>
      </c>
      <c r="M1003" s="27" t="s">
        <v>66</v>
      </c>
      <c r="N1003" s="27">
        <v>8</v>
      </c>
      <c r="O1003" s="27" t="s">
        <v>53</v>
      </c>
      <c r="P1003" s="27" t="s">
        <v>1402</v>
      </c>
      <c r="Q1003" s="27">
        <v>2017</v>
      </c>
      <c r="R1003" s="27"/>
      <c r="S1003" s="27" t="s">
        <v>53</v>
      </c>
      <c r="T1003" s="27"/>
      <c r="U1003" s="27"/>
      <c r="V1003" s="27" t="s">
        <v>1487</v>
      </c>
      <c r="W1003" s="27">
        <v>12.92803</v>
      </c>
      <c r="X1003" s="27">
        <v>-84.222070000000002</v>
      </c>
      <c r="Y1003" s="27" t="s">
        <v>1983</v>
      </c>
      <c r="Z1003" s="27" t="s">
        <v>1977</v>
      </c>
      <c r="AA1003" s="27" t="s">
        <v>1929</v>
      </c>
      <c r="AB1003" s="28">
        <f t="shared" si="122"/>
        <v>86.051000000000002</v>
      </c>
      <c r="AC1003" s="28">
        <f ca="1">[3]!RandTruncNormal(AB1003,VLOOKUP(Y1003,$AZ$1:$BD$4,4,FALSE),0,VLOOKUP(Y1003,$AZ$1:$BD$4,5,FALSE))</f>
        <v>60.067463979593988</v>
      </c>
      <c r="AD1003" s="28">
        <f t="shared" si="123"/>
        <v>78.992111111111114</v>
      </c>
      <c r="AE1003" s="28">
        <f ca="1">[3]!RandTruncNormal(AD1003,VLOOKUP(Y1003,$AZ$1:$BD$4,4,FALSE),0,VLOOKUP(Y1003,$AZ$1:$BD$4,5,FALSE))</f>
        <v>22.324201083832982</v>
      </c>
      <c r="AF1003" s="29">
        <f t="shared" si="120"/>
        <v>-0.1111111111111111</v>
      </c>
      <c r="AG1003" s="29">
        <f t="shared" si="121"/>
        <v>0</v>
      </c>
      <c r="AH1003" s="28">
        <f t="shared" si="127"/>
        <v>0</v>
      </c>
      <c r="AI1003" s="28">
        <f t="shared" si="124"/>
        <v>-7.0588888888888883</v>
      </c>
      <c r="AJ1003" s="13">
        <f t="shared" ca="1" si="125"/>
        <v>-37.743262895761006</v>
      </c>
      <c r="AK1003" s="68">
        <v>0</v>
      </c>
      <c r="AL1003" s="68">
        <v>0</v>
      </c>
      <c r="AM1003" s="68" t="str">
        <f t="shared" si="126"/>
        <v>Non-Anthropogenic</v>
      </c>
      <c r="AO1003" s="68"/>
      <c r="AP1003" s="68"/>
      <c r="AY1003" s="68"/>
      <c r="AZ1003" s="68"/>
    </row>
    <row r="1004" spans="1:52">
      <c r="A1004" s="27">
        <v>2472</v>
      </c>
      <c r="B1004" s="27" t="s">
        <v>1488</v>
      </c>
      <c r="C1004" s="27" t="s">
        <v>1164</v>
      </c>
      <c r="D1004" s="27">
        <v>12.927379999999999</v>
      </c>
      <c r="E1004" s="27">
        <v>-84.647139999999993</v>
      </c>
      <c r="F1004" s="27" t="s">
        <v>66</v>
      </c>
      <c r="G1004" s="27">
        <v>9</v>
      </c>
      <c r="H1004" s="27" t="s">
        <v>53</v>
      </c>
      <c r="I1004" s="27" t="s">
        <v>54</v>
      </c>
      <c r="J1004" s="27">
        <v>2005</v>
      </c>
      <c r="K1004" s="27" t="s">
        <v>1110</v>
      </c>
      <c r="L1004" s="27" t="s">
        <v>56</v>
      </c>
      <c r="M1004" s="27" t="s">
        <v>66</v>
      </c>
      <c r="N1004" s="27">
        <v>9</v>
      </c>
      <c r="O1004" s="27" t="s">
        <v>53</v>
      </c>
      <c r="P1004" s="27" t="s">
        <v>1402</v>
      </c>
      <c r="Q1004" s="27">
        <v>2017</v>
      </c>
      <c r="R1004" s="27"/>
      <c r="S1004" s="27" t="s">
        <v>53</v>
      </c>
      <c r="T1004" s="27"/>
      <c r="U1004" s="27"/>
      <c r="V1004" s="27" t="s">
        <v>1488</v>
      </c>
      <c r="W1004" s="27">
        <v>12.927379999999999</v>
      </c>
      <c r="X1004" s="27">
        <v>-84.647139999999993</v>
      </c>
      <c r="Y1004" s="27" t="s">
        <v>1983</v>
      </c>
      <c r="Z1004" s="27" t="s">
        <v>1979</v>
      </c>
      <c r="AA1004" s="27" t="s">
        <v>1928</v>
      </c>
      <c r="AB1004" s="28">
        <f t="shared" si="122"/>
        <v>86.051000000000002</v>
      </c>
      <c r="AC1004" s="28">
        <f ca="1">[3]!RandTruncNormal(AB1004,VLOOKUP(Y1004,$AZ$1:$BD$4,4,FALSE),0,VLOOKUP(Y1004,$AZ$1:$BD$4,5,FALSE))</f>
        <v>86.478059854958232</v>
      </c>
      <c r="AD1004" s="28">
        <f t="shared" si="123"/>
        <v>86.051000000000002</v>
      </c>
      <c r="AE1004" s="28">
        <f ca="1">[3]!RandTruncNormal(AD1004,VLOOKUP(Y1004,$AZ$1:$BD$4,4,FALSE),0,VLOOKUP(Y1004,$AZ$1:$BD$4,5,FALSE))</f>
        <v>96.761601747042747</v>
      </c>
      <c r="AF1004" s="29">
        <f t="shared" si="120"/>
        <v>0</v>
      </c>
      <c r="AG1004" s="29">
        <f t="shared" si="121"/>
        <v>0</v>
      </c>
      <c r="AH1004" s="28">
        <f t="shared" si="127"/>
        <v>0</v>
      </c>
      <c r="AI1004" s="28">
        <f t="shared" si="124"/>
        <v>0</v>
      </c>
      <c r="AJ1004" s="13">
        <f t="shared" ca="1" si="125"/>
        <v>10.283541892084514</v>
      </c>
      <c r="AK1004" s="68">
        <v>0</v>
      </c>
      <c r="AL1004" s="68">
        <v>1</v>
      </c>
      <c r="AM1004" s="68" t="str">
        <f t="shared" si="126"/>
        <v>Anthopogenic_roads</v>
      </c>
      <c r="AO1004" s="68"/>
      <c r="AP1004" s="68"/>
      <c r="AY1004" s="68"/>
      <c r="AZ1004" s="68"/>
    </row>
    <row r="1005" spans="1:52">
      <c r="A1005" s="27">
        <v>2473</v>
      </c>
      <c r="B1005" s="27" t="s">
        <v>1489</v>
      </c>
      <c r="C1005" s="27" t="s">
        <v>1164</v>
      </c>
      <c r="D1005" s="27">
        <v>12.92816</v>
      </c>
      <c r="E1005" s="27">
        <v>-84.902169999999998</v>
      </c>
      <c r="F1005" s="27" t="s">
        <v>65</v>
      </c>
      <c r="G1005" s="27">
        <v>3</v>
      </c>
      <c r="H1005" s="27" t="s">
        <v>53</v>
      </c>
      <c r="I1005" s="27" t="s">
        <v>54</v>
      </c>
      <c r="J1005" s="27">
        <v>2005</v>
      </c>
      <c r="K1005" s="27" t="s">
        <v>1110</v>
      </c>
      <c r="L1005" s="27" t="s">
        <v>56</v>
      </c>
      <c r="M1005" s="27" t="s">
        <v>65</v>
      </c>
      <c r="N1005" s="27">
        <v>3</v>
      </c>
      <c r="O1005" s="27" t="s">
        <v>53</v>
      </c>
      <c r="P1005" s="27" t="s">
        <v>57</v>
      </c>
      <c r="Q1005" s="27">
        <v>2016</v>
      </c>
      <c r="R1005" s="27" t="s">
        <v>1482</v>
      </c>
      <c r="S1005" s="27" t="s">
        <v>53</v>
      </c>
      <c r="T1005" s="27"/>
      <c r="U1005" s="27"/>
      <c r="V1005" s="27" t="s">
        <v>1489</v>
      </c>
      <c r="W1005" s="27">
        <v>12.92816</v>
      </c>
      <c r="X1005" s="27">
        <v>-84.902169999999998</v>
      </c>
      <c r="Y1005" s="27" t="s">
        <v>1983</v>
      </c>
      <c r="Z1005" s="27" t="s">
        <v>1979</v>
      </c>
      <c r="AA1005" s="27" t="s">
        <v>1929</v>
      </c>
      <c r="AB1005" s="28">
        <f t="shared" si="122"/>
        <v>43.697666666666663</v>
      </c>
      <c r="AC1005" s="28">
        <f ca="1">[3]!RandTruncNormal(AB1005,VLOOKUP(Y1005,$AZ$1:$BD$4,4,FALSE),0,VLOOKUP(Y1005,$AZ$1:$BD$4,5,FALSE))</f>
        <v>10.742737132229925</v>
      </c>
      <c r="AD1005" s="28">
        <f t="shared" si="123"/>
        <v>43.697666666666663</v>
      </c>
      <c r="AE1005" s="28">
        <f ca="1">[3]!RandTruncNormal(AD1005,VLOOKUP(Y1005,$AZ$1:$BD$4,4,FALSE),0,VLOOKUP(Y1005,$AZ$1:$BD$4,5,FALSE))</f>
        <v>44.042120884450895</v>
      </c>
      <c r="AF1005" s="29">
        <f t="shared" si="120"/>
        <v>0</v>
      </c>
      <c r="AG1005" s="29">
        <f t="shared" si="121"/>
        <v>0</v>
      </c>
      <c r="AH1005" s="28">
        <f t="shared" si="127"/>
        <v>0</v>
      </c>
      <c r="AI1005" s="28">
        <f t="shared" si="124"/>
        <v>0</v>
      </c>
      <c r="AJ1005" s="13">
        <f t="shared" ca="1" si="125"/>
        <v>33.299383752220969</v>
      </c>
      <c r="AK1005" s="68">
        <v>0</v>
      </c>
      <c r="AL1005" s="68">
        <v>0</v>
      </c>
      <c r="AM1005" s="68" t="str">
        <f t="shared" si="126"/>
        <v>Non-Anthropogenic</v>
      </c>
      <c r="AO1005" s="68"/>
      <c r="AP1005" s="68"/>
      <c r="AY1005" s="68"/>
      <c r="AZ1005" s="68"/>
    </row>
    <row r="1006" spans="1:52">
      <c r="A1006" s="27">
        <v>2474</v>
      </c>
      <c r="B1006" s="27" t="s">
        <v>1490</v>
      </c>
      <c r="C1006" s="27" t="s">
        <v>1164</v>
      </c>
      <c r="D1006" s="27">
        <v>12.841939999999999</v>
      </c>
      <c r="E1006" s="27">
        <v>-83.795969999999997</v>
      </c>
      <c r="F1006" s="27" t="s">
        <v>65</v>
      </c>
      <c r="G1006" s="27">
        <v>3</v>
      </c>
      <c r="H1006" s="27" t="s">
        <v>53</v>
      </c>
      <c r="I1006" s="27" t="s">
        <v>54</v>
      </c>
      <c r="J1006" s="27">
        <v>2005</v>
      </c>
      <c r="K1006" s="27" t="s">
        <v>1209</v>
      </c>
      <c r="L1006" s="27" t="s">
        <v>56</v>
      </c>
      <c r="M1006" s="27" t="s">
        <v>65</v>
      </c>
      <c r="N1006" s="27">
        <v>3</v>
      </c>
      <c r="O1006" s="27" t="s">
        <v>53</v>
      </c>
      <c r="P1006" s="27" t="s">
        <v>57</v>
      </c>
      <c r="Q1006" s="27">
        <v>2015</v>
      </c>
      <c r="R1006" s="27" t="s">
        <v>1233</v>
      </c>
      <c r="S1006" s="27" t="s">
        <v>53</v>
      </c>
      <c r="T1006" s="27"/>
      <c r="U1006" s="27"/>
      <c r="V1006" s="27" t="s">
        <v>1490</v>
      </c>
      <c r="W1006" s="27">
        <v>12.841939999999999</v>
      </c>
      <c r="X1006" s="27">
        <v>-83.795969999999997</v>
      </c>
      <c r="Y1006" s="27" t="s">
        <v>1983</v>
      </c>
      <c r="Z1006" s="27" t="s">
        <v>1979</v>
      </c>
      <c r="AA1006" s="27" t="s">
        <v>1929</v>
      </c>
      <c r="AB1006" s="28">
        <f t="shared" si="122"/>
        <v>43.697666666666663</v>
      </c>
      <c r="AC1006" s="28">
        <f ca="1">[3]!RandTruncNormal(AB1006,VLOOKUP(Y1006,$AZ$1:$BD$4,4,FALSE),0,VLOOKUP(Y1006,$AZ$1:$BD$4,5,FALSE))</f>
        <v>51.681080865620608</v>
      </c>
      <c r="AD1006" s="28">
        <f t="shared" si="123"/>
        <v>43.697666666666663</v>
      </c>
      <c r="AE1006" s="28">
        <f ca="1">[3]!RandTruncNormal(AD1006,VLOOKUP(Y1006,$AZ$1:$BD$4,4,FALSE),0,VLOOKUP(Y1006,$AZ$1:$BD$4,5,FALSE))</f>
        <v>53.292552973335745</v>
      </c>
      <c r="AF1006" s="29">
        <f t="shared" si="120"/>
        <v>0</v>
      </c>
      <c r="AG1006" s="29">
        <f t="shared" si="121"/>
        <v>0</v>
      </c>
      <c r="AH1006" s="28">
        <f t="shared" si="127"/>
        <v>0</v>
      </c>
      <c r="AI1006" s="28">
        <f t="shared" si="124"/>
        <v>0</v>
      </c>
      <c r="AJ1006" s="13">
        <f t="shared" ca="1" si="125"/>
        <v>1.6114721077151373</v>
      </c>
      <c r="AK1006" s="68">
        <v>1</v>
      </c>
      <c r="AL1006" s="68">
        <v>0</v>
      </c>
      <c r="AM1006" s="68" t="str">
        <f t="shared" si="126"/>
        <v>Anthropogenic_rivers</v>
      </c>
      <c r="AO1006" s="68"/>
      <c r="AP1006" s="68"/>
      <c r="AY1006" s="68"/>
      <c r="AZ1006" s="68"/>
    </row>
    <row r="1007" spans="1:52">
      <c r="A1007" s="27">
        <v>2475</v>
      </c>
      <c r="B1007" s="27" t="s">
        <v>1491</v>
      </c>
      <c r="C1007" s="27" t="s">
        <v>1164</v>
      </c>
      <c r="D1007" s="27">
        <v>12.843</v>
      </c>
      <c r="E1007" s="27">
        <v>-84.051090000000002</v>
      </c>
      <c r="F1007" s="27" t="s">
        <v>66</v>
      </c>
      <c r="G1007" s="27">
        <v>9</v>
      </c>
      <c r="H1007" s="27" t="s">
        <v>53</v>
      </c>
      <c r="I1007" s="27" t="s">
        <v>54</v>
      </c>
      <c r="J1007" s="27">
        <v>2005</v>
      </c>
      <c r="K1007" s="27" t="s">
        <v>1209</v>
      </c>
      <c r="L1007" s="27" t="s">
        <v>56</v>
      </c>
      <c r="M1007" s="27" t="s">
        <v>66</v>
      </c>
      <c r="N1007" s="27">
        <v>9</v>
      </c>
      <c r="O1007" s="27" t="s">
        <v>53</v>
      </c>
      <c r="P1007" s="27" t="s">
        <v>57</v>
      </c>
      <c r="Q1007" s="27">
        <v>2016</v>
      </c>
      <c r="R1007" s="27" t="s">
        <v>1235</v>
      </c>
      <c r="S1007" s="27" t="s">
        <v>53</v>
      </c>
      <c r="T1007" s="27"/>
      <c r="U1007" s="27"/>
      <c r="V1007" s="27" t="s">
        <v>1491</v>
      </c>
      <c r="W1007" s="27">
        <v>12.843</v>
      </c>
      <c r="X1007" s="27">
        <v>-84.051090000000002</v>
      </c>
      <c r="Y1007" s="27" t="s">
        <v>1983</v>
      </c>
      <c r="Z1007" s="27" t="s">
        <v>1979</v>
      </c>
      <c r="AA1007" s="27" t="s">
        <v>1929</v>
      </c>
      <c r="AB1007" s="28">
        <f t="shared" si="122"/>
        <v>86.051000000000002</v>
      </c>
      <c r="AC1007" s="28">
        <f ca="1">[3]!RandTruncNormal(AB1007,VLOOKUP(Y1007,$AZ$1:$BD$4,4,FALSE),0,VLOOKUP(Y1007,$AZ$1:$BD$4,5,FALSE))</f>
        <v>48.283085888008706</v>
      </c>
      <c r="AD1007" s="28">
        <f t="shared" si="123"/>
        <v>86.051000000000002</v>
      </c>
      <c r="AE1007" s="28">
        <f ca="1">[3]!RandTruncNormal(AD1007,VLOOKUP(Y1007,$AZ$1:$BD$4,4,FALSE),0,VLOOKUP(Y1007,$AZ$1:$BD$4,5,FALSE))</f>
        <v>33.522343380875682</v>
      </c>
      <c r="AF1007" s="29">
        <f t="shared" si="120"/>
        <v>0</v>
      </c>
      <c r="AG1007" s="29">
        <f t="shared" si="121"/>
        <v>0</v>
      </c>
      <c r="AH1007" s="28">
        <f t="shared" si="127"/>
        <v>0</v>
      </c>
      <c r="AI1007" s="28">
        <f t="shared" si="124"/>
        <v>0</v>
      </c>
      <c r="AJ1007" s="13">
        <f t="shared" ca="1" si="125"/>
        <v>-14.760742507133024</v>
      </c>
      <c r="AK1007" s="68">
        <v>0</v>
      </c>
      <c r="AL1007" s="68">
        <v>0</v>
      </c>
      <c r="AM1007" s="68" t="str">
        <f t="shared" si="126"/>
        <v>Non-Anthropogenic</v>
      </c>
      <c r="AO1007" s="68"/>
      <c r="AP1007" s="68"/>
      <c r="AY1007" s="68"/>
      <c r="AZ1007" s="68"/>
    </row>
    <row r="1008" spans="1:52">
      <c r="A1008" s="27">
        <v>2477</v>
      </c>
      <c r="B1008" s="27" t="s">
        <v>1492</v>
      </c>
      <c r="C1008" s="27" t="s">
        <v>1164</v>
      </c>
      <c r="D1008" s="27">
        <v>11.01613</v>
      </c>
      <c r="E1008" s="27">
        <v>-84.264889999999994</v>
      </c>
      <c r="F1008" s="27" t="s">
        <v>66</v>
      </c>
      <c r="G1008" s="27">
        <v>9</v>
      </c>
      <c r="H1008" s="27" t="s">
        <v>53</v>
      </c>
      <c r="I1008" s="27" t="s">
        <v>54</v>
      </c>
      <c r="J1008" s="27">
        <v>2005</v>
      </c>
      <c r="K1008" s="27" t="s">
        <v>820</v>
      </c>
      <c r="L1008" s="27" t="s">
        <v>56</v>
      </c>
      <c r="M1008" s="27" t="s">
        <v>66</v>
      </c>
      <c r="N1008" s="27">
        <v>9</v>
      </c>
      <c r="O1008" s="27" t="s">
        <v>53</v>
      </c>
      <c r="P1008" s="27" t="s">
        <v>57</v>
      </c>
      <c r="Q1008" s="27">
        <v>2016</v>
      </c>
      <c r="R1008" s="27" t="s">
        <v>1254</v>
      </c>
      <c r="S1008" s="27" t="s">
        <v>53</v>
      </c>
      <c r="T1008" s="27"/>
      <c r="U1008" s="27"/>
      <c r="V1008" s="27" t="s">
        <v>1492</v>
      </c>
      <c r="W1008" s="27">
        <v>11.01613</v>
      </c>
      <c r="X1008" s="27">
        <v>-84.264889999999994</v>
      </c>
      <c r="Y1008" s="27" t="s">
        <v>1983</v>
      </c>
      <c r="Z1008" s="27" t="s">
        <v>1979</v>
      </c>
      <c r="AA1008" s="27" t="s">
        <v>1929</v>
      </c>
      <c r="AB1008" s="28">
        <f t="shared" si="122"/>
        <v>86.051000000000002</v>
      </c>
      <c r="AC1008" s="28">
        <f ca="1">[3]!RandTruncNormal(AB1008,VLOOKUP(Y1008,$AZ$1:$BD$4,4,FALSE),0,VLOOKUP(Y1008,$AZ$1:$BD$4,5,FALSE))</f>
        <v>100.93020992145698</v>
      </c>
      <c r="AD1008" s="28">
        <f t="shared" si="123"/>
        <v>86.051000000000002</v>
      </c>
      <c r="AE1008" s="28">
        <f ca="1">[3]!RandTruncNormal(AD1008,VLOOKUP(Y1008,$AZ$1:$BD$4,4,FALSE),0,VLOOKUP(Y1008,$AZ$1:$BD$4,5,FALSE))</f>
        <v>46.332979097073235</v>
      </c>
      <c r="AF1008" s="29">
        <f t="shared" si="120"/>
        <v>0</v>
      </c>
      <c r="AG1008" s="29">
        <f t="shared" si="121"/>
        <v>0</v>
      </c>
      <c r="AH1008" s="28">
        <f t="shared" si="127"/>
        <v>0</v>
      </c>
      <c r="AI1008" s="28">
        <f t="shared" si="124"/>
        <v>0</v>
      </c>
      <c r="AJ1008" s="13">
        <f t="shared" ca="1" si="125"/>
        <v>-54.597230824383743</v>
      </c>
      <c r="AK1008" s="68">
        <v>1</v>
      </c>
      <c r="AL1008" s="68">
        <v>0</v>
      </c>
      <c r="AM1008" s="68" t="str">
        <f t="shared" si="126"/>
        <v>Anthropogenic_rivers</v>
      </c>
      <c r="AO1008" s="68"/>
      <c r="AP1008" s="68"/>
      <c r="AY1008" s="68"/>
      <c r="AZ1008" s="68"/>
    </row>
    <row r="1009" spans="1:52">
      <c r="A1009" s="27">
        <v>2478</v>
      </c>
      <c r="B1009" s="27" t="s">
        <v>1493</v>
      </c>
      <c r="C1009" s="27" t="s">
        <v>1164</v>
      </c>
      <c r="D1009" s="27">
        <v>11.695180000000001</v>
      </c>
      <c r="E1009" s="27">
        <v>-83.840580000000003</v>
      </c>
      <c r="F1009" s="27" t="s">
        <v>66</v>
      </c>
      <c r="G1009" s="27">
        <v>9</v>
      </c>
      <c r="H1009" s="27" t="s">
        <v>53</v>
      </c>
      <c r="I1009" s="27" t="s">
        <v>54</v>
      </c>
      <c r="J1009" s="27">
        <v>2005</v>
      </c>
      <c r="K1009" s="27" t="s">
        <v>820</v>
      </c>
      <c r="L1009" s="27" t="s">
        <v>56</v>
      </c>
      <c r="M1009" s="27" t="s">
        <v>66</v>
      </c>
      <c r="N1009" s="27">
        <v>7</v>
      </c>
      <c r="O1009" s="27" t="s">
        <v>53</v>
      </c>
      <c r="P1009" s="27" t="s">
        <v>57</v>
      </c>
      <c r="Q1009" s="27">
        <v>2016</v>
      </c>
      <c r="R1009" s="27" t="s">
        <v>1494</v>
      </c>
      <c r="S1009" s="27" t="s">
        <v>53</v>
      </c>
      <c r="T1009" s="27"/>
      <c r="U1009" s="27"/>
      <c r="V1009" s="27" t="s">
        <v>1493</v>
      </c>
      <c r="W1009" s="27">
        <v>11.695180000000001</v>
      </c>
      <c r="X1009" s="27">
        <v>-83.840580000000003</v>
      </c>
      <c r="Y1009" s="27" t="s">
        <v>1983</v>
      </c>
      <c r="Z1009" s="27" t="s">
        <v>1977</v>
      </c>
      <c r="AA1009" s="27" t="s">
        <v>1929</v>
      </c>
      <c r="AB1009" s="28">
        <f t="shared" si="122"/>
        <v>86.051000000000002</v>
      </c>
      <c r="AC1009" s="28">
        <f ca="1">[3]!RandTruncNormal(AB1009,VLOOKUP(Y1009,$AZ$1:$BD$4,4,FALSE),0,VLOOKUP(Y1009,$AZ$1:$BD$4,5,FALSE))</f>
        <v>51.088219559752453</v>
      </c>
      <c r="AD1009" s="28">
        <f t="shared" si="123"/>
        <v>71.933222222222227</v>
      </c>
      <c r="AE1009" s="28">
        <f ca="1">[3]!RandTruncNormal(AD1009,VLOOKUP(Y1009,$AZ$1:$BD$4,4,FALSE),0,VLOOKUP(Y1009,$AZ$1:$BD$4,5,FALSE))</f>
        <v>99.982211528447607</v>
      </c>
      <c r="AF1009" s="29">
        <f t="shared" si="120"/>
        <v>-0.22222222222222221</v>
      </c>
      <c r="AG1009" s="29">
        <f t="shared" si="121"/>
        <v>-0.22222222222222221</v>
      </c>
      <c r="AH1009" s="28">
        <f t="shared" si="127"/>
        <v>-14.117777777777777</v>
      </c>
      <c r="AI1009" s="28">
        <f t="shared" si="124"/>
        <v>-14.117777777777777</v>
      </c>
      <c r="AJ1009" s="13">
        <f t="shared" ca="1" si="125"/>
        <v>48.893991968695154</v>
      </c>
      <c r="AK1009" s="68">
        <v>0</v>
      </c>
      <c r="AL1009" s="68">
        <v>0</v>
      </c>
      <c r="AM1009" s="68" t="str">
        <f t="shared" si="126"/>
        <v>Non-Anthropogenic</v>
      </c>
      <c r="AO1009" s="68"/>
      <c r="AP1009" s="68"/>
      <c r="AY1009" s="68"/>
      <c r="AZ1009" s="68"/>
    </row>
    <row r="1010" spans="1:52">
      <c r="A1010" s="27">
        <v>2480</v>
      </c>
      <c r="B1010" s="27" t="s">
        <v>1495</v>
      </c>
      <c r="C1010" s="27" t="s">
        <v>1164</v>
      </c>
      <c r="D1010" s="27">
        <v>11.69609</v>
      </c>
      <c r="E1010" s="27">
        <v>-84.094880000000003</v>
      </c>
      <c r="F1010" s="27" t="s">
        <v>65</v>
      </c>
      <c r="G1010" s="27">
        <v>5</v>
      </c>
      <c r="H1010" s="27" t="s">
        <v>53</v>
      </c>
      <c r="I1010" s="27" t="s">
        <v>54</v>
      </c>
      <c r="J1010" s="27">
        <v>2005</v>
      </c>
      <c r="K1010" s="27" t="s">
        <v>820</v>
      </c>
      <c r="L1010" s="27" t="s">
        <v>56</v>
      </c>
      <c r="M1010" s="27" t="s">
        <v>65</v>
      </c>
      <c r="N1010" s="27">
        <v>5</v>
      </c>
      <c r="O1010" s="27" t="s">
        <v>53</v>
      </c>
      <c r="P1010" s="27" t="s">
        <v>57</v>
      </c>
      <c r="Q1010" s="27">
        <v>2016</v>
      </c>
      <c r="R1010" s="27" t="s">
        <v>1496</v>
      </c>
      <c r="S1010" s="27" t="s">
        <v>53</v>
      </c>
      <c r="T1010" s="27"/>
      <c r="U1010" s="27"/>
      <c r="V1010" s="27" t="s">
        <v>1495</v>
      </c>
      <c r="W1010" s="27">
        <v>11.69609</v>
      </c>
      <c r="X1010" s="27">
        <v>-84.094880000000003</v>
      </c>
      <c r="Y1010" s="27" t="s">
        <v>1983</v>
      </c>
      <c r="Z1010" s="27" t="s">
        <v>1979</v>
      </c>
      <c r="AA1010" s="27" t="s">
        <v>1928</v>
      </c>
      <c r="AB1010" s="28">
        <f t="shared" si="122"/>
        <v>57.815444444444445</v>
      </c>
      <c r="AC1010" s="28">
        <f ca="1">[3]!RandTruncNormal(AB1010,VLOOKUP(Y1010,$AZ$1:$BD$4,4,FALSE),0,VLOOKUP(Y1010,$AZ$1:$BD$4,5,FALSE))</f>
        <v>90.270715979349376</v>
      </c>
      <c r="AD1010" s="28">
        <f t="shared" si="123"/>
        <v>57.815444444444445</v>
      </c>
      <c r="AE1010" s="28">
        <f ca="1">[3]!RandTruncNormal(AD1010,VLOOKUP(Y1010,$AZ$1:$BD$4,4,FALSE),0,VLOOKUP(Y1010,$AZ$1:$BD$4,5,FALSE))</f>
        <v>85.558831979041628</v>
      </c>
      <c r="AF1010" s="29">
        <f t="shared" si="120"/>
        <v>0</v>
      </c>
      <c r="AG1010" s="29">
        <f t="shared" si="121"/>
        <v>0</v>
      </c>
      <c r="AH1010" s="28">
        <f t="shared" si="127"/>
        <v>0</v>
      </c>
      <c r="AI1010" s="28">
        <f t="shared" si="124"/>
        <v>0</v>
      </c>
      <c r="AJ1010" s="13">
        <f t="shared" ca="1" si="125"/>
        <v>-4.711884000307748</v>
      </c>
      <c r="AK1010" s="68">
        <v>1</v>
      </c>
      <c r="AL1010" s="68">
        <v>1</v>
      </c>
      <c r="AM1010" s="68" t="str">
        <f t="shared" si="126"/>
        <v>Anthropogenic_roads_rivers</v>
      </c>
      <c r="AO1010" s="68"/>
      <c r="AP1010" s="68"/>
      <c r="AY1010" s="68"/>
      <c r="AZ1010" s="68"/>
    </row>
    <row r="1011" spans="1:52">
      <c r="A1011" s="27">
        <v>2481</v>
      </c>
      <c r="B1011" s="27" t="s">
        <v>1497</v>
      </c>
      <c r="C1011" s="27" t="s">
        <v>1164</v>
      </c>
      <c r="D1011" s="27">
        <v>12.843170000000001</v>
      </c>
      <c r="E1011" s="27">
        <v>-84.901499999999999</v>
      </c>
      <c r="F1011" s="27" t="s">
        <v>65</v>
      </c>
      <c r="G1011" s="27">
        <v>5</v>
      </c>
      <c r="H1011" s="27" t="s">
        <v>53</v>
      </c>
      <c r="I1011" s="27" t="s">
        <v>54</v>
      </c>
      <c r="J1011" s="27">
        <v>2005</v>
      </c>
      <c r="K1011" s="27" t="s">
        <v>1110</v>
      </c>
      <c r="L1011" s="27" t="s">
        <v>56</v>
      </c>
      <c r="M1011" s="27" t="s">
        <v>65</v>
      </c>
      <c r="N1011" s="27">
        <v>6</v>
      </c>
      <c r="O1011" s="27" t="s">
        <v>53</v>
      </c>
      <c r="P1011" s="27" t="s">
        <v>57</v>
      </c>
      <c r="Q1011" s="27">
        <v>2016</v>
      </c>
      <c r="R1011" s="27" t="s">
        <v>1482</v>
      </c>
      <c r="S1011" s="27" t="s">
        <v>53</v>
      </c>
      <c r="T1011" s="27"/>
      <c r="U1011" s="27"/>
      <c r="V1011" s="27" t="s">
        <v>1497</v>
      </c>
      <c r="W1011" s="27">
        <v>12.843170000000001</v>
      </c>
      <c r="X1011" s="27">
        <v>-84.901499999999999</v>
      </c>
      <c r="Y1011" s="27" t="s">
        <v>1983</v>
      </c>
      <c r="Z1011" s="27" t="s">
        <v>1982</v>
      </c>
      <c r="AA1011" s="27" t="s">
        <v>1928</v>
      </c>
      <c r="AB1011" s="28">
        <f t="shared" si="122"/>
        <v>57.815444444444445</v>
      </c>
      <c r="AC1011" s="28">
        <f ca="1">[3]!RandTruncNormal(AB1011,VLOOKUP(Y1011,$AZ$1:$BD$4,4,FALSE),0,VLOOKUP(Y1011,$AZ$1:$BD$4,5,FALSE))</f>
        <v>20.022051546230188</v>
      </c>
      <c r="AD1011" s="28">
        <f t="shared" si="123"/>
        <v>64.87433333333334</v>
      </c>
      <c r="AE1011" s="28">
        <f ca="1">[3]!RandTruncNormal(AD1011,VLOOKUP(Y1011,$AZ$1:$BD$4,4,FALSE),0,VLOOKUP(Y1011,$AZ$1:$BD$4,5,FALSE))</f>
        <v>103.59744117066812</v>
      </c>
      <c r="AF1011" s="29">
        <f t="shared" si="120"/>
        <v>0.1111111111111111</v>
      </c>
      <c r="AG1011" s="29">
        <f t="shared" si="121"/>
        <v>0</v>
      </c>
      <c r="AH1011" s="28">
        <f t="shared" si="127"/>
        <v>0</v>
      </c>
      <c r="AI1011" s="28">
        <f t="shared" si="124"/>
        <v>7.0588888888888883</v>
      </c>
      <c r="AJ1011" s="13">
        <f t="shared" ca="1" si="125"/>
        <v>83.575389624437932</v>
      </c>
      <c r="AK1011" s="68">
        <v>0</v>
      </c>
      <c r="AL1011" s="68">
        <v>1</v>
      </c>
      <c r="AM1011" s="68" t="str">
        <f t="shared" si="126"/>
        <v>Anthopogenic_roads</v>
      </c>
      <c r="AO1011" s="68"/>
      <c r="AP1011" s="68"/>
      <c r="AY1011" s="68"/>
      <c r="AZ1011" s="68"/>
    </row>
    <row r="1012" spans="1:52">
      <c r="A1012" s="27">
        <v>2484</v>
      </c>
      <c r="B1012" s="27" t="s">
        <v>1498</v>
      </c>
      <c r="C1012" s="27" t="s">
        <v>1164</v>
      </c>
      <c r="D1012" s="27">
        <v>11.143190000000001</v>
      </c>
      <c r="E1012" s="27">
        <v>-84.221620000000001</v>
      </c>
      <c r="F1012" s="27" t="s">
        <v>66</v>
      </c>
      <c r="G1012" s="27">
        <v>9</v>
      </c>
      <c r="H1012" s="27" t="s">
        <v>53</v>
      </c>
      <c r="I1012" s="27" t="s">
        <v>54</v>
      </c>
      <c r="J1012" s="27">
        <v>2005</v>
      </c>
      <c r="K1012" s="27" t="s">
        <v>820</v>
      </c>
      <c r="L1012" s="27" t="s">
        <v>56</v>
      </c>
      <c r="M1012" s="27" t="s">
        <v>65</v>
      </c>
      <c r="N1012" s="27">
        <v>5</v>
      </c>
      <c r="O1012" s="27" t="s">
        <v>53</v>
      </c>
      <c r="P1012" s="27" t="s">
        <v>57</v>
      </c>
      <c r="Q1012" s="27">
        <v>2016</v>
      </c>
      <c r="R1012" s="27" t="s">
        <v>1274</v>
      </c>
      <c r="S1012" s="27" t="s">
        <v>53</v>
      </c>
      <c r="T1012" s="27"/>
      <c r="U1012" s="27"/>
      <c r="V1012" s="27" t="s">
        <v>1498</v>
      </c>
      <c r="W1012" s="27">
        <v>11.143190000000001</v>
      </c>
      <c r="X1012" s="27">
        <v>-84.221620000000001</v>
      </c>
      <c r="Y1012" s="27" t="s">
        <v>1983</v>
      </c>
      <c r="Z1012" s="27" t="s">
        <v>1977</v>
      </c>
      <c r="AA1012" s="27" t="s">
        <v>1929</v>
      </c>
      <c r="AB1012" s="28">
        <f t="shared" si="122"/>
        <v>86.051000000000002</v>
      </c>
      <c r="AC1012" s="28">
        <f ca="1">[3]!RandTruncNormal(AB1012,VLOOKUP(Y1012,$AZ$1:$BD$4,4,FALSE),0,VLOOKUP(Y1012,$AZ$1:$BD$4,5,FALSE))</f>
        <v>74.414649322852611</v>
      </c>
      <c r="AD1012" s="28">
        <f t="shared" si="123"/>
        <v>57.815444444444445</v>
      </c>
      <c r="AE1012" s="28">
        <f ca="1">[3]!RandTruncNormal(AD1012,VLOOKUP(Y1012,$AZ$1:$BD$4,4,FALSE),0,VLOOKUP(Y1012,$AZ$1:$BD$4,5,FALSE))</f>
        <v>120.317889542579</v>
      </c>
      <c r="AF1012" s="29">
        <f t="shared" si="120"/>
        <v>-0.44444444444444442</v>
      </c>
      <c r="AG1012" s="29">
        <f t="shared" si="121"/>
        <v>-0.44444444444444442</v>
      </c>
      <c r="AH1012" s="28">
        <f t="shared" si="127"/>
        <v>-28.235555555555553</v>
      </c>
      <c r="AI1012" s="28">
        <f t="shared" si="124"/>
        <v>-28.235555555555553</v>
      </c>
      <c r="AJ1012" s="13">
        <f t="shared" ca="1" si="125"/>
        <v>45.903240219726385</v>
      </c>
      <c r="AK1012" s="68">
        <v>0</v>
      </c>
      <c r="AL1012" s="68">
        <v>0</v>
      </c>
      <c r="AM1012" s="68" t="str">
        <f t="shared" si="126"/>
        <v>Non-Anthropogenic</v>
      </c>
      <c r="AO1012" s="68"/>
      <c r="AP1012" s="68"/>
      <c r="AY1012" s="68"/>
      <c r="AZ1012" s="68"/>
    </row>
    <row r="1013" spans="1:52">
      <c r="A1013" s="27">
        <v>2485</v>
      </c>
      <c r="B1013" s="27" t="s">
        <v>1499</v>
      </c>
      <c r="C1013" s="27" t="s">
        <v>1164</v>
      </c>
      <c r="D1013" s="27">
        <v>12.75798</v>
      </c>
      <c r="E1013" s="27">
        <v>-83.882050000000007</v>
      </c>
      <c r="F1013" s="27" t="s">
        <v>66</v>
      </c>
      <c r="G1013" s="27">
        <v>8</v>
      </c>
      <c r="H1013" s="27" t="s">
        <v>53</v>
      </c>
      <c r="I1013" s="27" t="s">
        <v>54</v>
      </c>
      <c r="J1013" s="27">
        <v>2005</v>
      </c>
      <c r="K1013" s="27" t="s">
        <v>1209</v>
      </c>
      <c r="L1013" s="27" t="s">
        <v>56</v>
      </c>
      <c r="M1013" s="27" t="s">
        <v>66</v>
      </c>
      <c r="N1013" s="27">
        <v>8</v>
      </c>
      <c r="O1013" s="27" t="s">
        <v>53</v>
      </c>
      <c r="P1013" s="27" t="s">
        <v>57</v>
      </c>
      <c r="Q1013" s="27">
        <v>2016</v>
      </c>
      <c r="R1013" s="27" t="s">
        <v>1500</v>
      </c>
      <c r="S1013" s="27" t="s">
        <v>53</v>
      </c>
      <c r="T1013" s="27"/>
      <c r="U1013" s="27"/>
      <c r="V1013" s="27" t="s">
        <v>1499</v>
      </c>
      <c r="W1013" s="27">
        <v>12.75798</v>
      </c>
      <c r="X1013" s="27">
        <v>-83.882050000000007</v>
      </c>
      <c r="Y1013" s="27" t="s">
        <v>1983</v>
      </c>
      <c r="Z1013" s="27" t="s">
        <v>1979</v>
      </c>
      <c r="AA1013" s="27" t="s">
        <v>1929</v>
      </c>
      <c r="AB1013" s="28">
        <f t="shared" si="122"/>
        <v>78.992111111111114</v>
      </c>
      <c r="AC1013" s="28">
        <f ca="1">[3]!RandTruncNormal(AB1013,VLOOKUP(Y1013,$AZ$1:$BD$4,4,FALSE),0,VLOOKUP(Y1013,$AZ$1:$BD$4,5,FALSE))</f>
        <v>59.575070017240478</v>
      </c>
      <c r="AD1013" s="28">
        <f t="shared" si="123"/>
        <v>78.992111111111114</v>
      </c>
      <c r="AE1013" s="28">
        <f ca="1">[3]!RandTruncNormal(AD1013,VLOOKUP(Y1013,$AZ$1:$BD$4,4,FALSE),0,VLOOKUP(Y1013,$AZ$1:$BD$4,5,FALSE))</f>
        <v>107.44730619167224</v>
      </c>
      <c r="AF1013" s="29">
        <f t="shared" si="120"/>
        <v>0</v>
      </c>
      <c r="AG1013" s="29">
        <f t="shared" si="121"/>
        <v>0</v>
      </c>
      <c r="AH1013" s="28">
        <f t="shared" si="127"/>
        <v>0</v>
      </c>
      <c r="AI1013" s="28">
        <f t="shared" si="124"/>
        <v>0</v>
      </c>
      <c r="AJ1013" s="13">
        <f t="shared" ca="1" si="125"/>
        <v>47.872236174431762</v>
      </c>
      <c r="AK1013" s="68">
        <v>0</v>
      </c>
      <c r="AL1013" s="68">
        <v>0</v>
      </c>
      <c r="AM1013" s="68" t="str">
        <f t="shared" si="126"/>
        <v>Non-Anthropogenic</v>
      </c>
      <c r="AO1013" s="68"/>
      <c r="AP1013" s="68"/>
      <c r="AY1013" s="68"/>
      <c r="AZ1013" s="68"/>
    </row>
    <row r="1014" spans="1:52">
      <c r="A1014" s="27">
        <v>2491</v>
      </c>
      <c r="B1014" s="27" t="s">
        <v>1501</v>
      </c>
      <c r="C1014" s="27" t="s">
        <v>1164</v>
      </c>
      <c r="D1014" s="27">
        <v>14.71227</v>
      </c>
      <c r="E1014" s="27">
        <v>-84.008009999999999</v>
      </c>
      <c r="F1014" s="27" t="s">
        <v>65</v>
      </c>
      <c r="G1014" s="27">
        <v>4</v>
      </c>
      <c r="H1014" s="27" t="s">
        <v>56</v>
      </c>
      <c r="I1014" s="27" t="s">
        <v>54</v>
      </c>
      <c r="J1014" s="27">
        <v>2005</v>
      </c>
      <c r="K1014" s="27" t="s">
        <v>1294</v>
      </c>
      <c r="L1014" s="27" t="s">
        <v>56</v>
      </c>
      <c r="M1014" s="27" t="s">
        <v>65</v>
      </c>
      <c r="N1014" s="27">
        <v>5</v>
      </c>
      <c r="O1014" s="27" t="s">
        <v>53</v>
      </c>
      <c r="P1014" s="27" t="s">
        <v>57</v>
      </c>
      <c r="Q1014" s="27">
        <v>2016</v>
      </c>
      <c r="R1014" s="27" t="s">
        <v>1305</v>
      </c>
      <c r="S1014" s="27" t="s">
        <v>53</v>
      </c>
      <c r="T1014" s="27"/>
      <c r="U1014" s="27"/>
      <c r="V1014" s="27" t="s">
        <v>1501</v>
      </c>
      <c r="W1014" s="27">
        <v>14.71227</v>
      </c>
      <c r="X1014" s="27">
        <v>-84.008009999999999</v>
      </c>
      <c r="Y1014" s="27" t="s">
        <v>1983</v>
      </c>
      <c r="Z1014" s="27" t="s">
        <v>1982</v>
      </c>
      <c r="AA1014" s="27" t="s">
        <v>1929</v>
      </c>
      <c r="AB1014" s="28">
        <f t="shared" si="122"/>
        <v>50.756555555555551</v>
      </c>
      <c r="AC1014" s="28">
        <f ca="1">[3]!RandTruncNormal(AB1014,VLOOKUP(Y1014,$AZ$1:$BD$4,4,FALSE),0,VLOOKUP(Y1014,$AZ$1:$BD$4,5,FALSE))</f>
        <v>13.044099076915465</v>
      </c>
      <c r="AD1014" s="28">
        <f t="shared" si="123"/>
        <v>57.815444444444445</v>
      </c>
      <c r="AE1014" s="28">
        <f ca="1">[3]!RandTruncNormal(AD1014,VLOOKUP(Y1014,$AZ$1:$BD$4,4,FALSE),0,VLOOKUP(Y1014,$AZ$1:$BD$4,5,FALSE))</f>
        <v>46.188231124605842</v>
      </c>
      <c r="AF1014" s="29">
        <f t="shared" si="120"/>
        <v>0.1111111111111111</v>
      </c>
      <c r="AG1014" s="29">
        <f t="shared" si="121"/>
        <v>0</v>
      </c>
      <c r="AH1014" s="28">
        <f t="shared" si="127"/>
        <v>0</v>
      </c>
      <c r="AI1014" s="28">
        <f t="shared" si="124"/>
        <v>7.0588888888888883</v>
      </c>
      <c r="AJ1014" s="13">
        <f t="shared" ca="1" si="125"/>
        <v>33.144132047690377</v>
      </c>
      <c r="AK1014" s="68">
        <v>0</v>
      </c>
      <c r="AL1014" s="68">
        <v>0</v>
      </c>
      <c r="AM1014" s="68" t="str">
        <f t="shared" si="126"/>
        <v>Non-Anthropogenic</v>
      </c>
      <c r="AO1014" s="68"/>
      <c r="AP1014" s="68"/>
      <c r="AY1014" s="68"/>
      <c r="AZ1014" s="68"/>
    </row>
    <row r="1015" spans="1:52">
      <c r="A1015" s="27">
        <v>2492</v>
      </c>
      <c r="B1015" s="27" t="s">
        <v>1502</v>
      </c>
      <c r="C1015" s="27" t="s">
        <v>1164</v>
      </c>
      <c r="D1015" s="27">
        <v>14.71299</v>
      </c>
      <c r="E1015" s="27">
        <v>-84.773430000000005</v>
      </c>
      <c r="F1015" s="27" t="s">
        <v>66</v>
      </c>
      <c r="G1015" s="27">
        <v>9</v>
      </c>
      <c r="H1015" s="27" t="s">
        <v>53</v>
      </c>
      <c r="I1015" s="27" t="s">
        <v>54</v>
      </c>
      <c r="J1015" s="27">
        <v>2005</v>
      </c>
      <c r="K1015" s="27" t="s">
        <v>1294</v>
      </c>
      <c r="L1015" s="27" t="s">
        <v>56</v>
      </c>
      <c r="M1015" s="27" t="s">
        <v>66</v>
      </c>
      <c r="N1015" s="27">
        <v>9</v>
      </c>
      <c r="O1015" s="27" t="s">
        <v>53</v>
      </c>
      <c r="P1015" s="27" t="s">
        <v>57</v>
      </c>
      <c r="Q1015" s="27">
        <v>2016</v>
      </c>
      <c r="R1015" s="27" t="s">
        <v>1503</v>
      </c>
      <c r="S1015" s="27" t="s">
        <v>53</v>
      </c>
      <c r="T1015" s="27"/>
      <c r="U1015" s="27"/>
      <c r="V1015" s="27" t="s">
        <v>1502</v>
      </c>
      <c r="W1015" s="27">
        <v>14.71299</v>
      </c>
      <c r="X1015" s="27">
        <v>-84.773430000000005</v>
      </c>
      <c r="Y1015" s="27" t="s">
        <v>1983</v>
      </c>
      <c r="Z1015" s="27" t="s">
        <v>1979</v>
      </c>
      <c r="AA1015" s="27" t="s">
        <v>1929</v>
      </c>
      <c r="AB1015" s="28">
        <f t="shared" si="122"/>
        <v>86.051000000000002</v>
      </c>
      <c r="AC1015" s="28">
        <f ca="1">[3]!RandTruncNormal(AB1015,VLOOKUP(Y1015,$AZ$1:$BD$4,4,FALSE),0,VLOOKUP(Y1015,$AZ$1:$BD$4,5,FALSE))</f>
        <v>71.814345285238787</v>
      </c>
      <c r="AD1015" s="28">
        <f t="shared" si="123"/>
        <v>86.051000000000002</v>
      </c>
      <c r="AE1015" s="28">
        <f ca="1">[3]!RandTruncNormal(AD1015,VLOOKUP(Y1015,$AZ$1:$BD$4,4,FALSE),0,VLOOKUP(Y1015,$AZ$1:$BD$4,5,FALSE))</f>
        <v>18.165410597700866</v>
      </c>
      <c r="AF1015" s="29">
        <f t="shared" si="120"/>
        <v>0</v>
      </c>
      <c r="AG1015" s="29">
        <f t="shared" si="121"/>
        <v>0</v>
      </c>
      <c r="AH1015" s="28">
        <f t="shared" si="127"/>
        <v>0</v>
      </c>
      <c r="AI1015" s="28">
        <f t="shared" si="124"/>
        <v>0</v>
      </c>
      <c r="AJ1015" s="13">
        <f t="shared" ca="1" si="125"/>
        <v>-53.648934687537917</v>
      </c>
      <c r="AK1015" s="68">
        <v>0</v>
      </c>
      <c r="AL1015" s="68">
        <v>0</v>
      </c>
      <c r="AM1015" s="68" t="str">
        <f t="shared" si="126"/>
        <v>Non-Anthropogenic</v>
      </c>
      <c r="AO1015" s="68"/>
      <c r="AP1015" s="68"/>
      <c r="AY1015" s="68"/>
      <c r="AZ1015" s="68"/>
    </row>
    <row r="1016" spans="1:52">
      <c r="A1016" s="27">
        <v>2493</v>
      </c>
      <c r="B1016" s="27" t="s">
        <v>1504</v>
      </c>
      <c r="C1016" s="27" t="s">
        <v>1164</v>
      </c>
      <c r="D1016" s="27">
        <v>14.627140000000001</v>
      </c>
      <c r="E1016" s="27">
        <v>-83.584090000000003</v>
      </c>
      <c r="F1016" s="27" t="s">
        <v>68</v>
      </c>
      <c r="G1016" s="27">
        <v>5</v>
      </c>
      <c r="H1016" s="27" t="s">
        <v>56</v>
      </c>
      <c r="I1016" s="27" t="s">
        <v>54</v>
      </c>
      <c r="J1016" s="27">
        <v>2005</v>
      </c>
      <c r="K1016" s="27" t="s">
        <v>1294</v>
      </c>
      <c r="L1016" s="27" t="s">
        <v>56</v>
      </c>
      <c r="M1016" s="27" t="s">
        <v>68</v>
      </c>
      <c r="N1016" s="27">
        <v>6</v>
      </c>
      <c r="O1016" s="27" t="s">
        <v>53</v>
      </c>
      <c r="P1016" s="27" t="s">
        <v>57</v>
      </c>
      <c r="Q1016" s="27">
        <v>2016</v>
      </c>
      <c r="R1016" s="27" t="s">
        <v>1303</v>
      </c>
      <c r="S1016" s="27" t="s">
        <v>53</v>
      </c>
      <c r="T1016" s="27"/>
      <c r="U1016" s="27"/>
      <c r="V1016" s="27" t="s">
        <v>1504</v>
      </c>
      <c r="W1016" s="27">
        <v>14.627140000000001</v>
      </c>
      <c r="X1016" s="27">
        <v>-83.584090000000003</v>
      </c>
      <c r="Y1016" s="27" t="s">
        <v>1976</v>
      </c>
      <c r="Z1016" s="27" t="s">
        <v>1982</v>
      </c>
      <c r="AA1016" s="27" t="s">
        <v>1929</v>
      </c>
      <c r="AB1016" s="28">
        <f t="shared" si="122"/>
        <v>19.424055555555555</v>
      </c>
      <c r="AC1016" s="28">
        <f ca="1">[3]!RandTruncNormal(AB1016,VLOOKUP(Y1016,$AZ$1:$BD$4,4,FALSE),0,VLOOKUP(Y1016,$AZ$1:$BD$4,5,FALSE))</f>
        <v>40.632982682173527</v>
      </c>
      <c r="AD1016" s="28">
        <f t="shared" si="123"/>
        <v>23.308866666666663</v>
      </c>
      <c r="AE1016" s="28">
        <f ca="1">[3]!RandTruncNormal(AD1016,VLOOKUP(Y1016,$AZ$1:$BD$4,4,FALSE),0,VLOOKUP(Y1016,$AZ$1:$BD$4,5,FALSE))</f>
        <v>13.260682341764237</v>
      </c>
      <c r="AF1016" s="29">
        <f t="shared" si="120"/>
        <v>0.1111111111111111</v>
      </c>
      <c r="AG1016" s="29">
        <f t="shared" si="121"/>
        <v>0</v>
      </c>
      <c r="AH1016" s="28">
        <f t="shared" si="127"/>
        <v>0</v>
      </c>
      <c r="AI1016" s="28">
        <f t="shared" si="124"/>
        <v>3.8848111111111105</v>
      </c>
      <c r="AJ1016" s="13">
        <f t="shared" ca="1" si="125"/>
        <v>-27.372300340409289</v>
      </c>
      <c r="AK1016" s="68">
        <v>1</v>
      </c>
      <c r="AL1016" s="68">
        <v>0</v>
      </c>
      <c r="AM1016" s="68" t="str">
        <f t="shared" si="126"/>
        <v>Anthropogenic_rivers</v>
      </c>
      <c r="AO1016" s="68"/>
      <c r="AP1016" s="68"/>
      <c r="AY1016" s="68"/>
      <c r="AZ1016" s="68"/>
    </row>
    <row r="1017" spans="1:52">
      <c r="A1017" s="27">
        <v>2495</v>
      </c>
      <c r="B1017" s="27" t="s">
        <v>1505</v>
      </c>
      <c r="C1017" s="27" t="s">
        <v>1164</v>
      </c>
      <c r="D1017" s="27">
        <v>14.62735</v>
      </c>
      <c r="E1017" s="27">
        <v>-84.094179999999994</v>
      </c>
      <c r="F1017" s="27" t="s">
        <v>66</v>
      </c>
      <c r="G1017" s="27">
        <v>8</v>
      </c>
      <c r="H1017" s="27" t="s">
        <v>56</v>
      </c>
      <c r="I1017" s="27" t="s">
        <v>54</v>
      </c>
      <c r="J1017" s="27">
        <v>2005</v>
      </c>
      <c r="K1017" s="27" t="s">
        <v>1294</v>
      </c>
      <c r="L1017" s="27" t="s">
        <v>56</v>
      </c>
      <c r="M1017" s="27" t="s">
        <v>65</v>
      </c>
      <c r="N1017" s="27">
        <v>6</v>
      </c>
      <c r="O1017" s="27" t="s">
        <v>53</v>
      </c>
      <c r="P1017" s="27" t="s">
        <v>1402</v>
      </c>
      <c r="Q1017" s="27">
        <v>2017</v>
      </c>
      <c r="R1017" s="27"/>
      <c r="S1017" s="27" t="s">
        <v>53</v>
      </c>
      <c r="T1017" s="27"/>
      <c r="U1017" s="27"/>
      <c r="V1017" s="27" t="s">
        <v>1505</v>
      </c>
      <c r="W1017" s="27">
        <v>14.62735</v>
      </c>
      <c r="X1017" s="27">
        <v>-84.094179999999994</v>
      </c>
      <c r="Y1017" s="27" t="s">
        <v>1983</v>
      </c>
      <c r="Z1017" s="27" t="s">
        <v>1977</v>
      </c>
      <c r="AA1017" s="27" t="s">
        <v>1929</v>
      </c>
      <c r="AB1017" s="28">
        <f t="shared" si="122"/>
        <v>78.992111111111114</v>
      </c>
      <c r="AC1017" s="28">
        <f ca="1">[3]!RandTruncNormal(AB1017,VLOOKUP(Y1017,$AZ$1:$BD$4,4,FALSE),0,VLOOKUP(Y1017,$AZ$1:$BD$4,5,FALSE))</f>
        <v>70.392449534515876</v>
      </c>
      <c r="AD1017" s="28">
        <f t="shared" si="123"/>
        <v>64.87433333333334</v>
      </c>
      <c r="AE1017" s="28">
        <f ca="1">[3]!RandTruncNormal(AD1017,VLOOKUP(Y1017,$AZ$1:$BD$4,4,FALSE),0,VLOOKUP(Y1017,$AZ$1:$BD$4,5,FALSE))</f>
        <v>129.80104494793827</v>
      </c>
      <c r="AF1017" s="29">
        <f t="shared" si="120"/>
        <v>-0.22222222222222221</v>
      </c>
      <c r="AG1017" s="29">
        <f t="shared" si="121"/>
        <v>-0.22222222222222221</v>
      </c>
      <c r="AH1017" s="28">
        <f t="shared" si="127"/>
        <v>-14.117777777777777</v>
      </c>
      <c r="AI1017" s="28">
        <f t="shared" si="124"/>
        <v>-14.117777777777777</v>
      </c>
      <c r="AJ1017" s="13">
        <f t="shared" ca="1" si="125"/>
        <v>59.40859541342239</v>
      </c>
      <c r="AK1017" s="68">
        <v>0</v>
      </c>
      <c r="AL1017" s="68">
        <v>0</v>
      </c>
      <c r="AM1017" s="68" t="str">
        <f t="shared" si="126"/>
        <v>Non-Anthropogenic</v>
      </c>
      <c r="AO1017" s="68"/>
      <c r="AP1017" s="68"/>
      <c r="AY1017" s="68"/>
      <c r="AZ1017" s="68"/>
    </row>
    <row r="1018" spans="1:52">
      <c r="A1018" s="27">
        <v>2496</v>
      </c>
      <c r="B1018" s="27" t="s">
        <v>1506</v>
      </c>
      <c r="C1018" s="27" t="s">
        <v>1164</v>
      </c>
      <c r="D1018" s="27">
        <v>14.62762</v>
      </c>
      <c r="E1018" s="27">
        <v>-84.774299999999997</v>
      </c>
      <c r="F1018" s="27" t="s">
        <v>66</v>
      </c>
      <c r="G1018" s="27">
        <v>8</v>
      </c>
      <c r="H1018" s="27" t="s">
        <v>56</v>
      </c>
      <c r="I1018" s="27" t="s">
        <v>54</v>
      </c>
      <c r="J1018" s="27">
        <v>2005</v>
      </c>
      <c r="K1018" s="27" t="s">
        <v>1294</v>
      </c>
      <c r="L1018" s="27" t="s">
        <v>56</v>
      </c>
      <c r="M1018" s="27" t="s">
        <v>66</v>
      </c>
      <c r="N1018" s="27">
        <v>8</v>
      </c>
      <c r="O1018" s="27" t="s">
        <v>53</v>
      </c>
      <c r="P1018" s="27" t="s">
        <v>57</v>
      </c>
      <c r="Q1018" s="27">
        <v>2016</v>
      </c>
      <c r="R1018" s="27" t="s">
        <v>1325</v>
      </c>
      <c r="S1018" s="27" t="s">
        <v>53</v>
      </c>
      <c r="T1018" s="27"/>
      <c r="U1018" s="27"/>
      <c r="V1018" s="27" t="s">
        <v>1506</v>
      </c>
      <c r="W1018" s="27">
        <v>14.62762</v>
      </c>
      <c r="X1018" s="27">
        <v>-84.774299999999997</v>
      </c>
      <c r="Y1018" s="27" t="s">
        <v>1983</v>
      </c>
      <c r="Z1018" s="27" t="s">
        <v>1979</v>
      </c>
      <c r="AA1018" s="27" t="s">
        <v>1928</v>
      </c>
      <c r="AB1018" s="28">
        <f t="shared" si="122"/>
        <v>78.992111111111114</v>
      </c>
      <c r="AC1018" s="28">
        <f ca="1">[3]!RandTruncNormal(AB1018,VLOOKUP(Y1018,$AZ$1:$BD$4,4,FALSE),0,VLOOKUP(Y1018,$AZ$1:$BD$4,5,FALSE))</f>
        <v>46.482112784743407</v>
      </c>
      <c r="AD1018" s="28">
        <f t="shared" si="123"/>
        <v>78.992111111111114</v>
      </c>
      <c r="AE1018" s="28">
        <f ca="1">[3]!RandTruncNormal(AD1018,VLOOKUP(Y1018,$AZ$1:$BD$4,4,FALSE),0,VLOOKUP(Y1018,$AZ$1:$BD$4,5,FALSE))</f>
        <v>97.964385504940694</v>
      </c>
      <c r="AF1018" s="29">
        <f t="shared" si="120"/>
        <v>0</v>
      </c>
      <c r="AG1018" s="29">
        <f t="shared" si="121"/>
        <v>0</v>
      </c>
      <c r="AH1018" s="28">
        <f t="shared" si="127"/>
        <v>0</v>
      </c>
      <c r="AI1018" s="28">
        <f t="shared" si="124"/>
        <v>0</v>
      </c>
      <c r="AJ1018" s="13">
        <f t="shared" ca="1" si="125"/>
        <v>51.482272720197287</v>
      </c>
      <c r="AK1018" s="68">
        <v>1</v>
      </c>
      <c r="AL1018" s="68">
        <v>1</v>
      </c>
      <c r="AM1018" s="68" t="str">
        <f t="shared" si="126"/>
        <v>Anthropogenic_roads_rivers</v>
      </c>
      <c r="AO1018" s="68"/>
      <c r="AP1018" s="68"/>
      <c r="AY1018" s="68"/>
      <c r="AZ1018" s="68"/>
    </row>
    <row r="1019" spans="1:52">
      <c r="A1019" s="27">
        <v>2497</v>
      </c>
      <c r="B1019" s="27" t="s">
        <v>1507</v>
      </c>
      <c r="C1019" s="27" t="s">
        <v>1164</v>
      </c>
      <c r="D1019" s="27">
        <v>14.54208</v>
      </c>
      <c r="E1019" s="27">
        <v>-83.497780000000006</v>
      </c>
      <c r="F1019" s="27" t="s">
        <v>66</v>
      </c>
      <c r="G1019" s="27">
        <v>8</v>
      </c>
      <c r="H1019" s="27" t="s">
        <v>56</v>
      </c>
      <c r="I1019" s="27" t="s">
        <v>54</v>
      </c>
      <c r="J1019" s="27">
        <v>2005</v>
      </c>
      <c r="K1019" s="27" t="s">
        <v>1215</v>
      </c>
      <c r="L1019" s="27" t="s">
        <v>56</v>
      </c>
      <c r="M1019" s="27" t="s">
        <v>66</v>
      </c>
      <c r="N1019" s="27">
        <v>7</v>
      </c>
      <c r="O1019" s="27" t="s">
        <v>53</v>
      </c>
      <c r="P1019" s="27" t="s">
        <v>57</v>
      </c>
      <c r="Q1019" s="27">
        <v>2016</v>
      </c>
      <c r="R1019" s="27" t="s">
        <v>1508</v>
      </c>
      <c r="S1019" s="27" t="s">
        <v>53</v>
      </c>
      <c r="T1019" s="27"/>
      <c r="U1019" s="27"/>
      <c r="V1019" s="27" t="s">
        <v>1507</v>
      </c>
      <c r="W1019" s="27">
        <v>14.54208</v>
      </c>
      <c r="X1019" s="27">
        <v>-83.497780000000006</v>
      </c>
      <c r="Y1019" s="27" t="s">
        <v>1983</v>
      </c>
      <c r="Z1019" s="27" t="s">
        <v>1977</v>
      </c>
      <c r="AA1019" s="27" t="s">
        <v>1929</v>
      </c>
      <c r="AB1019" s="28">
        <f t="shared" si="122"/>
        <v>78.992111111111114</v>
      </c>
      <c r="AC1019" s="28">
        <f ca="1">[3]!RandTruncNormal(AB1019,VLOOKUP(Y1019,$AZ$1:$BD$4,4,FALSE),0,VLOOKUP(Y1019,$AZ$1:$BD$4,5,FALSE))</f>
        <v>156.97337996988725</v>
      </c>
      <c r="AD1019" s="28">
        <f t="shared" si="123"/>
        <v>71.933222222222227</v>
      </c>
      <c r="AE1019" s="28">
        <f ca="1">[3]!RandTruncNormal(AD1019,VLOOKUP(Y1019,$AZ$1:$BD$4,4,FALSE),0,VLOOKUP(Y1019,$AZ$1:$BD$4,5,FALSE))</f>
        <v>81.300002033638236</v>
      </c>
      <c r="AF1019" s="29">
        <f t="shared" si="120"/>
        <v>-0.1111111111111111</v>
      </c>
      <c r="AG1019" s="29">
        <f t="shared" si="121"/>
        <v>0</v>
      </c>
      <c r="AH1019" s="28">
        <f t="shared" si="127"/>
        <v>0</v>
      </c>
      <c r="AI1019" s="28">
        <f t="shared" si="124"/>
        <v>-7.0588888888888883</v>
      </c>
      <c r="AJ1019" s="13">
        <f t="shared" ca="1" si="125"/>
        <v>-75.673377936249011</v>
      </c>
      <c r="AK1019" s="68">
        <v>1</v>
      </c>
      <c r="AL1019" s="68">
        <v>0</v>
      </c>
      <c r="AM1019" s="68" t="str">
        <f t="shared" si="126"/>
        <v>Anthropogenic_rivers</v>
      </c>
      <c r="AO1019" s="68"/>
      <c r="AP1019" s="68"/>
      <c r="AY1019" s="68"/>
      <c r="AZ1019" s="68"/>
    </row>
    <row r="1020" spans="1:52">
      <c r="A1020" s="27">
        <v>2500</v>
      </c>
      <c r="B1020" s="27" t="s">
        <v>1509</v>
      </c>
      <c r="C1020" s="27" t="s">
        <v>1164</v>
      </c>
      <c r="D1020" s="27">
        <v>14.54241</v>
      </c>
      <c r="E1020" s="27">
        <v>-84.263199999999998</v>
      </c>
      <c r="F1020" s="27" t="s">
        <v>65</v>
      </c>
      <c r="G1020" s="27">
        <v>4</v>
      </c>
      <c r="H1020" s="27" t="s">
        <v>56</v>
      </c>
      <c r="I1020" s="27" t="s">
        <v>54</v>
      </c>
      <c r="J1020" s="27">
        <v>2005</v>
      </c>
      <c r="K1020" s="27" t="s">
        <v>1294</v>
      </c>
      <c r="L1020" s="27" t="s">
        <v>56</v>
      </c>
      <c r="M1020" s="27" t="s">
        <v>65</v>
      </c>
      <c r="N1020" s="27">
        <v>6</v>
      </c>
      <c r="O1020" s="27" t="s">
        <v>53</v>
      </c>
      <c r="P1020" s="27" t="s">
        <v>1402</v>
      </c>
      <c r="Q1020" s="27">
        <v>2017</v>
      </c>
      <c r="R1020" s="27"/>
      <c r="S1020" s="27" t="s">
        <v>53</v>
      </c>
      <c r="T1020" s="27"/>
      <c r="U1020" s="27"/>
      <c r="V1020" s="27" t="s">
        <v>1509</v>
      </c>
      <c r="W1020" s="27">
        <v>14.54241</v>
      </c>
      <c r="X1020" s="27">
        <v>-84.263199999999998</v>
      </c>
      <c r="Y1020" s="27" t="s">
        <v>1983</v>
      </c>
      <c r="Z1020" s="27" t="s">
        <v>1982</v>
      </c>
      <c r="AA1020" s="27" t="s">
        <v>1929</v>
      </c>
      <c r="AB1020" s="28">
        <f t="shared" si="122"/>
        <v>50.756555555555551</v>
      </c>
      <c r="AC1020" s="28">
        <f ca="1">[3]!RandTruncNormal(AB1020,VLOOKUP(Y1020,$AZ$1:$BD$4,4,FALSE),0,VLOOKUP(Y1020,$AZ$1:$BD$4,5,FALSE))</f>
        <v>55.742068429911569</v>
      </c>
      <c r="AD1020" s="28">
        <f t="shared" si="123"/>
        <v>64.87433333333334</v>
      </c>
      <c r="AE1020" s="28">
        <f ca="1">[3]!RandTruncNormal(AD1020,VLOOKUP(Y1020,$AZ$1:$BD$4,4,FALSE),0,VLOOKUP(Y1020,$AZ$1:$BD$4,5,FALSE))</f>
        <v>81.20867503729292</v>
      </c>
      <c r="AF1020" s="29">
        <f t="shared" si="120"/>
        <v>0.22222222222222221</v>
      </c>
      <c r="AG1020" s="29">
        <f t="shared" si="121"/>
        <v>0.22222222222222221</v>
      </c>
      <c r="AH1020" s="28">
        <f t="shared" si="127"/>
        <v>14.117777777777777</v>
      </c>
      <c r="AI1020" s="28">
        <f t="shared" si="124"/>
        <v>14.117777777777777</v>
      </c>
      <c r="AJ1020" s="13">
        <f t="shared" ca="1" si="125"/>
        <v>25.466606607381351</v>
      </c>
      <c r="AK1020" s="68">
        <v>0</v>
      </c>
      <c r="AL1020" s="68">
        <v>0</v>
      </c>
      <c r="AM1020" s="68" t="str">
        <f t="shared" si="126"/>
        <v>Non-Anthropogenic</v>
      </c>
      <c r="AO1020" s="68"/>
      <c r="AP1020" s="68"/>
      <c r="AY1020" s="68"/>
      <c r="AZ1020" s="68"/>
    </row>
    <row r="1021" spans="1:52">
      <c r="A1021" s="27">
        <v>2501</v>
      </c>
      <c r="B1021" s="27" t="s">
        <v>1510</v>
      </c>
      <c r="C1021" s="27" t="s">
        <v>1164</v>
      </c>
      <c r="D1021" s="27">
        <v>14.5425</v>
      </c>
      <c r="E1021" s="27">
        <v>-84.518339999999995</v>
      </c>
      <c r="F1021" s="27" t="s">
        <v>66</v>
      </c>
      <c r="G1021" s="27">
        <v>8</v>
      </c>
      <c r="H1021" s="27" t="s">
        <v>56</v>
      </c>
      <c r="I1021" s="27" t="s">
        <v>54</v>
      </c>
      <c r="J1021" s="27">
        <v>2005</v>
      </c>
      <c r="K1021" s="27" t="s">
        <v>1294</v>
      </c>
      <c r="L1021" s="27" t="s">
        <v>56</v>
      </c>
      <c r="M1021" s="27" t="s">
        <v>65</v>
      </c>
      <c r="N1021" s="27">
        <v>6</v>
      </c>
      <c r="O1021" s="27" t="s">
        <v>53</v>
      </c>
      <c r="P1021" s="27" t="s">
        <v>57</v>
      </c>
      <c r="Q1021" s="27">
        <v>2016</v>
      </c>
      <c r="R1021" s="27" t="s">
        <v>1220</v>
      </c>
      <c r="S1021" s="27" t="s">
        <v>53</v>
      </c>
      <c r="T1021" s="27"/>
      <c r="U1021" s="27"/>
      <c r="V1021" s="27" t="s">
        <v>1510</v>
      </c>
      <c r="W1021" s="27">
        <v>14.5425</v>
      </c>
      <c r="X1021" s="27">
        <v>-84.518339999999995</v>
      </c>
      <c r="Y1021" s="27" t="s">
        <v>1983</v>
      </c>
      <c r="Z1021" s="27" t="s">
        <v>1977</v>
      </c>
      <c r="AA1021" s="27" t="s">
        <v>1929</v>
      </c>
      <c r="AB1021" s="28">
        <f t="shared" si="122"/>
        <v>78.992111111111114</v>
      </c>
      <c r="AC1021" s="28">
        <f ca="1">[3]!RandTruncNormal(AB1021,VLOOKUP(Y1021,$AZ$1:$BD$4,4,FALSE),0,VLOOKUP(Y1021,$AZ$1:$BD$4,5,FALSE))</f>
        <v>121.56333221731133</v>
      </c>
      <c r="AD1021" s="28">
        <f t="shared" si="123"/>
        <v>64.87433333333334</v>
      </c>
      <c r="AE1021" s="28">
        <f ca="1">[3]!RandTruncNormal(AD1021,VLOOKUP(Y1021,$AZ$1:$BD$4,4,FALSE),0,VLOOKUP(Y1021,$AZ$1:$BD$4,5,FALSE))</f>
        <v>121.9567962551635</v>
      </c>
      <c r="AF1021" s="29">
        <f t="shared" si="120"/>
        <v>-0.22222222222222221</v>
      </c>
      <c r="AG1021" s="29">
        <f t="shared" si="121"/>
        <v>-0.22222222222222221</v>
      </c>
      <c r="AH1021" s="28">
        <f t="shared" si="127"/>
        <v>-14.117777777777777</v>
      </c>
      <c r="AI1021" s="28">
        <f t="shared" si="124"/>
        <v>-14.117777777777777</v>
      </c>
      <c r="AJ1021" s="13">
        <f t="shared" ca="1" si="125"/>
        <v>0.39346403785216921</v>
      </c>
      <c r="AK1021" s="68">
        <v>0</v>
      </c>
      <c r="AL1021" s="68">
        <v>0</v>
      </c>
      <c r="AM1021" s="68" t="str">
        <f t="shared" si="126"/>
        <v>Non-Anthropogenic</v>
      </c>
      <c r="AO1021" s="68"/>
      <c r="AP1021" s="68"/>
      <c r="AY1021" s="68"/>
      <c r="AZ1021" s="68"/>
    </row>
    <row r="1022" spans="1:52">
      <c r="A1022" s="27">
        <v>2502</v>
      </c>
      <c r="B1022" s="27" t="s">
        <v>1511</v>
      </c>
      <c r="C1022" s="27" t="s">
        <v>1164</v>
      </c>
      <c r="D1022" s="27">
        <v>14.542619999999999</v>
      </c>
      <c r="E1022" s="27">
        <v>-84.773480000000006</v>
      </c>
      <c r="F1022" s="27" t="s">
        <v>66</v>
      </c>
      <c r="G1022" s="27">
        <v>8</v>
      </c>
      <c r="H1022" s="27" t="s">
        <v>61</v>
      </c>
      <c r="I1022" s="27" t="s">
        <v>54</v>
      </c>
      <c r="J1022" s="27">
        <v>2005</v>
      </c>
      <c r="K1022" s="27" t="s">
        <v>1294</v>
      </c>
      <c r="L1022" s="27" t="s">
        <v>56</v>
      </c>
      <c r="M1022" s="27" t="s">
        <v>65</v>
      </c>
      <c r="N1022" s="27">
        <v>6</v>
      </c>
      <c r="O1022" s="27" t="s">
        <v>53</v>
      </c>
      <c r="P1022" s="27" t="s">
        <v>57</v>
      </c>
      <c r="Q1022" s="27">
        <v>2016</v>
      </c>
      <c r="R1022" s="27" t="s">
        <v>1302</v>
      </c>
      <c r="S1022" s="27" t="s">
        <v>53</v>
      </c>
      <c r="T1022" s="27"/>
      <c r="U1022" s="27"/>
      <c r="V1022" s="27" t="s">
        <v>1511</v>
      </c>
      <c r="W1022" s="27">
        <v>14.542619999999999</v>
      </c>
      <c r="X1022" s="27">
        <v>-84.773480000000006</v>
      </c>
      <c r="Y1022" s="27" t="s">
        <v>1983</v>
      </c>
      <c r="Z1022" s="27" t="s">
        <v>1977</v>
      </c>
      <c r="AA1022" s="27" t="s">
        <v>1929</v>
      </c>
      <c r="AB1022" s="28">
        <f t="shared" si="122"/>
        <v>78.992111111111114</v>
      </c>
      <c r="AC1022" s="28">
        <f ca="1">[3]!RandTruncNormal(AB1022,VLOOKUP(Y1022,$AZ$1:$BD$4,4,FALSE),0,VLOOKUP(Y1022,$AZ$1:$BD$4,5,FALSE))</f>
        <v>129.83508154673586</v>
      </c>
      <c r="AD1022" s="28">
        <f t="shared" si="123"/>
        <v>64.87433333333334</v>
      </c>
      <c r="AE1022" s="28">
        <f ca="1">[3]!RandTruncNormal(AD1022,VLOOKUP(Y1022,$AZ$1:$BD$4,4,FALSE),0,VLOOKUP(Y1022,$AZ$1:$BD$4,5,FALSE))</f>
        <v>18.450578728627544</v>
      </c>
      <c r="AF1022" s="29">
        <f t="shared" si="120"/>
        <v>-0.22222222222222221</v>
      </c>
      <c r="AG1022" s="29">
        <f t="shared" si="121"/>
        <v>-0.22222222222222221</v>
      </c>
      <c r="AH1022" s="28">
        <f t="shared" si="127"/>
        <v>-14.117777777777777</v>
      </c>
      <c r="AI1022" s="28">
        <f t="shared" si="124"/>
        <v>-14.117777777777777</v>
      </c>
      <c r="AJ1022" s="13">
        <f t="shared" ca="1" si="125"/>
        <v>-111.38450281810832</v>
      </c>
      <c r="AK1022" s="68">
        <v>0</v>
      </c>
      <c r="AL1022" s="68">
        <v>0</v>
      </c>
      <c r="AM1022" s="68" t="str">
        <f t="shared" si="126"/>
        <v>Non-Anthropogenic</v>
      </c>
      <c r="AO1022" s="68"/>
      <c r="AP1022" s="68"/>
      <c r="AY1022" s="68"/>
      <c r="AZ1022" s="68"/>
    </row>
    <row r="1023" spans="1:52">
      <c r="A1023" s="27">
        <v>2503</v>
      </c>
      <c r="B1023" s="27" t="s">
        <v>1512</v>
      </c>
      <c r="C1023" s="27" t="s">
        <v>1164</v>
      </c>
      <c r="D1023" s="27">
        <v>12.67197</v>
      </c>
      <c r="E1023" s="27">
        <v>-83.796019999999999</v>
      </c>
      <c r="F1023" s="27" t="s">
        <v>66</v>
      </c>
      <c r="G1023" s="27">
        <v>9</v>
      </c>
      <c r="H1023" s="27" t="s">
        <v>53</v>
      </c>
      <c r="I1023" s="27" t="s">
        <v>54</v>
      </c>
      <c r="J1023" s="27">
        <v>2005</v>
      </c>
      <c r="K1023" s="27" t="s">
        <v>1209</v>
      </c>
      <c r="L1023" s="27" t="s">
        <v>56</v>
      </c>
      <c r="M1023" s="27" t="s">
        <v>65</v>
      </c>
      <c r="N1023" s="27">
        <v>6</v>
      </c>
      <c r="O1023" s="27" t="s">
        <v>53</v>
      </c>
      <c r="P1023" s="27" t="s">
        <v>57</v>
      </c>
      <c r="Q1023" s="27">
        <v>2016</v>
      </c>
      <c r="R1023" s="27" t="s">
        <v>1282</v>
      </c>
      <c r="S1023" s="27" t="s">
        <v>53</v>
      </c>
      <c r="T1023" s="27"/>
      <c r="U1023" s="27"/>
      <c r="V1023" s="27" t="s">
        <v>1512</v>
      </c>
      <c r="W1023" s="27">
        <v>12.67197</v>
      </c>
      <c r="X1023" s="27">
        <v>-83.796019999999999</v>
      </c>
      <c r="Y1023" s="27" t="s">
        <v>1983</v>
      </c>
      <c r="Z1023" s="27" t="s">
        <v>1977</v>
      </c>
      <c r="AA1023" s="27" t="s">
        <v>1929</v>
      </c>
      <c r="AB1023" s="28">
        <f t="shared" si="122"/>
        <v>86.051000000000002</v>
      </c>
      <c r="AC1023" s="28">
        <f ca="1">[3]!RandTruncNormal(AB1023,VLOOKUP(Y1023,$AZ$1:$BD$4,4,FALSE),0,VLOOKUP(Y1023,$AZ$1:$BD$4,5,FALSE))</f>
        <v>112.05337194879864</v>
      </c>
      <c r="AD1023" s="28">
        <f t="shared" si="123"/>
        <v>64.87433333333334</v>
      </c>
      <c r="AE1023" s="28">
        <f ca="1">[3]!RandTruncNormal(AD1023,VLOOKUP(Y1023,$AZ$1:$BD$4,4,FALSE),0,VLOOKUP(Y1023,$AZ$1:$BD$4,5,FALSE))</f>
        <v>91.718774519402828</v>
      </c>
      <c r="AF1023" s="29">
        <f t="shared" si="120"/>
        <v>-0.33333333333333331</v>
      </c>
      <c r="AG1023" s="29">
        <f t="shared" si="121"/>
        <v>-0.33333333333333331</v>
      </c>
      <c r="AH1023" s="28">
        <f t="shared" si="127"/>
        <v>-21.176666666666666</v>
      </c>
      <c r="AI1023" s="28">
        <f t="shared" si="124"/>
        <v>-21.176666666666666</v>
      </c>
      <c r="AJ1023" s="13">
        <f t="shared" ca="1" si="125"/>
        <v>-20.334597429395814</v>
      </c>
      <c r="AK1023" s="68">
        <v>1</v>
      </c>
      <c r="AL1023" s="68">
        <v>0</v>
      </c>
      <c r="AM1023" s="68" t="str">
        <f t="shared" si="126"/>
        <v>Anthropogenic_rivers</v>
      </c>
      <c r="AO1023" s="68"/>
      <c r="AP1023" s="68"/>
      <c r="AY1023" s="68"/>
      <c r="AZ1023" s="68"/>
    </row>
    <row r="1024" spans="1:52">
      <c r="A1024" s="27">
        <v>2505</v>
      </c>
      <c r="B1024" s="27" t="s">
        <v>1514</v>
      </c>
      <c r="C1024" s="27" t="s">
        <v>1164</v>
      </c>
      <c r="D1024" s="27">
        <v>14.457179999999999</v>
      </c>
      <c r="E1024" s="27">
        <v>-83.669150000000002</v>
      </c>
      <c r="F1024" s="27" t="s">
        <v>68</v>
      </c>
      <c r="G1024" s="27">
        <v>6</v>
      </c>
      <c r="H1024" s="27" t="s">
        <v>56</v>
      </c>
      <c r="I1024" s="27" t="s">
        <v>54</v>
      </c>
      <c r="J1024" s="27">
        <v>2005</v>
      </c>
      <c r="K1024" s="27" t="s">
        <v>1294</v>
      </c>
      <c r="L1024" s="27" t="s">
        <v>56</v>
      </c>
      <c r="M1024" s="27" t="s">
        <v>70</v>
      </c>
      <c r="N1024" s="27">
        <v>7</v>
      </c>
      <c r="O1024" s="27" t="s">
        <v>53</v>
      </c>
      <c r="P1024" s="27" t="s">
        <v>57</v>
      </c>
      <c r="Q1024" s="27">
        <v>2016</v>
      </c>
      <c r="R1024" s="27" t="s">
        <v>1515</v>
      </c>
      <c r="S1024" s="27" t="s">
        <v>53</v>
      </c>
      <c r="T1024" s="27"/>
      <c r="U1024" s="27"/>
      <c r="V1024" s="27" t="s">
        <v>1514</v>
      </c>
      <c r="W1024" s="27">
        <v>14.457179999999999</v>
      </c>
      <c r="X1024" s="27">
        <v>-83.669150000000002</v>
      </c>
      <c r="Y1024" s="27" t="s">
        <v>1976</v>
      </c>
      <c r="Z1024" s="27" t="s">
        <v>1982</v>
      </c>
      <c r="AA1024" s="27" t="s">
        <v>1929</v>
      </c>
      <c r="AB1024" s="28">
        <f t="shared" si="122"/>
        <v>23.308866666666663</v>
      </c>
      <c r="AC1024" s="28">
        <f ca="1">[3]!RandTruncNormal(AB1024,VLOOKUP(Y1024,$AZ$1:$BD$4,4,FALSE),0,VLOOKUP(Y1024,$AZ$1:$BD$4,5,FALSE))</f>
        <v>25.135260224790752</v>
      </c>
      <c r="AD1024" s="28">
        <f t="shared" si="123"/>
        <v>27.193677777777776</v>
      </c>
      <c r="AE1024" s="28">
        <f ca="1">[3]!RandTruncNormal(AD1024,VLOOKUP(Y1024,$AZ$1:$BD$4,4,FALSE),0,VLOOKUP(Y1024,$AZ$1:$BD$4,5,FALSE))</f>
        <v>47.911400700584075</v>
      </c>
      <c r="AF1024" s="29">
        <f t="shared" si="120"/>
        <v>0.1111111111111111</v>
      </c>
      <c r="AG1024" s="29">
        <f t="shared" si="121"/>
        <v>0</v>
      </c>
      <c r="AH1024" s="28">
        <f t="shared" si="127"/>
        <v>0</v>
      </c>
      <c r="AI1024" s="28">
        <f t="shared" si="124"/>
        <v>3.8848111111111105</v>
      </c>
      <c r="AJ1024" s="13">
        <f t="shared" ca="1" si="125"/>
        <v>22.776140475793323</v>
      </c>
      <c r="AK1024" s="68">
        <v>0</v>
      </c>
      <c r="AL1024" s="68">
        <v>0</v>
      </c>
      <c r="AM1024" s="68" t="str">
        <f t="shared" si="126"/>
        <v>Non-Anthropogenic</v>
      </c>
      <c r="AO1024" s="68"/>
      <c r="AP1024" s="68"/>
      <c r="AY1024" s="68"/>
      <c r="AZ1024" s="68"/>
    </row>
    <row r="1025" spans="1:52">
      <c r="A1025" s="27">
        <v>2507</v>
      </c>
      <c r="B1025" s="27" t="s">
        <v>1517</v>
      </c>
      <c r="C1025" s="27" t="s">
        <v>1164</v>
      </c>
      <c r="D1025" s="27">
        <v>14.45739</v>
      </c>
      <c r="E1025" s="27">
        <v>-84.179230000000004</v>
      </c>
      <c r="F1025" s="27" t="s">
        <v>65</v>
      </c>
      <c r="G1025" s="27">
        <v>3</v>
      </c>
      <c r="H1025" s="27" t="s">
        <v>56</v>
      </c>
      <c r="I1025" s="27" t="s">
        <v>54</v>
      </c>
      <c r="J1025" s="27">
        <v>2005</v>
      </c>
      <c r="K1025" s="27" t="s">
        <v>1294</v>
      </c>
      <c r="L1025" s="27" t="s">
        <v>56</v>
      </c>
      <c r="M1025" s="27" t="s">
        <v>66</v>
      </c>
      <c r="N1025" s="27">
        <v>8</v>
      </c>
      <c r="O1025" s="27" t="s">
        <v>53</v>
      </c>
      <c r="P1025" s="27" t="s">
        <v>57</v>
      </c>
      <c r="Q1025" s="27">
        <v>2016</v>
      </c>
      <c r="R1025" s="27" t="s">
        <v>1518</v>
      </c>
      <c r="S1025" s="27" t="s">
        <v>53</v>
      </c>
      <c r="T1025" s="27"/>
      <c r="U1025" s="27"/>
      <c r="V1025" s="27" t="s">
        <v>1517</v>
      </c>
      <c r="W1025" s="27">
        <v>14.45739</v>
      </c>
      <c r="X1025" s="27">
        <v>-84.179230000000004</v>
      </c>
      <c r="Y1025" s="27" t="s">
        <v>1983</v>
      </c>
      <c r="Z1025" s="27" t="s">
        <v>1982</v>
      </c>
      <c r="AA1025" s="27" t="s">
        <v>1929</v>
      </c>
      <c r="AB1025" s="28">
        <f t="shared" si="122"/>
        <v>43.697666666666663</v>
      </c>
      <c r="AC1025" s="28">
        <f ca="1">[3]!RandTruncNormal(AB1025,VLOOKUP(Y1025,$AZ$1:$BD$4,4,FALSE),0,VLOOKUP(Y1025,$AZ$1:$BD$4,5,FALSE))</f>
        <v>30.879401334974585</v>
      </c>
      <c r="AD1025" s="28">
        <f t="shared" si="123"/>
        <v>78.992111111111114</v>
      </c>
      <c r="AE1025" s="28">
        <f ca="1">[3]!RandTruncNormal(AD1025,VLOOKUP(Y1025,$AZ$1:$BD$4,4,FALSE),0,VLOOKUP(Y1025,$AZ$1:$BD$4,5,FALSE))</f>
        <v>36.178189981964543</v>
      </c>
      <c r="AF1025" s="29">
        <f t="shared" si="120"/>
        <v>0.55555555555555558</v>
      </c>
      <c r="AG1025" s="29">
        <f t="shared" si="121"/>
        <v>0.55555555555555558</v>
      </c>
      <c r="AH1025" s="28">
        <f t="shared" si="127"/>
        <v>35.294444444444444</v>
      </c>
      <c r="AI1025" s="28">
        <f t="shared" si="124"/>
        <v>35.294444444444444</v>
      </c>
      <c r="AJ1025" s="13">
        <f t="shared" ca="1" si="125"/>
        <v>5.2987886469899586</v>
      </c>
      <c r="AK1025" s="68">
        <v>1</v>
      </c>
      <c r="AL1025" s="68">
        <v>0</v>
      </c>
      <c r="AM1025" s="68" t="str">
        <f t="shared" si="126"/>
        <v>Anthropogenic_rivers</v>
      </c>
      <c r="AO1025" s="68"/>
      <c r="AP1025" s="68"/>
      <c r="AY1025" s="68"/>
      <c r="AZ1025" s="68"/>
    </row>
    <row r="1026" spans="1:52">
      <c r="A1026" s="27">
        <v>2509</v>
      </c>
      <c r="B1026" s="27" t="s">
        <v>1519</v>
      </c>
      <c r="C1026" s="27" t="s">
        <v>1164</v>
      </c>
      <c r="D1026" s="27">
        <v>14.45759</v>
      </c>
      <c r="E1026" s="27">
        <v>-84.689319999999995</v>
      </c>
      <c r="F1026" s="27" t="s">
        <v>65</v>
      </c>
      <c r="G1026" s="27">
        <v>4</v>
      </c>
      <c r="H1026" s="27" t="s">
        <v>56</v>
      </c>
      <c r="I1026" s="27" t="s">
        <v>54</v>
      </c>
      <c r="J1026" s="27">
        <v>2005</v>
      </c>
      <c r="K1026" s="27" t="s">
        <v>1310</v>
      </c>
      <c r="L1026" s="27" t="s">
        <v>56</v>
      </c>
      <c r="M1026" s="27" t="s">
        <v>65</v>
      </c>
      <c r="N1026" s="27">
        <v>6</v>
      </c>
      <c r="O1026" s="27" t="s">
        <v>53</v>
      </c>
      <c r="P1026" s="27" t="s">
        <v>57</v>
      </c>
      <c r="Q1026" s="27">
        <v>2016</v>
      </c>
      <c r="R1026" s="27" t="s">
        <v>1337</v>
      </c>
      <c r="S1026" s="27" t="s">
        <v>53</v>
      </c>
      <c r="T1026" s="27"/>
      <c r="U1026" s="27"/>
      <c r="V1026" s="27" t="s">
        <v>1519</v>
      </c>
      <c r="W1026" s="27">
        <v>14.45759</v>
      </c>
      <c r="X1026" s="27">
        <v>-84.689319999999995</v>
      </c>
      <c r="Y1026" s="27" t="s">
        <v>1983</v>
      </c>
      <c r="Z1026" s="27" t="s">
        <v>1982</v>
      </c>
      <c r="AA1026" s="27" t="s">
        <v>1929</v>
      </c>
      <c r="AB1026" s="28">
        <f t="shared" si="122"/>
        <v>50.756555555555551</v>
      </c>
      <c r="AC1026" s="28">
        <f ca="1">[3]!RandTruncNormal(AB1026,VLOOKUP(Y1026,$AZ$1:$BD$4,4,FALSE),0,VLOOKUP(Y1026,$AZ$1:$BD$4,5,FALSE))</f>
        <v>57.888280218071465</v>
      </c>
      <c r="AD1026" s="28">
        <f t="shared" si="123"/>
        <v>64.87433333333334</v>
      </c>
      <c r="AE1026" s="28">
        <f ca="1">[3]!RandTruncNormal(AD1026,VLOOKUP(Y1026,$AZ$1:$BD$4,4,FALSE),0,VLOOKUP(Y1026,$AZ$1:$BD$4,5,FALSE))</f>
        <v>114.40606610324545</v>
      </c>
      <c r="AF1026" s="29">
        <f t="shared" ref="AF1026:AF1089" si="128">(N1026-G1026)/9</f>
        <v>0.22222222222222221</v>
      </c>
      <c r="AG1026" s="29">
        <f t="shared" ref="AG1026:AG1089" si="129">+IF(OR(AF1026=1/9,AF1026=-1/9,AF1026=0),0,AF1026)</f>
        <v>0.22222222222222221</v>
      </c>
      <c r="AH1026" s="28">
        <f t="shared" si="127"/>
        <v>14.117777777777777</v>
      </c>
      <c r="AI1026" s="28">
        <f t="shared" si="124"/>
        <v>14.117777777777777</v>
      </c>
      <c r="AJ1026" s="13">
        <f t="shared" ca="1" si="125"/>
        <v>56.517785885173986</v>
      </c>
      <c r="AK1026" s="68">
        <v>0</v>
      </c>
      <c r="AL1026" s="68">
        <v>0</v>
      </c>
      <c r="AM1026" s="68" t="str">
        <f t="shared" si="126"/>
        <v>Non-Anthropogenic</v>
      </c>
      <c r="AO1026" s="68"/>
      <c r="AP1026" s="68"/>
      <c r="AY1026" s="68"/>
      <c r="AZ1026" s="68"/>
    </row>
    <row r="1027" spans="1:52">
      <c r="A1027" s="27">
        <v>2510</v>
      </c>
      <c r="B1027" s="27" t="s">
        <v>1520</v>
      </c>
      <c r="C1027" s="27" t="s">
        <v>1164</v>
      </c>
      <c r="D1027" s="27">
        <v>14.457700000000001</v>
      </c>
      <c r="E1027" s="27">
        <v>-84.944360000000003</v>
      </c>
      <c r="F1027" s="27" t="s">
        <v>66</v>
      </c>
      <c r="G1027" s="27">
        <v>7</v>
      </c>
      <c r="H1027" s="27" t="s">
        <v>56</v>
      </c>
      <c r="I1027" s="27" t="s">
        <v>54</v>
      </c>
      <c r="J1027" s="27">
        <v>2005</v>
      </c>
      <c r="K1027" s="27" t="s">
        <v>1310</v>
      </c>
      <c r="L1027" s="27" t="s">
        <v>56</v>
      </c>
      <c r="M1027" s="27" t="s">
        <v>65</v>
      </c>
      <c r="N1027" s="27">
        <v>5</v>
      </c>
      <c r="O1027" s="27" t="s">
        <v>53</v>
      </c>
      <c r="P1027" s="27" t="s">
        <v>57</v>
      </c>
      <c r="Q1027" s="27">
        <v>2016</v>
      </c>
      <c r="R1027" s="27" t="s">
        <v>1341</v>
      </c>
      <c r="S1027" s="27" t="s">
        <v>53</v>
      </c>
      <c r="T1027" s="27"/>
      <c r="U1027" s="27"/>
      <c r="V1027" s="27" t="s">
        <v>1520</v>
      </c>
      <c r="W1027" s="27">
        <v>14.457700000000001</v>
      </c>
      <c r="X1027" s="27">
        <v>-84.944360000000003</v>
      </c>
      <c r="Y1027" s="27" t="s">
        <v>1983</v>
      </c>
      <c r="Z1027" s="27" t="s">
        <v>1977</v>
      </c>
      <c r="AA1027" s="27" t="s">
        <v>1929</v>
      </c>
      <c r="AB1027" s="28">
        <f t="shared" ref="AB1027:AB1090" si="130">VLOOKUP(Y1027,$AZ$1:$BD$4,2,FALSE)*(G1027/9)+VLOOKUP(Y1027,$AZ$1:$BD$4,3,FALSE)</f>
        <v>71.933222222222227</v>
      </c>
      <c r="AC1027" s="28">
        <f ca="1">[3]!RandTruncNormal(AB1027,VLOOKUP(Y1027,$AZ$1:$BD$4,4,FALSE),0,VLOOKUP(Y1027,$AZ$1:$BD$4,5,FALSE))</f>
        <v>50.364599716170993</v>
      </c>
      <c r="AD1027" s="28">
        <f t="shared" ref="AD1027:AD1090" si="131">VLOOKUP(Y1027,$AZ$1:$BD$4,2,FALSE)*(N1027/9)+VLOOKUP(Y1027,$AZ$1:$BD$4,3,FALSE)</f>
        <v>57.815444444444445</v>
      </c>
      <c r="AE1027" s="28">
        <f ca="1">[3]!RandTruncNormal(AD1027,VLOOKUP(Y1027,$AZ$1:$BD$4,4,FALSE),0,VLOOKUP(Y1027,$AZ$1:$BD$4,5,FALSE))</f>
        <v>18.351125165203015</v>
      </c>
      <c r="AF1027" s="29">
        <f t="shared" si="128"/>
        <v>-0.22222222222222221</v>
      </c>
      <c r="AG1027" s="29">
        <f t="shared" si="129"/>
        <v>-0.22222222222222221</v>
      </c>
      <c r="AH1027" s="28">
        <f t="shared" si="127"/>
        <v>-14.117777777777777</v>
      </c>
      <c r="AI1027" s="28">
        <f t="shared" ref="AI1027:AI1090" si="132">VLOOKUP(Y1027,$AZ$1:$BD$4,2,FALSE)*AF1027</f>
        <v>-14.117777777777777</v>
      </c>
      <c r="AJ1027" s="13">
        <f t="shared" ref="AJ1027:AJ1090" ca="1" si="133">AE1027-AC1027</f>
        <v>-32.013474550967977</v>
      </c>
      <c r="AK1027" s="68">
        <v>0</v>
      </c>
      <c r="AL1027" s="68">
        <v>0</v>
      </c>
      <c r="AM1027" s="68" t="str">
        <f t="shared" ref="AM1027:AM1090" si="134">IF(AND(AK1027=0,AL1027=0),"Non-Anthropogenic",IF(AND(AK1027=1,AL1027=0),"Anthropogenic_rivers",IF(AND(AK1027=0,AL1027=1),"Anthopogenic_roads",IF(AND(AK1027=1,AL1027=1),"Anthropogenic_roads_rivers",0))))</f>
        <v>Non-Anthropogenic</v>
      </c>
      <c r="AO1027" s="68"/>
      <c r="AP1027" s="68"/>
      <c r="AY1027" s="68"/>
      <c r="AZ1027" s="68"/>
    </row>
    <row r="1028" spans="1:52">
      <c r="A1028" s="27">
        <v>2513</v>
      </c>
      <c r="B1028" s="27" t="s">
        <v>1521</v>
      </c>
      <c r="C1028" s="27" t="s">
        <v>1164</v>
      </c>
      <c r="D1028" s="27">
        <v>14.372299999999999</v>
      </c>
      <c r="E1028" s="27">
        <v>-83.923069999999996</v>
      </c>
      <c r="F1028" s="27" t="s">
        <v>65</v>
      </c>
      <c r="G1028" s="27">
        <v>5</v>
      </c>
      <c r="H1028" s="27" t="s">
        <v>56</v>
      </c>
      <c r="I1028" s="27" t="s">
        <v>54</v>
      </c>
      <c r="J1028" s="27">
        <v>2005</v>
      </c>
      <c r="K1028" s="27" t="s">
        <v>1219</v>
      </c>
      <c r="L1028" s="27" t="s">
        <v>56</v>
      </c>
      <c r="M1028" s="27" t="s">
        <v>65</v>
      </c>
      <c r="N1028" s="27">
        <v>4</v>
      </c>
      <c r="O1028" s="27" t="s">
        <v>53</v>
      </c>
      <c r="P1028" s="27" t="s">
        <v>57</v>
      </c>
      <c r="Q1028" s="27">
        <v>2015</v>
      </c>
      <c r="R1028" s="27" t="s">
        <v>1329</v>
      </c>
      <c r="S1028" s="27" t="s">
        <v>53</v>
      </c>
      <c r="T1028" s="27"/>
      <c r="U1028" s="27"/>
      <c r="V1028" s="27" t="s">
        <v>1521</v>
      </c>
      <c r="W1028" s="27">
        <v>14.372299999999999</v>
      </c>
      <c r="X1028" s="27">
        <v>-83.923069999999996</v>
      </c>
      <c r="Y1028" s="27" t="s">
        <v>1983</v>
      </c>
      <c r="Z1028" s="27" t="s">
        <v>1977</v>
      </c>
      <c r="AA1028" s="27" t="s">
        <v>1929</v>
      </c>
      <c r="AB1028" s="28">
        <f t="shared" si="130"/>
        <v>57.815444444444445</v>
      </c>
      <c r="AC1028" s="28">
        <f ca="1">[3]!RandTruncNormal(AB1028,VLOOKUP(Y1028,$AZ$1:$BD$4,4,FALSE),0,VLOOKUP(Y1028,$AZ$1:$BD$4,5,FALSE))</f>
        <v>39.199120299198349</v>
      </c>
      <c r="AD1028" s="28">
        <f t="shared" si="131"/>
        <v>50.756555555555551</v>
      </c>
      <c r="AE1028" s="28">
        <f ca="1">[3]!RandTruncNormal(AD1028,VLOOKUP(Y1028,$AZ$1:$BD$4,4,FALSE),0,VLOOKUP(Y1028,$AZ$1:$BD$4,5,FALSE))</f>
        <v>67.580652534912787</v>
      </c>
      <c r="AF1028" s="29">
        <f t="shared" si="128"/>
        <v>-0.1111111111111111</v>
      </c>
      <c r="AG1028" s="29">
        <f t="shared" si="129"/>
        <v>0</v>
      </c>
      <c r="AH1028" s="28">
        <f t="shared" ref="AH1028:AH1091" si="135">VLOOKUP(Y1028,$AZ$1:$BD$4,2,FALSE)*AG1028</f>
        <v>0</v>
      </c>
      <c r="AI1028" s="28">
        <f t="shared" si="132"/>
        <v>-7.0588888888888883</v>
      </c>
      <c r="AJ1028" s="13">
        <f t="shared" ca="1" si="133"/>
        <v>28.381532235714438</v>
      </c>
      <c r="AK1028" s="68">
        <v>1</v>
      </c>
      <c r="AL1028" s="68">
        <v>0</v>
      </c>
      <c r="AM1028" s="68" t="str">
        <f t="shared" si="134"/>
        <v>Anthropogenic_rivers</v>
      </c>
      <c r="AO1028" s="68"/>
      <c r="AP1028" s="68"/>
      <c r="AY1028" s="68"/>
      <c r="AZ1028" s="68"/>
    </row>
    <row r="1029" spans="1:52">
      <c r="A1029" s="27">
        <v>2515</v>
      </c>
      <c r="B1029" s="27" t="s">
        <v>1522</v>
      </c>
      <c r="C1029" s="27" t="s">
        <v>1164</v>
      </c>
      <c r="D1029" s="27">
        <v>14.37238</v>
      </c>
      <c r="E1029" s="27">
        <v>-84.178210000000007</v>
      </c>
      <c r="F1029" s="27" t="s">
        <v>66</v>
      </c>
      <c r="G1029" s="27">
        <v>9</v>
      </c>
      <c r="H1029" s="27" t="s">
        <v>56</v>
      </c>
      <c r="I1029" s="27" t="s">
        <v>54</v>
      </c>
      <c r="J1029" s="27">
        <v>2005</v>
      </c>
      <c r="K1029" s="27" t="s">
        <v>1219</v>
      </c>
      <c r="L1029" s="27" t="s">
        <v>56</v>
      </c>
      <c r="M1029" s="27" t="s">
        <v>66</v>
      </c>
      <c r="N1029" s="27">
        <v>8</v>
      </c>
      <c r="O1029" s="27" t="s">
        <v>53</v>
      </c>
      <c r="P1029" s="27" t="s">
        <v>57</v>
      </c>
      <c r="Q1029" s="27">
        <v>2015</v>
      </c>
      <c r="R1029" s="27" t="s">
        <v>1518</v>
      </c>
      <c r="S1029" s="27" t="s">
        <v>53</v>
      </c>
      <c r="T1029" s="27"/>
      <c r="U1029" s="27"/>
      <c r="V1029" s="27" t="s">
        <v>1522</v>
      </c>
      <c r="W1029" s="27">
        <v>14.37238</v>
      </c>
      <c r="X1029" s="27">
        <v>-84.178210000000007</v>
      </c>
      <c r="Y1029" s="27" t="s">
        <v>1983</v>
      </c>
      <c r="Z1029" s="27" t="s">
        <v>1977</v>
      </c>
      <c r="AA1029" s="27" t="s">
        <v>1929</v>
      </c>
      <c r="AB1029" s="28">
        <f t="shared" si="130"/>
        <v>86.051000000000002</v>
      </c>
      <c r="AC1029" s="28">
        <f ca="1">[3]!RandTruncNormal(AB1029,VLOOKUP(Y1029,$AZ$1:$BD$4,4,FALSE),0,VLOOKUP(Y1029,$AZ$1:$BD$4,5,FALSE))</f>
        <v>96.022572696486918</v>
      </c>
      <c r="AD1029" s="28">
        <f t="shared" si="131"/>
        <v>78.992111111111114</v>
      </c>
      <c r="AE1029" s="28">
        <f ca="1">[3]!RandTruncNormal(AD1029,VLOOKUP(Y1029,$AZ$1:$BD$4,4,FALSE),0,VLOOKUP(Y1029,$AZ$1:$BD$4,5,FALSE))</f>
        <v>109.01235810258234</v>
      </c>
      <c r="AF1029" s="29">
        <f t="shared" si="128"/>
        <v>-0.1111111111111111</v>
      </c>
      <c r="AG1029" s="29">
        <f t="shared" si="129"/>
        <v>0</v>
      </c>
      <c r="AH1029" s="28">
        <f t="shared" si="135"/>
        <v>0</v>
      </c>
      <c r="AI1029" s="28">
        <f t="shared" si="132"/>
        <v>-7.0588888888888883</v>
      </c>
      <c r="AJ1029" s="13">
        <f t="shared" ca="1" si="133"/>
        <v>12.989785406095422</v>
      </c>
      <c r="AK1029" s="68">
        <v>0</v>
      </c>
      <c r="AL1029" s="68">
        <v>0</v>
      </c>
      <c r="AM1029" s="68" t="str">
        <f t="shared" si="134"/>
        <v>Non-Anthropogenic</v>
      </c>
      <c r="AO1029" s="68"/>
      <c r="AP1029" s="68"/>
      <c r="AY1029" s="68"/>
      <c r="AZ1029" s="68"/>
    </row>
    <row r="1030" spans="1:52">
      <c r="A1030" s="27">
        <v>2516</v>
      </c>
      <c r="B1030" s="27" t="s">
        <v>1523</v>
      </c>
      <c r="C1030" s="27" t="s">
        <v>1164</v>
      </c>
      <c r="D1030" s="27">
        <v>14.3725</v>
      </c>
      <c r="E1030" s="27">
        <v>-84.433340000000001</v>
      </c>
      <c r="F1030" s="27" t="s">
        <v>66</v>
      </c>
      <c r="G1030" s="27">
        <v>9</v>
      </c>
      <c r="H1030" s="27" t="s">
        <v>56</v>
      </c>
      <c r="I1030" s="27" t="s">
        <v>54</v>
      </c>
      <c r="J1030" s="27">
        <v>2005</v>
      </c>
      <c r="K1030" s="27" t="s">
        <v>1219</v>
      </c>
      <c r="L1030" s="27" t="s">
        <v>56</v>
      </c>
      <c r="M1030" s="27" t="s">
        <v>66</v>
      </c>
      <c r="N1030" s="27">
        <v>8</v>
      </c>
      <c r="O1030" s="27" t="s">
        <v>53</v>
      </c>
      <c r="P1030" s="27" t="s">
        <v>57</v>
      </c>
      <c r="Q1030" s="27">
        <v>2016</v>
      </c>
      <c r="R1030" s="27" t="s">
        <v>1335</v>
      </c>
      <c r="S1030" s="27" t="s">
        <v>53</v>
      </c>
      <c r="T1030" s="27"/>
      <c r="U1030" s="27"/>
      <c r="V1030" s="27" t="s">
        <v>1523</v>
      </c>
      <c r="W1030" s="27">
        <v>14.3725</v>
      </c>
      <c r="X1030" s="27">
        <v>-84.433340000000001</v>
      </c>
      <c r="Y1030" s="27" t="s">
        <v>1983</v>
      </c>
      <c r="Z1030" s="27" t="s">
        <v>1977</v>
      </c>
      <c r="AA1030" s="27" t="s">
        <v>1929</v>
      </c>
      <c r="AB1030" s="28">
        <f t="shared" si="130"/>
        <v>86.051000000000002</v>
      </c>
      <c r="AC1030" s="28">
        <f ca="1">[3]!RandTruncNormal(AB1030,VLOOKUP(Y1030,$AZ$1:$BD$4,4,FALSE),0,VLOOKUP(Y1030,$AZ$1:$BD$4,5,FALSE))</f>
        <v>87.240241134668409</v>
      </c>
      <c r="AD1030" s="28">
        <f t="shared" si="131"/>
        <v>78.992111111111114</v>
      </c>
      <c r="AE1030" s="28">
        <f ca="1">[3]!RandTruncNormal(AD1030,VLOOKUP(Y1030,$AZ$1:$BD$4,4,FALSE),0,VLOOKUP(Y1030,$AZ$1:$BD$4,5,FALSE))</f>
        <v>109.39942231657902</v>
      </c>
      <c r="AF1030" s="29">
        <f t="shared" si="128"/>
        <v>-0.1111111111111111</v>
      </c>
      <c r="AG1030" s="29">
        <f t="shared" si="129"/>
        <v>0</v>
      </c>
      <c r="AH1030" s="28">
        <f t="shared" si="135"/>
        <v>0</v>
      </c>
      <c r="AI1030" s="28">
        <f t="shared" si="132"/>
        <v>-7.0588888888888883</v>
      </c>
      <c r="AJ1030" s="13">
        <f t="shared" ca="1" si="133"/>
        <v>22.159181181910611</v>
      </c>
      <c r="AK1030" s="68">
        <v>1</v>
      </c>
      <c r="AL1030" s="68">
        <v>0</v>
      </c>
      <c r="AM1030" s="68" t="str">
        <f t="shared" si="134"/>
        <v>Anthropogenic_rivers</v>
      </c>
      <c r="AO1030" s="68"/>
      <c r="AP1030" s="68"/>
      <c r="AY1030" s="68"/>
      <c r="AZ1030" s="68"/>
    </row>
    <row r="1031" spans="1:52">
      <c r="A1031" s="27">
        <v>2517</v>
      </c>
      <c r="B1031" s="27" t="s">
        <v>1524</v>
      </c>
      <c r="C1031" s="27" t="s">
        <v>1164</v>
      </c>
      <c r="D1031" s="27">
        <v>14.372590000000001</v>
      </c>
      <c r="E1031" s="27">
        <v>-84.688479999999998</v>
      </c>
      <c r="F1031" s="27" t="s">
        <v>66</v>
      </c>
      <c r="G1031" s="27">
        <v>8</v>
      </c>
      <c r="H1031" s="27" t="s">
        <v>56</v>
      </c>
      <c r="I1031" s="27" t="s">
        <v>54</v>
      </c>
      <c r="J1031" s="27">
        <v>2005</v>
      </c>
      <c r="K1031" s="27" t="s">
        <v>1219</v>
      </c>
      <c r="L1031" s="27" t="s">
        <v>56</v>
      </c>
      <c r="M1031" s="27" t="s">
        <v>66</v>
      </c>
      <c r="N1031" s="27">
        <v>7</v>
      </c>
      <c r="O1031" s="27" t="s">
        <v>53</v>
      </c>
      <c r="P1031" s="27" t="s">
        <v>57</v>
      </c>
      <c r="Q1031" s="27">
        <v>2016</v>
      </c>
      <c r="R1031" s="27" t="s">
        <v>1337</v>
      </c>
      <c r="S1031" s="27" t="s">
        <v>53</v>
      </c>
      <c r="T1031" s="27"/>
      <c r="U1031" s="27"/>
      <c r="V1031" s="27" t="s">
        <v>1524</v>
      </c>
      <c r="W1031" s="27">
        <v>14.372590000000001</v>
      </c>
      <c r="X1031" s="27">
        <v>-84.688479999999998</v>
      </c>
      <c r="Y1031" s="27" t="s">
        <v>1983</v>
      </c>
      <c r="Z1031" s="27" t="s">
        <v>1977</v>
      </c>
      <c r="AA1031" s="27" t="s">
        <v>1929</v>
      </c>
      <c r="AB1031" s="28">
        <f t="shared" si="130"/>
        <v>78.992111111111114</v>
      </c>
      <c r="AC1031" s="28">
        <f ca="1">[3]!RandTruncNormal(AB1031,VLOOKUP(Y1031,$AZ$1:$BD$4,4,FALSE),0,VLOOKUP(Y1031,$AZ$1:$BD$4,5,FALSE))</f>
        <v>63.139062985069991</v>
      </c>
      <c r="AD1031" s="28">
        <f t="shared" si="131"/>
        <v>71.933222222222227</v>
      </c>
      <c r="AE1031" s="28">
        <f ca="1">[3]!RandTruncNormal(AD1031,VLOOKUP(Y1031,$AZ$1:$BD$4,4,FALSE),0,VLOOKUP(Y1031,$AZ$1:$BD$4,5,FALSE))</f>
        <v>80.871354752692014</v>
      </c>
      <c r="AF1031" s="29">
        <f t="shared" si="128"/>
        <v>-0.1111111111111111</v>
      </c>
      <c r="AG1031" s="29">
        <f t="shared" si="129"/>
        <v>0</v>
      </c>
      <c r="AH1031" s="28">
        <f t="shared" si="135"/>
        <v>0</v>
      </c>
      <c r="AI1031" s="28">
        <f t="shared" si="132"/>
        <v>-7.0588888888888883</v>
      </c>
      <c r="AJ1031" s="13">
        <f t="shared" ca="1" si="133"/>
        <v>17.732291767622023</v>
      </c>
      <c r="AK1031" s="68">
        <v>0</v>
      </c>
      <c r="AL1031" s="68">
        <v>0</v>
      </c>
      <c r="AM1031" s="68" t="str">
        <f t="shared" si="134"/>
        <v>Non-Anthropogenic</v>
      </c>
      <c r="AO1031" s="68"/>
      <c r="AP1031" s="68"/>
      <c r="AY1031" s="68"/>
      <c r="AZ1031" s="68"/>
    </row>
    <row r="1032" spans="1:52">
      <c r="A1032" s="27">
        <v>2518</v>
      </c>
      <c r="B1032" s="27" t="s">
        <v>1525</v>
      </c>
      <c r="C1032" s="27" t="s">
        <v>1164</v>
      </c>
      <c r="D1032" s="27">
        <v>14.37266</v>
      </c>
      <c r="E1032" s="27">
        <v>-84.858580000000003</v>
      </c>
      <c r="F1032" s="27" t="s">
        <v>65</v>
      </c>
      <c r="G1032" s="27">
        <v>5</v>
      </c>
      <c r="H1032" s="27" t="s">
        <v>56</v>
      </c>
      <c r="I1032" s="27" t="s">
        <v>54</v>
      </c>
      <c r="J1032" s="27">
        <v>2005</v>
      </c>
      <c r="K1032" s="27" t="s">
        <v>1219</v>
      </c>
      <c r="L1032" s="27" t="s">
        <v>56</v>
      </c>
      <c r="M1032" s="27" t="s">
        <v>65</v>
      </c>
      <c r="N1032" s="27">
        <v>6</v>
      </c>
      <c r="O1032" s="27" t="s">
        <v>53</v>
      </c>
      <c r="P1032" s="27" t="s">
        <v>57</v>
      </c>
      <c r="Q1032" s="27">
        <v>2016</v>
      </c>
      <c r="R1032" s="27" t="s">
        <v>1337</v>
      </c>
      <c r="S1032" s="27" t="s">
        <v>53</v>
      </c>
      <c r="T1032" s="27"/>
      <c r="U1032" s="27"/>
      <c r="V1032" s="27" t="s">
        <v>1525</v>
      </c>
      <c r="W1032" s="27">
        <v>14.37266</v>
      </c>
      <c r="X1032" s="27">
        <v>-84.858580000000003</v>
      </c>
      <c r="Y1032" s="27" t="s">
        <v>1983</v>
      </c>
      <c r="Z1032" s="27" t="s">
        <v>1982</v>
      </c>
      <c r="AA1032" s="27" t="s">
        <v>1929</v>
      </c>
      <c r="AB1032" s="28">
        <f t="shared" si="130"/>
        <v>57.815444444444445</v>
      </c>
      <c r="AC1032" s="28">
        <f ca="1">[3]!RandTruncNormal(AB1032,VLOOKUP(Y1032,$AZ$1:$BD$4,4,FALSE),0,VLOOKUP(Y1032,$AZ$1:$BD$4,5,FALSE))</f>
        <v>3.8933661480392039</v>
      </c>
      <c r="AD1032" s="28">
        <f t="shared" si="131"/>
        <v>64.87433333333334</v>
      </c>
      <c r="AE1032" s="28">
        <f ca="1">[3]!RandTruncNormal(AD1032,VLOOKUP(Y1032,$AZ$1:$BD$4,4,FALSE),0,VLOOKUP(Y1032,$AZ$1:$BD$4,5,FALSE))</f>
        <v>71.57597268046429</v>
      </c>
      <c r="AF1032" s="29">
        <f t="shared" si="128"/>
        <v>0.1111111111111111</v>
      </c>
      <c r="AG1032" s="29">
        <f t="shared" si="129"/>
        <v>0</v>
      </c>
      <c r="AH1032" s="28">
        <f t="shared" si="135"/>
        <v>0</v>
      </c>
      <c r="AI1032" s="28">
        <f t="shared" si="132"/>
        <v>7.0588888888888883</v>
      </c>
      <c r="AJ1032" s="13">
        <f t="shared" ca="1" si="133"/>
        <v>67.682606532425083</v>
      </c>
      <c r="AK1032" s="68">
        <v>1</v>
      </c>
      <c r="AL1032" s="68">
        <v>0</v>
      </c>
      <c r="AM1032" s="68" t="str">
        <f t="shared" si="134"/>
        <v>Anthropogenic_rivers</v>
      </c>
      <c r="AO1032" s="68"/>
      <c r="AP1032" s="68"/>
      <c r="AY1032" s="68"/>
      <c r="AZ1032" s="68"/>
    </row>
    <row r="1033" spans="1:52">
      <c r="A1033" s="27">
        <v>2519</v>
      </c>
      <c r="B1033" s="27" t="s">
        <v>1526</v>
      </c>
      <c r="C1033" s="27" t="s">
        <v>1164</v>
      </c>
      <c r="D1033" s="27">
        <v>14.28707</v>
      </c>
      <c r="E1033" s="27">
        <v>-83.329130000000006</v>
      </c>
      <c r="F1033" s="27" t="s">
        <v>65</v>
      </c>
      <c r="G1033" s="27">
        <v>5</v>
      </c>
      <c r="H1033" s="27" t="s">
        <v>56</v>
      </c>
      <c r="I1033" s="27" t="s">
        <v>54</v>
      </c>
      <c r="J1033" s="27">
        <v>2005</v>
      </c>
      <c r="K1033" s="27" t="s">
        <v>1219</v>
      </c>
      <c r="L1033" s="27" t="s">
        <v>56</v>
      </c>
      <c r="M1033" s="27" t="s">
        <v>65</v>
      </c>
      <c r="N1033" s="27">
        <v>6</v>
      </c>
      <c r="O1033" s="27" t="s">
        <v>53</v>
      </c>
      <c r="P1033" s="27" t="s">
        <v>57</v>
      </c>
      <c r="Q1033" s="27">
        <v>2016</v>
      </c>
      <c r="R1033" s="27" t="s">
        <v>773</v>
      </c>
      <c r="S1033" s="27" t="s">
        <v>53</v>
      </c>
      <c r="T1033" s="27"/>
      <c r="U1033" s="27"/>
      <c r="V1033" s="27" t="s">
        <v>1526</v>
      </c>
      <c r="W1033" s="27">
        <v>14.28707</v>
      </c>
      <c r="X1033" s="27">
        <v>-83.329130000000006</v>
      </c>
      <c r="Y1033" s="27" t="s">
        <v>1983</v>
      </c>
      <c r="Z1033" s="27" t="s">
        <v>1982</v>
      </c>
      <c r="AA1033" s="27" t="s">
        <v>1929</v>
      </c>
      <c r="AB1033" s="28">
        <f t="shared" si="130"/>
        <v>57.815444444444445</v>
      </c>
      <c r="AC1033" s="28">
        <f ca="1">[3]!RandTruncNormal(AB1033,VLOOKUP(Y1033,$AZ$1:$BD$4,4,FALSE),0,VLOOKUP(Y1033,$AZ$1:$BD$4,5,FALSE))</f>
        <v>89.82084953583221</v>
      </c>
      <c r="AD1033" s="28">
        <f t="shared" si="131"/>
        <v>64.87433333333334</v>
      </c>
      <c r="AE1033" s="28">
        <f ca="1">[3]!RandTruncNormal(AD1033,VLOOKUP(Y1033,$AZ$1:$BD$4,4,FALSE),0,VLOOKUP(Y1033,$AZ$1:$BD$4,5,FALSE))</f>
        <v>69.770786325864449</v>
      </c>
      <c r="AF1033" s="29">
        <f t="shared" si="128"/>
        <v>0.1111111111111111</v>
      </c>
      <c r="AG1033" s="29">
        <f t="shared" si="129"/>
        <v>0</v>
      </c>
      <c r="AH1033" s="28">
        <f t="shared" si="135"/>
        <v>0</v>
      </c>
      <c r="AI1033" s="28">
        <f t="shared" si="132"/>
        <v>7.0588888888888883</v>
      </c>
      <c r="AJ1033" s="13">
        <f t="shared" ca="1" si="133"/>
        <v>-20.05006320996776</v>
      </c>
      <c r="AK1033" s="68">
        <v>0</v>
      </c>
      <c r="AL1033" s="68">
        <v>0</v>
      </c>
      <c r="AM1033" s="68" t="str">
        <f t="shared" si="134"/>
        <v>Non-Anthropogenic</v>
      </c>
      <c r="AO1033" s="68"/>
      <c r="AP1033" s="68"/>
      <c r="AY1033" s="68"/>
      <c r="AZ1033" s="68"/>
    </row>
    <row r="1034" spans="1:52">
      <c r="A1034" s="27">
        <v>2524</v>
      </c>
      <c r="B1034" s="27" t="s">
        <v>1528</v>
      </c>
      <c r="C1034" s="27" t="s">
        <v>1164</v>
      </c>
      <c r="D1034" s="27">
        <v>14.28759</v>
      </c>
      <c r="E1034" s="27">
        <v>-84.604339999999993</v>
      </c>
      <c r="F1034" s="27" t="s">
        <v>65</v>
      </c>
      <c r="G1034" s="27">
        <v>6</v>
      </c>
      <c r="H1034" s="27" t="s">
        <v>56</v>
      </c>
      <c r="I1034" s="27" t="s">
        <v>54</v>
      </c>
      <c r="J1034" s="27">
        <v>2005</v>
      </c>
      <c r="K1034" s="27" t="s">
        <v>1294</v>
      </c>
      <c r="L1034" s="27" t="s">
        <v>56</v>
      </c>
      <c r="M1034" s="27" t="s">
        <v>65</v>
      </c>
      <c r="N1034" s="27">
        <v>4</v>
      </c>
      <c r="O1034" s="27" t="s">
        <v>53</v>
      </c>
      <c r="P1034" s="27" t="s">
        <v>1402</v>
      </c>
      <c r="Q1034" s="27">
        <v>2017</v>
      </c>
      <c r="R1034" s="27"/>
      <c r="S1034" s="27" t="s">
        <v>53</v>
      </c>
      <c r="T1034" s="27"/>
      <c r="U1034" s="27"/>
      <c r="V1034" s="27" t="s">
        <v>1528</v>
      </c>
      <c r="W1034" s="27">
        <v>14.28759</v>
      </c>
      <c r="X1034" s="27">
        <v>-84.604339999999993</v>
      </c>
      <c r="Y1034" s="27" t="s">
        <v>1983</v>
      </c>
      <c r="Z1034" s="27" t="s">
        <v>1977</v>
      </c>
      <c r="AA1034" s="27" t="s">
        <v>1929</v>
      </c>
      <c r="AB1034" s="28">
        <f t="shared" si="130"/>
        <v>64.87433333333334</v>
      </c>
      <c r="AC1034" s="28">
        <f ca="1">[3]!RandTruncNormal(AB1034,VLOOKUP(Y1034,$AZ$1:$BD$4,4,FALSE),0,VLOOKUP(Y1034,$AZ$1:$BD$4,5,FALSE))</f>
        <v>60.889820667814497</v>
      </c>
      <c r="AD1034" s="28">
        <f t="shared" si="131"/>
        <v>50.756555555555551</v>
      </c>
      <c r="AE1034" s="28">
        <f ca="1">[3]!RandTruncNormal(AD1034,VLOOKUP(Y1034,$AZ$1:$BD$4,4,FALSE),0,VLOOKUP(Y1034,$AZ$1:$BD$4,5,FALSE))</f>
        <v>48.613661064751938</v>
      </c>
      <c r="AF1034" s="29">
        <f t="shared" si="128"/>
        <v>-0.22222222222222221</v>
      </c>
      <c r="AG1034" s="29">
        <f t="shared" si="129"/>
        <v>-0.22222222222222221</v>
      </c>
      <c r="AH1034" s="28">
        <f t="shared" si="135"/>
        <v>-14.117777777777777</v>
      </c>
      <c r="AI1034" s="28">
        <f t="shared" si="132"/>
        <v>-14.117777777777777</v>
      </c>
      <c r="AJ1034" s="13">
        <f t="shared" ca="1" si="133"/>
        <v>-12.27615960306256</v>
      </c>
      <c r="AK1034" s="68">
        <v>1</v>
      </c>
      <c r="AL1034" s="68">
        <v>0</v>
      </c>
      <c r="AM1034" s="68" t="str">
        <f t="shared" si="134"/>
        <v>Anthropogenic_rivers</v>
      </c>
      <c r="AO1034" s="68"/>
      <c r="AP1034" s="68"/>
      <c r="AY1034" s="68"/>
      <c r="AZ1034" s="68"/>
    </row>
    <row r="1035" spans="1:52">
      <c r="A1035" s="27">
        <v>2525</v>
      </c>
      <c r="B1035" s="27" t="s">
        <v>1529</v>
      </c>
      <c r="C1035" s="27" t="s">
        <v>1164</v>
      </c>
      <c r="D1035" s="27">
        <v>12.672230000000001</v>
      </c>
      <c r="E1035" s="27">
        <v>-84.306259999999995</v>
      </c>
      <c r="F1035" s="27" t="s">
        <v>65</v>
      </c>
      <c r="G1035" s="27">
        <v>6</v>
      </c>
      <c r="H1035" s="27" t="s">
        <v>56</v>
      </c>
      <c r="I1035" s="27" t="s">
        <v>54</v>
      </c>
      <c r="J1035" s="27">
        <v>2005</v>
      </c>
      <c r="K1035" s="27" t="s">
        <v>1110</v>
      </c>
      <c r="L1035" s="27" t="s">
        <v>56</v>
      </c>
      <c r="M1035" s="27" t="s">
        <v>65</v>
      </c>
      <c r="N1035" s="27">
        <v>4</v>
      </c>
      <c r="O1035" s="27" t="s">
        <v>53</v>
      </c>
      <c r="P1035" s="27" t="s">
        <v>57</v>
      </c>
      <c r="Q1035" s="27">
        <v>2016</v>
      </c>
      <c r="R1035" s="27" t="s">
        <v>1316</v>
      </c>
      <c r="S1035" s="27" t="s">
        <v>53</v>
      </c>
      <c r="T1035" s="27"/>
      <c r="U1035" s="27"/>
      <c r="V1035" s="27" t="s">
        <v>1529</v>
      </c>
      <c r="W1035" s="27">
        <v>12.672230000000001</v>
      </c>
      <c r="X1035" s="27">
        <v>-84.306259999999995</v>
      </c>
      <c r="Y1035" s="27" t="s">
        <v>1983</v>
      </c>
      <c r="Z1035" s="27" t="s">
        <v>1977</v>
      </c>
      <c r="AA1035" s="27" t="s">
        <v>1928</v>
      </c>
      <c r="AB1035" s="28">
        <f t="shared" si="130"/>
        <v>64.87433333333334</v>
      </c>
      <c r="AC1035" s="28">
        <f ca="1">[3]!RandTruncNormal(AB1035,VLOOKUP(Y1035,$AZ$1:$BD$4,4,FALSE),0,VLOOKUP(Y1035,$AZ$1:$BD$4,5,FALSE))</f>
        <v>40.007970653794366</v>
      </c>
      <c r="AD1035" s="28">
        <f t="shared" si="131"/>
        <v>50.756555555555551</v>
      </c>
      <c r="AE1035" s="28">
        <f ca="1">[3]!RandTruncNormal(AD1035,VLOOKUP(Y1035,$AZ$1:$BD$4,4,FALSE),0,VLOOKUP(Y1035,$AZ$1:$BD$4,5,FALSE))</f>
        <v>37.90907298885525</v>
      </c>
      <c r="AF1035" s="29">
        <f t="shared" si="128"/>
        <v>-0.22222222222222221</v>
      </c>
      <c r="AG1035" s="29">
        <f t="shared" si="129"/>
        <v>-0.22222222222222221</v>
      </c>
      <c r="AH1035" s="28">
        <f t="shared" si="135"/>
        <v>-14.117777777777777</v>
      </c>
      <c r="AI1035" s="28">
        <f t="shared" si="132"/>
        <v>-14.117777777777777</v>
      </c>
      <c r="AJ1035" s="13">
        <f t="shared" ca="1" si="133"/>
        <v>-2.0988976649391162</v>
      </c>
      <c r="AK1035" s="68">
        <v>0</v>
      </c>
      <c r="AL1035" s="68">
        <v>1</v>
      </c>
      <c r="AM1035" s="68" t="str">
        <f t="shared" si="134"/>
        <v>Anthopogenic_roads</v>
      </c>
      <c r="AO1035" s="68"/>
      <c r="AP1035" s="68"/>
      <c r="AY1035" s="68"/>
      <c r="AZ1035" s="68"/>
    </row>
    <row r="1036" spans="1:52">
      <c r="A1036" s="27">
        <v>2526</v>
      </c>
      <c r="B1036" s="27" t="s">
        <v>1530</v>
      </c>
      <c r="C1036" s="27" t="s">
        <v>1164</v>
      </c>
      <c r="D1036" s="27">
        <v>14.28767</v>
      </c>
      <c r="E1036" s="27">
        <v>-84.859390000000005</v>
      </c>
      <c r="F1036" s="27" t="s">
        <v>65</v>
      </c>
      <c r="G1036" s="27">
        <v>6</v>
      </c>
      <c r="H1036" s="27" t="s">
        <v>56</v>
      </c>
      <c r="I1036" s="27" t="s">
        <v>54</v>
      </c>
      <c r="J1036" s="27">
        <v>2005</v>
      </c>
      <c r="K1036" s="27" t="s">
        <v>1310</v>
      </c>
      <c r="L1036" s="27" t="s">
        <v>56</v>
      </c>
      <c r="M1036" s="27" t="s">
        <v>65</v>
      </c>
      <c r="N1036" s="27">
        <v>6</v>
      </c>
      <c r="O1036" s="27" t="s">
        <v>53</v>
      </c>
      <c r="P1036" s="27" t="s">
        <v>57</v>
      </c>
      <c r="Q1036" s="27">
        <v>2016</v>
      </c>
      <c r="R1036" s="27" t="s">
        <v>1360</v>
      </c>
      <c r="S1036" s="27" t="s">
        <v>53</v>
      </c>
      <c r="T1036" s="27"/>
      <c r="U1036" s="27"/>
      <c r="V1036" s="27" t="s">
        <v>1530</v>
      </c>
      <c r="W1036" s="27">
        <v>14.28767</v>
      </c>
      <c r="X1036" s="27">
        <v>-84.859390000000005</v>
      </c>
      <c r="Y1036" s="27" t="s">
        <v>1983</v>
      </c>
      <c r="Z1036" s="27" t="s">
        <v>1979</v>
      </c>
      <c r="AA1036" s="27" t="s">
        <v>1929</v>
      </c>
      <c r="AB1036" s="28">
        <f t="shared" si="130"/>
        <v>64.87433333333334</v>
      </c>
      <c r="AC1036" s="28">
        <f ca="1">[3]!RandTruncNormal(AB1036,VLOOKUP(Y1036,$AZ$1:$BD$4,4,FALSE),0,VLOOKUP(Y1036,$AZ$1:$BD$4,5,FALSE))</f>
        <v>52.65154883041356</v>
      </c>
      <c r="AD1036" s="28">
        <f t="shared" si="131"/>
        <v>64.87433333333334</v>
      </c>
      <c r="AE1036" s="28">
        <f ca="1">[3]!RandTruncNormal(AD1036,VLOOKUP(Y1036,$AZ$1:$BD$4,4,FALSE),0,VLOOKUP(Y1036,$AZ$1:$BD$4,5,FALSE))</f>
        <v>62.117572931891104</v>
      </c>
      <c r="AF1036" s="29">
        <f t="shared" si="128"/>
        <v>0</v>
      </c>
      <c r="AG1036" s="29">
        <f t="shared" si="129"/>
        <v>0</v>
      </c>
      <c r="AH1036" s="28">
        <f t="shared" si="135"/>
        <v>0</v>
      </c>
      <c r="AI1036" s="28">
        <f t="shared" si="132"/>
        <v>0</v>
      </c>
      <c r="AJ1036" s="13">
        <f t="shared" ca="1" si="133"/>
        <v>9.4660241014775437</v>
      </c>
      <c r="AK1036" s="68">
        <v>0</v>
      </c>
      <c r="AL1036" s="68">
        <v>0</v>
      </c>
      <c r="AM1036" s="68" t="str">
        <f t="shared" si="134"/>
        <v>Non-Anthropogenic</v>
      </c>
      <c r="AO1036" s="68"/>
      <c r="AP1036" s="68"/>
      <c r="AY1036" s="68"/>
      <c r="AZ1036" s="68"/>
    </row>
    <row r="1037" spans="1:52">
      <c r="A1037" s="27">
        <v>2527</v>
      </c>
      <c r="B1037" s="27" t="s">
        <v>1531</v>
      </c>
      <c r="C1037" s="27" t="s">
        <v>1164</v>
      </c>
      <c r="D1037" s="27">
        <v>14.202199999999999</v>
      </c>
      <c r="E1037" s="27">
        <v>-83.66798</v>
      </c>
      <c r="F1037" s="27" t="s">
        <v>66</v>
      </c>
      <c r="G1037" s="27">
        <v>9</v>
      </c>
      <c r="H1037" s="27" t="s">
        <v>53</v>
      </c>
      <c r="I1037" s="27" t="s">
        <v>54</v>
      </c>
      <c r="J1037" s="27">
        <v>2005</v>
      </c>
      <c r="K1037" s="27" t="s">
        <v>1315</v>
      </c>
      <c r="L1037" s="27" t="s">
        <v>56</v>
      </c>
      <c r="M1037" s="27" t="s">
        <v>66</v>
      </c>
      <c r="N1037" s="27">
        <v>9</v>
      </c>
      <c r="O1037" s="27" t="s">
        <v>53</v>
      </c>
      <c r="P1037" s="27" t="s">
        <v>57</v>
      </c>
      <c r="Q1037" s="27">
        <v>2015</v>
      </c>
      <c r="R1037" s="27" t="s">
        <v>1532</v>
      </c>
      <c r="S1037" s="27" t="s">
        <v>53</v>
      </c>
      <c r="T1037" s="27"/>
      <c r="U1037" s="27"/>
      <c r="V1037" s="27" t="s">
        <v>1531</v>
      </c>
      <c r="W1037" s="27">
        <v>14.202199999999999</v>
      </c>
      <c r="X1037" s="27">
        <v>-83.66798</v>
      </c>
      <c r="Y1037" s="27" t="s">
        <v>1983</v>
      </c>
      <c r="Z1037" s="27" t="s">
        <v>1979</v>
      </c>
      <c r="AA1037" s="27" t="s">
        <v>1929</v>
      </c>
      <c r="AB1037" s="28">
        <f t="shared" si="130"/>
        <v>86.051000000000002</v>
      </c>
      <c r="AC1037" s="28">
        <f ca="1">[3]!RandTruncNormal(AB1037,VLOOKUP(Y1037,$AZ$1:$BD$4,4,FALSE),0,VLOOKUP(Y1037,$AZ$1:$BD$4,5,FALSE))</f>
        <v>54.446484972409834</v>
      </c>
      <c r="AD1037" s="28">
        <f t="shared" si="131"/>
        <v>86.051000000000002</v>
      </c>
      <c r="AE1037" s="28">
        <f ca="1">[3]!RandTruncNormal(AD1037,VLOOKUP(Y1037,$AZ$1:$BD$4,4,FALSE),0,VLOOKUP(Y1037,$AZ$1:$BD$4,5,FALSE))</f>
        <v>36.042241583871032</v>
      </c>
      <c r="AF1037" s="29">
        <f t="shared" si="128"/>
        <v>0</v>
      </c>
      <c r="AG1037" s="29">
        <f t="shared" si="129"/>
        <v>0</v>
      </c>
      <c r="AH1037" s="28">
        <f t="shared" si="135"/>
        <v>0</v>
      </c>
      <c r="AI1037" s="28">
        <f t="shared" si="132"/>
        <v>0</v>
      </c>
      <c r="AJ1037" s="13">
        <f t="shared" ca="1" si="133"/>
        <v>-18.404243388538802</v>
      </c>
      <c r="AK1037" s="68">
        <v>0</v>
      </c>
      <c r="AL1037" s="68">
        <v>0</v>
      </c>
      <c r="AM1037" s="68" t="str">
        <f t="shared" si="134"/>
        <v>Non-Anthropogenic</v>
      </c>
      <c r="AO1037" s="68"/>
      <c r="AP1037" s="68"/>
      <c r="AY1037" s="68"/>
      <c r="AZ1037" s="68"/>
    </row>
    <row r="1038" spans="1:52">
      <c r="A1038" s="27">
        <v>2528</v>
      </c>
      <c r="B1038" s="27" t="s">
        <v>1533</v>
      </c>
      <c r="C1038" s="27" t="s">
        <v>1164</v>
      </c>
      <c r="D1038" s="27">
        <v>11.61026</v>
      </c>
      <c r="E1038" s="27">
        <v>-83.671610000000001</v>
      </c>
      <c r="F1038" s="27" t="s">
        <v>66</v>
      </c>
      <c r="G1038" s="27">
        <v>7</v>
      </c>
      <c r="H1038" s="27" t="s">
        <v>53</v>
      </c>
      <c r="I1038" s="27" t="s">
        <v>54</v>
      </c>
      <c r="J1038" s="27">
        <v>2005</v>
      </c>
      <c r="K1038" s="27" t="s">
        <v>820</v>
      </c>
      <c r="L1038" s="27" t="s">
        <v>56</v>
      </c>
      <c r="M1038" s="27" t="s">
        <v>65</v>
      </c>
      <c r="N1038" s="27">
        <v>6</v>
      </c>
      <c r="O1038" s="27" t="s">
        <v>53</v>
      </c>
      <c r="P1038" s="27" t="s">
        <v>57</v>
      </c>
      <c r="Q1038" s="27">
        <v>2016</v>
      </c>
      <c r="R1038" s="27" t="s">
        <v>1313</v>
      </c>
      <c r="S1038" s="27" t="s">
        <v>53</v>
      </c>
      <c r="T1038" s="27"/>
      <c r="U1038" s="27"/>
      <c r="V1038" s="27" t="s">
        <v>1533</v>
      </c>
      <c r="W1038" s="27">
        <v>11.61026</v>
      </c>
      <c r="X1038" s="27">
        <v>-83.671610000000001</v>
      </c>
      <c r="Y1038" s="27" t="s">
        <v>1983</v>
      </c>
      <c r="Z1038" s="27" t="s">
        <v>1977</v>
      </c>
      <c r="AA1038" s="27" t="s">
        <v>1929</v>
      </c>
      <c r="AB1038" s="28">
        <f t="shared" si="130"/>
        <v>71.933222222222227</v>
      </c>
      <c r="AC1038" s="28">
        <f ca="1">[3]!RandTruncNormal(AB1038,VLOOKUP(Y1038,$AZ$1:$BD$4,4,FALSE),0,VLOOKUP(Y1038,$AZ$1:$BD$4,5,FALSE))</f>
        <v>47.57645129395916</v>
      </c>
      <c r="AD1038" s="28">
        <f t="shared" si="131"/>
        <v>64.87433333333334</v>
      </c>
      <c r="AE1038" s="28">
        <f ca="1">[3]!RandTruncNormal(AD1038,VLOOKUP(Y1038,$AZ$1:$BD$4,4,FALSE),0,VLOOKUP(Y1038,$AZ$1:$BD$4,5,FALSE))</f>
        <v>60.967186790890182</v>
      </c>
      <c r="AF1038" s="29">
        <f t="shared" si="128"/>
        <v>-0.1111111111111111</v>
      </c>
      <c r="AG1038" s="29">
        <f t="shared" si="129"/>
        <v>0</v>
      </c>
      <c r="AH1038" s="28">
        <f t="shared" si="135"/>
        <v>0</v>
      </c>
      <c r="AI1038" s="28">
        <f t="shared" si="132"/>
        <v>-7.0588888888888883</v>
      </c>
      <c r="AJ1038" s="13">
        <f t="shared" ca="1" si="133"/>
        <v>13.390735496931022</v>
      </c>
      <c r="AK1038" s="68">
        <v>0</v>
      </c>
      <c r="AL1038" s="68">
        <v>0</v>
      </c>
      <c r="AM1038" s="68" t="str">
        <f t="shared" si="134"/>
        <v>Non-Anthropogenic</v>
      </c>
      <c r="AO1038" s="68"/>
      <c r="AP1038" s="68"/>
      <c r="AY1038" s="68"/>
      <c r="AZ1038" s="68"/>
    </row>
    <row r="1039" spans="1:52">
      <c r="A1039" s="27">
        <v>2529</v>
      </c>
      <c r="B1039" s="27" t="s">
        <v>1534</v>
      </c>
      <c r="C1039" s="27" t="s">
        <v>1164</v>
      </c>
      <c r="D1039" s="27">
        <v>14.20232</v>
      </c>
      <c r="E1039" s="27">
        <v>-83.923119999999997</v>
      </c>
      <c r="F1039" s="27" t="s">
        <v>66</v>
      </c>
      <c r="G1039" s="27">
        <v>8</v>
      </c>
      <c r="H1039" s="27" t="s">
        <v>53</v>
      </c>
      <c r="I1039" s="27" t="s">
        <v>54</v>
      </c>
      <c r="J1039" s="27">
        <v>2005</v>
      </c>
      <c r="K1039" s="27" t="s">
        <v>1315</v>
      </c>
      <c r="L1039" s="27" t="s">
        <v>56</v>
      </c>
      <c r="M1039" s="27" t="s">
        <v>66</v>
      </c>
      <c r="N1039" s="27">
        <v>7</v>
      </c>
      <c r="O1039" s="27" t="s">
        <v>53</v>
      </c>
      <c r="P1039" s="27" t="s">
        <v>57</v>
      </c>
      <c r="Q1039" s="27">
        <v>2016</v>
      </c>
      <c r="R1039" s="27" t="s">
        <v>1355</v>
      </c>
      <c r="S1039" s="27" t="s">
        <v>53</v>
      </c>
      <c r="T1039" s="27"/>
      <c r="U1039" s="27"/>
      <c r="V1039" s="27" t="s">
        <v>1534</v>
      </c>
      <c r="W1039" s="27">
        <v>14.20232</v>
      </c>
      <c r="X1039" s="27">
        <v>-83.923119999999997</v>
      </c>
      <c r="Y1039" s="27" t="s">
        <v>1983</v>
      </c>
      <c r="Z1039" s="27" t="s">
        <v>1977</v>
      </c>
      <c r="AA1039" s="27" t="s">
        <v>1929</v>
      </c>
      <c r="AB1039" s="28">
        <f t="shared" si="130"/>
        <v>78.992111111111114</v>
      </c>
      <c r="AC1039" s="28">
        <f ca="1">[3]!RandTruncNormal(AB1039,VLOOKUP(Y1039,$AZ$1:$BD$4,4,FALSE),0,VLOOKUP(Y1039,$AZ$1:$BD$4,5,FALSE))</f>
        <v>88.508556420882712</v>
      </c>
      <c r="AD1039" s="28">
        <f t="shared" si="131"/>
        <v>71.933222222222227</v>
      </c>
      <c r="AE1039" s="28">
        <f ca="1">[3]!RandTruncNormal(AD1039,VLOOKUP(Y1039,$AZ$1:$BD$4,4,FALSE),0,VLOOKUP(Y1039,$AZ$1:$BD$4,5,FALSE))</f>
        <v>114.08997986149994</v>
      </c>
      <c r="AF1039" s="29">
        <f t="shared" si="128"/>
        <v>-0.1111111111111111</v>
      </c>
      <c r="AG1039" s="29">
        <f t="shared" si="129"/>
        <v>0</v>
      </c>
      <c r="AH1039" s="28">
        <f t="shared" si="135"/>
        <v>0</v>
      </c>
      <c r="AI1039" s="28">
        <f t="shared" si="132"/>
        <v>-7.0588888888888883</v>
      </c>
      <c r="AJ1039" s="13">
        <f t="shared" ca="1" si="133"/>
        <v>25.581423440617229</v>
      </c>
      <c r="AK1039" s="68">
        <v>0</v>
      </c>
      <c r="AL1039" s="68">
        <v>1</v>
      </c>
      <c r="AM1039" s="68" t="str">
        <f t="shared" si="134"/>
        <v>Anthopogenic_roads</v>
      </c>
      <c r="AO1039" s="68"/>
      <c r="AP1039" s="68"/>
      <c r="AY1039" s="68"/>
      <c r="AZ1039" s="68"/>
    </row>
    <row r="1040" spans="1:52">
      <c r="A1040" s="27">
        <v>2531</v>
      </c>
      <c r="B1040" s="27" t="s">
        <v>1536</v>
      </c>
      <c r="C1040" s="27" t="s">
        <v>1164</v>
      </c>
      <c r="D1040" s="27">
        <v>14.20252</v>
      </c>
      <c r="E1040" s="27">
        <v>-84.433390000000003</v>
      </c>
      <c r="F1040" s="27" t="s">
        <v>65</v>
      </c>
      <c r="G1040" s="27">
        <v>6</v>
      </c>
      <c r="H1040" s="27" t="s">
        <v>53</v>
      </c>
      <c r="I1040" s="27" t="s">
        <v>54</v>
      </c>
      <c r="J1040" s="27">
        <v>2005</v>
      </c>
      <c r="K1040" s="27" t="s">
        <v>1219</v>
      </c>
      <c r="L1040" s="27" t="s">
        <v>56</v>
      </c>
      <c r="M1040" s="27" t="s">
        <v>65</v>
      </c>
      <c r="N1040" s="27">
        <v>5</v>
      </c>
      <c r="O1040" s="27" t="s">
        <v>53</v>
      </c>
      <c r="P1040" s="27" t="s">
        <v>57</v>
      </c>
      <c r="Q1040" s="27">
        <v>2016</v>
      </c>
      <c r="R1040" s="27" t="s">
        <v>1537</v>
      </c>
      <c r="S1040" s="27" t="s">
        <v>53</v>
      </c>
      <c r="T1040" s="27"/>
      <c r="U1040" s="27"/>
      <c r="V1040" s="27" t="s">
        <v>1536</v>
      </c>
      <c r="W1040" s="27">
        <v>14.20252</v>
      </c>
      <c r="X1040" s="27">
        <v>-84.433390000000003</v>
      </c>
      <c r="Y1040" s="27" t="s">
        <v>1983</v>
      </c>
      <c r="Z1040" s="27" t="s">
        <v>1977</v>
      </c>
      <c r="AA1040" s="27" t="s">
        <v>1928</v>
      </c>
      <c r="AB1040" s="28">
        <f t="shared" si="130"/>
        <v>64.87433333333334</v>
      </c>
      <c r="AC1040" s="28">
        <f ca="1">[3]!RandTruncNormal(AB1040,VLOOKUP(Y1040,$AZ$1:$BD$4,4,FALSE),0,VLOOKUP(Y1040,$AZ$1:$BD$4,5,FALSE))</f>
        <v>27.885988797963808</v>
      </c>
      <c r="AD1040" s="28">
        <f t="shared" si="131"/>
        <v>57.815444444444445</v>
      </c>
      <c r="AE1040" s="28">
        <f ca="1">[3]!RandTruncNormal(AD1040,VLOOKUP(Y1040,$AZ$1:$BD$4,4,FALSE),0,VLOOKUP(Y1040,$AZ$1:$BD$4,5,FALSE))</f>
        <v>63.673707054752313</v>
      </c>
      <c r="AF1040" s="29">
        <f t="shared" si="128"/>
        <v>-0.1111111111111111</v>
      </c>
      <c r="AG1040" s="29">
        <f t="shared" si="129"/>
        <v>0</v>
      </c>
      <c r="AH1040" s="28">
        <f t="shared" si="135"/>
        <v>0</v>
      </c>
      <c r="AI1040" s="28">
        <f t="shared" si="132"/>
        <v>-7.0588888888888883</v>
      </c>
      <c r="AJ1040" s="13">
        <f t="shared" ca="1" si="133"/>
        <v>35.787718256788509</v>
      </c>
      <c r="AK1040" s="68">
        <v>1</v>
      </c>
      <c r="AL1040" s="68">
        <v>1</v>
      </c>
      <c r="AM1040" s="68" t="str">
        <f t="shared" si="134"/>
        <v>Anthropogenic_roads_rivers</v>
      </c>
      <c r="AO1040" s="68"/>
      <c r="AP1040" s="68"/>
      <c r="AY1040" s="68"/>
      <c r="AZ1040" s="68"/>
    </row>
    <row r="1041" spans="1:52">
      <c r="A1041" s="27">
        <v>2532</v>
      </c>
      <c r="B1041" s="27" t="s">
        <v>1538</v>
      </c>
      <c r="C1041" s="27" t="s">
        <v>1164</v>
      </c>
      <c r="D1041" s="27">
        <v>14.20261</v>
      </c>
      <c r="E1041" s="27">
        <v>-84.68853</v>
      </c>
      <c r="F1041" s="27" t="s">
        <v>66</v>
      </c>
      <c r="G1041" s="27">
        <v>9</v>
      </c>
      <c r="H1041" s="27" t="s">
        <v>53</v>
      </c>
      <c r="I1041" s="27" t="s">
        <v>54</v>
      </c>
      <c r="J1041" s="27">
        <v>2005</v>
      </c>
      <c r="K1041" s="27" t="s">
        <v>1219</v>
      </c>
      <c r="L1041" s="27" t="s">
        <v>56</v>
      </c>
      <c r="M1041" s="27" t="s">
        <v>65</v>
      </c>
      <c r="N1041" s="27">
        <v>6</v>
      </c>
      <c r="O1041" s="27" t="s">
        <v>53</v>
      </c>
      <c r="P1041" s="27" t="s">
        <v>57</v>
      </c>
      <c r="Q1041" s="27">
        <v>2016</v>
      </c>
      <c r="R1041" s="27" t="s">
        <v>1359</v>
      </c>
      <c r="S1041" s="27" t="s">
        <v>53</v>
      </c>
      <c r="T1041" s="27"/>
      <c r="U1041" s="27"/>
      <c r="V1041" s="27" t="s">
        <v>1538</v>
      </c>
      <c r="W1041" s="27">
        <v>14.20261</v>
      </c>
      <c r="X1041" s="27">
        <v>-84.68853</v>
      </c>
      <c r="Y1041" s="27" t="s">
        <v>1983</v>
      </c>
      <c r="Z1041" s="27" t="s">
        <v>1977</v>
      </c>
      <c r="AA1041" s="27" t="s">
        <v>1929</v>
      </c>
      <c r="AB1041" s="28">
        <f t="shared" si="130"/>
        <v>86.051000000000002</v>
      </c>
      <c r="AC1041" s="28">
        <f ca="1">[3]!RandTruncNormal(AB1041,VLOOKUP(Y1041,$AZ$1:$BD$4,4,FALSE),0,VLOOKUP(Y1041,$AZ$1:$BD$4,5,FALSE))</f>
        <v>102.44322855376744</v>
      </c>
      <c r="AD1041" s="28">
        <f t="shared" si="131"/>
        <v>64.87433333333334</v>
      </c>
      <c r="AE1041" s="28">
        <f ca="1">[3]!RandTruncNormal(AD1041,VLOOKUP(Y1041,$AZ$1:$BD$4,4,FALSE),0,VLOOKUP(Y1041,$AZ$1:$BD$4,5,FALSE))</f>
        <v>55.494908342863873</v>
      </c>
      <c r="AF1041" s="29">
        <f t="shared" si="128"/>
        <v>-0.33333333333333331</v>
      </c>
      <c r="AG1041" s="29">
        <f t="shared" si="129"/>
        <v>-0.33333333333333331</v>
      </c>
      <c r="AH1041" s="28">
        <f t="shared" si="135"/>
        <v>-21.176666666666666</v>
      </c>
      <c r="AI1041" s="28">
        <f t="shared" si="132"/>
        <v>-21.176666666666666</v>
      </c>
      <c r="AJ1041" s="13">
        <f t="shared" ca="1" si="133"/>
        <v>-46.948320210903567</v>
      </c>
      <c r="AK1041" s="68">
        <v>1</v>
      </c>
      <c r="AL1041" s="68">
        <v>0</v>
      </c>
      <c r="AM1041" s="68" t="str">
        <f t="shared" si="134"/>
        <v>Anthropogenic_rivers</v>
      </c>
      <c r="AO1041" s="68"/>
      <c r="AP1041" s="68"/>
      <c r="AY1041" s="68"/>
      <c r="AZ1041" s="68"/>
    </row>
    <row r="1042" spans="1:52">
      <c r="A1042" s="27">
        <v>2533</v>
      </c>
      <c r="B1042" s="27" t="s">
        <v>1539</v>
      </c>
      <c r="C1042" s="27" t="s">
        <v>1164</v>
      </c>
      <c r="D1042" s="27">
        <v>14.202719999999999</v>
      </c>
      <c r="E1042" s="27">
        <v>-84.943669999999997</v>
      </c>
      <c r="F1042" s="27" t="s">
        <v>66</v>
      </c>
      <c r="G1042" s="27">
        <v>8</v>
      </c>
      <c r="H1042" s="27" t="s">
        <v>53</v>
      </c>
      <c r="I1042" s="27" t="s">
        <v>54</v>
      </c>
      <c r="J1042" s="27">
        <v>2005</v>
      </c>
      <c r="K1042" s="27" t="s">
        <v>1219</v>
      </c>
      <c r="L1042" s="27" t="s">
        <v>56</v>
      </c>
      <c r="M1042" s="27" t="s">
        <v>65</v>
      </c>
      <c r="N1042" s="27">
        <v>5</v>
      </c>
      <c r="O1042" s="27" t="s">
        <v>53</v>
      </c>
      <c r="P1042" s="27" t="s">
        <v>57</v>
      </c>
      <c r="Q1042" s="27">
        <v>2016</v>
      </c>
      <c r="R1042" s="27" t="s">
        <v>1360</v>
      </c>
      <c r="S1042" s="27" t="s">
        <v>53</v>
      </c>
      <c r="T1042" s="27"/>
      <c r="U1042" s="27"/>
      <c r="V1042" s="27" t="s">
        <v>1539</v>
      </c>
      <c r="W1042" s="27">
        <v>14.202719999999999</v>
      </c>
      <c r="X1042" s="27">
        <v>-84.943669999999997</v>
      </c>
      <c r="Y1042" s="27" t="s">
        <v>1983</v>
      </c>
      <c r="Z1042" s="27" t="s">
        <v>1977</v>
      </c>
      <c r="AA1042" s="27" t="s">
        <v>1929</v>
      </c>
      <c r="AB1042" s="28">
        <f t="shared" si="130"/>
        <v>78.992111111111114</v>
      </c>
      <c r="AC1042" s="28">
        <f ca="1">[3]!RandTruncNormal(AB1042,VLOOKUP(Y1042,$AZ$1:$BD$4,4,FALSE),0,VLOOKUP(Y1042,$AZ$1:$BD$4,5,FALSE))</f>
        <v>129.34451946517854</v>
      </c>
      <c r="AD1042" s="28">
        <f t="shared" si="131"/>
        <v>57.815444444444445</v>
      </c>
      <c r="AE1042" s="28">
        <f ca="1">[3]!RandTruncNormal(AD1042,VLOOKUP(Y1042,$AZ$1:$BD$4,4,FALSE),0,VLOOKUP(Y1042,$AZ$1:$BD$4,5,FALSE))</f>
        <v>53.242276841844102</v>
      </c>
      <c r="AF1042" s="29">
        <f t="shared" si="128"/>
        <v>-0.33333333333333331</v>
      </c>
      <c r="AG1042" s="29">
        <f t="shared" si="129"/>
        <v>-0.33333333333333331</v>
      </c>
      <c r="AH1042" s="28">
        <f t="shared" si="135"/>
        <v>-21.176666666666666</v>
      </c>
      <c r="AI1042" s="28">
        <f t="shared" si="132"/>
        <v>-21.176666666666666</v>
      </c>
      <c r="AJ1042" s="13">
        <f t="shared" ca="1" si="133"/>
        <v>-76.102242623334433</v>
      </c>
      <c r="AK1042" s="68">
        <v>0</v>
      </c>
      <c r="AL1042" s="68">
        <v>0</v>
      </c>
      <c r="AM1042" s="68" t="str">
        <f t="shared" si="134"/>
        <v>Non-Anthropogenic</v>
      </c>
      <c r="AO1042" s="68"/>
      <c r="AP1042" s="68"/>
      <c r="AY1042" s="68"/>
      <c r="AZ1042" s="68"/>
    </row>
    <row r="1043" spans="1:52">
      <c r="A1043" s="27">
        <v>2534</v>
      </c>
      <c r="B1043" s="27" t="s">
        <v>1540</v>
      </c>
      <c r="C1043" s="27" t="s">
        <v>1164</v>
      </c>
      <c r="D1043" s="27">
        <v>14.202809999999999</v>
      </c>
      <c r="E1043" s="27">
        <v>-85.198809999999995</v>
      </c>
      <c r="F1043" s="27" t="s">
        <v>66</v>
      </c>
      <c r="G1043" s="27">
        <v>8</v>
      </c>
      <c r="H1043" s="27" t="s">
        <v>53</v>
      </c>
      <c r="I1043" s="27" t="s">
        <v>54</v>
      </c>
      <c r="J1043" s="27">
        <v>2005</v>
      </c>
      <c r="K1043" s="27" t="s">
        <v>1219</v>
      </c>
      <c r="L1043" s="27" t="s">
        <v>56</v>
      </c>
      <c r="M1043" s="27" t="s">
        <v>66</v>
      </c>
      <c r="N1043" s="27">
        <v>7</v>
      </c>
      <c r="O1043" s="27" t="s">
        <v>53</v>
      </c>
      <c r="P1043" s="27" t="s">
        <v>57</v>
      </c>
      <c r="Q1043" s="27">
        <v>2016</v>
      </c>
      <c r="R1043" s="27" t="s">
        <v>1374</v>
      </c>
      <c r="S1043" s="27" t="s">
        <v>53</v>
      </c>
      <c r="T1043" s="27"/>
      <c r="U1043" s="27"/>
      <c r="V1043" s="27" t="s">
        <v>1540</v>
      </c>
      <c r="W1043" s="27">
        <v>14.202809999999999</v>
      </c>
      <c r="X1043" s="27">
        <v>-85.198809999999995</v>
      </c>
      <c r="Y1043" s="27" t="s">
        <v>1983</v>
      </c>
      <c r="Z1043" s="27" t="s">
        <v>1977</v>
      </c>
      <c r="AA1043" s="27" t="s">
        <v>1929</v>
      </c>
      <c r="AB1043" s="28">
        <f t="shared" si="130"/>
        <v>78.992111111111114</v>
      </c>
      <c r="AC1043" s="28">
        <f ca="1">[3]!RandTruncNormal(AB1043,VLOOKUP(Y1043,$AZ$1:$BD$4,4,FALSE),0,VLOOKUP(Y1043,$AZ$1:$BD$4,5,FALSE))</f>
        <v>16.992213285638016</v>
      </c>
      <c r="AD1043" s="28">
        <f t="shared" si="131"/>
        <v>71.933222222222227</v>
      </c>
      <c r="AE1043" s="28">
        <f ca="1">[3]!RandTruncNormal(AD1043,VLOOKUP(Y1043,$AZ$1:$BD$4,4,FALSE),0,VLOOKUP(Y1043,$AZ$1:$BD$4,5,FALSE))</f>
        <v>94.290977445898264</v>
      </c>
      <c r="AF1043" s="29">
        <f t="shared" si="128"/>
        <v>-0.1111111111111111</v>
      </c>
      <c r="AG1043" s="29">
        <f t="shared" si="129"/>
        <v>0</v>
      </c>
      <c r="AH1043" s="28">
        <f t="shared" si="135"/>
        <v>0</v>
      </c>
      <c r="AI1043" s="28">
        <f t="shared" si="132"/>
        <v>-7.0588888888888883</v>
      </c>
      <c r="AJ1043" s="13">
        <f t="shared" ca="1" si="133"/>
        <v>77.298764160260248</v>
      </c>
      <c r="AK1043" s="68">
        <v>1</v>
      </c>
      <c r="AL1043" s="68">
        <v>0</v>
      </c>
      <c r="AM1043" s="68" t="str">
        <f t="shared" si="134"/>
        <v>Anthropogenic_rivers</v>
      </c>
      <c r="AO1043" s="68"/>
      <c r="AP1043" s="68"/>
      <c r="AY1043" s="68"/>
      <c r="AZ1043" s="68"/>
    </row>
    <row r="1044" spans="1:52">
      <c r="A1044" s="27">
        <v>2535</v>
      </c>
      <c r="B1044" s="27" t="s">
        <v>1541</v>
      </c>
      <c r="C1044" s="27" t="s">
        <v>1164</v>
      </c>
      <c r="D1044" s="27">
        <v>14.11721</v>
      </c>
      <c r="E1044" s="27">
        <v>-83.584209999999999</v>
      </c>
      <c r="F1044" s="27" t="s">
        <v>68</v>
      </c>
      <c r="G1044" s="27">
        <v>5</v>
      </c>
      <c r="H1044" s="27" t="s">
        <v>53</v>
      </c>
      <c r="I1044" s="27" t="s">
        <v>54</v>
      </c>
      <c r="J1044" s="27">
        <v>2005</v>
      </c>
      <c r="K1044" s="27" t="s">
        <v>1219</v>
      </c>
      <c r="L1044" s="27" t="s">
        <v>56</v>
      </c>
      <c r="M1044" s="27" t="s">
        <v>70</v>
      </c>
      <c r="N1044" s="27">
        <v>8</v>
      </c>
      <c r="O1044" s="27" t="s">
        <v>53</v>
      </c>
      <c r="P1044" s="27" t="s">
        <v>870</v>
      </c>
      <c r="Q1044" s="27">
        <v>2013</v>
      </c>
      <c r="R1044" s="27"/>
      <c r="S1044" s="27" t="s">
        <v>53</v>
      </c>
      <c r="T1044" s="27"/>
      <c r="U1044" s="27"/>
      <c r="V1044" s="27" t="s">
        <v>1541</v>
      </c>
      <c r="W1044" s="27">
        <v>14.11721</v>
      </c>
      <c r="X1044" s="27">
        <v>-83.584209999999999</v>
      </c>
      <c r="Y1044" s="27" t="s">
        <v>1976</v>
      </c>
      <c r="Z1044" s="27" t="s">
        <v>1982</v>
      </c>
      <c r="AA1044" s="27" t="s">
        <v>1929</v>
      </c>
      <c r="AB1044" s="28">
        <f t="shared" si="130"/>
        <v>19.424055555555555</v>
      </c>
      <c r="AC1044" s="28">
        <f ca="1">[3]!RandTruncNormal(AB1044,VLOOKUP(Y1044,$AZ$1:$BD$4,4,FALSE),0,VLOOKUP(Y1044,$AZ$1:$BD$4,5,FALSE))</f>
        <v>13.200018196120617</v>
      </c>
      <c r="AD1044" s="28">
        <f t="shared" si="131"/>
        <v>31.078488888888884</v>
      </c>
      <c r="AE1044" s="28">
        <f ca="1">[3]!RandTruncNormal(AD1044,VLOOKUP(Y1044,$AZ$1:$BD$4,4,FALSE),0,VLOOKUP(Y1044,$AZ$1:$BD$4,5,FALSE))</f>
        <v>14.33160429421339</v>
      </c>
      <c r="AF1044" s="29">
        <f t="shared" si="128"/>
        <v>0.33333333333333331</v>
      </c>
      <c r="AG1044" s="29">
        <f t="shared" si="129"/>
        <v>0.33333333333333331</v>
      </c>
      <c r="AH1044" s="28">
        <f t="shared" si="135"/>
        <v>11.654433333333332</v>
      </c>
      <c r="AI1044" s="28">
        <f t="shared" si="132"/>
        <v>11.654433333333332</v>
      </c>
      <c r="AJ1044" s="13">
        <f t="shared" ca="1" si="133"/>
        <v>1.1315860980927734</v>
      </c>
      <c r="AK1044" s="68">
        <v>0</v>
      </c>
      <c r="AL1044" s="68">
        <v>0</v>
      </c>
      <c r="AM1044" s="68" t="str">
        <f t="shared" si="134"/>
        <v>Non-Anthropogenic</v>
      </c>
      <c r="AO1044" s="68"/>
      <c r="AP1044" s="68"/>
      <c r="AY1044" s="68"/>
      <c r="AZ1044" s="68"/>
    </row>
    <row r="1045" spans="1:52">
      <c r="A1045" s="27">
        <v>2537</v>
      </c>
      <c r="B1045" s="27" t="s">
        <v>1542</v>
      </c>
      <c r="C1045" s="27" t="s">
        <v>1164</v>
      </c>
      <c r="D1045" s="27">
        <v>14.1173</v>
      </c>
      <c r="E1045" s="27">
        <v>-83.839250000000007</v>
      </c>
      <c r="F1045" s="27" t="s">
        <v>65</v>
      </c>
      <c r="G1045" s="27">
        <v>4</v>
      </c>
      <c r="H1045" s="27" t="s">
        <v>53</v>
      </c>
      <c r="I1045" s="27" t="s">
        <v>54</v>
      </c>
      <c r="J1045" s="27">
        <v>2005</v>
      </c>
      <c r="K1045" s="27" t="s">
        <v>1327</v>
      </c>
      <c r="L1045" s="27" t="s">
        <v>56</v>
      </c>
      <c r="M1045" s="27" t="s">
        <v>65</v>
      </c>
      <c r="N1045" s="27">
        <v>5</v>
      </c>
      <c r="O1045" s="27" t="s">
        <v>53</v>
      </c>
      <c r="P1045" s="27" t="s">
        <v>57</v>
      </c>
      <c r="Q1045" s="27">
        <v>2016</v>
      </c>
      <c r="R1045" s="27" t="s">
        <v>772</v>
      </c>
      <c r="S1045" s="27" t="s">
        <v>53</v>
      </c>
      <c r="T1045" s="27"/>
      <c r="U1045" s="27"/>
      <c r="V1045" s="27" t="s">
        <v>1542</v>
      </c>
      <c r="W1045" s="27">
        <v>14.1173</v>
      </c>
      <c r="X1045" s="27">
        <v>-83.839250000000007</v>
      </c>
      <c r="Y1045" s="27" t="s">
        <v>1983</v>
      </c>
      <c r="Z1045" s="27" t="s">
        <v>1982</v>
      </c>
      <c r="AA1045" s="27" t="s">
        <v>1929</v>
      </c>
      <c r="AB1045" s="28">
        <f t="shared" si="130"/>
        <v>50.756555555555551</v>
      </c>
      <c r="AC1045" s="28">
        <f ca="1">[3]!RandTruncNormal(AB1045,VLOOKUP(Y1045,$AZ$1:$BD$4,4,FALSE),0,VLOOKUP(Y1045,$AZ$1:$BD$4,5,FALSE))</f>
        <v>72.286479744237397</v>
      </c>
      <c r="AD1045" s="28">
        <f t="shared" si="131"/>
        <v>57.815444444444445</v>
      </c>
      <c r="AE1045" s="28">
        <f ca="1">[3]!RandTruncNormal(AD1045,VLOOKUP(Y1045,$AZ$1:$BD$4,4,FALSE),0,VLOOKUP(Y1045,$AZ$1:$BD$4,5,FALSE))</f>
        <v>47.193977589957562</v>
      </c>
      <c r="AF1045" s="29">
        <f t="shared" si="128"/>
        <v>0.1111111111111111</v>
      </c>
      <c r="AG1045" s="29">
        <f t="shared" si="129"/>
        <v>0</v>
      </c>
      <c r="AH1045" s="28">
        <f t="shared" si="135"/>
        <v>0</v>
      </c>
      <c r="AI1045" s="28">
        <f t="shared" si="132"/>
        <v>7.0588888888888883</v>
      </c>
      <c r="AJ1045" s="13">
        <f t="shared" ca="1" si="133"/>
        <v>-25.092502154279835</v>
      </c>
      <c r="AK1045" s="68">
        <v>0</v>
      </c>
      <c r="AL1045" s="68">
        <v>0</v>
      </c>
      <c r="AM1045" s="68" t="str">
        <f t="shared" si="134"/>
        <v>Non-Anthropogenic</v>
      </c>
      <c r="AO1045" s="68"/>
      <c r="AP1045" s="68"/>
      <c r="AY1045" s="68"/>
      <c r="AZ1045" s="68"/>
    </row>
    <row r="1046" spans="1:52">
      <c r="A1046" s="27">
        <v>2538</v>
      </c>
      <c r="B1046" s="27" t="s">
        <v>1543</v>
      </c>
      <c r="C1046" s="27" t="s">
        <v>1164</v>
      </c>
      <c r="D1046" s="27">
        <v>14.11741</v>
      </c>
      <c r="E1046" s="27">
        <v>-84.094290000000001</v>
      </c>
      <c r="F1046" s="27" t="s">
        <v>66</v>
      </c>
      <c r="G1046" s="27">
        <v>9</v>
      </c>
      <c r="H1046" s="27" t="s">
        <v>56</v>
      </c>
      <c r="I1046" s="27" t="s">
        <v>54</v>
      </c>
      <c r="J1046" s="27">
        <v>2005</v>
      </c>
      <c r="K1046" s="27" t="s">
        <v>1294</v>
      </c>
      <c r="L1046" s="27" t="s">
        <v>56</v>
      </c>
      <c r="M1046" s="27" t="s">
        <v>65</v>
      </c>
      <c r="N1046" s="27">
        <v>6</v>
      </c>
      <c r="O1046" s="27" t="s">
        <v>53</v>
      </c>
      <c r="P1046" s="27" t="s">
        <v>57</v>
      </c>
      <c r="Q1046" s="27">
        <v>2016</v>
      </c>
      <c r="R1046" s="27" t="s">
        <v>1355</v>
      </c>
      <c r="S1046" s="27" t="s">
        <v>53</v>
      </c>
      <c r="T1046" s="27"/>
      <c r="U1046" s="27"/>
      <c r="V1046" s="27" t="s">
        <v>1543</v>
      </c>
      <c r="W1046" s="27">
        <v>14.11741</v>
      </c>
      <c r="X1046" s="27">
        <v>-84.094290000000001</v>
      </c>
      <c r="Y1046" s="27" t="s">
        <v>1983</v>
      </c>
      <c r="Z1046" s="27" t="s">
        <v>1977</v>
      </c>
      <c r="AA1046" s="27" t="s">
        <v>1929</v>
      </c>
      <c r="AB1046" s="28">
        <f t="shared" si="130"/>
        <v>86.051000000000002</v>
      </c>
      <c r="AC1046" s="28">
        <f ca="1">[3]!RandTruncNormal(AB1046,VLOOKUP(Y1046,$AZ$1:$BD$4,4,FALSE),0,VLOOKUP(Y1046,$AZ$1:$BD$4,5,FALSE))</f>
        <v>72.532164368158533</v>
      </c>
      <c r="AD1046" s="28">
        <f t="shared" si="131"/>
        <v>64.87433333333334</v>
      </c>
      <c r="AE1046" s="28">
        <f ca="1">[3]!RandTruncNormal(AD1046,VLOOKUP(Y1046,$AZ$1:$BD$4,4,FALSE),0,VLOOKUP(Y1046,$AZ$1:$BD$4,5,FALSE))</f>
        <v>58.193608411337117</v>
      </c>
      <c r="AF1046" s="29">
        <f t="shared" si="128"/>
        <v>-0.33333333333333331</v>
      </c>
      <c r="AG1046" s="29">
        <f t="shared" si="129"/>
        <v>-0.33333333333333331</v>
      </c>
      <c r="AH1046" s="28">
        <f t="shared" si="135"/>
        <v>-21.176666666666666</v>
      </c>
      <c r="AI1046" s="28">
        <f t="shared" si="132"/>
        <v>-21.176666666666666</v>
      </c>
      <c r="AJ1046" s="13">
        <f t="shared" ca="1" si="133"/>
        <v>-14.338555956821416</v>
      </c>
      <c r="AK1046" s="68">
        <v>1</v>
      </c>
      <c r="AL1046" s="68">
        <v>0</v>
      </c>
      <c r="AM1046" s="68" t="str">
        <f t="shared" si="134"/>
        <v>Anthropogenic_rivers</v>
      </c>
      <c r="AO1046" s="68"/>
      <c r="AP1046" s="68"/>
      <c r="AY1046" s="68"/>
      <c r="AZ1046" s="68"/>
    </row>
    <row r="1047" spans="1:52">
      <c r="A1047" s="27">
        <v>2539</v>
      </c>
      <c r="B1047" s="27" t="s">
        <v>1544</v>
      </c>
      <c r="C1047" s="27" t="s">
        <v>1164</v>
      </c>
      <c r="D1047" s="27">
        <v>14.11749</v>
      </c>
      <c r="E1047" s="27">
        <v>-84.349329999999995</v>
      </c>
      <c r="F1047" s="27" t="s">
        <v>66</v>
      </c>
      <c r="G1047" s="27">
        <v>9</v>
      </c>
      <c r="H1047" s="27" t="s">
        <v>56</v>
      </c>
      <c r="I1047" s="27" t="s">
        <v>54</v>
      </c>
      <c r="J1047" s="27">
        <v>2005</v>
      </c>
      <c r="K1047" s="27" t="s">
        <v>1294</v>
      </c>
      <c r="L1047" s="27" t="s">
        <v>56</v>
      </c>
      <c r="M1047" s="27" t="s">
        <v>65</v>
      </c>
      <c r="N1047" s="27">
        <v>5</v>
      </c>
      <c r="O1047" s="27" t="s">
        <v>53</v>
      </c>
      <c r="P1047" s="27" t="s">
        <v>57</v>
      </c>
      <c r="Q1047" s="27">
        <v>2016</v>
      </c>
      <c r="R1047" s="27" t="s">
        <v>1527</v>
      </c>
      <c r="S1047" s="27" t="s">
        <v>53</v>
      </c>
      <c r="T1047" s="27"/>
      <c r="U1047" s="27"/>
      <c r="V1047" s="27" t="s">
        <v>1544</v>
      </c>
      <c r="W1047" s="27">
        <v>14.11749</v>
      </c>
      <c r="X1047" s="27">
        <v>-84.349329999999995</v>
      </c>
      <c r="Y1047" s="27" t="s">
        <v>1983</v>
      </c>
      <c r="Z1047" s="27" t="s">
        <v>1977</v>
      </c>
      <c r="AA1047" s="27" t="s">
        <v>1928</v>
      </c>
      <c r="AB1047" s="28">
        <f t="shared" si="130"/>
        <v>86.051000000000002</v>
      </c>
      <c r="AC1047" s="28">
        <f ca="1">[3]!RandTruncNormal(AB1047,VLOOKUP(Y1047,$AZ$1:$BD$4,4,FALSE),0,VLOOKUP(Y1047,$AZ$1:$BD$4,5,FALSE))</f>
        <v>20.40826034125017</v>
      </c>
      <c r="AD1047" s="28">
        <f t="shared" si="131"/>
        <v>57.815444444444445</v>
      </c>
      <c r="AE1047" s="28">
        <f ca="1">[3]!RandTruncNormal(AD1047,VLOOKUP(Y1047,$AZ$1:$BD$4,4,FALSE),0,VLOOKUP(Y1047,$AZ$1:$BD$4,5,FALSE))</f>
        <v>67.394022338900115</v>
      </c>
      <c r="AF1047" s="29">
        <f t="shared" si="128"/>
        <v>-0.44444444444444442</v>
      </c>
      <c r="AG1047" s="29">
        <f t="shared" si="129"/>
        <v>-0.44444444444444442</v>
      </c>
      <c r="AH1047" s="28">
        <f t="shared" si="135"/>
        <v>-28.235555555555553</v>
      </c>
      <c r="AI1047" s="28">
        <f t="shared" si="132"/>
        <v>-28.235555555555553</v>
      </c>
      <c r="AJ1047" s="13">
        <f t="shared" ca="1" si="133"/>
        <v>46.985761997649945</v>
      </c>
      <c r="AK1047" s="68">
        <v>0</v>
      </c>
      <c r="AL1047" s="68">
        <v>1</v>
      </c>
      <c r="AM1047" s="68" t="str">
        <f t="shared" si="134"/>
        <v>Anthopogenic_roads</v>
      </c>
      <c r="AO1047" s="68"/>
      <c r="AP1047" s="68"/>
      <c r="AY1047" s="68"/>
      <c r="AZ1047" s="68"/>
    </row>
    <row r="1048" spans="1:52">
      <c r="A1048" s="27">
        <v>2540</v>
      </c>
      <c r="B1048" s="27" t="s">
        <v>1545</v>
      </c>
      <c r="C1048" s="27" t="s">
        <v>1164</v>
      </c>
      <c r="D1048" s="27">
        <v>14.117610000000001</v>
      </c>
      <c r="E1048" s="27">
        <v>-84.604380000000006</v>
      </c>
      <c r="F1048" s="27" t="s">
        <v>66</v>
      </c>
      <c r="G1048" s="27">
        <v>9</v>
      </c>
      <c r="H1048" s="27" t="s">
        <v>61</v>
      </c>
      <c r="I1048" s="27" t="s">
        <v>54</v>
      </c>
      <c r="J1048" s="27">
        <v>2005</v>
      </c>
      <c r="K1048" s="27"/>
      <c r="L1048" s="27" t="s">
        <v>56</v>
      </c>
      <c r="M1048" s="27" t="s">
        <v>65</v>
      </c>
      <c r="N1048" s="27">
        <v>3</v>
      </c>
      <c r="O1048" s="27" t="s">
        <v>53</v>
      </c>
      <c r="P1048" s="27" t="s">
        <v>57</v>
      </c>
      <c r="Q1048" s="27">
        <v>2016</v>
      </c>
      <c r="R1048" s="27" t="s">
        <v>1359</v>
      </c>
      <c r="S1048" s="27" t="s">
        <v>53</v>
      </c>
      <c r="T1048" s="27"/>
      <c r="U1048" s="27"/>
      <c r="V1048" s="27" t="s">
        <v>1545</v>
      </c>
      <c r="W1048" s="27">
        <v>14.117610000000001</v>
      </c>
      <c r="X1048" s="27">
        <v>-84.604380000000006</v>
      </c>
      <c r="Y1048" s="27" t="s">
        <v>1983</v>
      </c>
      <c r="Z1048" s="27" t="s">
        <v>1977</v>
      </c>
      <c r="AA1048" s="27" t="s">
        <v>1929</v>
      </c>
      <c r="AB1048" s="28">
        <f t="shared" si="130"/>
        <v>86.051000000000002</v>
      </c>
      <c r="AC1048" s="28">
        <f ca="1">[3]!RandTruncNormal(AB1048,VLOOKUP(Y1048,$AZ$1:$BD$4,4,FALSE),0,VLOOKUP(Y1048,$AZ$1:$BD$4,5,FALSE))</f>
        <v>108.4619352191674</v>
      </c>
      <c r="AD1048" s="28">
        <f t="shared" si="131"/>
        <v>43.697666666666663</v>
      </c>
      <c r="AE1048" s="28">
        <f ca="1">[3]!RandTruncNormal(AD1048,VLOOKUP(Y1048,$AZ$1:$BD$4,4,FALSE),0,VLOOKUP(Y1048,$AZ$1:$BD$4,5,FALSE))</f>
        <v>63.855913532793565</v>
      </c>
      <c r="AF1048" s="29">
        <f t="shared" si="128"/>
        <v>-0.66666666666666663</v>
      </c>
      <c r="AG1048" s="29">
        <f t="shared" si="129"/>
        <v>-0.66666666666666663</v>
      </c>
      <c r="AH1048" s="28">
        <f t="shared" si="135"/>
        <v>-42.353333333333332</v>
      </c>
      <c r="AI1048" s="28">
        <f t="shared" si="132"/>
        <v>-42.353333333333332</v>
      </c>
      <c r="AJ1048" s="13">
        <f t="shared" ca="1" si="133"/>
        <v>-44.606021686373836</v>
      </c>
      <c r="AK1048" s="68">
        <v>0</v>
      </c>
      <c r="AL1048" s="68">
        <v>0</v>
      </c>
      <c r="AM1048" s="68" t="str">
        <f t="shared" si="134"/>
        <v>Non-Anthropogenic</v>
      </c>
      <c r="AO1048" s="68"/>
      <c r="AP1048" s="68"/>
      <c r="AY1048" s="68"/>
      <c r="AZ1048" s="68"/>
    </row>
    <row r="1049" spans="1:52">
      <c r="A1049" s="27">
        <v>2542</v>
      </c>
      <c r="B1049" s="27" t="s">
        <v>1546</v>
      </c>
      <c r="C1049" s="27" t="s">
        <v>1164</v>
      </c>
      <c r="D1049" s="27">
        <v>14.11769</v>
      </c>
      <c r="E1049" s="27">
        <v>-84.85942</v>
      </c>
      <c r="F1049" s="27" t="s">
        <v>66</v>
      </c>
      <c r="G1049" s="27">
        <v>7</v>
      </c>
      <c r="H1049" s="27" t="s">
        <v>56</v>
      </c>
      <c r="I1049" s="27" t="s">
        <v>54</v>
      </c>
      <c r="J1049" s="27">
        <v>2005</v>
      </c>
      <c r="K1049" s="27" t="s">
        <v>1219</v>
      </c>
      <c r="L1049" s="27" t="s">
        <v>56</v>
      </c>
      <c r="M1049" s="27" t="s">
        <v>66</v>
      </c>
      <c r="N1049" s="27">
        <v>7</v>
      </c>
      <c r="O1049" s="27" t="s">
        <v>53</v>
      </c>
      <c r="P1049" s="27" t="s">
        <v>57</v>
      </c>
      <c r="Q1049" s="27">
        <v>2016</v>
      </c>
      <c r="R1049" s="27" t="s">
        <v>1360</v>
      </c>
      <c r="S1049" s="27" t="s">
        <v>53</v>
      </c>
      <c r="T1049" s="27"/>
      <c r="U1049" s="27"/>
      <c r="V1049" s="27" t="s">
        <v>1546</v>
      </c>
      <c r="W1049" s="27">
        <v>14.11769</v>
      </c>
      <c r="X1049" s="27">
        <v>-84.85942</v>
      </c>
      <c r="Y1049" s="27" t="s">
        <v>1983</v>
      </c>
      <c r="Z1049" s="27" t="s">
        <v>1979</v>
      </c>
      <c r="AA1049" s="27" t="s">
        <v>1929</v>
      </c>
      <c r="AB1049" s="28">
        <f t="shared" si="130"/>
        <v>71.933222222222227</v>
      </c>
      <c r="AC1049" s="28">
        <f ca="1">[3]!RandTruncNormal(AB1049,VLOOKUP(Y1049,$AZ$1:$BD$4,4,FALSE),0,VLOOKUP(Y1049,$AZ$1:$BD$4,5,FALSE))</f>
        <v>63.12868575877755</v>
      </c>
      <c r="AD1049" s="28">
        <f t="shared" si="131"/>
        <v>71.933222222222227</v>
      </c>
      <c r="AE1049" s="28">
        <f ca="1">[3]!RandTruncNormal(AD1049,VLOOKUP(Y1049,$AZ$1:$BD$4,4,FALSE),0,VLOOKUP(Y1049,$AZ$1:$BD$4,5,FALSE))</f>
        <v>118.60872129576737</v>
      </c>
      <c r="AF1049" s="29">
        <f t="shared" si="128"/>
        <v>0</v>
      </c>
      <c r="AG1049" s="29">
        <f t="shared" si="129"/>
        <v>0</v>
      </c>
      <c r="AH1049" s="28">
        <f t="shared" si="135"/>
        <v>0</v>
      </c>
      <c r="AI1049" s="28">
        <f t="shared" si="132"/>
        <v>0</v>
      </c>
      <c r="AJ1049" s="13">
        <f t="shared" ca="1" si="133"/>
        <v>55.480035536989817</v>
      </c>
      <c r="AK1049" s="68">
        <v>1</v>
      </c>
      <c r="AL1049" s="68">
        <v>0</v>
      </c>
      <c r="AM1049" s="68" t="str">
        <f t="shared" si="134"/>
        <v>Anthropogenic_rivers</v>
      </c>
      <c r="AO1049" s="68"/>
      <c r="AP1049" s="68"/>
      <c r="AY1049" s="68"/>
      <c r="AZ1049" s="68"/>
    </row>
    <row r="1050" spans="1:52">
      <c r="A1050" s="27">
        <v>2543</v>
      </c>
      <c r="B1050" s="27" t="s">
        <v>1547</v>
      </c>
      <c r="C1050" s="27" t="s">
        <v>1164</v>
      </c>
      <c r="D1050" s="27">
        <v>14.117800000000001</v>
      </c>
      <c r="E1050" s="27">
        <v>-85.114469999999997</v>
      </c>
      <c r="F1050" s="27" t="s">
        <v>66</v>
      </c>
      <c r="G1050" s="27">
        <v>8</v>
      </c>
      <c r="H1050" s="27" t="s">
        <v>56</v>
      </c>
      <c r="I1050" s="27" t="s">
        <v>54</v>
      </c>
      <c r="J1050" s="27">
        <v>2005</v>
      </c>
      <c r="K1050" s="27" t="s">
        <v>1294</v>
      </c>
      <c r="L1050" s="27" t="s">
        <v>56</v>
      </c>
      <c r="M1050" s="27" t="s">
        <v>65</v>
      </c>
      <c r="N1050" s="27">
        <v>5</v>
      </c>
      <c r="O1050" s="27" t="s">
        <v>53</v>
      </c>
      <c r="P1050" s="27" t="s">
        <v>57</v>
      </c>
      <c r="Q1050" s="27">
        <v>2016</v>
      </c>
      <c r="R1050" s="27" t="s">
        <v>1548</v>
      </c>
      <c r="S1050" s="27" t="s">
        <v>53</v>
      </c>
      <c r="T1050" s="27"/>
      <c r="U1050" s="27"/>
      <c r="V1050" s="27" t="s">
        <v>1547</v>
      </c>
      <c r="W1050" s="27">
        <v>14.117800000000001</v>
      </c>
      <c r="X1050" s="27">
        <v>-85.114469999999997</v>
      </c>
      <c r="Y1050" s="27" t="s">
        <v>1983</v>
      </c>
      <c r="Z1050" s="27" t="s">
        <v>1977</v>
      </c>
      <c r="AA1050" s="27" t="s">
        <v>1929</v>
      </c>
      <c r="AB1050" s="28">
        <f t="shared" si="130"/>
        <v>78.992111111111114</v>
      </c>
      <c r="AC1050" s="28">
        <f ca="1">[3]!RandTruncNormal(AB1050,VLOOKUP(Y1050,$AZ$1:$BD$4,4,FALSE),0,VLOOKUP(Y1050,$AZ$1:$BD$4,5,FALSE))</f>
        <v>111.72740075420559</v>
      </c>
      <c r="AD1050" s="28">
        <f t="shared" si="131"/>
        <v>57.815444444444445</v>
      </c>
      <c r="AE1050" s="28">
        <f ca="1">[3]!RandTruncNormal(AD1050,VLOOKUP(Y1050,$AZ$1:$BD$4,4,FALSE),0,VLOOKUP(Y1050,$AZ$1:$BD$4,5,FALSE))</f>
        <v>102.05522551363219</v>
      </c>
      <c r="AF1050" s="29">
        <f t="shared" si="128"/>
        <v>-0.33333333333333331</v>
      </c>
      <c r="AG1050" s="29">
        <f t="shared" si="129"/>
        <v>-0.33333333333333331</v>
      </c>
      <c r="AH1050" s="28">
        <f t="shared" si="135"/>
        <v>-21.176666666666666</v>
      </c>
      <c r="AI1050" s="28">
        <f t="shared" si="132"/>
        <v>-21.176666666666666</v>
      </c>
      <c r="AJ1050" s="13">
        <f t="shared" ca="1" si="133"/>
        <v>-9.6721752405733952</v>
      </c>
      <c r="AK1050" s="68">
        <v>0</v>
      </c>
      <c r="AL1050" s="68">
        <v>0</v>
      </c>
      <c r="AM1050" s="68" t="str">
        <f t="shared" si="134"/>
        <v>Non-Anthropogenic</v>
      </c>
      <c r="AO1050" s="68"/>
      <c r="AP1050" s="68"/>
      <c r="AY1050" s="68"/>
      <c r="AZ1050" s="68"/>
    </row>
    <row r="1051" spans="1:52">
      <c r="A1051" s="27">
        <v>2544</v>
      </c>
      <c r="B1051" s="27" t="s">
        <v>1549</v>
      </c>
      <c r="C1051" s="27" t="s">
        <v>1164</v>
      </c>
      <c r="D1051" s="27">
        <v>14.0322</v>
      </c>
      <c r="E1051" s="27">
        <v>-83.582989999999995</v>
      </c>
      <c r="F1051" s="27" t="s">
        <v>65</v>
      </c>
      <c r="G1051" s="27">
        <v>5</v>
      </c>
      <c r="H1051" s="27" t="s">
        <v>53</v>
      </c>
      <c r="I1051" s="27" t="s">
        <v>54</v>
      </c>
      <c r="J1051" s="27">
        <v>2008</v>
      </c>
      <c r="K1051" s="27" t="s">
        <v>1315</v>
      </c>
      <c r="L1051" s="27" t="s">
        <v>56</v>
      </c>
      <c r="M1051" s="27" t="s">
        <v>65</v>
      </c>
      <c r="N1051" s="27">
        <v>4</v>
      </c>
      <c r="O1051" s="27" t="s">
        <v>53</v>
      </c>
      <c r="P1051" s="27" t="s">
        <v>57</v>
      </c>
      <c r="Q1051" s="27">
        <v>2016</v>
      </c>
      <c r="R1051" s="27" t="s">
        <v>763</v>
      </c>
      <c r="S1051" s="27" t="s">
        <v>53</v>
      </c>
      <c r="T1051" s="27"/>
      <c r="U1051" s="27"/>
      <c r="V1051" s="27" t="s">
        <v>1549</v>
      </c>
      <c r="W1051" s="27">
        <v>14.0322</v>
      </c>
      <c r="X1051" s="27">
        <v>-83.582989999999995</v>
      </c>
      <c r="Y1051" s="27" t="s">
        <v>1983</v>
      </c>
      <c r="Z1051" s="27" t="s">
        <v>1977</v>
      </c>
      <c r="AA1051" s="27" t="s">
        <v>1929</v>
      </c>
      <c r="AB1051" s="28">
        <f t="shared" si="130"/>
        <v>57.815444444444445</v>
      </c>
      <c r="AC1051" s="28">
        <f ca="1">[3]!RandTruncNormal(AB1051,VLOOKUP(Y1051,$AZ$1:$BD$4,4,FALSE),0,VLOOKUP(Y1051,$AZ$1:$BD$4,5,FALSE))</f>
        <v>46.614872934235201</v>
      </c>
      <c r="AD1051" s="28">
        <f t="shared" si="131"/>
        <v>50.756555555555551</v>
      </c>
      <c r="AE1051" s="28">
        <f ca="1">[3]!RandTruncNormal(AD1051,VLOOKUP(Y1051,$AZ$1:$BD$4,4,FALSE),0,VLOOKUP(Y1051,$AZ$1:$BD$4,5,FALSE))</f>
        <v>56.761911386472981</v>
      </c>
      <c r="AF1051" s="29">
        <f t="shared" si="128"/>
        <v>-0.1111111111111111</v>
      </c>
      <c r="AG1051" s="29">
        <f t="shared" si="129"/>
        <v>0</v>
      </c>
      <c r="AH1051" s="28">
        <f t="shared" si="135"/>
        <v>0</v>
      </c>
      <c r="AI1051" s="28">
        <f t="shared" si="132"/>
        <v>-7.0588888888888883</v>
      </c>
      <c r="AJ1051" s="13">
        <f t="shared" ca="1" si="133"/>
        <v>10.14703845223778</v>
      </c>
      <c r="AK1051" s="68">
        <v>0</v>
      </c>
      <c r="AL1051" s="68">
        <v>0</v>
      </c>
      <c r="AM1051" s="68" t="str">
        <f t="shared" si="134"/>
        <v>Non-Anthropogenic</v>
      </c>
      <c r="AO1051" s="68"/>
      <c r="AP1051" s="68"/>
      <c r="AY1051" s="68"/>
      <c r="AZ1051" s="68"/>
    </row>
    <row r="1052" spans="1:52">
      <c r="A1052" s="27">
        <v>2547</v>
      </c>
      <c r="B1052" s="27" t="s">
        <v>1550</v>
      </c>
      <c r="C1052" s="27" t="s">
        <v>1164</v>
      </c>
      <c r="D1052" s="27">
        <v>14.032539999999999</v>
      </c>
      <c r="E1052" s="27">
        <v>-84.433440000000004</v>
      </c>
      <c r="F1052" s="27" t="s">
        <v>66</v>
      </c>
      <c r="G1052" s="27">
        <v>9</v>
      </c>
      <c r="H1052" s="27" t="s">
        <v>56</v>
      </c>
      <c r="I1052" s="27" t="s">
        <v>54</v>
      </c>
      <c r="J1052" s="27">
        <v>2005</v>
      </c>
      <c r="K1052" s="27" t="s">
        <v>1219</v>
      </c>
      <c r="L1052" s="27" t="s">
        <v>56</v>
      </c>
      <c r="M1052" s="27" t="s">
        <v>66</v>
      </c>
      <c r="N1052" s="27">
        <v>9</v>
      </c>
      <c r="O1052" s="27" t="s">
        <v>53</v>
      </c>
      <c r="P1052" s="27" t="s">
        <v>57</v>
      </c>
      <c r="Q1052" s="27">
        <v>2016</v>
      </c>
      <c r="R1052" s="27" t="s">
        <v>760</v>
      </c>
      <c r="S1052" s="27" t="s">
        <v>53</v>
      </c>
      <c r="T1052" s="27"/>
      <c r="U1052" s="27"/>
      <c r="V1052" s="27" t="s">
        <v>1550</v>
      </c>
      <c r="W1052" s="27">
        <v>14.032539999999999</v>
      </c>
      <c r="X1052" s="27">
        <v>-84.433440000000004</v>
      </c>
      <c r="Y1052" s="27" t="s">
        <v>1983</v>
      </c>
      <c r="Z1052" s="27" t="s">
        <v>1979</v>
      </c>
      <c r="AA1052" s="27" t="s">
        <v>1929</v>
      </c>
      <c r="AB1052" s="28">
        <f t="shared" si="130"/>
        <v>86.051000000000002</v>
      </c>
      <c r="AC1052" s="28">
        <f ca="1">[3]!RandTruncNormal(AB1052,VLOOKUP(Y1052,$AZ$1:$BD$4,4,FALSE),0,VLOOKUP(Y1052,$AZ$1:$BD$4,5,FALSE))</f>
        <v>26.853859684313225</v>
      </c>
      <c r="AD1052" s="28">
        <f t="shared" si="131"/>
        <v>86.051000000000002</v>
      </c>
      <c r="AE1052" s="28">
        <f ca="1">[3]!RandTruncNormal(AD1052,VLOOKUP(Y1052,$AZ$1:$BD$4,4,FALSE),0,VLOOKUP(Y1052,$AZ$1:$BD$4,5,FALSE))</f>
        <v>47.667775361014172</v>
      </c>
      <c r="AF1052" s="29">
        <f t="shared" si="128"/>
        <v>0</v>
      </c>
      <c r="AG1052" s="29">
        <f t="shared" si="129"/>
        <v>0</v>
      </c>
      <c r="AH1052" s="28">
        <f t="shared" si="135"/>
        <v>0</v>
      </c>
      <c r="AI1052" s="28">
        <f t="shared" si="132"/>
        <v>0</v>
      </c>
      <c r="AJ1052" s="13">
        <f t="shared" ca="1" si="133"/>
        <v>20.813915676700947</v>
      </c>
      <c r="AK1052" s="68">
        <v>0</v>
      </c>
      <c r="AL1052" s="68">
        <v>0</v>
      </c>
      <c r="AM1052" s="68" t="str">
        <f t="shared" si="134"/>
        <v>Non-Anthropogenic</v>
      </c>
      <c r="AO1052" s="68"/>
      <c r="AP1052" s="68"/>
      <c r="AY1052" s="68"/>
      <c r="AZ1052" s="68"/>
    </row>
    <row r="1053" spans="1:52">
      <c r="A1053" s="27">
        <v>2549</v>
      </c>
      <c r="B1053" s="27" t="s">
        <v>1551</v>
      </c>
      <c r="C1053" s="27" t="s">
        <v>1164</v>
      </c>
      <c r="D1053" s="27">
        <v>14.03274</v>
      </c>
      <c r="E1053" s="27">
        <v>-84.943719999999999</v>
      </c>
      <c r="F1053" s="27" t="s">
        <v>66</v>
      </c>
      <c r="G1053" s="27">
        <v>9</v>
      </c>
      <c r="H1053" s="27" t="s">
        <v>53</v>
      </c>
      <c r="I1053" s="27" t="s">
        <v>54</v>
      </c>
      <c r="J1053" s="27">
        <v>2005</v>
      </c>
      <c r="K1053" s="27" t="s">
        <v>1219</v>
      </c>
      <c r="L1053" s="27" t="s">
        <v>56</v>
      </c>
      <c r="M1053" s="27" t="s">
        <v>65</v>
      </c>
      <c r="N1053" s="27">
        <v>3</v>
      </c>
      <c r="O1053" s="27" t="s">
        <v>53</v>
      </c>
      <c r="P1053" s="27" t="s">
        <v>57</v>
      </c>
      <c r="Q1053" s="27">
        <v>2016</v>
      </c>
      <c r="R1053" s="27" t="s">
        <v>1392</v>
      </c>
      <c r="S1053" s="27" t="s">
        <v>53</v>
      </c>
      <c r="T1053" s="27"/>
      <c r="U1053" s="27"/>
      <c r="V1053" s="27" t="s">
        <v>1551</v>
      </c>
      <c r="W1053" s="27">
        <v>14.03274</v>
      </c>
      <c r="X1053" s="27">
        <v>-84.943719999999999</v>
      </c>
      <c r="Y1053" s="27" t="s">
        <v>1983</v>
      </c>
      <c r="Z1053" s="27" t="s">
        <v>1977</v>
      </c>
      <c r="AA1053" s="27" t="s">
        <v>1929</v>
      </c>
      <c r="AB1053" s="28">
        <f t="shared" si="130"/>
        <v>86.051000000000002</v>
      </c>
      <c r="AC1053" s="28">
        <f ca="1">[3]!RandTruncNormal(AB1053,VLOOKUP(Y1053,$AZ$1:$BD$4,4,FALSE),0,VLOOKUP(Y1053,$AZ$1:$BD$4,5,FALSE))</f>
        <v>109.45151730024159</v>
      </c>
      <c r="AD1053" s="28">
        <f t="shared" si="131"/>
        <v>43.697666666666663</v>
      </c>
      <c r="AE1053" s="28">
        <f ca="1">[3]!RandTruncNormal(AD1053,VLOOKUP(Y1053,$AZ$1:$BD$4,4,FALSE),0,VLOOKUP(Y1053,$AZ$1:$BD$4,5,FALSE))</f>
        <v>2.3853880361099025</v>
      </c>
      <c r="AF1053" s="29">
        <f t="shared" si="128"/>
        <v>-0.66666666666666663</v>
      </c>
      <c r="AG1053" s="29">
        <f t="shared" si="129"/>
        <v>-0.66666666666666663</v>
      </c>
      <c r="AH1053" s="28">
        <f t="shared" si="135"/>
        <v>-42.353333333333332</v>
      </c>
      <c r="AI1053" s="28">
        <f t="shared" si="132"/>
        <v>-42.353333333333332</v>
      </c>
      <c r="AJ1053" s="13">
        <f t="shared" ca="1" si="133"/>
        <v>-107.06612926413169</v>
      </c>
      <c r="AK1053" s="68">
        <v>0</v>
      </c>
      <c r="AL1053" s="68">
        <v>0</v>
      </c>
      <c r="AM1053" s="68" t="str">
        <f t="shared" si="134"/>
        <v>Non-Anthropogenic</v>
      </c>
      <c r="AO1053" s="68"/>
      <c r="AP1053" s="68"/>
      <c r="AY1053" s="68"/>
      <c r="AZ1053" s="68"/>
    </row>
    <row r="1054" spans="1:52">
      <c r="A1054" s="27">
        <v>2550</v>
      </c>
      <c r="B1054" s="27" t="s">
        <v>1552</v>
      </c>
      <c r="C1054" s="27" t="s">
        <v>1164</v>
      </c>
      <c r="D1054" s="27">
        <v>14.032819999999999</v>
      </c>
      <c r="E1054" s="27">
        <v>-85.198859999999996</v>
      </c>
      <c r="F1054" s="27" t="s">
        <v>66</v>
      </c>
      <c r="G1054" s="27">
        <v>7</v>
      </c>
      <c r="H1054" s="27" t="s">
        <v>53</v>
      </c>
      <c r="I1054" s="27" t="s">
        <v>54</v>
      </c>
      <c r="J1054" s="27">
        <v>2005</v>
      </c>
      <c r="K1054" s="27" t="s">
        <v>1219</v>
      </c>
      <c r="L1054" s="27" t="s">
        <v>56</v>
      </c>
      <c r="M1054" s="27" t="s">
        <v>65</v>
      </c>
      <c r="N1054" s="27">
        <v>5</v>
      </c>
      <c r="O1054" s="27" t="s">
        <v>53</v>
      </c>
      <c r="P1054" s="27" t="s">
        <v>57</v>
      </c>
      <c r="Q1054" s="27">
        <v>2016</v>
      </c>
      <c r="R1054" s="27" t="s">
        <v>1394</v>
      </c>
      <c r="S1054" s="27" t="s">
        <v>53</v>
      </c>
      <c r="T1054" s="27"/>
      <c r="U1054" s="27"/>
      <c r="V1054" s="27" t="s">
        <v>1552</v>
      </c>
      <c r="W1054" s="27">
        <v>14.032819999999999</v>
      </c>
      <c r="X1054" s="27">
        <v>-85.198859999999996</v>
      </c>
      <c r="Y1054" s="27" t="s">
        <v>1983</v>
      </c>
      <c r="Z1054" s="27" t="s">
        <v>1977</v>
      </c>
      <c r="AA1054" s="27" t="s">
        <v>1929</v>
      </c>
      <c r="AB1054" s="28">
        <f t="shared" si="130"/>
        <v>71.933222222222227</v>
      </c>
      <c r="AC1054" s="28">
        <f ca="1">[3]!RandTruncNormal(AB1054,VLOOKUP(Y1054,$AZ$1:$BD$4,4,FALSE),0,VLOOKUP(Y1054,$AZ$1:$BD$4,5,FALSE))</f>
        <v>116.57087322659704</v>
      </c>
      <c r="AD1054" s="28">
        <f t="shared" si="131"/>
        <v>57.815444444444445</v>
      </c>
      <c r="AE1054" s="28">
        <f ca="1">[3]!RandTruncNormal(AD1054,VLOOKUP(Y1054,$AZ$1:$BD$4,4,FALSE),0,VLOOKUP(Y1054,$AZ$1:$BD$4,5,FALSE))</f>
        <v>48.980207778132339</v>
      </c>
      <c r="AF1054" s="29">
        <f t="shared" si="128"/>
        <v>-0.22222222222222221</v>
      </c>
      <c r="AG1054" s="29">
        <f t="shared" si="129"/>
        <v>-0.22222222222222221</v>
      </c>
      <c r="AH1054" s="28">
        <f t="shared" si="135"/>
        <v>-14.117777777777777</v>
      </c>
      <c r="AI1054" s="28">
        <f t="shared" si="132"/>
        <v>-14.117777777777777</v>
      </c>
      <c r="AJ1054" s="13">
        <f t="shared" ca="1" si="133"/>
        <v>-67.590665448464705</v>
      </c>
      <c r="AK1054" s="68">
        <v>0</v>
      </c>
      <c r="AL1054" s="68">
        <v>0</v>
      </c>
      <c r="AM1054" s="68" t="str">
        <f t="shared" si="134"/>
        <v>Non-Anthropogenic</v>
      </c>
      <c r="AO1054" s="68"/>
      <c r="AP1054" s="68"/>
      <c r="AY1054" s="68"/>
      <c r="AZ1054" s="68"/>
    </row>
    <row r="1055" spans="1:52">
      <c r="A1055" s="27">
        <v>2552</v>
      </c>
      <c r="B1055" s="27" t="s">
        <v>1553</v>
      </c>
      <c r="C1055" s="27" t="s">
        <v>1164</v>
      </c>
      <c r="D1055" s="27">
        <v>10.802849999999999</v>
      </c>
      <c r="E1055" s="27">
        <v>-83.841279999999998</v>
      </c>
      <c r="F1055" s="27" t="s">
        <v>66</v>
      </c>
      <c r="G1055" s="27">
        <v>8</v>
      </c>
      <c r="H1055" s="27" t="s">
        <v>53</v>
      </c>
      <c r="I1055" s="27" t="s">
        <v>54</v>
      </c>
      <c r="J1055" s="27">
        <v>2005</v>
      </c>
      <c r="K1055" s="27" t="s">
        <v>820</v>
      </c>
      <c r="L1055" s="27" t="s">
        <v>56</v>
      </c>
      <c r="M1055" s="27" t="s">
        <v>65</v>
      </c>
      <c r="N1055" s="27">
        <v>6</v>
      </c>
      <c r="O1055" s="27" t="s">
        <v>61</v>
      </c>
      <c r="P1055" s="27" t="s">
        <v>870</v>
      </c>
      <c r="Q1055" s="27">
        <v>2016</v>
      </c>
      <c r="R1055" s="27"/>
      <c r="S1055" s="27" t="s">
        <v>56</v>
      </c>
      <c r="T1055" s="27"/>
      <c r="U1055" s="27"/>
      <c r="V1055" s="27" t="s">
        <v>1553</v>
      </c>
      <c r="W1055" s="27">
        <v>10.802849999999999</v>
      </c>
      <c r="X1055" s="27">
        <v>-83.841279999999998</v>
      </c>
      <c r="Y1055" s="27" t="s">
        <v>1983</v>
      </c>
      <c r="Z1055" s="27" t="s">
        <v>1977</v>
      </c>
      <c r="AA1055" s="27" t="s">
        <v>1929</v>
      </c>
      <c r="AB1055" s="28">
        <f t="shared" si="130"/>
        <v>78.992111111111114</v>
      </c>
      <c r="AC1055" s="28">
        <f ca="1">[3]!RandTruncNormal(AB1055,VLOOKUP(Y1055,$AZ$1:$BD$4,4,FALSE),0,VLOOKUP(Y1055,$AZ$1:$BD$4,5,FALSE))</f>
        <v>58.684952328587457</v>
      </c>
      <c r="AD1055" s="28">
        <f t="shared" si="131"/>
        <v>64.87433333333334</v>
      </c>
      <c r="AE1055" s="28">
        <f ca="1">[3]!RandTruncNormal(AD1055,VLOOKUP(Y1055,$AZ$1:$BD$4,4,FALSE),0,VLOOKUP(Y1055,$AZ$1:$BD$4,5,FALSE))</f>
        <v>101.93164968751221</v>
      </c>
      <c r="AF1055" s="29">
        <f t="shared" si="128"/>
        <v>-0.22222222222222221</v>
      </c>
      <c r="AG1055" s="29">
        <f t="shared" si="129"/>
        <v>-0.22222222222222221</v>
      </c>
      <c r="AH1055" s="28">
        <f t="shared" si="135"/>
        <v>-14.117777777777777</v>
      </c>
      <c r="AI1055" s="28">
        <f t="shared" si="132"/>
        <v>-14.117777777777777</v>
      </c>
      <c r="AJ1055" s="13">
        <f t="shared" ca="1" si="133"/>
        <v>43.246697358924749</v>
      </c>
      <c r="AK1055" s="68">
        <v>1</v>
      </c>
      <c r="AL1055" s="68">
        <v>0</v>
      </c>
      <c r="AM1055" s="68" t="str">
        <f t="shared" si="134"/>
        <v>Anthropogenic_rivers</v>
      </c>
      <c r="AO1055" s="68"/>
      <c r="AP1055" s="68"/>
      <c r="AY1055" s="68"/>
      <c r="AZ1055" s="68"/>
    </row>
    <row r="1056" spans="1:52">
      <c r="A1056" s="27">
        <v>2553</v>
      </c>
      <c r="B1056" s="27" t="s">
        <v>1554</v>
      </c>
      <c r="C1056" s="27" t="s">
        <v>1164</v>
      </c>
      <c r="D1056" s="27">
        <v>11.058149999999999</v>
      </c>
      <c r="E1056" s="27">
        <v>-83.882379999999998</v>
      </c>
      <c r="F1056" s="27" t="s">
        <v>66</v>
      </c>
      <c r="G1056" s="27">
        <v>9</v>
      </c>
      <c r="H1056" s="27" t="s">
        <v>53</v>
      </c>
      <c r="I1056" s="27" t="s">
        <v>54</v>
      </c>
      <c r="J1056" s="27">
        <v>2005</v>
      </c>
      <c r="K1056" s="27" t="s">
        <v>820</v>
      </c>
      <c r="L1056" s="27" t="s">
        <v>56</v>
      </c>
      <c r="M1056" s="27" t="s">
        <v>66</v>
      </c>
      <c r="N1056" s="27">
        <v>9</v>
      </c>
      <c r="O1056" s="27" t="s">
        <v>53</v>
      </c>
      <c r="P1056" s="27" t="s">
        <v>870</v>
      </c>
      <c r="Q1056" s="27">
        <v>2016</v>
      </c>
      <c r="R1056" s="27"/>
      <c r="S1056" s="27" t="s">
        <v>56</v>
      </c>
      <c r="T1056" s="27"/>
      <c r="U1056" s="27"/>
      <c r="V1056" s="27" t="s">
        <v>1554</v>
      </c>
      <c r="W1056" s="27">
        <v>11.058149999999999</v>
      </c>
      <c r="X1056" s="27">
        <v>-83.882379999999998</v>
      </c>
      <c r="Y1056" s="27" t="s">
        <v>1983</v>
      </c>
      <c r="Z1056" s="27" t="s">
        <v>1979</v>
      </c>
      <c r="AA1056" s="27" t="s">
        <v>1929</v>
      </c>
      <c r="AB1056" s="28">
        <f t="shared" si="130"/>
        <v>86.051000000000002</v>
      </c>
      <c r="AC1056" s="28">
        <f ca="1">[3]!RandTruncNormal(AB1056,VLOOKUP(Y1056,$AZ$1:$BD$4,4,FALSE),0,VLOOKUP(Y1056,$AZ$1:$BD$4,5,FALSE))</f>
        <v>126.66758555313626</v>
      </c>
      <c r="AD1056" s="28">
        <f t="shared" si="131"/>
        <v>86.051000000000002</v>
      </c>
      <c r="AE1056" s="28">
        <f ca="1">[3]!RandTruncNormal(AD1056,VLOOKUP(Y1056,$AZ$1:$BD$4,4,FALSE),0,VLOOKUP(Y1056,$AZ$1:$BD$4,5,FALSE))</f>
        <v>67.998383106522098</v>
      </c>
      <c r="AF1056" s="29">
        <f t="shared" si="128"/>
        <v>0</v>
      </c>
      <c r="AG1056" s="29">
        <f t="shared" si="129"/>
        <v>0</v>
      </c>
      <c r="AH1056" s="28">
        <f t="shared" si="135"/>
        <v>0</v>
      </c>
      <c r="AI1056" s="28">
        <f t="shared" si="132"/>
        <v>0</v>
      </c>
      <c r="AJ1056" s="13">
        <f t="shared" ca="1" si="133"/>
        <v>-58.669202446614165</v>
      </c>
      <c r="AK1056" s="68">
        <v>0</v>
      </c>
      <c r="AL1056" s="68">
        <v>0</v>
      </c>
      <c r="AM1056" s="68" t="str">
        <f t="shared" si="134"/>
        <v>Non-Anthropogenic</v>
      </c>
      <c r="AO1056" s="68"/>
      <c r="AP1056" s="68"/>
      <c r="AY1056" s="68"/>
      <c r="AZ1056" s="68"/>
    </row>
    <row r="1057" spans="1:52">
      <c r="A1057" s="27">
        <v>2554</v>
      </c>
      <c r="B1057" s="27" t="s">
        <v>1555</v>
      </c>
      <c r="C1057" s="27" t="s">
        <v>1164</v>
      </c>
      <c r="D1057" s="27">
        <v>11.61021</v>
      </c>
      <c r="E1057" s="27">
        <v>-84.179770000000005</v>
      </c>
      <c r="F1057" s="27" t="s">
        <v>65</v>
      </c>
      <c r="G1057" s="27">
        <v>3</v>
      </c>
      <c r="H1057" s="27" t="s">
        <v>53</v>
      </c>
      <c r="I1057" s="27" t="s">
        <v>54</v>
      </c>
      <c r="J1057" s="27">
        <v>2005</v>
      </c>
      <c r="K1057" s="27" t="s">
        <v>820</v>
      </c>
      <c r="L1057" s="27" t="s">
        <v>56</v>
      </c>
      <c r="M1057" s="27" t="s">
        <v>66</v>
      </c>
      <c r="N1057" s="27">
        <v>8</v>
      </c>
      <c r="O1057" s="27" t="s">
        <v>53</v>
      </c>
      <c r="P1057" s="27" t="s">
        <v>57</v>
      </c>
      <c r="Q1057" s="27">
        <v>2015</v>
      </c>
      <c r="R1057" s="27" t="s">
        <v>1556</v>
      </c>
      <c r="S1057" s="27" t="s">
        <v>53</v>
      </c>
      <c r="T1057" s="27"/>
      <c r="U1057" s="27"/>
      <c r="V1057" s="27" t="s">
        <v>1555</v>
      </c>
      <c r="W1057" s="27">
        <v>11.61021</v>
      </c>
      <c r="X1057" s="27">
        <v>-84.179770000000005</v>
      </c>
      <c r="Y1057" s="27" t="s">
        <v>1983</v>
      </c>
      <c r="Z1057" s="27" t="s">
        <v>1982</v>
      </c>
      <c r="AA1057" s="27" t="s">
        <v>1928</v>
      </c>
      <c r="AB1057" s="28">
        <f t="shared" si="130"/>
        <v>43.697666666666663</v>
      </c>
      <c r="AC1057" s="28">
        <f ca="1">[3]!RandTruncNormal(AB1057,VLOOKUP(Y1057,$AZ$1:$BD$4,4,FALSE),0,VLOOKUP(Y1057,$AZ$1:$BD$4,5,FALSE))</f>
        <v>101.35177888591123</v>
      </c>
      <c r="AD1057" s="28">
        <f t="shared" si="131"/>
        <v>78.992111111111114</v>
      </c>
      <c r="AE1057" s="28">
        <f ca="1">[3]!RandTruncNormal(AD1057,VLOOKUP(Y1057,$AZ$1:$BD$4,4,FALSE),0,VLOOKUP(Y1057,$AZ$1:$BD$4,5,FALSE))</f>
        <v>39.874677857042663</v>
      </c>
      <c r="AF1057" s="29">
        <f t="shared" si="128"/>
        <v>0.55555555555555558</v>
      </c>
      <c r="AG1057" s="29">
        <f t="shared" si="129"/>
        <v>0.55555555555555558</v>
      </c>
      <c r="AH1057" s="28">
        <f t="shared" si="135"/>
        <v>35.294444444444444</v>
      </c>
      <c r="AI1057" s="28">
        <f t="shared" si="132"/>
        <v>35.294444444444444</v>
      </c>
      <c r="AJ1057" s="13">
        <f t="shared" ca="1" si="133"/>
        <v>-61.477101028868567</v>
      </c>
      <c r="AK1057" s="68">
        <v>1</v>
      </c>
      <c r="AL1057" s="68">
        <v>0</v>
      </c>
      <c r="AM1057" s="68" t="str">
        <f t="shared" si="134"/>
        <v>Anthropogenic_rivers</v>
      </c>
      <c r="AO1057" s="68"/>
      <c r="AP1057" s="68"/>
      <c r="AY1057" s="68"/>
      <c r="AZ1057" s="68"/>
    </row>
    <row r="1058" spans="1:52">
      <c r="A1058" s="27">
        <v>2557</v>
      </c>
      <c r="B1058" s="27" t="s">
        <v>1557</v>
      </c>
      <c r="C1058" s="27" t="s">
        <v>1164</v>
      </c>
      <c r="D1058" s="27">
        <v>13.947380000000001</v>
      </c>
      <c r="E1058" s="27">
        <v>-84.009320000000002</v>
      </c>
      <c r="F1058" s="27" t="s">
        <v>66</v>
      </c>
      <c r="G1058" s="27">
        <v>9</v>
      </c>
      <c r="H1058" s="27" t="s">
        <v>53</v>
      </c>
      <c r="I1058" s="27" t="s">
        <v>54</v>
      </c>
      <c r="J1058" s="27">
        <v>2004</v>
      </c>
      <c r="K1058" s="27" t="s">
        <v>1327</v>
      </c>
      <c r="L1058" s="27" t="s">
        <v>56</v>
      </c>
      <c r="M1058" s="27" t="s">
        <v>66</v>
      </c>
      <c r="N1058" s="27">
        <v>8</v>
      </c>
      <c r="O1058" s="27" t="s">
        <v>53</v>
      </c>
      <c r="P1058" s="27" t="s">
        <v>57</v>
      </c>
      <c r="Q1058" s="27">
        <v>2015</v>
      </c>
      <c r="R1058" s="27" t="s">
        <v>1388</v>
      </c>
      <c r="S1058" s="27" t="s">
        <v>53</v>
      </c>
      <c r="T1058" s="27"/>
      <c r="U1058" s="27"/>
      <c r="V1058" s="27" t="s">
        <v>1557</v>
      </c>
      <c r="W1058" s="27">
        <v>13.947380000000001</v>
      </c>
      <c r="X1058" s="27">
        <v>-84.009320000000002</v>
      </c>
      <c r="Y1058" s="27" t="s">
        <v>1983</v>
      </c>
      <c r="Z1058" s="27" t="s">
        <v>1977</v>
      </c>
      <c r="AA1058" s="27" t="s">
        <v>1929</v>
      </c>
      <c r="AB1058" s="28">
        <f t="shared" si="130"/>
        <v>86.051000000000002</v>
      </c>
      <c r="AC1058" s="28">
        <f ca="1">[3]!RandTruncNormal(AB1058,VLOOKUP(Y1058,$AZ$1:$BD$4,4,FALSE),0,VLOOKUP(Y1058,$AZ$1:$BD$4,5,FALSE))</f>
        <v>76.333865052121496</v>
      </c>
      <c r="AD1058" s="28">
        <f t="shared" si="131"/>
        <v>78.992111111111114</v>
      </c>
      <c r="AE1058" s="28">
        <f ca="1">[3]!RandTruncNormal(AD1058,VLOOKUP(Y1058,$AZ$1:$BD$4,4,FALSE),0,VLOOKUP(Y1058,$AZ$1:$BD$4,5,FALSE))</f>
        <v>122.37144373002496</v>
      </c>
      <c r="AF1058" s="29">
        <f t="shared" si="128"/>
        <v>-0.1111111111111111</v>
      </c>
      <c r="AG1058" s="29">
        <f t="shared" si="129"/>
        <v>0</v>
      </c>
      <c r="AH1058" s="28">
        <f t="shared" si="135"/>
        <v>0</v>
      </c>
      <c r="AI1058" s="28">
        <f t="shared" si="132"/>
        <v>-7.0588888888888883</v>
      </c>
      <c r="AJ1058" s="13">
        <f t="shared" ca="1" si="133"/>
        <v>46.037578677903468</v>
      </c>
      <c r="AK1058" s="68">
        <v>0</v>
      </c>
      <c r="AL1058" s="68">
        <v>0</v>
      </c>
      <c r="AM1058" s="68" t="str">
        <f t="shared" si="134"/>
        <v>Non-Anthropogenic</v>
      </c>
      <c r="AO1058" s="68"/>
      <c r="AP1058" s="68"/>
      <c r="AY1058" s="68"/>
      <c r="AZ1058" s="68"/>
    </row>
    <row r="1059" spans="1:52">
      <c r="A1059" s="27">
        <v>2558</v>
      </c>
      <c r="B1059" s="27" t="s">
        <v>1558</v>
      </c>
      <c r="C1059" s="27" t="s">
        <v>1164</v>
      </c>
      <c r="D1059" s="27">
        <v>13.9475</v>
      </c>
      <c r="E1059" s="27">
        <v>-84.264359999999996</v>
      </c>
      <c r="F1059" s="27" t="s">
        <v>66</v>
      </c>
      <c r="G1059" s="27">
        <v>9</v>
      </c>
      <c r="H1059" s="27" t="s">
        <v>53</v>
      </c>
      <c r="I1059" s="27" t="s">
        <v>54</v>
      </c>
      <c r="J1059" s="27">
        <v>2005</v>
      </c>
      <c r="K1059" s="27" t="s">
        <v>1310</v>
      </c>
      <c r="L1059" s="27" t="s">
        <v>56</v>
      </c>
      <c r="M1059" s="27" t="s">
        <v>65</v>
      </c>
      <c r="N1059" s="27">
        <v>6</v>
      </c>
      <c r="O1059" s="27" t="s">
        <v>56</v>
      </c>
      <c r="P1059" s="27" t="s">
        <v>57</v>
      </c>
      <c r="Q1059" s="27">
        <v>2016</v>
      </c>
      <c r="R1059" s="27" t="s">
        <v>767</v>
      </c>
      <c r="S1059" s="27" t="s">
        <v>53</v>
      </c>
      <c r="T1059" s="27"/>
      <c r="U1059" s="27"/>
      <c r="V1059" s="27" t="s">
        <v>1558</v>
      </c>
      <c r="W1059" s="27">
        <v>13.9475</v>
      </c>
      <c r="X1059" s="27">
        <v>-84.264359999999996</v>
      </c>
      <c r="Y1059" s="27" t="s">
        <v>1983</v>
      </c>
      <c r="Z1059" s="27" t="s">
        <v>1977</v>
      </c>
      <c r="AA1059" s="27" t="s">
        <v>1928</v>
      </c>
      <c r="AB1059" s="28">
        <f t="shared" si="130"/>
        <v>86.051000000000002</v>
      </c>
      <c r="AC1059" s="28">
        <f ca="1">[3]!RandTruncNormal(AB1059,VLOOKUP(Y1059,$AZ$1:$BD$4,4,FALSE),0,VLOOKUP(Y1059,$AZ$1:$BD$4,5,FALSE))</f>
        <v>63.617344098515879</v>
      </c>
      <c r="AD1059" s="28">
        <f t="shared" si="131"/>
        <v>64.87433333333334</v>
      </c>
      <c r="AE1059" s="28">
        <f ca="1">[3]!RandTruncNormal(AD1059,VLOOKUP(Y1059,$AZ$1:$BD$4,4,FALSE),0,VLOOKUP(Y1059,$AZ$1:$BD$4,5,FALSE))</f>
        <v>42.268144988367091</v>
      </c>
      <c r="AF1059" s="29">
        <f t="shared" si="128"/>
        <v>-0.33333333333333331</v>
      </c>
      <c r="AG1059" s="29">
        <f t="shared" si="129"/>
        <v>-0.33333333333333331</v>
      </c>
      <c r="AH1059" s="28">
        <f t="shared" si="135"/>
        <v>-21.176666666666666</v>
      </c>
      <c r="AI1059" s="28">
        <f t="shared" si="132"/>
        <v>-21.176666666666666</v>
      </c>
      <c r="AJ1059" s="13">
        <f t="shared" ca="1" si="133"/>
        <v>-21.349199110148788</v>
      </c>
      <c r="AK1059" s="68">
        <v>1</v>
      </c>
      <c r="AL1059" s="68">
        <v>1</v>
      </c>
      <c r="AM1059" s="68" t="str">
        <f t="shared" si="134"/>
        <v>Anthropogenic_roads_rivers</v>
      </c>
      <c r="AO1059" s="68"/>
      <c r="AP1059" s="68"/>
      <c r="AY1059" s="68"/>
      <c r="AZ1059" s="68"/>
    </row>
    <row r="1060" spans="1:52">
      <c r="A1060" s="27">
        <v>2559</v>
      </c>
      <c r="B1060" s="27" t="s">
        <v>1559</v>
      </c>
      <c r="C1060" s="27" t="s">
        <v>1164</v>
      </c>
      <c r="D1060" s="27">
        <v>12.5869</v>
      </c>
      <c r="E1060" s="27">
        <v>-83.62706</v>
      </c>
      <c r="F1060" s="27" t="s">
        <v>65</v>
      </c>
      <c r="G1060" s="27">
        <v>4</v>
      </c>
      <c r="H1060" s="27" t="s">
        <v>56</v>
      </c>
      <c r="I1060" s="27" t="s">
        <v>54</v>
      </c>
      <c r="J1060" s="27">
        <v>2005</v>
      </c>
      <c r="K1060" s="27" t="s">
        <v>1209</v>
      </c>
      <c r="L1060" s="27" t="s">
        <v>56</v>
      </c>
      <c r="M1060" s="27" t="s">
        <v>65</v>
      </c>
      <c r="N1060" s="27">
        <v>3</v>
      </c>
      <c r="O1060" s="27" t="s">
        <v>61</v>
      </c>
      <c r="P1060" s="27" t="s">
        <v>870</v>
      </c>
      <c r="Q1060" s="27">
        <v>2014</v>
      </c>
      <c r="R1060" s="27"/>
      <c r="S1060" s="27" t="s">
        <v>56</v>
      </c>
      <c r="T1060" s="27"/>
      <c r="U1060" s="27"/>
      <c r="V1060" s="27" t="s">
        <v>1559</v>
      </c>
      <c r="W1060" s="27">
        <v>12.5869</v>
      </c>
      <c r="X1060" s="27">
        <v>-83.62706</v>
      </c>
      <c r="Y1060" s="27" t="s">
        <v>1983</v>
      </c>
      <c r="Z1060" s="27" t="s">
        <v>1977</v>
      </c>
      <c r="AA1060" s="27" t="s">
        <v>1929</v>
      </c>
      <c r="AB1060" s="28">
        <f t="shared" si="130"/>
        <v>50.756555555555551</v>
      </c>
      <c r="AC1060" s="28">
        <f ca="1">[3]!RandTruncNormal(AB1060,VLOOKUP(Y1060,$AZ$1:$BD$4,4,FALSE),0,VLOOKUP(Y1060,$AZ$1:$BD$4,5,FALSE))</f>
        <v>51.689846250723882</v>
      </c>
      <c r="AD1060" s="28">
        <f t="shared" si="131"/>
        <v>43.697666666666663</v>
      </c>
      <c r="AE1060" s="28">
        <f ca="1">[3]!RandTruncNormal(AD1060,VLOOKUP(Y1060,$AZ$1:$BD$4,4,FALSE),0,VLOOKUP(Y1060,$AZ$1:$BD$4,5,FALSE))</f>
        <v>19.760786771476916</v>
      </c>
      <c r="AF1060" s="29">
        <f t="shared" si="128"/>
        <v>-0.1111111111111111</v>
      </c>
      <c r="AG1060" s="29">
        <f t="shared" si="129"/>
        <v>0</v>
      </c>
      <c r="AH1060" s="28">
        <f t="shared" si="135"/>
        <v>0</v>
      </c>
      <c r="AI1060" s="28">
        <f t="shared" si="132"/>
        <v>-7.0588888888888883</v>
      </c>
      <c r="AJ1060" s="13">
        <f t="shared" ca="1" si="133"/>
        <v>-31.929059479246966</v>
      </c>
      <c r="AK1060" s="68">
        <v>0</v>
      </c>
      <c r="AL1060" s="68">
        <v>0</v>
      </c>
      <c r="AM1060" s="68" t="str">
        <f t="shared" si="134"/>
        <v>Non-Anthropogenic</v>
      </c>
      <c r="AO1060" s="68"/>
      <c r="AP1060" s="68"/>
      <c r="AY1060" s="68"/>
      <c r="AZ1060" s="68"/>
    </row>
    <row r="1061" spans="1:52">
      <c r="A1061" s="27">
        <v>2560</v>
      </c>
      <c r="B1061" s="27" t="s">
        <v>1560</v>
      </c>
      <c r="C1061" s="27" t="s">
        <v>1164</v>
      </c>
      <c r="D1061" s="27">
        <v>13.94763</v>
      </c>
      <c r="E1061" s="27">
        <v>-84.604410000000001</v>
      </c>
      <c r="F1061" s="27" t="s">
        <v>65</v>
      </c>
      <c r="G1061" s="27">
        <v>5</v>
      </c>
      <c r="H1061" s="27" t="s">
        <v>56</v>
      </c>
      <c r="I1061" s="27" t="s">
        <v>54</v>
      </c>
      <c r="J1061" s="27">
        <v>2005</v>
      </c>
      <c r="K1061" s="27" t="s">
        <v>1219</v>
      </c>
      <c r="L1061" s="27" t="s">
        <v>56</v>
      </c>
      <c r="M1061" s="27" t="s">
        <v>65</v>
      </c>
      <c r="N1061" s="27">
        <v>6</v>
      </c>
      <c r="O1061" s="27" t="s">
        <v>53</v>
      </c>
      <c r="P1061" s="27" t="s">
        <v>57</v>
      </c>
      <c r="Q1061" s="27">
        <v>2016</v>
      </c>
      <c r="R1061" s="27" t="s">
        <v>1390</v>
      </c>
      <c r="S1061" s="27" t="s">
        <v>56</v>
      </c>
      <c r="T1061" s="27"/>
      <c r="U1061" s="27"/>
      <c r="V1061" s="27" t="s">
        <v>1560</v>
      </c>
      <c r="W1061" s="27">
        <v>13.94763</v>
      </c>
      <c r="X1061" s="27">
        <v>-84.604410000000001</v>
      </c>
      <c r="Y1061" s="27" t="s">
        <v>1983</v>
      </c>
      <c r="Z1061" s="27" t="s">
        <v>1982</v>
      </c>
      <c r="AA1061" s="27" t="s">
        <v>1929</v>
      </c>
      <c r="AB1061" s="28">
        <f t="shared" si="130"/>
        <v>57.815444444444445</v>
      </c>
      <c r="AC1061" s="28">
        <f ca="1">[3]!RandTruncNormal(AB1061,VLOOKUP(Y1061,$AZ$1:$BD$4,4,FALSE),0,VLOOKUP(Y1061,$AZ$1:$BD$4,5,FALSE))</f>
        <v>27.109813463826811</v>
      </c>
      <c r="AD1061" s="28">
        <f t="shared" si="131"/>
        <v>64.87433333333334</v>
      </c>
      <c r="AE1061" s="28">
        <f ca="1">[3]!RandTruncNormal(AD1061,VLOOKUP(Y1061,$AZ$1:$BD$4,4,FALSE),0,VLOOKUP(Y1061,$AZ$1:$BD$4,5,FALSE))</f>
        <v>77.196838339398028</v>
      </c>
      <c r="AF1061" s="29">
        <f t="shared" si="128"/>
        <v>0.1111111111111111</v>
      </c>
      <c r="AG1061" s="29">
        <f t="shared" si="129"/>
        <v>0</v>
      </c>
      <c r="AH1061" s="28">
        <f t="shared" si="135"/>
        <v>0</v>
      </c>
      <c r="AI1061" s="28">
        <f t="shared" si="132"/>
        <v>7.0588888888888883</v>
      </c>
      <c r="AJ1061" s="13">
        <f t="shared" ca="1" si="133"/>
        <v>50.087024875571217</v>
      </c>
      <c r="AK1061" s="68">
        <v>0</v>
      </c>
      <c r="AL1061" s="68">
        <v>0</v>
      </c>
      <c r="AM1061" s="68" t="str">
        <f t="shared" si="134"/>
        <v>Non-Anthropogenic</v>
      </c>
      <c r="AO1061" s="68"/>
      <c r="AP1061" s="68"/>
      <c r="AY1061" s="68"/>
      <c r="AZ1061" s="68"/>
    </row>
    <row r="1062" spans="1:52">
      <c r="A1062" s="27">
        <v>2563</v>
      </c>
      <c r="B1062" s="27" t="s">
        <v>1561</v>
      </c>
      <c r="C1062" s="27" t="s">
        <v>1164</v>
      </c>
      <c r="D1062" s="27">
        <v>13.947900000000001</v>
      </c>
      <c r="E1062" s="27">
        <v>-85.369550000000004</v>
      </c>
      <c r="F1062" s="27" t="s">
        <v>66</v>
      </c>
      <c r="G1062" s="27">
        <v>9</v>
      </c>
      <c r="H1062" s="27" t="s">
        <v>53</v>
      </c>
      <c r="I1062" s="27" t="s">
        <v>54</v>
      </c>
      <c r="J1062" s="27">
        <v>2005</v>
      </c>
      <c r="K1062" s="27" t="s">
        <v>1219</v>
      </c>
      <c r="L1062" s="27" t="s">
        <v>56</v>
      </c>
      <c r="M1062" s="27" t="s">
        <v>65</v>
      </c>
      <c r="N1062" s="27">
        <v>6</v>
      </c>
      <c r="O1062" s="27" t="s">
        <v>53</v>
      </c>
      <c r="P1062" s="27" t="s">
        <v>57</v>
      </c>
      <c r="Q1062" s="27">
        <v>2016</v>
      </c>
      <c r="R1062" s="27" t="s">
        <v>1395</v>
      </c>
      <c r="S1062" s="27" t="s">
        <v>53</v>
      </c>
      <c r="T1062" s="27"/>
      <c r="U1062" s="27"/>
      <c r="V1062" s="27" t="s">
        <v>1561</v>
      </c>
      <c r="W1062" s="27">
        <v>13.947900000000001</v>
      </c>
      <c r="X1062" s="27">
        <v>-85.369550000000004</v>
      </c>
      <c r="Y1062" s="27" t="s">
        <v>1983</v>
      </c>
      <c r="Z1062" s="27" t="s">
        <v>1977</v>
      </c>
      <c r="AA1062" s="27" t="s">
        <v>1929</v>
      </c>
      <c r="AB1062" s="28">
        <f t="shared" si="130"/>
        <v>86.051000000000002</v>
      </c>
      <c r="AC1062" s="28">
        <f ca="1">[3]!RandTruncNormal(AB1062,VLOOKUP(Y1062,$AZ$1:$BD$4,4,FALSE),0,VLOOKUP(Y1062,$AZ$1:$BD$4,5,FALSE))</f>
        <v>100.50716920468008</v>
      </c>
      <c r="AD1062" s="28">
        <f t="shared" si="131"/>
        <v>64.87433333333334</v>
      </c>
      <c r="AE1062" s="28">
        <f ca="1">[3]!RandTruncNormal(AD1062,VLOOKUP(Y1062,$AZ$1:$BD$4,4,FALSE),0,VLOOKUP(Y1062,$AZ$1:$BD$4,5,FALSE))</f>
        <v>61.350784692130638</v>
      </c>
      <c r="AF1062" s="29">
        <f t="shared" si="128"/>
        <v>-0.33333333333333331</v>
      </c>
      <c r="AG1062" s="29">
        <f t="shared" si="129"/>
        <v>-0.33333333333333331</v>
      </c>
      <c r="AH1062" s="28">
        <f t="shared" si="135"/>
        <v>-21.176666666666666</v>
      </c>
      <c r="AI1062" s="28">
        <f t="shared" si="132"/>
        <v>-21.176666666666666</v>
      </c>
      <c r="AJ1062" s="13">
        <f t="shared" ca="1" si="133"/>
        <v>-39.156384512549444</v>
      </c>
      <c r="AK1062" s="68">
        <v>1</v>
      </c>
      <c r="AL1062" s="68">
        <v>0</v>
      </c>
      <c r="AM1062" s="68" t="str">
        <f t="shared" si="134"/>
        <v>Anthropogenic_rivers</v>
      </c>
      <c r="AO1062" s="68"/>
      <c r="AP1062" s="68"/>
      <c r="AY1062" s="68"/>
      <c r="AZ1062" s="68"/>
    </row>
    <row r="1063" spans="1:52">
      <c r="A1063" s="27">
        <v>2564</v>
      </c>
      <c r="B1063" s="27" t="s">
        <v>1562</v>
      </c>
      <c r="C1063" s="27" t="s">
        <v>1164</v>
      </c>
      <c r="D1063" s="27">
        <v>13.948460000000001</v>
      </c>
      <c r="E1063" s="27">
        <v>-85.624660000000006</v>
      </c>
      <c r="F1063" s="27" t="s">
        <v>66</v>
      </c>
      <c r="G1063" s="27">
        <v>9</v>
      </c>
      <c r="H1063" s="27" t="s">
        <v>53</v>
      </c>
      <c r="I1063" s="27" t="s">
        <v>54</v>
      </c>
      <c r="J1063" s="27">
        <v>2005</v>
      </c>
      <c r="K1063" s="27" t="s">
        <v>1219</v>
      </c>
      <c r="L1063" s="27" t="s">
        <v>56</v>
      </c>
      <c r="M1063" s="27" t="s">
        <v>66</v>
      </c>
      <c r="N1063" s="27">
        <v>8</v>
      </c>
      <c r="O1063" s="27" t="s">
        <v>53</v>
      </c>
      <c r="P1063" s="27" t="s">
        <v>57</v>
      </c>
      <c r="Q1063" s="27">
        <v>2016</v>
      </c>
      <c r="R1063" s="27" t="s">
        <v>1399</v>
      </c>
      <c r="S1063" s="27" t="s">
        <v>53</v>
      </c>
      <c r="T1063" s="27"/>
      <c r="U1063" s="27"/>
      <c r="V1063" s="27" t="s">
        <v>1562</v>
      </c>
      <c r="W1063" s="27">
        <v>13.948460000000001</v>
      </c>
      <c r="X1063" s="27">
        <v>-85.624660000000006</v>
      </c>
      <c r="Y1063" s="27" t="s">
        <v>1983</v>
      </c>
      <c r="Z1063" s="27" t="s">
        <v>1977</v>
      </c>
      <c r="AA1063" s="27" t="s">
        <v>1929</v>
      </c>
      <c r="AB1063" s="28">
        <f t="shared" si="130"/>
        <v>86.051000000000002</v>
      </c>
      <c r="AC1063" s="28">
        <f ca="1">[3]!RandTruncNormal(AB1063,VLOOKUP(Y1063,$AZ$1:$BD$4,4,FALSE),0,VLOOKUP(Y1063,$AZ$1:$BD$4,5,FALSE))</f>
        <v>31.688656364432578</v>
      </c>
      <c r="AD1063" s="28">
        <f t="shared" si="131"/>
        <v>78.992111111111114</v>
      </c>
      <c r="AE1063" s="28">
        <f ca="1">[3]!RandTruncNormal(AD1063,VLOOKUP(Y1063,$AZ$1:$BD$4,4,FALSE),0,VLOOKUP(Y1063,$AZ$1:$BD$4,5,FALSE))</f>
        <v>83.386423306736148</v>
      </c>
      <c r="AF1063" s="29">
        <f t="shared" si="128"/>
        <v>-0.1111111111111111</v>
      </c>
      <c r="AG1063" s="29">
        <f t="shared" si="129"/>
        <v>0</v>
      </c>
      <c r="AH1063" s="28">
        <f t="shared" si="135"/>
        <v>0</v>
      </c>
      <c r="AI1063" s="28">
        <f t="shared" si="132"/>
        <v>-7.0588888888888883</v>
      </c>
      <c r="AJ1063" s="13">
        <f t="shared" ca="1" si="133"/>
        <v>51.697766942303574</v>
      </c>
      <c r="AK1063" s="68">
        <v>0</v>
      </c>
      <c r="AL1063" s="68">
        <v>0</v>
      </c>
      <c r="AM1063" s="68" t="str">
        <f t="shared" si="134"/>
        <v>Non-Anthropogenic</v>
      </c>
      <c r="AO1063" s="68"/>
      <c r="AP1063" s="68"/>
      <c r="AY1063" s="68"/>
      <c r="AZ1063" s="68"/>
    </row>
    <row r="1064" spans="1:52">
      <c r="A1064" s="27">
        <v>2565</v>
      </c>
      <c r="B1064" s="27" t="s">
        <v>1563</v>
      </c>
      <c r="C1064" s="27" t="s">
        <v>1164</v>
      </c>
      <c r="D1064" s="27">
        <v>13.86225</v>
      </c>
      <c r="E1064" s="27">
        <v>-83.668090000000007</v>
      </c>
      <c r="F1064" s="27" t="s">
        <v>65</v>
      </c>
      <c r="G1064" s="27">
        <v>4</v>
      </c>
      <c r="H1064" s="27" t="s">
        <v>53</v>
      </c>
      <c r="I1064" s="27" t="s">
        <v>54</v>
      </c>
      <c r="J1064" s="27">
        <v>2005</v>
      </c>
      <c r="K1064" s="27" t="s">
        <v>1219</v>
      </c>
      <c r="L1064" s="27" t="s">
        <v>56</v>
      </c>
      <c r="M1064" s="27" t="s">
        <v>65</v>
      </c>
      <c r="N1064" s="27">
        <v>6</v>
      </c>
      <c r="O1064" s="27" t="s">
        <v>53</v>
      </c>
      <c r="P1064" s="27" t="s">
        <v>57</v>
      </c>
      <c r="Q1064" s="27">
        <v>2016</v>
      </c>
      <c r="R1064" s="27" t="s">
        <v>754</v>
      </c>
      <c r="S1064" s="27" t="s">
        <v>53</v>
      </c>
      <c r="T1064" s="27"/>
      <c r="U1064" s="27"/>
      <c r="V1064" s="27" t="s">
        <v>1563</v>
      </c>
      <c r="W1064" s="27">
        <v>13.86225</v>
      </c>
      <c r="X1064" s="27">
        <v>-83.668090000000007</v>
      </c>
      <c r="Y1064" s="27" t="s">
        <v>1983</v>
      </c>
      <c r="Z1064" s="27" t="s">
        <v>1982</v>
      </c>
      <c r="AA1064" s="27" t="s">
        <v>1929</v>
      </c>
      <c r="AB1064" s="28">
        <f t="shared" si="130"/>
        <v>50.756555555555551</v>
      </c>
      <c r="AC1064" s="28">
        <f ca="1">[3]!RandTruncNormal(AB1064,VLOOKUP(Y1064,$AZ$1:$BD$4,4,FALSE),0,VLOOKUP(Y1064,$AZ$1:$BD$4,5,FALSE))</f>
        <v>32.689116062614644</v>
      </c>
      <c r="AD1064" s="28">
        <f t="shared" si="131"/>
        <v>64.87433333333334</v>
      </c>
      <c r="AE1064" s="28">
        <f ca="1">[3]!RandTruncNormal(AD1064,VLOOKUP(Y1064,$AZ$1:$BD$4,4,FALSE),0,VLOOKUP(Y1064,$AZ$1:$BD$4,5,FALSE))</f>
        <v>52.304323660912139</v>
      </c>
      <c r="AF1064" s="29">
        <f t="shared" si="128"/>
        <v>0.22222222222222221</v>
      </c>
      <c r="AG1064" s="29">
        <f t="shared" si="129"/>
        <v>0.22222222222222221</v>
      </c>
      <c r="AH1064" s="28">
        <f t="shared" si="135"/>
        <v>14.117777777777777</v>
      </c>
      <c r="AI1064" s="28">
        <f t="shared" si="132"/>
        <v>14.117777777777777</v>
      </c>
      <c r="AJ1064" s="13">
        <f t="shared" ca="1" si="133"/>
        <v>19.615207598297495</v>
      </c>
      <c r="AK1064" s="68">
        <v>0</v>
      </c>
      <c r="AL1064" s="68">
        <v>0</v>
      </c>
      <c r="AM1064" s="68" t="str">
        <f t="shared" si="134"/>
        <v>Non-Anthropogenic</v>
      </c>
      <c r="AO1064" s="68"/>
      <c r="AP1064" s="68"/>
      <c r="AY1064" s="68"/>
      <c r="AZ1064" s="68"/>
    </row>
    <row r="1065" spans="1:52">
      <c r="A1065" s="27">
        <v>2567</v>
      </c>
      <c r="B1065" s="27" t="s">
        <v>1564</v>
      </c>
      <c r="C1065" s="27" t="s">
        <v>1164</v>
      </c>
      <c r="D1065" s="27">
        <v>13.862450000000001</v>
      </c>
      <c r="E1065" s="27">
        <v>-84.178359999999998</v>
      </c>
      <c r="F1065" s="27" t="s">
        <v>66</v>
      </c>
      <c r="G1065" s="27">
        <v>8</v>
      </c>
      <c r="H1065" s="27" t="s">
        <v>53</v>
      </c>
      <c r="I1065" s="27" t="s">
        <v>54</v>
      </c>
      <c r="J1065" s="27">
        <v>2005</v>
      </c>
      <c r="K1065" s="27" t="s">
        <v>1219</v>
      </c>
      <c r="L1065" s="27" t="s">
        <v>56</v>
      </c>
      <c r="M1065" s="27" t="s">
        <v>66</v>
      </c>
      <c r="N1065" s="27">
        <v>7</v>
      </c>
      <c r="O1065" s="27" t="s">
        <v>53</v>
      </c>
      <c r="P1065" s="27" t="s">
        <v>57</v>
      </c>
      <c r="Q1065" s="27">
        <v>2016</v>
      </c>
      <c r="R1065" s="27" t="s">
        <v>756</v>
      </c>
      <c r="S1065" s="27" t="s">
        <v>53</v>
      </c>
      <c r="T1065" s="27"/>
      <c r="U1065" s="27"/>
      <c r="V1065" s="27" t="s">
        <v>1564</v>
      </c>
      <c r="W1065" s="27">
        <v>13.862450000000001</v>
      </c>
      <c r="X1065" s="27">
        <v>-84.178359999999998</v>
      </c>
      <c r="Y1065" s="27" t="s">
        <v>1983</v>
      </c>
      <c r="Z1065" s="27" t="s">
        <v>1977</v>
      </c>
      <c r="AA1065" s="27" t="s">
        <v>1929</v>
      </c>
      <c r="AB1065" s="28">
        <f t="shared" si="130"/>
        <v>78.992111111111114</v>
      </c>
      <c r="AC1065" s="28">
        <f ca="1">[3]!RandTruncNormal(AB1065,VLOOKUP(Y1065,$AZ$1:$BD$4,4,FALSE),0,VLOOKUP(Y1065,$AZ$1:$BD$4,5,FALSE))</f>
        <v>58.760833854177676</v>
      </c>
      <c r="AD1065" s="28">
        <f t="shared" si="131"/>
        <v>71.933222222222227</v>
      </c>
      <c r="AE1065" s="28">
        <f ca="1">[3]!RandTruncNormal(AD1065,VLOOKUP(Y1065,$AZ$1:$BD$4,4,FALSE),0,VLOOKUP(Y1065,$AZ$1:$BD$4,5,FALSE))</f>
        <v>66.456175003245775</v>
      </c>
      <c r="AF1065" s="29">
        <f t="shared" si="128"/>
        <v>-0.1111111111111111</v>
      </c>
      <c r="AG1065" s="29">
        <f t="shared" si="129"/>
        <v>0</v>
      </c>
      <c r="AH1065" s="28">
        <f t="shared" si="135"/>
        <v>0</v>
      </c>
      <c r="AI1065" s="28">
        <f t="shared" si="132"/>
        <v>-7.0588888888888883</v>
      </c>
      <c r="AJ1065" s="13">
        <f t="shared" ca="1" si="133"/>
        <v>7.6953411490680992</v>
      </c>
      <c r="AK1065" s="68">
        <v>0</v>
      </c>
      <c r="AL1065" s="68">
        <v>0</v>
      </c>
      <c r="AM1065" s="68" t="str">
        <f t="shared" si="134"/>
        <v>Non-Anthropogenic</v>
      </c>
      <c r="AO1065" s="68"/>
      <c r="AP1065" s="68"/>
      <c r="AY1065" s="68"/>
      <c r="AZ1065" s="68"/>
    </row>
    <row r="1066" spans="1:52">
      <c r="A1066" s="27">
        <v>2569</v>
      </c>
      <c r="B1066" s="27" t="s">
        <v>1565</v>
      </c>
      <c r="C1066" s="27" t="s">
        <v>1164</v>
      </c>
      <c r="D1066" s="27">
        <v>13.86265</v>
      </c>
      <c r="E1066" s="27">
        <v>-84.688630000000003</v>
      </c>
      <c r="F1066" s="27" t="s">
        <v>66</v>
      </c>
      <c r="G1066" s="27">
        <v>8</v>
      </c>
      <c r="H1066" s="27" t="s">
        <v>53</v>
      </c>
      <c r="I1066" s="27" t="s">
        <v>54</v>
      </c>
      <c r="J1066" s="27">
        <v>2005</v>
      </c>
      <c r="K1066" s="27" t="s">
        <v>1219</v>
      </c>
      <c r="L1066" s="27" t="s">
        <v>56</v>
      </c>
      <c r="M1066" s="27" t="s">
        <v>65</v>
      </c>
      <c r="N1066" s="27">
        <v>4</v>
      </c>
      <c r="O1066" s="27" t="s">
        <v>53</v>
      </c>
      <c r="P1066" s="27" t="s">
        <v>57</v>
      </c>
      <c r="Q1066" s="27">
        <v>2016</v>
      </c>
      <c r="R1066" s="27" t="s">
        <v>1408</v>
      </c>
      <c r="S1066" s="27" t="s">
        <v>53</v>
      </c>
      <c r="T1066" s="27"/>
      <c r="U1066" s="27"/>
      <c r="V1066" s="27" t="s">
        <v>1565</v>
      </c>
      <c r="W1066" s="27">
        <v>13.86265</v>
      </c>
      <c r="X1066" s="27">
        <v>-84.688630000000003</v>
      </c>
      <c r="Y1066" s="27" t="s">
        <v>1983</v>
      </c>
      <c r="Z1066" s="27" t="s">
        <v>1977</v>
      </c>
      <c r="AA1066" s="27" t="s">
        <v>1928</v>
      </c>
      <c r="AB1066" s="28">
        <f t="shared" si="130"/>
        <v>78.992111111111114</v>
      </c>
      <c r="AC1066" s="28">
        <f ca="1">[3]!RandTruncNormal(AB1066,VLOOKUP(Y1066,$AZ$1:$BD$4,4,FALSE),0,VLOOKUP(Y1066,$AZ$1:$BD$4,5,FALSE))</f>
        <v>97.168339027346221</v>
      </c>
      <c r="AD1066" s="28">
        <f t="shared" si="131"/>
        <v>50.756555555555551</v>
      </c>
      <c r="AE1066" s="28">
        <f ca="1">[3]!RandTruncNormal(AD1066,VLOOKUP(Y1066,$AZ$1:$BD$4,4,FALSE),0,VLOOKUP(Y1066,$AZ$1:$BD$4,5,FALSE))</f>
        <v>61.3324652698101</v>
      </c>
      <c r="AF1066" s="29">
        <f t="shared" si="128"/>
        <v>-0.44444444444444442</v>
      </c>
      <c r="AG1066" s="29">
        <f t="shared" si="129"/>
        <v>-0.44444444444444442</v>
      </c>
      <c r="AH1066" s="28">
        <f t="shared" si="135"/>
        <v>-28.235555555555553</v>
      </c>
      <c r="AI1066" s="28">
        <f t="shared" si="132"/>
        <v>-28.235555555555553</v>
      </c>
      <c r="AJ1066" s="13">
        <f t="shared" ca="1" si="133"/>
        <v>-35.83587375753612</v>
      </c>
      <c r="AK1066" s="68">
        <v>1</v>
      </c>
      <c r="AL1066" s="68">
        <v>1</v>
      </c>
      <c r="AM1066" s="68" t="str">
        <f t="shared" si="134"/>
        <v>Anthropogenic_roads_rivers</v>
      </c>
      <c r="AO1066" s="68"/>
      <c r="AP1066" s="68"/>
      <c r="AY1066" s="68"/>
      <c r="AZ1066" s="68"/>
    </row>
    <row r="1067" spans="1:52">
      <c r="A1067" s="27">
        <v>2572</v>
      </c>
      <c r="B1067" s="27" t="s">
        <v>1566</v>
      </c>
      <c r="C1067" s="27" t="s">
        <v>1164</v>
      </c>
      <c r="D1067" s="27">
        <v>13.86276</v>
      </c>
      <c r="E1067" s="27">
        <v>-84.943759999999997</v>
      </c>
      <c r="F1067" s="27" t="s">
        <v>65</v>
      </c>
      <c r="G1067" s="27">
        <v>5</v>
      </c>
      <c r="H1067" s="27" t="s">
        <v>53</v>
      </c>
      <c r="I1067" s="27" t="s">
        <v>54</v>
      </c>
      <c r="J1067" s="27">
        <v>2005</v>
      </c>
      <c r="K1067" s="27" t="s">
        <v>1219</v>
      </c>
      <c r="L1067" s="27" t="s">
        <v>56</v>
      </c>
      <c r="M1067" s="27" t="s">
        <v>65</v>
      </c>
      <c r="N1067" s="27">
        <v>6</v>
      </c>
      <c r="O1067" s="27" t="s">
        <v>53</v>
      </c>
      <c r="P1067" s="27" t="s">
        <v>57</v>
      </c>
      <c r="Q1067" s="27">
        <v>2016</v>
      </c>
      <c r="R1067" s="27" t="s">
        <v>1420</v>
      </c>
      <c r="S1067" s="27" t="s">
        <v>53</v>
      </c>
      <c r="T1067" s="27"/>
      <c r="U1067" s="27"/>
      <c r="V1067" s="27" t="s">
        <v>1566</v>
      </c>
      <c r="W1067" s="27">
        <v>13.86276</v>
      </c>
      <c r="X1067" s="27">
        <v>-84.943759999999997</v>
      </c>
      <c r="Y1067" s="27" t="s">
        <v>1983</v>
      </c>
      <c r="Z1067" s="27" t="s">
        <v>1982</v>
      </c>
      <c r="AA1067" s="27" t="s">
        <v>1929</v>
      </c>
      <c r="AB1067" s="28">
        <f t="shared" si="130"/>
        <v>57.815444444444445</v>
      </c>
      <c r="AC1067" s="28">
        <f ca="1">[3]!RandTruncNormal(AB1067,VLOOKUP(Y1067,$AZ$1:$BD$4,4,FALSE),0,VLOOKUP(Y1067,$AZ$1:$BD$4,5,FALSE))</f>
        <v>36.493083852142107</v>
      </c>
      <c r="AD1067" s="28">
        <f t="shared" si="131"/>
        <v>64.87433333333334</v>
      </c>
      <c r="AE1067" s="28">
        <f ca="1">[3]!RandTruncNormal(AD1067,VLOOKUP(Y1067,$AZ$1:$BD$4,4,FALSE),0,VLOOKUP(Y1067,$AZ$1:$BD$4,5,FALSE))</f>
        <v>51.249663278085933</v>
      </c>
      <c r="AF1067" s="29">
        <f t="shared" si="128"/>
        <v>0.1111111111111111</v>
      </c>
      <c r="AG1067" s="29">
        <f t="shared" si="129"/>
        <v>0</v>
      </c>
      <c r="AH1067" s="28">
        <f t="shared" si="135"/>
        <v>0</v>
      </c>
      <c r="AI1067" s="28">
        <f t="shared" si="132"/>
        <v>7.0588888888888883</v>
      </c>
      <c r="AJ1067" s="13">
        <f t="shared" ca="1" si="133"/>
        <v>14.756579425943826</v>
      </c>
      <c r="AK1067" s="68">
        <v>1</v>
      </c>
      <c r="AL1067" s="68">
        <v>0</v>
      </c>
      <c r="AM1067" s="68" t="str">
        <f t="shared" si="134"/>
        <v>Anthropogenic_rivers</v>
      </c>
      <c r="AO1067" s="68"/>
      <c r="AP1067" s="68"/>
      <c r="AY1067" s="68"/>
      <c r="AZ1067" s="68"/>
    </row>
    <row r="1068" spans="1:52">
      <c r="A1068" s="27">
        <v>2573</v>
      </c>
      <c r="B1068" s="27" t="s">
        <v>1567</v>
      </c>
      <c r="C1068" s="27" t="s">
        <v>1164</v>
      </c>
      <c r="D1068" s="27">
        <v>13.86284</v>
      </c>
      <c r="E1068" s="27">
        <v>-85.198899999999995</v>
      </c>
      <c r="F1068" s="27" t="s">
        <v>66</v>
      </c>
      <c r="G1068" s="27">
        <v>8</v>
      </c>
      <c r="H1068" s="27" t="s">
        <v>53</v>
      </c>
      <c r="I1068" s="27" t="s">
        <v>54</v>
      </c>
      <c r="J1068" s="27">
        <v>2005</v>
      </c>
      <c r="K1068" s="27" t="s">
        <v>1219</v>
      </c>
      <c r="L1068" s="27" t="s">
        <v>56</v>
      </c>
      <c r="M1068" s="27" t="s">
        <v>65</v>
      </c>
      <c r="N1068" s="27">
        <v>6</v>
      </c>
      <c r="O1068" s="27" t="s">
        <v>53</v>
      </c>
      <c r="P1068" s="27" t="s">
        <v>57</v>
      </c>
      <c r="Q1068" s="27">
        <v>2016</v>
      </c>
      <c r="R1068" s="27" t="s">
        <v>1568</v>
      </c>
      <c r="S1068" s="27" t="s">
        <v>53</v>
      </c>
      <c r="T1068" s="27"/>
      <c r="U1068" s="27"/>
      <c r="V1068" s="27" t="s">
        <v>1567</v>
      </c>
      <c r="W1068" s="27">
        <v>13.86284</v>
      </c>
      <c r="X1068" s="27">
        <v>-85.198899999999995</v>
      </c>
      <c r="Y1068" s="27" t="s">
        <v>1983</v>
      </c>
      <c r="Z1068" s="27" t="s">
        <v>1977</v>
      </c>
      <c r="AA1068" s="27" t="s">
        <v>1929</v>
      </c>
      <c r="AB1068" s="28">
        <f t="shared" si="130"/>
        <v>78.992111111111114</v>
      </c>
      <c r="AC1068" s="28">
        <f ca="1">[3]!RandTruncNormal(AB1068,VLOOKUP(Y1068,$AZ$1:$BD$4,4,FALSE),0,VLOOKUP(Y1068,$AZ$1:$BD$4,5,FALSE))</f>
        <v>66.656451143149411</v>
      </c>
      <c r="AD1068" s="28">
        <f t="shared" si="131"/>
        <v>64.87433333333334</v>
      </c>
      <c r="AE1068" s="28">
        <f ca="1">[3]!RandTruncNormal(AD1068,VLOOKUP(Y1068,$AZ$1:$BD$4,4,FALSE),0,VLOOKUP(Y1068,$AZ$1:$BD$4,5,FALSE))</f>
        <v>95.187509539782013</v>
      </c>
      <c r="AF1068" s="29">
        <f t="shared" si="128"/>
        <v>-0.22222222222222221</v>
      </c>
      <c r="AG1068" s="29">
        <f t="shared" si="129"/>
        <v>-0.22222222222222221</v>
      </c>
      <c r="AH1068" s="28">
        <f t="shared" si="135"/>
        <v>-14.117777777777777</v>
      </c>
      <c r="AI1068" s="28">
        <f t="shared" si="132"/>
        <v>-14.117777777777777</v>
      </c>
      <c r="AJ1068" s="13">
        <f t="shared" ca="1" si="133"/>
        <v>28.531058396632602</v>
      </c>
      <c r="AK1068" s="68">
        <v>0</v>
      </c>
      <c r="AL1068" s="68">
        <v>0</v>
      </c>
      <c r="AM1068" s="68" t="str">
        <f t="shared" si="134"/>
        <v>Non-Anthropogenic</v>
      </c>
      <c r="AO1068" s="68"/>
      <c r="AP1068" s="68"/>
      <c r="AY1068" s="68"/>
      <c r="AZ1068" s="68"/>
    </row>
    <row r="1069" spans="1:52">
      <c r="A1069" s="27">
        <v>2575</v>
      </c>
      <c r="B1069" s="27" t="s">
        <v>1569</v>
      </c>
      <c r="C1069" s="27" t="s">
        <v>1164</v>
      </c>
      <c r="D1069" s="27">
        <v>13.777340000000001</v>
      </c>
      <c r="E1069" s="27">
        <v>-83.839330000000004</v>
      </c>
      <c r="F1069" s="27" t="s">
        <v>65</v>
      </c>
      <c r="G1069" s="27">
        <v>5</v>
      </c>
      <c r="H1069" s="27" t="s">
        <v>56</v>
      </c>
      <c r="I1069" s="27" t="s">
        <v>54</v>
      </c>
      <c r="J1069" s="27">
        <v>2005</v>
      </c>
      <c r="K1069" s="27" t="s">
        <v>1219</v>
      </c>
      <c r="L1069" s="27" t="s">
        <v>56</v>
      </c>
      <c r="M1069" s="27" t="s">
        <v>65</v>
      </c>
      <c r="N1069" s="27">
        <v>6</v>
      </c>
      <c r="O1069" s="27" t="s">
        <v>53</v>
      </c>
      <c r="P1069" s="27" t="s">
        <v>57</v>
      </c>
      <c r="Q1069" s="27">
        <v>2016</v>
      </c>
      <c r="R1069" s="27" t="s">
        <v>758</v>
      </c>
      <c r="S1069" s="27" t="s">
        <v>53</v>
      </c>
      <c r="T1069" s="27"/>
      <c r="U1069" s="27"/>
      <c r="V1069" s="27" t="s">
        <v>1569</v>
      </c>
      <c r="W1069" s="27">
        <v>13.777340000000001</v>
      </c>
      <c r="X1069" s="27">
        <v>-83.839330000000004</v>
      </c>
      <c r="Y1069" s="27" t="s">
        <v>1983</v>
      </c>
      <c r="Z1069" s="27" t="s">
        <v>1982</v>
      </c>
      <c r="AA1069" s="27" t="s">
        <v>1929</v>
      </c>
      <c r="AB1069" s="28">
        <f t="shared" si="130"/>
        <v>57.815444444444445</v>
      </c>
      <c r="AC1069" s="28">
        <f ca="1">[3]!RandTruncNormal(AB1069,VLOOKUP(Y1069,$AZ$1:$BD$4,4,FALSE),0,VLOOKUP(Y1069,$AZ$1:$BD$4,5,FALSE))</f>
        <v>40.537483655745156</v>
      </c>
      <c r="AD1069" s="28">
        <f t="shared" si="131"/>
        <v>64.87433333333334</v>
      </c>
      <c r="AE1069" s="28">
        <f ca="1">[3]!RandTruncNormal(AD1069,VLOOKUP(Y1069,$AZ$1:$BD$4,4,FALSE),0,VLOOKUP(Y1069,$AZ$1:$BD$4,5,FALSE))</f>
        <v>146.06460896655699</v>
      </c>
      <c r="AF1069" s="29">
        <f t="shared" si="128"/>
        <v>0.1111111111111111</v>
      </c>
      <c r="AG1069" s="29">
        <f t="shared" si="129"/>
        <v>0</v>
      </c>
      <c r="AH1069" s="28">
        <f t="shared" si="135"/>
        <v>0</v>
      </c>
      <c r="AI1069" s="28">
        <f t="shared" si="132"/>
        <v>7.0588888888888883</v>
      </c>
      <c r="AJ1069" s="13">
        <f t="shared" ca="1" si="133"/>
        <v>105.52712531081184</v>
      </c>
      <c r="AK1069" s="68">
        <v>1</v>
      </c>
      <c r="AL1069" s="68">
        <v>0</v>
      </c>
      <c r="AM1069" s="68" t="str">
        <f t="shared" si="134"/>
        <v>Anthropogenic_rivers</v>
      </c>
      <c r="AO1069" s="68"/>
      <c r="AP1069" s="68"/>
      <c r="AY1069" s="68"/>
      <c r="AZ1069" s="68"/>
    </row>
    <row r="1070" spans="1:52">
      <c r="A1070" s="27">
        <v>2576</v>
      </c>
      <c r="B1070" s="27" t="s">
        <v>1570</v>
      </c>
      <c r="C1070" s="27" t="s">
        <v>1164</v>
      </c>
      <c r="D1070" s="27">
        <v>13.77745</v>
      </c>
      <c r="E1070" s="27">
        <v>-84.094369999999998</v>
      </c>
      <c r="F1070" s="27" t="s">
        <v>68</v>
      </c>
      <c r="G1070" s="27">
        <v>5</v>
      </c>
      <c r="H1070" s="27" t="s">
        <v>56</v>
      </c>
      <c r="I1070" s="27" t="s">
        <v>54</v>
      </c>
      <c r="J1070" s="27">
        <v>2005</v>
      </c>
      <c r="K1070" s="27" t="s">
        <v>1219</v>
      </c>
      <c r="L1070" s="27" t="s">
        <v>56</v>
      </c>
      <c r="M1070" s="27" t="s">
        <v>68</v>
      </c>
      <c r="N1070" s="27">
        <v>3</v>
      </c>
      <c r="O1070" s="27" t="s">
        <v>53</v>
      </c>
      <c r="P1070" s="27" t="s">
        <v>57</v>
      </c>
      <c r="Q1070" s="27">
        <v>2016</v>
      </c>
      <c r="R1070" s="27" t="s">
        <v>1401</v>
      </c>
      <c r="S1070" s="27" t="s">
        <v>53</v>
      </c>
      <c r="T1070" s="27"/>
      <c r="U1070" s="27"/>
      <c r="V1070" s="27" t="s">
        <v>1570</v>
      </c>
      <c r="W1070" s="27">
        <v>13.77745</v>
      </c>
      <c r="X1070" s="27">
        <v>-84.094369999999998</v>
      </c>
      <c r="Y1070" s="27" t="s">
        <v>1976</v>
      </c>
      <c r="Z1070" s="27" t="s">
        <v>1977</v>
      </c>
      <c r="AA1070" s="27" t="s">
        <v>1929</v>
      </c>
      <c r="AB1070" s="28">
        <f t="shared" si="130"/>
        <v>19.424055555555555</v>
      </c>
      <c r="AC1070" s="28">
        <f ca="1">[3]!RandTruncNormal(AB1070,VLOOKUP(Y1070,$AZ$1:$BD$4,4,FALSE),0,VLOOKUP(Y1070,$AZ$1:$BD$4,5,FALSE))</f>
        <v>14.725628768845368</v>
      </c>
      <c r="AD1070" s="28">
        <f t="shared" si="131"/>
        <v>11.654433333333332</v>
      </c>
      <c r="AE1070" s="28">
        <f ca="1">[3]!RandTruncNormal(AD1070,VLOOKUP(Y1070,$AZ$1:$BD$4,4,FALSE),0,VLOOKUP(Y1070,$AZ$1:$BD$4,5,FALSE))</f>
        <v>15.44049275114512</v>
      </c>
      <c r="AF1070" s="29">
        <f t="shared" si="128"/>
        <v>-0.22222222222222221</v>
      </c>
      <c r="AG1070" s="29">
        <f t="shared" si="129"/>
        <v>-0.22222222222222221</v>
      </c>
      <c r="AH1070" s="28">
        <f t="shared" si="135"/>
        <v>-7.7696222222222211</v>
      </c>
      <c r="AI1070" s="28">
        <f t="shared" si="132"/>
        <v>-7.7696222222222211</v>
      </c>
      <c r="AJ1070" s="13">
        <f t="shared" ca="1" si="133"/>
        <v>0.71486398229975201</v>
      </c>
      <c r="AK1070" s="68">
        <v>0</v>
      </c>
      <c r="AL1070" s="68">
        <v>0</v>
      </c>
      <c r="AM1070" s="68" t="str">
        <f t="shared" si="134"/>
        <v>Non-Anthropogenic</v>
      </c>
      <c r="AO1070" s="68"/>
      <c r="AP1070" s="68"/>
      <c r="AY1070" s="68"/>
      <c r="AZ1070" s="68"/>
    </row>
    <row r="1071" spans="1:52">
      <c r="A1071" s="27">
        <v>2577</v>
      </c>
      <c r="B1071" s="27" t="s">
        <v>1571</v>
      </c>
      <c r="C1071" s="27" t="s">
        <v>1164</v>
      </c>
      <c r="D1071" s="27">
        <v>13.777520000000001</v>
      </c>
      <c r="E1071" s="27">
        <v>-84.264399999999995</v>
      </c>
      <c r="F1071" s="27" t="s">
        <v>66</v>
      </c>
      <c r="G1071" s="27">
        <v>9</v>
      </c>
      <c r="H1071" s="27" t="s">
        <v>56</v>
      </c>
      <c r="I1071" s="27" t="s">
        <v>54</v>
      </c>
      <c r="J1071" s="27">
        <v>2005</v>
      </c>
      <c r="K1071" s="27" t="s">
        <v>1310</v>
      </c>
      <c r="L1071" s="27" t="s">
        <v>56</v>
      </c>
      <c r="M1071" s="27" t="s">
        <v>65</v>
      </c>
      <c r="N1071" s="27">
        <v>6</v>
      </c>
      <c r="O1071" s="27" t="s">
        <v>53</v>
      </c>
      <c r="P1071" s="27" t="s">
        <v>57</v>
      </c>
      <c r="Q1071" s="27">
        <v>2016</v>
      </c>
      <c r="R1071" s="27" t="s">
        <v>756</v>
      </c>
      <c r="S1071" s="27" t="s">
        <v>53</v>
      </c>
      <c r="T1071" s="27"/>
      <c r="U1071" s="27"/>
      <c r="V1071" s="27" t="s">
        <v>1571</v>
      </c>
      <c r="W1071" s="27">
        <v>13.777520000000001</v>
      </c>
      <c r="X1071" s="27">
        <v>-84.264399999999995</v>
      </c>
      <c r="Y1071" s="27" t="s">
        <v>1983</v>
      </c>
      <c r="Z1071" s="27" t="s">
        <v>1977</v>
      </c>
      <c r="AA1071" s="27" t="s">
        <v>1929</v>
      </c>
      <c r="AB1071" s="28">
        <f t="shared" si="130"/>
        <v>86.051000000000002</v>
      </c>
      <c r="AC1071" s="28">
        <f ca="1">[3]!RandTruncNormal(AB1071,VLOOKUP(Y1071,$AZ$1:$BD$4,4,FALSE),0,VLOOKUP(Y1071,$AZ$1:$BD$4,5,FALSE))</f>
        <v>154.78692445989978</v>
      </c>
      <c r="AD1071" s="28">
        <f t="shared" si="131"/>
        <v>64.87433333333334</v>
      </c>
      <c r="AE1071" s="28">
        <f ca="1">[3]!RandTruncNormal(AD1071,VLOOKUP(Y1071,$AZ$1:$BD$4,4,FALSE),0,VLOOKUP(Y1071,$AZ$1:$BD$4,5,FALSE))</f>
        <v>72.097827143424624</v>
      </c>
      <c r="AF1071" s="29">
        <f t="shared" si="128"/>
        <v>-0.33333333333333331</v>
      </c>
      <c r="AG1071" s="29">
        <f t="shared" si="129"/>
        <v>-0.33333333333333331</v>
      </c>
      <c r="AH1071" s="28">
        <f t="shared" si="135"/>
        <v>-21.176666666666666</v>
      </c>
      <c r="AI1071" s="28">
        <f t="shared" si="132"/>
        <v>-21.176666666666666</v>
      </c>
      <c r="AJ1071" s="13">
        <f t="shared" ca="1" si="133"/>
        <v>-82.689097316475156</v>
      </c>
      <c r="AK1071" s="68">
        <v>0</v>
      </c>
      <c r="AL1071" s="68">
        <v>0</v>
      </c>
      <c r="AM1071" s="68" t="str">
        <f t="shared" si="134"/>
        <v>Non-Anthropogenic</v>
      </c>
      <c r="AO1071" s="68"/>
      <c r="AP1071" s="68"/>
      <c r="AY1071" s="68"/>
      <c r="AZ1071" s="68"/>
    </row>
    <row r="1072" spans="1:52">
      <c r="A1072" s="27">
        <v>2578</v>
      </c>
      <c r="B1072" s="27" t="s">
        <v>1572</v>
      </c>
      <c r="C1072" s="27" t="s">
        <v>1164</v>
      </c>
      <c r="D1072" s="27">
        <v>13.7776</v>
      </c>
      <c r="E1072" s="27">
        <v>-84.519440000000003</v>
      </c>
      <c r="F1072" s="27" t="s">
        <v>66</v>
      </c>
      <c r="G1072" s="27">
        <v>9</v>
      </c>
      <c r="H1072" s="27" t="s">
        <v>53</v>
      </c>
      <c r="I1072" s="27" t="s">
        <v>54</v>
      </c>
      <c r="J1072" s="27">
        <v>2005</v>
      </c>
      <c r="K1072" s="27" t="s">
        <v>1310</v>
      </c>
      <c r="L1072" s="27" t="s">
        <v>56</v>
      </c>
      <c r="M1072" s="27" t="s">
        <v>65</v>
      </c>
      <c r="N1072" s="27">
        <v>6</v>
      </c>
      <c r="O1072" s="27" t="s">
        <v>53</v>
      </c>
      <c r="P1072" s="27" t="s">
        <v>1402</v>
      </c>
      <c r="Q1072" s="27">
        <v>2017</v>
      </c>
      <c r="R1072" s="27"/>
      <c r="S1072" s="27" t="s">
        <v>53</v>
      </c>
      <c r="T1072" s="27"/>
      <c r="U1072" s="27"/>
      <c r="V1072" s="27" t="s">
        <v>1572</v>
      </c>
      <c r="W1072" s="27">
        <v>13.7776</v>
      </c>
      <c r="X1072" s="27">
        <v>-84.519440000000003</v>
      </c>
      <c r="Y1072" s="27" t="s">
        <v>1983</v>
      </c>
      <c r="Z1072" s="27" t="s">
        <v>1977</v>
      </c>
      <c r="AA1072" s="27" t="s">
        <v>1928</v>
      </c>
      <c r="AB1072" s="28">
        <f t="shared" si="130"/>
        <v>86.051000000000002</v>
      </c>
      <c r="AC1072" s="28">
        <f ca="1">[3]!RandTruncNormal(AB1072,VLOOKUP(Y1072,$AZ$1:$BD$4,4,FALSE),0,VLOOKUP(Y1072,$AZ$1:$BD$4,5,FALSE))</f>
        <v>160.725300046066</v>
      </c>
      <c r="AD1072" s="28">
        <f t="shared" si="131"/>
        <v>64.87433333333334</v>
      </c>
      <c r="AE1072" s="28">
        <f ca="1">[3]!RandTruncNormal(AD1072,VLOOKUP(Y1072,$AZ$1:$BD$4,4,FALSE),0,VLOOKUP(Y1072,$AZ$1:$BD$4,5,FALSE))</f>
        <v>18.860455488126348</v>
      </c>
      <c r="AF1072" s="29">
        <f t="shared" si="128"/>
        <v>-0.33333333333333331</v>
      </c>
      <c r="AG1072" s="29">
        <f t="shared" si="129"/>
        <v>-0.33333333333333331</v>
      </c>
      <c r="AH1072" s="28">
        <f t="shared" si="135"/>
        <v>-21.176666666666666</v>
      </c>
      <c r="AI1072" s="28">
        <f t="shared" si="132"/>
        <v>-21.176666666666666</v>
      </c>
      <c r="AJ1072" s="13">
        <f t="shared" ca="1" si="133"/>
        <v>-141.86484455793965</v>
      </c>
      <c r="AK1072" s="68">
        <v>1</v>
      </c>
      <c r="AL1072" s="68">
        <v>1</v>
      </c>
      <c r="AM1072" s="68" t="str">
        <f t="shared" si="134"/>
        <v>Anthropogenic_roads_rivers</v>
      </c>
      <c r="AO1072" s="68"/>
      <c r="AP1072" s="68"/>
      <c r="AY1072" s="68"/>
      <c r="AZ1072" s="68"/>
    </row>
    <row r="1073" spans="1:52">
      <c r="A1073" s="27">
        <v>2580</v>
      </c>
      <c r="B1073" s="27" t="s">
        <v>1573</v>
      </c>
      <c r="C1073" s="27" t="s">
        <v>1164</v>
      </c>
      <c r="D1073" s="27">
        <v>13.77779</v>
      </c>
      <c r="E1073" s="27">
        <v>-85.029520000000005</v>
      </c>
      <c r="F1073" s="27" t="s">
        <v>66</v>
      </c>
      <c r="G1073" s="27">
        <v>9</v>
      </c>
      <c r="H1073" s="27" t="s">
        <v>53</v>
      </c>
      <c r="I1073" s="27" t="s">
        <v>54</v>
      </c>
      <c r="J1073" s="27">
        <v>2005</v>
      </c>
      <c r="K1073" s="27" t="s">
        <v>1310</v>
      </c>
      <c r="L1073" s="27" t="s">
        <v>56</v>
      </c>
      <c r="M1073" s="27" t="s">
        <v>65</v>
      </c>
      <c r="N1073" s="27">
        <v>4</v>
      </c>
      <c r="O1073" s="27" t="s">
        <v>53</v>
      </c>
      <c r="P1073" s="27" t="s">
        <v>1402</v>
      </c>
      <c r="Q1073" s="27">
        <v>2017</v>
      </c>
      <c r="R1073" s="27"/>
      <c r="S1073" s="27" t="s">
        <v>53</v>
      </c>
      <c r="T1073" s="27"/>
      <c r="U1073" s="27"/>
      <c r="V1073" s="27" t="s">
        <v>1573</v>
      </c>
      <c r="W1073" s="27">
        <v>13.77779</v>
      </c>
      <c r="X1073" s="27">
        <v>-85.029520000000005</v>
      </c>
      <c r="Y1073" s="27" t="s">
        <v>1983</v>
      </c>
      <c r="Z1073" s="27" t="s">
        <v>1977</v>
      </c>
      <c r="AA1073" s="27" t="s">
        <v>1929</v>
      </c>
      <c r="AB1073" s="28">
        <f t="shared" si="130"/>
        <v>86.051000000000002</v>
      </c>
      <c r="AC1073" s="28">
        <f ca="1">[3]!RandTruncNormal(AB1073,VLOOKUP(Y1073,$AZ$1:$BD$4,4,FALSE),0,VLOOKUP(Y1073,$AZ$1:$BD$4,5,FALSE))</f>
        <v>145.19352590039597</v>
      </c>
      <c r="AD1073" s="28">
        <f t="shared" si="131"/>
        <v>50.756555555555551</v>
      </c>
      <c r="AE1073" s="28">
        <f ca="1">[3]!RandTruncNormal(AD1073,VLOOKUP(Y1073,$AZ$1:$BD$4,4,FALSE),0,VLOOKUP(Y1073,$AZ$1:$BD$4,5,FALSE))</f>
        <v>70.730583746814659</v>
      </c>
      <c r="AF1073" s="29">
        <f t="shared" si="128"/>
        <v>-0.55555555555555558</v>
      </c>
      <c r="AG1073" s="29">
        <f t="shared" si="129"/>
        <v>-0.55555555555555558</v>
      </c>
      <c r="AH1073" s="28">
        <f t="shared" si="135"/>
        <v>-35.294444444444444</v>
      </c>
      <c r="AI1073" s="28">
        <f t="shared" si="132"/>
        <v>-35.294444444444444</v>
      </c>
      <c r="AJ1073" s="13">
        <f t="shared" ca="1" si="133"/>
        <v>-74.462942153581309</v>
      </c>
      <c r="AK1073" s="68">
        <v>1</v>
      </c>
      <c r="AL1073" s="68">
        <v>0</v>
      </c>
      <c r="AM1073" s="68" t="str">
        <f t="shared" si="134"/>
        <v>Anthropogenic_rivers</v>
      </c>
      <c r="AO1073" s="68"/>
      <c r="AP1073" s="68"/>
      <c r="AY1073" s="68"/>
      <c r="AZ1073" s="68"/>
    </row>
    <row r="1074" spans="1:52">
      <c r="A1074" s="27">
        <v>2583</v>
      </c>
      <c r="B1074" s="27" t="s">
        <v>1574</v>
      </c>
      <c r="C1074" s="27" t="s">
        <v>1164</v>
      </c>
      <c r="D1074" s="27">
        <v>13.777979999999999</v>
      </c>
      <c r="E1074" s="27">
        <v>-85.539609999999996</v>
      </c>
      <c r="F1074" s="27" t="s">
        <v>66</v>
      </c>
      <c r="G1074" s="27">
        <v>9</v>
      </c>
      <c r="H1074" s="27" t="s">
        <v>53</v>
      </c>
      <c r="I1074" s="27" t="s">
        <v>54</v>
      </c>
      <c r="J1074" s="27">
        <v>2005</v>
      </c>
      <c r="K1074" s="27" t="s">
        <v>1219</v>
      </c>
      <c r="L1074" s="27" t="s">
        <v>56</v>
      </c>
      <c r="M1074" s="27" t="s">
        <v>66</v>
      </c>
      <c r="N1074" s="27">
        <v>9</v>
      </c>
      <c r="O1074" s="27" t="s">
        <v>53</v>
      </c>
      <c r="P1074" s="27" t="s">
        <v>57</v>
      </c>
      <c r="Q1074" s="27">
        <v>2016</v>
      </c>
      <c r="R1074" s="27" t="s">
        <v>1424</v>
      </c>
      <c r="S1074" s="27" t="s">
        <v>53</v>
      </c>
      <c r="T1074" s="27"/>
      <c r="U1074" s="27"/>
      <c r="V1074" s="27" t="s">
        <v>1574</v>
      </c>
      <c r="W1074" s="27">
        <v>13.777979999999999</v>
      </c>
      <c r="X1074" s="27">
        <v>-85.539609999999996</v>
      </c>
      <c r="Y1074" s="27" t="s">
        <v>1983</v>
      </c>
      <c r="Z1074" s="27" t="s">
        <v>1979</v>
      </c>
      <c r="AA1074" s="27" t="s">
        <v>1929</v>
      </c>
      <c r="AB1074" s="28">
        <f t="shared" si="130"/>
        <v>86.051000000000002</v>
      </c>
      <c r="AC1074" s="28">
        <f ca="1">[3]!RandTruncNormal(AB1074,VLOOKUP(Y1074,$AZ$1:$BD$4,4,FALSE),0,VLOOKUP(Y1074,$AZ$1:$BD$4,5,FALSE))</f>
        <v>90.933478274799128</v>
      </c>
      <c r="AD1074" s="28">
        <f t="shared" si="131"/>
        <v>86.051000000000002</v>
      </c>
      <c r="AE1074" s="28">
        <f ca="1">[3]!RandTruncNormal(AD1074,VLOOKUP(Y1074,$AZ$1:$BD$4,4,FALSE),0,VLOOKUP(Y1074,$AZ$1:$BD$4,5,FALSE))</f>
        <v>73.998337977826054</v>
      </c>
      <c r="AF1074" s="29">
        <f t="shared" si="128"/>
        <v>0</v>
      </c>
      <c r="AG1074" s="29">
        <f t="shared" si="129"/>
        <v>0</v>
      </c>
      <c r="AH1074" s="28">
        <f t="shared" si="135"/>
        <v>0</v>
      </c>
      <c r="AI1074" s="28">
        <f t="shared" si="132"/>
        <v>0</v>
      </c>
      <c r="AJ1074" s="13">
        <f t="shared" ca="1" si="133"/>
        <v>-16.935140296973074</v>
      </c>
      <c r="AK1074" s="68">
        <v>0</v>
      </c>
      <c r="AL1074" s="68">
        <v>0</v>
      </c>
      <c r="AM1074" s="68" t="str">
        <f t="shared" si="134"/>
        <v>Non-Anthropogenic</v>
      </c>
      <c r="AO1074" s="68"/>
      <c r="AP1074" s="68"/>
      <c r="AY1074" s="68"/>
      <c r="AZ1074" s="68"/>
    </row>
    <row r="1075" spans="1:52">
      <c r="A1075" s="27">
        <v>2589</v>
      </c>
      <c r="B1075" s="27" t="s">
        <v>1575</v>
      </c>
      <c r="C1075" s="27" t="s">
        <v>1164</v>
      </c>
      <c r="D1075" s="27">
        <v>13.69284</v>
      </c>
      <c r="E1075" s="27">
        <v>-85.113900000000001</v>
      </c>
      <c r="F1075" s="27" t="s">
        <v>66</v>
      </c>
      <c r="G1075" s="27">
        <v>7</v>
      </c>
      <c r="H1075" s="27" t="s">
        <v>53</v>
      </c>
      <c r="I1075" s="27" t="s">
        <v>54</v>
      </c>
      <c r="J1075" s="27">
        <v>2005</v>
      </c>
      <c r="K1075" s="27" t="s">
        <v>1219</v>
      </c>
      <c r="L1075" s="27" t="s">
        <v>56</v>
      </c>
      <c r="M1075" s="27" t="s">
        <v>65</v>
      </c>
      <c r="N1075" s="27">
        <v>3</v>
      </c>
      <c r="O1075" s="27" t="s">
        <v>53</v>
      </c>
      <c r="P1075" s="27" t="s">
        <v>57</v>
      </c>
      <c r="Q1075" s="27">
        <v>2016</v>
      </c>
      <c r="R1075" s="27" t="s">
        <v>1421</v>
      </c>
      <c r="S1075" s="27" t="s">
        <v>53</v>
      </c>
      <c r="T1075" s="27"/>
      <c r="U1075" s="27"/>
      <c r="V1075" s="27" t="s">
        <v>1575</v>
      </c>
      <c r="W1075" s="27">
        <v>13.69284</v>
      </c>
      <c r="X1075" s="27">
        <v>-85.113900000000001</v>
      </c>
      <c r="Y1075" s="27" t="s">
        <v>1983</v>
      </c>
      <c r="Z1075" s="27" t="s">
        <v>1977</v>
      </c>
      <c r="AA1075" s="27" t="s">
        <v>1929</v>
      </c>
      <c r="AB1075" s="28">
        <f t="shared" si="130"/>
        <v>71.933222222222227</v>
      </c>
      <c r="AC1075" s="28">
        <f ca="1">[3]!RandTruncNormal(AB1075,VLOOKUP(Y1075,$AZ$1:$BD$4,4,FALSE),0,VLOOKUP(Y1075,$AZ$1:$BD$4,5,FALSE))</f>
        <v>93.797709987536919</v>
      </c>
      <c r="AD1075" s="28">
        <f t="shared" si="131"/>
        <v>43.697666666666663</v>
      </c>
      <c r="AE1075" s="28">
        <f ca="1">[3]!RandTruncNormal(AD1075,VLOOKUP(Y1075,$AZ$1:$BD$4,4,FALSE),0,VLOOKUP(Y1075,$AZ$1:$BD$4,5,FALSE))</f>
        <v>58.571065172158882</v>
      </c>
      <c r="AF1075" s="29">
        <f t="shared" si="128"/>
        <v>-0.44444444444444442</v>
      </c>
      <c r="AG1075" s="29">
        <f t="shared" si="129"/>
        <v>-0.44444444444444442</v>
      </c>
      <c r="AH1075" s="28">
        <f t="shared" si="135"/>
        <v>-28.235555555555553</v>
      </c>
      <c r="AI1075" s="28">
        <f t="shared" si="132"/>
        <v>-28.235555555555553</v>
      </c>
      <c r="AJ1075" s="13">
        <f t="shared" ca="1" si="133"/>
        <v>-35.226644815378037</v>
      </c>
      <c r="AK1075" s="68">
        <v>1</v>
      </c>
      <c r="AL1075" s="68">
        <v>1</v>
      </c>
      <c r="AM1075" s="68" t="str">
        <f t="shared" si="134"/>
        <v>Anthropogenic_roads_rivers</v>
      </c>
      <c r="AO1075" s="68"/>
      <c r="AP1075" s="68"/>
      <c r="AY1075" s="68"/>
      <c r="AZ1075" s="68"/>
    </row>
    <row r="1076" spans="1:52">
      <c r="A1076" s="27">
        <v>2592</v>
      </c>
      <c r="B1076" s="27" t="s">
        <v>1576</v>
      </c>
      <c r="C1076" s="27" t="s">
        <v>1164</v>
      </c>
      <c r="D1076" s="27">
        <v>12.588100000000001</v>
      </c>
      <c r="E1076" s="27">
        <v>-84.392160000000004</v>
      </c>
      <c r="F1076" s="27" t="s">
        <v>65</v>
      </c>
      <c r="G1076" s="27">
        <v>5</v>
      </c>
      <c r="H1076" s="27" t="s">
        <v>53</v>
      </c>
      <c r="I1076" s="27" t="s">
        <v>54</v>
      </c>
      <c r="J1076" s="27">
        <v>2005</v>
      </c>
      <c r="K1076" s="27" t="s">
        <v>1110</v>
      </c>
      <c r="L1076" s="27" t="s">
        <v>56</v>
      </c>
      <c r="M1076" s="27" t="s">
        <v>65</v>
      </c>
      <c r="N1076" s="27">
        <v>5</v>
      </c>
      <c r="O1076" s="27" t="s">
        <v>53</v>
      </c>
      <c r="P1076" s="27" t="s">
        <v>57</v>
      </c>
      <c r="Q1076" s="27">
        <v>2016</v>
      </c>
      <c r="R1076" s="27" t="s">
        <v>1318</v>
      </c>
      <c r="S1076" s="27" t="s">
        <v>53</v>
      </c>
      <c r="T1076" s="27"/>
      <c r="U1076" s="27"/>
      <c r="V1076" s="27" t="s">
        <v>1576</v>
      </c>
      <c r="W1076" s="27">
        <v>12.588100000000001</v>
      </c>
      <c r="X1076" s="27">
        <v>-84.392160000000004</v>
      </c>
      <c r="Y1076" s="27" t="s">
        <v>1983</v>
      </c>
      <c r="Z1076" s="27" t="s">
        <v>1979</v>
      </c>
      <c r="AA1076" s="27" t="s">
        <v>1929</v>
      </c>
      <c r="AB1076" s="28">
        <f t="shared" si="130"/>
        <v>57.815444444444445</v>
      </c>
      <c r="AC1076" s="28">
        <f ca="1">[3]!RandTruncNormal(AB1076,VLOOKUP(Y1076,$AZ$1:$BD$4,4,FALSE),0,VLOOKUP(Y1076,$AZ$1:$BD$4,5,FALSE))</f>
        <v>89.271381492013461</v>
      </c>
      <c r="AD1076" s="28">
        <f t="shared" si="131"/>
        <v>57.815444444444445</v>
      </c>
      <c r="AE1076" s="28">
        <f ca="1">[3]!RandTruncNormal(AD1076,VLOOKUP(Y1076,$AZ$1:$BD$4,4,FALSE),0,VLOOKUP(Y1076,$AZ$1:$BD$4,5,FALSE))</f>
        <v>51.272478249638866</v>
      </c>
      <c r="AF1076" s="29">
        <f t="shared" si="128"/>
        <v>0</v>
      </c>
      <c r="AG1076" s="29">
        <f t="shared" si="129"/>
        <v>0</v>
      </c>
      <c r="AH1076" s="28">
        <f t="shared" si="135"/>
        <v>0</v>
      </c>
      <c r="AI1076" s="28">
        <f t="shared" si="132"/>
        <v>0</v>
      </c>
      <c r="AJ1076" s="13">
        <f t="shared" ca="1" si="133"/>
        <v>-37.998903242374595</v>
      </c>
      <c r="AK1076" s="68">
        <v>0</v>
      </c>
      <c r="AL1076" s="68">
        <v>0</v>
      </c>
      <c r="AM1076" s="68" t="str">
        <f t="shared" si="134"/>
        <v>Non-Anthropogenic</v>
      </c>
      <c r="AO1076" s="68"/>
      <c r="AP1076" s="68"/>
      <c r="AY1076" s="68"/>
      <c r="AZ1076" s="68"/>
    </row>
    <row r="1077" spans="1:52">
      <c r="A1077" s="27">
        <v>2593</v>
      </c>
      <c r="B1077" s="27" t="s">
        <v>1577</v>
      </c>
      <c r="C1077" s="27" t="s">
        <v>1164</v>
      </c>
      <c r="D1077" s="27">
        <v>13.6073</v>
      </c>
      <c r="E1077" s="27">
        <v>-83.669340000000005</v>
      </c>
      <c r="F1077" s="27" t="s">
        <v>66</v>
      </c>
      <c r="G1077" s="27">
        <v>9</v>
      </c>
      <c r="H1077" s="27" t="s">
        <v>53</v>
      </c>
      <c r="I1077" s="27" t="s">
        <v>54</v>
      </c>
      <c r="J1077" s="27">
        <v>2005</v>
      </c>
      <c r="K1077" s="27" t="s">
        <v>1294</v>
      </c>
      <c r="L1077" s="27" t="s">
        <v>56</v>
      </c>
      <c r="M1077" s="27" t="s">
        <v>65</v>
      </c>
      <c r="N1077" s="27">
        <v>6</v>
      </c>
      <c r="O1077" s="27" t="s">
        <v>53</v>
      </c>
      <c r="P1077" s="27" t="s">
        <v>1402</v>
      </c>
      <c r="Q1077" s="27">
        <v>2017</v>
      </c>
      <c r="R1077" s="27"/>
      <c r="S1077" s="27" t="s">
        <v>53</v>
      </c>
      <c r="T1077" s="27"/>
      <c r="U1077" s="27"/>
      <c r="V1077" s="27" t="s">
        <v>1577</v>
      </c>
      <c r="W1077" s="27">
        <v>13.6073</v>
      </c>
      <c r="X1077" s="27">
        <v>-83.669340000000005</v>
      </c>
      <c r="Y1077" s="27" t="s">
        <v>1983</v>
      </c>
      <c r="Z1077" s="27" t="s">
        <v>1977</v>
      </c>
      <c r="AA1077" s="27" t="s">
        <v>1929</v>
      </c>
      <c r="AB1077" s="28">
        <f t="shared" si="130"/>
        <v>86.051000000000002</v>
      </c>
      <c r="AC1077" s="28">
        <f ca="1">[3]!RandTruncNormal(AB1077,VLOOKUP(Y1077,$AZ$1:$BD$4,4,FALSE),0,VLOOKUP(Y1077,$AZ$1:$BD$4,5,FALSE))</f>
        <v>78.790742624491557</v>
      </c>
      <c r="AD1077" s="28">
        <f t="shared" si="131"/>
        <v>64.87433333333334</v>
      </c>
      <c r="AE1077" s="28">
        <f ca="1">[3]!RandTruncNormal(AD1077,VLOOKUP(Y1077,$AZ$1:$BD$4,4,FALSE),0,VLOOKUP(Y1077,$AZ$1:$BD$4,5,FALSE))</f>
        <v>94.871619013868326</v>
      </c>
      <c r="AF1077" s="29">
        <f t="shared" si="128"/>
        <v>-0.33333333333333331</v>
      </c>
      <c r="AG1077" s="29">
        <f t="shared" si="129"/>
        <v>-0.33333333333333331</v>
      </c>
      <c r="AH1077" s="28">
        <f t="shared" si="135"/>
        <v>-21.176666666666666</v>
      </c>
      <c r="AI1077" s="28">
        <f t="shared" si="132"/>
        <v>-21.176666666666666</v>
      </c>
      <c r="AJ1077" s="13">
        <f t="shared" ca="1" si="133"/>
        <v>16.080876389376769</v>
      </c>
      <c r="AK1077" s="68">
        <v>0</v>
      </c>
      <c r="AL1077" s="68">
        <v>0</v>
      </c>
      <c r="AM1077" s="68" t="str">
        <f t="shared" si="134"/>
        <v>Non-Anthropogenic</v>
      </c>
      <c r="AO1077" s="68"/>
      <c r="AP1077" s="68"/>
      <c r="AY1077" s="68"/>
      <c r="AZ1077" s="68"/>
    </row>
    <row r="1078" spans="1:52">
      <c r="A1078" s="27">
        <v>2595</v>
      </c>
      <c r="B1078" s="27" t="s">
        <v>1578</v>
      </c>
      <c r="C1078" s="27" t="s">
        <v>1164</v>
      </c>
      <c r="D1078" s="27">
        <v>13.60749</v>
      </c>
      <c r="E1078" s="27">
        <v>-84.179419999999993</v>
      </c>
      <c r="F1078" s="27" t="s">
        <v>65</v>
      </c>
      <c r="G1078" s="27">
        <v>4</v>
      </c>
      <c r="H1078" s="27" t="s">
        <v>53</v>
      </c>
      <c r="I1078" s="27" t="s">
        <v>54</v>
      </c>
      <c r="J1078" s="27">
        <v>2005</v>
      </c>
      <c r="K1078" s="27" t="s">
        <v>1294</v>
      </c>
      <c r="L1078" s="27" t="s">
        <v>56</v>
      </c>
      <c r="M1078" s="27" t="s">
        <v>65</v>
      </c>
      <c r="N1078" s="27">
        <v>5</v>
      </c>
      <c r="O1078" s="27" t="s">
        <v>53</v>
      </c>
      <c r="P1078" s="27" t="s">
        <v>57</v>
      </c>
      <c r="Q1078" s="27">
        <v>2016</v>
      </c>
      <c r="R1078" s="27" t="s">
        <v>747</v>
      </c>
      <c r="S1078" s="27" t="s">
        <v>53</v>
      </c>
      <c r="T1078" s="27"/>
      <c r="U1078" s="27"/>
      <c r="V1078" s="27" t="s">
        <v>1578</v>
      </c>
      <c r="W1078" s="27">
        <v>13.60749</v>
      </c>
      <c r="X1078" s="27">
        <v>-84.179419999999993</v>
      </c>
      <c r="Y1078" s="27" t="s">
        <v>1983</v>
      </c>
      <c r="Z1078" s="27" t="s">
        <v>1982</v>
      </c>
      <c r="AA1078" s="27" t="s">
        <v>1928</v>
      </c>
      <c r="AB1078" s="28">
        <f t="shared" si="130"/>
        <v>50.756555555555551</v>
      </c>
      <c r="AC1078" s="28">
        <f ca="1">[3]!RandTruncNormal(AB1078,VLOOKUP(Y1078,$AZ$1:$BD$4,4,FALSE),0,VLOOKUP(Y1078,$AZ$1:$BD$4,5,FALSE))</f>
        <v>82.326386585306636</v>
      </c>
      <c r="AD1078" s="28">
        <f t="shared" si="131"/>
        <v>57.815444444444445</v>
      </c>
      <c r="AE1078" s="28">
        <f ca="1">[3]!RandTruncNormal(AD1078,VLOOKUP(Y1078,$AZ$1:$BD$4,4,FALSE),0,VLOOKUP(Y1078,$AZ$1:$BD$4,5,FALSE))</f>
        <v>47.276857995916778</v>
      </c>
      <c r="AF1078" s="29">
        <f t="shared" si="128"/>
        <v>0.1111111111111111</v>
      </c>
      <c r="AG1078" s="29">
        <f t="shared" si="129"/>
        <v>0</v>
      </c>
      <c r="AH1078" s="28">
        <f t="shared" si="135"/>
        <v>0</v>
      </c>
      <c r="AI1078" s="28">
        <f t="shared" si="132"/>
        <v>7.0588888888888883</v>
      </c>
      <c r="AJ1078" s="13">
        <f t="shared" ca="1" si="133"/>
        <v>-35.049528589389858</v>
      </c>
      <c r="AK1078" s="68">
        <v>0</v>
      </c>
      <c r="AL1078" s="68">
        <v>1</v>
      </c>
      <c r="AM1078" s="68" t="str">
        <f t="shared" si="134"/>
        <v>Anthopogenic_roads</v>
      </c>
      <c r="AO1078" s="68"/>
      <c r="AP1078" s="68"/>
      <c r="AY1078" s="68"/>
      <c r="AZ1078" s="68"/>
    </row>
    <row r="1079" spans="1:52">
      <c r="A1079" s="27">
        <v>2598</v>
      </c>
      <c r="B1079" s="27" t="s">
        <v>1579</v>
      </c>
      <c r="C1079" s="27" t="s">
        <v>1164</v>
      </c>
      <c r="D1079" s="27">
        <v>13.60779</v>
      </c>
      <c r="E1079" s="27">
        <v>-84.944540000000003</v>
      </c>
      <c r="F1079" s="27" t="s">
        <v>66</v>
      </c>
      <c r="G1079" s="27">
        <v>7</v>
      </c>
      <c r="H1079" s="27" t="s">
        <v>53</v>
      </c>
      <c r="I1079" s="27" t="s">
        <v>54</v>
      </c>
      <c r="J1079" s="27">
        <v>2005</v>
      </c>
      <c r="K1079" s="27" t="s">
        <v>1294</v>
      </c>
      <c r="L1079" s="27" t="s">
        <v>56</v>
      </c>
      <c r="M1079" s="27" t="s">
        <v>65</v>
      </c>
      <c r="N1079" s="27">
        <v>4</v>
      </c>
      <c r="O1079" s="27" t="s">
        <v>53</v>
      </c>
      <c r="P1079" s="27" t="s">
        <v>1402</v>
      </c>
      <c r="Q1079" s="27">
        <v>2017</v>
      </c>
      <c r="R1079" s="27"/>
      <c r="S1079" s="27" t="s">
        <v>53</v>
      </c>
      <c r="T1079" s="27"/>
      <c r="U1079" s="27"/>
      <c r="V1079" s="27" t="s">
        <v>1579</v>
      </c>
      <c r="W1079" s="27">
        <v>13.60779</v>
      </c>
      <c r="X1079" s="27">
        <v>-84.944540000000003</v>
      </c>
      <c r="Y1079" s="27" t="s">
        <v>1983</v>
      </c>
      <c r="Z1079" s="27" t="s">
        <v>1977</v>
      </c>
      <c r="AA1079" s="27" t="s">
        <v>1928</v>
      </c>
      <c r="AB1079" s="28">
        <f t="shared" si="130"/>
        <v>71.933222222222227</v>
      </c>
      <c r="AC1079" s="28">
        <f ca="1">[3]!RandTruncNormal(AB1079,VLOOKUP(Y1079,$AZ$1:$BD$4,4,FALSE),0,VLOOKUP(Y1079,$AZ$1:$BD$4,5,FALSE))</f>
        <v>94.323984812372672</v>
      </c>
      <c r="AD1079" s="28">
        <f t="shared" si="131"/>
        <v>50.756555555555551</v>
      </c>
      <c r="AE1079" s="28">
        <f ca="1">[3]!RandTruncNormal(AD1079,VLOOKUP(Y1079,$AZ$1:$BD$4,4,FALSE),0,VLOOKUP(Y1079,$AZ$1:$BD$4,5,FALSE))</f>
        <v>26.995418679735579</v>
      </c>
      <c r="AF1079" s="29">
        <f t="shared" si="128"/>
        <v>-0.33333333333333331</v>
      </c>
      <c r="AG1079" s="29">
        <f t="shared" si="129"/>
        <v>-0.33333333333333331</v>
      </c>
      <c r="AH1079" s="28">
        <f t="shared" si="135"/>
        <v>-21.176666666666666</v>
      </c>
      <c r="AI1079" s="28">
        <f t="shared" si="132"/>
        <v>-21.176666666666666</v>
      </c>
      <c r="AJ1079" s="13">
        <f t="shared" ca="1" si="133"/>
        <v>-67.328566132637093</v>
      </c>
      <c r="AK1079" s="68">
        <v>0</v>
      </c>
      <c r="AL1079" s="68">
        <v>1</v>
      </c>
      <c r="AM1079" s="68" t="str">
        <f t="shared" si="134"/>
        <v>Anthopogenic_roads</v>
      </c>
      <c r="AO1079" s="68"/>
      <c r="AP1079" s="68"/>
      <c r="AY1079" s="68"/>
      <c r="AZ1079" s="68"/>
    </row>
    <row r="1080" spans="1:52">
      <c r="A1080" s="27">
        <v>2599</v>
      </c>
      <c r="B1080" s="27" t="s">
        <v>1580</v>
      </c>
      <c r="C1080" s="27" t="s">
        <v>1164</v>
      </c>
      <c r="D1080" s="27">
        <v>13.60787</v>
      </c>
      <c r="E1080" s="27">
        <v>-85.199590000000001</v>
      </c>
      <c r="F1080" s="27" t="s">
        <v>65</v>
      </c>
      <c r="G1080" s="27">
        <v>5</v>
      </c>
      <c r="H1080" s="27" t="s">
        <v>53</v>
      </c>
      <c r="I1080" s="27" t="s">
        <v>54</v>
      </c>
      <c r="J1080" s="27">
        <v>2005</v>
      </c>
      <c r="K1080" s="27" t="s">
        <v>1294</v>
      </c>
      <c r="L1080" s="27" t="s">
        <v>56</v>
      </c>
      <c r="M1080" s="27" t="s">
        <v>65</v>
      </c>
      <c r="N1080" s="27">
        <v>5</v>
      </c>
      <c r="O1080" s="27" t="s">
        <v>53</v>
      </c>
      <c r="P1080" s="27" t="s">
        <v>57</v>
      </c>
      <c r="Q1080" s="27">
        <v>2016</v>
      </c>
      <c r="R1080" s="27" t="s">
        <v>1581</v>
      </c>
      <c r="S1080" s="27" t="s">
        <v>53</v>
      </c>
      <c r="T1080" s="27"/>
      <c r="U1080" s="27"/>
      <c r="V1080" s="27" t="s">
        <v>1580</v>
      </c>
      <c r="W1080" s="27">
        <v>13.60787</v>
      </c>
      <c r="X1080" s="27">
        <v>-85.199590000000001</v>
      </c>
      <c r="Y1080" s="27" t="s">
        <v>1983</v>
      </c>
      <c r="Z1080" s="27" t="s">
        <v>1979</v>
      </c>
      <c r="AA1080" s="27" t="s">
        <v>1928</v>
      </c>
      <c r="AB1080" s="28">
        <f t="shared" si="130"/>
        <v>57.815444444444445</v>
      </c>
      <c r="AC1080" s="28">
        <f ca="1">[3]!RandTruncNormal(AB1080,VLOOKUP(Y1080,$AZ$1:$BD$4,4,FALSE),0,VLOOKUP(Y1080,$AZ$1:$BD$4,5,FALSE))</f>
        <v>104.85004685160899</v>
      </c>
      <c r="AD1080" s="28">
        <f t="shared" si="131"/>
        <v>57.815444444444445</v>
      </c>
      <c r="AE1080" s="28">
        <f ca="1">[3]!RandTruncNormal(AD1080,VLOOKUP(Y1080,$AZ$1:$BD$4,4,FALSE),0,VLOOKUP(Y1080,$AZ$1:$BD$4,5,FALSE))</f>
        <v>41.192223721159451</v>
      </c>
      <c r="AF1080" s="29">
        <f t="shared" si="128"/>
        <v>0</v>
      </c>
      <c r="AG1080" s="29">
        <f t="shared" si="129"/>
        <v>0</v>
      </c>
      <c r="AH1080" s="28">
        <f t="shared" si="135"/>
        <v>0</v>
      </c>
      <c r="AI1080" s="28">
        <f t="shared" si="132"/>
        <v>0</v>
      </c>
      <c r="AJ1080" s="13">
        <f t="shared" ca="1" si="133"/>
        <v>-63.657823130449543</v>
      </c>
      <c r="AK1080" s="68">
        <v>0</v>
      </c>
      <c r="AL1080" s="68">
        <v>1</v>
      </c>
      <c r="AM1080" s="68" t="str">
        <f t="shared" si="134"/>
        <v>Anthopogenic_roads</v>
      </c>
      <c r="AO1080" s="68"/>
      <c r="AP1080" s="68"/>
      <c r="AY1080" s="68"/>
      <c r="AZ1080" s="68"/>
    </row>
    <row r="1081" spans="1:52">
      <c r="A1081" s="27">
        <v>2600</v>
      </c>
      <c r="B1081" s="27" t="s">
        <v>1582</v>
      </c>
      <c r="C1081" s="27" t="s">
        <v>1164</v>
      </c>
      <c r="D1081" s="27">
        <v>13.60798</v>
      </c>
      <c r="E1081" s="27">
        <v>-85.454629999999995</v>
      </c>
      <c r="F1081" s="27" t="s">
        <v>66</v>
      </c>
      <c r="G1081" s="27">
        <v>7</v>
      </c>
      <c r="H1081" s="27" t="s">
        <v>53</v>
      </c>
      <c r="I1081" s="27" t="s">
        <v>54</v>
      </c>
      <c r="J1081" s="27">
        <v>2005</v>
      </c>
      <c r="K1081" s="27" t="s">
        <v>1219</v>
      </c>
      <c r="L1081" s="27" t="s">
        <v>56</v>
      </c>
      <c r="M1081" s="27" t="s">
        <v>66</v>
      </c>
      <c r="N1081" s="27">
        <v>7</v>
      </c>
      <c r="O1081" s="27" t="s">
        <v>53</v>
      </c>
      <c r="P1081" s="27" t="s">
        <v>57</v>
      </c>
      <c r="Q1081" s="27">
        <v>2016</v>
      </c>
      <c r="R1081" s="27" t="s">
        <v>1443</v>
      </c>
      <c r="S1081" s="27" t="s">
        <v>53</v>
      </c>
      <c r="T1081" s="27"/>
      <c r="U1081" s="27"/>
      <c r="V1081" s="27" t="s">
        <v>1582</v>
      </c>
      <c r="W1081" s="27">
        <v>13.60798</v>
      </c>
      <c r="X1081" s="27">
        <v>-85.454629999999995</v>
      </c>
      <c r="Y1081" s="27" t="s">
        <v>1983</v>
      </c>
      <c r="Z1081" s="27" t="s">
        <v>1979</v>
      </c>
      <c r="AA1081" s="27" t="s">
        <v>1929</v>
      </c>
      <c r="AB1081" s="28">
        <f t="shared" si="130"/>
        <v>71.933222222222227</v>
      </c>
      <c r="AC1081" s="28">
        <f ca="1">[3]!RandTruncNormal(AB1081,VLOOKUP(Y1081,$AZ$1:$BD$4,4,FALSE),0,VLOOKUP(Y1081,$AZ$1:$BD$4,5,FALSE))</f>
        <v>81.431650336006854</v>
      </c>
      <c r="AD1081" s="28">
        <f t="shared" si="131"/>
        <v>71.933222222222227</v>
      </c>
      <c r="AE1081" s="28">
        <f ca="1">[3]!RandTruncNormal(AD1081,VLOOKUP(Y1081,$AZ$1:$BD$4,4,FALSE),0,VLOOKUP(Y1081,$AZ$1:$BD$4,5,FALSE))</f>
        <v>39.973848003868284</v>
      </c>
      <c r="AF1081" s="29">
        <f t="shared" si="128"/>
        <v>0</v>
      </c>
      <c r="AG1081" s="29">
        <f t="shared" si="129"/>
        <v>0</v>
      </c>
      <c r="AH1081" s="28">
        <f t="shared" si="135"/>
        <v>0</v>
      </c>
      <c r="AI1081" s="28">
        <f t="shared" si="132"/>
        <v>0</v>
      </c>
      <c r="AJ1081" s="13">
        <f t="shared" ca="1" si="133"/>
        <v>-41.45780233213857</v>
      </c>
      <c r="AK1081" s="68">
        <v>0</v>
      </c>
      <c r="AL1081" s="68">
        <v>0</v>
      </c>
      <c r="AM1081" s="68" t="str">
        <f t="shared" si="134"/>
        <v>Non-Anthropogenic</v>
      </c>
      <c r="AO1081" s="68"/>
      <c r="AP1081" s="68"/>
      <c r="AY1081" s="68"/>
      <c r="AZ1081" s="68"/>
    </row>
    <row r="1082" spans="1:52">
      <c r="A1082" s="27">
        <v>2601</v>
      </c>
      <c r="B1082" s="27" t="s">
        <v>1583</v>
      </c>
      <c r="C1082" s="27" t="s">
        <v>1164</v>
      </c>
      <c r="D1082" s="27">
        <v>13.60805</v>
      </c>
      <c r="E1082" s="27">
        <v>-85.709680000000006</v>
      </c>
      <c r="F1082" s="27" t="s">
        <v>65</v>
      </c>
      <c r="G1082" s="27">
        <v>6</v>
      </c>
      <c r="H1082" s="27" t="s">
        <v>56</v>
      </c>
      <c r="I1082" s="27" t="s">
        <v>54</v>
      </c>
      <c r="J1082" s="27">
        <v>2005</v>
      </c>
      <c r="K1082" s="27" t="s">
        <v>1294</v>
      </c>
      <c r="L1082" s="27" t="s">
        <v>56</v>
      </c>
      <c r="M1082" s="27" t="s">
        <v>65</v>
      </c>
      <c r="N1082" s="27">
        <v>4</v>
      </c>
      <c r="O1082" s="27" t="s">
        <v>53</v>
      </c>
      <c r="P1082" s="27" t="s">
        <v>57</v>
      </c>
      <c r="Q1082" s="27">
        <v>2016</v>
      </c>
      <c r="R1082" s="27" t="s">
        <v>1358</v>
      </c>
      <c r="S1082" s="27" t="s">
        <v>53</v>
      </c>
      <c r="T1082" s="27"/>
      <c r="U1082" s="27"/>
      <c r="V1082" s="27" t="s">
        <v>1583</v>
      </c>
      <c r="W1082" s="27">
        <v>13.60805</v>
      </c>
      <c r="X1082" s="27">
        <v>-85.709680000000006</v>
      </c>
      <c r="Y1082" s="27" t="s">
        <v>1983</v>
      </c>
      <c r="Z1082" s="27" t="s">
        <v>1977</v>
      </c>
      <c r="AA1082" s="27" t="s">
        <v>1928</v>
      </c>
      <c r="AB1082" s="28">
        <f t="shared" si="130"/>
        <v>64.87433333333334</v>
      </c>
      <c r="AC1082" s="28">
        <f ca="1">[3]!RandTruncNormal(AB1082,VLOOKUP(Y1082,$AZ$1:$BD$4,4,FALSE),0,VLOOKUP(Y1082,$AZ$1:$BD$4,5,FALSE))</f>
        <v>76.216633757164587</v>
      </c>
      <c r="AD1082" s="28">
        <f t="shared" si="131"/>
        <v>50.756555555555551</v>
      </c>
      <c r="AE1082" s="28">
        <f ca="1">[3]!RandTruncNormal(AD1082,VLOOKUP(Y1082,$AZ$1:$BD$4,4,FALSE),0,VLOOKUP(Y1082,$AZ$1:$BD$4,5,FALSE))</f>
        <v>9.4212247162131142</v>
      </c>
      <c r="AF1082" s="29">
        <f t="shared" si="128"/>
        <v>-0.22222222222222221</v>
      </c>
      <c r="AG1082" s="29">
        <f t="shared" si="129"/>
        <v>-0.22222222222222221</v>
      </c>
      <c r="AH1082" s="28">
        <f t="shared" si="135"/>
        <v>-14.117777777777777</v>
      </c>
      <c r="AI1082" s="28">
        <f t="shared" si="132"/>
        <v>-14.117777777777777</v>
      </c>
      <c r="AJ1082" s="13">
        <f t="shared" ca="1" si="133"/>
        <v>-66.795409040951469</v>
      </c>
      <c r="AK1082" s="68">
        <v>0</v>
      </c>
      <c r="AL1082" s="68">
        <v>1</v>
      </c>
      <c r="AM1082" s="68" t="str">
        <f t="shared" si="134"/>
        <v>Anthopogenic_roads</v>
      </c>
      <c r="AO1082" s="68"/>
      <c r="AP1082" s="68"/>
      <c r="AY1082" s="68"/>
      <c r="AZ1082" s="68"/>
    </row>
    <row r="1083" spans="1:52">
      <c r="A1083" s="27">
        <v>2607</v>
      </c>
      <c r="B1083" s="27" t="s">
        <v>1584</v>
      </c>
      <c r="C1083" s="27" t="s">
        <v>1164</v>
      </c>
      <c r="D1083" s="27">
        <v>13.522729999999999</v>
      </c>
      <c r="E1083" s="27">
        <v>-84.773759999999996</v>
      </c>
      <c r="F1083" s="27" t="s">
        <v>65</v>
      </c>
      <c r="G1083" s="27">
        <v>4</v>
      </c>
      <c r="H1083" s="27" t="s">
        <v>53</v>
      </c>
      <c r="I1083" s="27" t="s">
        <v>54</v>
      </c>
      <c r="J1083" s="27">
        <v>2005</v>
      </c>
      <c r="K1083" s="27" t="s">
        <v>1110</v>
      </c>
      <c r="L1083" s="27" t="s">
        <v>56</v>
      </c>
      <c r="M1083" s="27" t="s">
        <v>65</v>
      </c>
      <c r="N1083" s="27">
        <v>5</v>
      </c>
      <c r="O1083" s="27" t="s">
        <v>53</v>
      </c>
      <c r="P1083" s="27" t="s">
        <v>57</v>
      </c>
      <c r="Q1083" s="27">
        <v>2016</v>
      </c>
      <c r="R1083" s="27" t="s">
        <v>1440</v>
      </c>
      <c r="S1083" s="27" t="s">
        <v>53</v>
      </c>
      <c r="T1083" s="27"/>
      <c r="U1083" s="27"/>
      <c r="V1083" s="27" t="s">
        <v>1584</v>
      </c>
      <c r="W1083" s="27">
        <v>13.522729999999999</v>
      </c>
      <c r="X1083" s="27">
        <v>-84.773759999999996</v>
      </c>
      <c r="Y1083" s="27" t="s">
        <v>1983</v>
      </c>
      <c r="Z1083" s="27" t="s">
        <v>1982</v>
      </c>
      <c r="AA1083" s="27" t="s">
        <v>1929</v>
      </c>
      <c r="AB1083" s="28">
        <f t="shared" si="130"/>
        <v>50.756555555555551</v>
      </c>
      <c r="AC1083" s="28">
        <f ca="1">[3]!RandTruncNormal(AB1083,VLOOKUP(Y1083,$AZ$1:$BD$4,4,FALSE),0,VLOOKUP(Y1083,$AZ$1:$BD$4,5,FALSE))</f>
        <v>33.168196168696674</v>
      </c>
      <c r="AD1083" s="28">
        <f t="shared" si="131"/>
        <v>57.815444444444445</v>
      </c>
      <c r="AE1083" s="28">
        <f ca="1">[3]!RandTruncNormal(AD1083,VLOOKUP(Y1083,$AZ$1:$BD$4,4,FALSE),0,VLOOKUP(Y1083,$AZ$1:$BD$4,5,FALSE))</f>
        <v>37.061625675954481</v>
      </c>
      <c r="AF1083" s="29">
        <f t="shared" si="128"/>
        <v>0.1111111111111111</v>
      </c>
      <c r="AG1083" s="29">
        <f t="shared" si="129"/>
        <v>0</v>
      </c>
      <c r="AH1083" s="28">
        <f t="shared" si="135"/>
        <v>0</v>
      </c>
      <c r="AI1083" s="28">
        <f t="shared" si="132"/>
        <v>7.0588888888888883</v>
      </c>
      <c r="AJ1083" s="13">
        <f t="shared" ca="1" si="133"/>
        <v>3.8934295072578067</v>
      </c>
      <c r="AK1083" s="68">
        <v>1</v>
      </c>
      <c r="AL1083" s="68">
        <v>0</v>
      </c>
      <c r="AM1083" s="68" t="str">
        <f t="shared" si="134"/>
        <v>Anthropogenic_rivers</v>
      </c>
      <c r="AO1083" s="68"/>
      <c r="AP1083" s="68"/>
      <c r="AY1083" s="68"/>
      <c r="AZ1083" s="68"/>
    </row>
    <row r="1084" spans="1:52">
      <c r="A1084" s="27">
        <v>2608</v>
      </c>
      <c r="B1084" s="27" t="s">
        <v>1585</v>
      </c>
      <c r="C1084" s="27" t="s">
        <v>1164</v>
      </c>
      <c r="D1084" s="27">
        <v>13.52275</v>
      </c>
      <c r="E1084" s="27">
        <v>-84.858810000000005</v>
      </c>
      <c r="F1084" s="27" t="s">
        <v>65</v>
      </c>
      <c r="G1084" s="27">
        <v>5</v>
      </c>
      <c r="H1084" s="27" t="s">
        <v>53</v>
      </c>
      <c r="I1084" s="27" t="s">
        <v>54</v>
      </c>
      <c r="J1084" s="27">
        <v>2005</v>
      </c>
      <c r="K1084" s="27" t="s">
        <v>1110</v>
      </c>
      <c r="L1084" s="27" t="s">
        <v>56</v>
      </c>
      <c r="M1084" s="27" t="s">
        <v>65</v>
      </c>
      <c r="N1084" s="27">
        <v>5</v>
      </c>
      <c r="O1084" s="27" t="s">
        <v>53</v>
      </c>
      <c r="P1084" s="27" t="s">
        <v>57</v>
      </c>
      <c r="Q1084" s="27">
        <v>2016</v>
      </c>
      <c r="R1084" s="27" t="s">
        <v>1586</v>
      </c>
      <c r="S1084" s="27" t="s">
        <v>53</v>
      </c>
      <c r="T1084" s="27"/>
      <c r="U1084" s="27"/>
      <c r="V1084" s="27" t="s">
        <v>1585</v>
      </c>
      <c r="W1084" s="27">
        <v>13.52275</v>
      </c>
      <c r="X1084" s="27">
        <v>-84.858810000000005</v>
      </c>
      <c r="Y1084" s="27" t="s">
        <v>1983</v>
      </c>
      <c r="Z1084" s="27" t="s">
        <v>1979</v>
      </c>
      <c r="AA1084" s="27" t="s">
        <v>1929</v>
      </c>
      <c r="AB1084" s="28">
        <f t="shared" si="130"/>
        <v>57.815444444444445</v>
      </c>
      <c r="AC1084" s="28">
        <f ca="1">[3]!RandTruncNormal(AB1084,VLOOKUP(Y1084,$AZ$1:$BD$4,4,FALSE),0,VLOOKUP(Y1084,$AZ$1:$BD$4,5,FALSE))</f>
        <v>77.736338983798987</v>
      </c>
      <c r="AD1084" s="28">
        <f t="shared" si="131"/>
        <v>57.815444444444445</v>
      </c>
      <c r="AE1084" s="28">
        <f ca="1">[3]!RandTruncNormal(AD1084,VLOOKUP(Y1084,$AZ$1:$BD$4,4,FALSE),0,VLOOKUP(Y1084,$AZ$1:$BD$4,5,FALSE))</f>
        <v>51.000066008813512</v>
      </c>
      <c r="AF1084" s="29">
        <f t="shared" si="128"/>
        <v>0</v>
      </c>
      <c r="AG1084" s="29">
        <f t="shared" si="129"/>
        <v>0</v>
      </c>
      <c r="AH1084" s="28">
        <f t="shared" si="135"/>
        <v>0</v>
      </c>
      <c r="AI1084" s="28">
        <f t="shared" si="132"/>
        <v>0</v>
      </c>
      <c r="AJ1084" s="13">
        <f t="shared" ca="1" si="133"/>
        <v>-26.736272974985475</v>
      </c>
      <c r="AK1084" s="68">
        <v>1</v>
      </c>
      <c r="AL1084" s="68">
        <v>0</v>
      </c>
      <c r="AM1084" s="68" t="str">
        <f t="shared" si="134"/>
        <v>Anthropogenic_rivers</v>
      </c>
      <c r="AO1084" s="68"/>
      <c r="AP1084" s="68"/>
      <c r="AY1084" s="68"/>
      <c r="AZ1084" s="68"/>
    </row>
    <row r="1085" spans="1:52">
      <c r="A1085" s="27">
        <v>2609</v>
      </c>
      <c r="B1085" s="27" t="s">
        <v>1587</v>
      </c>
      <c r="C1085" s="27" t="s">
        <v>1164</v>
      </c>
      <c r="D1085" s="27">
        <v>13.522919999999999</v>
      </c>
      <c r="E1085" s="27">
        <v>-85.284030000000001</v>
      </c>
      <c r="F1085" s="27" t="s">
        <v>65</v>
      </c>
      <c r="G1085" s="27">
        <v>5</v>
      </c>
      <c r="H1085" s="27" t="s">
        <v>53</v>
      </c>
      <c r="I1085" s="27" t="s">
        <v>54</v>
      </c>
      <c r="J1085" s="27">
        <v>2005</v>
      </c>
      <c r="K1085" s="27" t="s">
        <v>1110</v>
      </c>
      <c r="L1085" s="27" t="s">
        <v>56</v>
      </c>
      <c r="M1085" s="27" t="s">
        <v>65</v>
      </c>
      <c r="N1085" s="27">
        <v>4</v>
      </c>
      <c r="O1085" s="27" t="s">
        <v>53</v>
      </c>
      <c r="P1085" s="27" t="s">
        <v>57</v>
      </c>
      <c r="Q1085" s="27">
        <v>2016</v>
      </c>
      <c r="R1085" s="27" t="s">
        <v>1442</v>
      </c>
      <c r="S1085" s="27" t="s">
        <v>53</v>
      </c>
      <c r="T1085" s="27"/>
      <c r="U1085" s="27"/>
      <c r="V1085" s="27" t="s">
        <v>1587</v>
      </c>
      <c r="W1085" s="27">
        <v>13.522919999999999</v>
      </c>
      <c r="X1085" s="27">
        <v>-85.284030000000001</v>
      </c>
      <c r="Y1085" s="27" t="s">
        <v>1983</v>
      </c>
      <c r="Z1085" s="27" t="s">
        <v>1977</v>
      </c>
      <c r="AA1085" s="27" t="s">
        <v>1929</v>
      </c>
      <c r="AB1085" s="28">
        <f t="shared" si="130"/>
        <v>57.815444444444445</v>
      </c>
      <c r="AC1085" s="28">
        <f ca="1">[3]!RandTruncNormal(AB1085,VLOOKUP(Y1085,$AZ$1:$BD$4,4,FALSE),0,VLOOKUP(Y1085,$AZ$1:$BD$4,5,FALSE))</f>
        <v>83.155190277992176</v>
      </c>
      <c r="AD1085" s="28">
        <f t="shared" si="131"/>
        <v>50.756555555555551</v>
      </c>
      <c r="AE1085" s="28">
        <f ca="1">[3]!RandTruncNormal(AD1085,VLOOKUP(Y1085,$AZ$1:$BD$4,4,FALSE),0,VLOOKUP(Y1085,$AZ$1:$BD$4,5,FALSE))</f>
        <v>73.568228701396805</v>
      </c>
      <c r="AF1085" s="29">
        <f t="shared" si="128"/>
        <v>-0.1111111111111111</v>
      </c>
      <c r="AG1085" s="29">
        <f t="shared" si="129"/>
        <v>0</v>
      </c>
      <c r="AH1085" s="28">
        <f t="shared" si="135"/>
        <v>0</v>
      </c>
      <c r="AI1085" s="28">
        <f t="shared" si="132"/>
        <v>-7.0588888888888883</v>
      </c>
      <c r="AJ1085" s="13">
        <f t="shared" ca="1" si="133"/>
        <v>-9.5869615765953711</v>
      </c>
      <c r="AK1085" s="68">
        <v>0</v>
      </c>
      <c r="AL1085" s="68">
        <v>0</v>
      </c>
      <c r="AM1085" s="68" t="str">
        <f t="shared" si="134"/>
        <v>Non-Anthropogenic</v>
      </c>
      <c r="AO1085" s="68"/>
      <c r="AP1085" s="68"/>
      <c r="AY1085" s="68"/>
      <c r="AZ1085" s="68"/>
    </row>
    <row r="1086" spans="1:52">
      <c r="A1086" s="27">
        <v>2611</v>
      </c>
      <c r="B1086" s="27" t="s">
        <v>1588</v>
      </c>
      <c r="C1086" s="27" t="s">
        <v>1164</v>
      </c>
      <c r="D1086" s="27">
        <v>13.437390000000001</v>
      </c>
      <c r="E1086" s="27">
        <v>-83.839399999999998</v>
      </c>
      <c r="F1086" s="27" t="s">
        <v>65</v>
      </c>
      <c r="G1086" s="27">
        <v>4</v>
      </c>
      <c r="H1086" s="27" t="s">
        <v>53</v>
      </c>
      <c r="I1086" s="27" t="s">
        <v>54</v>
      </c>
      <c r="J1086" s="27">
        <v>2005</v>
      </c>
      <c r="K1086" s="27" t="s">
        <v>1209</v>
      </c>
      <c r="L1086" s="27" t="s">
        <v>56</v>
      </c>
      <c r="M1086" s="27" t="s">
        <v>65</v>
      </c>
      <c r="N1086" s="27">
        <v>5</v>
      </c>
      <c r="O1086" s="27" t="s">
        <v>53</v>
      </c>
      <c r="P1086" s="27" t="s">
        <v>57</v>
      </c>
      <c r="Q1086" s="27">
        <v>2016</v>
      </c>
      <c r="R1086" s="27" t="s">
        <v>719</v>
      </c>
      <c r="S1086" s="27" t="s">
        <v>53</v>
      </c>
      <c r="T1086" s="27"/>
      <c r="U1086" s="27"/>
      <c r="V1086" s="27" t="s">
        <v>1588</v>
      </c>
      <c r="W1086" s="27">
        <v>13.437390000000001</v>
      </c>
      <c r="X1086" s="27">
        <v>-83.839399999999998</v>
      </c>
      <c r="Y1086" s="27" t="s">
        <v>1983</v>
      </c>
      <c r="Z1086" s="27" t="s">
        <v>1982</v>
      </c>
      <c r="AA1086" s="27" t="s">
        <v>1929</v>
      </c>
      <c r="AB1086" s="28">
        <f t="shared" si="130"/>
        <v>50.756555555555551</v>
      </c>
      <c r="AC1086" s="28">
        <f ca="1">[3]!RandTruncNormal(AB1086,VLOOKUP(Y1086,$AZ$1:$BD$4,4,FALSE),0,VLOOKUP(Y1086,$AZ$1:$BD$4,5,FALSE))</f>
        <v>48.60139859871402</v>
      </c>
      <c r="AD1086" s="28">
        <f t="shared" si="131"/>
        <v>57.815444444444445</v>
      </c>
      <c r="AE1086" s="28">
        <f ca="1">[3]!RandTruncNormal(AD1086,VLOOKUP(Y1086,$AZ$1:$BD$4,4,FALSE),0,VLOOKUP(Y1086,$AZ$1:$BD$4,5,FALSE))</f>
        <v>113.02731273800269</v>
      </c>
      <c r="AF1086" s="29">
        <f t="shared" si="128"/>
        <v>0.1111111111111111</v>
      </c>
      <c r="AG1086" s="29">
        <f t="shared" si="129"/>
        <v>0</v>
      </c>
      <c r="AH1086" s="28">
        <f t="shared" si="135"/>
        <v>0</v>
      </c>
      <c r="AI1086" s="28">
        <f t="shared" si="132"/>
        <v>7.0588888888888883</v>
      </c>
      <c r="AJ1086" s="13">
        <f t="shared" ca="1" si="133"/>
        <v>64.425914139288665</v>
      </c>
      <c r="AK1086" s="68">
        <v>1</v>
      </c>
      <c r="AL1086" s="68">
        <v>0</v>
      </c>
      <c r="AM1086" s="68" t="str">
        <f t="shared" si="134"/>
        <v>Anthropogenic_rivers</v>
      </c>
      <c r="AO1086" s="68"/>
      <c r="AP1086" s="68"/>
      <c r="AY1086" s="68"/>
      <c r="AZ1086" s="68"/>
    </row>
    <row r="1087" spans="1:52">
      <c r="A1087" s="27">
        <v>2612</v>
      </c>
      <c r="B1087" s="27" t="s">
        <v>1589</v>
      </c>
      <c r="C1087" s="27" t="s">
        <v>1164</v>
      </c>
      <c r="D1087" s="27">
        <v>13.4375</v>
      </c>
      <c r="E1087" s="27">
        <v>-84.094440000000006</v>
      </c>
      <c r="F1087" s="27" t="s">
        <v>65</v>
      </c>
      <c r="G1087" s="27">
        <v>5</v>
      </c>
      <c r="H1087" s="27" t="s">
        <v>53</v>
      </c>
      <c r="I1087" s="27" t="s">
        <v>54</v>
      </c>
      <c r="J1087" s="27">
        <v>2005</v>
      </c>
      <c r="K1087" s="27" t="s">
        <v>1209</v>
      </c>
      <c r="L1087" s="27" t="s">
        <v>56</v>
      </c>
      <c r="M1087" s="27" t="s">
        <v>65</v>
      </c>
      <c r="N1087" s="27">
        <v>5</v>
      </c>
      <c r="O1087" s="27" t="s">
        <v>53</v>
      </c>
      <c r="P1087" s="27" t="s">
        <v>57</v>
      </c>
      <c r="Q1087" s="27">
        <v>2016</v>
      </c>
      <c r="R1087" s="27" t="s">
        <v>742</v>
      </c>
      <c r="S1087" s="27" t="s">
        <v>53</v>
      </c>
      <c r="T1087" s="27"/>
      <c r="U1087" s="27"/>
      <c r="V1087" s="27" t="s">
        <v>1589</v>
      </c>
      <c r="W1087" s="27">
        <v>13.4375</v>
      </c>
      <c r="X1087" s="27">
        <v>-84.094440000000006</v>
      </c>
      <c r="Y1087" s="27" t="s">
        <v>1983</v>
      </c>
      <c r="Z1087" s="27" t="s">
        <v>1979</v>
      </c>
      <c r="AA1087" s="27" t="s">
        <v>1929</v>
      </c>
      <c r="AB1087" s="28">
        <f t="shared" si="130"/>
        <v>57.815444444444445</v>
      </c>
      <c r="AC1087" s="28">
        <f ca="1">[3]!RandTruncNormal(AB1087,VLOOKUP(Y1087,$AZ$1:$BD$4,4,FALSE),0,VLOOKUP(Y1087,$AZ$1:$BD$4,5,FALSE))</f>
        <v>57.440458443119539</v>
      </c>
      <c r="AD1087" s="28">
        <f t="shared" si="131"/>
        <v>57.815444444444445</v>
      </c>
      <c r="AE1087" s="28">
        <f ca="1">[3]!RandTruncNormal(AD1087,VLOOKUP(Y1087,$AZ$1:$BD$4,4,FALSE),0,VLOOKUP(Y1087,$AZ$1:$BD$4,5,FALSE))</f>
        <v>40.952414184498657</v>
      </c>
      <c r="AF1087" s="29">
        <f t="shared" si="128"/>
        <v>0</v>
      </c>
      <c r="AG1087" s="29">
        <f t="shared" si="129"/>
        <v>0</v>
      </c>
      <c r="AH1087" s="28">
        <f t="shared" si="135"/>
        <v>0</v>
      </c>
      <c r="AI1087" s="28">
        <f t="shared" si="132"/>
        <v>0</v>
      </c>
      <c r="AJ1087" s="13">
        <f t="shared" ca="1" si="133"/>
        <v>-16.488044258620882</v>
      </c>
      <c r="AK1087" s="68">
        <v>0</v>
      </c>
      <c r="AL1087" s="68">
        <v>0</v>
      </c>
      <c r="AM1087" s="68" t="str">
        <f t="shared" si="134"/>
        <v>Non-Anthropogenic</v>
      </c>
      <c r="AO1087" s="68"/>
      <c r="AP1087" s="68"/>
      <c r="AY1087" s="68"/>
      <c r="AZ1087" s="68"/>
    </row>
    <row r="1088" spans="1:52">
      <c r="A1088" s="27">
        <v>2613</v>
      </c>
      <c r="B1088" s="27" t="s">
        <v>1590</v>
      </c>
      <c r="C1088" s="27" t="s">
        <v>1164</v>
      </c>
      <c r="D1088" s="27">
        <v>13.437580000000001</v>
      </c>
      <c r="E1088" s="27">
        <v>-84.34948</v>
      </c>
      <c r="F1088" s="27" t="s">
        <v>66</v>
      </c>
      <c r="G1088" s="27">
        <v>9</v>
      </c>
      <c r="H1088" s="27" t="s">
        <v>53</v>
      </c>
      <c r="I1088" s="27" t="s">
        <v>54</v>
      </c>
      <c r="J1088" s="27">
        <v>2005</v>
      </c>
      <c r="K1088" s="27" t="s">
        <v>1294</v>
      </c>
      <c r="L1088" s="27" t="s">
        <v>56</v>
      </c>
      <c r="M1088" s="27" t="s">
        <v>66</v>
      </c>
      <c r="N1088" s="27">
        <v>9</v>
      </c>
      <c r="O1088" s="27" t="s">
        <v>53</v>
      </c>
      <c r="P1088" s="27" t="s">
        <v>57</v>
      </c>
      <c r="Q1088" s="27">
        <v>2016</v>
      </c>
      <c r="R1088" s="27" t="s">
        <v>740</v>
      </c>
      <c r="S1088" s="27" t="s">
        <v>53</v>
      </c>
      <c r="T1088" s="27"/>
      <c r="U1088" s="27"/>
      <c r="V1088" s="27" t="s">
        <v>1590</v>
      </c>
      <c r="W1088" s="27">
        <v>13.437580000000001</v>
      </c>
      <c r="X1088" s="27">
        <v>-84.34948</v>
      </c>
      <c r="Y1088" s="27" t="s">
        <v>1983</v>
      </c>
      <c r="Z1088" s="27" t="s">
        <v>1979</v>
      </c>
      <c r="AA1088" s="27" t="s">
        <v>1929</v>
      </c>
      <c r="AB1088" s="28">
        <f t="shared" si="130"/>
        <v>86.051000000000002</v>
      </c>
      <c r="AC1088" s="28">
        <f ca="1">[3]!RandTruncNormal(AB1088,VLOOKUP(Y1088,$AZ$1:$BD$4,4,FALSE),0,VLOOKUP(Y1088,$AZ$1:$BD$4,5,FALSE))</f>
        <v>53.090484440271752</v>
      </c>
      <c r="AD1088" s="28">
        <f t="shared" si="131"/>
        <v>86.051000000000002</v>
      </c>
      <c r="AE1088" s="28">
        <f ca="1">[3]!RandTruncNormal(AD1088,VLOOKUP(Y1088,$AZ$1:$BD$4,4,FALSE),0,VLOOKUP(Y1088,$AZ$1:$BD$4,5,FALSE))</f>
        <v>98.069462830185856</v>
      </c>
      <c r="AF1088" s="29">
        <f t="shared" si="128"/>
        <v>0</v>
      </c>
      <c r="AG1088" s="29">
        <f t="shared" si="129"/>
        <v>0</v>
      </c>
      <c r="AH1088" s="28">
        <f t="shared" si="135"/>
        <v>0</v>
      </c>
      <c r="AI1088" s="28">
        <f t="shared" si="132"/>
        <v>0</v>
      </c>
      <c r="AJ1088" s="13">
        <f t="shared" ca="1" si="133"/>
        <v>44.978978389914104</v>
      </c>
      <c r="AK1088" s="68">
        <v>0</v>
      </c>
      <c r="AL1088" s="68">
        <v>0</v>
      </c>
      <c r="AM1088" s="68" t="str">
        <f t="shared" si="134"/>
        <v>Non-Anthropogenic</v>
      </c>
      <c r="AO1088" s="68"/>
      <c r="AP1088" s="68"/>
      <c r="AY1088" s="68"/>
      <c r="AZ1088" s="68"/>
    </row>
    <row r="1089" spans="1:52">
      <c r="A1089" s="27">
        <v>2614</v>
      </c>
      <c r="B1089" s="27" t="s">
        <v>1591</v>
      </c>
      <c r="C1089" s="27" t="s">
        <v>1164</v>
      </c>
      <c r="D1089" s="27">
        <v>13.43769</v>
      </c>
      <c r="E1089" s="27">
        <v>-84.604519999999994</v>
      </c>
      <c r="F1089" s="27" t="s">
        <v>65</v>
      </c>
      <c r="G1089" s="27">
        <v>5</v>
      </c>
      <c r="H1089" s="27" t="s">
        <v>53</v>
      </c>
      <c r="I1089" s="27" t="s">
        <v>54</v>
      </c>
      <c r="J1089" s="27">
        <v>2005</v>
      </c>
      <c r="K1089" s="27" t="s">
        <v>1294</v>
      </c>
      <c r="L1089" s="27" t="s">
        <v>56</v>
      </c>
      <c r="M1089" s="27" t="s">
        <v>65</v>
      </c>
      <c r="N1089" s="27">
        <v>4</v>
      </c>
      <c r="O1089" s="27" t="s">
        <v>53</v>
      </c>
      <c r="P1089" s="27" t="s">
        <v>57</v>
      </c>
      <c r="Q1089" s="27">
        <v>2016</v>
      </c>
      <c r="R1089" s="27" t="s">
        <v>720</v>
      </c>
      <c r="S1089" s="27" t="s">
        <v>53</v>
      </c>
      <c r="T1089" s="27"/>
      <c r="U1089" s="27"/>
      <c r="V1089" s="27" t="s">
        <v>1591</v>
      </c>
      <c r="W1089" s="27">
        <v>13.43769</v>
      </c>
      <c r="X1089" s="27">
        <v>-84.604519999999994</v>
      </c>
      <c r="Y1089" s="27" t="s">
        <v>1983</v>
      </c>
      <c r="Z1089" s="27" t="s">
        <v>1977</v>
      </c>
      <c r="AA1089" s="27" t="s">
        <v>1929</v>
      </c>
      <c r="AB1089" s="28">
        <f t="shared" si="130"/>
        <v>57.815444444444445</v>
      </c>
      <c r="AC1089" s="28">
        <f ca="1">[3]!RandTruncNormal(AB1089,VLOOKUP(Y1089,$AZ$1:$BD$4,4,FALSE),0,VLOOKUP(Y1089,$AZ$1:$BD$4,5,FALSE))</f>
        <v>100.36984596026862</v>
      </c>
      <c r="AD1089" s="28">
        <f t="shared" si="131"/>
        <v>50.756555555555551</v>
      </c>
      <c r="AE1089" s="28">
        <f ca="1">[3]!RandTruncNormal(AD1089,VLOOKUP(Y1089,$AZ$1:$BD$4,4,FALSE),0,VLOOKUP(Y1089,$AZ$1:$BD$4,5,FALSE))</f>
        <v>37.002936220238787</v>
      </c>
      <c r="AF1089" s="29">
        <f t="shared" si="128"/>
        <v>-0.1111111111111111</v>
      </c>
      <c r="AG1089" s="29">
        <f t="shared" si="129"/>
        <v>0</v>
      </c>
      <c r="AH1089" s="28">
        <f t="shared" si="135"/>
        <v>0</v>
      </c>
      <c r="AI1089" s="28">
        <f t="shared" si="132"/>
        <v>-7.0588888888888883</v>
      </c>
      <c r="AJ1089" s="13">
        <f t="shared" ca="1" si="133"/>
        <v>-63.366909740029833</v>
      </c>
      <c r="AK1089" s="68">
        <v>1</v>
      </c>
      <c r="AL1089" s="68">
        <v>0</v>
      </c>
      <c r="AM1089" s="68" t="str">
        <f t="shared" si="134"/>
        <v>Anthropogenic_rivers</v>
      </c>
      <c r="AO1089" s="68"/>
      <c r="AP1089" s="68"/>
      <c r="AY1089" s="68"/>
      <c r="AZ1089" s="68"/>
    </row>
    <row r="1090" spans="1:52">
      <c r="A1090" s="27">
        <v>2615</v>
      </c>
      <c r="B1090" s="27" t="s">
        <v>1592</v>
      </c>
      <c r="C1090" s="27" t="s">
        <v>1164</v>
      </c>
      <c r="D1090" s="27">
        <v>13.437760000000001</v>
      </c>
      <c r="E1090" s="27">
        <v>-84.859560000000002</v>
      </c>
      <c r="F1090" s="27" t="s">
        <v>66</v>
      </c>
      <c r="G1090" s="27">
        <v>7</v>
      </c>
      <c r="H1090" s="27" t="s">
        <v>53</v>
      </c>
      <c r="I1090" s="27" t="s">
        <v>54</v>
      </c>
      <c r="J1090" s="27">
        <v>2005</v>
      </c>
      <c r="K1090" s="27" t="s">
        <v>1294</v>
      </c>
      <c r="L1090" s="27" t="s">
        <v>56</v>
      </c>
      <c r="M1090" s="27" t="s">
        <v>65</v>
      </c>
      <c r="N1090" s="27">
        <v>4</v>
      </c>
      <c r="O1090" s="27" t="s">
        <v>53</v>
      </c>
      <c r="P1090" s="27" t="s">
        <v>1402</v>
      </c>
      <c r="Q1090" s="27">
        <v>2017</v>
      </c>
      <c r="R1090" s="27"/>
      <c r="S1090" s="27" t="s">
        <v>53</v>
      </c>
      <c r="T1090" s="27"/>
      <c r="U1090" s="27"/>
      <c r="V1090" s="27" t="s">
        <v>1592</v>
      </c>
      <c r="W1090" s="27">
        <v>13.437760000000001</v>
      </c>
      <c r="X1090" s="27">
        <v>-84.859560000000002</v>
      </c>
      <c r="Y1090" s="27" t="s">
        <v>1983</v>
      </c>
      <c r="Z1090" s="27" t="s">
        <v>1977</v>
      </c>
      <c r="AA1090" s="27" t="s">
        <v>1929</v>
      </c>
      <c r="AB1090" s="28">
        <f t="shared" si="130"/>
        <v>71.933222222222227</v>
      </c>
      <c r="AC1090" s="28">
        <f ca="1">[3]!RandTruncNormal(AB1090,VLOOKUP(Y1090,$AZ$1:$BD$4,4,FALSE),0,VLOOKUP(Y1090,$AZ$1:$BD$4,5,FALSE))</f>
        <v>166.9670387449406</v>
      </c>
      <c r="AD1090" s="28">
        <f t="shared" si="131"/>
        <v>50.756555555555551</v>
      </c>
      <c r="AE1090" s="28">
        <f ca="1">[3]!RandTruncNormal(AD1090,VLOOKUP(Y1090,$AZ$1:$BD$4,4,FALSE),0,VLOOKUP(Y1090,$AZ$1:$BD$4,5,FALSE))</f>
        <v>29.07202298656475</v>
      </c>
      <c r="AF1090" s="29">
        <f t="shared" ref="AF1090:AF1153" si="136">(N1090-G1090)/9</f>
        <v>-0.33333333333333331</v>
      </c>
      <c r="AG1090" s="29">
        <f t="shared" ref="AG1090:AG1153" si="137">+IF(OR(AF1090=1/9,AF1090=-1/9,AF1090=0),0,AF1090)</f>
        <v>-0.33333333333333331</v>
      </c>
      <c r="AH1090" s="28">
        <f t="shared" si="135"/>
        <v>-21.176666666666666</v>
      </c>
      <c r="AI1090" s="28">
        <f t="shared" si="132"/>
        <v>-21.176666666666666</v>
      </c>
      <c r="AJ1090" s="13">
        <f t="shared" ca="1" si="133"/>
        <v>-137.89501575837585</v>
      </c>
      <c r="AK1090" s="68">
        <v>1</v>
      </c>
      <c r="AL1090" s="68">
        <v>0</v>
      </c>
      <c r="AM1090" s="68" t="str">
        <f t="shared" si="134"/>
        <v>Anthropogenic_rivers</v>
      </c>
      <c r="AO1090" s="68"/>
      <c r="AP1090" s="68"/>
      <c r="AY1090" s="68"/>
      <c r="AZ1090" s="68"/>
    </row>
    <row r="1091" spans="1:52">
      <c r="A1091" s="27">
        <v>2617</v>
      </c>
      <c r="B1091" s="27" t="s">
        <v>1593</v>
      </c>
      <c r="C1091" s="27" t="s">
        <v>1164</v>
      </c>
      <c r="D1091" s="27">
        <v>13.437989999999999</v>
      </c>
      <c r="E1091" s="27">
        <v>-85.454669999999993</v>
      </c>
      <c r="F1091" s="27" t="s">
        <v>65</v>
      </c>
      <c r="G1091" s="27">
        <v>4</v>
      </c>
      <c r="H1091" s="27" t="s">
        <v>56</v>
      </c>
      <c r="I1091" s="27" t="s">
        <v>54</v>
      </c>
      <c r="J1091" s="27">
        <v>2005</v>
      </c>
      <c r="K1091" s="27" t="s">
        <v>1219</v>
      </c>
      <c r="L1091" s="27" t="s">
        <v>56</v>
      </c>
      <c r="M1091" s="27" t="s">
        <v>65</v>
      </c>
      <c r="N1091" s="27">
        <v>5</v>
      </c>
      <c r="O1091" s="27" t="s">
        <v>53</v>
      </c>
      <c r="P1091" s="27" t="s">
        <v>57</v>
      </c>
      <c r="Q1091" s="27">
        <v>2016</v>
      </c>
      <c r="R1091" s="27" t="s">
        <v>1380</v>
      </c>
      <c r="S1091" s="27" t="s">
        <v>53</v>
      </c>
      <c r="T1091" s="27"/>
      <c r="U1091" s="27"/>
      <c r="V1091" s="27" t="s">
        <v>1593</v>
      </c>
      <c r="W1091" s="27">
        <v>13.437989999999999</v>
      </c>
      <c r="X1091" s="27">
        <v>-85.454669999999993</v>
      </c>
      <c r="Y1091" s="27" t="s">
        <v>1983</v>
      </c>
      <c r="Z1091" s="27" t="s">
        <v>1982</v>
      </c>
      <c r="AA1091" s="27" t="s">
        <v>1928</v>
      </c>
      <c r="AB1091" s="28">
        <f t="shared" ref="AB1091:AB1154" si="138">VLOOKUP(Y1091,$AZ$1:$BD$4,2,FALSE)*(G1091/9)+VLOOKUP(Y1091,$AZ$1:$BD$4,3,FALSE)</f>
        <v>50.756555555555551</v>
      </c>
      <c r="AC1091" s="28">
        <f ca="1">[3]!RandTruncNormal(AB1091,VLOOKUP(Y1091,$AZ$1:$BD$4,4,FALSE),0,VLOOKUP(Y1091,$AZ$1:$BD$4,5,FALSE))</f>
        <v>38.997728853183645</v>
      </c>
      <c r="AD1091" s="28">
        <f t="shared" ref="AD1091:AD1154" si="139">VLOOKUP(Y1091,$AZ$1:$BD$4,2,FALSE)*(N1091/9)+VLOOKUP(Y1091,$AZ$1:$BD$4,3,FALSE)</f>
        <v>57.815444444444445</v>
      </c>
      <c r="AE1091" s="28">
        <f ca="1">[3]!RandTruncNormal(AD1091,VLOOKUP(Y1091,$AZ$1:$BD$4,4,FALSE),0,VLOOKUP(Y1091,$AZ$1:$BD$4,5,FALSE))</f>
        <v>77.857976129956356</v>
      </c>
      <c r="AF1091" s="29">
        <f t="shared" si="136"/>
        <v>0.1111111111111111</v>
      </c>
      <c r="AG1091" s="29">
        <f t="shared" si="137"/>
        <v>0</v>
      </c>
      <c r="AH1091" s="28">
        <f t="shared" si="135"/>
        <v>0</v>
      </c>
      <c r="AI1091" s="28">
        <f t="shared" ref="AI1091:AI1154" si="140">VLOOKUP(Y1091,$AZ$1:$BD$4,2,FALSE)*AF1091</f>
        <v>7.0588888888888883</v>
      </c>
      <c r="AJ1091" s="13">
        <f t="shared" ref="AJ1091:AJ1154" ca="1" si="141">AE1091-AC1091</f>
        <v>38.860247276772711</v>
      </c>
      <c r="AK1091" s="68">
        <v>1</v>
      </c>
      <c r="AL1091" s="68">
        <v>1</v>
      </c>
      <c r="AM1091" s="68" t="str">
        <f t="shared" ref="AM1091:AM1154" si="142">IF(AND(AK1091=0,AL1091=0),"Non-Anthropogenic",IF(AND(AK1091=1,AL1091=0),"Anthropogenic_rivers",IF(AND(AK1091=0,AL1091=1),"Anthopogenic_roads",IF(AND(AK1091=1,AL1091=1),"Anthropogenic_roads_rivers",0))))</f>
        <v>Anthropogenic_roads_rivers</v>
      </c>
      <c r="AO1091" s="68"/>
      <c r="AP1091" s="68"/>
      <c r="AY1091" s="68"/>
      <c r="AZ1091" s="68"/>
    </row>
    <row r="1092" spans="1:52">
      <c r="A1092" s="27">
        <v>2618</v>
      </c>
      <c r="B1092" s="27" t="s">
        <v>1594</v>
      </c>
      <c r="C1092" s="27" t="s">
        <v>1164</v>
      </c>
      <c r="D1092" s="27">
        <v>13.352320000000001</v>
      </c>
      <c r="E1092" s="27">
        <v>-83.66825</v>
      </c>
      <c r="F1092" s="27" t="s">
        <v>66</v>
      </c>
      <c r="G1092" s="27">
        <v>7</v>
      </c>
      <c r="H1092" s="27" t="s">
        <v>56</v>
      </c>
      <c r="I1092" s="27" t="s">
        <v>54</v>
      </c>
      <c r="J1092" s="27">
        <v>2005</v>
      </c>
      <c r="K1092" s="27" t="s">
        <v>1219</v>
      </c>
      <c r="L1092" s="27" t="s">
        <v>56</v>
      </c>
      <c r="M1092" s="27" t="s">
        <v>65</v>
      </c>
      <c r="N1092" s="27">
        <v>5</v>
      </c>
      <c r="O1092" s="27" t="s">
        <v>56</v>
      </c>
      <c r="P1092" s="27" t="s">
        <v>870</v>
      </c>
      <c r="Q1092" s="27">
        <v>2014</v>
      </c>
      <c r="R1092" s="27"/>
      <c r="S1092" s="27" t="s">
        <v>53</v>
      </c>
      <c r="T1092" s="27"/>
      <c r="U1092" s="27"/>
      <c r="V1092" s="27" t="s">
        <v>1594</v>
      </c>
      <c r="W1092" s="27">
        <v>13.352320000000001</v>
      </c>
      <c r="X1092" s="27">
        <v>-83.66825</v>
      </c>
      <c r="Y1092" s="27" t="s">
        <v>1983</v>
      </c>
      <c r="Z1092" s="27" t="s">
        <v>1977</v>
      </c>
      <c r="AA1092" s="27" t="s">
        <v>1929</v>
      </c>
      <c r="AB1092" s="28">
        <f t="shared" si="138"/>
        <v>71.933222222222227</v>
      </c>
      <c r="AC1092" s="28">
        <f ca="1">[3]!RandTruncNormal(AB1092,VLOOKUP(Y1092,$AZ$1:$BD$4,4,FALSE),0,VLOOKUP(Y1092,$AZ$1:$BD$4,5,FALSE))</f>
        <v>122.45276180320297</v>
      </c>
      <c r="AD1092" s="28">
        <f t="shared" si="139"/>
        <v>57.815444444444445</v>
      </c>
      <c r="AE1092" s="28">
        <f ca="1">[3]!RandTruncNormal(AD1092,VLOOKUP(Y1092,$AZ$1:$BD$4,4,FALSE),0,VLOOKUP(Y1092,$AZ$1:$BD$4,5,FALSE))</f>
        <v>61.892447833733726</v>
      </c>
      <c r="AF1092" s="29">
        <f t="shared" si="136"/>
        <v>-0.22222222222222221</v>
      </c>
      <c r="AG1092" s="29">
        <f t="shared" si="137"/>
        <v>-0.22222222222222221</v>
      </c>
      <c r="AH1092" s="28">
        <f t="shared" ref="AH1092:AH1155" si="143">VLOOKUP(Y1092,$AZ$1:$BD$4,2,FALSE)*AG1092</f>
        <v>-14.117777777777777</v>
      </c>
      <c r="AI1092" s="28">
        <f t="shared" si="140"/>
        <v>-14.117777777777777</v>
      </c>
      <c r="AJ1092" s="13">
        <f t="shared" ca="1" si="141"/>
        <v>-60.560313969469249</v>
      </c>
      <c r="AK1092" s="68">
        <v>0</v>
      </c>
      <c r="AL1092" s="68">
        <v>0</v>
      </c>
      <c r="AM1092" s="68" t="str">
        <f t="shared" si="142"/>
        <v>Non-Anthropogenic</v>
      </c>
      <c r="AO1092" s="68"/>
      <c r="AP1092" s="68"/>
      <c r="AY1092" s="68"/>
      <c r="AZ1092" s="68"/>
    </row>
    <row r="1093" spans="1:52">
      <c r="A1093" s="27">
        <v>2619</v>
      </c>
      <c r="B1093" s="27" t="s">
        <v>1595</v>
      </c>
      <c r="C1093" s="27" t="s">
        <v>1164</v>
      </c>
      <c r="D1093" s="27">
        <v>13.35243</v>
      </c>
      <c r="E1093" s="27">
        <v>-83.923379999999995</v>
      </c>
      <c r="F1093" s="27" t="s">
        <v>66</v>
      </c>
      <c r="G1093" s="27">
        <v>9</v>
      </c>
      <c r="H1093" s="27" t="s">
        <v>53</v>
      </c>
      <c r="I1093" s="27" t="s">
        <v>54</v>
      </c>
      <c r="J1093" s="27">
        <v>2005</v>
      </c>
      <c r="K1093" s="27" t="s">
        <v>1219</v>
      </c>
      <c r="L1093" s="27" t="s">
        <v>56</v>
      </c>
      <c r="M1093" s="27" t="s">
        <v>66</v>
      </c>
      <c r="N1093" s="27">
        <v>8</v>
      </c>
      <c r="O1093" s="27" t="s">
        <v>53</v>
      </c>
      <c r="P1093" s="27" t="s">
        <v>57</v>
      </c>
      <c r="Q1093" s="27">
        <v>2016</v>
      </c>
      <c r="R1093" s="27" t="s">
        <v>807</v>
      </c>
      <c r="S1093" s="27" t="s">
        <v>53</v>
      </c>
      <c r="T1093" s="27"/>
      <c r="U1093" s="27"/>
      <c r="V1093" s="27" t="s">
        <v>1595</v>
      </c>
      <c r="W1093" s="27">
        <v>13.35243</v>
      </c>
      <c r="X1093" s="27">
        <v>-83.923379999999995</v>
      </c>
      <c r="Y1093" s="27" t="s">
        <v>1983</v>
      </c>
      <c r="Z1093" s="27" t="s">
        <v>1977</v>
      </c>
      <c r="AA1093" s="27" t="s">
        <v>1929</v>
      </c>
      <c r="AB1093" s="28">
        <f t="shared" si="138"/>
        <v>86.051000000000002</v>
      </c>
      <c r="AC1093" s="28">
        <f ca="1">[3]!RandTruncNormal(AB1093,VLOOKUP(Y1093,$AZ$1:$BD$4,4,FALSE),0,VLOOKUP(Y1093,$AZ$1:$BD$4,5,FALSE))</f>
        <v>95.857423705632897</v>
      </c>
      <c r="AD1093" s="28">
        <f t="shared" si="139"/>
        <v>78.992111111111114</v>
      </c>
      <c r="AE1093" s="28">
        <f ca="1">[3]!RandTruncNormal(AD1093,VLOOKUP(Y1093,$AZ$1:$BD$4,4,FALSE),0,VLOOKUP(Y1093,$AZ$1:$BD$4,5,FALSE))</f>
        <v>83.99327061913597</v>
      </c>
      <c r="AF1093" s="29">
        <f t="shared" si="136"/>
        <v>-0.1111111111111111</v>
      </c>
      <c r="AG1093" s="29">
        <f t="shared" si="137"/>
        <v>0</v>
      </c>
      <c r="AH1093" s="28">
        <f t="shared" si="143"/>
        <v>0</v>
      </c>
      <c r="AI1093" s="28">
        <f t="shared" si="140"/>
        <v>-7.0588888888888883</v>
      </c>
      <c r="AJ1093" s="13">
        <f t="shared" ca="1" si="141"/>
        <v>-11.864153086496927</v>
      </c>
      <c r="AK1093" s="68">
        <v>0</v>
      </c>
      <c r="AL1093" s="68">
        <v>0</v>
      </c>
      <c r="AM1093" s="68" t="str">
        <f t="shared" si="142"/>
        <v>Non-Anthropogenic</v>
      </c>
      <c r="AO1093" s="68"/>
      <c r="AP1093" s="68"/>
      <c r="AY1093" s="68"/>
      <c r="AZ1093" s="68"/>
    </row>
    <row r="1094" spans="1:52">
      <c r="A1094" s="27">
        <v>2621</v>
      </c>
      <c r="B1094" s="27" t="s">
        <v>1596</v>
      </c>
      <c r="C1094" s="27" t="s">
        <v>1164</v>
      </c>
      <c r="D1094" s="27">
        <v>13.352510000000001</v>
      </c>
      <c r="E1094" s="27">
        <v>-84.178510000000003</v>
      </c>
      <c r="F1094" s="27" t="s">
        <v>65</v>
      </c>
      <c r="G1094" s="27">
        <v>3</v>
      </c>
      <c r="H1094" s="27" t="s">
        <v>56</v>
      </c>
      <c r="I1094" s="27" t="s">
        <v>54</v>
      </c>
      <c r="J1094" s="27">
        <v>2005</v>
      </c>
      <c r="K1094" s="27" t="s">
        <v>1219</v>
      </c>
      <c r="L1094" s="27" t="s">
        <v>56</v>
      </c>
      <c r="M1094" s="27" t="s">
        <v>65</v>
      </c>
      <c r="N1094" s="27">
        <v>3</v>
      </c>
      <c r="O1094" s="27" t="s">
        <v>53</v>
      </c>
      <c r="P1094" s="27" t="s">
        <v>1402</v>
      </c>
      <c r="Q1094" s="27">
        <v>2017</v>
      </c>
      <c r="R1094" s="27"/>
      <c r="S1094" s="27" t="s">
        <v>53</v>
      </c>
      <c r="T1094" s="27"/>
      <c r="U1094" s="27"/>
      <c r="V1094" s="27" t="s">
        <v>1596</v>
      </c>
      <c r="W1094" s="27">
        <v>13.352510000000001</v>
      </c>
      <c r="X1094" s="27">
        <v>-84.178510000000003</v>
      </c>
      <c r="Y1094" s="27" t="s">
        <v>1983</v>
      </c>
      <c r="Z1094" s="27" t="s">
        <v>1979</v>
      </c>
      <c r="AA1094" s="27" t="s">
        <v>1929</v>
      </c>
      <c r="AB1094" s="28">
        <f t="shared" si="138"/>
        <v>43.697666666666663</v>
      </c>
      <c r="AC1094" s="28">
        <f ca="1">[3]!RandTruncNormal(AB1094,VLOOKUP(Y1094,$AZ$1:$BD$4,4,FALSE),0,VLOOKUP(Y1094,$AZ$1:$BD$4,5,FALSE))</f>
        <v>122.26365117645915</v>
      </c>
      <c r="AD1094" s="28">
        <f t="shared" si="139"/>
        <v>43.697666666666663</v>
      </c>
      <c r="AE1094" s="28">
        <f ca="1">[3]!RandTruncNormal(AD1094,VLOOKUP(Y1094,$AZ$1:$BD$4,4,FALSE),0,VLOOKUP(Y1094,$AZ$1:$BD$4,5,FALSE))</f>
        <v>3.0097087181636741</v>
      </c>
      <c r="AF1094" s="29">
        <f t="shared" si="136"/>
        <v>0</v>
      </c>
      <c r="AG1094" s="29">
        <f t="shared" si="137"/>
        <v>0</v>
      </c>
      <c r="AH1094" s="28">
        <f t="shared" si="143"/>
        <v>0</v>
      </c>
      <c r="AI1094" s="28">
        <f t="shared" si="140"/>
        <v>0</v>
      </c>
      <c r="AJ1094" s="13">
        <f t="shared" ca="1" si="141"/>
        <v>-119.25394245829547</v>
      </c>
      <c r="AK1094" s="68">
        <v>0</v>
      </c>
      <c r="AL1094" s="68">
        <v>0</v>
      </c>
      <c r="AM1094" s="68" t="str">
        <f t="shared" si="142"/>
        <v>Non-Anthropogenic</v>
      </c>
      <c r="AO1094" s="68"/>
      <c r="AP1094" s="68"/>
      <c r="AY1094" s="68"/>
      <c r="AZ1094" s="68"/>
    </row>
    <row r="1095" spans="1:52">
      <c r="A1095" s="27">
        <v>2622</v>
      </c>
      <c r="B1095" s="27" t="s">
        <v>1597</v>
      </c>
      <c r="C1095" s="27" t="s">
        <v>1164</v>
      </c>
      <c r="D1095" s="27">
        <v>13.35262</v>
      </c>
      <c r="E1095" s="27">
        <v>-84.433639999999997</v>
      </c>
      <c r="F1095" s="27" t="s">
        <v>65</v>
      </c>
      <c r="G1095" s="27">
        <v>5</v>
      </c>
      <c r="H1095" s="27" t="s">
        <v>56</v>
      </c>
      <c r="I1095" s="27" t="s">
        <v>54</v>
      </c>
      <c r="J1095" s="27">
        <v>2005</v>
      </c>
      <c r="K1095" s="27" t="s">
        <v>1219</v>
      </c>
      <c r="L1095" s="27" t="s">
        <v>56</v>
      </c>
      <c r="M1095" s="27" t="s">
        <v>65</v>
      </c>
      <c r="N1095" s="27">
        <v>5</v>
      </c>
      <c r="O1095" s="27" t="s">
        <v>53</v>
      </c>
      <c r="P1095" s="27" t="s">
        <v>57</v>
      </c>
      <c r="Q1095" s="27">
        <v>2016</v>
      </c>
      <c r="R1095" s="27" t="s">
        <v>740</v>
      </c>
      <c r="S1095" s="27" t="s">
        <v>53</v>
      </c>
      <c r="T1095" s="27"/>
      <c r="U1095" s="27"/>
      <c r="V1095" s="27" t="s">
        <v>1597</v>
      </c>
      <c r="W1095" s="27">
        <v>13.35262</v>
      </c>
      <c r="X1095" s="27">
        <v>-84.433639999999997</v>
      </c>
      <c r="Y1095" s="27" t="s">
        <v>1983</v>
      </c>
      <c r="Z1095" s="27" t="s">
        <v>1979</v>
      </c>
      <c r="AA1095" s="27" t="s">
        <v>1929</v>
      </c>
      <c r="AB1095" s="28">
        <f t="shared" si="138"/>
        <v>57.815444444444445</v>
      </c>
      <c r="AC1095" s="28">
        <f ca="1">[3]!RandTruncNormal(AB1095,VLOOKUP(Y1095,$AZ$1:$BD$4,4,FALSE),0,VLOOKUP(Y1095,$AZ$1:$BD$4,5,FALSE))</f>
        <v>100.99889915655997</v>
      </c>
      <c r="AD1095" s="28">
        <f t="shared" si="139"/>
        <v>57.815444444444445</v>
      </c>
      <c r="AE1095" s="28">
        <f ca="1">[3]!RandTruncNormal(AD1095,VLOOKUP(Y1095,$AZ$1:$BD$4,4,FALSE),0,VLOOKUP(Y1095,$AZ$1:$BD$4,5,FALSE))</f>
        <v>112.76425605861819</v>
      </c>
      <c r="AF1095" s="29">
        <f t="shared" si="136"/>
        <v>0</v>
      </c>
      <c r="AG1095" s="29">
        <f t="shared" si="137"/>
        <v>0</v>
      </c>
      <c r="AH1095" s="28">
        <f t="shared" si="143"/>
        <v>0</v>
      </c>
      <c r="AI1095" s="28">
        <f t="shared" si="140"/>
        <v>0</v>
      </c>
      <c r="AJ1095" s="13">
        <f t="shared" ca="1" si="141"/>
        <v>11.765356902058215</v>
      </c>
      <c r="AK1095" s="68">
        <v>0</v>
      </c>
      <c r="AL1095" s="68">
        <v>0</v>
      </c>
      <c r="AM1095" s="68" t="str">
        <f t="shared" si="142"/>
        <v>Non-Anthropogenic</v>
      </c>
      <c r="AO1095" s="68"/>
      <c r="AP1095" s="68"/>
      <c r="AY1095" s="68"/>
      <c r="AZ1095" s="68"/>
    </row>
    <row r="1096" spans="1:52">
      <c r="A1096" s="27">
        <v>2623</v>
      </c>
      <c r="B1096" s="27" t="s">
        <v>1598</v>
      </c>
      <c r="C1096" s="27" t="s">
        <v>1164</v>
      </c>
      <c r="D1096" s="27">
        <v>13.3527</v>
      </c>
      <c r="E1096" s="27">
        <v>-84.688770000000005</v>
      </c>
      <c r="F1096" s="27" t="s">
        <v>66</v>
      </c>
      <c r="G1096" s="27">
        <v>8</v>
      </c>
      <c r="H1096" s="27" t="s">
        <v>56</v>
      </c>
      <c r="I1096" s="27" t="s">
        <v>54</v>
      </c>
      <c r="J1096" s="27">
        <v>2005</v>
      </c>
      <c r="K1096" s="27" t="s">
        <v>1110</v>
      </c>
      <c r="L1096" s="27" t="s">
        <v>56</v>
      </c>
      <c r="M1096" s="27" t="s">
        <v>65</v>
      </c>
      <c r="N1096" s="27">
        <v>6</v>
      </c>
      <c r="O1096" s="27" t="s">
        <v>53</v>
      </c>
      <c r="P1096" s="27" t="s">
        <v>57</v>
      </c>
      <c r="Q1096" s="27">
        <v>2016</v>
      </c>
      <c r="R1096" s="27" t="s">
        <v>720</v>
      </c>
      <c r="S1096" s="27" t="s">
        <v>53</v>
      </c>
      <c r="T1096" s="27"/>
      <c r="U1096" s="27"/>
      <c r="V1096" s="27" t="s">
        <v>1598</v>
      </c>
      <c r="W1096" s="27">
        <v>13.3527</v>
      </c>
      <c r="X1096" s="27">
        <v>-84.688770000000005</v>
      </c>
      <c r="Y1096" s="27" t="s">
        <v>1983</v>
      </c>
      <c r="Z1096" s="27" t="s">
        <v>1977</v>
      </c>
      <c r="AA1096" s="27" t="s">
        <v>1929</v>
      </c>
      <c r="AB1096" s="28">
        <f t="shared" si="138"/>
        <v>78.992111111111114</v>
      </c>
      <c r="AC1096" s="28">
        <f ca="1">[3]!RandTruncNormal(AB1096,VLOOKUP(Y1096,$AZ$1:$BD$4,4,FALSE),0,VLOOKUP(Y1096,$AZ$1:$BD$4,5,FALSE))</f>
        <v>105.92839184680585</v>
      </c>
      <c r="AD1096" s="28">
        <f t="shared" si="139"/>
        <v>64.87433333333334</v>
      </c>
      <c r="AE1096" s="28">
        <f ca="1">[3]!RandTruncNormal(AD1096,VLOOKUP(Y1096,$AZ$1:$BD$4,4,FALSE),0,VLOOKUP(Y1096,$AZ$1:$BD$4,5,FALSE))</f>
        <v>38.114924295566553</v>
      </c>
      <c r="AF1096" s="29">
        <f t="shared" si="136"/>
        <v>-0.22222222222222221</v>
      </c>
      <c r="AG1096" s="29">
        <f t="shared" si="137"/>
        <v>-0.22222222222222221</v>
      </c>
      <c r="AH1096" s="28">
        <f t="shared" si="143"/>
        <v>-14.117777777777777</v>
      </c>
      <c r="AI1096" s="28">
        <f t="shared" si="140"/>
        <v>-14.117777777777777</v>
      </c>
      <c r="AJ1096" s="13">
        <f t="shared" ca="1" si="141"/>
        <v>-67.813467551239299</v>
      </c>
      <c r="AK1096" s="68">
        <v>0</v>
      </c>
      <c r="AL1096" s="68">
        <v>0</v>
      </c>
      <c r="AM1096" s="68" t="str">
        <f t="shared" si="142"/>
        <v>Non-Anthropogenic</v>
      </c>
      <c r="AO1096" s="68"/>
      <c r="AP1096" s="68"/>
      <c r="AY1096" s="68"/>
      <c r="AZ1096" s="68"/>
    </row>
    <row r="1097" spans="1:52">
      <c r="A1097" s="27">
        <v>2627</v>
      </c>
      <c r="B1097" s="27" t="s">
        <v>1600</v>
      </c>
      <c r="C1097" s="27" t="s">
        <v>1164</v>
      </c>
      <c r="D1097" s="27">
        <v>13.267390000000001</v>
      </c>
      <c r="E1097" s="27">
        <v>-83.754429999999999</v>
      </c>
      <c r="F1097" s="27" t="s">
        <v>66</v>
      </c>
      <c r="G1097" s="27">
        <v>9</v>
      </c>
      <c r="H1097" s="27" t="s">
        <v>53</v>
      </c>
      <c r="I1097" s="27" t="s">
        <v>54</v>
      </c>
      <c r="J1097" s="27">
        <v>2005</v>
      </c>
      <c r="K1097" s="27" t="s">
        <v>1209</v>
      </c>
      <c r="L1097" s="27" t="s">
        <v>56</v>
      </c>
      <c r="M1097" s="27" t="s">
        <v>66</v>
      </c>
      <c r="N1097" s="27">
        <v>7</v>
      </c>
      <c r="O1097" s="27" t="s">
        <v>53</v>
      </c>
      <c r="P1097" s="27" t="s">
        <v>57</v>
      </c>
      <c r="Q1097" s="27">
        <v>2015</v>
      </c>
      <c r="R1097" s="27" t="s">
        <v>719</v>
      </c>
      <c r="S1097" s="27" t="s">
        <v>53</v>
      </c>
      <c r="T1097" s="27"/>
      <c r="U1097" s="27"/>
      <c r="V1097" s="27" t="s">
        <v>1600</v>
      </c>
      <c r="W1097" s="27">
        <v>13.267390000000001</v>
      </c>
      <c r="X1097" s="27">
        <v>-83.754429999999999</v>
      </c>
      <c r="Y1097" s="27" t="s">
        <v>1983</v>
      </c>
      <c r="Z1097" s="27" t="s">
        <v>1977</v>
      </c>
      <c r="AA1097" s="27" t="s">
        <v>1929</v>
      </c>
      <c r="AB1097" s="28">
        <f t="shared" si="138"/>
        <v>86.051000000000002</v>
      </c>
      <c r="AC1097" s="28">
        <f ca="1">[3]!RandTruncNormal(AB1097,VLOOKUP(Y1097,$AZ$1:$BD$4,4,FALSE),0,VLOOKUP(Y1097,$AZ$1:$BD$4,5,FALSE))</f>
        <v>81.224404359030942</v>
      </c>
      <c r="AD1097" s="28">
        <f t="shared" si="139"/>
        <v>71.933222222222227</v>
      </c>
      <c r="AE1097" s="28">
        <f ca="1">[3]!RandTruncNormal(AD1097,VLOOKUP(Y1097,$AZ$1:$BD$4,4,FALSE),0,VLOOKUP(Y1097,$AZ$1:$BD$4,5,FALSE))</f>
        <v>61.438303481291719</v>
      </c>
      <c r="AF1097" s="29">
        <f t="shared" si="136"/>
        <v>-0.22222222222222221</v>
      </c>
      <c r="AG1097" s="29">
        <f t="shared" si="137"/>
        <v>-0.22222222222222221</v>
      </c>
      <c r="AH1097" s="28">
        <f t="shared" si="143"/>
        <v>-14.117777777777777</v>
      </c>
      <c r="AI1097" s="28">
        <f t="shared" si="140"/>
        <v>-14.117777777777777</v>
      </c>
      <c r="AJ1097" s="13">
        <f t="shared" ca="1" si="141"/>
        <v>-19.786100877739223</v>
      </c>
      <c r="AK1097" s="68">
        <v>0</v>
      </c>
      <c r="AL1097" s="68">
        <v>0</v>
      </c>
      <c r="AM1097" s="68" t="str">
        <f t="shared" si="142"/>
        <v>Non-Anthropogenic</v>
      </c>
      <c r="AO1097" s="68"/>
      <c r="AP1097" s="68"/>
      <c r="AY1097" s="68"/>
      <c r="AZ1097" s="68"/>
    </row>
    <row r="1098" spans="1:52">
      <c r="A1098" s="27">
        <v>2629</v>
      </c>
      <c r="B1098" s="27" t="s">
        <v>1601</v>
      </c>
      <c r="C1098" s="27" t="s">
        <v>1164</v>
      </c>
      <c r="D1098" s="27">
        <v>13.267469999999999</v>
      </c>
      <c r="E1098" s="27">
        <v>-84.009460000000004</v>
      </c>
      <c r="F1098" s="27" t="s">
        <v>66</v>
      </c>
      <c r="G1098" s="27">
        <v>9</v>
      </c>
      <c r="H1098" s="27" t="s">
        <v>53</v>
      </c>
      <c r="I1098" s="27" t="s">
        <v>54</v>
      </c>
      <c r="J1098" s="27">
        <v>2005</v>
      </c>
      <c r="K1098" s="27" t="s">
        <v>1209</v>
      </c>
      <c r="L1098" s="27" t="s">
        <v>56</v>
      </c>
      <c r="M1098" s="27" t="s">
        <v>66</v>
      </c>
      <c r="N1098" s="27">
        <v>7</v>
      </c>
      <c r="O1098" s="27" t="s">
        <v>53</v>
      </c>
      <c r="P1098" s="27" t="s">
        <v>57</v>
      </c>
      <c r="Q1098" s="27">
        <v>2016</v>
      </c>
      <c r="R1098" s="27" t="s">
        <v>807</v>
      </c>
      <c r="S1098" s="27" t="s">
        <v>53</v>
      </c>
      <c r="T1098" s="27"/>
      <c r="U1098" s="27"/>
      <c r="V1098" s="27" t="s">
        <v>1601</v>
      </c>
      <c r="W1098" s="27">
        <v>13.267469999999999</v>
      </c>
      <c r="X1098" s="27">
        <v>-84.009460000000004</v>
      </c>
      <c r="Y1098" s="27" t="s">
        <v>1983</v>
      </c>
      <c r="Z1098" s="27" t="s">
        <v>1977</v>
      </c>
      <c r="AA1098" s="27" t="s">
        <v>1929</v>
      </c>
      <c r="AB1098" s="28">
        <f t="shared" si="138"/>
        <v>86.051000000000002</v>
      </c>
      <c r="AC1098" s="28">
        <f ca="1">[3]!RandTruncNormal(AB1098,VLOOKUP(Y1098,$AZ$1:$BD$4,4,FALSE),0,VLOOKUP(Y1098,$AZ$1:$BD$4,5,FALSE))</f>
        <v>19.092289906686172</v>
      </c>
      <c r="AD1098" s="28">
        <f t="shared" si="139"/>
        <v>71.933222222222227</v>
      </c>
      <c r="AE1098" s="28">
        <f ca="1">[3]!RandTruncNormal(AD1098,VLOOKUP(Y1098,$AZ$1:$BD$4,4,FALSE),0,VLOOKUP(Y1098,$AZ$1:$BD$4,5,FALSE))</f>
        <v>83.379069307656792</v>
      </c>
      <c r="AF1098" s="29">
        <f t="shared" si="136"/>
        <v>-0.22222222222222221</v>
      </c>
      <c r="AG1098" s="29">
        <f t="shared" si="137"/>
        <v>-0.22222222222222221</v>
      </c>
      <c r="AH1098" s="28">
        <f t="shared" si="143"/>
        <v>-14.117777777777777</v>
      </c>
      <c r="AI1098" s="28">
        <f t="shared" si="140"/>
        <v>-14.117777777777777</v>
      </c>
      <c r="AJ1098" s="13">
        <f t="shared" ca="1" si="141"/>
        <v>64.286779400970616</v>
      </c>
      <c r="AK1098" s="68">
        <v>0</v>
      </c>
      <c r="AL1098" s="68">
        <v>0</v>
      </c>
      <c r="AM1098" s="68" t="str">
        <f t="shared" si="142"/>
        <v>Non-Anthropogenic</v>
      </c>
      <c r="AO1098" s="68"/>
      <c r="AP1098" s="68"/>
      <c r="AY1098" s="68"/>
      <c r="AZ1098" s="68"/>
    </row>
    <row r="1099" spans="1:52">
      <c r="A1099" s="27">
        <v>2630</v>
      </c>
      <c r="B1099" s="27" t="s">
        <v>1602</v>
      </c>
      <c r="C1099" s="27" t="s">
        <v>1164</v>
      </c>
      <c r="D1099" s="27">
        <v>13.267580000000001</v>
      </c>
      <c r="E1099" s="27">
        <v>-84.264499999999998</v>
      </c>
      <c r="F1099" s="27" t="s">
        <v>66</v>
      </c>
      <c r="G1099" s="27">
        <v>9</v>
      </c>
      <c r="H1099" s="27" t="s">
        <v>53</v>
      </c>
      <c r="I1099" s="27" t="s">
        <v>54</v>
      </c>
      <c r="J1099" s="27">
        <v>2005</v>
      </c>
      <c r="K1099" s="27" t="s">
        <v>1209</v>
      </c>
      <c r="L1099" s="27" t="s">
        <v>56</v>
      </c>
      <c r="M1099" s="27" t="s">
        <v>66</v>
      </c>
      <c r="N1099" s="27">
        <v>8</v>
      </c>
      <c r="O1099" s="27" t="s">
        <v>53</v>
      </c>
      <c r="P1099" s="27" t="s">
        <v>57</v>
      </c>
      <c r="Q1099" s="27">
        <v>2016</v>
      </c>
      <c r="R1099" s="27" t="s">
        <v>733</v>
      </c>
      <c r="S1099" s="27" t="s">
        <v>53</v>
      </c>
      <c r="T1099" s="27"/>
      <c r="U1099" s="27"/>
      <c r="V1099" s="27" t="s">
        <v>1602</v>
      </c>
      <c r="W1099" s="27">
        <v>13.267580000000001</v>
      </c>
      <c r="X1099" s="27">
        <v>-84.264499999999998</v>
      </c>
      <c r="Y1099" s="27" t="s">
        <v>1983</v>
      </c>
      <c r="Z1099" s="27" t="s">
        <v>1977</v>
      </c>
      <c r="AA1099" s="27" t="s">
        <v>1929</v>
      </c>
      <c r="AB1099" s="28">
        <f t="shared" si="138"/>
        <v>86.051000000000002</v>
      </c>
      <c r="AC1099" s="28">
        <f ca="1">[3]!RandTruncNormal(AB1099,VLOOKUP(Y1099,$AZ$1:$BD$4,4,FALSE),0,VLOOKUP(Y1099,$AZ$1:$BD$4,5,FALSE))</f>
        <v>85.201958596774645</v>
      </c>
      <c r="AD1099" s="28">
        <f t="shared" si="139"/>
        <v>78.992111111111114</v>
      </c>
      <c r="AE1099" s="28">
        <f ca="1">[3]!RandTruncNormal(AD1099,VLOOKUP(Y1099,$AZ$1:$BD$4,4,FALSE),0,VLOOKUP(Y1099,$AZ$1:$BD$4,5,FALSE))</f>
        <v>122.47780157571921</v>
      </c>
      <c r="AF1099" s="29">
        <f t="shared" si="136"/>
        <v>-0.1111111111111111</v>
      </c>
      <c r="AG1099" s="29">
        <f t="shared" si="137"/>
        <v>0</v>
      </c>
      <c r="AH1099" s="28">
        <f t="shared" si="143"/>
        <v>0</v>
      </c>
      <c r="AI1099" s="28">
        <f t="shared" si="140"/>
        <v>-7.0588888888888883</v>
      </c>
      <c r="AJ1099" s="13">
        <f t="shared" ca="1" si="141"/>
        <v>37.275842978944567</v>
      </c>
      <c r="AK1099" s="68">
        <v>0</v>
      </c>
      <c r="AL1099" s="68">
        <v>0</v>
      </c>
      <c r="AM1099" s="68" t="str">
        <f t="shared" si="142"/>
        <v>Non-Anthropogenic</v>
      </c>
      <c r="AO1099" s="68"/>
      <c r="AP1099" s="68"/>
      <c r="AY1099" s="68"/>
      <c r="AZ1099" s="68"/>
    </row>
    <row r="1100" spans="1:52">
      <c r="A1100" s="27">
        <v>2632</v>
      </c>
      <c r="B1100" s="27" t="s">
        <v>1603</v>
      </c>
      <c r="C1100" s="27" t="s">
        <v>1164</v>
      </c>
      <c r="D1100" s="27">
        <v>13.267770000000001</v>
      </c>
      <c r="E1100" s="27">
        <v>-84.77458</v>
      </c>
      <c r="F1100" s="27" t="s">
        <v>65</v>
      </c>
      <c r="G1100" s="27">
        <v>6</v>
      </c>
      <c r="H1100" s="27" t="s">
        <v>53</v>
      </c>
      <c r="I1100" s="27" t="s">
        <v>54</v>
      </c>
      <c r="J1100" s="27">
        <v>2005</v>
      </c>
      <c r="K1100" s="27" t="s">
        <v>1110</v>
      </c>
      <c r="L1100" s="27" t="s">
        <v>56</v>
      </c>
      <c r="M1100" s="27" t="s">
        <v>65</v>
      </c>
      <c r="N1100" s="27">
        <v>4</v>
      </c>
      <c r="O1100" s="27" t="s">
        <v>53</v>
      </c>
      <c r="P1100" s="27" t="s">
        <v>57</v>
      </c>
      <c r="Q1100" s="27">
        <v>2016</v>
      </c>
      <c r="R1100" s="27" t="s">
        <v>720</v>
      </c>
      <c r="S1100" s="27" t="s">
        <v>53</v>
      </c>
      <c r="T1100" s="27"/>
      <c r="U1100" s="27"/>
      <c r="V1100" s="27" t="s">
        <v>1603</v>
      </c>
      <c r="W1100" s="27">
        <v>13.267770000000001</v>
      </c>
      <c r="X1100" s="27">
        <v>-84.77458</v>
      </c>
      <c r="Y1100" s="27" t="s">
        <v>1983</v>
      </c>
      <c r="Z1100" s="27" t="s">
        <v>1977</v>
      </c>
      <c r="AA1100" s="27" t="s">
        <v>1929</v>
      </c>
      <c r="AB1100" s="28">
        <f t="shared" si="138"/>
        <v>64.87433333333334</v>
      </c>
      <c r="AC1100" s="28">
        <f ca="1">[3]!RandTruncNormal(AB1100,VLOOKUP(Y1100,$AZ$1:$BD$4,4,FALSE),0,VLOOKUP(Y1100,$AZ$1:$BD$4,5,FALSE))</f>
        <v>44.418134466688258</v>
      </c>
      <c r="AD1100" s="28">
        <f t="shared" si="139"/>
        <v>50.756555555555551</v>
      </c>
      <c r="AE1100" s="28">
        <f ca="1">[3]!RandTruncNormal(AD1100,VLOOKUP(Y1100,$AZ$1:$BD$4,4,FALSE),0,VLOOKUP(Y1100,$AZ$1:$BD$4,5,FALSE))</f>
        <v>50.567781418009339</v>
      </c>
      <c r="AF1100" s="29">
        <f t="shared" si="136"/>
        <v>-0.22222222222222221</v>
      </c>
      <c r="AG1100" s="29">
        <f t="shared" si="137"/>
        <v>-0.22222222222222221</v>
      </c>
      <c r="AH1100" s="28">
        <f t="shared" si="143"/>
        <v>-14.117777777777777</v>
      </c>
      <c r="AI1100" s="28">
        <f t="shared" si="140"/>
        <v>-14.117777777777777</v>
      </c>
      <c r="AJ1100" s="13">
        <f t="shared" ca="1" si="141"/>
        <v>6.1496469513210812</v>
      </c>
      <c r="AK1100" s="68">
        <v>1</v>
      </c>
      <c r="AL1100" s="68">
        <v>0</v>
      </c>
      <c r="AM1100" s="68" t="str">
        <f t="shared" si="142"/>
        <v>Anthropogenic_rivers</v>
      </c>
      <c r="AO1100" s="68"/>
      <c r="AP1100" s="68"/>
      <c r="AY1100" s="68"/>
      <c r="AZ1100" s="68"/>
    </row>
    <row r="1101" spans="1:52">
      <c r="A1101" s="27">
        <v>2633</v>
      </c>
      <c r="B1101" s="27" t="s">
        <v>1604</v>
      </c>
      <c r="C1101" s="27" t="s">
        <v>1164</v>
      </c>
      <c r="D1101" s="27">
        <v>12.502079999999999</v>
      </c>
      <c r="E1101" s="27">
        <v>-83.966149999999999</v>
      </c>
      <c r="F1101" s="27" t="s">
        <v>65</v>
      </c>
      <c r="G1101" s="27">
        <v>5</v>
      </c>
      <c r="H1101" s="27" t="s">
        <v>53</v>
      </c>
      <c r="I1101" s="27" t="s">
        <v>54</v>
      </c>
      <c r="J1101" s="27">
        <v>2005</v>
      </c>
      <c r="K1101" s="27" t="s">
        <v>1209</v>
      </c>
      <c r="L1101" s="27" t="s">
        <v>56</v>
      </c>
      <c r="M1101" s="27" t="s">
        <v>65</v>
      </c>
      <c r="N1101" s="27">
        <v>5</v>
      </c>
      <c r="O1101" s="27" t="s">
        <v>53</v>
      </c>
      <c r="P1101" s="27" t="s">
        <v>870</v>
      </c>
      <c r="Q1101" s="27">
        <v>2014</v>
      </c>
      <c r="R1101" s="27"/>
      <c r="S1101" s="27" t="s">
        <v>56</v>
      </c>
      <c r="T1101" s="27"/>
      <c r="U1101" s="27"/>
      <c r="V1101" s="27" t="s">
        <v>1604</v>
      </c>
      <c r="W1101" s="27">
        <v>12.502079999999999</v>
      </c>
      <c r="X1101" s="27">
        <v>-83.966149999999999</v>
      </c>
      <c r="Y1101" s="27" t="s">
        <v>1983</v>
      </c>
      <c r="Z1101" s="27" t="s">
        <v>1979</v>
      </c>
      <c r="AA1101" s="27" t="s">
        <v>1928</v>
      </c>
      <c r="AB1101" s="28">
        <f t="shared" si="138"/>
        <v>57.815444444444445</v>
      </c>
      <c r="AC1101" s="28">
        <f ca="1">[3]!RandTruncNormal(AB1101,VLOOKUP(Y1101,$AZ$1:$BD$4,4,FALSE),0,VLOOKUP(Y1101,$AZ$1:$BD$4,5,FALSE))</f>
        <v>83.278995720537509</v>
      </c>
      <c r="AD1101" s="28">
        <f t="shared" si="139"/>
        <v>57.815444444444445</v>
      </c>
      <c r="AE1101" s="28">
        <f ca="1">[3]!RandTruncNormal(AD1101,VLOOKUP(Y1101,$AZ$1:$BD$4,4,FALSE),0,VLOOKUP(Y1101,$AZ$1:$BD$4,5,FALSE))</f>
        <v>148.2430685467574</v>
      </c>
      <c r="AF1101" s="29">
        <f t="shared" si="136"/>
        <v>0</v>
      </c>
      <c r="AG1101" s="29">
        <f t="shared" si="137"/>
        <v>0</v>
      </c>
      <c r="AH1101" s="28">
        <f t="shared" si="143"/>
        <v>0</v>
      </c>
      <c r="AI1101" s="28">
        <f t="shared" si="140"/>
        <v>0</v>
      </c>
      <c r="AJ1101" s="13">
        <f t="shared" ca="1" si="141"/>
        <v>64.964072826219891</v>
      </c>
      <c r="AK1101" s="68">
        <v>0</v>
      </c>
      <c r="AL1101" s="68">
        <v>0</v>
      </c>
      <c r="AM1101" s="68" t="str">
        <f t="shared" si="142"/>
        <v>Non-Anthropogenic</v>
      </c>
      <c r="AO1101" s="68"/>
      <c r="AP1101" s="68"/>
      <c r="AY1101" s="68"/>
      <c r="AZ1101" s="68"/>
    </row>
    <row r="1102" spans="1:52">
      <c r="A1102" s="27">
        <v>2634</v>
      </c>
      <c r="B1102" s="27" t="s">
        <v>1605</v>
      </c>
      <c r="C1102" s="27" t="s">
        <v>1164</v>
      </c>
      <c r="D1102" s="27">
        <v>13.26784</v>
      </c>
      <c r="E1102" s="27">
        <v>-85.029629999999997</v>
      </c>
      <c r="F1102" s="27" t="s">
        <v>65</v>
      </c>
      <c r="G1102" s="27">
        <v>6</v>
      </c>
      <c r="H1102" s="27" t="s">
        <v>53</v>
      </c>
      <c r="I1102" s="27" t="s">
        <v>54</v>
      </c>
      <c r="J1102" s="27">
        <v>2003</v>
      </c>
      <c r="K1102" s="27" t="s">
        <v>1212</v>
      </c>
      <c r="L1102" s="27" t="s">
        <v>56</v>
      </c>
      <c r="M1102" s="27" t="s">
        <v>65</v>
      </c>
      <c r="N1102" s="27">
        <v>4</v>
      </c>
      <c r="O1102" s="27" t="s">
        <v>53</v>
      </c>
      <c r="P1102" s="27" t="s">
        <v>57</v>
      </c>
      <c r="Q1102" s="27">
        <v>2016</v>
      </c>
      <c r="R1102" s="27" t="s">
        <v>1606</v>
      </c>
      <c r="S1102" s="27" t="s">
        <v>53</v>
      </c>
      <c r="T1102" s="27"/>
      <c r="U1102" s="27"/>
      <c r="V1102" s="27" t="s">
        <v>1605</v>
      </c>
      <c r="W1102" s="27">
        <v>13.26784</v>
      </c>
      <c r="X1102" s="27">
        <v>-85.029629999999997</v>
      </c>
      <c r="Y1102" s="27" t="s">
        <v>1983</v>
      </c>
      <c r="Z1102" s="27" t="s">
        <v>1977</v>
      </c>
      <c r="AA1102" s="27" t="s">
        <v>1929</v>
      </c>
      <c r="AB1102" s="28">
        <f t="shared" si="138"/>
        <v>64.87433333333334</v>
      </c>
      <c r="AC1102" s="28">
        <f ca="1">[3]!RandTruncNormal(AB1102,VLOOKUP(Y1102,$AZ$1:$BD$4,4,FALSE),0,VLOOKUP(Y1102,$AZ$1:$BD$4,5,FALSE))</f>
        <v>79.576851999389945</v>
      </c>
      <c r="AD1102" s="28">
        <f t="shared" si="139"/>
        <v>50.756555555555551</v>
      </c>
      <c r="AE1102" s="28">
        <f ca="1">[3]!RandTruncNormal(AD1102,VLOOKUP(Y1102,$AZ$1:$BD$4,4,FALSE),0,VLOOKUP(Y1102,$AZ$1:$BD$4,5,FALSE))</f>
        <v>51.783957155547675</v>
      </c>
      <c r="AF1102" s="29">
        <f t="shared" si="136"/>
        <v>-0.22222222222222221</v>
      </c>
      <c r="AG1102" s="29">
        <f t="shared" si="137"/>
        <v>-0.22222222222222221</v>
      </c>
      <c r="AH1102" s="28">
        <f t="shared" si="143"/>
        <v>-14.117777777777777</v>
      </c>
      <c r="AI1102" s="28">
        <f t="shared" si="140"/>
        <v>-14.117777777777777</v>
      </c>
      <c r="AJ1102" s="13">
        <f t="shared" ca="1" si="141"/>
        <v>-27.792894843842269</v>
      </c>
      <c r="AK1102" s="68">
        <v>0</v>
      </c>
      <c r="AL1102" s="68">
        <v>0</v>
      </c>
      <c r="AM1102" s="68" t="str">
        <f t="shared" si="142"/>
        <v>Non-Anthropogenic</v>
      </c>
      <c r="AO1102" s="68"/>
      <c r="AP1102" s="68"/>
      <c r="AY1102" s="68"/>
      <c r="AZ1102" s="68"/>
    </row>
    <row r="1103" spans="1:52">
      <c r="A1103" s="27">
        <v>2636</v>
      </c>
      <c r="B1103" s="27" t="s">
        <v>1607</v>
      </c>
      <c r="C1103" s="27" t="s">
        <v>1164</v>
      </c>
      <c r="D1103" s="27">
        <v>13.18239</v>
      </c>
      <c r="E1103" s="27">
        <v>-83.753349999999998</v>
      </c>
      <c r="F1103" s="27" t="s">
        <v>65</v>
      </c>
      <c r="G1103" s="27">
        <v>4</v>
      </c>
      <c r="H1103" s="27" t="s">
        <v>53</v>
      </c>
      <c r="I1103" s="27" t="s">
        <v>54</v>
      </c>
      <c r="J1103" s="27">
        <v>2005</v>
      </c>
      <c r="K1103" s="27" t="s">
        <v>1209</v>
      </c>
      <c r="L1103" s="27" t="s">
        <v>56</v>
      </c>
      <c r="M1103" s="27" t="s">
        <v>65</v>
      </c>
      <c r="N1103" s="27">
        <v>4</v>
      </c>
      <c r="O1103" s="27" t="s">
        <v>53</v>
      </c>
      <c r="P1103" s="27" t="s">
        <v>57</v>
      </c>
      <c r="Q1103" s="27">
        <v>2016</v>
      </c>
      <c r="R1103" s="27" t="s">
        <v>729</v>
      </c>
      <c r="S1103" s="27" t="s">
        <v>53</v>
      </c>
      <c r="T1103" s="27"/>
      <c r="U1103" s="27"/>
      <c r="V1103" s="27" t="s">
        <v>1607</v>
      </c>
      <c r="W1103" s="27">
        <v>13.18239</v>
      </c>
      <c r="X1103" s="27">
        <v>-83.753349999999998</v>
      </c>
      <c r="Y1103" s="27" t="s">
        <v>1983</v>
      </c>
      <c r="Z1103" s="27" t="s">
        <v>1979</v>
      </c>
      <c r="AA1103" s="27" t="s">
        <v>1929</v>
      </c>
      <c r="AB1103" s="28">
        <f t="shared" si="138"/>
        <v>50.756555555555551</v>
      </c>
      <c r="AC1103" s="28">
        <f ca="1">[3]!RandTruncNormal(AB1103,VLOOKUP(Y1103,$AZ$1:$BD$4,4,FALSE),0,VLOOKUP(Y1103,$AZ$1:$BD$4,5,FALSE))</f>
        <v>23.720638754472745</v>
      </c>
      <c r="AD1103" s="28">
        <f t="shared" si="139"/>
        <v>50.756555555555551</v>
      </c>
      <c r="AE1103" s="28">
        <f ca="1">[3]!RandTruncNormal(AD1103,VLOOKUP(Y1103,$AZ$1:$BD$4,4,FALSE),0,VLOOKUP(Y1103,$AZ$1:$BD$4,5,FALSE))</f>
        <v>25.08151811611021</v>
      </c>
      <c r="AF1103" s="29">
        <f t="shared" si="136"/>
        <v>0</v>
      </c>
      <c r="AG1103" s="29">
        <f t="shared" si="137"/>
        <v>0</v>
      </c>
      <c r="AH1103" s="28">
        <f t="shared" si="143"/>
        <v>0</v>
      </c>
      <c r="AI1103" s="28">
        <f t="shared" si="140"/>
        <v>0</v>
      </c>
      <c r="AJ1103" s="13">
        <f t="shared" ca="1" si="141"/>
        <v>1.3608793616374655</v>
      </c>
      <c r="AK1103" s="68">
        <v>0</v>
      </c>
      <c r="AL1103" s="68">
        <v>0</v>
      </c>
      <c r="AM1103" s="68" t="str">
        <f t="shared" si="142"/>
        <v>Non-Anthropogenic</v>
      </c>
      <c r="AO1103" s="68"/>
      <c r="AP1103" s="68"/>
      <c r="AY1103" s="68"/>
      <c r="AZ1103" s="68"/>
    </row>
    <row r="1104" spans="1:52">
      <c r="A1104" s="27">
        <v>2638</v>
      </c>
      <c r="B1104" s="27" t="s">
        <v>1608</v>
      </c>
      <c r="C1104" s="27" t="s">
        <v>1164</v>
      </c>
      <c r="D1104" s="27">
        <v>13.18253</v>
      </c>
      <c r="E1104" s="27">
        <v>-84.178560000000004</v>
      </c>
      <c r="F1104" s="27" t="s">
        <v>66</v>
      </c>
      <c r="G1104" s="27">
        <v>9</v>
      </c>
      <c r="H1104" s="27" t="s">
        <v>53</v>
      </c>
      <c r="I1104" s="27" t="s">
        <v>54</v>
      </c>
      <c r="J1104" s="27">
        <v>2005</v>
      </c>
      <c r="K1104" s="27" t="s">
        <v>1209</v>
      </c>
      <c r="L1104" s="27" t="s">
        <v>56</v>
      </c>
      <c r="M1104" s="27" t="s">
        <v>65</v>
      </c>
      <c r="N1104" s="27">
        <v>4</v>
      </c>
      <c r="O1104" s="27" t="s">
        <v>53</v>
      </c>
      <c r="P1104" s="27" t="s">
        <v>1402</v>
      </c>
      <c r="Q1104" s="27">
        <v>2017</v>
      </c>
      <c r="R1104" s="27"/>
      <c r="S1104" s="27" t="s">
        <v>53</v>
      </c>
      <c r="T1104" s="27"/>
      <c r="U1104" s="27"/>
      <c r="V1104" s="27" t="s">
        <v>1608</v>
      </c>
      <c r="W1104" s="27">
        <v>13.18253</v>
      </c>
      <c r="X1104" s="27">
        <v>-84.178560000000004</v>
      </c>
      <c r="Y1104" s="27" t="s">
        <v>1983</v>
      </c>
      <c r="Z1104" s="27" t="s">
        <v>1977</v>
      </c>
      <c r="AA1104" s="27" t="s">
        <v>1928</v>
      </c>
      <c r="AB1104" s="28">
        <f t="shared" si="138"/>
        <v>86.051000000000002</v>
      </c>
      <c r="AC1104" s="28">
        <f ca="1">[3]!RandTruncNormal(AB1104,VLOOKUP(Y1104,$AZ$1:$BD$4,4,FALSE),0,VLOOKUP(Y1104,$AZ$1:$BD$4,5,FALSE))</f>
        <v>67.219622891476433</v>
      </c>
      <c r="AD1104" s="28">
        <f t="shared" si="139"/>
        <v>50.756555555555551</v>
      </c>
      <c r="AE1104" s="28">
        <f ca="1">[3]!RandTruncNormal(AD1104,VLOOKUP(Y1104,$AZ$1:$BD$4,4,FALSE),0,VLOOKUP(Y1104,$AZ$1:$BD$4,5,FALSE))</f>
        <v>37.380982641029973</v>
      </c>
      <c r="AF1104" s="29">
        <f t="shared" si="136"/>
        <v>-0.55555555555555558</v>
      </c>
      <c r="AG1104" s="29">
        <f t="shared" si="137"/>
        <v>-0.55555555555555558</v>
      </c>
      <c r="AH1104" s="28">
        <f t="shared" si="143"/>
        <v>-35.294444444444444</v>
      </c>
      <c r="AI1104" s="28">
        <f t="shared" si="140"/>
        <v>-35.294444444444444</v>
      </c>
      <c r="AJ1104" s="13">
        <f t="shared" ca="1" si="141"/>
        <v>-29.83864025044646</v>
      </c>
      <c r="AK1104" s="68">
        <v>0</v>
      </c>
      <c r="AL1104" s="68">
        <v>1</v>
      </c>
      <c r="AM1104" s="68" t="str">
        <f t="shared" si="142"/>
        <v>Anthopogenic_roads</v>
      </c>
      <c r="AO1104" s="68"/>
      <c r="AP1104" s="68"/>
      <c r="AY1104" s="68"/>
      <c r="AZ1104" s="68"/>
    </row>
    <row r="1105" spans="1:52">
      <c r="A1105" s="27">
        <v>2642</v>
      </c>
      <c r="B1105" s="27" t="s">
        <v>1609</v>
      </c>
      <c r="C1105" s="27" t="s">
        <v>1164</v>
      </c>
      <c r="D1105" s="27">
        <v>13.09737</v>
      </c>
      <c r="E1105" s="27">
        <v>-83.669449999999998</v>
      </c>
      <c r="F1105" s="27" t="s">
        <v>66</v>
      </c>
      <c r="G1105" s="27">
        <v>8</v>
      </c>
      <c r="H1105" s="27" t="s">
        <v>53</v>
      </c>
      <c r="I1105" s="27" t="s">
        <v>54</v>
      </c>
      <c r="J1105" s="27">
        <v>2005</v>
      </c>
      <c r="K1105" s="27" t="s">
        <v>1209</v>
      </c>
      <c r="L1105" s="27" t="s">
        <v>56</v>
      </c>
      <c r="M1105" s="27" t="s">
        <v>65</v>
      </c>
      <c r="N1105" s="27">
        <v>5</v>
      </c>
      <c r="O1105" s="27" t="s">
        <v>53</v>
      </c>
      <c r="P1105" s="27" t="s">
        <v>1402</v>
      </c>
      <c r="Q1105" s="27">
        <v>2017</v>
      </c>
      <c r="R1105" s="27"/>
      <c r="S1105" s="27" t="s">
        <v>53</v>
      </c>
      <c r="T1105" s="27"/>
      <c r="U1105" s="27"/>
      <c r="V1105" s="27" t="s">
        <v>1609</v>
      </c>
      <c r="W1105" s="27">
        <v>13.09737</v>
      </c>
      <c r="X1105" s="27">
        <v>-83.669449999999998</v>
      </c>
      <c r="Y1105" s="27" t="s">
        <v>1983</v>
      </c>
      <c r="Z1105" s="27" t="s">
        <v>1977</v>
      </c>
      <c r="AA1105" s="27" t="s">
        <v>1929</v>
      </c>
      <c r="AB1105" s="28">
        <f t="shared" si="138"/>
        <v>78.992111111111114</v>
      </c>
      <c r="AC1105" s="28">
        <f ca="1">[3]!RandTruncNormal(AB1105,VLOOKUP(Y1105,$AZ$1:$BD$4,4,FALSE),0,VLOOKUP(Y1105,$AZ$1:$BD$4,5,FALSE))</f>
        <v>80.627732465856155</v>
      </c>
      <c r="AD1105" s="28">
        <f t="shared" si="139"/>
        <v>57.815444444444445</v>
      </c>
      <c r="AE1105" s="28">
        <f ca="1">[3]!RandTruncNormal(AD1105,VLOOKUP(Y1105,$AZ$1:$BD$4,4,FALSE),0,VLOOKUP(Y1105,$AZ$1:$BD$4,5,FALSE))</f>
        <v>36.257137856189779</v>
      </c>
      <c r="AF1105" s="29">
        <f t="shared" si="136"/>
        <v>-0.33333333333333331</v>
      </c>
      <c r="AG1105" s="29">
        <f t="shared" si="137"/>
        <v>-0.33333333333333331</v>
      </c>
      <c r="AH1105" s="28">
        <f t="shared" si="143"/>
        <v>-21.176666666666666</v>
      </c>
      <c r="AI1105" s="28">
        <f t="shared" si="140"/>
        <v>-21.176666666666666</v>
      </c>
      <c r="AJ1105" s="13">
        <f t="shared" ca="1" si="141"/>
        <v>-44.370594609666377</v>
      </c>
      <c r="AK1105" s="68">
        <v>1</v>
      </c>
      <c r="AL1105" s="68">
        <v>0</v>
      </c>
      <c r="AM1105" s="68" t="str">
        <f t="shared" si="142"/>
        <v>Anthropogenic_rivers</v>
      </c>
      <c r="AO1105" s="68"/>
      <c r="AP1105" s="68"/>
      <c r="AY1105" s="68"/>
      <c r="AZ1105" s="68"/>
    </row>
    <row r="1106" spans="1:52">
      <c r="A1106" s="27">
        <v>2643</v>
      </c>
      <c r="B1106" s="27" t="s">
        <v>1610</v>
      </c>
      <c r="C1106" s="27" t="s">
        <v>1164</v>
      </c>
      <c r="D1106" s="27">
        <v>13.097479999999999</v>
      </c>
      <c r="E1106" s="27">
        <v>-83.924490000000006</v>
      </c>
      <c r="F1106" s="27" t="s">
        <v>66</v>
      </c>
      <c r="G1106" s="27">
        <v>7</v>
      </c>
      <c r="H1106" s="27" t="s">
        <v>53</v>
      </c>
      <c r="I1106" s="27" t="s">
        <v>54</v>
      </c>
      <c r="J1106" s="27">
        <v>2005</v>
      </c>
      <c r="K1106" s="27" t="s">
        <v>1209</v>
      </c>
      <c r="L1106" s="27" t="s">
        <v>56</v>
      </c>
      <c r="M1106" s="27" t="s">
        <v>65</v>
      </c>
      <c r="N1106" s="27">
        <v>5</v>
      </c>
      <c r="O1106" s="27" t="s">
        <v>53</v>
      </c>
      <c r="P1106" s="27" t="s">
        <v>1402</v>
      </c>
      <c r="Q1106" s="27">
        <v>2017</v>
      </c>
      <c r="R1106" s="27"/>
      <c r="S1106" s="27" t="s">
        <v>53</v>
      </c>
      <c r="T1106" s="27"/>
      <c r="U1106" s="27"/>
      <c r="V1106" s="27" t="s">
        <v>1610</v>
      </c>
      <c r="W1106" s="27">
        <v>13.097479999999999</v>
      </c>
      <c r="X1106" s="27">
        <v>-83.924490000000006</v>
      </c>
      <c r="Y1106" s="27" t="s">
        <v>1983</v>
      </c>
      <c r="Z1106" s="27" t="s">
        <v>1977</v>
      </c>
      <c r="AA1106" s="27" t="s">
        <v>1928</v>
      </c>
      <c r="AB1106" s="28">
        <f t="shared" si="138"/>
        <v>71.933222222222227</v>
      </c>
      <c r="AC1106" s="28">
        <f ca="1">[3]!RandTruncNormal(AB1106,VLOOKUP(Y1106,$AZ$1:$BD$4,4,FALSE),0,VLOOKUP(Y1106,$AZ$1:$BD$4,5,FALSE))</f>
        <v>132.06347591467082</v>
      </c>
      <c r="AD1106" s="28">
        <f t="shared" si="139"/>
        <v>57.815444444444445</v>
      </c>
      <c r="AE1106" s="28">
        <f ca="1">[3]!RandTruncNormal(AD1106,VLOOKUP(Y1106,$AZ$1:$BD$4,4,FALSE),0,VLOOKUP(Y1106,$AZ$1:$BD$4,5,FALSE))</f>
        <v>91.441113349192051</v>
      </c>
      <c r="AF1106" s="29">
        <f t="shared" si="136"/>
        <v>-0.22222222222222221</v>
      </c>
      <c r="AG1106" s="29">
        <f t="shared" si="137"/>
        <v>-0.22222222222222221</v>
      </c>
      <c r="AH1106" s="28">
        <f t="shared" si="143"/>
        <v>-14.117777777777777</v>
      </c>
      <c r="AI1106" s="28">
        <f t="shared" si="140"/>
        <v>-14.117777777777777</v>
      </c>
      <c r="AJ1106" s="13">
        <f t="shared" ca="1" si="141"/>
        <v>-40.622362565478767</v>
      </c>
      <c r="AK1106" s="68">
        <v>1</v>
      </c>
      <c r="AL1106" s="68">
        <v>1</v>
      </c>
      <c r="AM1106" s="68" t="str">
        <f t="shared" si="142"/>
        <v>Anthropogenic_roads_rivers</v>
      </c>
      <c r="AO1106" s="68"/>
      <c r="AP1106" s="68"/>
      <c r="AY1106" s="68"/>
      <c r="AZ1106" s="68"/>
    </row>
    <row r="1107" spans="1:52">
      <c r="A1107" s="27">
        <v>2646</v>
      </c>
      <c r="B1107" s="27" t="s">
        <v>1611</v>
      </c>
      <c r="C1107" s="27" t="s">
        <v>1164</v>
      </c>
      <c r="D1107" s="27">
        <v>13.097659999999999</v>
      </c>
      <c r="E1107" s="27">
        <v>-84.434569999999994</v>
      </c>
      <c r="F1107" s="27" t="s">
        <v>66</v>
      </c>
      <c r="G1107" s="27">
        <v>7</v>
      </c>
      <c r="H1107" s="27" t="s">
        <v>53</v>
      </c>
      <c r="I1107" s="27" t="s">
        <v>54</v>
      </c>
      <c r="J1107" s="27">
        <v>2005</v>
      </c>
      <c r="K1107" s="27" t="s">
        <v>1110</v>
      </c>
      <c r="L1107" s="27" t="s">
        <v>56</v>
      </c>
      <c r="M1107" s="27" t="s">
        <v>65</v>
      </c>
      <c r="N1107" s="27">
        <v>3</v>
      </c>
      <c r="O1107" s="27" t="s">
        <v>53</v>
      </c>
      <c r="P1107" s="27" t="s">
        <v>57</v>
      </c>
      <c r="Q1107" s="27">
        <v>2015</v>
      </c>
      <c r="R1107" s="27" t="s">
        <v>732</v>
      </c>
      <c r="S1107" s="27" t="s">
        <v>53</v>
      </c>
      <c r="T1107" s="27"/>
      <c r="U1107" s="27"/>
      <c r="V1107" s="27" t="s">
        <v>1611</v>
      </c>
      <c r="W1107" s="27">
        <v>13.097659999999999</v>
      </c>
      <c r="X1107" s="27">
        <v>-84.434569999999994</v>
      </c>
      <c r="Y1107" s="27" t="s">
        <v>1983</v>
      </c>
      <c r="Z1107" s="27" t="s">
        <v>1977</v>
      </c>
      <c r="AA1107" s="27" t="s">
        <v>1928</v>
      </c>
      <c r="AB1107" s="28">
        <f t="shared" si="138"/>
        <v>71.933222222222227</v>
      </c>
      <c r="AC1107" s="28">
        <f ca="1">[3]!RandTruncNormal(AB1107,VLOOKUP(Y1107,$AZ$1:$BD$4,4,FALSE),0,VLOOKUP(Y1107,$AZ$1:$BD$4,5,FALSE))</f>
        <v>77.456342634081565</v>
      </c>
      <c r="AD1107" s="28">
        <f t="shared" si="139"/>
        <v>43.697666666666663</v>
      </c>
      <c r="AE1107" s="28">
        <f ca="1">[3]!RandTruncNormal(AD1107,VLOOKUP(Y1107,$AZ$1:$BD$4,4,FALSE),0,VLOOKUP(Y1107,$AZ$1:$BD$4,5,FALSE))</f>
        <v>45.177734227884123</v>
      </c>
      <c r="AF1107" s="29">
        <f t="shared" si="136"/>
        <v>-0.44444444444444442</v>
      </c>
      <c r="AG1107" s="29">
        <f t="shared" si="137"/>
        <v>-0.44444444444444442</v>
      </c>
      <c r="AH1107" s="28">
        <f t="shared" si="143"/>
        <v>-28.235555555555553</v>
      </c>
      <c r="AI1107" s="28">
        <f t="shared" si="140"/>
        <v>-28.235555555555553</v>
      </c>
      <c r="AJ1107" s="13">
        <f t="shared" ca="1" si="141"/>
        <v>-32.278608406197442</v>
      </c>
      <c r="AK1107" s="68">
        <v>0</v>
      </c>
      <c r="AL1107" s="68">
        <v>1</v>
      </c>
      <c r="AM1107" s="68" t="str">
        <f t="shared" si="142"/>
        <v>Anthopogenic_roads</v>
      </c>
      <c r="AO1107" s="68"/>
      <c r="AP1107" s="68"/>
      <c r="AY1107" s="68"/>
      <c r="AZ1107" s="68"/>
    </row>
    <row r="1108" spans="1:52">
      <c r="A1108" s="27">
        <v>2647</v>
      </c>
      <c r="B1108" s="27" t="s">
        <v>1612</v>
      </c>
      <c r="C1108" s="27" t="s">
        <v>1164</v>
      </c>
      <c r="D1108" s="27">
        <v>13.09774</v>
      </c>
      <c r="E1108" s="27">
        <v>-84.689610000000002</v>
      </c>
      <c r="F1108" s="27" t="s">
        <v>65</v>
      </c>
      <c r="G1108" s="27">
        <v>5</v>
      </c>
      <c r="H1108" s="27" t="s">
        <v>53</v>
      </c>
      <c r="I1108" s="27" t="s">
        <v>54</v>
      </c>
      <c r="J1108" s="27">
        <v>2005</v>
      </c>
      <c r="K1108" s="27" t="s">
        <v>1110</v>
      </c>
      <c r="L1108" s="27" t="s">
        <v>56</v>
      </c>
      <c r="M1108" s="27" t="s">
        <v>65</v>
      </c>
      <c r="N1108" s="27">
        <v>3</v>
      </c>
      <c r="O1108" s="27" t="s">
        <v>53</v>
      </c>
      <c r="P1108" s="27" t="s">
        <v>57</v>
      </c>
      <c r="Q1108" s="27">
        <v>2016</v>
      </c>
      <c r="R1108" s="27" t="s">
        <v>1471</v>
      </c>
      <c r="S1108" s="27" t="s">
        <v>53</v>
      </c>
      <c r="T1108" s="27"/>
      <c r="U1108" s="27"/>
      <c r="V1108" s="27" t="s">
        <v>1612</v>
      </c>
      <c r="W1108" s="27">
        <v>13.09774</v>
      </c>
      <c r="X1108" s="27">
        <v>-84.689610000000002</v>
      </c>
      <c r="Y1108" s="27" t="s">
        <v>1983</v>
      </c>
      <c r="Z1108" s="27" t="s">
        <v>1977</v>
      </c>
      <c r="AA1108" s="27" t="s">
        <v>1929</v>
      </c>
      <c r="AB1108" s="28">
        <f t="shared" si="138"/>
        <v>57.815444444444445</v>
      </c>
      <c r="AC1108" s="28">
        <f ca="1">[3]!RandTruncNormal(AB1108,VLOOKUP(Y1108,$AZ$1:$BD$4,4,FALSE),0,VLOOKUP(Y1108,$AZ$1:$BD$4,5,FALSE))</f>
        <v>62.524167346704978</v>
      </c>
      <c r="AD1108" s="28">
        <f t="shared" si="139"/>
        <v>43.697666666666663</v>
      </c>
      <c r="AE1108" s="28">
        <f ca="1">[3]!RandTruncNormal(AD1108,VLOOKUP(Y1108,$AZ$1:$BD$4,4,FALSE),0,VLOOKUP(Y1108,$AZ$1:$BD$4,5,FALSE))</f>
        <v>87.316230417387843</v>
      </c>
      <c r="AF1108" s="29">
        <f t="shared" si="136"/>
        <v>-0.22222222222222221</v>
      </c>
      <c r="AG1108" s="29">
        <f t="shared" si="137"/>
        <v>-0.22222222222222221</v>
      </c>
      <c r="AH1108" s="28">
        <f t="shared" si="143"/>
        <v>-14.117777777777777</v>
      </c>
      <c r="AI1108" s="28">
        <f t="shared" si="140"/>
        <v>-14.117777777777777</v>
      </c>
      <c r="AJ1108" s="13">
        <f t="shared" ca="1" si="141"/>
        <v>24.792063070682865</v>
      </c>
      <c r="AK1108" s="68">
        <v>0</v>
      </c>
      <c r="AL1108" s="68">
        <v>1</v>
      </c>
      <c r="AM1108" s="68" t="str">
        <f t="shared" si="142"/>
        <v>Anthopogenic_roads</v>
      </c>
      <c r="AO1108" s="68"/>
      <c r="AP1108" s="68"/>
      <c r="AY1108" s="68"/>
      <c r="AZ1108" s="68"/>
    </row>
    <row r="1109" spans="1:52">
      <c r="A1109" s="27">
        <v>2649</v>
      </c>
      <c r="B1109" s="27" t="s">
        <v>1613</v>
      </c>
      <c r="C1109" s="27" t="s">
        <v>1164</v>
      </c>
      <c r="D1109" s="27">
        <v>13.012409999999999</v>
      </c>
      <c r="E1109" s="27">
        <v>-83.753399999999999</v>
      </c>
      <c r="F1109" s="27" t="s">
        <v>65</v>
      </c>
      <c r="G1109" s="27">
        <v>6</v>
      </c>
      <c r="H1109" s="27" t="s">
        <v>53</v>
      </c>
      <c r="I1109" s="27" t="s">
        <v>54</v>
      </c>
      <c r="J1109" s="27">
        <v>2005</v>
      </c>
      <c r="K1109" s="27" t="s">
        <v>1209</v>
      </c>
      <c r="L1109" s="27" t="s">
        <v>56</v>
      </c>
      <c r="M1109" s="27" t="s">
        <v>65</v>
      </c>
      <c r="N1109" s="27">
        <v>4</v>
      </c>
      <c r="O1109" s="27" t="s">
        <v>56</v>
      </c>
      <c r="P1109" s="27" t="s">
        <v>870</v>
      </c>
      <c r="Q1109" s="27">
        <v>2014</v>
      </c>
      <c r="R1109" s="27"/>
      <c r="S1109" s="27" t="s">
        <v>56</v>
      </c>
      <c r="T1109" s="27"/>
      <c r="U1109" s="27"/>
      <c r="V1109" s="27" t="s">
        <v>1613</v>
      </c>
      <c r="W1109" s="27">
        <v>13.012409999999999</v>
      </c>
      <c r="X1109" s="27">
        <v>-83.753399999999999</v>
      </c>
      <c r="Y1109" s="27" t="s">
        <v>1983</v>
      </c>
      <c r="Z1109" s="27" t="s">
        <v>1977</v>
      </c>
      <c r="AA1109" s="27" t="s">
        <v>1929</v>
      </c>
      <c r="AB1109" s="28">
        <f t="shared" si="138"/>
        <v>64.87433333333334</v>
      </c>
      <c r="AC1109" s="28">
        <f ca="1">[3]!RandTruncNormal(AB1109,VLOOKUP(Y1109,$AZ$1:$BD$4,4,FALSE),0,VLOOKUP(Y1109,$AZ$1:$BD$4,5,FALSE))</f>
        <v>89.922493182629438</v>
      </c>
      <c r="AD1109" s="28">
        <f t="shared" si="139"/>
        <v>50.756555555555551</v>
      </c>
      <c r="AE1109" s="28">
        <f ca="1">[3]!RandTruncNormal(AD1109,VLOOKUP(Y1109,$AZ$1:$BD$4,4,FALSE),0,VLOOKUP(Y1109,$AZ$1:$BD$4,5,FALSE))</f>
        <v>109.77493721926072</v>
      </c>
      <c r="AF1109" s="29">
        <f t="shared" si="136"/>
        <v>-0.22222222222222221</v>
      </c>
      <c r="AG1109" s="29">
        <f t="shared" si="137"/>
        <v>-0.22222222222222221</v>
      </c>
      <c r="AH1109" s="28">
        <f t="shared" si="143"/>
        <v>-14.117777777777777</v>
      </c>
      <c r="AI1109" s="28">
        <f t="shared" si="140"/>
        <v>-14.117777777777777</v>
      </c>
      <c r="AJ1109" s="13">
        <f t="shared" ca="1" si="141"/>
        <v>19.852444036631283</v>
      </c>
      <c r="AK1109" s="68">
        <v>1</v>
      </c>
      <c r="AL1109" s="68">
        <v>0</v>
      </c>
      <c r="AM1109" s="68" t="str">
        <f t="shared" si="142"/>
        <v>Anthropogenic_rivers</v>
      </c>
      <c r="AO1109" s="68"/>
      <c r="AP1109" s="68"/>
      <c r="AY1109" s="68"/>
      <c r="AZ1109" s="68"/>
    </row>
    <row r="1110" spans="1:52">
      <c r="A1110" s="27">
        <v>2652</v>
      </c>
      <c r="B1110" s="27" t="s">
        <v>1614</v>
      </c>
      <c r="C1110" s="27" t="s">
        <v>1164</v>
      </c>
      <c r="D1110" s="27">
        <v>13.01262</v>
      </c>
      <c r="E1110" s="27">
        <v>-84.348690000000005</v>
      </c>
      <c r="F1110" s="27" t="s">
        <v>66</v>
      </c>
      <c r="G1110" s="27">
        <v>7</v>
      </c>
      <c r="H1110" s="27" t="s">
        <v>53</v>
      </c>
      <c r="I1110" s="27" t="s">
        <v>54</v>
      </c>
      <c r="J1110" s="27">
        <v>2005</v>
      </c>
      <c r="K1110" s="27" t="s">
        <v>1110</v>
      </c>
      <c r="L1110" s="27" t="s">
        <v>56</v>
      </c>
      <c r="M1110" s="27" t="s">
        <v>65</v>
      </c>
      <c r="N1110" s="27">
        <v>6</v>
      </c>
      <c r="O1110" s="27" t="s">
        <v>53</v>
      </c>
      <c r="P1110" s="27" t="s">
        <v>57</v>
      </c>
      <c r="Q1110" s="27">
        <v>2016</v>
      </c>
      <c r="R1110" s="27" t="s">
        <v>726</v>
      </c>
      <c r="S1110" s="27" t="s">
        <v>53</v>
      </c>
      <c r="T1110" s="27"/>
      <c r="U1110" s="27"/>
      <c r="V1110" s="27" t="s">
        <v>1614</v>
      </c>
      <c r="W1110" s="27">
        <v>13.01262</v>
      </c>
      <c r="X1110" s="27">
        <v>-84.348690000000005</v>
      </c>
      <c r="Y1110" s="27" t="s">
        <v>1983</v>
      </c>
      <c r="Z1110" s="27" t="s">
        <v>1977</v>
      </c>
      <c r="AA1110" s="27" t="s">
        <v>1929</v>
      </c>
      <c r="AB1110" s="28">
        <f t="shared" si="138"/>
        <v>71.933222222222227</v>
      </c>
      <c r="AC1110" s="28">
        <f ca="1">[3]!RandTruncNormal(AB1110,VLOOKUP(Y1110,$AZ$1:$BD$4,4,FALSE),0,VLOOKUP(Y1110,$AZ$1:$BD$4,5,FALSE))</f>
        <v>75.235973463459928</v>
      </c>
      <c r="AD1110" s="28">
        <f t="shared" si="139"/>
        <v>64.87433333333334</v>
      </c>
      <c r="AE1110" s="28">
        <f ca="1">[3]!RandTruncNormal(AD1110,VLOOKUP(Y1110,$AZ$1:$BD$4,4,FALSE),0,VLOOKUP(Y1110,$AZ$1:$BD$4,5,FALSE))</f>
        <v>45.677529459921359</v>
      </c>
      <c r="AF1110" s="29">
        <f t="shared" si="136"/>
        <v>-0.1111111111111111</v>
      </c>
      <c r="AG1110" s="29">
        <f t="shared" si="137"/>
        <v>0</v>
      </c>
      <c r="AH1110" s="28">
        <f t="shared" si="143"/>
        <v>0</v>
      </c>
      <c r="AI1110" s="28">
        <f t="shared" si="140"/>
        <v>-7.0588888888888883</v>
      </c>
      <c r="AJ1110" s="13">
        <f t="shared" ca="1" si="141"/>
        <v>-29.558444003538568</v>
      </c>
      <c r="AK1110" s="68">
        <v>1</v>
      </c>
      <c r="AL1110" s="68">
        <v>1</v>
      </c>
      <c r="AM1110" s="68" t="str">
        <f t="shared" si="142"/>
        <v>Anthropogenic_roads_rivers</v>
      </c>
      <c r="AO1110" s="68"/>
      <c r="AP1110" s="68"/>
      <c r="AY1110" s="68"/>
      <c r="AZ1110" s="68"/>
    </row>
    <row r="1111" spans="1:52">
      <c r="A1111" s="27">
        <v>2653</v>
      </c>
      <c r="B1111" s="27" t="s">
        <v>1615</v>
      </c>
      <c r="C1111" s="27" t="s">
        <v>1164</v>
      </c>
      <c r="D1111" s="27">
        <v>13.012729999999999</v>
      </c>
      <c r="E1111" s="27">
        <v>-84.603809999999996</v>
      </c>
      <c r="F1111" s="27" t="s">
        <v>65</v>
      </c>
      <c r="G1111" s="27">
        <v>5</v>
      </c>
      <c r="H1111" s="27" t="s">
        <v>53</v>
      </c>
      <c r="I1111" s="27" t="s">
        <v>54</v>
      </c>
      <c r="J1111" s="27">
        <v>2005</v>
      </c>
      <c r="K1111" s="27" t="s">
        <v>1110</v>
      </c>
      <c r="L1111" s="27" t="s">
        <v>56</v>
      </c>
      <c r="M1111" s="27" t="s">
        <v>65</v>
      </c>
      <c r="N1111" s="27">
        <v>4</v>
      </c>
      <c r="O1111" s="27" t="s">
        <v>53</v>
      </c>
      <c r="P1111" s="27" t="s">
        <v>57</v>
      </c>
      <c r="Q1111" s="27">
        <v>2016</v>
      </c>
      <c r="R1111" s="27" t="s">
        <v>1471</v>
      </c>
      <c r="S1111" s="27" t="s">
        <v>53</v>
      </c>
      <c r="T1111" s="27"/>
      <c r="U1111" s="27"/>
      <c r="V1111" s="27" t="s">
        <v>1615</v>
      </c>
      <c r="W1111" s="27">
        <v>13.012729999999999</v>
      </c>
      <c r="X1111" s="27">
        <v>-84.603809999999996</v>
      </c>
      <c r="Y1111" s="27" t="s">
        <v>1983</v>
      </c>
      <c r="Z1111" s="27" t="s">
        <v>1977</v>
      </c>
      <c r="AA1111" s="27" t="s">
        <v>1929</v>
      </c>
      <c r="AB1111" s="28">
        <f t="shared" si="138"/>
        <v>57.815444444444445</v>
      </c>
      <c r="AC1111" s="28">
        <f ca="1">[3]!RandTruncNormal(AB1111,VLOOKUP(Y1111,$AZ$1:$BD$4,4,FALSE),0,VLOOKUP(Y1111,$AZ$1:$BD$4,5,FALSE))</f>
        <v>38.702507809456314</v>
      </c>
      <c r="AD1111" s="28">
        <f t="shared" si="139"/>
        <v>50.756555555555551</v>
      </c>
      <c r="AE1111" s="28">
        <f ca="1">[3]!RandTruncNormal(AD1111,VLOOKUP(Y1111,$AZ$1:$BD$4,4,FALSE),0,VLOOKUP(Y1111,$AZ$1:$BD$4,5,FALSE))</f>
        <v>20.392149938689439</v>
      </c>
      <c r="AF1111" s="29">
        <f t="shared" si="136"/>
        <v>-0.1111111111111111</v>
      </c>
      <c r="AG1111" s="29">
        <f t="shared" si="137"/>
        <v>0</v>
      </c>
      <c r="AH1111" s="28">
        <f t="shared" si="143"/>
        <v>0</v>
      </c>
      <c r="AI1111" s="28">
        <f t="shared" si="140"/>
        <v>-7.0588888888888883</v>
      </c>
      <c r="AJ1111" s="13">
        <f t="shared" ca="1" si="141"/>
        <v>-18.310357870766875</v>
      </c>
      <c r="AK1111" s="68">
        <v>0</v>
      </c>
      <c r="AL1111" s="68">
        <v>0</v>
      </c>
      <c r="AM1111" s="68" t="str">
        <f t="shared" si="142"/>
        <v>Non-Anthropogenic</v>
      </c>
      <c r="AO1111" s="68"/>
      <c r="AP1111" s="68"/>
      <c r="AY1111" s="68"/>
      <c r="AZ1111" s="68"/>
    </row>
    <row r="1112" spans="1:52">
      <c r="A1112" s="27">
        <v>2654</v>
      </c>
      <c r="B1112" s="27" t="s">
        <v>1616</v>
      </c>
      <c r="C1112" s="27" t="s">
        <v>1164</v>
      </c>
      <c r="D1112" s="27">
        <v>11.5252</v>
      </c>
      <c r="E1112" s="27">
        <v>-83.840639999999993</v>
      </c>
      <c r="F1112" s="27" t="s">
        <v>66</v>
      </c>
      <c r="G1112" s="27">
        <v>9</v>
      </c>
      <c r="H1112" s="27" t="s">
        <v>53</v>
      </c>
      <c r="I1112" s="27" t="s">
        <v>54</v>
      </c>
      <c r="J1112" s="27">
        <v>2005</v>
      </c>
      <c r="K1112" s="27" t="s">
        <v>820</v>
      </c>
      <c r="L1112" s="27" t="s">
        <v>56</v>
      </c>
      <c r="M1112" s="27" t="s">
        <v>65</v>
      </c>
      <c r="N1112" s="27">
        <v>6</v>
      </c>
      <c r="O1112" s="27" t="s">
        <v>53</v>
      </c>
      <c r="P1112" s="27" t="s">
        <v>57</v>
      </c>
      <c r="Q1112" s="27">
        <v>2016</v>
      </c>
      <c r="R1112" s="27" t="s">
        <v>1494</v>
      </c>
      <c r="S1112" s="27" t="s">
        <v>53</v>
      </c>
      <c r="T1112" s="27"/>
      <c r="U1112" s="27"/>
      <c r="V1112" s="27" t="s">
        <v>1616</v>
      </c>
      <c r="W1112" s="27">
        <v>11.5252</v>
      </c>
      <c r="X1112" s="27">
        <v>-83.840639999999993</v>
      </c>
      <c r="Y1112" s="27" t="s">
        <v>1983</v>
      </c>
      <c r="Z1112" s="27" t="s">
        <v>1977</v>
      </c>
      <c r="AA1112" s="27" t="s">
        <v>1929</v>
      </c>
      <c r="AB1112" s="28">
        <f t="shared" si="138"/>
        <v>86.051000000000002</v>
      </c>
      <c r="AC1112" s="28">
        <f ca="1">[3]!RandTruncNormal(AB1112,VLOOKUP(Y1112,$AZ$1:$BD$4,4,FALSE),0,VLOOKUP(Y1112,$AZ$1:$BD$4,5,FALSE))</f>
        <v>67.665231490490299</v>
      </c>
      <c r="AD1112" s="28">
        <f t="shared" si="139"/>
        <v>64.87433333333334</v>
      </c>
      <c r="AE1112" s="28">
        <f ca="1">[3]!RandTruncNormal(AD1112,VLOOKUP(Y1112,$AZ$1:$BD$4,4,FALSE),0,VLOOKUP(Y1112,$AZ$1:$BD$4,5,FALSE))</f>
        <v>88.981287141757065</v>
      </c>
      <c r="AF1112" s="29">
        <f t="shared" si="136"/>
        <v>-0.33333333333333331</v>
      </c>
      <c r="AG1112" s="29">
        <f t="shared" si="137"/>
        <v>-0.33333333333333331</v>
      </c>
      <c r="AH1112" s="28">
        <f t="shared" si="143"/>
        <v>-21.176666666666666</v>
      </c>
      <c r="AI1112" s="28">
        <f t="shared" si="140"/>
        <v>-21.176666666666666</v>
      </c>
      <c r="AJ1112" s="13">
        <f t="shared" ca="1" si="141"/>
        <v>21.316055651266765</v>
      </c>
      <c r="AK1112" s="68">
        <v>0</v>
      </c>
      <c r="AL1112" s="68">
        <v>0</v>
      </c>
      <c r="AM1112" s="68" t="str">
        <f t="shared" si="142"/>
        <v>Non-Anthropogenic</v>
      </c>
      <c r="AO1112" s="68"/>
      <c r="AP1112" s="68"/>
      <c r="AY1112" s="68"/>
      <c r="AZ1112" s="68"/>
    </row>
    <row r="1113" spans="1:52">
      <c r="A1113" s="27">
        <v>2656</v>
      </c>
      <c r="B1113" s="27" t="s">
        <v>1617</v>
      </c>
      <c r="C1113" s="27" t="s">
        <v>1164</v>
      </c>
      <c r="D1113" s="27">
        <v>12.92745</v>
      </c>
      <c r="E1113" s="27">
        <v>-83.839510000000004</v>
      </c>
      <c r="F1113" s="27" t="s">
        <v>66</v>
      </c>
      <c r="G1113" s="27">
        <v>9</v>
      </c>
      <c r="H1113" s="27" t="s">
        <v>53</v>
      </c>
      <c r="I1113" s="27" t="s">
        <v>54</v>
      </c>
      <c r="J1113" s="27">
        <v>2005</v>
      </c>
      <c r="K1113" s="27" t="s">
        <v>1209</v>
      </c>
      <c r="L1113" s="27" t="s">
        <v>56</v>
      </c>
      <c r="M1113" s="27" t="s">
        <v>65</v>
      </c>
      <c r="N1113" s="27">
        <v>6</v>
      </c>
      <c r="O1113" s="27" t="s">
        <v>53</v>
      </c>
      <c r="P1113" s="27" t="s">
        <v>1402</v>
      </c>
      <c r="Q1113" s="27">
        <v>2017</v>
      </c>
      <c r="R1113" s="27"/>
      <c r="S1113" s="27" t="s">
        <v>53</v>
      </c>
      <c r="T1113" s="27"/>
      <c r="U1113" s="27"/>
      <c r="V1113" s="27" t="s">
        <v>1617</v>
      </c>
      <c r="W1113" s="27">
        <v>12.92745</v>
      </c>
      <c r="X1113" s="27">
        <v>-83.839510000000004</v>
      </c>
      <c r="Y1113" s="27" t="s">
        <v>1983</v>
      </c>
      <c r="Z1113" s="27" t="s">
        <v>1977</v>
      </c>
      <c r="AA1113" s="27" t="s">
        <v>1929</v>
      </c>
      <c r="AB1113" s="28">
        <f t="shared" si="138"/>
        <v>86.051000000000002</v>
      </c>
      <c r="AC1113" s="28">
        <f ca="1">[3]!RandTruncNormal(AB1113,VLOOKUP(Y1113,$AZ$1:$BD$4,4,FALSE),0,VLOOKUP(Y1113,$AZ$1:$BD$4,5,FALSE))</f>
        <v>83.501108074741126</v>
      </c>
      <c r="AD1113" s="28">
        <f t="shared" si="139"/>
        <v>64.87433333333334</v>
      </c>
      <c r="AE1113" s="28">
        <f ca="1">[3]!RandTruncNormal(AD1113,VLOOKUP(Y1113,$AZ$1:$BD$4,4,FALSE),0,VLOOKUP(Y1113,$AZ$1:$BD$4,5,FALSE))</f>
        <v>23.373084583203596</v>
      </c>
      <c r="AF1113" s="29">
        <f t="shared" si="136"/>
        <v>-0.33333333333333331</v>
      </c>
      <c r="AG1113" s="29">
        <f t="shared" si="137"/>
        <v>-0.33333333333333331</v>
      </c>
      <c r="AH1113" s="28">
        <f t="shared" si="143"/>
        <v>-21.176666666666666</v>
      </c>
      <c r="AI1113" s="28">
        <f t="shared" si="140"/>
        <v>-21.176666666666666</v>
      </c>
      <c r="AJ1113" s="13">
        <f t="shared" ca="1" si="141"/>
        <v>-60.128023491537533</v>
      </c>
      <c r="AK1113" s="68">
        <v>0</v>
      </c>
      <c r="AL1113" s="68">
        <v>0</v>
      </c>
      <c r="AM1113" s="68" t="str">
        <f t="shared" si="142"/>
        <v>Non-Anthropogenic</v>
      </c>
      <c r="AO1113" s="68"/>
      <c r="AP1113" s="68"/>
      <c r="AY1113" s="68"/>
      <c r="AZ1113" s="68"/>
    </row>
    <row r="1114" spans="1:52">
      <c r="A1114" s="27">
        <v>2657</v>
      </c>
      <c r="B1114" s="27" t="s">
        <v>1618</v>
      </c>
      <c r="C1114" s="27" t="s">
        <v>1164</v>
      </c>
      <c r="D1114" s="27">
        <v>12.92756</v>
      </c>
      <c r="E1114" s="27">
        <v>-84.094549999999998</v>
      </c>
      <c r="F1114" s="27" t="s">
        <v>66</v>
      </c>
      <c r="G1114" s="27">
        <v>8</v>
      </c>
      <c r="H1114" s="27" t="s">
        <v>53</v>
      </c>
      <c r="I1114" s="27" t="s">
        <v>54</v>
      </c>
      <c r="J1114" s="27">
        <v>2005</v>
      </c>
      <c r="K1114" s="27" t="s">
        <v>1209</v>
      </c>
      <c r="L1114" s="27" t="s">
        <v>56</v>
      </c>
      <c r="M1114" s="27" t="s">
        <v>66</v>
      </c>
      <c r="N1114" s="27">
        <v>9</v>
      </c>
      <c r="O1114" s="27" t="s">
        <v>53</v>
      </c>
      <c r="P1114" s="27" t="s">
        <v>57</v>
      </c>
      <c r="Q1114" s="27">
        <v>2016</v>
      </c>
      <c r="R1114" s="27" t="s">
        <v>1485</v>
      </c>
      <c r="S1114" s="27" t="s">
        <v>53</v>
      </c>
      <c r="T1114" s="27"/>
      <c r="U1114" s="27"/>
      <c r="V1114" s="27" t="s">
        <v>1618</v>
      </c>
      <c r="W1114" s="27">
        <v>12.92756</v>
      </c>
      <c r="X1114" s="27">
        <v>-84.094549999999998</v>
      </c>
      <c r="Y1114" s="27" t="s">
        <v>1983</v>
      </c>
      <c r="Z1114" s="27" t="s">
        <v>1982</v>
      </c>
      <c r="AA1114" s="27" t="s">
        <v>1929</v>
      </c>
      <c r="AB1114" s="28">
        <f t="shared" si="138"/>
        <v>78.992111111111114</v>
      </c>
      <c r="AC1114" s="28">
        <f ca="1">[3]!RandTruncNormal(AB1114,VLOOKUP(Y1114,$AZ$1:$BD$4,4,FALSE),0,VLOOKUP(Y1114,$AZ$1:$BD$4,5,FALSE))</f>
        <v>91.348016137764688</v>
      </c>
      <c r="AD1114" s="28">
        <f t="shared" si="139"/>
        <v>86.051000000000002</v>
      </c>
      <c r="AE1114" s="28">
        <f ca="1">[3]!RandTruncNormal(AD1114,VLOOKUP(Y1114,$AZ$1:$BD$4,4,FALSE),0,VLOOKUP(Y1114,$AZ$1:$BD$4,5,FALSE))</f>
        <v>71.697375435298596</v>
      </c>
      <c r="AF1114" s="29">
        <f t="shared" si="136"/>
        <v>0.1111111111111111</v>
      </c>
      <c r="AG1114" s="29">
        <f t="shared" si="137"/>
        <v>0</v>
      </c>
      <c r="AH1114" s="28">
        <f t="shared" si="143"/>
        <v>0</v>
      </c>
      <c r="AI1114" s="28">
        <f t="shared" si="140"/>
        <v>7.0588888888888883</v>
      </c>
      <c r="AJ1114" s="13">
        <f t="shared" ca="1" si="141"/>
        <v>-19.650640702466092</v>
      </c>
      <c r="AK1114" s="68">
        <v>0</v>
      </c>
      <c r="AL1114" s="68">
        <v>0</v>
      </c>
      <c r="AM1114" s="68" t="str">
        <f t="shared" si="142"/>
        <v>Non-Anthropogenic</v>
      </c>
      <c r="AO1114" s="68"/>
      <c r="AP1114" s="68"/>
      <c r="AY1114" s="68"/>
      <c r="AZ1114" s="68"/>
    </row>
    <row r="1115" spans="1:52">
      <c r="A1115" s="27">
        <v>2664</v>
      </c>
      <c r="B1115" s="27" t="s">
        <v>1619</v>
      </c>
      <c r="C1115" s="27" t="s">
        <v>1164</v>
      </c>
      <c r="D1115" s="27">
        <v>12.84262</v>
      </c>
      <c r="E1115" s="27">
        <v>-84.263689999999997</v>
      </c>
      <c r="F1115" s="27" t="s">
        <v>66</v>
      </c>
      <c r="G1115" s="27">
        <v>9</v>
      </c>
      <c r="H1115" s="27" t="s">
        <v>53</v>
      </c>
      <c r="I1115" s="27" t="s">
        <v>54</v>
      </c>
      <c r="J1115" s="27">
        <v>2005</v>
      </c>
      <c r="K1115" s="27" t="s">
        <v>1209</v>
      </c>
      <c r="L1115" s="27" t="s">
        <v>56</v>
      </c>
      <c r="M1115" s="27" t="s">
        <v>66</v>
      </c>
      <c r="N1115" s="27">
        <v>7</v>
      </c>
      <c r="O1115" s="27" t="s">
        <v>53</v>
      </c>
      <c r="P1115" s="27" t="s">
        <v>57</v>
      </c>
      <c r="Q1115" s="27">
        <v>2016</v>
      </c>
      <c r="R1115" s="27" t="s">
        <v>1258</v>
      </c>
      <c r="S1115" s="27" t="s">
        <v>53</v>
      </c>
      <c r="T1115" s="27"/>
      <c r="U1115" s="27"/>
      <c r="V1115" s="27" t="s">
        <v>1619</v>
      </c>
      <c r="W1115" s="27">
        <v>12.84262</v>
      </c>
      <c r="X1115" s="27">
        <v>-84.263689999999997</v>
      </c>
      <c r="Y1115" s="27" t="s">
        <v>1983</v>
      </c>
      <c r="Z1115" s="27" t="s">
        <v>1977</v>
      </c>
      <c r="AA1115" s="27" t="s">
        <v>1929</v>
      </c>
      <c r="AB1115" s="28">
        <f t="shared" si="138"/>
        <v>86.051000000000002</v>
      </c>
      <c r="AC1115" s="28">
        <f ca="1">[3]!RandTruncNormal(AB1115,VLOOKUP(Y1115,$AZ$1:$BD$4,4,FALSE),0,VLOOKUP(Y1115,$AZ$1:$BD$4,5,FALSE))</f>
        <v>51.499266379185705</v>
      </c>
      <c r="AD1115" s="28">
        <f t="shared" si="139"/>
        <v>71.933222222222227</v>
      </c>
      <c r="AE1115" s="28">
        <f ca="1">[3]!RandTruncNormal(AD1115,VLOOKUP(Y1115,$AZ$1:$BD$4,4,FALSE),0,VLOOKUP(Y1115,$AZ$1:$BD$4,5,FALSE))</f>
        <v>76.03978973839925</v>
      </c>
      <c r="AF1115" s="29">
        <f t="shared" si="136"/>
        <v>-0.22222222222222221</v>
      </c>
      <c r="AG1115" s="29">
        <f t="shared" si="137"/>
        <v>-0.22222222222222221</v>
      </c>
      <c r="AH1115" s="28">
        <f t="shared" si="143"/>
        <v>-14.117777777777777</v>
      </c>
      <c r="AI1115" s="28">
        <f t="shared" si="140"/>
        <v>-14.117777777777777</v>
      </c>
      <c r="AJ1115" s="13">
        <f t="shared" ca="1" si="141"/>
        <v>24.540523359213545</v>
      </c>
      <c r="AK1115" s="68">
        <v>0</v>
      </c>
      <c r="AL1115" s="68">
        <v>0</v>
      </c>
      <c r="AM1115" s="68" t="str">
        <f t="shared" si="142"/>
        <v>Non-Anthropogenic</v>
      </c>
      <c r="AO1115" s="68"/>
      <c r="AP1115" s="68"/>
      <c r="AY1115" s="68"/>
      <c r="AZ1115" s="68"/>
    </row>
    <row r="1116" spans="1:52">
      <c r="A1116" s="27">
        <v>2665</v>
      </c>
      <c r="B1116" s="27" t="s">
        <v>1620</v>
      </c>
      <c r="C1116" s="27" t="s">
        <v>1164</v>
      </c>
      <c r="D1116" s="27">
        <v>11.5261</v>
      </c>
      <c r="E1116" s="27">
        <v>-84.094880000000003</v>
      </c>
      <c r="F1116" s="27" t="s">
        <v>66</v>
      </c>
      <c r="G1116" s="27">
        <v>9</v>
      </c>
      <c r="H1116" s="27" t="s">
        <v>53</v>
      </c>
      <c r="I1116" s="27" t="s">
        <v>54</v>
      </c>
      <c r="J1116" s="27">
        <v>2005</v>
      </c>
      <c r="K1116" s="27" t="s">
        <v>820</v>
      </c>
      <c r="L1116" s="27" t="s">
        <v>56</v>
      </c>
      <c r="M1116" s="27" t="s">
        <v>65</v>
      </c>
      <c r="N1116" s="27">
        <v>6</v>
      </c>
      <c r="O1116" s="27" t="s">
        <v>53</v>
      </c>
      <c r="P1116" s="27" t="s">
        <v>57</v>
      </c>
      <c r="Q1116" s="27">
        <v>2016</v>
      </c>
      <c r="R1116" s="27" t="s">
        <v>1496</v>
      </c>
      <c r="S1116" s="27" t="s">
        <v>53</v>
      </c>
      <c r="T1116" s="27"/>
      <c r="U1116" s="27"/>
      <c r="V1116" s="27" t="s">
        <v>1620</v>
      </c>
      <c r="W1116" s="27">
        <v>11.5261</v>
      </c>
      <c r="X1116" s="27">
        <v>-84.094880000000003</v>
      </c>
      <c r="Y1116" s="27" t="s">
        <v>1983</v>
      </c>
      <c r="Z1116" s="27" t="s">
        <v>1977</v>
      </c>
      <c r="AA1116" s="27" t="s">
        <v>1929</v>
      </c>
      <c r="AB1116" s="28">
        <f t="shared" si="138"/>
        <v>86.051000000000002</v>
      </c>
      <c r="AC1116" s="28">
        <f ca="1">[3]!RandTruncNormal(AB1116,VLOOKUP(Y1116,$AZ$1:$BD$4,4,FALSE),0,VLOOKUP(Y1116,$AZ$1:$BD$4,5,FALSE))</f>
        <v>65.078445318243439</v>
      </c>
      <c r="AD1116" s="28">
        <f t="shared" si="139"/>
        <v>64.87433333333334</v>
      </c>
      <c r="AE1116" s="28">
        <f ca="1">[3]!RandTruncNormal(AD1116,VLOOKUP(Y1116,$AZ$1:$BD$4,4,FALSE),0,VLOOKUP(Y1116,$AZ$1:$BD$4,5,FALSE))</f>
        <v>59.466557132295399</v>
      </c>
      <c r="AF1116" s="29">
        <f t="shared" si="136"/>
        <v>-0.33333333333333331</v>
      </c>
      <c r="AG1116" s="29">
        <f t="shared" si="137"/>
        <v>-0.33333333333333331</v>
      </c>
      <c r="AH1116" s="28">
        <f t="shared" si="143"/>
        <v>-21.176666666666666</v>
      </c>
      <c r="AI1116" s="28">
        <f t="shared" si="140"/>
        <v>-21.176666666666666</v>
      </c>
      <c r="AJ1116" s="13">
        <f t="shared" ca="1" si="141"/>
        <v>-5.6118881859480396</v>
      </c>
      <c r="AK1116" s="68">
        <v>1</v>
      </c>
      <c r="AL1116" s="68">
        <v>0</v>
      </c>
      <c r="AM1116" s="68" t="str">
        <f t="shared" si="142"/>
        <v>Anthropogenic_rivers</v>
      </c>
      <c r="AO1116" s="68"/>
      <c r="AP1116" s="68"/>
      <c r="AY1116" s="68"/>
      <c r="AZ1116" s="68"/>
    </row>
    <row r="1117" spans="1:52">
      <c r="A1117" s="27">
        <v>2668</v>
      </c>
      <c r="B1117" s="27" t="s">
        <v>1621</v>
      </c>
      <c r="C1117" s="27" t="s">
        <v>1164</v>
      </c>
      <c r="D1117" s="27">
        <v>12.842879999999999</v>
      </c>
      <c r="E1117" s="27">
        <v>-85.029070000000004</v>
      </c>
      <c r="F1117" s="27" t="s">
        <v>65</v>
      </c>
      <c r="G1117" s="27">
        <v>6</v>
      </c>
      <c r="H1117" s="27" t="s">
        <v>53</v>
      </c>
      <c r="I1117" s="27" t="s">
        <v>54</v>
      </c>
      <c r="J1117" s="27">
        <v>2005</v>
      </c>
      <c r="K1117" s="27" t="s">
        <v>1110</v>
      </c>
      <c r="L1117" s="27" t="s">
        <v>56</v>
      </c>
      <c r="M1117" s="27" t="s">
        <v>65</v>
      </c>
      <c r="N1117" s="27">
        <v>3</v>
      </c>
      <c r="O1117" s="27" t="s">
        <v>53</v>
      </c>
      <c r="P1117" s="27" t="s">
        <v>57</v>
      </c>
      <c r="Q1117" s="27">
        <v>2015</v>
      </c>
      <c r="R1117" s="27" t="s">
        <v>1622</v>
      </c>
      <c r="S1117" s="27" t="s">
        <v>53</v>
      </c>
      <c r="T1117" s="27"/>
      <c r="U1117" s="27"/>
      <c r="V1117" s="27" t="s">
        <v>1621</v>
      </c>
      <c r="W1117" s="27">
        <v>12.842879999999999</v>
      </c>
      <c r="X1117" s="27">
        <v>-85.029070000000004</v>
      </c>
      <c r="Y1117" s="27" t="s">
        <v>1983</v>
      </c>
      <c r="Z1117" s="27" t="s">
        <v>1977</v>
      </c>
      <c r="AA1117" s="27" t="s">
        <v>1929</v>
      </c>
      <c r="AB1117" s="28">
        <f t="shared" si="138"/>
        <v>64.87433333333334</v>
      </c>
      <c r="AC1117" s="28">
        <f ca="1">[3]!RandTruncNormal(AB1117,VLOOKUP(Y1117,$AZ$1:$BD$4,4,FALSE),0,VLOOKUP(Y1117,$AZ$1:$BD$4,5,FALSE))</f>
        <v>72.911851551151855</v>
      </c>
      <c r="AD1117" s="28">
        <f t="shared" si="139"/>
        <v>43.697666666666663</v>
      </c>
      <c r="AE1117" s="28">
        <f ca="1">[3]!RandTruncNormal(AD1117,VLOOKUP(Y1117,$AZ$1:$BD$4,4,FALSE),0,VLOOKUP(Y1117,$AZ$1:$BD$4,5,FALSE))</f>
        <v>58.841560002183265</v>
      </c>
      <c r="AF1117" s="29">
        <f t="shared" si="136"/>
        <v>-0.33333333333333331</v>
      </c>
      <c r="AG1117" s="29">
        <f t="shared" si="137"/>
        <v>-0.33333333333333331</v>
      </c>
      <c r="AH1117" s="28">
        <f t="shared" si="143"/>
        <v>-21.176666666666666</v>
      </c>
      <c r="AI1117" s="28">
        <f t="shared" si="140"/>
        <v>-21.176666666666666</v>
      </c>
      <c r="AJ1117" s="13">
        <f t="shared" ca="1" si="141"/>
        <v>-14.070291548968591</v>
      </c>
      <c r="AK1117" s="68">
        <v>0</v>
      </c>
      <c r="AL1117" s="68">
        <v>0</v>
      </c>
      <c r="AM1117" s="68" t="str">
        <f t="shared" si="142"/>
        <v>Non-Anthropogenic</v>
      </c>
      <c r="AO1117" s="68"/>
      <c r="AP1117" s="68"/>
      <c r="AY1117" s="68"/>
      <c r="AZ1117" s="68"/>
    </row>
    <row r="1118" spans="1:52">
      <c r="A1118" s="27">
        <v>2669</v>
      </c>
      <c r="B1118" s="27" t="s">
        <v>1623</v>
      </c>
      <c r="C1118" s="27" t="s">
        <v>1164</v>
      </c>
      <c r="D1118" s="27">
        <v>12.75741</v>
      </c>
      <c r="E1118" s="27">
        <v>-83.669520000000006</v>
      </c>
      <c r="F1118" s="27" t="s">
        <v>66</v>
      </c>
      <c r="G1118" s="27">
        <v>9</v>
      </c>
      <c r="H1118" s="27" t="s">
        <v>53</v>
      </c>
      <c r="I1118" s="27" t="s">
        <v>54</v>
      </c>
      <c r="J1118" s="27">
        <v>2005</v>
      </c>
      <c r="K1118" s="27" t="s">
        <v>1209</v>
      </c>
      <c r="L1118" s="27" t="s">
        <v>56</v>
      </c>
      <c r="M1118" s="27" t="s">
        <v>66</v>
      </c>
      <c r="N1118" s="27">
        <v>9</v>
      </c>
      <c r="O1118" s="27" t="s">
        <v>53</v>
      </c>
      <c r="P1118" s="27" t="s">
        <v>57</v>
      </c>
      <c r="Q1118" s="27">
        <v>2016</v>
      </c>
      <c r="R1118" s="27" t="s">
        <v>1282</v>
      </c>
      <c r="S1118" s="27" t="s">
        <v>53</v>
      </c>
      <c r="T1118" s="27"/>
      <c r="U1118" s="27"/>
      <c r="V1118" s="27" t="s">
        <v>1623</v>
      </c>
      <c r="W1118" s="27">
        <v>12.75741</v>
      </c>
      <c r="X1118" s="27">
        <v>-83.669520000000006</v>
      </c>
      <c r="Y1118" s="27" t="s">
        <v>1983</v>
      </c>
      <c r="Z1118" s="27" t="s">
        <v>1979</v>
      </c>
      <c r="AA1118" s="27" t="s">
        <v>1929</v>
      </c>
      <c r="AB1118" s="28">
        <f t="shared" si="138"/>
        <v>86.051000000000002</v>
      </c>
      <c r="AC1118" s="28">
        <f ca="1">[3]!RandTruncNormal(AB1118,VLOOKUP(Y1118,$AZ$1:$BD$4,4,FALSE),0,VLOOKUP(Y1118,$AZ$1:$BD$4,5,FALSE))</f>
        <v>133.17820231698244</v>
      </c>
      <c r="AD1118" s="28">
        <f t="shared" si="139"/>
        <v>86.051000000000002</v>
      </c>
      <c r="AE1118" s="28">
        <f ca="1">[3]!RandTruncNormal(AD1118,VLOOKUP(Y1118,$AZ$1:$BD$4,4,FALSE),0,VLOOKUP(Y1118,$AZ$1:$BD$4,5,FALSE))</f>
        <v>133.07028970895229</v>
      </c>
      <c r="AF1118" s="29">
        <f t="shared" si="136"/>
        <v>0</v>
      </c>
      <c r="AG1118" s="29">
        <f t="shared" si="137"/>
        <v>0</v>
      </c>
      <c r="AH1118" s="28">
        <f t="shared" si="143"/>
        <v>0</v>
      </c>
      <c r="AI1118" s="28">
        <f t="shared" si="140"/>
        <v>0</v>
      </c>
      <c r="AJ1118" s="13">
        <f t="shared" ca="1" si="141"/>
        <v>-0.10791260803014779</v>
      </c>
      <c r="AK1118" s="68">
        <v>0</v>
      </c>
      <c r="AL1118" s="68">
        <v>0</v>
      </c>
      <c r="AM1118" s="68" t="str">
        <f t="shared" si="142"/>
        <v>Non-Anthropogenic</v>
      </c>
      <c r="AO1118" s="68"/>
      <c r="AP1118" s="68"/>
      <c r="AY1118" s="68"/>
      <c r="AZ1118" s="68"/>
    </row>
    <row r="1119" spans="1:52">
      <c r="A1119" s="27">
        <v>2670</v>
      </c>
      <c r="B1119" s="27" t="s">
        <v>1624</v>
      </c>
      <c r="C1119" s="27" t="s">
        <v>1164</v>
      </c>
      <c r="D1119" s="27">
        <v>11.057410000000001</v>
      </c>
      <c r="E1119" s="27">
        <v>-84.137420000000006</v>
      </c>
      <c r="F1119" s="27" t="s">
        <v>66</v>
      </c>
      <c r="G1119" s="27">
        <v>9</v>
      </c>
      <c r="H1119" s="27" t="s">
        <v>53</v>
      </c>
      <c r="I1119" s="27" t="s">
        <v>54</v>
      </c>
      <c r="J1119" s="27">
        <v>2005</v>
      </c>
      <c r="K1119" s="27" t="s">
        <v>1209</v>
      </c>
      <c r="L1119" s="27" t="s">
        <v>56</v>
      </c>
      <c r="M1119" s="27" t="s">
        <v>66</v>
      </c>
      <c r="N1119" s="27">
        <v>9</v>
      </c>
      <c r="O1119" s="27" t="s">
        <v>53</v>
      </c>
      <c r="P1119" s="27" t="s">
        <v>57</v>
      </c>
      <c r="Q1119" s="27">
        <v>2016</v>
      </c>
      <c r="R1119" s="27" t="s">
        <v>1279</v>
      </c>
      <c r="S1119" s="27" t="s">
        <v>53</v>
      </c>
      <c r="T1119" s="27"/>
      <c r="U1119" s="27"/>
      <c r="V1119" s="27" t="s">
        <v>1624</v>
      </c>
      <c r="W1119" s="27">
        <v>11.057410000000001</v>
      </c>
      <c r="X1119" s="27">
        <v>-84.137420000000006</v>
      </c>
      <c r="Y1119" s="27" t="s">
        <v>1983</v>
      </c>
      <c r="Z1119" s="27" t="s">
        <v>1979</v>
      </c>
      <c r="AA1119" s="27" t="s">
        <v>1929</v>
      </c>
      <c r="AB1119" s="28">
        <f t="shared" si="138"/>
        <v>86.051000000000002</v>
      </c>
      <c r="AC1119" s="28">
        <f ca="1">[3]!RandTruncNormal(AB1119,VLOOKUP(Y1119,$AZ$1:$BD$4,4,FALSE),0,VLOOKUP(Y1119,$AZ$1:$BD$4,5,FALSE))</f>
        <v>97.325918794492253</v>
      </c>
      <c r="AD1119" s="28">
        <f t="shared" si="139"/>
        <v>86.051000000000002</v>
      </c>
      <c r="AE1119" s="28">
        <f ca="1">[3]!RandTruncNormal(AD1119,VLOOKUP(Y1119,$AZ$1:$BD$4,4,FALSE),0,VLOOKUP(Y1119,$AZ$1:$BD$4,5,FALSE))</f>
        <v>102.39690703683397</v>
      </c>
      <c r="AF1119" s="29">
        <f t="shared" si="136"/>
        <v>0</v>
      </c>
      <c r="AG1119" s="29">
        <f t="shared" si="137"/>
        <v>0</v>
      </c>
      <c r="AH1119" s="28">
        <f t="shared" si="143"/>
        <v>0</v>
      </c>
      <c r="AI1119" s="28">
        <f t="shared" si="140"/>
        <v>0</v>
      </c>
      <c r="AJ1119" s="13">
        <f t="shared" ca="1" si="141"/>
        <v>5.0709882423417127</v>
      </c>
      <c r="AK1119" s="68">
        <v>0</v>
      </c>
      <c r="AL1119" s="68">
        <v>0</v>
      </c>
      <c r="AM1119" s="68" t="str">
        <f t="shared" si="142"/>
        <v>Non-Anthropogenic</v>
      </c>
      <c r="AO1119" s="68"/>
      <c r="AP1119" s="68"/>
      <c r="AY1119" s="68"/>
      <c r="AZ1119" s="68"/>
    </row>
    <row r="1120" spans="1:52">
      <c r="A1120" s="27">
        <v>2671</v>
      </c>
      <c r="B1120" s="27" t="s">
        <v>1625</v>
      </c>
      <c r="C1120" s="27" t="s">
        <v>1164</v>
      </c>
      <c r="D1120" s="27">
        <v>11.48265</v>
      </c>
      <c r="E1120" s="27">
        <v>-83.840190000000007</v>
      </c>
      <c r="F1120" s="27" t="s">
        <v>66</v>
      </c>
      <c r="G1120" s="27">
        <v>9</v>
      </c>
      <c r="H1120" s="27" t="s">
        <v>53</v>
      </c>
      <c r="I1120" s="27" t="s">
        <v>54</v>
      </c>
      <c r="J1120" s="27">
        <v>2005</v>
      </c>
      <c r="K1120" s="27" t="s">
        <v>1209</v>
      </c>
      <c r="L1120" s="27" t="s">
        <v>56</v>
      </c>
      <c r="M1120" s="27" t="s">
        <v>66</v>
      </c>
      <c r="N1120" s="27">
        <v>9</v>
      </c>
      <c r="O1120" s="27" t="s">
        <v>53</v>
      </c>
      <c r="P1120" s="27" t="s">
        <v>57</v>
      </c>
      <c r="Q1120" s="27">
        <v>2016</v>
      </c>
      <c r="R1120" s="27" t="s">
        <v>1626</v>
      </c>
      <c r="S1120" s="27" t="s">
        <v>53</v>
      </c>
      <c r="T1120" s="27"/>
      <c r="U1120" s="27"/>
      <c r="V1120" s="27" t="s">
        <v>1625</v>
      </c>
      <c r="W1120" s="27">
        <v>11.48265</v>
      </c>
      <c r="X1120" s="27">
        <v>-83.840190000000007</v>
      </c>
      <c r="Y1120" s="27" t="s">
        <v>1983</v>
      </c>
      <c r="Z1120" s="27" t="s">
        <v>1979</v>
      </c>
      <c r="AA1120" s="27" t="s">
        <v>1929</v>
      </c>
      <c r="AB1120" s="28">
        <f t="shared" si="138"/>
        <v>86.051000000000002</v>
      </c>
      <c r="AC1120" s="28">
        <f ca="1">[3]!RandTruncNormal(AB1120,VLOOKUP(Y1120,$AZ$1:$BD$4,4,FALSE),0,VLOOKUP(Y1120,$AZ$1:$BD$4,5,FALSE))</f>
        <v>107.52738043327798</v>
      </c>
      <c r="AD1120" s="28">
        <f t="shared" si="139"/>
        <v>86.051000000000002</v>
      </c>
      <c r="AE1120" s="28">
        <f ca="1">[3]!RandTruncNormal(AD1120,VLOOKUP(Y1120,$AZ$1:$BD$4,4,FALSE),0,VLOOKUP(Y1120,$AZ$1:$BD$4,5,FALSE))</f>
        <v>113.12760060153656</v>
      </c>
      <c r="AF1120" s="29">
        <f t="shared" si="136"/>
        <v>0</v>
      </c>
      <c r="AG1120" s="29">
        <f t="shared" si="137"/>
        <v>0</v>
      </c>
      <c r="AH1120" s="28">
        <f t="shared" si="143"/>
        <v>0</v>
      </c>
      <c r="AI1120" s="28">
        <f t="shared" si="140"/>
        <v>0</v>
      </c>
      <c r="AJ1120" s="13">
        <f t="shared" ca="1" si="141"/>
        <v>5.6002201682585735</v>
      </c>
      <c r="AK1120" s="68">
        <v>1</v>
      </c>
      <c r="AL1120" s="68">
        <v>0</v>
      </c>
      <c r="AM1120" s="68" t="str">
        <f t="shared" si="142"/>
        <v>Anthropogenic_rivers</v>
      </c>
      <c r="AO1120" s="68"/>
      <c r="AP1120" s="68"/>
      <c r="AY1120" s="68"/>
      <c r="AZ1120" s="68"/>
    </row>
    <row r="1121" spans="1:52">
      <c r="A1121" s="27">
        <v>2672</v>
      </c>
      <c r="B1121" s="27" t="s">
        <v>1627</v>
      </c>
      <c r="C1121" s="27" t="s">
        <v>1164</v>
      </c>
      <c r="D1121" s="27">
        <v>12.503159999999999</v>
      </c>
      <c r="E1121" s="27">
        <v>-84.73151</v>
      </c>
      <c r="F1121" s="27" t="s">
        <v>66</v>
      </c>
      <c r="G1121" s="27">
        <v>9</v>
      </c>
      <c r="H1121" s="27" t="s">
        <v>53</v>
      </c>
      <c r="I1121" s="27" t="s">
        <v>54</v>
      </c>
      <c r="J1121" s="27">
        <v>2005</v>
      </c>
      <c r="K1121" s="27" t="s">
        <v>1110</v>
      </c>
      <c r="L1121" s="27" t="s">
        <v>56</v>
      </c>
      <c r="M1121" s="27" t="s">
        <v>65</v>
      </c>
      <c r="N1121" s="27">
        <v>4</v>
      </c>
      <c r="O1121" s="27" t="s">
        <v>53</v>
      </c>
      <c r="P1121" s="27" t="s">
        <v>57</v>
      </c>
      <c r="Q1121" s="27">
        <v>2016</v>
      </c>
      <c r="R1121" s="27" t="s">
        <v>1369</v>
      </c>
      <c r="S1121" s="27" t="s">
        <v>53</v>
      </c>
      <c r="T1121" s="27"/>
      <c r="U1121" s="27"/>
      <c r="V1121" s="27" t="s">
        <v>1627</v>
      </c>
      <c r="W1121" s="27">
        <v>12.503159999999999</v>
      </c>
      <c r="X1121" s="27">
        <v>-84.73151</v>
      </c>
      <c r="Y1121" s="27" t="s">
        <v>1983</v>
      </c>
      <c r="Z1121" s="27" t="s">
        <v>1977</v>
      </c>
      <c r="AA1121" s="27" t="s">
        <v>1928</v>
      </c>
      <c r="AB1121" s="28">
        <f t="shared" si="138"/>
        <v>86.051000000000002</v>
      </c>
      <c r="AC1121" s="28">
        <f ca="1">[3]!RandTruncNormal(AB1121,VLOOKUP(Y1121,$AZ$1:$BD$4,4,FALSE),0,VLOOKUP(Y1121,$AZ$1:$BD$4,5,FALSE))</f>
        <v>82.725867739167981</v>
      </c>
      <c r="AD1121" s="28">
        <f t="shared" si="139"/>
        <v>50.756555555555551</v>
      </c>
      <c r="AE1121" s="28">
        <f ca="1">[3]!RandTruncNormal(AD1121,VLOOKUP(Y1121,$AZ$1:$BD$4,4,FALSE),0,VLOOKUP(Y1121,$AZ$1:$BD$4,5,FALSE))</f>
        <v>34.059302258679431</v>
      </c>
      <c r="AF1121" s="29">
        <f t="shared" si="136"/>
        <v>-0.55555555555555558</v>
      </c>
      <c r="AG1121" s="29">
        <f t="shared" si="137"/>
        <v>-0.55555555555555558</v>
      </c>
      <c r="AH1121" s="28">
        <f t="shared" si="143"/>
        <v>-35.294444444444444</v>
      </c>
      <c r="AI1121" s="28">
        <f t="shared" si="140"/>
        <v>-35.294444444444444</v>
      </c>
      <c r="AJ1121" s="13">
        <f t="shared" ca="1" si="141"/>
        <v>-48.666565480488551</v>
      </c>
      <c r="AK1121" s="68">
        <v>0</v>
      </c>
      <c r="AL1121" s="68">
        <v>1</v>
      </c>
      <c r="AM1121" s="68" t="str">
        <f t="shared" si="142"/>
        <v>Anthopogenic_roads</v>
      </c>
      <c r="AO1121" s="68"/>
      <c r="AP1121" s="68"/>
      <c r="AY1121" s="68"/>
      <c r="AZ1121" s="68"/>
    </row>
    <row r="1122" spans="1:52">
      <c r="A1122" s="27">
        <v>2673</v>
      </c>
      <c r="B1122" s="27" t="s">
        <v>1628</v>
      </c>
      <c r="C1122" s="27" t="s">
        <v>1164</v>
      </c>
      <c r="D1122" s="27">
        <v>12.75752</v>
      </c>
      <c r="E1122" s="27">
        <v>-83.92456</v>
      </c>
      <c r="F1122" s="27" t="s">
        <v>66</v>
      </c>
      <c r="G1122" s="27">
        <v>9</v>
      </c>
      <c r="H1122" s="27" t="s">
        <v>53</v>
      </c>
      <c r="I1122" s="27" t="s">
        <v>54</v>
      </c>
      <c r="J1122" s="27">
        <v>2005</v>
      </c>
      <c r="K1122" s="27" t="s">
        <v>1209</v>
      </c>
      <c r="L1122" s="27" t="s">
        <v>56</v>
      </c>
      <c r="M1122" s="27" t="s">
        <v>66</v>
      </c>
      <c r="N1122" s="27">
        <v>7</v>
      </c>
      <c r="O1122" s="27" t="s">
        <v>53</v>
      </c>
      <c r="P1122" s="27" t="s">
        <v>57</v>
      </c>
      <c r="Q1122" s="27">
        <v>2016</v>
      </c>
      <c r="R1122" s="27" t="s">
        <v>1500</v>
      </c>
      <c r="S1122" s="27" t="s">
        <v>53</v>
      </c>
      <c r="T1122" s="27"/>
      <c r="U1122" s="27"/>
      <c r="V1122" s="27" t="s">
        <v>1628</v>
      </c>
      <c r="W1122" s="27">
        <v>12.75752</v>
      </c>
      <c r="X1122" s="27">
        <v>-83.92456</v>
      </c>
      <c r="Y1122" s="27" t="s">
        <v>1983</v>
      </c>
      <c r="Z1122" s="27" t="s">
        <v>1977</v>
      </c>
      <c r="AA1122" s="27" t="s">
        <v>1929</v>
      </c>
      <c r="AB1122" s="28">
        <f t="shared" si="138"/>
        <v>86.051000000000002</v>
      </c>
      <c r="AC1122" s="28">
        <f ca="1">[3]!RandTruncNormal(AB1122,VLOOKUP(Y1122,$AZ$1:$BD$4,4,FALSE),0,VLOOKUP(Y1122,$AZ$1:$BD$4,5,FALSE))</f>
        <v>87.737837304380037</v>
      </c>
      <c r="AD1122" s="28">
        <f t="shared" si="139"/>
        <v>71.933222222222227</v>
      </c>
      <c r="AE1122" s="28">
        <f ca="1">[3]!RandTruncNormal(AD1122,VLOOKUP(Y1122,$AZ$1:$BD$4,4,FALSE),0,VLOOKUP(Y1122,$AZ$1:$BD$4,5,FALSE))</f>
        <v>48.004945505544264</v>
      </c>
      <c r="AF1122" s="29">
        <f t="shared" si="136"/>
        <v>-0.22222222222222221</v>
      </c>
      <c r="AG1122" s="29">
        <f t="shared" si="137"/>
        <v>-0.22222222222222221</v>
      </c>
      <c r="AH1122" s="28">
        <f t="shared" si="143"/>
        <v>-14.117777777777777</v>
      </c>
      <c r="AI1122" s="28">
        <f t="shared" si="140"/>
        <v>-14.117777777777777</v>
      </c>
      <c r="AJ1122" s="13">
        <f t="shared" ca="1" si="141"/>
        <v>-39.732891798835773</v>
      </c>
      <c r="AK1122" s="68">
        <v>0</v>
      </c>
      <c r="AL1122" s="68">
        <v>0</v>
      </c>
      <c r="AM1122" s="68" t="str">
        <f t="shared" si="142"/>
        <v>Non-Anthropogenic</v>
      </c>
      <c r="AO1122" s="68"/>
      <c r="AP1122" s="68"/>
      <c r="AY1122" s="68"/>
      <c r="AZ1122" s="68"/>
    </row>
    <row r="1123" spans="1:52">
      <c r="A1123" s="27">
        <v>2674</v>
      </c>
      <c r="B1123" s="27" t="s">
        <v>1629</v>
      </c>
      <c r="C1123" s="27" t="s">
        <v>1164</v>
      </c>
      <c r="D1123" s="27">
        <v>12.7576</v>
      </c>
      <c r="E1123" s="27">
        <v>-84.179599999999994</v>
      </c>
      <c r="F1123" s="27" t="s">
        <v>65</v>
      </c>
      <c r="G1123" s="27">
        <v>6</v>
      </c>
      <c r="H1123" s="27" t="s">
        <v>53</v>
      </c>
      <c r="I1123" s="27" t="s">
        <v>54</v>
      </c>
      <c r="J1123" s="27">
        <v>2005</v>
      </c>
      <c r="K1123" s="27" t="s">
        <v>1209</v>
      </c>
      <c r="L1123" s="27" t="s">
        <v>56</v>
      </c>
      <c r="M1123" s="27" t="s">
        <v>66</v>
      </c>
      <c r="N1123" s="27">
        <v>8</v>
      </c>
      <c r="O1123" s="27" t="s">
        <v>53</v>
      </c>
      <c r="P1123" s="27" t="s">
        <v>870</v>
      </c>
      <c r="Q1123" s="27">
        <v>2013</v>
      </c>
      <c r="R1123" s="27"/>
      <c r="S1123" s="27" t="s">
        <v>56</v>
      </c>
      <c r="T1123" s="27"/>
      <c r="U1123" s="27"/>
      <c r="V1123" s="27" t="s">
        <v>1629</v>
      </c>
      <c r="W1123" s="27">
        <v>12.7576</v>
      </c>
      <c r="X1123" s="27">
        <v>-84.179599999999994</v>
      </c>
      <c r="Y1123" s="27" t="s">
        <v>1983</v>
      </c>
      <c r="Z1123" s="27" t="s">
        <v>1982</v>
      </c>
      <c r="AA1123" s="27" t="s">
        <v>1929</v>
      </c>
      <c r="AB1123" s="28">
        <f t="shared" si="138"/>
        <v>64.87433333333334</v>
      </c>
      <c r="AC1123" s="28">
        <f ca="1">[3]!RandTruncNormal(AB1123,VLOOKUP(Y1123,$AZ$1:$BD$4,4,FALSE),0,VLOOKUP(Y1123,$AZ$1:$BD$4,5,FALSE))</f>
        <v>34.683475858310253</v>
      </c>
      <c r="AD1123" s="28">
        <f t="shared" si="139"/>
        <v>78.992111111111114</v>
      </c>
      <c r="AE1123" s="28">
        <f ca="1">[3]!RandTruncNormal(AD1123,VLOOKUP(Y1123,$AZ$1:$BD$4,4,FALSE),0,VLOOKUP(Y1123,$AZ$1:$BD$4,5,FALSE))</f>
        <v>110.13109539813968</v>
      </c>
      <c r="AF1123" s="29">
        <f t="shared" si="136"/>
        <v>0.22222222222222221</v>
      </c>
      <c r="AG1123" s="29">
        <f t="shared" si="137"/>
        <v>0.22222222222222221</v>
      </c>
      <c r="AH1123" s="28">
        <f t="shared" si="143"/>
        <v>14.117777777777777</v>
      </c>
      <c r="AI1123" s="28">
        <f t="shared" si="140"/>
        <v>14.117777777777777</v>
      </c>
      <c r="AJ1123" s="13">
        <f t="shared" ca="1" si="141"/>
        <v>75.447619539829418</v>
      </c>
      <c r="AK1123" s="68">
        <v>0</v>
      </c>
      <c r="AL1123" s="68">
        <v>0</v>
      </c>
      <c r="AM1123" s="68" t="str">
        <f t="shared" si="142"/>
        <v>Non-Anthropogenic</v>
      </c>
      <c r="AO1123" s="68"/>
      <c r="AP1123" s="68"/>
      <c r="AY1123" s="68"/>
      <c r="AZ1123" s="68"/>
    </row>
    <row r="1124" spans="1:52">
      <c r="A1124" s="27">
        <v>2675</v>
      </c>
      <c r="B1124" s="27" t="s">
        <v>1630</v>
      </c>
      <c r="C1124" s="27" t="s">
        <v>1164</v>
      </c>
      <c r="D1124" s="27">
        <v>12.7577</v>
      </c>
      <c r="E1124" s="27">
        <v>-84.434629999999999</v>
      </c>
      <c r="F1124" s="27" t="s">
        <v>66</v>
      </c>
      <c r="G1124" s="27">
        <v>8</v>
      </c>
      <c r="H1124" s="27" t="s">
        <v>61</v>
      </c>
      <c r="I1124" s="27" t="s">
        <v>54</v>
      </c>
      <c r="J1124" s="27">
        <v>2005</v>
      </c>
      <c r="K1124" s="27" t="s">
        <v>1110</v>
      </c>
      <c r="L1124" s="27" t="s">
        <v>56</v>
      </c>
      <c r="M1124" s="27" t="s">
        <v>65</v>
      </c>
      <c r="N1124" s="27">
        <v>5</v>
      </c>
      <c r="O1124" s="27" t="s">
        <v>53</v>
      </c>
      <c r="P1124" s="27" t="s">
        <v>57</v>
      </c>
      <c r="Q1124" s="27">
        <v>2016</v>
      </c>
      <c r="R1124" s="27" t="s">
        <v>1318</v>
      </c>
      <c r="S1124" s="27" t="s">
        <v>53</v>
      </c>
      <c r="T1124" s="27"/>
      <c r="U1124" s="27"/>
      <c r="V1124" s="27" t="s">
        <v>1630</v>
      </c>
      <c r="W1124" s="27">
        <v>12.7577</v>
      </c>
      <c r="X1124" s="27">
        <v>-84.434629999999999</v>
      </c>
      <c r="Y1124" s="27" t="s">
        <v>1983</v>
      </c>
      <c r="Z1124" s="27" t="s">
        <v>1977</v>
      </c>
      <c r="AA1124" s="27" t="s">
        <v>1929</v>
      </c>
      <c r="AB1124" s="28">
        <f t="shared" si="138"/>
        <v>78.992111111111114</v>
      </c>
      <c r="AC1124" s="28">
        <f ca="1">[3]!RandTruncNormal(AB1124,VLOOKUP(Y1124,$AZ$1:$BD$4,4,FALSE),0,VLOOKUP(Y1124,$AZ$1:$BD$4,5,FALSE))</f>
        <v>89.604111950520448</v>
      </c>
      <c r="AD1124" s="28">
        <f t="shared" si="139"/>
        <v>57.815444444444445</v>
      </c>
      <c r="AE1124" s="28">
        <f ca="1">[3]!RandTruncNormal(AD1124,VLOOKUP(Y1124,$AZ$1:$BD$4,4,FALSE),0,VLOOKUP(Y1124,$AZ$1:$BD$4,5,FALSE))</f>
        <v>60.358713461931799</v>
      </c>
      <c r="AF1124" s="29">
        <f t="shared" si="136"/>
        <v>-0.33333333333333331</v>
      </c>
      <c r="AG1124" s="29">
        <f t="shared" si="137"/>
        <v>-0.33333333333333331</v>
      </c>
      <c r="AH1124" s="28">
        <f t="shared" si="143"/>
        <v>-21.176666666666666</v>
      </c>
      <c r="AI1124" s="28">
        <f t="shared" si="140"/>
        <v>-21.176666666666666</v>
      </c>
      <c r="AJ1124" s="13">
        <f t="shared" ca="1" si="141"/>
        <v>-29.245398488588648</v>
      </c>
      <c r="AK1124" s="68">
        <v>0</v>
      </c>
      <c r="AL1124" s="68">
        <v>0</v>
      </c>
      <c r="AM1124" s="68" t="str">
        <f t="shared" si="142"/>
        <v>Non-Anthropogenic</v>
      </c>
      <c r="AO1124" s="68"/>
      <c r="AP1124" s="68"/>
      <c r="AY1124" s="68"/>
      <c r="AZ1124" s="68"/>
    </row>
    <row r="1125" spans="1:52">
      <c r="A1125" s="27">
        <v>2677</v>
      </c>
      <c r="B1125" s="27" t="s">
        <v>1631</v>
      </c>
      <c r="C1125" s="27" t="s">
        <v>1164</v>
      </c>
      <c r="D1125" s="27">
        <v>12.672459999999999</v>
      </c>
      <c r="E1125" s="27">
        <v>-83.753500000000003</v>
      </c>
      <c r="F1125" s="27" t="s">
        <v>66</v>
      </c>
      <c r="G1125" s="27">
        <v>9</v>
      </c>
      <c r="H1125" s="27" t="s">
        <v>53</v>
      </c>
      <c r="I1125" s="27" t="s">
        <v>54</v>
      </c>
      <c r="J1125" s="27">
        <v>2005</v>
      </c>
      <c r="K1125" s="27" t="s">
        <v>1209</v>
      </c>
      <c r="L1125" s="27" t="s">
        <v>56</v>
      </c>
      <c r="M1125" s="27" t="s">
        <v>66</v>
      </c>
      <c r="N1125" s="27">
        <v>9</v>
      </c>
      <c r="O1125" s="27" t="s">
        <v>53</v>
      </c>
      <c r="P1125" s="27" t="s">
        <v>57</v>
      </c>
      <c r="Q1125" s="27">
        <v>2016</v>
      </c>
      <c r="R1125" s="27" t="s">
        <v>1282</v>
      </c>
      <c r="S1125" s="27" t="s">
        <v>53</v>
      </c>
      <c r="T1125" s="27"/>
      <c r="U1125" s="27"/>
      <c r="V1125" s="27" t="s">
        <v>1631</v>
      </c>
      <c r="W1125" s="27">
        <v>12.672459999999999</v>
      </c>
      <c r="X1125" s="27">
        <v>-83.753500000000003</v>
      </c>
      <c r="Y1125" s="27" t="s">
        <v>1983</v>
      </c>
      <c r="Z1125" s="27" t="s">
        <v>1979</v>
      </c>
      <c r="AA1125" s="27" t="s">
        <v>1928</v>
      </c>
      <c r="AB1125" s="28">
        <f t="shared" si="138"/>
        <v>86.051000000000002</v>
      </c>
      <c r="AC1125" s="28">
        <f ca="1">[3]!RandTruncNormal(AB1125,VLOOKUP(Y1125,$AZ$1:$BD$4,4,FALSE),0,VLOOKUP(Y1125,$AZ$1:$BD$4,5,FALSE))</f>
        <v>98.661402354128938</v>
      </c>
      <c r="AD1125" s="28">
        <f t="shared" si="139"/>
        <v>86.051000000000002</v>
      </c>
      <c r="AE1125" s="28">
        <f ca="1">[3]!RandTruncNormal(AD1125,VLOOKUP(Y1125,$AZ$1:$BD$4,4,FALSE),0,VLOOKUP(Y1125,$AZ$1:$BD$4,5,FALSE))</f>
        <v>77.434391855174908</v>
      </c>
      <c r="AF1125" s="29">
        <f t="shared" si="136"/>
        <v>0</v>
      </c>
      <c r="AG1125" s="29">
        <f t="shared" si="137"/>
        <v>0</v>
      </c>
      <c r="AH1125" s="28">
        <f t="shared" si="143"/>
        <v>0</v>
      </c>
      <c r="AI1125" s="28">
        <f t="shared" si="140"/>
        <v>0</v>
      </c>
      <c r="AJ1125" s="13">
        <f t="shared" ca="1" si="141"/>
        <v>-21.22701049895403</v>
      </c>
      <c r="AK1125" s="68">
        <v>1</v>
      </c>
      <c r="AL1125" s="68">
        <v>1</v>
      </c>
      <c r="AM1125" s="68" t="str">
        <f t="shared" si="142"/>
        <v>Anthropogenic_roads_rivers</v>
      </c>
      <c r="AO1125" s="68"/>
      <c r="AP1125" s="68"/>
      <c r="AY1125" s="68"/>
      <c r="AZ1125" s="68"/>
    </row>
    <row r="1126" spans="1:52">
      <c r="A1126" s="27">
        <v>2680</v>
      </c>
      <c r="B1126" s="27" t="s">
        <v>1632</v>
      </c>
      <c r="C1126" s="27" t="s">
        <v>1164</v>
      </c>
      <c r="D1126" s="27">
        <v>12.417020000000001</v>
      </c>
      <c r="E1126" s="27">
        <v>-83.797120000000007</v>
      </c>
      <c r="F1126" s="27" t="s">
        <v>65</v>
      </c>
      <c r="G1126" s="27">
        <v>5</v>
      </c>
      <c r="H1126" s="27" t="s">
        <v>53</v>
      </c>
      <c r="I1126" s="27" t="s">
        <v>54</v>
      </c>
      <c r="J1126" s="27">
        <v>2005</v>
      </c>
      <c r="K1126" s="27" t="s">
        <v>820</v>
      </c>
      <c r="L1126" s="27" t="s">
        <v>56</v>
      </c>
      <c r="M1126" s="27" t="s">
        <v>65</v>
      </c>
      <c r="N1126" s="27">
        <v>5</v>
      </c>
      <c r="O1126" s="27" t="s">
        <v>53</v>
      </c>
      <c r="P1126" s="27" t="s">
        <v>57</v>
      </c>
      <c r="Q1126" s="27">
        <v>2015</v>
      </c>
      <c r="R1126" s="27" t="s">
        <v>1385</v>
      </c>
      <c r="S1126" s="27" t="s">
        <v>53</v>
      </c>
      <c r="T1126" s="27"/>
      <c r="U1126" s="27"/>
      <c r="V1126" s="27" t="s">
        <v>1632</v>
      </c>
      <c r="W1126" s="27">
        <v>12.417020000000001</v>
      </c>
      <c r="X1126" s="27">
        <v>-83.797120000000007</v>
      </c>
      <c r="Y1126" s="27" t="s">
        <v>1983</v>
      </c>
      <c r="Z1126" s="27" t="s">
        <v>1979</v>
      </c>
      <c r="AA1126" s="27" t="s">
        <v>1929</v>
      </c>
      <c r="AB1126" s="28">
        <f t="shared" si="138"/>
        <v>57.815444444444445</v>
      </c>
      <c r="AC1126" s="28">
        <f ca="1">[3]!RandTruncNormal(AB1126,VLOOKUP(Y1126,$AZ$1:$BD$4,4,FALSE),0,VLOOKUP(Y1126,$AZ$1:$BD$4,5,FALSE))</f>
        <v>45.374200244422376</v>
      </c>
      <c r="AD1126" s="28">
        <f t="shared" si="139"/>
        <v>57.815444444444445</v>
      </c>
      <c r="AE1126" s="28">
        <f ca="1">[3]!RandTruncNormal(AD1126,VLOOKUP(Y1126,$AZ$1:$BD$4,4,FALSE),0,VLOOKUP(Y1126,$AZ$1:$BD$4,5,FALSE))</f>
        <v>24.860464061753579</v>
      </c>
      <c r="AF1126" s="29">
        <f t="shared" si="136"/>
        <v>0</v>
      </c>
      <c r="AG1126" s="29">
        <f t="shared" si="137"/>
        <v>0</v>
      </c>
      <c r="AH1126" s="28">
        <f t="shared" si="143"/>
        <v>0</v>
      </c>
      <c r="AI1126" s="28">
        <f t="shared" si="140"/>
        <v>0</v>
      </c>
      <c r="AJ1126" s="13">
        <f t="shared" ca="1" si="141"/>
        <v>-20.513736182668797</v>
      </c>
      <c r="AK1126" s="68">
        <v>0</v>
      </c>
      <c r="AL1126" s="68">
        <v>0</v>
      </c>
      <c r="AM1126" s="68" t="str">
        <f t="shared" si="142"/>
        <v>Non-Anthropogenic</v>
      </c>
      <c r="AO1126" s="68"/>
      <c r="AP1126" s="68"/>
      <c r="AY1126" s="68"/>
      <c r="AZ1126" s="68"/>
    </row>
    <row r="1127" spans="1:52">
      <c r="A1127" s="27">
        <v>2681</v>
      </c>
      <c r="B1127" s="27" t="s">
        <v>1633</v>
      </c>
      <c r="C1127" s="27" t="s">
        <v>1164</v>
      </c>
      <c r="D1127" s="27">
        <v>12.672639999999999</v>
      </c>
      <c r="E1127" s="27">
        <v>-84.263739999999999</v>
      </c>
      <c r="F1127" s="27" t="s">
        <v>66</v>
      </c>
      <c r="G1127" s="27">
        <v>8</v>
      </c>
      <c r="H1127" s="27" t="s">
        <v>53</v>
      </c>
      <c r="I1127" s="27" t="s">
        <v>54</v>
      </c>
      <c r="J1127" s="27">
        <v>2005</v>
      </c>
      <c r="K1127" s="27" t="s">
        <v>1209</v>
      </c>
      <c r="L1127" s="27" t="s">
        <v>56</v>
      </c>
      <c r="M1127" s="27" t="s">
        <v>65</v>
      </c>
      <c r="N1127" s="27">
        <v>6</v>
      </c>
      <c r="O1127" s="27" t="s">
        <v>53</v>
      </c>
      <c r="P1127" s="27" t="s">
        <v>54</v>
      </c>
      <c r="Q1127" s="27">
        <v>2017</v>
      </c>
      <c r="R1127" s="27"/>
      <c r="S1127" s="27" t="s">
        <v>53</v>
      </c>
      <c r="T1127" s="27"/>
      <c r="U1127" s="27"/>
      <c r="V1127" s="27" t="s">
        <v>1633</v>
      </c>
      <c r="W1127" s="27">
        <v>12.672639999999999</v>
      </c>
      <c r="X1127" s="27">
        <v>-84.263739999999999</v>
      </c>
      <c r="Y1127" s="27" t="s">
        <v>1983</v>
      </c>
      <c r="Z1127" s="27" t="s">
        <v>1977</v>
      </c>
      <c r="AA1127" s="27" t="s">
        <v>1928</v>
      </c>
      <c r="AB1127" s="28">
        <f t="shared" si="138"/>
        <v>78.992111111111114</v>
      </c>
      <c r="AC1127" s="28">
        <f ca="1">[3]!RandTruncNormal(AB1127,VLOOKUP(Y1127,$AZ$1:$BD$4,4,FALSE),0,VLOOKUP(Y1127,$AZ$1:$BD$4,5,FALSE))</f>
        <v>56.843307862109391</v>
      </c>
      <c r="AD1127" s="28">
        <f t="shared" si="139"/>
        <v>64.87433333333334</v>
      </c>
      <c r="AE1127" s="28">
        <f ca="1">[3]!RandTruncNormal(AD1127,VLOOKUP(Y1127,$AZ$1:$BD$4,4,FALSE),0,VLOOKUP(Y1127,$AZ$1:$BD$4,5,FALSE))</f>
        <v>100.17647964233703</v>
      </c>
      <c r="AF1127" s="29">
        <f t="shared" si="136"/>
        <v>-0.22222222222222221</v>
      </c>
      <c r="AG1127" s="29">
        <f t="shared" si="137"/>
        <v>-0.22222222222222221</v>
      </c>
      <c r="AH1127" s="28">
        <f t="shared" si="143"/>
        <v>-14.117777777777777</v>
      </c>
      <c r="AI1127" s="28">
        <f t="shared" si="140"/>
        <v>-14.117777777777777</v>
      </c>
      <c r="AJ1127" s="13">
        <f t="shared" ca="1" si="141"/>
        <v>43.333171780227637</v>
      </c>
      <c r="AK1127" s="68">
        <v>0</v>
      </c>
      <c r="AL1127" s="68">
        <v>1</v>
      </c>
      <c r="AM1127" s="68" t="str">
        <f t="shared" si="142"/>
        <v>Anthopogenic_roads</v>
      </c>
      <c r="AO1127" s="68"/>
      <c r="AP1127" s="68"/>
      <c r="AY1127" s="68"/>
      <c r="AZ1127" s="68"/>
    </row>
    <row r="1128" spans="1:52">
      <c r="A1128" s="27">
        <v>2686</v>
      </c>
      <c r="B1128" s="27" t="s">
        <v>1634</v>
      </c>
      <c r="C1128" s="27" t="s">
        <v>1164</v>
      </c>
      <c r="D1128" s="27">
        <v>12.587680000000001</v>
      </c>
      <c r="E1128" s="27">
        <v>-84.34966</v>
      </c>
      <c r="F1128" s="27" t="s">
        <v>66</v>
      </c>
      <c r="G1128" s="27">
        <v>9</v>
      </c>
      <c r="H1128" s="27" t="s">
        <v>53</v>
      </c>
      <c r="I1128" s="27" t="s">
        <v>54</v>
      </c>
      <c r="J1128" s="27">
        <v>2005</v>
      </c>
      <c r="K1128" s="27" t="s">
        <v>1209</v>
      </c>
      <c r="L1128" s="27" t="s">
        <v>56</v>
      </c>
      <c r="M1128" s="27" t="s">
        <v>65</v>
      </c>
      <c r="N1128" s="27">
        <v>3</v>
      </c>
      <c r="O1128" s="27" t="s">
        <v>53</v>
      </c>
      <c r="P1128" s="27" t="s">
        <v>57</v>
      </c>
      <c r="Q1128" s="27">
        <v>2015</v>
      </c>
      <c r="R1128" s="27" t="s">
        <v>1635</v>
      </c>
      <c r="S1128" s="27" t="s">
        <v>53</v>
      </c>
      <c r="T1128" s="27"/>
      <c r="U1128" s="27"/>
      <c r="V1128" s="27" t="s">
        <v>1634</v>
      </c>
      <c r="W1128" s="27">
        <v>12.587680000000001</v>
      </c>
      <c r="X1128" s="27">
        <v>-84.34966</v>
      </c>
      <c r="Y1128" s="27" t="s">
        <v>1983</v>
      </c>
      <c r="Z1128" s="27" t="s">
        <v>1977</v>
      </c>
      <c r="AA1128" s="27" t="s">
        <v>1928</v>
      </c>
      <c r="AB1128" s="28">
        <f t="shared" si="138"/>
        <v>86.051000000000002</v>
      </c>
      <c r="AC1128" s="28">
        <f ca="1">[3]!RandTruncNormal(AB1128,VLOOKUP(Y1128,$AZ$1:$BD$4,4,FALSE),0,VLOOKUP(Y1128,$AZ$1:$BD$4,5,FALSE))</f>
        <v>60.219087486614889</v>
      </c>
      <c r="AD1128" s="28">
        <f t="shared" si="139"/>
        <v>43.697666666666663</v>
      </c>
      <c r="AE1128" s="28">
        <f ca="1">[3]!RandTruncNormal(AD1128,VLOOKUP(Y1128,$AZ$1:$BD$4,4,FALSE),0,VLOOKUP(Y1128,$AZ$1:$BD$4,5,FALSE))</f>
        <v>11.982072553662897</v>
      </c>
      <c r="AF1128" s="29">
        <f t="shared" si="136"/>
        <v>-0.66666666666666663</v>
      </c>
      <c r="AG1128" s="29">
        <f t="shared" si="137"/>
        <v>-0.66666666666666663</v>
      </c>
      <c r="AH1128" s="28">
        <f t="shared" si="143"/>
        <v>-42.353333333333332</v>
      </c>
      <c r="AI1128" s="28">
        <f t="shared" si="140"/>
        <v>-42.353333333333332</v>
      </c>
      <c r="AJ1128" s="13">
        <f t="shared" ca="1" si="141"/>
        <v>-48.237014932951993</v>
      </c>
      <c r="AK1128" s="68">
        <v>0</v>
      </c>
      <c r="AL1128" s="68">
        <v>1</v>
      </c>
      <c r="AM1128" s="68" t="str">
        <f t="shared" si="142"/>
        <v>Anthopogenic_roads</v>
      </c>
      <c r="AO1128" s="68"/>
      <c r="AP1128" s="68"/>
      <c r="AY1128" s="68"/>
      <c r="AZ1128" s="68"/>
    </row>
    <row r="1129" spans="1:52">
      <c r="A1129" s="27">
        <v>2689</v>
      </c>
      <c r="B1129" s="27" t="s">
        <v>1636</v>
      </c>
      <c r="C1129" s="27" t="s">
        <v>1164</v>
      </c>
      <c r="D1129" s="27">
        <v>12.50254</v>
      </c>
      <c r="E1129" s="27">
        <v>-83.923630000000003</v>
      </c>
      <c r="F1129" s="27" t="s">
        <v>66</v>
      </c>
      <c r="G1129" s="27">
        <v>7</v>
      </c>
      <c r="H1129" s="27" t="s">
        <v>53</v>
      </c>
      <c r="I1129" s="27" t="s">
        <v>54</v>
      </c>
      <c r="J1129" s="27">
        <v>2005</v>
      </c>
      <c r="K1129" s="27" t="s">
        <v>1209</v>
      </c>
      <c r="L1129" s="27" t="s">
        <v>56</v>
      </c>
      <c r="M1129" s="27" t="s">
        <v>65</v>
      </c>
      <c r="N1129" s="27">
        <v>5</v>
      </c>
      <c r="O1129" s="27" t="s">
        <v>53</v>
      </c>
      <c r="P1129" s="27" t="s">
        <v>57</v>
      </c>
      <c r="Q1129" s="27">
        <v>2016</v>
      </c>
      <c r="R1129" s="27" t="s">
        <v>1386</v>
      </c>
      <c r="S1129" s="27" t="s">
        <v>53</v>
      </c>
      <c r="T1129" s="27"/>
      <c r="U1129" s="27"/>
      <c r="V1129" s="27" t="s">
        <v>1636</v>
      </c>
      <c r="W1129" s="27">
        <v>12.50254</v>
      </c>
      <c r="X1129" s="27">
        <v>-83.923630000000003</v>
      </c>
      <c r="Y1129" s="27" t="s">
        <v>1983</v>
      </c>
      <c r="Z1129" s="27" t="s">
        <v>1977</v>
      </c>
      <c r="AA1129" s="27" t="s">
        <v>1929</v>
      </c>
      <c r="AB1129" s="28">
        <f t="shared" si="138"/>
        <v>71.933222222222227</v>
      </c>
      <c r="AC1129" s="28">
        <f ca="1">[3]!RandTruncNormal(AB1129,VLOOKUP(Y1129,$AZ$1:$BD$4,4,FALSE),0,VLOOKUP(Y1129,$AZ$1:$BD$4,5,FALSE))</f>
        <v>19.016058524591816</v>
      </c>
      <c r="AD1129" s="28">
        <f t="shared" si="139"/>
        <v>57.815444444444445</v>
      </c>
      <c r="AE1129" s="28">
        <f ca="1">[3]!RandTruncNormal(AD1129,VLOOKUP(Y1129,$AZ$1:$BD$4,4,FALSE),0,VLOOKUP(Y1129,$AZ$1:$BD$4,5,FALSE))</f>
        <v>63.752641347395247</v>
      </c>
      <c r="AF1129" s="29">
        <f t="shared" si="136"/>
        <v>-0.22222222222222221</v>
      </c>
      <c r="AG1129" s="29">
        <f t="shared" si="137"/>
        <v>-0.22222222222222221</v>
      </c>
      <c r="AH1129" s="28">
        <f t="shared" si="143"/>
        <v>-14.117777777777777</v>
      </c>
      <c r="AI1129" s="28">
        <f t="shared" si="140"/>
        <v>-14.117777777777777</v>
      </c>
      <c r="AJ1129" s="13">
        <f t="shared" ca="1" si="141"/>
        <v>44.736582822803427</v>
      </c>
      <c r="AK1129" s="68">
        <v>0</v>
      </c>
      <c r="AL1129" s="68">
        <v>0</v>
      </c>
      <c r="AM1129" s="68" t="str">
        <f t="shared" si="142"/>
        <v>Non-Anthropogenic</v>
      </c>
      <c r="AO1129" s="68"/>
      <c r="AP1129" s="68"/>
      <c r="AY1129" s="68"/>
      <c r="AZ1129" s="68"/>
    </row>
    <row r="1130" spans="1:52">
      <c r="A1130" s="27">
        <v>2690</v>
      </c>
      <c r="B1130" s="27" t="s">
        <v>1637</v>
      </c>
      <c r="C1130" s="27" t="s">
        <v>1164</v>
      </c>
      <c r="D1130" s="27">
        <v>12.50262</v>
      </c>
      <c r="E1130" s="27">
        <v>-84.178749999999994</v>
      </c>
      <c r="F1130" s="27" t="s">
        <v>65</v>
      </c>
      <c r="G1130" s="27">
        <v>6</v>
      </c>
      <c r="H1130" s="27" t="s">
        <v>53</v>
      </c>
      <c r="I1130" s="27" t="s">
        <v>54</v>
      </c>
      <c r="J1130" s="27">
        <v>2005</v>
      </c>
      <c r="K1130" s="27" t="s">
        <v>1209</v>
      </c>
      <c r="L1130" s="27" t="s">
        <v>56</v>
      </c>
      <c r="M1130" s="27" t="s">
        <v>66</v>
      </c>
      <c r="N1130" s="27">
        <v>8</v>
      </c>
      <c r="O1130" s="27" t="s">
        <v>53</v>
      </c>
      <c r="P1130" s="27" t="s">
        <v>57</v>
      </c>
      <c r="Q1130" s="27">
        <v>2015</v>
      </c>
      <c r="R1130" s="27" t="s">
        <v>1368</v>
      </c>
      <c r="S1130" s="27" t="s">
        <v>53</v>
      </c>
      <c r="T1130" s="27"/>
      <c r="U1130" s="27"/>
      <c r="V1130" s="27" t="s">
        <v>1637</v>
      </c>
      <c r="W1130" s="27">
        <v>12.50262</v>
      </c>
      <c r="X1130" s="27">
        <v>-84.178749999999994</v>
      </c>
      <c r="Y1130" s="27" t="s">
        <v>1983</v>
      </c>
      <c r="Z1130" s="27" t="s">
        <v>1982</v>
      </c>
      <c r="AA1130" s="27" t="s">
        <v>1929</v>
      </c>
      <c r="AB1130" s="28">
        <f t="shared" si="138"/>
        <v>64.87433333333334</v>
      </c>
      <c r="AC1130" s="28">
        <f ca="1">[3]!RandTruncNormal(AB1130,VLOOKUP(Y1130,$AZ$1:$BD$4,4,FALSE),0,VLOOKUP(Y1130,$AZ$1:$BD$4,5,FALSE))</f>
        <v>46.874729557267926</v>
      </c>
      <c r="AD1130" s="28">
        <f t="shared" si="139"/>
        <v>78.992111111111114</v>
      </c>
      <c r="AE1130" s="28">
        <f ca="1">[3]!RandTruncNormal(AD1130,VLOOKUP(Y1130,$AZ$1:$BD$4,4,FALSE),0,VLOOKUP(Y1130,$AZ$1:$BD$4,5,FALSE))</f>
        <v>98.809084121938028</v>
      </c>
      <c r="AF1130" s="29">
        <f t="shared" si="136"/>
        <v>0.22222222222222221</v>
      </c>
      <c r="AG1130" s="29">
        <f t="shared" si="137"/>
        <v>0.22222222222222221</v>
      </c>
      <c r="AH1130" s="28">
        <f t="shared" si="143"/>
        <v>14.117777777777777</v>
      </c>
      <c r="AI1130" s="28">
        <f t="shared" si="140"/>
        <v>14.117777777777777</v>
      </c>
      <c r="AJ1130" s="13">
        <f t="shared" ca="1" si="141"/>
        <v>51.934354564670102</v>
      </c>
      <c r="AK1130" s="68">
        <v>0</v>
      </c>
      <c r="AL1130" s="68">
        <v>0</v>
      </c>
      <c r="AM1130" s="68" t="str">
        <f t="shared" si="142"/>
        <v>Non-Anthropogenic</v>
      </c>
      <c r="AO1130" s="68"/>
      <c r="AP1130" s="68"/>
      <c r="AY1130" s="68"/>
      <c r="AZ1130" s="68"/>
    </row>
    <row r="1131" spans="1:52">
      <c r="A1131" s="27">
        <v>2691</v>
      </c>
      <c r="B1131" s="27" t="s">
        <v>1638</v>
      </c>
      <c r="C1131" s="27" t="s">
        <v>1164</v>
      </c>
      <c r="D1131" s="27">
        <v>12.418049999999999</v>
      </c>
      <c r="E1131" s="27">
        <v>-84.052139999999994</v>
      </c>
      <c r="F1131" s="27" t="s">
        <v>65</v>
      </c>
      <c r="G1131" s="27">
        <v>4</v>
      </c>
      <c r="H1131" s="27" t="s">
        <v>53</v>
      </c>
      <c r="I1131" s="27" t="s">
        <v>54</v>
      </c>
      <c r="J1131" s="27">
        <v>2005</v>
      </c>
      <c r="K1131" s="27" t="s">
        <v>1209</v>
      </c>
      <c r="L1131" s="27" t="s">
        <v>56</v>
      </c>
      <c r="M1131" s="27" t="s">
        <v>65</v>
      </c>
      <c r="N1131" s="27">
        <v>5</v>
      </c>
      <c r="O1131" s="27" t="s">
        <v>53</v>
      </c>
      <c r="P1131" s="27" t="s">
        <v>57</v>
      </c>
      <c r="Q1131" s="27">
        <v>2015</v>
      </c>
      <c r="R1131" s="27" t="s">
        <v>1386</v>
      </c>
      <c r="S1131" s="27" t="s">
        <v>53</v>
      </c>
      <c r="T1131" s="27"/>
      <c r="U1131" s="27"/>
      <c r="V1131" s="27" t="s">
        <v>1638</v>
      </c>
      <c r="W1131" s="27">
        <v>12.418049999999999</v>
      </c>
      <c r="X1131" s="27">
        <v>-84.052139999999994</v>
      </c>
      <c r="Y1131" s="27" t="s">
        <v>1983</v>
      </c>
      <c r="Z1131" s="27" t="s">
        <v>1982</v>
      </c>
      <c r="AA1131" s="27" t="s">
        <v>1928</v>
      </c>
      <c r="AB1131" s="28">
        <f t="shared" si="138"/>
        <v>50.756555555555551</v>
      </c>
      <c r="AC1131" s="28">
        <f ca="1">[3]!RandTruncNormal(AB1131,VLOOKUP(Y1131,$AZ$1:$BD$4,4,FALSE),0,VLOOKUP(Y1131,$AZ$1:$BD$4,5,FALSE))</f>
        <v>30.958314674447795</v>
      </c>
      <c r="AD1131" s="28">
        <f t="shared" si="139"/>
        <v>57.815444444444445</v>
      </c>
      <c r="AE1131" s="28">
        <f ca="1">[3]!RandTruncNormal(AD1131,VLOOKUP(Y1131,$AZ$1:$BD$4,4,FALSE),0,VLOOKUP(Y1131,$AZ$1:$BD$4,5,FALSE))</f>
        <v>24.352998250790158</v>
      </c>
      <c r="AF1131" s="29">
        <f t="shared" si="136"/>
        <v>0.1111111111111111</v>
      </c>
      <c r="AG1131" s="29">
        <f t="shared" si="137"/>
        <v>0</v>
      </c>
      <c r="AH1131" s="28">
        <f t="shared" si="143"/>
        <v>0</v>
      </c>
      <c r="AI1131" s="28">
        <f t="shared" si="140"/>
        <v>7.0588888888888883</v>
      </c>
      <c r="AJ1131" s="13">
        <f t="shared" ca="1" si="141"/>
        <v>-6.6053164236576372</v>
      </c>
      <c r="AK1131" s="68">
        <v>0</v>
      </c>
      <c r="AL1131" s="68">
        <v>0</v>
      </c>
      <c r="AM1131" s="68" t="str">
        <f t="shared" si="142"/>
        <v>Non-Anthropogenic</v>
      </c>
      <c r="AO1131" s="68"/>
      <c r="AP1131" s="68"/>
      <c r="AY1131" s="68"/>
      <c r="AZ1131" s="68"/>
    </row>
    <row r="1132" spans="1:52">
      <c r="A1132" s="27">
        <v>2694</v>
      </c>
      <c r="B1132" s="27" t="s">
        <v>1639</v>
      </c>
      <c r="C1132" s="27" t="s">
        <v>1164</v>
      </c>
      <c r="D1132" s="27">
        <v>12.41752</v>
      </c>
      <c r="E1132" s="27">
        <v>-83.839619999999996</v>
      </c>
      <c r="F1132" s="27" t="s">
        <v>66</v>
      </c>
      <c r="G1132" s="27">
        <v>9</v>
      </c>
      <c r="H1132" s="27" t="s">
        <v>53</v>
      </c>
      <c r="I1132" s="27" t="s">
        <v>54</v>
      </c>
      <c r="J1132" s="27">
        <v>2005</v>
      </c>
      <c r="K1132" s="27" t="s">
        <v>820</v>
      </c>
      <c r="L1132" s="27" t="s">
        <v>56</v>
      </c>
      <c r="M1132" s="27" t="s">
        <v>65</v>
      </c>
      <c r="N1132" s="27">
        <v>6</v>
      </c>
      <c r="O1132" s="27" t="s">
        <v>53</v>
      </c>
      <c r="P1132" s="27" t="s">
        <v>57</v>
      </c>
      <c r="Q1132" s="27">
        <v>2015</v>
      </c>
      <c r="R1132" s="27" t="s">
        <v>1366</v>
      </c>
      <c r="S1132" s="27" t="s">
        <v>53</v>
      </c>
      <c r="T1132" s="27"/>
      <c r="U1132" s="27"/>
      <c r="V1132" s="27" t="s">
        <v>1639</v>
      </c>
      <c r="W1132" s="27">
        <v>12.41752</v>
      </c>
      <c r="X1132" s="27">
        <v>-83.839619999999996</v>
      </c>
      <c r="Y1132" s="27" t="s">
        <v>1983</v>
      </c>
      <c r="Z1132" s="27" t="s">
        <v>1977</v>
      </c>
      <c r="AA1132" s="27" t="s">
        <v>1928</v>
      </c>
      <c r="AB1132" s="28">
        <f t="shared" si="138"/>
        <v>86.051000000000002</v>
      </c>
      <c r="AC1132" s="28">
        <f ca="1">[3]!RandTruncNormal(AB1132,VLOOKUP(Y1132,$AZ$1:$BD$4,4,FALSE),0,VLOOKUP(Y1132,$AZ$1:$BD$4,5,FALSE))</f>
        <v>49.330986801100423</v>
      </c>
      <c r="AD1132" s="28">
        <f t="shared" si="139"/>
        <v>64.87433333333334</v>
      </c>
      <c r="AE1132" s="28">
        <f ca="1">[3]!RandTruncNormal(AD1132,VLOOKUP(Y1132,$AZ$1:$BD$4,4,FALSE),0,VLOOKUP(Y1132,$AZ$1:$BD$4,5,FALSE))</f>
        <v>111.63894829520896</v>
      </c>
      <c r="AF1132" s="29">
        <f t="shared" si="136"/>
        <v>-0.33333333333333331</v>
      </c>
      <c r="AG1132" s="29">
        <f t="shared" si="137"/>
        <v>-0.33333333333333331</v>
      </c>
      <c r="AH1132" s="28">
        <f t="shared" si="143"/>
        <v>-21.176666666666666</v>
      </c>
      <c r="AI1132" s="28">
        <f t="shared" si="140"/>
        <v>-21.176666666666666</v>
      </c>
      <c r="AJ1132" s="13">
        <f t="shared" ca="1" si="141"/>
        <v>62.30796149410854</v>
      </c>
      <c r="AK1132" s="68">
        <v>0</v>
      </c>
      <c r="AL1132" s="68">
        <v>1</v>
      </c>
      <c r="AM1132" s="68" t="str">
        <f t="shared" si="142"/>
        <v>Anthopogenic_roads</v>
      </c>
      <c r="AO1132" s="68"/>
      <c r="AP1132" s="68"/>
      <c r="AY1132" s="68"/>
      <c r="AZ1132" s="68"/>
    </row>
    <row r="1133" spans="1:52">
      <c r="A1133" s="27">
        <v>2695</v>
      </c>
      <c r="B1133" s="27" t="s">
        <v>1640</v>
      </c>
      <c r="C1133" s="27" t="s">
        <v>1164</v>
      </c>
      <c r="D1133" s="27">
        <v>12.417619999999999</v>
      </c>
      <c r="E1133" s="27">
        <v>-84.094650000000001</v>
      </c>
      <c r="F1133" s="27" t="s">
        <v>66</v>
      </c>
      <c r="G1133" s="27">
        <v>8</v>
      </c>
      <c r="H1133" s="27" t="s">
        <v>53</v>
      </c>
      <c r="I1133" s="27" t="s">
        <v>54</v>
      </c>
      <c r="J1133" s="27">
        <v>2005</v>
      </c>
      <c r="K1133" s="27" t="s">
        <v>820</v>
      </c>
      <c r="L1133" s="27" t="s">
        <v>56</v>
      </c>
      <c r="M1133" s="27" t="s">
        <v>66</v>
      </c>
      <c r="N1133" s="27">
        <v>7</v>
      </c>
      <c r="O1133" s="27" t="s">
        <v>53</v>
      </c>
      <c r="P1133" s="27" t="s">
        <v>57</v>
      </c>
      <c r="Q1133" s="27">
        <v>2015</v>
      </c>
      <c r="R1133" s="27" t="s">
        <v>1386</v>
      </c>
      <c r="S1133" s="27" t="s">
        <v>53</v>
      </c>
      <c r="T1133" s="27"/>
      <c r="U1133" s="27"/>
      <c r="V1133" s="27" t="s">
        <v>1640</v>
      </c>
      <c r="W1133" s="27">
        <v>12.417619999999999</v>
      </c>
      <c r="X1133" s="27">
        <v>-84.094650000000001</v>
      </c>
      <c r="Y1133" s="27" t="s">
        <v>1983</v>
      </c>
      <c r="Z1133" s="27" t="s">
        <v>1977</v>
      </c>
      <c r="AA1133" s="27" t="s">
        <v>1928</v>
      </c>
      <c r="AB1133" s="28">
        <f t="shared" si="138"/>
        <v>78.992111111111114</v>
      </c>
      <c r="AC1133" s="28">
        <f ca="1">[3]!RandTruncNormal(AB1133,VLOOKUP(Y1133,$AZ$1:$BD$4,4,FALSE),0,VLOOKUP(Y1133,$AZ$1:$BD$4,5,FALSE))</f>
        <v>63.849783095523783</v>
      </c>
      <c r="AD1133" s="28">
        <f t="shared" si="139"/>
        <v>71.933222222222227</v>
      </c>
      <c r="AE1133" s="28">
        <f ca="1">[3]!RandTruncNormal(AD1133,VLOOKUP(Y1133,$AZ$1:$BD$4,4,FALSE),0,VLOOKUP(Y1133,$AZ$1:$BD$4,5,FALSE))</f>
        <v>102.90412720879119</v>
      </c>
      <c r="AF1133" s="29">
        <f t="shared" si="136"/>
        <v>-0.1111111111111111</v>
      </c>
      <c r="AG1133" s="29">
        <f t="shared" si="137"/>
        <v>0</v>
      </c>
      <c r="AH1133" s="28">
        <f t="shared" si="143"/>
        <v>0</v>
      </c>
      <c r="AI1133" s="28">
        <f t="shared" si="140"/>
        <v>-7.0588888888888883</v>
      </c>
      <c r="AJ1133" s="13">
        <f t="shared" ca="1" si="141"/>
        <v>39.054344113267412</v>
      </c>
      <c r="AK1133" s="68">
        <v>0</v>
      </c>
      <c r="AL1133" s="68">
        <v>0</v>
      </c>
      <c r="AM1133" s="68" t="str">
        <f t="shared" si="142"/>
        <v>Non-Anthropogenic</v>
      </c>
      <c r="AO1133" s="68"/>
      <c r="AP1133" s="68"/>
      <c r="AY1133" s="68"/>
      <c r="AZ1133" s="68"/>
    </row>
    <row r="1134" spans="1:52">
      <c r="A1134" s="27">
        <v>2698</v>
      </c>
      <c r="B1134" s="27" t="s">
        <v>1641</v>
      </c>
      <c r="C1134" s="27" t="s">
        <v>1164</v>
      </c>
      <c r="D1134" s="27">
        <v>12.33258</v>
      </c>
      <c r="E1134" s="27">
        <v>-84.008709999999994</v>
      </c>
      <c r="F1134" s="27" t="s">
        <v>66</v>
      </c>
      <c r="G1134" s="27">
        <v>7</v>
      </c>
      <c r="H1134" s="27" t="s">
        <v>53</v>
      </c>
      <c r="I1134" s="27" t="s">
        <v>54</v>
      </c>
      <c r="J1134" s="27">
        <v>2005</v>
      </c>
      <c r="K1134" s="27" t="s">
        <v>1209</v>
      </c>
      <c r="L1134" s="27" t="s">
        <v>56</v>
      </c>
      <c r="M1134" s="27" t="s">
        <v>65</v>
      </c>
      <c r="N1134" s="27">
        <v>4</v>
      </c>
      <c r="O1134" s="27" t="s">
        <v>56</v>
      </c>
      <c r="P1134" s="27" t="s">
        <v>870</v>
      </c>
      <c r="Q1134" s="27">
        <v>2014</v>
      </c>
      <c r="R1134" s="27"/>
      <c r="S1134" s="27" t="s">
        <v>56</v>
      </c>
      <c r="T1134" s="27"/>
      <c r="U1134" s="27"/>
      <c r="V1134" s="27" t="s">
        <v>1641</v>
      </c>
      <c r="W1134" s="27">
        <v>12.33258</v>
      </c>
      <c r="X1134" s="27">
        <v>-84.008709999999994</v>
      </c>
      <c r="Y1134" s="27" t="s">
        <v>1983</v>
      </c>
      <c r="Z1134" s="27" t="s">
        <v>1977</v>
      </c>
      <c r="AA1134" s="27" t="s">
        <v>1929</v>
      </c>
      <c r="AB1134" s="28">
        <f t="shared" si="138"/>
        <v>71.933222222222227</v>
      </c>
      <c r="AC1134" s="28">
        <f ca="1">[3]!RandTruncNormal(AB1134,VLOOKUP(Y1134,$AZ$1:$BD$4,4,FALSE),0,VLOOKUP(Y1134,$AZ$1:$BD$4,5,FALSE))</f>
        <v>16.960504309151865</v>
      </c>
      <c r="AD1134" s="28">
        <f t="shared" si="139"/>
        <v>50.756555555555551</v>
      </c>
      <c r="AE1134" s="28">
        <f ca="1">[3]!RandTruncNormal(AD1134,VLOOKUP(Y1134,$AZ$1:$BD$4,4,FALSE),0,VLOOKUP(Y1134,$AZ$1:$BD$4,5,FALSE))</f>
        <v>55.704243851994143</v>
      </c>
      <c r="AF1134" s="29">
        <f t="shared" si="136"/>
        <v>-0.33333333333333331</v>
      </c>
      <c r="AG1134" s="29">
        <f t="shared" si="137"/>
        <v>-0.33333333333333331</v>
      </c>
      <c r="AH1134" s="28">
        <f t="shared" si="143"/>
        <v>-21.176666666666666</v>
      </c>
      <c r="AI1134" s="28">
        <f t="shared" si="140"/>
        <v>-21.176666666666666</v>
      </c>
      <c r="AJ1134" s="13">
        <f t="shared" ca="1" si="141"/>
        <v>38.743739542842278</v>
      </c>
      <c r="AK1134" s="68">
        <v>0</v>
      </c>
      <c r="AL1134" s="68">
        <v>0</v>
      </c>
      <c r="AM1134" s="68" t="str">
        <f t="shared" si="142"/>
        <v>Non-Anthropogenic</v>
      </c>
      <c r="AO1134" s="68"/>
      <c r="AP1134" s="68"/>
      <c r="AY1134" s="68"/>
      <c r="AZ1134" s="68"/>
    </row>
    <row r="1135" spans="1:52">
      <c r="A1135" s="27">
        <v>2699</v>
      </c>
      <c r="B1135" s="27" t="s">
        <v>1642</v>
      </c>
      <c r="C1135" s="27" t="s">
        <v>1164</v>
      </c>
      <c r="D1135" s="27">
        <v>12.332689999999999</v>
      </c>
      <c r="E1135" s="27">
        <v>-84.263829999999999</v>
      </c>
      <c r="F1135" s="27" t="s">
        <v>65</v>
      </c>
      <c r="G1135" s="27">
        <v>5</v>
      </c>
      <c r="H1135" s="27" t="s">
        <v>53</v>
      </c>
      <c r="I1135" s="27" t="s">
        <v>54</v>
      </c>
      <c r="J1135" s="27">
        <v>2005</v>
      </c>
      <c r="K1135" s="27" t="s">
        <v>1209</v>
      </c>
      <c r="L1135" s="27" t="s">
        <v>56</v>
      </c>
      <c r="M1135" s="27" t="s">
        <v>65</v>
      </c>
      <c r="N1135" s="27">
        <v>3</v>
      </c>
      <c r="O1135" s="27" t="s">
        <v>61</v>
      </c>
      <c r="P1135" s="27" t="s">
        <v>57</v>
      </c>
      <c r="Q1135" s="27">
        <v>2015</v>
      </c>
      <c r="R1135" s="27" t="s">
        <v>1418</v>
      </c>
      <c r="S1135" s="27" t="s">
        <v>53</v>
      </c>
      <c r="T1135" s="27"/>
      <c r="U1135" s="27"/>
      <c r="V1135" s="27" t="s">
        <v>1642</v>
      </c>
      <c r="W1135" s="27">
        <v>12.332689999999999</v>
      </c>
      <c r="X1135" s="27">
        <v>-84.263829999999999</v>
      </c>
      <c r="Y1135" s="27" t="s">
        <v>1983</v>
      </c>
      <c r="Z1135" s="27" t="s">
        <v>1977</v>
      </c>
      <c r="AA1135" s="27" t="s">
        <v>1928</v>
      </c>
      <c r="AB1135" s="28">
        <f t="shared" si="138"/>
        <v>57.815444444444445</v>
      </c>
      <c r="AC1135" s="28">
        <f ca="1">[3]!RandTruncNormal(AB1135,VLOOKUP(Y1135,$AZ$1:$BD$4,4,FALSE),0,VLOOKUP(Y1135,$AZ$1:$BD$4,5,FALSE))</f>
        <v>55.60518068598531</v>
      </c>
      <c r="AD1135" s="28">
        <f t="shared" si="139"/>
        <v>43.697666666666663</v>
      </c>
      <c r="AE1135" s="28">
        <f ca="1">[3]!RandTruncNormal(AD1135,VLOOKUP(Y1135,$AZ$1:$BD$4,4,FALSE),0,VLOOKUP(Y1135,$AZ$1:$BD$4,5,FALSE))</f>
        <v>35.153455428268686</v>
      </c>
      <c r="AF1135" s="29">
        <f t="shared" si="136"/>
        <v>-0.22222222222222221</v>
      </c>
      <c r="AG1135" s="29">
        <f t="shared" si="137"/>
        <v>-0.22222222222222221</v>
      </c>
      <c r="AH1135" s="28">
        <f t="shared" si="143"/>
        <v>-14.117777777777777</v>
      </c>
      <c r="AI1135" s="28">
        <f t="shared" si="140"/>
        <v>-14.117777777777777</v>
      </c>
      <c r="AJ1135" s="13">
        <f t="shared" ca="1" si="141"/>
        <v>-20.451725257716625</v>
      </c>
      <c r="AK1135" s="68">
        <v>0</v>
      </c>
      <c r="AL1135" s="68">
        <v>0</v>
      </c>
      <c r="AM1135" s="68" t="str">
        <f t="shared" si="142"/>
        <v>Non-Anthropogenic</v>
      </c>
      <c r="AO1135" s="68"/>
      <c r="AP1135" s="68"/>
      <c r="AY1135" s="68"/>
      <c r="AZ1135" s="68"/>
    </row>
    <row r="1136" spans="1:52">
      <c r="A1136" s="27">
        <v>2705</v>
      </c>
      <c r="B1136" s="27" t="s">
        <v>1643</v>
      </c>
      <c r="C1136" s="27" t="s">
        <v>1164</v>
      </c>
      <c r="D1136" s="27">
        <v>12.24776</v>
      </c>
      <c r="E1136" s="27">
        <v>-84.434730000000002</v>
      </c>
      <c r="F1136" s="27" t="s">
        <v>65</v>
      </c>
      <c r="G1136" s="27">
        <v>6</v>
      </c>
      <c r="H1136" s="27" t="s">
        <v>53</v>
      </c>
      <c r="I1136" s="27" t="s">
        <v>54</v>
      </c>
      <c r="J1136" s="27">
        <v>2005</v>
      </c>
      <c r="K1136" s="27" t="s">
        <v>820</v>
      </c>
      <c r="L1136" s="27" t="s">
        <v>56</v>
      </c>
      <c r="M1136" s="27" t="s">
        <v>66</v>
      </c>
      <c r="N1136" s="27">
        <v>8</v>
      </c>
      <c r="O1136" s="27" t="s">
        <v>56</v>
      </c>
      <c r="P1136" s="27" t="s">
        <v>870</v>
      </c>
      <c r="Q1136" s="27">
        <v>2014</v>
      </c>
      <c r="R1136" s="27"/>
      <c r="S1136" s="27" t="s">
        <v>56</v>
      </c>
      <c r="T1136" s="27"/>
      <c r="U1136" s="27"/>
      <c r="V1136" s="27" t="s">
        <v>1643</v>
      </c>
      <c r="W1136" s="27">
        <v>12.24776</v>
      </c>
      <c r="X1136" s="27">
        <v>-84.434730000000002</v>
      </c>
      <c r="Y1136" s="27" t="s">
        <v>1983</v>
      </c>
      <c r="Z1136" s="27" t="s">
        <v>1982</v>
      </c>
      <c r="AA1136" s="27" t="s">
        <v>1928</v>
      </c>
      <c r="AB1136" s="28">
        <f t="shared" si="138"/>
        <v>64.87433333333334</v>
      </c>
      <c r="AC1136" s="28">
        <f ca="1">[3]!RandTruncNormal(AB1136,VLOOKUP(Y1136,$AZ$1:$BD$4,4,FALSE),0,VLOOKUP(Y1136,$AZ$1:$BD$4,5,FALSE))</f>
        <v>34.71361279940421</v>
      </c>
      <c r="AD1136" s="28">
        <f t="shared" si="139"/>
        <v>78.992111111111114</v>
      </c>
      <c r="AE1136" s="28">
        <f ca="1">[3]!RandTruncNormal(AD1136,VLOOKUP(Y1136,$AZ$1:$BD$4,4,FALSE),0,VLOOKUP(Y1136,$AZ$1:$BD$4,5,FALSE))</f>
        <v>27.961100291521543</v>
      </c>
      <c r="AF1136" s="29">
        <f t="shared" si="136"/>
        <v>0.22222222222222221</v>
      </c>
      <c r="AG1136" s="29">
        <f t="shared" si="137"/>
        <v>0.22222222222222221</v>
      </c>
      <c r="AH1136" s="28">
        <f t="shared" si="143"/>
        <v>14.117777777777777</v>
      </c>
      <c r="AI1136" s="28">
        <f t="shared" si="140"/>
        <v>14.117777777777777</v>
      </c>
      <c r="AJ1136" s="13">
        <f t="shared" ca="1" si="141"/>
        <v>-6.7525125078826669</v>
      </c>
      <c r="AK1136" s="68">
        <v>0</v>
      </c>
      <c r="AL1136" s="68">
        <v>0</v>
      </c>
      <c r="AM1136" s="68" t="str">
        <f t="shared" si="142"/>
        <v>Non-Anthropogenic</v>
      </c>
      <c r="AO1136" s="68"/>
      <c r="AP1136" s="68"/>
      <c r="AY1136" s="68"/>
      <c r="AZ1136" s="68"/>
    </row>
    <row r="1137" spans="1:52">
      <c r="A1137" s="27">
        <v>2707</v>
      </c>
      <c r="B1137" s="27" t="s">
        <v>1644</v>
      </c>
      <c r="C1137" s="27" t="s">
        <v>1164</v>
      </c>
      <c r="D1137" s="27">
        <v>12.16254</v>
      </c>
      <c r="E1137" s="27">
        <v>-83.838679999999997</v>
      </c>
      <c r="F1137" s="27" t="s">
        <v>66</v>
      </c>
      <c r="G1137" s="27">
        <v>9</v>
      </c>
      <c r="H1137" s="27" t="s">
        <v>53</v>
      </c>
      <c r="I1137" s="27" t="s">
        <v>54</v>
      </c>
      <c r="J1137" s="27">
        <v>2005</v>
      </c>
      <c r="K1137" s="27" t="s">
        <v>820</v>
      </c>
      <c r="L1137" s="27" t="s">
        <v>56</v>
      </c>
      <c r="M1137" s="27" t="s">
        <v>66</v>
      </c>
      <c r="N1137" s="27">
        <v>9</v>
      </c>
      <c r="O1137" s="27" t="s">
        <v>53</v>
      </c>
      <c r="P1137" s="27" t="s">
        <v>57</v>
      </c>
      <c r="Q1137" s="27">
        <v>2016</v>
      </c>
      <c r="R1137" s="27" t="s">
        <v>1207</v>
      </c>
      <c r="S1137" s="27" t="s">
        <v>53</v>
      </c>
      <c r="T1137" s="27"/>
      <c r="U1137" s="27"/>
      <c r="V1137" s="27" t="s">
        <v>1644</v>
      </c>
      <c r="W1137" s="27">
        <v>12.16254</v>
      </c>
      <c r="X1137" s="27">
        <v>-83.838679999999997</v>
      </c>
      <c r="Y1137" s="27" t="s">
        <v>1983</v>
      </c>
      <c r="Z1137" s="27" t="s">
        <v>1979</v>
      </c>
      <c r="AA1137" s="27" t="s">
        <v>1929</v>
      </c>
      <c r="AB1137" s="28">
        <f t="shared" si="138"/>
        <v>86.051000000000002</v>
      </c>
      <c r="AC1137" s="28">
        <f ca="1">[3]!RandTruncNormal(AB1137,VLOOKUP(Y1137,$AZ$1:$BD$4,4,FALSE),0,VLOOKUP(Y1137,$AZ$1:$BD$4,5,FALSE))</f>
        <v>57.569296293128644</v>
      </c>
      <c r="AD1137" s="28">
        <f t="shared" si="139"/>
        <v>86.051000000000002</v>
      </c>
      <c r="AE1137" s="28">
        <f ca="1">[3]!RandTruncNormal(AD1137,VLOOKUP(Y1137,$AZ$1:$BD$4,4,FALSE),0,VLOOKUP(Y1137,$AZ$1:$BD$4,5,FALSE))</f>
        <v>87.58571876121529</v>
      </c>
      <c r="AF1137" s="29">
        <f t="shared" si="136"/>
        <v>0</v>
      </c>
      <c r="AG1137" s="29">
        <f t="shared" si="137"/>
        <v>0</v>
      </c>
      <c r="AH1137" s="28">
        <f t="shared" si="143"/>
        <v>0</v>
      </c>
      <c r="AI1137" s="28">
        <f t="shared" si="140"/>
        <v>0</v>
      </c>
      <c r="AJ1137" s="13">
        <f t="shared" ca="1" si="141"/>
        <v>30.016422468086645</v>
      </c>
      <c r="AK1137" s="68">
        <v>1</v>
      </c>
      <c r="AL1137" s="68">
        <v>0</v>
      </c>
      <c r="AM1137" s="68" t="str">
        <f t="shared" si="142"/>
        <v>Anthropogenic_rivers</v>
      </c>
      <c r="AO1137" s="68"/>
      <c r="AP1137" s="68"/>
      <c r="AY1137" s="68"/>
      <c r="AZ1137" s="68"/>
    </row>
    <row r="1138" spans="1:52">
      <c r="A1138" s="27">
        <v>2711</v>
      </c>
      <c r="B1138" s="27" t="s">
        <v>1645</v>
      </c>
      <c r="C1138" s="27" t="s">
        <v>1164</v>
      </c>
      <c r="D1138" s="27">
        <v>12.077629999999999</v>
      </c>
      <c r="E1138" s="27">
        <v>-84.009709999999998</v>
      </c>
      <c r="F1138" s="27" t="s">
        <v>66</v>
      </c>
      <c r="G1138" s="27">
        <v>7</v>
      </c>
      <c r="H1138" s="27" t="s">
        <v>53</v>
      </c>
      <c r="I1138" s="27" t="s">
        <v>54</v>
      </c>
      <c r="J1138" s="27">
        <v>2005</v>
      </c>
      <c r="K1138" s="27" t="s">
        <v>820</v>
      </c>
      <c r="L1138" s="27" t="s">
        <v>56</v>
      </c>
      <c r="M1138" s="27" t="s">
        <v>66</v>
      </c>
      <c r="N1138" s="27">
        <v>8</v>
      </c>
      <c r="O1138" s="27" t="s">
        <v>53</v>
      </c>
      <c r="P1138" s="27" t="s">
        <v>57</v>
      </c>
      <c r="Q1138" s="27">
        <v>2016</v>
      </c>
      <c r="R1138" s="27" t="s">
        <v>1226</v>
      </c>
      <c r="S1138" s="27" t="s">
        <v>53</v>
      </c>
      <c r="T1138" s="27"/>
      <c r="U1138" s="27"/>
      <c r="V1138" s="27" t="s">
        <v>1645</v>
      </c>
      <c r="W1138" s="27">
        <v>12.077629999999999</v>
      </c>
      <c r="X1138" s="27">
        <v>-84.009709999999998</v>
      </c>
      <c r="Y1138" s="27" t="s">
        <v>1983</v>
      </c>
      <c r="Z1138" s="27" t="s">
        <v>1982</v>
      </c>
      <c r="AA1138" s="27" t="s">
        <v>1929</v>
      </c>
      <c r="AB1138" s="28">
        <f t="shared" si="138"/>
        <v>71.933222222222227</v>
      </c>
      <c r="AC1138" s="28">
        <f ca="1">[3]!RandTruncNormal(AB1138,VLOOKUP(Y1138,$AZ$1:$BD$4,4,FALSE),0,VLOOKUP(Y1138,$AZ$1:$BD$4,5,FALSE))</f>
        <v>154.41434126283696</v>
      </c>
      <c r="AD1138" s="28">
        <f t="shared" si="139"/>
        <v>78.992111111111114</v>
      </c>
      <c r="AE1138" s="28">
        <f ca="1">[3]!RandTruncNormal(AD1138,VLOOKUP(Y1138,$AZ$1:$BD$4,4,FALSE),0,VLOOKUP(Y1138,$AZ$1:$BD$4,5,FALSE))</f>
        <v>91.332103913357713</v>
      </c>
      <c r="AF1138" s="29">
        <f t="shared" si="136"/>
        <v>0.1111111111111111</v>
      </c>
      <c r="AG1138" s="29">
        <f t="shared" si="137"/>
        <v>0</v>
      </c>
      <c r="AH1138" s="28">
        <f t="shared" si="143"/>
        <v>0</v>
      </c>
      <c r="AI1138" s="28">
        <f t="shared" si="140"/>
        <v>7.0588888888888883</v>
      </c>
      <c r="AJ1138" s="13">
        <f t="shared" ca="1" si="141"/>
        <v>-63.082237349479243</v>
      </c>
      <c r="AK1138" s="68">
        <v>0</v>
      </c>
      <c r="AL1138" s="68">
        <v>0</v>
      </c>
      <c r="AM1138" s="68" t="str">
        <f t="shared" si="142"/>
        <v>Non-Anthropogenic</v>
      </c>
      <c r="AO1138" s="68"/>
      <c r="AP1138" s="68"/>
      <c r="AY1138" s="68"/>
      <c r="AZ1138" s="68"/>
    </row>
    <row r="1139" spans="1:52">
      <c r="A1139" s="27">
        <v>2714</v>
      </c>
      <c r="B1139" s="27" t="s">
        <v>1646</v>
      </c>
      <c r="C1139" s="27" t="s">
        <v>1164</v>
      </c>
      <c r="D1139" s="27">
        <v>12.07784</v>
      </c>
      <c r="E1139" s="27">
        <v>-84.604789999999994</v>
      </c>
      <c r="F1139" s="27" t="s">
        <v>65</v>
      </c>
      <c r="G1139" s="27">
        <v>4</v>
      </c>
      <c r="H1139" s="27" t="s">
        <v>56</v>
      </c>
      <c r="I1139" s="27" t="s">
        <v>54</v>
      </c>
      <c r="J1139" s="27">
        <v>2005</v>
      </c>
      <c r="K1139" s="27" t="s">
        <v>1236</v>
      </c>
      <c r="L1139" s="27" t="s">
        <v>56</v>
      </c>
      <c r="M1139" s="27" t="s">
        <v>65</v>
      </c>
      <c r="N1139" s="27">
        <v>4</v>
      </c>
      <c r="O1139" s="27" t="s">
        <v>53</v>
      </c>
      <c r="P1139" s="27" t="s">
        <v>57</v>
      </c>
      <c r="Q1139" s="27">
        <v>2016</v>
      </c>
      <c r="R1139" s="27" t="s">
        <v>1647</v>
      </c>
      <c r="S1139" s="27" t="s">
        <v>53</v>
      </c>
      <c r="T1139" s="27"/>
      <c r="U1139" s="27"/>
      <c r="V1139" s="27" t="s">
        <v>1646</v>
      </c>
      <c r="W1139" s="27">
        <v>12.07784</v>
      </c>
      <c r="X1139" s="27">
        <v>-84.604789999999994</v>
      </c>
      <c r="Y1139" s="27" t="s">
        <v>1983</v>
      </c>
      <c r="Z1139" s="27" t="s">
        <v>1979</v>
      </c>
      <c r="AA1139" s="27" t="s">
        <v>1928</v>
      </c>
      <c r="AB1139" s="28">
        <f t="shared" si="138"/>
        <v>50.756555555555551</v>
      </c>
      <c r="AC1139" s="28">
        <f ca="1">[3]!RandTruncNormal(AB1139,VLOOKUP(Y1139,$AZ$1:$BD$4,4,FALSE),0,VLOOKUP(Y1139,$AZ$1:$BD$4,5,FALSE))</f>
        <v>103.64771718200777</v>
      </c>
      <c r="AD1139" s="28">
        <f t="shared" si="139"/>
        <v>50.756555555555551</v>
      </c>
      <c r="AE1139" s="28">
        <f ca="1">[3]!RandTruncNormal(AD1139,VLOOKUP(Y1139,$AZ$1:$BD$4,4,FALSE),0,VLOOKUP(Y1139,$AZ$1:$BD$4,5,FALSE))</f>
        <v>69.843090603501551</v>
      </c>
      <c r="AF1139" s="29">
        <f t="shared" si="136"/>
        <v>0</v>
      </c>
      <c r="AG1139" s="29">
        <f t="shared" si="137"/>
        <v>0</v>
      </c>
      <c r="AH1139" s="28">
        <f t="shared" si="143"/>
        <v>0</v>
      </c>
      <c r="AI1139" s="28">
        <f t="shared" si="140"/>
        <v>0</v>
      </c>
      <c r="AJ1139" s="13">
        <f t="shared" ca="1" si="141"/>
        <v>-33.804626578506216</v>
      </c>
      <c r="AK1139" s="68">
        <v>0</v>
      </c>
      <c r="AL1139" s="68">
        <v>1</v>
      </c>
      <c r="AM1139" s="68" t="str">
        <f t="shared" si="142"/>
        <v>Anthopogenic_roads</v>
      </c>
      <c r="AO1139" s="68"/>
      <c r="AP1139" s="68"/>
      <c r="AY1139" s="68"/>
      <c r="AZ1139" s="68"/>
    </row>
    <row r="1140" spans="1:52">
      <c r="A1140" s="27">
        <v>2715</v>
      </c>
      <c r="B1140" s="27" t="s">
        <v>1648</v>
      </c>
      <c r="C1140" s="27" t="s">
        <v>1164</v>
      </c>
      <c r="D1140" s="27">
        <v>11.992610000000001</v>
      </c>
      <c r="E1140" s="27">
        <v>-83.923770000000005</v>
      </c>
      <c r="F1140" s="27" t="s">
        <v>66</v>
      </c>
      <c r="G1140" s="27">
        <v>9</v>
      </c>
      <c r="H1140" s="27" t="s">
        <v>53</v>
      </c>
      <c r="I1140" s="27" t="s">
        <v>54</v>
      </c>
      <c r="J1140" s="27">
        <v>2005</v>
      </c>
      <c r="K1140" s="27" t="s">
        <v>820</v>
      </c>
      <c r="L1140" s="27" t="s">
        <v>56</v>
      </c>
      <c r="M1140" s="27" t="s">
        <v>66</v>
      </c>
      <c r="N1140" s="27">
        <v>9</v>
      </c>
      <c r="O1140" s="27" t="s">
        <v>53</v>
      </c>
      <c r="P1140" s="27" t="s">
        <v>57</v>
      </c>
      <c r="Q1140" s="27">
        <v>2016</v>
      </c>
      <c r="R1140" s="27" t="s">
        <v>1226</v>
      </c>
      <c r="S1140" s="27" t="s">
        <v>53</v>
      </c>
      <c r="T1140" s="27"/>
      <c r="U1140" s="27"/>
      <c r="V1140" s="27" t="s">
        <v>1648</v>
      </c>
      <c r="W1140" s="27">
        <v>11.992610000000001</v>
      </c>
      <c r="X1140" s="27">
        <v>-83.923770000000005</v>
      </c>
      <c r="Y1140" s="27" t="s">
        <v>1983</v>
      </c>
      <c r="Z1140" s="27" t="s">
        <v>1979</v>
      </c>
      <c r="AA1140" s="27" t="s">
        <v>1928</v>
      </c>
      <c r="AB1140" s="28">
        <f t="shared" si="138"/>
        <v>86.051000000000002</v>
      </c>
      <c r="AC1140" s="28">
        <f ca="1">[3]!RandTruncNormal(AB1140,VLOOKUP(Y1140,$AZ$1:$BD$4,4,FALSE),0,VLOOKUP(Y1140,$AZ$1:$BD$4,5,FALSE))</f>
        <v>83.02937381572967</v>
      </c>
      <c r="AD1140" s="28">
        <f t="shared" si="139"/>
        <v>86.051000000000002</v>
      </c>
      <c r="AE1140" s="28">
        <f ca="1">[3]!RandTruncNormal(AD1140,VLOOKUP(Y1140,$AZ$1:$BD$4,4,FALSE),0,VLOOKUP(Y1140,$AZ$1:$BD$4,5,FALSE))</f>
        <v>95.873440206804801</v>
      </c>
      <c r="AF1140" s="29">
        <f t="shared" si="136"/>
        <v>0</v>
      </c>
      <c r="AG1140" s="29">
        <f t="shared" si="137"/>
        <v>0</v>
      </c>
      <c r="AH1140" s="28">
        <f t="shared" si="143"/>
        <v>0</v>
      </c>
      <c r="AI1140" s="28">
        <f t="shared" si="140"/>
        <v>0</v>
      </c>
      <c r="AJ1140" s="13">
        <f t="shared" ca="1" si="141"/>
        <v>12.844066391075131</v>
      </c>
      <c r="AK1140" s="68">
        <v>0</v>
      </c>
      <c r="AL1140" s="68">
        <v>1</v>
      </c>
      <c r="AM1140" s="68" t="str">
        <f t="shared" si="142"/>
        <v>Anthopogenic_roads</v>
      </c>
      <c r="AO1140" s="68"/>
      <c r="AP1140" s="68"/>
      <c r="AY1140" s="68"/>
      <c r="AZ1140" s="68"/>
    </row>
    <row r="1141" spans="1:52">
      <c r="A1141" s="27">
        <v>2718</v>
      </c>
      <c r="B1141" s="27" t="s">
        <v>1650</v>
      </c>
      <c r="C1141" s="27" t="s">
        <v>1164</v>
      </c>
      <c r="D1141" s="27">
        <v>11.907629999999999</v>
      </c>
      <c r="E1141" s="27">
        <v>-83.924729999999997</v>
      </c>
      <c r="F1141" s="27" t="s">
        <v>65</v>
      </c>
      <c r="G1141" s="27">
        <v>6</v>
      </c>
      <c r="H1141" s="27" t="s">
        <v>53</v>
      </c>
      <c r="I1141" s="27" t="s">
        <v>54</v>
      </c>
      <c r="J1141" s="27">
        <v>2005</v>
      </c>
      <c r="K1141" s="27" t="s">
        <v>820</v>
      </c>
      <c r="L1141" s="27" t="s">
        <v>56</v>
      </c>
      <c r="M1141" s="27" t="s">
        <v>65</v>
      </c>
      <c r="N1141" s="27">
        <v>6</v>
      </c>
      <c r="O1141" s="27" t="s">
        <v>53</v>
      </c>
      <c r="P1141" s="27" t="s">
        <v>57</v>
      </c>
      <c r="Q1141" s="27">
        <v>2016</v>
      </c>
      <c r="R1141" s="27" t="s">
        <v>1473</v>
      </c>
      <c r="S1141" s="27" t="s">
        <v>53</v>
      </c>
      <c r="T1141" s="27"/>
      <c r="U1141" s="27"/>
      <c r="V1141" s="27" t="s">
        <v>1650</v>
      </c>
      <c r="W1141" s="27">
        <v>11.907629999999999</v>
      </c>
      <c r="X1141" s="27">
        <v>-83.924729999999997</v>
      </c>
      <c r="Y1141" s="27" t="s">
        <v>1983</v>
      </c>
      <c r="Z1141" s="27" t="s">
        <v>1979</v>
      </c>
      <c r="AA1141" s="27" t="s">
        <v>1929</v>
      </c>
      <c r="AB1141" s="28">
        <f t="shared" si="138"/>
        <v>64.87433333333334</v>
      </c>
      <c r="AC1141" s="28">
        <f ca="1">[3]!RandTruncNormal(AB1141,VLOOKUP(Y1141,$AZ$1:$BD$4,4,FALSE),0,VLOOKUP(Y1141,$AZ$1:$BD$4,5,FALSE))</f>
        <v>75.289648631330849</v>
      </c>
      <c r="AD1141" s="28">
        <f t="shared" si="139"/>
        <v>64.87433333333334</v>
      </c>
      <c r="AE1141" s="28">
        <f ca="1">[3]!RandTruncNormal(AD1141,VLOOKUP(Y1141,$AZ$1:$BD$4,4,FALSE),0,VLOOKUP(Y1141,$AZ$1:$BD$4,5,FALSE))</f>
        <v>54.116688731779803</v>
      </c>
      <c r="AF1141" s="29">
        <f t="shared" si="136"/>
        <v>0</v>
      </c>
      <c r="AG1141" s="29">
        <f t="shared" si="137"/>
        <v>0</v>
      </c>
      <c r="AH1141" s="28">
        <f t="shared" si="143"/>
        <v>0</v>
      </c>
      <c r="AI1141" s="28">
        <f t="shared" si="140"/>
        <v>0</v>
      </c>
      <c r="AJ1141" s="13">
        <f t="shared" ca="1" si="141"/>
        <v>-21.172959899551046</v>
      </c>
      <c r="AK1141" s="68">
        <v>0</v>
      </c>
      <c r="AL1141" s="68">
        <v>0</v>
      </c>
      <c r="AM1141" s="68" t="str">
        <f t="shared" si="142"/>
        <v>Non-Anthropogenic</v>
      </c>
      <c r="AO1141" s="68"/>
      <c r="AP1141" s="68"/>
      <c r="AY1141" s="68"/>
      <c r="AZ1141" s="68"/>
    </row>
    <row r="1142" spans="1:52">
      <c r="A1142" s="27">
        <v>2719</v>
      </c>
      <c r="B1142" s="27" t="s">
        <v>1651</v>
      </c>
      <c r="C1142" s="27" t="s">
        <v>1164</v>
      </c>
      <c r="D1142" s="27">
        <v>11.90771</v>
      </c>
      <c r="E1142" s="27">
        <v>-84.179760000000002</v>
      </c>
      <c r="F1142" s="27" t="s">
        <v>65</v>
      </c>
      <c r="G1142" s="27">
        <v>5</v>
      </c>
      <c r="H1142" s="27" t="s">
        <v>53</v>
      </c>
      <c r="I1142" s="27" t="s">
        <v>54</v>
      </c>
      <c r="J1142" s="27">
        <v>2005</v>
      </c>
      <c r="K1142" s="27" t="s">
        <v>820</v>
      </c>
      <c r="L1142" s="27" t="s">
        <v>56</v>
      </c>
      <c r="M1142" s="27" t="s">
        <v>65</v>
      </c>
      <c r="N1142" s="27">
        <v>4</v>
      </c>
      <c r="O1142" s="27" t="s">
        <v>53</v>
      </c>
      <c r="P1142" s="27" t="s">
        <v>57</v>
      </c>
      <c r="Q1142" s="27">
        <v>2016</v>
      </c>
      <c r="R1142" s="27" t="s">
        <v>1652</v>
      </c>
      <c r="S1142" s="27" t="s">
        <v>53</v>
      </c>
      <c r="T1142" s="27"/>
      <c r="U1142" s="27"/>
      <c r="V1142" s="27" t="s">
        <v>1651</v>
      </c>
      <c r="W1142" s="27">
        <v>11.90771</v>
      </c>
      <c r="X1142" s="27">
        <v>-84.179760000000002</v>
      </c>
      <c r="Y1142" s="27" t="s">
        <v>1983</v>
      </c>
      <c r="Z1142" s="27" t="s">
        <v>1977</v>
      </c>
      <c r="AA1142" s="27" t="s">
        <v>1928</v>
      </c>
      <c r="AB1142" s="28">
        <f t="shared" si="138"/>
        <v>57.815444444444445</v>
      </c>
      <c r="AC1142" s="28">
        <f ca="1">[3]!RandTruncNormal(AB1142,VLOOKUP(Y1142,$AZ$1:$BD$4,4,FALSE),0,VLOOKUP(Y1142,$AZ$1:$BD$4,5,FALSE))</f>
        <v>67.26660630666143</v>
      </c>
      <c r="AD1142" s="28">
        <f t="shared" si="139"/>
        <v>50.756555555555551</v>
      </c>
      <c r="AE1142" s="28">
        <f ca="1">[3]!RandTruncNormal(AD1142,VLOOKUP(Y1142,$AZ$1:$BD$4,4,FALSE),0,VLOOKUP(Y1142,$AZ$1:$BD$4,5,FALSE))</f>
        <v>87.036086354858554</v>
      </c>
      <c r="AF1142" s="29">
        <f t="shared" si="136"/>
        <v>-0.1111111111111111</v>
      </c>
      <c r="AG1142" s="29">
        <f t="shared" si="137"/>
        <v>0</v>
      </c>
      <c r="AH1142" s="28">
        <f t="shared" si="143"/>
        <v>0</v>
      </c>
      <c r="AI1142" s="28">
        <f t="shared" si="140"/>
        <v>-7.0588888888888883</v>
      </c>
      <c r="AJ1142" s="13">
        <f t="shared" ca="1" si="141"/>
        <v>19.769480048197124</v>
      </c>
      <c r="AK1142" s="68">
        <v>1</v>
      </c>
      <c r="AL1142" s="68">
        <v>1</v>
      </c>
      <c r="AM1142" s="68" t="str">
        <f t="shared" si="142"/>
        <v>Anthropogenic_roads_rivers</v>
      </c>
      <c r="AO1142" s="68"/>
      <c r="AP1142" s="68"/>
      <c r="AY1142" s="68"/>
      <c r="AZ1142" s="68"/>
    </row>
    <row r="1143" spans="1:52">
      <c r="A1143" s="27">
        <v>2721</v>
      </c>
      <c r="B1143" s="27" t="s">
        <v>1653</v>
      </c>
      <c r="C1143" s="27" t="s">
        <v>1164</v>
      </c>
      <c r="D1143" s="27">
        <v>11.82259</v>
      </c>
      <c r="E1143" s="27">
        <v>-83.83878</v>
      </c>
      <c r="F1143" s="27" t="s">
        <v>65</v>
      </c>
      <c r="G1143" s="27">
        <v>5</v>
      </c>
      <c r="H1143" s="27" t="s">
        <v>53</v>
      </c>
      <c r="I1143" s="27" t="s">
        <v>54</v>
      </c>
      <c r="J1143" s="27">
        <v>2005</v>
      </c>
      <c r="K1143" s="27" t="s">
        <v>820</v>
      </c>
      <c r="L1143" s="27" t="s">
        <v>56</v>
      </c>
      <c r="M1143" s="27" t="s">
        <v>65</v>
      </c>
      <c r="N1143" s="27">
        <v>5</v>
      </c>
      <c r="O1143" s="27" t="s">
        <v>53</v>
      </c>
      <c r="P1143" s="27" t="s">
        <v>57</v>
      </c>
      <c r="Q1143" s="27">
        <v>2016</v>
      </c>
      <c r="R1143" s="27" t="s">
        <v>1244</v>
      </c>
      <c r="S1143" s="27" t="s">
        <v>53</v>
      </c>
      <c r="T1143" s="27"/>
      <c r="U1143" s="27"/>
      <c r="V1143" s="27" t="s">
        <v>1653</v>
      </c>
      <c r="W1143" s="27">
        <v>11.82259</v>
      </c>
      <c r="X1143" s="27">
        <v>-83.83878</v>
      </c>
      <c r="Y1143" s="27" t="s">
        <v>1983</v>
      </c>
      <c r="Z1143" s="27" t="s">
        <v>1979</v>
      </c>
      <c r="AA1143" s="27" t="s">
        <v>1929</v>
      </c>
      <c r="AB1143" s="28">
        <f t="shared" si="138"/>
        <v>57.815444444444445</v>
      </c>
      <c r="AC1143" s="28">
        <f ca="1">[3]!RandTruncNormal(AB1143,VLOOKUP(Y1143,$AZ$1:$BD$4,4,FALSE),0,VLOOKUP(Y1143,$AZ$1:$BD$4,5,FALSE))</f>
        <v>104.39771945296879</v>
      </c>
      <c r="AD1143" s="28">
        <f t="shared" si="139"/>
        <v>57.815444444444445</v>
      </c>
      <c r="AE1143" s="28">
        <f ca="1">[3]!RandTruncNormal(AD1143,VLOOKUP(Y1143,$AZ$1:$BD$4,4,FALSE),0,VLOOKUP(Y1143,$AZ$1:$BD$4,5,FALSE))</f>
        <v>50.754574435078617</v>
      </c>
      <c r="AF1143" s="29">
        <f t="shared" si="136"/>
        <v>0</v>
      </c>
      <c r="AG1143" s="29">
        <f t="shared" si="137"/>
        <v>0</v>
      </c>
      <c r="AH1143" s="28">
        <f t="shared" si="143"/>
        <v>0</v>
      </c>
      <c r="AI1143" s="28">
        <f t="shared" si="140"/>
        <v>0</v>
      </c>
      <c r="AJ1143" s="13">
        <f t="shared" ca="1" si="141"/>
        <v>-53.64314501789017</v>
      </c>
      <c r="AK1143" s="68">
        <v>0</v>
      </c>
      <c r="AL1143" s="68">
        <v>0</v>
      </c>
      <c r="AM1143" s="68" t="str">
        <f t="shared" si="142"/>
        <v>Non-Anthropogenic</v>
      </c>
      <c r="AO1143" s="68"/>
      <c r="AP1143" s="68"/>
      <c r="AY1143" s="68"/>
      <c r="AZ1143" s="68"/>
    </row>
    <row r="1144" spans="1:52">
      <c r="A1144" s="27">
        <v>2723</v>
      </c>
      <c r="B1144" s="27" t="s">
        <v>1654</v>
      </c>
      <c r="C1144" s="27" t="s">
        <v>1164</v>
      </c>
      <c r="D1144" s="27">
        <v>11.82277</v>
      </c>
      <c r="E1144" s="27">
        <v>-84.349000000000004</v>
      </c>
      <c r="F1144" s="27" t="s">
        <v>65</v>
      </c>
      <c r="G1144" s="27">
        <v>3</v>
      </c>
      <c r="H1144" s="27" t="s">
        <v>53</v>
      </c>
      <c r="I1144" s="27" t="s">
        <v>54</v>
      </c>
      <c r="J1144" s="27">
        <v>2005</v>
      </c>
      <c r="K1144" s="27" t="s">
        <v>820</v>
      </c>
      <c r="L1144" s="27" t="s">
        <v>56</v>
      </c>
      <c r="M1144" s="27" t="s">
        <v>65</v>
      </c>
      <c r="N1144" s="27">
        <v>3</v>
      </c>
      <c r="O1144" s="27" t="s">
        <v>61</v>
      </c>
      <c r="P1144" s="27" t="s">
        <v>57</v>
      </c>
      <c r="Q1144" s="27">
        <v>2016</v>
      </c>
      <c r="R1144" s="27" t="s">
        <v>1652</v>
      </c>
      <c r="S1144" s="27" t="s">
        <v>53</v>
      </c>
      <c r="T1144" s="27"/>
      <c r="U1144" s="27"/>
      <c r="V1144" s="27" t="s">
        <v>1654</v>
      </c>
      <c r="W1144" s="27">
        <v>11.82277</v>
      </c>
      <c r="X1144" s="27">
        <v>-84.349000000000004</v>
      </c>
      <c r="Y1144" s="27" t="s">
        <v>1983</v>
      </c>
      <c r="Z1144" s="27" t="s">
        <v>1979</v>
      </c>
      <c r="AA1144" s="27" t="s">
        <v>1928</v>
      </c>
      <c r="AB1144" s="28">
        <f t="shared" si="138"/>
        <v>43.697666666666663</v>
      </c>
      <c r="AC1144" s="28">
        <f ca="1">[3]!RandTruncNormal(AB1144,VLOOKUP(Y1144,$AZ$1:$BD$4,4,FALSE),0,VLOOKUP(Y1144,$AZ$1:$BD$4,5,FALSE))</f>
        <v>60.274020251453223</v>
      </c>
      <c r="AD1144" s="28">
        <f t="shared" si="139"/>
        <v>43.697666666666663</v>
      </c>
      <c r="AE1144" s="28">
        <f ca="1">[3]!RandTruncNormal(AD1144,VLOOKUP(Y1144,$AZ$1:$BD$4,4,FALSE),0,VLOOKUP(Y1144,$AZ$1:$BD$4,5,FALSE))</f>
        <v>21.669048840541901</v>
      </c>
      <c r="AF1144" s="29">
        <f t="shared" si="136"/>
        <v>0</v>
      </c>
      <c r="AG1144" s="29">
        <f t="shared" si="137"/>
        <v>0</v>
      </c>
      <c r="AH1144" s="28">
        <f t="shared" si="143"/>
        <v>0</v>
      </c>
      <c r="AI1144" s="28">
        <f t="shared" si="140"/>
        <v>0</v>
      </c>
      <c r="AJ1144" s="13">
        <f t="shared" ca="1" si="141"/>
        <v>-38.604971410911318</v>
      </c>
      <c r="AK1144" s="68">
        <v>1</v>
      </c>
      <c r="AL1144" s="68">
        <v>0</v>
      </c>
      <c r="AM1144" s="68" t="str">
        <f t="shared" si="142"/>
        <v>Anthropogenic_rivers</v>
      </c>
      <c r="AO1144" s="68"/>
      <c r="AP1144" s="68"/>
      <c r="AY1144" s="68"/>
      <c r="AZ1144" s="68"/>
    </row>
    <row r="1145" spans="1:52">
      <c r="A1145" s="27">
        <v>2724</v>
      </c>
      <c r="B1145" s="27" t="s">
        <v>1655</v>
      </c>
      <c r="C1145" s="27" t="s">
        <v>1164</v>
      </c>
      <c r="D1145" s="27">
        <v>11.73761</v>
      </c>
      <c r="E1145" s="27">
        <v>-83.839749999999995</v>
      </c>
      <c r="F1145" s="27" t="s">
        <v>66</v>
      </c>
      <c r="G1145" s="27">
        <v>9</v>
      </c>
      <c r="H1145" s="27" t="s">
        <v>53</v>
      </c>
      <c r="I1145" s="27" t="s">
        <v>54</v>
      </c>
      <c r="J1145" s="27">
        <v>2005</v>
      </c>
      <c r="K1145" s="27" t="s">
        <v>820</v>
      </c>
      <c r="L1145" s="27" t="s">
        <v>56</v>
      </c>
      <c r="M1145" s="27" t="s">
        <v>65</v>
      </c>
      <c r="N1145" s="27">
        <v>6</v>
      </c>
      <c r="O1145" s="27" t="s">
        <v>56</v>
      </c>
      <c r="P1145" s="27" t="s">
        <v>870</v>
      </c>
      <c r="Q1145" s="27">
        <v>2014</v>
      </c>
      <c r="R1145" s="27"/>
      <c r="S1145" s="27" t="s">
        <v>56</v>
      </c>
      <c r="T1145" s="27"/>
      <c r="U1145" s="27"/>
      <c r="V1145" s="27" t="s">
        <v>1655</v>
      </c>
      <c r="W1145" s="27">
        <v>11.73761</v>
      </c>
      <c r="X1145" s="27">
        <v>-83.839749999999995</v>
      </c>
      <c r="Y1145" s="27" t="s">
        <v>1983</v>
      </c>
      <c r="Z1145" s="27" t="s">
        <v>1977</v>
      </c>
      <c r="AA1145" s="27" t="s">
        <v>1929</v>
      </c>
      <c r="AB1145" s="28">
        <f t="shared" si="138"/>
        <v>86.051000000000002</v>
      </c>
      <c r="AC1145" s="28">
        <f ca="1">[3]!RandTruncNormal(AB1145,VLOOKUP(Y1145,$AZ$1:$BD$4,4,FALSE),0,VLOOKUP(Y1145,$AZ$1:$BD$4,5,FALSE))</f>
        <v>85.675659350704123</v>
      </c>
      <c r="AD1145" s="28">
        <f t="shared" si="139"/>
        <v>64.87433333333334</v>
      </c>
      <c r="AE1145" s="28">
        <f ca="1">[3]!RandTruncNormal(AD1145,VLOOKUP(Y1145,$AZ$1:$BD$4,4,FALSE),0,VLOOKUP(Y1145,$AZ$1:$BD$4,5,FALSE))</f>
        <v>64.466847506905225</v>
      </c>
      <c r="AF1145" s="29">
        <f t="shared" si="136"/>
        <v>-0.33333333333333331</v>
      </c>
      <c r="AG1145" s="29">
        <f t="shared" si="137"/>
        <v>-0.33333333333333331</v>
      </c>
      <c r="AH1145" s="28">
        <f t="shared" si="143"/>
        <v>-21.176666666666666</v>
      </c>
      <c r="AI1145" s="28">
        <f t="shared" si="140"/>
        <v>-21.176666666666666</v>
      </c>
      <c r="AJ1145" s="13">
        <f t="shared" ca="1" si="141"/>
        <v>-21.208811843798898</v>
      </c>
      <c r="AK1145" s="68">
        <v>0</v>
      </c>
      <c r="AL1145" s="68">
        <v>0</v>
      </c>
      <c r="AM1145" s="68" t="str">
        <f t="shared" si="142"/>
        <v>Non-Anthropogenic</v>
      </c>
      <c r="AO1145" s="68"/>
      <c r="AP1145" s="68"/>
      <c r="AY1145" s="68"/>
      <c r="AZ1145" s="68"/>
    </row>
    <row r="1146" spans="1:52">
      <c r="A1146" s="27">
        <v>2727</v>
      </c>
      <c r="B1146" s="27" t="s">
        <v>1656</v>
      </c>
      <c r="C1146" s="27" t="s">
        <v>1164</v>
      </c>
      <c r="D1146" s="27">
        <v>11.652670000000001</v>
      </c>
      <c r="E1146" s="27">
        <v>-83.755260000000007</v>
      </c>
      <c r="F1146" s="27" t="s">
        <v>66</v>
      </c>
      <c r="G1146" s="27">
        <v>9</v>
      </c>
      <c r="H1146" s="27" t="s">
        <v>53</v>
      </c>
      <c r="I1146" s="27" t="s">
        <v>54</v>
      </c>
      <c r="J1146" s="27">
        <v>2005</v>
      </c>
      <c r="K1146" s="27" t="s">
        <v>820</v>
      </c>
      <c r="L1146" s="27" t="s">
        <v>56</v>
      </c>
      <c r="M1146" s="27" t="s">
        <v>66</v>
      </c>
      <c r="N1146" s="27">
        <v>8</v>
      </c>
      <c r="O1146" s="27" t="s">
        <v>53</v>
      </c>
      <c r="P1146" s="27" t="s">
        <v>57</v>
      </c>
      <c r="Q1146" s="27">
        <v>2016</v>
      </c>
      <c r="R1146" s="27" t="s">
        <v>1494</v>
      </c>
      <c r="S1146" s="27" t="s">
        <v>53</v>
      </c>
      <c r="T1146" s="27"/>
      <c r="U1146" s="27"/>
      <c r="V1146" s="27" t="s">
        <v>1656</v>
      </c>
      <c r="W1146" s="27">
        <v>11.652670000000001</v>
      </c>
      <c r="X1146" s="27">
        <v>-83.755260000000007</v>
      </c>
      <c r="Y1146" s="27" t="s">
        <v>1983</v>
      </c>
      <c r="Z1146" s="27" t="s">
        <v>1977</v>
      </c>
      <c r="AA1146" s="27" t="s">
        <v>1929</v>
      </c>
      <c r="AB1146" s="28">
        <f t="shared" si="138"/>
        <v>86.051000000000002</v>
      </c>
      <c r="AC1146" s="28">
        <f ca="1">[3]!RandTruncNormal(AB1146,VLOOKUP(Y1146,$AZ$1:$BD$4,4,FALSE),0,VLOOKUP(Y1146,$AZ$1:$BD$4,5,FALSE))</f>
        <v>127.23849362706561</v>
      </c>
      <c r="AD1146" s="28">
        <f t="shared" si="139"/>
        <v>78.992111111111114</v>
      </c>
      <c r="AE1146" s="28">
        <f ca="1">[3]!RandTruncNormal(AD1146,VLOOKUP(Y1146,$AZ$1:$BD$4,4,FALSE),0,VLOOKUP(Y1146,$AZ$1:$BD$4,5,FALSE))</f>
        <v>104.62008475537945</v>
      </c>
      <c r="AF1146" s="29">
        <f t="shared" si="136"/>
        <v>-0.1111111111111111</v>
      </c>
      <c r="AG1146" s="29">
        <f t="shared" si="137"/>
        <v>0</v>
      </c>
      <c r="AH1146" s="28">
        <f t="shared" si="143"/>
        <v>0</v>
      </c>
      <c r="AI1146" s="28">
        <f t="shared" si="140"/>
        <v>-7.0588888888888883</v>
      </c>
      <c r="AJ1146" s="13">
        <f t="shared" ca="1" si="141"/>
        <v>-22.618408871686157</v>
      </c>
      <c r="AK1146" s="68">
        <v>1</v>
      </c>
      <c r="AL1146" s="68">
        <v>0</v>
      </c>
      <c r="AM1146" s="68" t="str">
        <f t="shared" si="142"/>
        <v>Anthropogenic_rivers</v>
      </c>
      <c r="AO1146" s="68"/>
      <c r="AP1146" s="68"/>
      <c r="AY1146" s="68"/>
      <c r="AZ1146" s="68"/>
    </row>
    <row r="1147" spans="1:52">
      <c r="A1147" s="27">
        <v>2728</v>
      </c>
      <c r="B1147" s="27" t="s">
        <v>1657</v>
      </c>
      <c r="C1147" s="27" t="s">
        <v>1164</v>
      </c>
      <c r="D1147" s="27">
        <v>11.652670000000001</v>
      </c>
      <c r="E1147" s="27">
        <v>-84.008899999999997</v>
      </c>
      <c r="F1147" s="27" t="s">
        <v>66</v>
      </c>
      <c r="G1147" s="27">
        <v>8</v>
      </c>
      <c r="H1147" s="27" t="s">
        <v>53</v>
      </c>
      <c r="I1147" s="27" t="s">
        <v>54</v>
      </c>
      <c r="J1147" s="27">
        <v>2005</v>
      </c>
      <c r="K1147" s="27" t="s">
        <v>820</v>
      </c>
      <c r="L1147" s="27" t="s">
        <v>56</v>
      </c>
      <c r="M1147" s="27" t="s">
        <v>66</v>
      </c>
      <c r="N1147" s="27">
        <v>7</v>
      </c>
      <c r="O1147" s="27" t="s">
        <v>53</v>
      </c>
      <c r="P1147" s="27" t="s">
        <v>57</v>
      </c>
      <c r="Q1147" s="27">
        <v>2016</v>
      </c>
      <c r="R1147" s="27" t="s">
        <v>1496</v>
      </c>
      <c r="S1147" s="27" t="s">
        <v>53</v>
      </c>
      <c r="T1147" s="27"/>
      <c r="U1147" s="27"/>
      <c r="V1147" s="27" t="s">
        <v>1657</v>
      </c>
      <c r="W1147" s="27">
        <v>11.652670000000001</v>
      </c>
      <c r="X1147" s="27">
        <v>-84.008899999999997</v>
      </c>
      <c r="Y1147" s="27" t="s">
        <v>1983</v>
      </c>
      <c r="Z1147" s="27" t="s">
        <v>1977</v>
      </c>
      <c r="AA1147" s="27" t="s">
        <v>1929</v>
      </c>
      <c r="AB1147" s="28">
        <f t="shared" si="138"/>
        <v>78.992111111111114</v>
      </c>
      <c r="AC1147" s="28">
        <f ca="1">[3]!RandTruncNormal(AB1147,VLOOKUP(Y1147,$AZ$1:$BD$4,4,FALSE),0,VLOOKUP(Y1147,$AZ$1:$BD$4,5,FALSE))</f>
        <v>103.87038403499916</v>
      </c>
      <c r="AD1147" s="28">
        <f t="shared" si="139"/>
        <v>71.933222222222227</v>
      </c>
      <c r="AE1147" s="28">
        <f ca="1">[3]!RandTruncNormal(AD1147,VLOOKUP(Y1147,$AZ$1:$BD$4,4,FALSE),0,VLOOKUP(Y1147,$AZ$1:$BD$4,5,FALSE))</f>
        <v>109.47302431077654</v>
      </c>
      <c r="AF1147" s="29">
        <f t="shared" si="136"/>
        <v>-0.1111111111111111</v>
      </c>
      <c r="AG1147" s="29">
        <f t="shared" si="137"/>
        <v>0</v>
      </c>
      <c r="AH1147" s="28">
        <f t="shared" si="143"/>
        <v>0</v>
      </c>
      <c r="AI1147" s="28">
        <f t="shared" si="140"/>
        <v>-7.0588888888888883</v>
      </c>
      <c r="AJ1147" s="13">
        <f t="shared" ca="1" si="141"/>
        <v>5.6026402757773752</v>
      </c>
      <c r="AK1147" s="68">
        <v>1</v>
      </c>
      <c r="AL1147" s="68">
        <v>0</v>
      </c>
      <c r="AM1147" s="68" t="str">
        <f t="shared" si="142"/>
        <v>Anthropogenic_rivers</v>
      </c>
      <c r="AO1147" s="68"/>
      <c r="AP1147" s="68"/>
      <c r="AY1147" s="68"/>
      <c r="AZ1147" s="68"/>
    </row>
    <row r="1148" spans="1:52">
      <c r="A1148" s="27">
        <v>2729</v>
      </c>
      <c r="B1148" s="27" t="s">
        <v>1658</v>
      </c>
      <c r="C1148" s="27" t="s">
        <v>1164</v>
      </c>
      <c r="D1148" s="27">
        <v>12.33203</v>
      </c>
      <c r="E1148" s="27">
        <v>-83.796120000000002</v>
      </c>
      <c r="F1148" s="27" t="s">
        <v>65</v>
      </c>
      <c r="G1148" s="27">
        <v>3</v>
      </c>
      <c r="H1148" s="27" t="s">
        <v>53</v>
      </c>
      <c r="I1148" s="27" t="s">
        <v>54</v>
      </c>
      <c r="J1148" s="27">
        <v>2005</v>
      </c>
      <c r="K1148" s="27" t="s">
        <v>820</v>
      </c>
      <c r="L1148" s="27" t="s">
        <v>56</v>
      </c>
      <c r="M1148" s="27" t="s">
        <v>65</v>
      </c>
      <c r="N1148" s="27">
        <v>3</v>
      </c>
      <c r="O1148" s="27" t="s">
        <v>53</v>
      </c>
      <c r="P1148" s="27" t="s">
        <v>57</v>
      </c>
      <c r="Q1148" s="27">
        <v>2015</v>
      </c>
      <c r="R1148" s="27" t="s">
        <v>1207</v>
      </c>
      <c r="S1148" s="27" t="s">
        <v>53</v>
      </c>
      <c r="T1148" s="27"/>
      <c r="U1148" s="27"/>
      <c r="V1148" s="27" t="s">
        <v>1658</v>
      </c>
      <c r="W1148" s="27">
        <v>12.33203</v>
      </c>
      <c r="X1148" s="27">
        <v>-83.796120000000002</v>
      </c>
      <c r="Y1148" s="27" t="s">
        <v>1983</v>
      </c>
      <c r="Z1148" s="27" t="s">
        <v>1979</v>
      </c>
      <c r="AA1148" s="27" t="s">
        <v>1929</v>
      </c>
      <c r="AB1148" s="28">
        <f t="shared" si="138"/>
        <v>43.697666666666663</v>
      </c>
      <c r="AC1148" s="28">
        <f ca="1">[3]!RandTruncNormal(AB1148,VLOOKUP(Y1148,$AZ$1:$BD$4,4,FALSE),0,VLOOKUP(Y1148,$AZ$1:$BD$4,5,FALSE))</f>
        <v>72.914963957813015</v>
      </c>
      <c r="AD1148" s="28">
        <f t="shared" si="139"/>
        <v>43.697666666666663</v>
      </c>
      <c r="AE1148" s="28">
        <f ca="1">[3]!RandTruncNormal(AD1148,VLOOKUP(Y1148,$AZ$1:$BD$4,4,FALSE),0,VLOOKUP(Y1148,$AZ$1:$BD$4,5,FALSE))</f>
        <v>63.424646491564374</v>
      </c>
      <c r="AF1148" s="29">
        <f t="shared" si="136"/>
        <v>0</v>
      </c>
      <c r="AG1148" s="29">
        <f t="shared" si="137"/>
        <v>0</v>
      </c>
      <c r="AH1148" s="28">
        <f t="shared" si="143"/>
        <v>0</v>
      </c>
      <c r="AI1148" s="28">
        <f t="shared" si="140"/>
        <v>0</v>
      </c>
      <c r="AJ1148" s="13">
        <f t="shared" ca="1" si="141"/>
        <v>-9.4903174662486407</v>
      </c>
      <c r="AK1148" s="68">
        <v>1</v>
      </c>
      <c r="AL1148" s="68">
        <v>0</v>
      </c>
      <c r="AM1148" s="68" t="str">
        <f t="shared" si="142"/>
        <v>Anthropogenic_rivers</v>
      </c>
      <c r="AO1148" s="68"/>
      <c r="AP1148" s="68"/>
      <c r="AY1148" s="68"/>
      <c r="AZ1148" s="68"/>
    </row>
    <row r="1149" spans="1:52">
      <c r="A1149" s="27">
        <v>2733</v>
      </c>
      <c r="B1149" s="27" t="s">
        <v>1659</v>
      </c>
      <c r="C1149" s="27" t="s">
        <v>1164</v>
      </c>
      <c r="D1149" s="27">
        <v>11.48269</v>
      </c>
      <c r="E1149" s="27">
        <v>-84.008949999999999</v>
      </c>
      <c r="F1149" s="27" t="s">
        <v>66</v>
      </c>
      <c r="G1149" s="27">
        <v>9</v>
      </c>
      <c r="H1149" s="27" t="s">
        <v>53</v>
      </c>
      <c r="I1149" s="27" t="s">
        <v>54</v>
      </c>
      <c r="J1149" s="27">
        <v>2005</v>
      </c>
      <c r="K1149" s="27" t="s">
        <v>820</v>
      </c>
      <c r="L1149" s="27" t="s">
        <v>56</v>
      </c>
      <c r="M1149" s="27" t="s">
        <v>65</v>
      </c>
      <c r="N1149" s="27">
        <v>3</v>
      </c>
      <c r="O1149" s="27" t="s">
        <v>53</v>
      </c>
      <c r="P1149" s="27" t="s">
        <v>57</v>
      </c>
      <c r="Q1149" s="27">
        <v>2016</v>
      </c>
      <c r="R1149" s="27" t="s">
        <v>1268</v>
      </c>
      <c r="S1149" s="27" t="s">
        <v>53</v>
      </c>
      <c r="T1149" s="27"/>
      <c r="U1149" s="27"/>
      <c r="V1149" s="27" t="s">
        <v>1659</v>
      </c>
      <c r="W1149" s="27">
        <v>11.48269</v>
      </c>
      <c r="X1149" s="27">
        <v>-84.008949999999999</v>
      </c>
      <c r="Y1149" s="27" t="s">
        <v>1983</v>
      </c>
      <c r="Z1149" s="27" t="s">
        <v>1977</v>
      </c>
      <c r="AA1149" s="27" t="s">
        <v>1929</v>
      </c>
      <c r="AB1149" s="28">
        <f t="shared" si="138"/>
        <v>86.051000000000002</v>
      </c>
      <c r="AC1149" s="28">
        <f ca="1">[3]!RandTruncNormal(AB1149,VLOOKUP(Y1149,$AZ$1:$BD$4,4,FALSE),0,VLOOKUP(Y1149,$AZ$1:$BD$4,5,FALSE))</f>
        <v>61.746329661572737</v>
      </c>
      <c r="AD1149" s="28">
        <f t="shared" si="139"/>
        <v>43.697666666666663</v>
      </c>
      <c r="AE1149" s="28">
        <f ca="1">[3]!RandTruncNormal(AD1149,VLOOKUP(Y1149,$AZ$1:$BD$4,4,FALSE),0,VLOOKUP(Y1149,$AZ$1:$BD$4,5,FALSE))</f>
        <v>37.259040392276546</v>
      </c>
      <c r="AF1149" s="29">
        <f t="shared" si="136"/>
        <v>-0.66666666666666663</v>
      </c>
      <c r="AG1149" s="29">
        <f t="shared" si="137"/>
        <v>-0.66666666666666663</v>
      </c>
      <c r="AH1149" s="28">
        <f t="shared" si="143"/>
        <v>-42.353333333333332</v>
      </c>
      <c r="AI1149" s="28">
        <f t="shared" si="140"/>
        <v>-42.353333333333332</v>
      </c>
      <c r="AJ1149" s="13">
        <f t="shared" ca="1" si="141"/>
        <v>-24.487289269296191</v>
      </c>
      <c r="AK1149" s="68">
        <v>1</v>
      </c>
      <c r="AL1149" s="68">
        <v>0</v>
      </c>
      <c r="AM1149" s="68" t="str">
        <f t="shared" si="142"/>
        <v>Anthropogenic_rivers</v>
      </c>
      <c r="AO1149" s="68"/>
      <c r="AP1149" s="68"/>
      <c r="AY1149" s="68"/>
      <c r="AZ1149" s="68"/>
    </row>
    <row r="1150" spans="1:52">
      <c r="A1150" s="27">
        <v>2734</v>
      </c>
      <c r="B1150" s="27" t="s">
        <v>1660</v>
      </c>
      <c r="C1150" s="27" t="s">
        <v>1164</v>
      </c>
      <c r="D1150" s="27">
        <v>11.48279</v>
      </c>
      <c r="E1150" s="27">
        <v>-84.264049999999997</v>
      </c>
      <c r="F1150" s="27" t="s">
        <v>66</v>
      </c>
      <c r="G1150" s="27">
        <v>7</v>
      </c>
      <c r="H1150" s="27" t="s">
        <v>53</v>
      </c>
      <c r="I1150" s="27" t="s">
        <v>54</v>
      </c>
      <c r="J1150" s="27">
        <v>2005</v>
      </c>
      <c r="K1150" s="27" t="s">
        <v>820</v>
      </c>
      <c r="L1150" s="27" t="s">
        <v>56</v>
      </c>
      <c r="M1150" s="27" t="s">
        <v>65</v>
      </c>
      <c r="N1150" s="27">
        <v>4</v>
      </c>
      <c r="O1150" s="27" t="s">
        <v>53</v>
      </c>
      <c r="P1150" s="27" t="s">
        <v>57</v>
      </c>
      <c r="Q1150" s="27">
        <v>2016</v>
      </c>
      <c r="R1150" s="27" t="s">
        <v>1661</v>
      </c>
      <c r="S1150" s="27" t="s">
        <v>53</v>
      </c>
      <c r="T1150" s="27"/>
      <c r="U1150" s="27"/>
      <c r="V1150" s="27" t="s">
        <v>1660</v>
      </c>
      <c r="W1150" s="27">
        <v>11.48279</v>
      </c>
      <c r="X1150" s="27">
        <v>-84.264049999999997</v>
      </c>
      <c r="Y1150" s="27" t="s">
        <v>1983</v>
      </c>
      <c r="Z1150" s="27" t="s">
        <v>1977</v>
      </c>
      <c r="AA1150" s="27" t="s">
        <v>1928</v>
      </c>
      <c r="AB1150" s="28">
        <f t="shared" si="138"/>
        <v>71.933222222222227</v>
      </c>
      <c r="AC1150" s="28">
        <f ca="1">[3]!RandTruncNormal(AB1150,VLOOKUP(Y1150,$AZ$1:$BD$4,4,FALSE),0,VLOOKUP(Y1150,$AZ$1:$BD$4,5,FALSE))</f>
        <v>65.308237123985606</v>
      </c>
      <c r="AD1150" s="28">
        <f t="shared" si="139"/>
        <v>50.756555555555551</v>
      </c>
      <c r="AE1150" s="28">
        <f ca="1">[3]!RandTruncNormal(AD1150,VLOOKUP(Y1150,$AZ$1:$BD$4,4,FALSE),0,VLOOKUP(Y1150,$AZ$1:$BD$4,5,FALSE))</f>
        <v>86.646727676582287</v>
      </c>
      <c r="AF1150" s="29">
        <f t="shared" si="136"/>
        <v>-0.33333333333333331</v>
      </c>
      <c r="AG1150" s="29">
        <f t="shared" si="137"/>
        <v>-0.33333333333333331</v>
      </c>
      <c r="AH1150" s="28">
        <f t="shared" si="143"/>
        <v>-21.176666666666666</v>
      </c>
      <c r="AI1150" s="28">
        <f t="shared" si="140"/>
        <v>-21.176666666666666</v>
      </c>
      <c r="AJ1150" s="13">
        <f t="shared" ca="1" si="141"/>
        <v>21.338490552596681</v>
      </c>
      <c r="AK1150" s="68">
        <v>0</v>
      </c>
      <c r="AL1150" s="68">
        <v>0</v>
      </c>
      <c r="AM1150" s="68" t="str">
        <f t="shared" si="142"/>
        <v>Non-Anthropogenic</v>
      </c>
      <c r="AO1150" s="68"/>
      <c r="AP1150" s="68"/>
      <c r="AY1150" s="68"/>
      <c r="AZ1150" s="68"/>
    </row>
    <row r="1151" spans="1:52">
      <c r="A1151" s="27">
        <v>2735</v>
      </c>
      <c r="B1151" s="27" t="s">
        <v>1662</v>
      </c>
      <c r="C1151" s="27" t="s">
        <v>1164</v>
      </c>
      <c r="D1151" s="27">
        <v>11.39771</v>
      </c>
      <c r="E1151" s="27">
        <v>-84.009839999999997</v>
      </c>
      <c r="F1151" s="27" t="s">
        <v>66</v>
      </c>
      <c r="G1151" s="27">
        <v>9</v>
      </c>
      <c r="H1151" s="27" t="s">
        <v>53</v>
      </c>
      <c r="I1151" s="27" t="s">
        <v>54</v>
      </c>
      <c r="J1151" s="27">
        <v>2005</v>
      </c>
      <c r="K1151" s="27" t="s">
        <v>820</v>
      </c>
      <c r="L1151" s="27" t="s">
        <v>56</v>
      </c>
      <c r="M1151" s="27" t="s">
        <v>66</v>
      </c>
      <c r="N1151" s="27">
        <v>9</v>
      </c>
      <c r="O1151" s="27" t="s">
        <v>53</v>
      </c>
      <c r="P1151" s="27" t="s">
        <v>57</v>
      </c>
      <c r="Q1151" s="27">
        <v>2016</v>
      </c>
      <c r="R1151" s="27" t="s">
        <v>1663</v>
      </c>
      <c r="S1151" s="27" t="s">
        <v>53</v>
      </c>
      <c r="T1151" s="27"/>
      <c r="U1151" s="27"/>
      <c r="V1151" s="27" t="s">
        <v>1662</v>
      </c>
      <c r="W1151" s="27">
        <v>11.39771</v>
      </c>
      <c r="X1151" s="27">
        <v>-84.009839999999997</v>
      </c>
      <c r="Y1151" s="27" t="s">
        <v>1983</v>
      </c>
      <c r="Z1151" s="27" t="s">
        <v>1979</v>
      </c>
      <c r="AA1151" s="27" t="s">
        <v>1929</v>
      </c>
      <c r="AB1151" s="28">
        <f t="shared" si="138"/>
        <v>86.051000000000002</v>
      </c>
      <c r="AC1151" s="28">
        <f ca="1">[3]!RandTruncNormal(AB1151,VLOOKUP(Y1151,$AZ$1:$BD$4,4,FALSE),0,VLOOKUP(Y1151,$AZ$1:$BD$4,5,FALSE))</f>
        <v>109.33101815504196</v>
      </c>
      <c r="AD1151" s="28">
        <f t="shared" si="139"/>
        <v>86.051000000000002</v>
      </c>
      <c r="AE1151" s="28">
        <f ca="1">[3]!RandTruncNormal(AD1151,VLOOKUP(Y1151,$AZ$1:$BD$4,4,FALSE),0,VLOOKUP(Y1151,$AZ$1:$BD$4,5,FALSE))</f>
        <v>15.076534293717739</v>
      </c>
      <c r="AF1151" s="29">
        <f t="shared" si="136"/>
        <v>0</v>
      </c>
      <c r="AG1151" s="29">
        <f t="shared" si="137"/>
        <v>0</v>
      </c>
      <c r="AH1151" s="28">
        <f t="shared" si="143"/>
        <v>0</v>
      </c>
      <c r="AI1151" s="28">
        <f t="shared" si="140"/>
        <v>0</v>
      </c>
      <c r="AJ1151" s="13">
        <f t="shared" ca="1" si="141"/>
        <v>-94.254483861324218</v>
      </c>
      <c r="AK1151" s="68">
        <v>1</v>
      </c>
      <c r="AL1151" s="68">
        <v>0</v>
      </c>
      <c r="AM1151" s="68" t="str">
        <f t="shared" si="142"/>
        <v>Anthropogenic_rivers</v>
      </c>
      <c r="AO1151" s="68"/>
      <c r="AP1151" s="68"/>
      <c r="AY1151" s="68"/>
      <c r="AZ1151" s="68"/>
    </row>
    <row r="1152" spans="1:52">
      <c r="A1152" s="27">
        <v>2736</v>
      </c>
      <c r="B1152" s="27" t="s">
        <v>1664</v>
      </c>
      <c r="C1152" s="27" t="s">
        <v>1164</v>
      </c>
      <c r="D1152" s="27">
        <v>11.39781</v>
      </c>
      <c r="E1152" s="27">
        <v>-84.264870000000002</v>
      </c>
      <c r="F1152" s="27" t="s">
        <v>65</v>
      </c>
      <c r="G1152" s="27">
        <v>6</v>
      </c>
      <c r="H1152" s="27" t="s">
        <v>53</v>
      </c>
      <c r="I1152" s="27" t="s">
        <v>54</v>
      </c>
      <c r="J1152" s="27">
        <v>2005</v>
      </c>
      <c r="K1152" s="27" t="s">
        <v>820</v>
      </c>
      <c r="L1152" s="27" t="s">
        <v>56</v>
      </c>
      <c r="M1152" s="27" t="s">
        <v>65</v>
      </c>
      <c r="N1152" s="27">
        <v>4</v>
      </c>
      <c r="O1152" s="27" t="s">
        <v>53</v>
      </c>
      <c r="P1152" s="27" t="s">
        <v>1402</v>
      </c>
      <c r="Q1152" s="27">
        <v>2017</v>
      </c>
      <c r="R1152" s="27"/>
      <c r="S1152" s="27" t="s">
        <v>53</v>
      </c>
      <c r="T1152" s="27"/>
      <c r="U1152" s="27"/>
      <c r="V1152" s="27" t="s">
        <v>1664</v>
      </c>
      <c r="W1152" s="27">
        <v>11.39781</v>
      </c>
      <c r="X1152" s="27">
        <v>-84.264870000000002</v>
      </c>
      <c r="Y1152" s="27" t="s">
        <v>1983</v>
      </c>
      <c r="Z1152" s="27" t="s">
        <v>1977</v>
      </c>
      <c r="AA1152" s="27" t="s">
        <v>1929</v>
      </c>
      <c r="AB1152" s="28">
        <f t="shared" si="138"/>
        <v>64.87433333333334</v>
      </c>
      <c r="AC1152" s="28">
        <f ca="1">[3]!RandTruncNormal(AB1152,VLOOKUP(Y1152,$AZ$1:$BD$4,4,FALSE),0,VLOOKUP(Y1152,$AZ$1:$BD$4,5,FALSE))</f>
        <v>74.240524426167639</v>
      </c>
      <c r="AD1152" s="28">
        <f t="shared" si="139"/>
        <v>50.756555555555551</v>
      </c>
      <c r="AE1152" s="28">
        <f ca="1">[3]!RandTruncNormal(AD1152,VLOOKUP(Y1152,$AZ$1:$BD$4,4,FALSE),0,VLOOKUP(Y1152,$AZ$1:$BD$4,5,FALSE))</f>
        <v>52.318320145436488</v>
      </c>
      <c r="AF1152" s="29">
        <f t="shared" si="136"/>
        <v>-0.22222222222222221</v>
      </c>
      <c r="AG1152" s="29">
        <f t="shared" si="137"/>
        <v>-0.22222222222222221</v>
      </c>
      <c r="AH1152" s="28">
        <f t="shared" si="143"/>
        <v>-14.117777777777777</v>
      </c>
      <c r="AI1152" s="28">
        <f t="shared" si="140"/>
        <v>-14.117777777777777</v>
      </c>
      <c r="AJ1152" s="13">
        <f t="shared" ca="1" si="141"/>
        <v>-21.922204280731151</v>
      </c>
      <c r="AK1152" s="68">
        <v>1</v>
      </c>
      <c r="AL1152" s="68">
        <v>0</v>
      </c>
      <c r="AM1152" s="68" t="str">
        <f t="shared" si="142"/>
        <v>Anthropogenic_rivers</v>
      </c>
      <c r="AO1152" s="68"/>
      <c r="AP1152" s="68"/>
      <c r="AY1152" s="68"/>
      <c r="AZ1152" s="68"/>
    </row>
    <row r="1153" spans="1:52">
      <c r="A1153" s="27">
        <v>2738</v>
      </c>
      <c r="B1153" s="27" t="s">
        <v>1665</v>
      </c>
      <c r="C1153" s="27" t="s">
        <v>1164</v>
      </c>
      <c r="D1153" s="27">
        <v>12.33305</v>
      </c>
      <c r="E1153" s="27">
        <v>-84.051230000000004</v>
      </c>
      <c r="F1153" s="27" t="s">
        <v>65</v>
      </c>
      <c r="G1153" s="27">
        <v>5</v>
      </c>
      <c r="H1153" s="27" t="s">
        <v>53</v>
      </c>
      <c r="I1153" s="27" t="s">
        <v>54</v>
      </c>
      <c r="J1153" s="27">
        <v>2005</v>
      </c>
      <c r="K1153" s="27" t="s">
        <v>820</v>
      </c>
      <c r="L1153" s="27" t="s">
        <v>56</v>
      </c>
      <c r="M1153" s="27" t="s">
        <v>65</v>
      </c>
      <c r="N1153" s="27">
        <v>4</v>
      </c>
      <c r="O1153" s="27" t="s">
        <v>56</v>
      </c>
      <c r="P1153" s="27" t="s">
        <v>870</v>
      </c>
      <c r="Q1153" s="27">
        <v>2014</v>
      </c>
      <c r="R1153" s="27"/>
      <c r="S1153" s="27" t="s">
        <v>56</v>
      </c>
      <c r="T1153" s="27"/>
      <c r="U1153" s="27"/>
      <c r="V1153" s="27" t="s">
        <v>1665</v>
      </c>
      <c r="W1153" s="27">
        <v>12.33305</v>
      </c>
      <c r="X1153" s="27">
        <v>-84.051230000000004</v>
      </c>
      <c r="Y1153" s="27" t="s">
        <v>1983</v>
      </c>
      <c r="Z1153" s="27" t="s">
        <v>1977</v>
      </c>
      <c r="AA1153" s="27" t="s">
        <v>1928</v>
      </c>
      <c r="AB1153" s="28">
        <f t="shared" si="138"/>
        <v>57.815444444444445</v>
      </c>
      <c r="AC1153" s="28">
        <f ca="1">[3]!RandTruncNormal(AB1153,VLOOKUP(Y1153,$AZ$1:$BD$4,4,FALSE),0,VLOOKUP(Y1153,$AZ$1:$BD$4,5,FALSE))</f>
        <v>22.190235729479628</v>
      </c>
      <c r="AD1153" s="28">
        <f t="shared" si="139"/>
        <v>50.756555555555551</v>
      </c>
      <c r="AE1153" s="28">
        <f ca="1">[3]!RandTruncNormal(AD1153,VLOOKUP(Y1153,$AZ$1:$BD$4,4,FALSE),0,VLOOKUP(Y1153,$AZ$1:$BD$4,5,FALSE))</f>
        <v>23.881958919180139</v>
      </c>
      <c r="AF1153" s="29">
        <f t="shared" si="136"/>
        <v>-0.1111111111111111</v>
      </c>
      <c r="AG1153" s="29">
        <f t="shared" si="137"/>
        <v>0</v>
      </c>
      <c r="AH1153" s="28">
        <f t="shared" si="143"/>
        <v>0</v>
      </c>
      <c r="AI1153" s="28">
        <f t="shared" si="140"/>
        <v>-7.0588888888888883</v>
      </c>
      <c r="AJ1153" s="13">
        <f t="shared" ca="1" si="141"/>
        <v>1.6917231897005109</v>
      </c>
      <c r="AK1153" s="68">
        <v>0</v>
      </c>
      <c r="AL1153" s="68">
        <v>0</v>
      </c>
      <c r="AM1153" s="68" t="str">
        <f t="shared" si="142"/>
        <v>Non-Anthropogenic</v>
      </c>
      <c r="AO1153" s="68"/>
      <c r="AP1153" s="68"/>
      <c r="AY1153" s="68"/>
      <c r="AZ1153" s="68"/>
    </row>
    <row r="1154" spans="1:52">
      <c r="A1154" s="27">
        <v>2739</v>
      </c>
      <c r="B1154" s="27" t="s">
        <v>1666</v>
      </c>
      <c r="C1154" s="27" t="s">
        <v>1164</v>
      </c>
      <c r="D1154" s="27">
        <v>11.227790000000001</v>
      </c>
      <c r="E1154" s="27">
        <v>-84.17989</v>
      </c>
      <c r="F1154" s="27" t="s">
        <v>66</v>
      </c>
      <c r="G1154" s="27">
        <v>9</v>
      </c>
      <c r="H1154" s="27" t="s">
        <v>53</v>
      </c>
      <c r="I1154" s="27" t="s">
        <v>54</v>
      </c>
      <c r="J1154" s="27">
        <v>2005</v>
      </c>
      <c r="K1154" s="27" t="s">
        <v>820</v>
      </c>
      <c r="L1154" s="27" t="s">
        <v>56</v>
      </c>
      <c r="M1154" s="27" t="s">
        <v>66</v>
      </c>
      <c r="N1154" s="27">
        <v>7</v>
      </c>
      <c r="O1154" s="27" t="s">
        <v>53</v>
      </c>
      <c r="P1154" s="27" t="s">
        <v>57</v>
      </c>
      <c r="Q1154" s="27">
        <v>2016</v>
      </c>
      <c r="R1154" s="27" t="s">
        <v>1269</v>
      </c>
      <c r="S1154" s="27" t="s">
        <v>53</v>
      </c>
      <c r="T1154" s="27"/>
      <c r="U1154" s="27"/>
      <c r="V1154" s="27" t="s">
        <v>1666</v>
      </c>
      <c r="W1154" s="27">
        <v>11.227790000000001</v>
      </c>
      <c r="X1154" s="27">
        <v>-84.17989</v>
      </c>
      <c r="Y1154" s="27" t="s">
        <v>1983</v>
      </c>
      <c r="Z1154" s="27" t="s">
        <v>1977</v>
      </c>
      <c r="AA1154" s="27" t="s">
        <v>1929</v>
      </c>
      <c r="AB1154" s="28">
        <f t="shared" si="138"/>
        <v>86.051000000000002</v>
      </c>
      <c r="AC1154" s="28">
        <f ca="1">[3]!RandTruncNormal(AB1154,VLOOKUP(Y1154,$AZ$1:$BD$4,4,FALSE),0,VLOOKUP(Y1154,$AZ$1:$BD$4,5,FALSE))</f>
        <v>95.647775742511044</v>
      </c>
      <c r="AD1154" s="28">
        <f t="shared" si="139"/>
        <v>71.933222222222227</v>
      </c>
      <c r="AE1154" s="28">
        <f ca="1">[3]!RandTruncNormal(AD1154,VLOOKUP(Y1154,$AZ$1:$BD$4,4,FALSE),0,VLOOKUP(Y1154,$AZ$1:$BD$4,5,FALSE))</f>
        <v>104.51193307818589</v>
      </c>
      <c r="AF1154" s="29">
        <f t="shared" ref="AF1154:AF1217" si="144">(N1154-G1154)/9</f>
        <v>-0.22222222222222221</v>
      </c>
      <c r="AG1154" s="29">
        <f t="shared" ref="AG1154:AG1217" si="145">+IF(OR(AF1154=1/9,AF1154=-1/9,AF1154=0),0,AF1154)</f>
        <v>-0.22222222222222221</v>
      </c>
      <c r="AH1154" s="28">
        <f t="shared" si="143"/>
        <v>-14.117777777777777</v>
      </c>
      <c r="AI1154" s="28">
        <f t="shared" si="140"/>
        <v>-14.117777777777777</v>
      </c>
      <c r="AJ1154" s="13">
        <f t="shared" ca="1" si="141"/>
        <v>8.8641573356748466</v>
      </c>
      <c r="AK1154" s="68">
        <v>1</v>
      </c>
      <c r="AL1154" s="68">
        <v>0</v>
      </c>
      <c r="AM1154" s="68" t="str">
        <f t="shared" si="142"/>
        <v>Anthropogenic_rivers</v>
      </c>
      <c r="AO1154" s="68"/>
      <c r="AP1154" s="68"/>
      <c r="AY1154" s="68"/>
      <c r="AZ1154" s="68"/>
    </row>
    <row r="1155" spans="1:52">
      <c r="A1155" s="27">
        <v>2740</v>
      </c>
      <c r="B1155" s="27" t="s">
        <v>1667</v>
      </c>
      <c r="C1155" s="27" t="s">
        <v>1164</v>
      </c>
      <c r="D1155" s="27">
        <v>11.22785</v>
      </c>
      <c r="E1155" s="27">
        <v>-84.349909999999994</v>
      </c>
      <c r="F1155" s="27" t="s">
        <v>66</v>
      </c>
      <c r="G1155" s="27">
        <v>8</v>
      </c>
      <c r="H1155" s="27" t="s">
        <v>53</v>
      </c>
      <c r="I1155" s="27" t="s">
        <v>54</v>
      </c>
      <c r="J1155" s="27">
        <v>2005</v>
      </c>
      <c r="K1155" s="27" t="s">
        <v>820</v>
      </c>
      <c r="L1155" s="27" t="s">
        <v>56</v>
      </c>
      <c r="M1155" s="27" t="s">
        <v>66</v>
      </c>
      <c r="N1155" s="27">
        <v>8</v>
      </c>
      <c r="O1155" s="27" t="s">
        <v>53</v>
      </c>
      <c r="P1155" s="27" t="s">
        <v>57</v>
      </c>
      <c r="Q1155" s="27">
        <v>2016</v>
      </c>
      <c r="R1155" s="27" t="s">
        <v>1274</v>
      </c>
      <c r="S1155" s="27" t="s">
        <v>53</v>
      </c>
      <c r="T1155" s="27"/>
      <c r="U1155" s="27"/>
      <c r="V1155" s="27" t="s">
        <v>1667</v>
      </c>
      <c r="W1155" s="27">
        <v>11.22785</v>
      </c>
      <c r="X1155" s="27">
        <v>-84.349909999999994</v>
      </c>
      <c r="Y1155" s="27" t="s">
        <v>1983</v>
      </c>
      <c r="Z1155" s="27" t="s">
        <v>1979</v>
      </c>
      <c r="AA1155" s="27" t="s">
        <v>1929</v>
      </c>
      <c r="AB1155" s="28">
        <f t="shared" ref="AB1155:AB1218" si="146">VLOOKUP(Y1155,$AZ$1:$BD$4,2,FALSE)*(G1155/9)+VLOOKUP(Y1155,$AZ$1:$BD$4,3,FALSE)</f>
        <v>78.992111111111114</v>
      </c>
      <c r="AC1155" s="28">
        <f ca="1">[3]!RandTruncNormal(AB1155,VLOOKUP(Y1155,$AZ$1:$BD$4,4,FALSE),0,VLOOKUP(Y1155,$AZ$1:$BD$4,5,FALSE))</f>
        <v>131.32638111200993</v>
      </c>
      <c r="AD1155" s="28">
        <f t="shared" ref="AD1155:AD1218" si="147">VLOOKUP(Y1155,$AZ$1:$BD$4,2,FALSE)*(N1155/9)+VLOOKUP(Y1155,$AZ$1:$BD$4,3,FALSE)</f>
        <v>78.992111111111114</v>
      </c>
      <c r="AE1155" s="28">
        <f ca="1">[3]!RandTruncNormal(AD1155,VLOOKUP(Y1155,$AZ$1:$BD$4,4,FALSE),0,VLOOKUP(Y1155,$AZ$1:$BD$4,5,FALSE))</f>
        <v>60.434442242155427</v>
      </c>
      <c r="AF1155" s="29">
        <f t="shared" si="144"/>
        <v>0</v>
      </c>
      <c r="AG1155" s="29">
        <f t="shared" si="145"/>
        <v>0</v>
      </c>
      <c r="AH1155" s="28">
        <f t="shared" si="143"/>
        <v>0</v>
      </c>
      <c r="AI1155" s="28">
        <f t="shared" ref="AI1155:AI1218" si="148">VLOOKUP(Y1155,$AZ$1:$BD$4,2,FALSE)*AF1155</f>
        <v>0</v>
      </c>
      <c r="AJ1155" s="13">
        <f t="shared" ref="AJ1155:AJ1218" ca="1" si="149">AE1155-AC1155</f>
        <v>-70.891938869854499</v>
      </c>
      <c r="AK1155" s="68">
        <v>1</v>
      </c>
      <c r="AL1155" s="68">
        <v>0</v>
      </c>
      <c r="AM1155" s="68" t="str">
        <f t="shared" ref="AM1155:AM1218" si="150">IF(AND(AK1155=0,AL1155=0),"Non-Anthropogenic",IF(AND(AK1155=1,AL1155=0),"Anthropogenic_rivers",IF(AND(AK1155=0,AL1155=1),"Anthopogenic_roads",IF(AND(AK1155=1,AL1155=1),"Anthropogenic_roads_rivers",0))))</f>
        <v>Anthropogenic_rivers</v>
      </c>
      <c r="AO1155" s="68"/>
      <c r="AP1155" s="68"/>
      <c r="AY1155" s="68"/>
      <c r="AZ1155" s="68"/>
    </row>
    <row r="1156" spans="1:52">
      <c r="A1156" s="27">
        <v>2741</v>
      </c>
      <c r="B1156" s="27" t="s">
        <v>1668</v>
      </c>
      <c r="C1156" s="27" t="s">
        <v>1164</v>
      </c>
      <c r="D1156" s="27">
        <v>11.14274</v>
      </c>
      <c r="E1156" s="27">
        <v>-84.009039999999999</v>
      </c>
      <c r="F1156" s="27" t="s">
        <v>66</v>
      </c>
      <c r="G1156" s="27">
        <v>9</v>
      </c>
      <c r="H1156" s="27" t="s">
        <v>61</v>
      </c>
      <c r="I1156" s="27" t="s">
        <v>870</v>
      </c>
      <c r="J1156" s="27"/>
      <c r="K1156" s="27"/>
      <c r="L1156" s="27" t="s">
        <v>56</v>
      </c>
      <c r="M1156" s="27" t="s">
        <v>65</v>
      </c>
      <c r="N1156" s="27">
        <v>5</v>
      </c>
      <c r="O1156" s="27" t="s">
        <v>53</v>
      </c>
      <c r="P1156" s="27" t="s">
        <v>57</v>
      </c>
      <c r="Q1156" s="27">
        <v>2016</v>
      </c>
      <c r="R1156" s="27" t="s">
        <v>1279</v>
      </c>
      <c r="S1156" s="27" t="s">
        <v>53</v>
      </c>
      <c r="T1156" s="27"/>
      <c r="U1156" s="27"/>
      <c r="V1156" s="27" t="s">
        <v>1668</v>
      </c>
      <c r="W1156" s="27">
        <v>11.14274</v>
      </c>
      <c r="X1156" s="27">
        <v>-84.009039999999999</v>
      </c>
      <c r="Y1156" s="27" t="s">
        <v>1983</v>
      </c>
      <c r="Z1156" s="27" t="s">
        <v>1977</v>
      </c>
      <c r="AA1156" s="27" t="s">
        <v>1929</v>
      </c>
      <c r="AB1156" s="28">
        <f t="shared" si="146"/>
        <v>86.051000000000002</v>
      </c>
      <c r="AC1156" s="28">
        <f ca="1">[3]!RandTruncNormal(AB1156,VLOOKUP(Y1156,$AZ$1:$BD$4,4,FALSE),0,VLOOKUP(Y1156,$AZ$1:$BD$4,5,FALSE))</f>
        <v>148.86015514402359</v>
      </c>
      <c r="AD1156" s="28">
        <f t="shared" si="147"/>
        <v>57.815444444444445</v>
      </c>
      <c r="AE1156" s="28">
        <f ca="1">[3]!RandTruncNormal(AD1156,VLOOKUP(Y1156,$AZ$1:$BD$4,4,FALSE),0,VLOOKUP(Y1156,$AZ$1:$BD$4,5,FALSE))</f>
        <v>90.577432123556051</v>
      </c>
      <c r="AF1156" s="29">
        <f t="shared" si="144"/>
        <v>-0.44444444444444442</v>
      </c>
      <c r="AG1156" s="29">
        <f t="shared" si="145"/>
        <v>-0.44444444444444442</v>
      </c>
      <c r="AH1156" s="28">
        <f t="shared" ref="AH1156:AH1219" si="151">VLOOKUP(Y1156,$AZ$1:$BD$4,2,FALSE)*AG1156</f>
        <v>-28.235555555555553</v>
      </c>
      <c r="AI1156" s="28">
        <f t="shared" si="148"/>
        <v>-28.235555555555553</v>
      </c>
      <c r="AJ1156" s="13">
        <f t="shared" ca="1" si="149"/>
        <v>-58.282723020467543</v>
      </c>
      <c r="AK1156" s="68">
        <v>1</v>
      </c>
      <c r="AL1156" s="68">
        <v>0</v>
      </c>
      <c r="AM1156" s="68" t="str">
        <f t="shared" si="150"/>
        <v>Anthropogenic_rivers</v>
      </c>
      <c r="AO1156" s="68"/>
      <c r="AP1156" s="68"/>
      <c r="AY1156" s="68"/>
      <c r="AZ1156" s="68"/>
    </row>
    <row r="1157" spans="1:52">
      <c r="A1157" s="27">
        <v>2742</v>
      </c>
      <c r="B1157" s="27" t="s">
        <v>1669</v>
      </c>
      <c r="C1157" s="27" t="s">
        <v>1164</v>
      </c>
      <c r="D1157" s="27">
        <v>11.14283</v>
      </c>
      <c r="E1157" s="27">
        <v>-84.264139999999998</v>
      </c>
      <c r="F1157" s="27" t="s">
        <v>66</v>
      </c>
      <c r="G1157" s="27">
        <v>9</v>
      </c>
      <c r="H1157" s="27" t="s">
        <v>53</v>
      </c>
      <c r="I1157" s="27" t="s">
        <v>54</v>
      </c>
      <c r="J1157" s="27">
        <v>2005</v>
      </c>
      <c r="K1157" s="27" t="s">
        <v>820</v>
      </c>
      <c r="L1157" s="27" t="s">
        <v>56</v>
      </c>
      <c r="M1157" s="27" t="s">
        <v>65</v>
      </c>
      <c r="N1157" s="27">
        <v>5</v>
      </c>
      <c r="O1157" s="27" t="s">
        <v>53</v>
      </c>
      <c r="P1157" s="27" t="s">
        <v>57</v>
      </c>
      <c r="Q1157" s="27">
        <v>2016</v>
      </c>
      <c r="R1157" s="27" t="s">
        <v>1274</v>
      </c>
      <c r="S1157" s="27" t="s">
        <v>53</v>
      </c>
      <c r="T1157" s="27"/>
      <c r="U1157" s="27"/>
      <c r="V1157" s="27" t="s">
        <v>1669</v>
      </c>
      <c r="W1157" s="27">
        <v>11.14283</v>
      </c>
      <c r="X1157" s="27">
        <v>-84.264139999999998</v>
      </c>
      <c r="Y1157" s="27" t="s">
        <v>1983</v>
      </c>
      <c r="Z1157" s="27" t="s">
        <v>1977</v>
      </c>
      <c r="AA1157" s="27" t="s">
        <v>1928</v>
      </c>
      <c r="AB1157" s="28">
        <f t="shared" si="146"/>
        <v>86.051000000000002</v>
      </c>
      <c r="AC1157" s="28">
        <f ca="1">[3]!RandTruncNormal(AB1157,VLOOKUP(Y1157,$AZ$1:$BD$4,4,FALSE),0,VLOOKUP(Y1157,$AZ$1:$BD$4,5,FALSE))</f>
        <v>90.852146451438742</v>
      </c>
      <c r="AD1157" s="28">
        <f t="shared" si="147"/>
        <v>57.815444444444445</v>
      </c>
      <c r="AE1157" s="28">
        <f ca="1">[3]!RandTruncNormal(AD1157,VLOOKUP(Y1157,$AZ$1:$BD$4,4,FALSE),0,VLOOKUP(Y1157,$AZ$1:$BD$4,5,FALSE))</f>
        <v>36.018511119223135</v>
      </c>
      <c r="AF1157" s="29">
        <f t="shared" si="144"/>
        <v>-0.44444444444444442</v>
      </c>
      <c r="AG1157" s="29">
        <f t="shared" si="145"/>
        <v>-0.44444444444444442</v>
      </c>
      <c r="AH1157" s="28">
        <f t="shared" si="151"/>
        <v>-28.235555555555553</v>
      </c>
      <c r="AI1157" s="28">
        <f t="shared" si="148"/>
        <v>-28.235555555555553</v>
      </c>
      <c r="AJ1157" s="13">
        <f t="shared" ca="1" si="149"/>
        <v>-54.833635332215607</v>
      </c>
      <c r="AK1157" s="68">
        <v>0</v>
      </c>
      <c r="AL1157" s="68">
        <v>1</v>
      </c>
      <c r="AM1157" s="68" t="str">
        <f t="shared" si="150"/>
        <v>Anthopogenic_roads</v>
      </c>
      <c r="AO1157" s="68"/>
      <c r="AP1157" s="68"/>
      <c r="AY1157" s="68"/>
      <c r="AZ1157" s="68"/>
    </row>
    <row r="1158" spans="1:52">
      <c r="A1158" s="27">
        <v>2743</v>
      </c>
      <c r="B1158" s="27" t="s">
        <v>1670</v>
      </c>
      <c r="C1158" s="27" t="s">
        <v>1164</v>
      </c>
      <c r="D1158" s="27">
        <v>11.057740000000001</v>
      </c>
      <c r="E1158" s="27">
        <v>-83.924890000000005</v>
      </c>
      <c r="F1158" s="27" t="s">
        <v>66</v>
      </c>
      <c r="G1158" s="27">
        <v>9</v>
      </c>
      <c r="H1158" s="27" t="s">
        <v>53</v>
      </c>
      <c r="I1158" s="27" t="s">
        <v>54</v>
      </c>
      <c r="J1158" s="27">
        <v>2005</v>
      </c>
      <c r="K1158" s="27" t="s">
        <v>820</v>
      </c>
      <c r="L1158" s="27" t="s">
        <v>56</v>
      </c>
      <c r="M1158" s="27" t="s">
        <v>66</v>
      </c>
      <c r="N1158" s="27">
        <v>9</v>
      </c>
      <c r="O1158" s="27" t="s">
        <v>53</v>
      </c>
      <c r="P1158" s="27" t="s">
        <v>57</v>
      </c>
      <c r="Q1158" s="27">
        <v>2016</v>
      </c>
      <c r="R1158" s="27" t="s">
        <v>1279</v>
      </c>
      <c r="S1158" s="27" t="s">
        <v>53</v>
      </c>
      <c r="T1158" s="27"/>
      <c r="U1158" s="27"/>
      <c r="V1158" s="27" t="s">
        <v>1670</v>
      </c>
      <c r="W1158" s="27">
        <v>11.057740000000001</v>
      </c>
      <c r="X1158" s="27">
        <v>-83.924890000000005</v>
      </c>
      <c r="Y1158" s="27" t="s">
        <v>1983</v>
      </c>
      <c r="Z1158" s="27" t="s">
        <v>1979</v>
      </c>
      <c r="AA1158" s="27" t="s">
        <v>1929</v>
      </c>
      <c r="AB1158" s="28">
        <f t="shared" si="146"/>
        <v>86.051000000000002</v>
      </c>
      <c r="AC1158" s="28">
        <f ca="1">[3]!RandTruncNormal(AB1158,VLOOKUP(Y1158,$AZ$1:$BD$4,4,FALSE),0,VLOOKUP(Y1158,$AZ$1:$BD$4,5,FALSE))</f>
        <v>143.91082247920548</v>
      </c>
      <c r="AD1158" s="28">
        <f t="shared" si="147"/>
        <v>86.051000000000002</v>
      </c>
      <c r="AE1158" s="28">
        <f ca="1">[3]!RandTruncNormal(AD1158,VLOOKUP(Y1158,$AZ$1:$BD$4,4,FALSE),0,VLOOKUP(Y1158,$AZ$1:$BD$4,5,FALSE))</f>
        <v>110.40641578732581</v>
      </c>
      <c r="AF1158" s="29">
        <f t="shared" si="144"/>
        <v>0</v>
      </c>
      <c r="AG1158" s="29">
        <f t="shared" si="145"/>
        <v>0</v>
      </c>
      <c r="AH1158" s="28">
        <f t="shared" si="151"/>
        <v>0</v>
      </c>
      <c r="AI1158" s="28">
        <f t="shared" si="148"/>
        <v>0</v>
      </c>
      <c r="AJ1158" s="13">
        <f t="shared" ca="1" si="149"/>
        <v>-33.504406691879666</v>
      </c>
      <c r="AK1158" s="68">
        <v>1</v>
      </c>
      <c r="AL1158" s="68">
        <v>0</v>
      </c>
      <c r="AM1158" s="68" t="str">
        <f t="shared" si="150"/>
        <v>Anthropogenic_rivers</v>
      </c>
      <c r="AO1158" s="68"/>
      <c r="AP1158" s="68"/>
      <c r="AY1158" s="68"/>
      <c r="AZ1158" s="68"/>
    </row>
    <row r="1159" spans="1:52">
      <c r="A1159" s="27">
        <v>2744</v>
      </c>
      <c r="B1159" s="27" t="s">
        <v>1671</v>
      </c>
      <c r="C1159" s="27" t="s">
        <v>1164</v>
      </c>
      <c r="D1159" s="27">
        <v>11.05781</v>
      </c>
      <c r="E1159" s="27">
        <v>-84.179919999999996</v>
      </c>
      <c r="F1159" s="27" t="s">
        <v>66</v>
      </c>
      <c r="G1159" s="27">
        <v>9</v>
      </c>
      <c r="H1159" s="27" t="s">
        <v>56</v>
      </c>
      <c r="I1159" s="27" t="s">
        <v>54</v>
      </c>
      <c r="J1159" s="27">
        <v>2005</v>
      </c>
      <c r="K1159" s="27" t="s">
        <v>820</v>
      </c>
      <c r="L1159" s="27" t="s">
        <v>56</v>
      </c>
      <c r="M1159" s="27" t="s">
        <v>66</v>
      </c>
      <c r="N1159" s="27">
        <v>9</v>
      </c>
      <c r="O1159" s="27" t="s">
        <v>53</v>
      </c>
      <c r="P1159" s="27" t="s">
        <v>57</v>
      </c>
      <c r="Q1159" s="27">
        <v>2016</v>
      </c>
      <c r="R1159" s="27" t="s">
        <v>1293</v>
      </c>
      <c r="S1159" s="27" t="s">
        <v>53</v>
      </c>
      <c r="T1159" s="27"/>
      <c r="U1159" s="27"/>
      <c r="V1159" s="27" t="s">
        <v>1671</v>
      </c>
      <c r="W1159" s="27">
        <v>11.05781</v>
      </c>
      <c r="X1159" s="27">
        <v>-84.179919999999996</v>
      </c>
      <c r="Y1159" s="27" t="s">
        <v>1983</v>
      </c>
      <c r="Z1159" s="27" t="s">
        <v>1979</v>
      </c>
      <c r="AA1159" s="27" t="s">
        <v>1929</v>
      </c>
      <c r="AB1159" s="28">
        <f t="shared" si="146"/>
        <v>86.051000000000002</v>
      </c>
      <c r="AC1159" s="28">
        <f ca="1">[3]!RandTruncNormal(AB1159,VLOOKUP(Y1159,$AZ$1:$BD$4,4,FALSE),0,VLOOKUP(Y1159,$AZ$1:$BD$4,5,FALSE))</f>
        <v>46.15914976864795</v>
      </c>
      <c r="AD1159" s="28">
        <f t="shared" si="147"/>
        <v>86.051000000000002</v>
      </c>
      <c r="AE1159" s="28">
        <f ca="1">[3]!RandTruncNormal(AD1159,VLOOKUP(Y1159,$AZ$1:$BD$4,4,FALSE),0,VLOOKUP(Y1159,$AZ$1:$BD$4,5,FALSE))</f>
        <v>133.94354094044522</v>
      </c>
      <c r="AF1159" s="29">
        <f t="shared" si="144"/>
        <v>0</v>
      </c>
      <c r="AG1159" s="29">
        <f t="shared" si="145"/>
        <v>0</v>
      </c>
      <c r="AH1159" s="28">
        <f t="shared" si="151"/>
        <v>0</v>
      </c>
      <c r="AI1159" s="28">
        <f t="shared" si="148"/>
        <v>0</v>
      </c>
      <c r="AJ1159" s="13">
        <f t="shared" ca="1" si="149"/>
        <v>87.784391171797267</v>
      </c>
      <c r="AK1159" s="68">
        <v>0</v>
      </c>
      <c r="AL1159" s="68">
        <v>0</v>
      </c>
      <c r="AM1159" s="68" t="str">
        <f t="shared" si="150"/>
        <v>Non-Anthropogenic</v>
      </c>
      <c r="AO1159" s="68"/>
      <c r="AP1159" s="68"/>
      <c r="AY1159" s="68"/>
      <c r="AZ1159" s="68"/>
    </row>
    <row r="1160" spans="1:52">
      <c r="A1160" s="27">
        <v>2745</v>
      </c>
      <c r="B1160" s="27" t="s">
        <v>1672</v>
      </c>
      <c r="C1160" s="27" t="s">
        <v>1164</v>
      </c>
      <c r="D1160" s="27">
        <v>10.97275</v>
      </c>
      <c r="E1160" s="27">
        <v>-83.924040000000005</v>
      </c>
      <c r="F1160" s="27" t="s">
        <v>66</v>
      </c>
      <c r="G1160" s="27">
        <v>9</v>
      </c>
      <c r="H1160" s="27" t="s">
        <v>61</v>
      </c>
      <c r="I1160" s="27" t="s">
        <v>54</v>
      </c>
      <c r="J1160" s="27">
        <v>2005</v>
      </c>
      <c r="K1160" s="27" t="s">
        <v>820</v>
      </c>
      <c r="L1160" s="27" t="s">
        <v>56</v>
      </c>
      <c r="M1160" s="27" t="s">
        <v>65</v>
      </c>
      <c r="N1160" s="27">
        <v>6</v>
      </c>
      <c r="O1160" s="27" t="s">
        <v>61</v>
      </c>
      <c r="P1160" s="27" t="s">
        <v>57</v>
      </c>
      <c r="Q1160" s="27">
        <v>2016</v>
      </c>
      <c r="R1160" s="27" t="s">
        <v>1279</v>
      </c>
      <c r="S1160" s="27" t="s">
        <v>53</v>
      </c>
      <c r="T1160" s="27"/>
      <c r="U1160" s="27"/>
      <c r="V1160" s="27" t="s">
        <v>1672</v>
      </c>
      <c r="W1160" s="27">
        <v>10.97275</v>
      </c>
      <c r="X1160" s="27">
        <v>-83.924040000000005</v>
      </c>
      <c r="Y1160" s="27" t="s">
        <v>1983</v>
      </c>
      <c r="Z1160" s="27" t="s">
        <v>1977</v>
      </c>
      <c r="AA1160" s="27" t="s">
        <v>1929</v>
      </c>
      <c r="AB1160" s="28">
        <f t="shared" si="146"/>
        <v>86.051000000000002</v>
      </c>
      <c r="AC1160" s="28">
        <f ca="1">[3]!RandTruncNormal(AB1160,VLOOKUP(Y1160,$AZ$1:$BD$4,4,FALSE),0,VLOOKUP(Y1160,$AZ$1:$BD$4,5,FALSE))</f>
        <v>57.733930625631032</v>
      </c>
      <c r="AD1160" s="28">
        <f t="shared" si="147"/>
        <v>64.87433333333334</v>
      </c>
      <c r="AE1160" s="28">
        <f ca="1">[3]!RandTruncNormal(AD1160,VLOOKUP(Y1160,$AZ$1:$BD$4,4,FALSE),0,VLOOKUP(Y1160,$AZ$1:$BD$4,5,FALSE))</f>
        <v>90.435724618034925</v>
      </c>
      <c r="AF1160" s="29">
        <f t="shared" si="144"/>
        <v>-0.33333333333333331</v>
      </c>
      <c r="AG1160" s="29">
        <f t="shared" si="145"/>
        <v>-0.33333333333333331</v>
      </c>
      <c r="AH1160" s="28">
        <f t="shared" si="151"/>
        <v>-21.176666666666666</v>
      </c>
      <c r="AI1160" s="28">
        <f t="shared" si="148"/>
        <v>-21.176666666666666</v>
      </c>
      <c r="AJ1160" s="13">
        <f t="shared" ca="1" si="149"/>
        <v>32.701793992403893</v>
      </c>
      <c r="AK1160" s="68">
        <v>1</v>
      </c>
      <c r="AL1160" s="68">
        <v>0</v>
      </c>
      <c r="AM1160" s="68" t="str">
        <f t="shared" si="150"/>
        <v>Anthropogenic_rivers</v>
      </c>
      <c r="AO1160" s="68"/>
      <c r="AP1160" s="68"/>
      <c r="AY1160" s="68"/>
      <c r="AZ1160" s="68"/>
    </row>
    <row r="1161" spans="1:52">
      <c r="A1161" s="27">
        <v>2746</v>
      </c>
      <c r="B1161" s="27" t="s">
        <v>1673</v>
      </c>
      <c r="C1161" s="27" t="s">
        <v>1164</v>
      </c>
      <c r="D1161" s="27">
        <v>10.973240000000001</v>
      </c>
      <c r="E1161" s="27">
        <v>-84.178610000000006</v>
      </c>
      <c r="F1161" s="27" t="s">
        <v>66</v>
      </c>
      <c r="G1161" s="27">
        <v>9</v>
      </c>
      <c r="H1161" s="27" t="s">
        <v>53</v>
      </c>
      <c r="I1161" s="27" t="s">
        <v>54</v>
      </c>
      <c r="J1161" s="27">
        <v>2005</v>
      </c>
      <c r="K1161" s="27" t="s">
        <v>820</v>
      </c>
      <c r="L1161" s="27" t="s">
        <v>56</v>
      </c>
      <c r="M1161" s="27" t="s">
        <v>66</v>
      </c>
      <c r="N1161" s="27">
        <v>9</v>
      </c>
      <c r="O1161" s="27" t="s">
        <v>53</v>
      </c>
      <c r="P1161" s="27" t="s">
        <v>57</v>
      </c>
      <c r="Q1161" s="27">
        <v>2016</v>
      </c>
      <c r="R1161" s="27" t="s">
        <v>1254</v>
      </c>
      <c r="S1161" s="27" t="s">
        <v>53</v>
      </c>
      <c r="T1161" s="27"/>
      <c r="U1161" s="27"/>
      <c r="V1161" s="27" t="s">
        <v>1673</v>
      </c>
      <c r="W1161" s="27">
        <v>10.973240000000001</v>
      </c>
      <c r="X1161" s="27">
        <v>-84.178610000000006</v>
      </c>
      <c r="Y1161" s="27" t="s">
        <v>1983</v>
      </c>
      <c r="Z1161" s="27" t="s">
        <v>1979</v>
      </c>
      <c r="AA1161" s="27" t="s">
        <v>1929</v>
      </c>
      <c r="AB1161" s="28">
        <f t="shared" si="146"/>
        <v>86.051000000000002</v>
      </c>
      <c r="AC1161" s="28">
        <f ca="1">[3]!RandTruncNormal(AB1161,VLOOKUP(Y1161,$AZ$1:$BD$4,4,FALSE),0,VLOOKUP(Y1161,$AZ$1:$BD$4,5,FALSE))</f>
        <v>51.495510559667522</v>
      </c>
      <c r="AD1161" s="28">
        <f t="shared" si="147"/>
        <v>86.051000000000002</v>
      </c>
      <c r="AE1161" s="28">
        <f ca="1">[3]!RandTruncNormal(AD1161,VLOOKUP(Y1161,$AZ$1:$BD$4,4,FALSE),0,VLOOKUP(Y1161,$AZ$1:$BD$4,5,FALSE))</f>
        <v>93.862265066526419</v>
      </c>
      <c r="AF1161" s="29">
        <f t="shared" si="144"/>
        <v>0</v>
      </c>
      <c r="AG1161" s="29">
        <f t="shared" si="145"/>
        <v>0</v>
      </c>
      <c r="AH1161" s="28">
        <f t="shared" si="151"/>
        <v>0</v>
      </c>
      <c r="AI1161" s="28">
        <f t="shared" si="148"/>
        <v>0</v>
      </c>
      <c r="AJ1161" s="13">
        <f t="shared" ca="1" si="149"/>
        <v>42.366754506858896</v>
      </c>
      <c r="AK1161" s="68">
        <v>1</v>
      </c>
      <c r="AL1161" s="68">
        <v>0</v>
      </c>
      <c r="AM1161" s="68" t="str">
        <f t="shared" si="150"/>
        <v>Anthropogenic_rivers</v>
      </c>
      <c r="AO1161" s="68"/>
      <c r="AP1161" s="68"/>
      <c r="AY1161" s="68"/>
      <c r="AZ1161" s="68"/>
    </row>
    <row r="1162" spans="1:52">
      <c r="A1162" s="27">
        <v>2748</v>
      </c>
      <c r="B1162" s="27" t="s">
        <v>1674</v>
      </c>
      <c r="C1162" s="27" t="s">
        <v>1164</v>
      </c>
      <c r="D1162" s="27">
        <v>10.888590000000001</v>
      </c>
      <c r="E1162" s="27">
        <v>-84.094470000000001</v>
      </c>
      <c r="F1162" s="27" t="s">
        <v>66</v>
      </c>
      <c r="G1162" s="27">
        <v>9</v>
      </c>
      <c r="H1162" s="27" t="s">
        <v>53</v>
      </c>
      <c r="I1162" s="27" t="s">
        <v>870</v>
      </c>
      <c r="J1162" s="27">
        <v>2005</v>
      </c>
      <c r="K1162" s="27"/>
      <c r="L1162" s="27" t="s">
        <v>53</v>
      </c>
      <c r="M1162" s="27" t="s">
        <v>66</v>
      </c>
      <c r="N1162" s="27">
        <v>9</v>
      </c>
      <c r="O1162" s="27" t="s">
        <v>53</v>
      </c>
      <c r="P1162" s="27" t="s">
        <v>870</v>
      </c>
      <c r="Q1162" s="27">
        <v>2014</v>
      </c>
      <c r="R1162" s="27"/>
      <c r="S1162" s="27" t="s">
        <v>53</v>
      </c>
      <c r="T1162" s="27"/>
      <c r="U1162" s="27"/>
      <c r="V1162" s="27" t="s">
        <v>1674</v>
      </c>
      <c r="W1162" s="27">
        <v>10.888590000000001</v>
      </c>
      <c r="X1162" s="27">
        <v>-84.094470000000001</v>
      </c>
      <c r="Y1162" s="27" t="s">
        <v>1983</v>
      </c>
      <c r="Z1162" s="27" t="s">
        <v>1979</v>
      </c>
      <c r="AA1162" s="27" t="s">
        <v>1929</v>
      </c>
      <c r="AB1162" s="28">
        <f t="shared" si="146"/>
        <v>86.051000000000002</v>
      </c>
      <c r="AC1162" s="28">
        <f ca="1">[3]!RandTruncNormal(AB1162,VLOOKUP(Y1162,$AZ$1:$BD$4,4,FALSE),0,VLOOKUP(Y1162,$AZ$1:$BD$4,5,FALSE))</f>
        <v>135.03778434841666</v>
      </c>
      <c r="AD1162" s="28">
        <f t="shared" si="147"/>
        <v>86.051000000000002</v>
      </c>
      <c r="AE1162" s="28">
        <f ca="1">[3]!RandTruncNormal(AD1162,VLOOKUP(Y1162,$AZ$1:$BD$4,4,FALSE),0,VLOOKUP(Y1162,$AZ$1:$BD$4,5,FALSE))</f>
        <v>9.1455740453644943</v>
      </c>
      <c r="AF1162" s="29">
        <f t="shared" si="144"/>
        <v>0</v>
      </c>
      <c r="AG1162" s="29">
        <f t="shared" si="145"/>
        <v>0</v>
      </c>
      <c r="AH1162" s="28">
        <f t="shared" si="151"/>
        <v>0</v>
      </c>
      <c r="AI1162" s="28">
        <f t="shared" si="148"/>
        <v>0</v>
      </c>
      <c r="AJ1162" s="13">
        <f t="shared" ca="1" si="149"/>
        <v>-125.89221030305217</v>
      </c>
      <c r="AK1162" s="68">
        <v>0</v>
      </c>
      <c r="AL1162" s="68">
        <v>0</v>
      </c>
      <c r="AM1162" s="68" t="str">
        <f t="shared" si="150"/>
        <v>Non-Anthropogenic</v>
      </c>
      <c r="AO1162" s="68"/>
      <c r="AP1162" s="68"/>
      <c r="AY1162" s="68"/>
      <c r="AZ1162" s="68"/>
    </row>
    <row r="1163" spans="1:52">
      <c r="A1163" s="27">
        <v>2749</v>
      </c>
      <c r="B1163" s="27" t="s">
        <v>1675</v>
      </c>
      <c r="C1163" s="27" t="s">
        <v>1164</v>
      </c>
      <c r="D1163" s="27">
        <v>14.925240000000001</v>
      </c>
      <c r="E1163" s="27">
        <v>-83.37218</v>
      </c>
      <c r="F1163" s="27" t="s">
        <v>65</v>
      </c>
      <c r="G1163" s="27">
        <v>5</v>
      </c>
      <c r="H1163" s="27" t="s">
        <v>53</v>
      </c>
      <c r="I1163" s="27" t="s">
        <v>870</v>
      </c>
      <c r="J1163" s="27">
        <v>2006</v>
      </c>
      <c r="K1163" s="27" t="s">
        <v>1315</v>
      </c>
      <c r="L1163" s="27" t="s">
        <v>56</v>
      </c>
      <c r="M1163" s="27" t="s">
        <v>66</v>
      </c>
      <c r="N1163" s="27">
        <v>7</v>
      </c>
      <c r="O1163" s="27" t="s">
        <v>53</v>
      </c>
      <c r="P1163" s="27" t="s">
        <v>57</v>
      </c>
      <c r="Q1163" s="27">
        <v>2016</v>
      </c>
      <c r="R1163" s="27" t="s">
        <v>1676</v>
      </c>
      <c r="S1163" s="27" t="s">
        <v>53</v>
      </c>
      <c r="T1163" s="27"/>
      <c r="U1163" s="27"/>
      <c r="V1163" s="27" t="s">
        <v>1675</v>
      </c>
      <c r="W1163" s="27">
        <v>14.925240000000001</v>
      </c>
      <c r="X1163" s="27">
        <v>-83.37218</v>
      </c>
      <c r="Y1163" s="27" t="s">
        <v>1983</v>
      </c>
      <c r="Z1163" s="27" t="s">
        <v>1982</v>
      </c>
      <c r="AA1163" s="27" t="s">
        <v>1929</v>
      </c>
      <c r="AB1163" s="28">
        <f t="shared" si="146"/>
        <v>57.815444444444445</v>
      </c>
      <c r="AC1163" s="28">
        <f ca="1">[3]!RandTruncNormal(AB1163,VLOOKUP(Y1163,$AZ$1:$BD$4,4,FALSE),0,VLOOKUP(Y1163,$AZ$1:$BD$4,5,FALSE))</f>
        <v>60.545717311899679</v>
      </c>
      <c r="AD1163" s="28">
        <f t="shared" si="147"/>
        <v>71.933222222222227</v>
      </c>
      <c r="AE1163" s="28">
        <f ca="1">[3]!RandTruncNormal(AD1163,VLOOKUP(Y1163,$AZ$1:$BD$4,4,FALSE),0,VLOOKUP(Y1163,$AZ$1:$BD$4,5,FALSE))</f>
        <v>41.659018121209705</v>
      </c>
      <c r="AF1163" s="29">
        <f t="shared" si="144"/>
        <v>0.22222222222222221</v>
      </c>
      <c r="AG1163" s="29">
        <f t="shared" si="145"/>
        <v>0.22222222222222221</v>
      </c>
      <c r="AH1163" s="28">
        <f t="shared" si="151"/>
        <v>14.117777777777777</v>
      </c>
      <c r="AI1163" s="28">
        <f t="shared" si="148"/>
        <v>14.117777777777777</v>
      </c>
      <c r="AJ1163" s="13">
        <f t="shared" ca="1" si="149"/>
        <v>-18.886699190689974</v>
      </c>
      <c r="AK1163" s="68">
        <v>0</v>
      </c>
      <c r="AL1163" s="68">
        <v>0</v>
      </c>
      <c r="AM1163" s="68" t="str">
        <f t="shared" si="150"/>
        <v>Non-Anthropogenic</v>
      </c>
      <c r="AO1163" s="68"/>
      <c r="AP1163" s="68"/>
      <c r="AY1163" s="68"/>
      <c r="AZ1163" s="68"/>
    </row>
    <row r="1164" spans="1:52">
      <c r="A1164" s="27">
        <v>2751</v>
      </c>
      <c r="B1164" s="27" t="s">
        <v>1677</v>
      </c>
      <c r="C1164" s="27" t="s">
        <v>1164</v>
      </c>
      <c r="D1164" s="27">
        <v>14.92592</v>
      </c>
      <c r="E1164" s="27">
        <v>-83.414869999999993</v>
      </c>
      <c r="F1164" s="27" t="s">
        <v>66</v>
      </c>
      <c r="G1164" s="27">
        <v>9</v>
      </c>
      <c r="H1164" s="27" t="s">
        <v>53</v>
      </c>
      <c r="I1164" s="27" t="s">
        <v>54</v>
      </c>
      <c r="J1164" s="27">
        <v>2004</v>
      </c>
      <c r="K1164" s="27" t="s">
        <v>1327</v>
      </c>
      <c r="L1164" s="27" t="s">
        <v>53</v>
      </c>
      <c r="M1164" s="27" t="s">
        <v>66</v>
      </c>
      <c r="N1164" s="27">
        <v>9</v>
      </c>
      <c r="O1164" s="27" t="s">
        <v>53</v>
      </c>
      <c r="P1164" s="27" t="s">
        <v>57</v>
      </c>
      <c r="Q1164" s="27">
        <v>2016</v>
      </c>
      <c r="R1164" s="27" t="s">
        <v>1676</v>
      </c>
      <c r="S1164" s="27" t="s">
        <v>53</v>
      </c>
      <c r="T1164" s="27"/>
      <c r="U1164" s="27"/>
      <c r="V1164" s="27" t="s">
        <v>1677</v>
      </c>
      <c r="W1164" s="27">
        <v>14.92592</v>
      </c>
      <c r="X1164" s="27">
        <v>-83.414869999999993</v>
      </c>
      <c r="Y1164" s="27" t="s">
        <v>1983</v>
      </c>
      <c r="Z1164" s="27" t="s">
        <v>1979</v>
      </c>
      <c r="AA1164" s="27" t="s">
        <v>1929</v>
      </c>
      <c r="AB1164" s="28">
        <f t="shared" si="146"/>
        <v>86.051000000000002</v>
      </c>
      <c r="AC1164" s="28">
        <f ca="1">[3]!RandTruncNormal(AB1164,VLOOKUP(Y1164,$AZ$1:$BD$4,4,FALSE),0,VLOOKUP(Y1164,$AZ$1:$BD$4,5,FALSE))</f>
        <v>56.299251786252512</v>
      </c>
      <c r="AD1164" s="28">
        <f t="shared" si="147"/>
        <v>86.051000000000002</v>
      </c>
      <c r="AE1164" s="28">
        <f ca="1">[3]!RandTruncNormal(AD1164,VLOOKUP(Y1164,$AZ$1:$BD$4,4,FALSE),0,VLOOKUP(Y1164,$AZ$1:$BD$4,5,FALSE))</f>
        <v>123.32588862353798</v>
      </c>
      <c r="AF1164" s="29">
        <f t="shared" si="144"/>
        <v>0</v>
      </c>
      <c r="AG1164" s="29">
        <f t="shared" si="145"/>
        <v>0</v>
      </c>
      <c r="AH1164" s="28">
        <f t="shared" si="151"/>
        <v>0</v>
      </c>
      <c r="AI1164" s="28">
        <f t="shared" si="148"/>
        <v>0</v>
      </c>
      <c r="AJ1164" s="13">
        <f t="shared" ca="1" si="149"/>
        <v>67.026636837285466</v>
      </c>
      <c r="AK1164" s="68">
        <v>0</v>
      </c>
      <c r="AL1164" s="68">
        <v>0</v>
      </c>
      <c r="AM1164" s="68" t="str">
        <f t="shared" si="150"/>
        <v>Non-Anthropogenic</v>
      </c>
      <c r="AO1164" s="68"/>
      <c r="AP1164" s="68"/>
      <c r="AY1164" s="68"/>
      <c r="AZ1164" s="68"/>
    </row>
    <row r="1165" spans="1:52">
      <c r="A1165" s="27">
        <v>2755</v>
      </c>
      <c r="B1165" s="27" t="s">
        <v>1678</v>
      </c>
      <c r="C1165" s="27" t="s">
        <v>1164</v>
      </c>
      <c r="D1165" s="27">
        <v>14.755319999999999</v>
      </c>
      <c r="E1165" s="27">
        <v>-83.712199999999996</v>
      </c>
      <c r="F1165" s="27" t="s">
        <v>70</v>
      </c>
      <c r="G1165" s="27">
        <v>9</v>
      </c>
      <c r="H1165" s="27" t="s">
        <v>53</v>
      </c>
      <c r="I1165" s="27" t="s">
        <v>54</v>
      </c>
      <c r="J1165" s="27">
        <v>2005</v>
      </c>
      <c r="K1165" s="27" t="s">
        <v>1294</v>
      </c>
      <c r="L1165" s="27" t="s">
        <v>56</v>
      </c>
      <c r="M1165" s="27" t="s">
        <v>70</v>
      </c>
      <c r="N1165" s="27">
        <v>8</v>
      </c>
      <c r="O1165" s="27" t="s">
        <v>53</v>
      </c>
      <c r="P1165" s="27" t="s">
        <v>870</v>
      </c>
      <c r="Q1165" s="27">
        <v>2012</v>
      </c>
      <c r="R1165" s="27"/>
      <c r="S1165" s="27" t="s">
        <v>53</v>
      </c>
      <c r="T1165" s="27"/>
      <c r="U1165" s="27"/>
      <c r="V1165" s="27" t="s">
        <v>1678</v>
      </c>
      <c r="W1165" s="27">
        <v>14.755319999999999</v>
      </c>
      <c r="X1165" s="27">
        <v>-83.712199999999996</v>
      </c>
      <c r="Y1165" s="27" t="s">
        <v>1976</v>
      </c>
      <c r="Z1165" s="27" t="s">
        <v>1977</v>
      </c>
      <c r="AA1165" s="27" t="s">
        <v>1929</v>
      </c>
      <c r="AB1165" s="28">
        <f t="shared" si="146"/>
        <v>34.963299999999997</v>
      </c>
      <c r="AC1165" s="28">
        <f ca="1">[3]!RandTruncNormal(AB1165,VLOOKUP(Y1165,$AZ$1:$BD$4,4,FALSE),0,VLOOKUP(Y1165,$AZ$1:$BD$4,5,FALSE))</f>
        <v>25.966711026041992</v>
      </c>
      <c r="AD1165" s="28">
        <f t="shared" si="147"/>
        <v>31.078488888888884</v>
      </c>
      <c r="AE1165" s="28">
        <f ca="1">[3]!RandTruncNormal(AD1165,VLOOKUP(Y1165,$AZ$1:$BD$4,4,FALSE),0,VLOOKUP(Y1165,$AZ$1:$BD$4,5,FALSE))</f>
        <v>46.602542769508808</v>
      </c>
      <c r="AF1165" s="29">
        <f t="shared" si="144"/>
        <v>-0.1111111111111111</v>
      </c>
      <c r="AG1165" s="29">
        <f t="shared" si="145"/>
        <v>0</v>
      </c>
      <c r="AH1165" s="28">
        <f t="shared" si="151"/>
        <v>0</v>
      </c>
      <c r="AI1165" s="28">
        <f t="shared" si="148"/>
        <v>-3.8848111111111105</v>
      </c>
      <c r="AJ1165" s="13">
        <f t="shared" ca="1" si="149"/>
        <v>20.635831743466817</v>
      </c>
      <c r="AK1165" s="68">
        <v>0</v>
      </c>
      <c r="AL1165" s="68">
        <v>0</v>
      </c>
      <c r="AM1165" s="68" t="str">
        <f t="shared" si="150"/>
        <v>Non-Anthropogenic</v>
      </c>
      <c r="AO1165" s="68"/>
      <c r="AP1165" s="68"/>
      <c r="AY1165" s="68"/>
      <c r="AZ1165" s="68"/>
    </row>
    <row r="1166" spans="1:52">
      <c r="A1166" s="27">
        <v>2757</v>
      </c>
      <c r="B1166" s="27" t="s">
        <v>1679</v>
      </c>
      <c r="C1166" s="27" t="s">
        <v>1164</v>
      </c>
      <c r="D1166" s="27">
        <v>14.75633</v>
      </c>
      <c r="E1166" s="27">
        <v>-84.817599999999999</v>
      </c>
      <c r="F1166" s="27" t="s">
        <v>66</v>
      </c>
      <c r="G1166" s="27">
        <v>9</v>
      </c>
      <c r="H1166" s="27" t="s">
        <v>53</v>
      </c>
      <c r="I1166" s="27" t="s">
        <v>54</v>
      </c>
      <c r="J1166" s="27">
        <v>2005</v>
      </c>
      <c r="K1166" s="27" t="s">
        <v>1294</v>
      </c>
      <c r="L1166" s="27" t="s">
        <v>56</v>
      </c>
      <c r="M1166" s="27" t="s">
        <v>66</v>
      </c>
      <c r="N1166" s="27">
        <v>9</v>
      </c>
      <c r="O1166" s="27" t="s">
        <v>53</v>
      </c>
      <c r="P1166" s="27" t="s">
        <v>57</v>
      </c>
      <c r="Q1166" s="27">
        <v>2016</v>
      </c>
      <c r="R1166" s="27" t="s">
        <v>1680</v>
      </c>
      <c r="S1166" s="27" t="s">
        <v>53</v>
      </c>
      <c r="T1166" s="27"/>
      <c r="U1166" s="27"/>
      <c r="V1166" s="27" t="s">
        <v>1679</v>
      </c>
      <c r="W1166" s="27">
        <v>14.75633</v>
      </c>
      <c r="X1166" s="27">
        <v>-84.817599999999999</v>
      </c>
      <c r="Y1166" s="27" t="s">
        <v>1983</v>
      </c>
      <c r="Z1166" s="27" t="s">
        <v>1979</v>
      </c>
      <c r="AA1166" s="27" t="s">
        <v>1929</v>
      </c>
      <c r="AB1166" s="28">
        <f t="shared" si="146"/>
        <v>86.051000000000002</v>
      </c>
      <c r="AC1166" s="28">
        <f ca="1">[3]!RandTruncNormal(AB1166,VLOOKUP(Y1166,$AZ$1:$BD$4,4,FALSE),0,VLOOKUP(Y1166,$AZ$1:$BD$4,5,FALSE))</f>
        <v>105.37270580671209</v>
      </c>
      <c r="AD1166" s="28">
        <f t="shared" si="147"/>
        <v>86.051000000000002</v>
      </c>
      <c r="AE1166" s="28">
        <f ca="1">[3]!RandTruncNormal(AD1166,VLOOKUP(Y1166,$AZ$1:$BD$4,4,FALSE),0,VLOOKUP(Y1166,$AZ$1:$BD$4,5,FALSE))</f>
        <v>47.503666504564698</v>
      </c>
      <c r="AF1166" s="29">
        <f t="shared" si="144"/>
        <v>0</v>
      </c>
      <c r="AG1166" s="29">
        <f t="shared" si="145"/>
        <v>0</v>
      </c>
      <c r="AH1166" s="28">
        <f t="shared" si="151"/>
        <v>0</v>
      </c>
      <c r="AI1166" s="28">
        <f t="shared" si="148"/>
        <v>0</v>
      </c>
      <c r="AJ1166" s="13">
        <f t="shared" ca="1" si="149"/>
        <v>-57.869039302147392</v>
      </c>
      <c r="AK1166" s="68">
        <v>1</v>
      </c>
      <c r="AL1166" s="68">
        <v>0</v>
      </c>
      <c r="AM1166" s="68" t="str">
        <f t="shared" si="150"/>
        <v>Anthropogenic_rivers</v>
      </c>
      <c r="AO1166" s="68"/>
      <c r="AP1166" s="68"/>
      <c r="AY1166" s="68"/>
      <c r="AZ1166" s="68"/>
    </row>
    <row r="1167" spans="1:52">
      <c r="A1167" s="27">
        <v>2758</v>
      </c>
      <c r="B1167" s="27" t="s">
        <v>1681</v>
      </c>
      <c r="C1167" s="27" t="s">
        <v>1164</v>
      </c>
      <c r="D1167" s="27">
        <v>14.754709999999999</v>
      </c>
      <c r="E1167" s="27">
        <v>-83.669539999999998</v>
      </c>
      <c r="F1167" s="27" t="s">
        <v>70</v>
      </c>
      <c r="G1167" s="27">
        <v>7</v>
      </c>
      <c r="H1167" s="27" t="s">
        <v>53</v>
      </c>
      <c r="I1167" s="27" t="s">
        <v>54</v>
      </c>
      <c r="J1167" s="27">
        <v>2005</v>
      </c>
      <c r="K1167" s="27" t="s">
        <v>1294</v>
      </c>
      <c r="L1167" s="27" t="s">
        <v>56</v>
      </c>
      <c r="M1167" s="27" t="s">
        <v>68</v>
      </c>
      <c r="N1167" s="27">
        <v>6</v>
      </c>
      <c r="O1167" s="27" t="s">
        <v>53</v>
      </c>
      <c r="P1167" s="27" t="s">
        <v>57</v>
      </c>
      <c r="Q1167" s="27">
        <v>2016</v>
      </c>
      <c r="R1167" s="27" t="s">
        <v>1297</v>
      </c>
      <c r="S1167" s="27" t="s">
        <v>53</v>
      </c>
      <c r="T1167" s="27"/>
      <c r="U1167" s="27"/>
      <c r="V1167" s="27" t="s">
        <v>1681</v>
      </c>
      <c r="W1167" s="27">
        <v>14.754709999999999</v>
      </c>
      <c r="X1167" s="27">
        <v>-83.669539999999998</v>
      </c>
      <c r="Y1167" s="27" t="s">
        <v>1976</v>
      </c>
      <c r="Z1167" s="27" t="s">
        <v>1977</v>
      </c>
      <c r="AA1167" s="27" t="s">
        <v>1929</v>
      </c>
      <c r="AB1167" s="28">
        <f t="shared" si="146"/>
        <v>27.193677777777776</v>
      </c>
      <c r="AC1167" s="28">
        <f ca="1">[3]!RandTruncNormal(AB1167,VLOOKUP(Y1167,$AZ$1:$BD$4,4,FALSE),0,VLOOKUP(Y1167,$AZ$1:$BD$4,5,FALSE))</f>
        <v>29.435005206923787</v>
      </c>
      <c r="AD1167" s="28">
        <f t="shared" si="147"/>
        <v>23.308866666666663</v>
      </c>
      <c r="AE1167" s="28">
        <f ca="1">[3]!RandTruncNormal(AD1167,VLOOKUP(Y1167,$AZ$1:$BD$4,4,FALSE),0,VLOOKUP(Y1167,$AZ$1:$BD$4,5,FALSE))</f>
        <v>16.819841319814028</v>
      </c>
      <c r="AF1167" s="29">
        <f t="shared" si="144"/>
        <v>-0.1111111111111111</v>
      </c>
      <c r="AG1167" s="29">
        <f t="shared" si="145"/>
        <v>0</v>
      </c>
      <c r="AH1167" s="28">
        <f t="shared" si="151"/>
        <v>0</v>
      </c>
      <c r="AI1167" s="28">
        <f t="shared" si="148"/>
        <v>-3.8848111111111105</v>
      </c>
      <c r="AJ1167" s="13">
        <f t="shared" ca="1" si="149"/>
        <v>-12.615163887109759</v>
      </c>
      <c r="AK1167" s="68">
        <v>0</v>
      </c>
      <c r="AL1167" s="68">
        <v>0</v>
      </c>
      <c r="AM1167" s="68" t="str">
        <f t="shared" si="150"/>
        <v>Non-Anthropogenic</v>
      </c>
      <c r="AO1167" s="68"/>
      <c r="AP1167" s="68"/>
      <c r="AY1167" s="68"/>
      <c r="AZ1167" s="68"/>
    </row>
    <row r="1168" spans="1:52">
      <c r="A1168" s="27">
        <v>2760</v>
      </c>
      <c r="B1168" s="27" t="s">
        <v>1682</v>
      </c>
      <c r="C1168" s="27" t="s">
        <v>1164</v>
      </c>
      <c r="D1168" s="27">
        <v>14.75484</v>
      </c>
      <c r="E1168" s="27">
        <v>-84.009519999999995</v>
      </c>
      <c r="F1168" s="27" t="s">
        <v>65</v>
      </c>
      <c r="G1168" s="27">
        <v>6</v>
      </c>
      <c r="H1168" s="27" t="s">
        <v>53</v>
      </c>
      <c r="I1168" s="27" t="s">
        <v>54</v>
      </c>
      <c r="J1168" s="27">
        <v>2005</v>
      </c>
      <c r="K1168" s="27" t="s">
        <v>1294</v>
      </c>
      <c r="L1168" s="27" t="s">
        <v>56</v>
      </c>
      <c r="M1168" s="27" t="s">
        <v>65</v>
      </c>
      <c r="N1168" s="27">
        <v>6</v>
      </c>
      <c r="O1168" s="27" t="s">
        <v>53</v>
      </c>
      <c r="P1168" s="27" t="s">
        <v>57</v>
      </c>
      <c r="Q1168" s="27">
        <v>2015</v>
      </c>
      <c r="R1168" s="27" t="s">
        <v>1683</v>
      </c>
      <c r="S1168" s="27" t="s">
        <v>53</v>
      </c>
      <c r="T1168" s="27"/>
      <c r="U1168" s="27"/>
      <c r="V1168" s="27" t="s">
        <v>1682</v>
      </c>
      <c r="W1168" s="27">
        <v>14.75484</v>
      </c>
      <c r="X1168" s="27">
        <v>-84.009519999999995</v>
      </c>
      <c r="Y1168" s="27" t="s">
        <v>1983</v>
      </c>
      <c r="Z1168" s="27" t="s">
        <v>1979</v>
      </c>
      <c r="AA1168" s="27" t="s">
        <v>1929</v>
      </c>
      <c r="AB1168" s="28">
        <f t="shared" si="146"/>
        <v>64.87433333333334</v>
      </c>
      <c r="AC1168" s="28">
        <f ca="1">[3]!RandTruncNormal(AB1168,VLOOKUP(Y1168,$AZ$1:$BD$4,4,FALSE),0,VLOOKUP(Y1168,$AZ$1:$BD$4,5,FALSE))</f>
        <v>37.81828276591682</v>
      </c>
      <c r="AD1168" s="28">
        <f t="shared" si="147"/>
        <v>64.87433333333334</v>
      </c>
      <c r="AE1168" s="28">
        <f ca="1">[3]!RandTruncNormal(AD1168,VLOOKUP(Y1168,$AZ$1:$BD$4,4,FALSE),0,VLOOKUP(Y1168,$AZ$1:$BD$4,5,FALSE))</f>
        <v>43.627270620101662</v>
      </c>
      <c r="AF1168" s="29">
        <f t="shared" si="144"/>
        <v>0</v>
      </c>
      <c r="AG1168" s="29">
        <f t="shared" si="145"/>
        <v>0</v>
      </c>
      <c r="AH1168" s="28">
        <f t="shared" si="151"/>
        <v>0</v>
      </c>
      <c r="AI1168" s="28">
        <f t="shared" si="148"/>
        <v>0</v>
      </c>
      <c r="AJ1168" s="13">
        <f t="shared" ca="1" si="149"/>
        <v>5.8089878541848421</v>
      </c>
      <c r="AK1168" s="68">
        <v>1</v>
      </c>
      <c r="AL1168" s="68">
        <v>0</v>
      </c>
      <c r="AM1168" s="68" t="str">
        <f t="shared" si="150"/>
        <v>Anthropogenic_rivers</v>
      </c>
      <c r="AO1168" s="68"/>
      <c r="AP1168" s="68"/>
      <c r="AY1168" s="68"/>
      <c r="AZ1168" s="68"/>
    </row>
    <row r="1169" spans="1:52">
      <c r="A1169" s="27">
        <v>2762</v>
      </c>
      <c r="B1169" s="27" t="s">
        <v>1684</v>
      </c>
      <c r="C1169" s="27" t="s">
        <v>1164</v>
      </c>
      <c r="D1169" s="27">
        <v>14.756729999999999</v>
      </c>
      <c r="E1169" s="27">
        <v>-84.860309999999998</v>
      </c>
      <c r="F1169" s="27" t="s">
        <v>66</v>
      </c>
      <c r="G1169" s="27">
        <v>9</v>
      </c>
      <c r="H1169" s="27" t="s">
        <v>53</v>
      </c>
      <c r="I1169" s="27" t="s">
        <v>54</v>
      </c>
      <c r="J1169" s="27">
        <v>2005</v>
      </c>
      <c r="K1169" s="27" t="s">
        <v>1294</v>
      </c>
      <c r="L1169" s="27" t="s">
        <v>56</v>
      </c>
      <c r="M1169" s="27" t="s">
        <v>66</v>
      </c>
      <c r="N1169" s="27">
        <v>8</v>
      </c>
      <c r="O1169" s="27" t="s">
        <v>53</v>
      </c>
      <c r="P1169" s="27" t="s">
        <v>57</v>
      </c>
      <c r="Q1169" s="27">
        <v>2016</v>
      </c>
      <c r="R1169" s="27" t="s">
        <v>1685</v>
      </c>
      <c r="S1169" s="27" t="s">
        <v>53</v>
      </c>
      <c r="T1169" s="27"/>
      <c r="U1169" s="27"/>
      <c r="V1169" s="27" t="s">
        <v>1684</v>
      </c>
      <c r="W1169" s="27">
        <v>14.756729999999999</v>
      </c>
      <c r="X1169" s="27">
        <v>-84.860309999999998</v>
      </c>
      <c r="Y1169" s="27" t="s">
        <v>1983</v>
      </c>
      <c r="Z1169" s="27" t="s">
        <v>1977</v>
      </c>
      <c r="AA1169" s="27" t="s">
        <v>1929</v>
      </c>
      <c r="AB1169" s="28">
        <f t="shared" si="146"/>
        <v>86.051000000000002</v>
      </c>
      <c r="AC1169" s="28">
        <f ca="1">[3]!RandTruncNormal(AB1169,VLOOKUP(Y1169,$AZ$1:$BD$4,4,FALSE),0,VLOOKUP(Y1169,$AZ$1:$BD$4,5,FALSE))</f>
        <v>26.620012986256476</v>
      </c>
      <c r="AD1169" s="28">
        <f t="shared" si="147"/>
        <v>78.992111111111114</v>
      </c>
      <c r="AE1169" s="28">
        <f ca="1">[3]!RandTruncNormal(AD1169,VLOOKUP(Y1169,$AZ$1:$BD$4,4,FALSE),0,VLOOKUP(Y1169,$AZ$1:$BD$4,5,FALSE))</f>
        <v>50.757629985064177</v>
      </c>
      <c r="AF1169" s="29">
        <f t="shared" si="144"/>
        <v>-0.1111111111111111</v>
      </c>
      <c r="AG1169" s="29">
        <f t="shared" si="145"/>
        <v>0</v>
      </c>
      <c r="AH1169" s="28">
        <f t="shared" si="151"/>
        <v>0</v>
      </c>
      <c r="AI1169" s="28">
        <f t="shared" si="148"/>
        <v>-7.0588888888888883</v>
      </c>
      <c r="AJ1169" s="13">
        <f t="shared" ca="1" si="149"/>
        <v>24.137616998807701</v>
      </c>
      <c r="AK1169" s="68">
        <v>1</v>
      </c>
      <c r="AL1169" s="68">
        <v>0</v>
      </c>
      <c r="AM1169" s="68" t="str">
        <f t="shared" si="150"/>
        <v>Anthropogenic_rivers</v>
      </c>
      <c r="AO1169" s="68"/>
      <c r="AP1169" s="68"/>
      <c r="AY1169" s="68"/>
      <c r="AZ1169" s="68"/>
    </row>
    <row r="1170" spans="1:52">
      <c r="A1170" s="27">
        <v>2763</v>
      </c>
      <c r="B1170" s="27" t="s">
        <v>1686</v>
      </c>
      <c r="C1170" s="27" t="s">
        <v>1164</v>
      </c>
      <c r="D1170" s="27">
        <v>14.67023</v>
      </c>
      <c r="E1170" s="27">
        <v>-83.881029999999996</v>
      </c>
      <c r="F1170" s="27" t="s">
        <v>70</v>
      </c>
      <c r="G1170" s="27">
        <v>8</v>
      </c>
      <c r="H1170" s="27" t="s">
        <v>53</v>
      </c>
      <c r="I1170" s="27" t="s">
        <v>54</v>
      </c>
      <c r="J1170" s="27">
        <v>2008</v>
      </c>
      <c r="K1170" s="27" t="s">
        <v>1315</v>
      </c>
      <c r="L1170" s="27" t="s">
        <v>56</v>
      </c>
      <c r="M1170" s="27" t="s">
        <v>70</v>
      </c>
      <c r="N1170" s="27">
        <v>7</v>
      </c>
      <c r="O1170" s="27" t="s">
        <v>53</v>
      </c>
      <c r="P1170" s="27" t="s">
        <v>57</v>
      </c>
      <c r="Q1170" s="27">
        <v>2016</v>
      </c>
      <c r="R1170" s="27" t="s">
        <v>1305</v>
      </c>
      <c r="S1170" s="27" t="s">
        <v>53</v>
      </c>
      <c r="T1170" s="27"/>
      <c r="U1170" s="27"/>
      <c r="V1170" s="27" t="s">
        <v>1686</v>
      </c>
      <c r="W1170" s="27">
        <v>14.67023</v>
      </c>
      <c r="X1170" s="27">
        <v>-83.881029999999996</v>
      </c>
      <c r="Y1170" s="27" t="s">
        <v>1976</v>
      </c>
      <c r="Z1170" s="27" t="s">
        <v>1977</v>
      </c>
      <c r="AA1170" s="27" t="s">
        <v>1929</v>
      </c>
      <c r="AB1170" s="28">
        <f t="shared" si="146"/>
        <v>31.078488888888884</v>
      </c>
      <c r="AC1170" s="28">
        <f ca="1">[3]!RandTruncNormal(AB1170,VLOOKUP(Y1170,$AZ$1:$BD$4,4,FALSE),0,VLOOKUP(Y1170,$AZ$1:$BD$4,5,FALSE))</f>
        <v>25.74332005030373</v>
      </c>
      <c r="AD1170" s="28">
        <f t="shared" si="147"/>
        <v>27.193677777777776</v>
      </c>
      <c r="AE1170" s="28">
        <f ca="1">[3]!RandTruncNormal(AD1170,VLOOKUP(Y1170,$AZ$1:$BD$4,4,FALSE),0,VLOOKUP(Y1170,$AZ$1:$BD$4,5,FALSE))</f>
        <v>38.446627437541395</v>
      </c>
      <c r="AF1170" s="29">
        <f t="shared" si="144"/>
        <v>-0.1111111111111111</v>
      </c>
      <c r="AG1170" s="29">
        <f t="shared" si="145"/>
        <v>0</v>
      </c>
      <c r="AH1170" s="28">
        <f t="shared" si="151"/>
        <v>0</v>
      </c>
      <c r="AI1170" s="28">
        <f t="shared" si="148"/>
        <v>-3.8848111111111105</v>
      </c>
      <c r="AJ1170" s="13">
        <f t="shared" ca="1" si="149"/>
        <v>12.703307387237665</v>
      </c>
      <c r="AK1170" s="68">
        <v>1</v>
      </c>
      <c r="AL1170" s="68">
        <v>0</v>
      </c>
      <c r="AM1170" s="68" t="str">
        <f t="shared" si="150"/>
        <v>Anthropogenic_rivers</v>
      </c>
      <c r="AO1170" s="68"/>
      <c r="AP1170" s="68"/>
      <c r="AY1170" s="68"/>
      <c r="AZ1170" s="68"/>
    </row>
    <row r="1171" spans="1:52">
      <c r="A1171" s="27">
        <v>2765</v>
      </c>
      <c r="B1171" s="27" t="s">
        <v>1687</v>
      </c>
      <c r="C1171" s="27" t="s">
        <v>1164</v>
      </c>
      <c r="D1171" s="27">
        <v>14.67032</v>
      </c>
      <c r="E1171" s="27">
        <v>-84.136120000000005</v>
      </c>
      <c r="F1171" s="27" t="s">
        <v>66</v>
      </c>
      <c r="G1171" s="27">
        <v>9</v>
      </c>
      <c r="H1171" s="27" t="s">
        <v>53</v>
      </c>
      <c r="I1171" s="27" t="s">
        <v>54</v>
      </c>
      <c r="J1171" s="27">
        <v>2005</v>
      </c>
      <c r="K1171" s="27" t="s">
        <v>1294</v>
      </c>
      <c r="L1171" s="27" t="s">
        <v>56</v>
      </c>
      <c r="M1171" s="27" t="s">
        <v>66</v>
      </c>
      <c r="N1171" s="27">
        <v>9</v>
      </c>
      <c r="O1171" s="27" t="s">
        <v>53</v>
      </c>
      <c r="P1171" s="27" t="s">
        <v>57</v>
      </c>
      <c r="Q1171" s="27">
        <v>2015</v>
      </c>
      <c r="R1171" s="27" t="s">
        <v>1307</v>
      </c>
      <c r="S1171" s="27" t="s">
        <v>53</v>
      </c>
      <c r="T1171" s="27"/>
      <c r="U1171" s="27"/>
      <c r="V1171" s="27" t="s">
        <v>1687</v>
      </c>
      <c r="W1171" s="27">
        <v>14.67032</v>
      </c>
      <c r="X1171" s="27">
        <v>-84.136120000000005</v>
      </c>
      <c r="Y1171" s="27" t="s">
        <v>1983</v>
      </c>
      <c r="Z1171" s="27" t="s">
        <v>1979</v>
      </c>
      <c r="AA1171" s="27" t="s">
        <v>1928</v>
      </c>
      <c r="AB1171" s="28">
        <f t="shared" si="146"/>
        <v>86.051000000000002</v>
      </c>
      <c r="AC1171" s="28">
        <f ca="1">[3]!RandTruncNormal(AB1171,VLOOKUP(Y1171,$AZ$1:$BD$4,4,FALSE),0,VLOOKUP(Y1171,$AZ$1:$BD$4,5,FALSE))</f>
        <v>65.1968154750259</v>
      </c>
      <c r="AD1171" s="28">
        <f t="shared" si="147"/>
        <v>86.051000000000002</v>
      </c>
      <c r="AE1171" s="28">
        <f ca="1">[3]!RandTruncNormal(AD1171,VLOOKUP(Y1171,$AZ$1:$BD$4,4,FALSE),0,VLOOKUP(Y1171,$AZ$1:$BD$4,5,FALSE))</f>
        <v>109.72364973032698</v>
      </c>
      <c r="AF1171" s="29">
        <f t="shared" si="144"/>
        <v>0</v>
      </c>
      <c r="AG1171" s="29">
        <f t="shared" si="145"/>
        <v>0</v>
      </c>
      <c r="AH1171" s="28">
        <f t="shared" si="151"/>
        <v>0</v>
      </c>
      <c r="AI1171" s="28">
        <f t="shared" si="148"/>
        <v>0</v>
      </c>
      <c r="AJ1171" s="13">
        <f t="shared" ca="1" si="149"/>
        <v>44.526834255301083</v>
      </c>
      <c r="AK1171" s="68">
        <v>0</v>
      </c>
      <c r="AL1171" s="68">
        <v>1</v>
      </c>
      <c r="AM1171" s="68" t="str">
        <f t="shared" si="150"/>
        <v>Anthopogenic_roads</v>
      </c>
      <c r="AO1171" s="68"/>
      <c r="AP1171" s="68"/>
      <c r="AY1171" s="68"/>
      <c r="AZ1171" s="68"/>
    </row>
    <row r="1172" spans="1:52">
      <c r="A1172" s="27">
        <v>2767</v>
      </c>
      <c r="B1172" s="27" t="s">
        <v>1688</v>
      </c>
      <c r="C1172" s="27" t="s">
        <v>1164</v>
      </c>
      <c r="D1172" s="27">
        <v>14.670450000000001</v>
      </c>
      <c r="E1172" s="27">
        <v>-84.731350000000006</v>
      </c>
      <c r="F1172" s="27" t="s">
        <v>66</v>
      </c>
      <c r="G1172" s="27">
        <v>9</v>
      </c>
      <c r="H1172" s="27" t="s">
        <v>53</v>
      </c>
      <c r="I1172" s="27" t="s">
        <v>54</v>
      </c>
      <c r="J1172" s="27">
        <v>2005</v>
      </c>
      <c r="K1172" s="27" t="s">
        <v>1294</v>
      </c>
      <c r="L1172" s="27" t="s">
        <v>56</v>
      </c>
      <c r="M1172" s="27" t="s">
        <v>65</v>
      </c>
      <c r="N1172" s="27">
        <v>5</v>
      </c>
      <c r="O1172" s="27" t="s">
        <v>53</v>
      </c>
      <c r="P1172" s="27" t="s">
        <v>57</v>
      </c>
      <c r="Q1172" s="27">
        <v>2016</v>
      </c>
      <c r="R1172" s="27" t="s">
        <v>1503</v>
      </c>
      <c r="S1172" s="27" t="s">
        <v>53</v>
      </c>
      <c r="T1172" s="27"/>
      <c r="U1172" s="27"/>
      <c r="V1172" s="27" t="s">
        <v>1688</v>
      </c>
      <c r="W1172" s="27">
        <v>14.670450000000001</v>
      </c>
      <c r="X1172" s="27">
        <v>-84.731350000000006</v>
      </c>
      <c r="Y1172" s="27" t="s">
        <v>1983</v>
      </c>
      <c r="Z1172" s="27" t="s">
        <v>1977</v>
      </c>
      <c r="AA1172" s="27" t="s">
        <v>1929</v>
      </c>
      <c r="AB1172" s="28">
        <f t="shared" si="146"/>
        <v>86.051000000000002</v>
      </c>
      <c r="AC1172" s="28">
        <f ca="1">[3]!RandTruncNormal(AB1172,VLOOKUP(Y1172,$AZ$1:$BD$4,4,FALSE),0,VLOOKUP(Y1172,$AZ$1:$BD$4,5,FALSE))</f>
        <v>100.49623098086799</v>
      </c>
      <c r="AD1172" s="28">
        <f t="shared" si="147"/>
        <v>57.815444444444445</v>
      </c>
      <c r="AE1172" s="28">
        <f ca="1">[3]!RandTruncNormal(AD1172,VLOOKUP(Y1172,$AZ$1:$BD$4,4,FALSE),0,VLOOKUP(Y1172,$AZ$1:$BD$4,5,FALSE))</f>
        <v>17.592746834707192</v>
      </c>
      <c r="AF1172" s="29">
        <f t="shared" si="144"/>
        <v>-0.44444444444444442</v>
      </c>
      <c r="AG1172" s="29">
        <f t="shared" si="145"/>
        <v>-0.44444444444444442</v>
      </c>
      <c r="AH1172" s="28">
        <f t="shared" si="151"/>
        <v>-28.235555555555553</v>
      </c>
      <c r="AI1172" s="28">
        <f t="shared" si="148"/>
        <v>-28.235555555555553</v>
      </c>
      <c r="AJ1172" s="13">
        <f t="shared" ca="1" si="149"/>
        <v>-82.903484146160793</v>
      </c>
      <c r="AK1172" s="68">
        <v>1</v>
      </c>
      <c r="AL1172" s="68">
        <v>0</v>
      </c>
      <c r="AM1172" s="68" t="str">
        <f t="shared" si="150"/>
        <v>Anthropogenic_rivers</v>
      </c>
      <c r="AO1172" s="68"/>
      <c r="AP1172" s="68"/>
      <c r="AY1172" s="68"/>
      <c r="AZ1172" s="68"/>
    </row>
    <row r="1173" spans="1:52">
      <c r="A1173" s="27">
        <v>2769</v>
      </c>
      <c r="B1173" s="27" t="s">
        <v>1689</v>
      </c>
      <c r="C1173" s="27" t="s">
        <v>1164</v>
      </c>
      <c r="D1173" s="27">
        <v>14.671239999999999</v>
      </c>
      <c r="E1173" s="27">
        <v>-84.986800000000002</v>
      </c>
      <c r="F1173" s="27" t="s">
        <v>66</v>
      </c>
      <c r="G1173" s="27">
        <v>9</v>
      </c>
      <c r="H1173" s="27" t="s">
        <v>53</v>
      </c>
      <c r="I1173" s="27" t="s">
        <v>54</v>
      </c>
      <c r="J1173" s="27">
        <v>2005</v>
      </c>
      <c r="K1173" s="27" t="s">
        <v>1294</v>
      </c>
      <c r="L1173" s="27" t="s">
        <v>56</v>
      </c>
      <c r="M1173" s="27" t="s">
        <v>66</v>
      </c>
      <c r="N1173" s="27">
        <v>9</v>
      </c>
      <c r="O1173" s="27" t="s">
        <v>53</v>
      </c>
      <c r="P1173" s="27" t="s">
        <v>57</v>
      </c>
      <c r="Q1173" s="27">
        <v>2016</v>
      </c>
      <c r="R1173" s="27" t="s">
        <v>1690</v>
      </c>
      <c r="S1173" s="27" t="s">
        <v>53</v>
      </c>
      <c r="T1173" s="27"/>
      <c r="U1173" s="27"/>
      <c r="V1173" s="27" t="s">
        <v>1689</v>
      </c>
      <c r="W1173" s="27">
        <v>14.671239999999999</v>
      </c>
      <c r="X1173" s="27">
        <v>-84.986800000000002</v>
      </c>
      <c r="Y1173" s="27" t="s">
        <v>1983</v>
      </c>
      <c r="Z1173" s="27" t="s">
        <v>1979</v>
      </c>
      <c r="AA1173" s="27" t="s">
        <v>1929</v>
      </c>
      <c r="AB1173" s="28">
        <f t="shared" si="146"/>
        <v>86.051000000000002</v>
      </c>
      <c r="AC1173" s="28">
        <f ca="1">[3]!RandTruncNormal(AB1173,VLOOKUP(Y1173,$AZ$1:$BD$4,4,FALSE),0,VLOOKUP(Y1173,$AZ$1:$BD$4,5,FALSE))</f>
        <v>106.01332544333398</v>
      </c>
      <c r="AD1173" s="28">
        <f t="shared" si="147"/>
        <v>86.051000000000002</v>
      </c>
      <c r="AE1173" s="28">
        <f ca="1">[3]!RandTruncNormal(AD1173,VLOOKUP(Y1173,$AZ$1:$BD$4,4,FALSE),0,VLOOKUP(Y1173,$AZ$1:$BD$4,5,FALSE))</f>
        <v>80.004141303491025</v>
      </c>
      <c r="AF1173" s="29">
        <f t="shared" si="144"/>
        <v>0</v>
      </c>
      <c r="AG1173" s="29">
        <f t="shared" si="145"/>
        <v>0</v>
      </c>
      <c r="AH1173" s="28">
        <f t="shared" si="151"/>
        <v>0</v>
      </c>
      <c r="AI1173" s="28">
        <f t="shared" si="148"/>
        <v>0</v>
      </c>
      <c r="AJ1173" s="13">
        <f t="shared" ca="1" si="149"/>
        <v>-26.009184139842958</v>
      </c>
      <c r="AK1173" s="68">
        <v>1</v>
      </c>
      <c r="AL1173" s="68">
        <v>0</v>
      </c>
      <c r="AM1173" s="68" t="str">
        <f t="shared" si="150"/>
        <v>Anthropogenic_rivers</v>
      </c>
      <c r="AO1173" s="68"/>
      <c r="AP1173" s="68"/>
      <c r="AY1173" s="68"/>
      <c r="AZ1173" s="68"/>
    </row>
    <row r="1174" spans="1:52">
      <c r="A1174" s="27">
        <v>2770</v>
      </c>
      <c r="B1174" s="27" t="s">
        <v>1691</v>
      </c>
      <c r="C1174" s="27" t="s">
        <v>1164</v>
      </c>
      <c r="D1174" s="27">
        <v>14.670820000000001</v>
      </c>
      <c r="E1174" s="27">
        <v>-84.093760000000003</v>
      </c>
      <c r="F1174" s="27" t="s">
        <v>66</v>
      </c>
      <c r="G1174" s="27">
        <v>9</v>
      </c>
      <c r="H1174" s="27" t="s">
        <v>53</v>
      </c>
      <c r="I1174" s="27" t="s">
        <v>54</v>
      </c>
      <c r="J1174" s="27">
        <v>2005</v>
      </c>
      <c r="K1174" s="27" t="s">
        <v>1294</v>
      </c>
      <c r="L1174" s="27" t="s">
        <v>56</v>
      </c>
      <c r="M1174" s="27" t="s">
        <v>65</v>
      </c>
      <c r="N1174" s="27">
        <v>5</v>
      </c>
      <c r="O1174" s="27" t="s">
        <v>53</v>
      </c>
      <c r="P1174" s="27" t="s">
        <v>57</v>
      </c>
      <c r="Q1174" s="27">
        <v>2016</v>
      </c>
      <c r="R1174" s="27" t="s">
        <v>1305</v>
      </c>
      <c r="S1174" s="27" t="s">
        <v>53</v>
      </c>
      <c r="T1174" s="27"/>
      <c r="U1174" s="27"/>
      <c r="V1174" s="27" t="s">
        <v>1691</v>
      </c>
      <c r="W1174" s="27">
        <v>14.670820000000001</v>
      </c>
      <c r="X1174" s="27">
        <v>-84.093760000000003</v>
      </c>
      <c r="Y1174" s="27" t="s">
        <v>1983</v>
      </c>
      <c r="Z1174" s="27" t="s">
        <v>1977</v>
      </c>
      <c r="AA1174" s="27" t="s">
        <v>1929</v>
      </c>
      <c r="AB1174" s="28">
        <f t="shared" si="146"/>
        <v>86.051000000000002</v>
      </c>
      <c r="AC1174" s="28">
        <f ca="1">[3]!RandTruncNormal(AB1174,VLOOKUP(Y1174,$AZ$1:$BD$4,4,FALSE),0,VLOOKUP(Y1174,$AZ$1:$BD$4,5,FALSE))</f>
        <v>73.24106889459685</v>
      </c>
      <c r="AD1174" s="28">
        <f t="shared" si="147"/>
        <v>57.815444444444445</v>
      </c>
      <c r="AE1174" s="28">
        <f ca="1">[3]!RandTruncNormal(AD1174,VLOOKUP(Y1174,$AZ$1:$BD$4,4,FALSE),0,VLOOKUP(Y1174,$AZ$1:$BD$4,5,FALSE))</f>
        <v>34.328556571221256</v>
      </c>
      <c r="AF1174" s="29">
        <f t="shared" si="144"/>
        <v>-0.44444444444444442</v>
      </c>
      <c r="AG1174" s="29">
        <f t="shared" si="145"/>
        <v>-0.44444444444444442</v>
      </c>
      <c r="AH1174" s="28">
        <f t="shared" si="151"/>
        <v>-28.235555555555553</v>
      </c>
      <c r="AI1174" s="28">
        <f t="shared" si="148"/>
        <v>-28.235555555555553</v>
      </c>
      <c r="AJ1174" s="13">
        <f t="shared" ca="1" si="149"/>
        <v>-38.912512323375594</v>
      </c>
      <c r="AK1174" s="68">
        <v>0</v>
      </c>
      <c r="AL1174" s="68">
        <v>0</v>
      </c>
      <c r="AM1174" s="68" t="str">
        <f t="shared" si="150"/>
        <v>Non-Anthropogenic</v>
      </c>
      <c r="AO1174" s="68"/>
      <c r="AP1174" s="68"/>
      <c r="AY1174" s="68"/>
      <c r="AZ1174" s="68"/>
    </row>
    <row r="1175" spans="1:52">
      <c r="A1175" s="27">
        <v>2772</v>
      </c>
      <c r="B1175" s="27" t="s">
        <v>1692</v>
      </c>
      <c r="C1175" s="27" t="s">
        <v>1164</v>
      </c>
      <c r="D1175" s="27">
        <v>11.440099999999999</v>
      </c>
      <c r="E1175" s="27">
        <v>-83.839749999999995</v>
      </c>
      <c r="F1175" s="27" t="s">
        <v>66</v>
      </c>
      <c r="G1175" s="27">
        <v>9</v>
      </c>
      <c r="H1175" s="27" t="s">
        <v>53</v>
      </c>
      <c r="I1175" s="27" t="s">
        <v>54</v>
      </c>
      <c r="J1175" s="27">
        <v>2005</v>
      </c>
      <c r="K1175" s="27" t="s">
        <v>820</v>
      </c>
      <c r="L1175" s="27" t="s">
        <v>56</v>
      </c>
      <c r="M1175" s="27" t="s">
        <v>66</v>
      </c>
      <c r="N1175" s="27">
        <v>7</v>
      </c>
      <c r="O1175" s="27" t="s">
        <v>53</v>
      </c>
      <c r="P1175" s="27" t="s">
        <v>870</v>
      </c>
      <c r="Q1175" s="27">
        <v>2015</v>
      </c>
      <c r="R1175" s="27"/>
      <c r="S1175" s="27" t="s">
        <v>56</v>
      </c>
      <c r="T1175" s="27"/>
      <c r="U1175" s="27"/>
      <c r="V1175" s="27" t="s">
        <v>1692</v>
      </c>
      <c r="W1175" s="27">
        <v>11.440099999999999</v>
      </c>
      <c r="X1175" s="27">
        <v>-83.839749999999995</v>
      </c>
      <c r="Y1175" s="27" t="s">
        <v>1983</v>
      </c>
      <c r="Z1175" s="27" t="s">
        <v>1977</v>
      </c>
      <c r="AA1175" s="27" t="s">
        <v>1929</v>
      </c>
      <c r="AB1175" s="28">
        <f t="shared" si="146"/>
        <v>86.051000000000002</v>
      </c>
      <c r="AC1175" s="28">
        <f ca="1">[3]!RandTruncNormal(AB1175,VLOOKUP(Y1175,$AZ$1:$BD$4,4,FALSE),0,VLOOKUP(Y1175,$AZ$1:$BD$4,5,FALSE))</f>
        <v>22.012734732556893</v>
      </c>
      <c r="AD1175" s="28">
        <f t="shared" si="147"/>
        <v>71.933222222222227</v>
      </c>
      <c r="AE1175" s="28">
        <f ca="1">[3]!RandTruncNormal(AD1175,VLOOKUP(Y1175,$AZ$1:$BD$4,4,FALSE),0,VLOOKUP(Y1175,$AZ$1:$BD$4,5,FALSE))</f>
        <v>103.01636147839619</v>
      </c>
      <c r="AF1175" s="29">
        <f t="shared" si="144"/>
        <v>-0.22222222222222221</v>
      </c>
      <c r="AG1175" s="29">
        <f t="shared" si="145"/>
        <v>-0.22222222222222221</v>
      </c>
      <c r="AH1175" s="28">
        <f t="shared" si="151"/>
        <v>-14.117777777777777</v>
      </c>
      <c r="AI1175" s="28">
        <f t="shared" si="148"/>
        <v>-14.117777777777777</v>
      </c>
      <c r="AJ1175" s="13">
        <f t="shared" ca="1" si="149"/>
        <v>81.003626745839298</v>
      </c>
      <c r="AK1175" s="68">
        <v>0</v>
      </c>
      <c r="AL1175" s="68">
        <v>0</v>
      </c>
      <c r="AM1175" s="68" t="str">
        <f t="shared" si="150"/>
        <v>Non-Anthropogenic</v>
      </c>
      <c r="AO1175" s="68"/>
      <c r="AP1175" s="68"/>
      <c r="AY1175" s="68"/>
      <c r="AZ1175" s="68"/>
    </row>
    <row r="1176" spans="1:52">
      <c r="A1176" s="27">
        <v>2773</v>
      </c>
      <c r="B1176" s="27" t="s">
        <v>1693</v>
      </c>
      <c r="C1176" s="27" t="s">
        <v>1164</v>
      </c>
      <c r="D1176" s="27">
        <v>12.33315</v>
      </c>
      <c r="E1176" s="27">
        <v>-84.56147</v>
      </c>
      <c r="F1176" s="27" t="s">
        <v>65</v>
      </c>
      <c r="G1176" s="27">
        <v>6</v>
      </c>
      <c r="H1176" s="27" t="s">
        <v>53</v>
      </c>
      <c r="I1176" s="27" t="s">
        <v>54</v>
      </c>
      <c r="J1176" s="27">
        <v>2005</v>
      </c>
      <c r="K1176" s="27" t="s">
        <v>1110</v>
      </c>
      <c r="L1176" s="27" t="s">
        <v>56</v>
      </c>
      <c r="M1176" s="27" t="s">
        <v>65</v>
      </c>
      <c r="N1176" s="27">
        <v>5</v>
      </c>
      <c r="O1176" s="27" t="s">
        <v>53</v>
      </c>
      <c r="P1176" s="27" t="s">
        <v>57</v>
      </c>
      <c r="Q1176" s="27">
        <v>2016</v>
      </c>
      <c r="R1176" s="27" t="s">
        <v>1217</v>
      </c>
      <c r="S1176" s="27" t="s">
        <v>53</v>
      </c>
      <c r="T1176" s="27"/>
      <c r="U1176" s="27"/>
      <c r="V1176" s="27" t="s">
        <v>1693</v>
      </c>
      <c r="W1176" s="27">
        <v>12.33315</v>
      </c>
      <c r="X1176" s="27">
        <v>-84.56147</v>
      </c>
      <c r="Y1176" s="27" t="s">
        <v>1983</v>
      </c>
      <c r="Z1176" s="27" t="s">
        <v>1977</v>
      </c>
      <c r="AA1176" s="27" t="s">
        <v>1928</v>
      </c>
      <c r="AB1176" s="28">
        <f t="shared" si="146"/>
        <v>64.87433333333334</v>
      </c>
      <c r="AC1176" s="28">
        <f ca="1">[3]!RandTruncNormal(AB1176,VLOOKUP(Y1176,$AZ$1:$BD$4,4,FALSE),0,VLOOKUP(Y1176,$AZ$1:$BD$4,5,FALSE))</f>
        <v>144.25426640221536</v>
      </c>
      <c r="AD1176" s="28">
        <f t="shared" si="147"/>
        <v>57.815444444444445</v>
      </c>
      <c r="AE1176" s="28">
        <f ca="1">[3]!RandTruncNormal(AD1176,VLOOKUP(Y1176,$AZ$1:$BD$4,4,FALSE),0,VLOOKUP(Y1176,$AZ$1:$BD$4,5,FALSE))</f>
        <v>36.911892151260354</v>
      </c>
      <c r="AF1176" s="29">
        <f t="shared" si="144"/>
        <v>-0.1111111111111111</v>
      </c>
      <c r="AG1176" s="29">
        <f t="shared" si="145"/>
        <v>0</v>
      </c>
      <c r="AH1176" s="28">
        <f t="shared" si="151"/>
        <v>0</v>
      </c>
      <c r="AI1176" s="28">
        <f t="shared" si="148"/>
        <v>-7.0588888888888883</v>
      </c>
      <c r="AJ1176" s="13">
        <f t="shared" ca="1" si="149"/>
        <v>-107.342374250955</v>
      </c>
      <c r="AK1176" s="68">
        <v>1</v>
      </c>
      <c r="AL1176" s="68">
        <v>0</v>
      </c>
      <c r="AM1176" s="68" t="str">
        <f t="shared" si="150"/>
        <v>Anthropogenic_rivers</v>
      </c>
      <c r="AO1176" s="68"/>
      <c r="AP1176" s="68"/>
      <c r="AY1176" s="68"/>
      <c r="AZ1176" s="68"/>
    </row>
    <row r="1177" spans="1:52">
      <c r="A1177" s="27">
        <v>2774</v>
      </c>
      <c r="B1177" s="27" t="s">
        <v>1694</v>
      </c>
      <c r="C1177" s="27" t="s">
        <v>1164</v>
      </c>
      <c r="D1177" s="27">
        <v>14.669879999999999</v>
      </c>
      <c r="E1177" s="27">
        <v>-84.34854</v>
      </c>
      <c r="F1177" s="27" t="s">
        <v>66</v>
      </c>
      <c r="G1177" s="27">
        <v>9</v>
      </c>
      <c r="H1177" s="27" t="s">
        <v>53</v>
      </c>
      <c r="I1177" s="27" t="s">
        <v>54</v>
      </c>
      <c r="J1177" s="27">
        <v>2005</v>
      </c>
      <c r="K1177" s="27" t="s">
        <v>1310</v>
      </c>
      <c r="L1177" s="27" t="s">
        <v>56</v>
      </c>
      <c r="M1177" s="27" t="s">
        <v>66</v>
      </c>
      <c r="N1177" s="27">
        <v>8</v>
      </c>
      <c r="O1177" s="27" t="s">
        <v>53</v>
      </c>
      <c r="P1177" s="27" t="s">
        <v>57</v>
      </c>
      <c r="Q1177" s="27">
        <v>2016</v>
      </c>
      <c r="R1177" s="27" t="s">
        <v>1220</v>
      </c>
      <c r="S1177" s="27" t="s">
        <v>53</v>
      </c>
      <c r="T1177" s="27"/>
      <c r="U1177" s="27"/>
      <c r="V1177" s="27" t="s">
        <v>1694</v>
      </c>
      <c r="W1177" s="27">
        <v>14.669879999999999</v>
      </c>
      <c r="X1177" s="27">
        <v>-84.34854</v>
      </c>
      <c r="Y1177" s="27" t="s">
        <v>1983</v>
      </c>
      <c r="Z1177" s="27" t="s">
        <v>1977</v>
      </c>
      <c r="AA1177" s="27" t="s">
        <v>1929</v>
      </c>
      <c r="AB1177" s="28">
        <f t="shared" si="146"/>
        <v>86.051000000000002</v>
      </c>
      <c r="AC1177" s="28">
        <f ca="1">[3]!RandTruncNormal(AB1177,VLOOKUP(Y1177,$AZ$1:$BD$4,4,FALSE),0,VLOOKUP(Y1177,$AZ$1:$BD$4,5,FALSE))</f>
        <v>65.467960032837183</v>
      </c>
      <c r="AD1177" s="28">
        <f t="shared" si="147"/>
        <v>78.992111111111114</v>
      </c>
      <c r="AE1177" s="28">
        <f ca="1">[3]!RandTruncNormal(AD1177,VLOOKUP(Y1177,$AZ$1:$BD$4,4,FALSE),0,VLOOKUP(Y1177,$AZ$1:$BD$4,5,FALSE))</f>
        <v>76.410134724366998</v>
      </c>
      <c r="AF1177" s="29">
        <f t="shared" si="144"/>
        <v>-0.1111111111111111</v>
      </c>
      <c r="AG1177" s="29">
        <f t="shared" si="145"/>
        <v>0</v>
      </c>
      <c r="AH1177" s="28">
        <f t="shared" si="151"/>
        <v>0</v>
      </c>
      <c r="AI1177" s="28">
        <f t="shared" si="148"/>
        <v>-7.0588888888888883</v>
      </c>
      <c r="AJ1177" s="13">
        <f t="shared" ca="1" si="149"/>
        <v>10.942174691529814</v>
      </c>
      <c r="AK1177" s="68">
        <v>1</v>
      </c>
      <c r="AL1177" s="68">
        <v>0</v>
      </c>
      <c r="AM1177" s="68" t="str">
        <f t="shared" si="150"/>
        <v>Anthropogenic_rivers</v>
      </c>
      <c r="AO1177" s="68"/>
      <c r="AP1177" s="68"/>
      <c r="AY1177" s="68"/>
      <c r="AZ1177" s="68"/>
    </row>
    <row r="1178" spans="1:52">
      <c r="A1178" s="27">
        <v>2776</v>
      </c>
      <c r="B1178" s="27" t="s">
        <v>1695</v>
      </c>
      <c r="C1178" s="27" t="s">
        <v>1164</v>
      </c>
      <c r="D1178" s="27">
        <v>14.6701</v>
      </c>
      <c r="E1178" s="27">
        <v>-84.858720000000005</v>
      </c>
      <c r="F1178" s="27" t="s">
        <v>66</v>
      </c>
      <c r="G1178" s="27">
        <v>9</v>
      </c>
      <c r="H1178" s="27" t="s">
        <v>53</v>
      </c>
      <c r="I1178" s="27" t="s">
        <v>54</v>
      </c>
      <c r="J1178" s="27">
        <v>2005</v>
      </c>
      <c r="K1178" s="27" t="s">
        <v>1294</v>
      </c>
      <c r="L1178" s="27" t="s">
        <v>56</v>
      </c>
      <c r="M1178" s="27" t="s">
        <v>66</v>
      </c>
      <c r="N1178" s="27">
        <v>9</v>
      </c>
      <c r="O1178" s="27" t="s">
        <v>53</v>
      </c>
      <c r="P1178" s="27" t="s">
        <v>57</v>
      </c>
      <c r="Q1178" s="27">
        <v>2016</v>
      </c>
      <c r="R1178" s="27" t="s">
        <v>1696</v>
      </c>
      <c r="S1178" s="27" t="s">
        <v>53</v>
      </c>
      <c r="T1178" s="27"/>
      <c r="U1178" s="27"/>
      <c r="V1178" s="27" t="s">
        <v>1695</v>
      </c>
      <c r="W1178" s="27">
        <v>14.6701</v>
      </c>
      <c r="X1178" s="27">
        <v>-84.858720000000005</v>
      </c>
      <c r="Y1178" s="27" t="s">
        <v>1983</v>
      </c>
      <c r="Z1178" s="27" t="s">
        <v>1979</v>
      </c>
      <c r="AA1178" s="27" t="s">
        <v>1928</v>
      </c>
      <c r="AB1178" s="28">
        <f t="shared" si="146"/>
        <v>86.051000000000002</v>
      </c>
      <c r="AC1178" s="28">
        <f ca="1">[3]!RandTruncNormal(AB1178,VLOOKUP(Y1178,$AZ$1:$BD$4,4,FALSE),0,VLOOKUP(Y1178,$AZ$1:$BD$4,5,FALSE))</f>
        <v>57.134322743100661</v>
      </c>
      <c r="AD1178" s="28">
        <f t="shared" si="147"/>
        <v>86.051000000000002</v>
      </c>
      <c r="AE1178" s="28">
        <f ca="1">[3]!RandTruncNormal(AD1178,VLOOKUP(Y1178,$AZ$1:$BD$4,4,FALSE),0,VLOOKUP(Y1178,$AZ$1:$BD$4,5,FALSE))</f>
        <v>83.04245655656149</v>
      </c>
      <c r="AF1178" s="29">
        <f t="shared" si="144"/>
        <v>0</v>
      </c>
      <c r="AG1178" s="29">
        <f t="shared" si="145"/>
        <v>0</v>
      </c>
      <c r="AH1178" s="28">
        <f t="shared" si="151"/>
        <v>0</v>
      </c>
      <c r="AI1178" s="28">
        <f t="shared" si="148"/>
        <v>0</v>
      </c>
      <c r="AJ1178" s="13">
        <f t="shared" ca="1" si="149"/>
        <v>25.908133813460829</v>
      </c>
      <c r="AK1178" s="68">
        <v>0</v>
      </c>
      <c r="AL1178" s="68">
        <v>1</v>
      </c>
      <c r="AM1178" s="68" t="str">
        <f t="shared" si="150"/>
        <v>Anthopogenic_roads</v>
      </c>
      <c r="AO1178" s="68"/>
      <c r="AP1178" s="68"/>
      <c r="AY1178" s="68"/>
      <c r="AZ1178" s="68"/>
    </row>
    <row r="1179" spans="1:52">
      <c r="A1179" s="27">
        <v>2778</v>
      </c>
      <c r="B1179" s="27" t="s">
        <v>1697</v>
      </c>
      <c r="C1179" s="27" t="s">
        <v>1164</v>
      </c>
      <c r="D1179" s="27">
        <v>14.585430000000001</v>
      </c>
      <c r="E1179" s="27">
        <v>-84.222229999999996</v>
      </c>
      <c r="F1179" s="27" t="s">
        <v>66</v>
      </c>
      <c r="G1179" s="27">
        <v>9</v>
      </c>
      <c r="H1179" s="27" t="s">
        <v>53</v>
      </c>
      <c r="I1179" s="27" t="s">
        <v>54</v>
      </c>
      <c r="J1179" s="27">
        <v>2005</v>
      </c>
      <c r="K1179" s="27" t="s">
        <v>1219</v>
      </c>
      <c r="L1179" s="27" t="s">
        <v>56</v>
      </c>
      <c r="M1179" s="27" t="s">
        <v>66</v>
      </c>
      <c r="N1179" s="27">
        <v>9</v>
      </c>
      <c r="O1179" s="27" t="s">
        <v>53</v>
      </c>
      <c r="P1179" s="27" t="s">
        <v>870</v>
      </c>
      <c r="Q1179" s="27">
        <v>2012</v>
      </c>
      <c r="R1179" s="27"/>
      <c r="S1179" s="27" t="s">
        <v>53</v>
      </c>
      <c r="T1179" s="27"/>
      <c r="U1179" s="27"/>
      <c r="V1179" s="27" t="s">
        <v>1697</v>
      </c>
      <c r="W1179" s="27">
        <v>14.585430000000001</v>
      </c>
      <c r="X1179" s="27">
        <v>-84.222229999999996</v>
      </c>
      <c r="Y1179" s="27" t="s">
        <v>1983</v>
      </c>
      <c r="Z1179" s="27" t="s">
        <v>1979</v>
      </c>
      <c r="AA1179" s="27" t="s">
        <v>1928</v>
      </c>
      <c r="AB1179" s="28">
        <f t="shared" si="146"/>
        <v>86.051000000000002</v>
      </c>
      <c r="AC1179" s="28">
        <f ca="1">[3]!RandTruncNormal(AB1179,VLOOKUP(Y1179,$AZ$1:$BD$4,4,FALSE),0,VLOOKUP(Y1179,$AZ$1:$BD$4,5,FALSE))</f>
        <v>20.13749283306807</v>
      </c>
      <c r="AD1179" s="28">
        <f t="shared" si="147"/>
        <v>86.051000000000002</v>
      </c>
      <c r="AE1179" s="28">
        <f ca="1">[3]!RandTruncNormal(AD1179,VLOOKUP(Y1179,$AZ$1:$BD$4,4,FALSE),0,VLOOKUP(Y1179,$AZ$1:$BD$4,5,FALSE))</f>
        <v>56.750654953666015</v>
      </c>
      <c r="AF1179" s="29">
        <f t="shared" si="144"/>
        <v>0</v>
      </c>
      <c r="AG1179" s="29">
        <f t="shared" si="145"/>
        <v>0</v>
      </c>
      <c r="AH1179" s="28">
        <f t="shared" si="151"/>
        <v>0</v>
      </c>
      <c r="AI1179" s="28">
        <f t="shared" si="148"/>
        <v>0</v>
      </c>
      <c r="AJ1179" s="13">
        <f t="shared" ca="1" si="149"/>
        <v>36.613162120597949</v>
      </c>
      <c r="AK1179" s="68">
        <v>0</v>
      </c>
      <c r="AL1179" s="68">
        <v>1</v>
      </c>
      <c r="AM1179" s="68" t="str">
        <f t="shared" si="150"/>
        <v>Anthopogenic_roads</v>
      </c>
      <c r="AO1179" s="68"/>
      <c r="AP1179" s="68"/>
      <c r="AY1179" s="68"/>
      <c r="AZ1179" s="68"/>
    </row>
    <row r="1180" spans="1:52">
      <c r="A1180" s="27">
        <v>2780</v>
      </c>
      <c r="B1180" s="27" t="s">
        <v>1698</v>
      </c>
      <c r="C1180" s="27" t="s">
        <v>1164</v>
      </c>
      <c r="D1180" s="27">
        <v>14.58549</v>
      </c>
      <c r="E1180" s="27">
        <v>-84.477220000000003</v>
      </c>
      <c r="F1180" s="27" t="s">
        <v>66</v>
      </c>
      <c r="G1180" s="27">
        <v>9</v>
      </c>
      <c r="H1180" s="27" t="s">
        <v>53</v>
      </c>
      <c r="I1180" s="27" t="s">
        <v>54</v>
      </c>
      <c r="J1180" s="27">
        <v>2005</v>
      </c>
      <c r="K1180" s="27" t="s">
        <v>1219</v>
      </c>
      <c r="L1180" s="27" t="s">
        <v>56</v>
      </c>
      <c r="M1180" s="27" t="s">
        <v>66</v>
      </c>
      <c r="N1180" s="27">
        <v>9</v>
      </c>
      <c r="O1180" s="27" t="s">
        <v>53</v>
      </c>
      <c r="P1180" s="27" t="s">
        <v>57</v>
      </c>
      <c r="Q1180" s="27">
        <v>2016</v>
      </c>
      <c r="R1180" s="27" t="s">
        <v>1220</v>
      </c>
      <c r="S1180" s="27" t="s">
        <v>53</v>
      </c>
      <c r="T1180" s="27"/>
      <c r="U1180" s="27"/>
      <c r="V1180" s="27" t="s">
        <v>1698</v>
      </c>
      <c r="W1180" s="27">
        <v>14.58549</v>
      </c>
      <c r="X1180" s="27">
        <v>-84.477220000000003</v>
      </c>
      <c r="Y1180" s="27" t="s">
        <v>1983</v>
      </c>
      <c r="Z1180" s="27" t="s">
        <v>1979</v>
      </c>
      <c r="AA1180" s="27" t="s">
        <v>1929</v>
      </c>
      <c r="AB1180" s="28">
        <f t="shared" si="146"/>
        <v>86.051000000000002</v>
      </c>
      <c r="AC1180" s="28">
        <f ca="1">[3]!RandTruncNormal(AB1180,VLOOKUP(Y1180,$AZ$1:$BD$4,4,FALSE),0,VLOOKUP(Y1180,$AZ$1:$BD$4,5,FALSE))</f>
        <v>73.482243875953444</v>
      </c>
      <c r="AD1180" s="28">
        <f t="shared" si="147"/>
        <v>86.051000000000002</v>
      </c>
      <c r="AE1180" s="28">
        <f ca="1">[3]!RandTruncNormal(AD1180,VLOOKUP(Y1180,$AZ$1:$BD$4,4,FALSE),0,VLOOKUP(Y1180,$AZ$1:$BD$4,5,FALSE))</f>
        <v>39.606029427671736</v>
      </c>
      <c r="AF1180" s="29">
        <f t="shared" si="144"/>
        <v>0</v>
      </c>
      <c r="AG1180" s="29">
        <f t="shared" si="145"/>
        <v>0</v>
      </c>
      <c r="AH1180" s="28">
        <f t="shared" si="151"/>
        <v>0</v>
      </c>
      <c r="AI1180" s="28">
        <f t="shared" si="148"/>
        <v>0</v>
      </c>
      <c r="AJ1180" s="13">
        <f t="shared" ca="1" si="149"/>
        <v>-33.876214448281708</v>
      </c>
      <c r="AK1180" s="68">
        <v>0</v>
      </c>
      <c r="AL1180" s="68">
        <v>0</v>
      </c>
      <c r="AM1180" s="68" t="str">
        <f t="shared" si="150"/>
        <v>Non-Anthropogenic</v>
      </c>
      <c r="AO1180" s="68"/>
      <c r="AP1180" s="68"/>
      <c r="AY1180" s="68"/>
      <c r="AZ1180" s="68"/>
    </row>
    <row r="1181" spans="1:52">
      <c r="A1181" s="27">
        <v>2781</v>
      </c>
      <c r="B1181" s="27" t="s">
        <v>1699</v>
      </c>
      <c r="C1181" s="27" t="s">
        <v>1164</v>
      </c>
      <c r="D1181" s="27">
        <v>14.5848</v>
      </c>
      <c r="E1181" s="27">
        <v>-83.839590000000001</v>
      </c>
      <c r="F1181" s="27" t="s">
        <v>68</v>
      </c>
      <c r="G1181" s="27">
        <v>6</v>
      </c>
      <c r="H1181" s="27" t="s">
        <v>53</v>
      </c>
      <c r="I1181" s="27" t="s">
        <v>54</v>
      </c>
      <c r="J1181" s="27">
        <v>2008</v>
      </c>
      <c r="K1181" s="27" t="s">
        <v>1315</v>
      </c>
      <c r="L1181" s="27" t="s">
        <v>56</v>
      </c>
      <c r="M1181" s="27" t="s">
        <v>68</v>
      </c>
      <c r="N1181" s="27">
        <v>6</v>
      </c>
      <c r="O1181" s="27" t="s">
        <v>53</v>
      </c>
      <c r="P1181" s="27" t="s">
        <v>57</v>
      </c>
      <c r="Q1181" s="27">
        <v>2016</v>
      </c>
      <c r="R1181" s="27" t="s">
        <v>1300</v>
      </c>
      <c r="S1181" s="27" t="s">
        <v>53</v>
      </c>
      <c r="T1181" s="27"/>
      <c r="U1181" s="27"/>
      <c r="V1181" s="27" t="s">
        <v>1699</v>
      </c>
      <c r="W1181" s="27">
        <v>14.5848</v>
      </c>
      <c r="X1181" s="27">
        <v>-83.839590000000001</v>
      </c>
      <c r="Y1181" s="27" t="s">
        <v>1976</v>
      </c>
      <c r="Z1181" s="27" t="s">
        <v>1979</v>
      </c>
      <c r="AA1181" s="27" t="s">
        <v>1929</v>
      </c>
      <c r="AB1181" s="28">
        <f t="shared" si="146"/>
        <v>23.308866666666663</v>
      </c>
      <c r="AC1181" s="28">
        <f ca="1">[3]!RandTruncNormal(AB1181,VLOOKUP(Y1181,$AZ$1:$BD$4,4,FALSE),0,VLOOKUP(Y1181,$AZ$1:$BD$4,5,FALSE))</f>
        <v>16.387934609132376</v>
      </c>
      <c r="AD1181" s="28">
        <f t="shared" si="147"/>
        <v>23.308866666666663</v>
      </c>
      <c r="AE1181" s="28">
        <f ca="1">[3]!RandTruncNormal(AD1181,VLOOKUP(Y1181,$AZ$1:$BD$4,4,FALSE),0,VLOOKUP(Y1181,$AZ$1:$BD$4,5,FALSE))</f>
        <v>29.108278487639915</v>
      </c>
      <c r="AF1181" s="29">
        <f t="shared" si="144"/>
        <v>0</v>
      </c>
      <c r="AG1181" s="29">
        <f t="shared" si="145"/>
        <v>0</v>
      </c>
      <c r="AH1181" s="28">
        <f t="shared" si="151"/>
        <v>0</v>
      </c>
      <c r="AI1181" s="28">
        <f t="shared" si="148"/>
        <v>0</v>
      </c>
      <c r="AJ1181" s="13">
        <f t="shared" ca="1" si="149"/>
        <v>12.720343878507538</v>
      </c>
      <c r="AK1181" s="68">
        <v>0</v>
      </c>
      <c r="AL1181" s="68">
        <v>0</v>
      </c>
      <c r="AM1181" s="68" t="str">
        <f t="shared" si="150"/>
        <v>Non-Anthropogenic</v>
      </c>
      <c r="AO1181" s="68"/>
      <c r="AP1181" s="68"/>
      <c r="AY1181" s="68"/>
      <c r="AZ1181" s="68"/>
    </row>
    <row r="1182" spans="1:52">
      <c r="A1182" s="27">
        <v>2782</v>
      </c>
      <c r="B1182" s="27" t="s">
        <v>1700</v>
      </c>
      <c r="C1182" s="27" t="s">
        <v>1164</v>
      </c>
      <c r="D1182" s="27">
        <v>14.585520000000001</v>
      </c>
      <c r="E1182" s="27">
        <v>-84.732219999999998</v>
      </c>
      <c r="F1182" s="27" t="s">
        <v>66</v>
      </c>
      <c r="G1182" s="27">
        <v>9</v>
      </c>
      <c r="H1182" s="27" t="s">
        <v>53</v>
      </c>
      <c r="I1182" s="27" t="s">
        <v>54</v>
      </c>
      <c r="J1182" s="27">
        <v>2004</v>
      </c>
      <c r="K1182" s="27" t="s">
        <v>1327</v>
      </c>
      <c r="L1182" s="27" t="s">
        <v>56</v>
      </c>
      <c r="M1182" s="27" t="s">
        <v>66</v>
      </c>
      <c r="N1182" s="27">
        <v>9</v>
      </c>
      <c r="O1182" s="27" t="s">
        <v>53</v>
      </c>
      <c r="P1182" s="27" t="s">
        <v>57</v>
      </c>
      <c r="Q1182" s="27">
        <v>2016</v>
      </c>
      <c r="R1182" s="27" t="s">
        <v>1503</v>
      </c>
      <c r="S1182" s="27" t="s">
        <v>53</v>
      </c>
      <c r="T1182" s="27"/>
      <c r="U1182" s="27"/>
      <c r="V1182" s="27" t="s">
        <v>1700</v>
      </c>
      <c r="W1182" s="27">
        <v>14.585520000000001</v>
      </c>
      <c r="X1182" s="27">
        <v>-84.732219999999998</v>
      </c>
      <c r="Y1182" s="27" t="s">
        <v>1983</v>
      </c>
      <c r="Z1182" s="27" t="s">
        <v>1979</v>
      </c>
      <c r="AA1182" s="27" t="s">
        <v>1929</v>
      </c>
      <c r="AB1182" s="28">
        <f t="shared" si="146"/>
        <v>86.051000000000002</v>
      </c>
      <c r="AC1182" s="28">
        <f ca="1">[3]!RandTruncNormal(AB1182,VLOOKUP(Y1182,$AZ$1:$BD$4,4,FALSE),0,VLOOKUP(Y1182,$AZ$1:$BD$4,5,FALSE))</f>
        <v>116.14780428597814</v>
      </c>
      <c r="AD1182" s="28">
        <f t="shared" si="147"/>
        <v>86.051000000000002</v>
      </c>
      <c r="AE1182" s="28">
        <f ca="1">[3]!RandTruncNormal(AD1182,VLOOKUP(Y1182,$AZ$1:$BD$4,4,FALSE),0,VLOOKUP(Y1182,$AZ$1:$BD$4,5,FALSE))</f>
        <v>132.27375450975188</v>
      </c>
      <c r="AF1182" s="29">
        <f t="shared" si="144"/>
        <v>0</v>
      </c>
      <c r="AG1182" s="29">
        <f t="shared" si="145"/>
        <v>0</v>
      </c>
      <c r="AH1182" s="28">
        <f t="shared" si="151"/>
        <v>0</v>
      </c>
      <c r="AI1182" s="28">
        <f t="shared" si="148"/>
        <v>0</v>
      </c>
      <c r="AJ1182" s="13">
        <f t="shared" ca="1" si="149"/>
        <v>16.125950223773742</v>
      </c>
      <c r="AK1182" s="68">
        <v>1</v>
      </c>
      <c r="AL1182" s="68">
        <v>0</v>
      </c>
      <c r="AM1182" s="68" t="str">
        <f t="shared" si="150"/>
        <v>Anthropogenic_rivers</v>
      </c>
      <c r="AO1182" s="68"/>
      <c r="AP1182" s="68"/>
      <c r="AY1182" s="68"/>
      <c r="AZ1182" s="68"/>
    </row>
    <row r="1183" spans="1:52">
      <c r="A1183" s="27">
        <v>2783</v>
      </c>
      <c r="B1183" s="27" t="s">
        <v>1701</v>
      </c>
      <c r="C1183" s="27" t="s">
        <v>1164</v>
      </c>
      <c r="D1183" s="27">
        <v>14.585929999999999</v>
      </c>
      <c r="E1183" s="27">
        <v>-84.094880000000003</v>
      </c>
      <c r="F1183" s="27" t="s">
        <v>66</v>
      </c>
      <c r="G1183" s="27">
        <v>9</v>
      </c>
      <c r="H1183" s="27" t="s">
        <v>53</v>
      </c>
      <c r="I1183" s="27" t="s">
        <v>54</v>
      </c>
      <c r="J1183" s="27">
        <v>2004</v>
      </c>
      <c r="K1183" s="27" t="s">
        <v>1327</v>
      </c>
      <c r="L1183" s="27" t="s">
        <v>56</v>
      </c>
      <c r="M1183" s="27" t="s">
        <v>66</v>
      </c>
      <c r="N1183" s="27">
        <v>9</v>
      </c>
      <c r="O1183" s="27" t="s">
        <v>53</v>
      </c>
      <c r="P1183" s="27" t="s">
        <v>57</v>
      </c>
      <c r="Q1183" s="27">
        <v>2016</v>
      </c>
      <c r="R1183" s="27" t="s">
        <v>1503</v>
      </c>
      <c r="S1183" s="27" t="s">
        <v>53</v>
      </c>
      <c r="T1183" s="27"/>
      <c r="U1183" s="27"/>
      <c r="V1183" s="27" t="s">
        <v>1701</v>
      </c>
      <c r="W1183" s="27">
        <v>14.585929999999999</v>
      </c>
      <c r="X1183" s="27">
        <v>-84.094880000000003</v>
      </c>
      <c r="Y1183" s="27" t="s">
        <v>1983</v>
      </c>
      <c r="Z1183" s="27" t="s">
        <v>1979</v>
      </c>
      <c r="AA1183" s="27" t="s">
        <v>1929</v>
      </c>
      <c r="AB1183" s="28">
        <f t="shared" si="146"/>
        <v>86.051000000000002</v>
      </c>
      <c r="AC1183" s="28">
        <f ca="1">[3]!RandTruncNormal(AB1183,VLOOKUP(Y1183,$AZ$1:$BD$4,4,FALSE),0,VLOOKUP(Y1183,$AZ$1:$BD$4,5,FALSE))</f>
        <v>98.014424117210183</v>
      </c>
      <c r="AD1183" s="28">
        <f t="shared" si="147"/>
        <v>86.051000000000002</v>
      </c>
      <c r="AE1183" s="28">
        <f ca="1">[3]!RandTruncNormal(AD1183,VLOOKUP(Y1183,$AZ$1:$BD$4,4,FALSE),0,VLOOKUP(Y1183,$AZ$1:$BD$4,5,FALSE))</f>
        <v>66.28784814011901</v>
      </c>
      <c r="AF1183" s="29">
        <f t="shared" si="144"/>
        <v>0</v>
      </c>
      <c r="AG1183" s="29">
        <f t="shared" si="145"/>
        <v>0</v>
      </c>
      <c r="AH1183" s="28">
        <f t="shared" si="151"/>
        <v>0</v>
      </c>
      <c r="AI1183" s="28">
        <f t="shared" si="148"/>
        <v>0</v>
      </c>
      <c r="AJ1183" s="13">
        <f t="shared" ca="1" si="149"/>
        <v>-31.726575977091173</v>
      </c>
      <c r="AK1183" s="68">
        <v>0</v>
      </c>
      <c r="AL1183" s="68">
        <v>0</v>
      </c>
      <c r="AM1183" s="68" t="str">
        <f t="shared" si="150"/>
        <v>Non-Anthropogenic</v>
      </c>
      <c r="AO1183" s="68"/>
      <c r="AP1183" s="68"/>
      <c r="AY1183" s="68"/>
      <c r="AZ1183" s="68"/>
    </row>
    <row r="1184" spans="1:52">
      <c r="A1184" s="27">
        <v>2784</v>
      </c>
      <c r="B1184" s="27" t="s">
        <v>1702</v>
      </c>
      <c r="C1184" s="27" t="s">
        <v>1164</v>
      </c>
      <c r="D1184" s="27">
        <v>14.586309999999999</v>
      </c>
      <c r="E1184" s="27">
        <v>-84.987579999999994</v>
      </c>
      <c r="F1184" s="27" t="s">
        <v>66</v>
      </c>
      <c r="G1184" s="27">
        <v>9</v>
      </c>
      <c r="H1184" s="27" t="s">
        <v>53</v>
      </c>
      <c r="I1184" s="27" t="s">
        <v>54</v>
      </c>
      <c r="J1184" s="27">
        <v>2004</v>
      </c>
      <c r="K1184" s="27" t="s">
        <v>1327</v>
      </c>
      <c r="L1184" s="27" t="s">
        <v>56</v>
      </c>
      <c r="M1184" s="27" t="s">
        <v>66</v>
      </c>
      <c r="N1184" s="27">
        <v>9</v>
      </c>
      <c r="O1184" s="27" t="s">
        <v>53</v>
      </c>
      <c r="P1184" s="27" t="s">
        <v>1402</v>
      </c>
      <c r="Q1184" s="27">
        <v>2017</v>
      </c>
      <c r="R1184" s="27"/>
      <c r="S1184" s="27" t="s">
        <v>53</v>
      </c>
      <c r="T1184" s="27"/>
      <c r="U1184" s="27"/>
      <c r="V1184" s="27" t="s">
        <v>1702</v>
      </c>
      <c r="W1184" s="27">
        <v>14.586309999999999</v>
      </c>
      <c r="X1184" s="27">
        <v>-84.987579999999994</v>
      </c>
      <c r="Y1184" s="27" t="s">
        <v>1983</v>
      </c>
      <c r="Z1184" s="27" t="s">
        <v>1979</v>
      </c>
      <c r="AA1184" s="27" t="s">
        <v>1929</v>
      </c>
      <c r="AB1184" s="28">
        <f t="shared" si="146"/>
        <v>86.051000000000002</v>
      </c>
      <c r="AC1184" s="28">
        <f ca="1">[3]!RandTruncNormal(AB1184,VLOOKUP(Y1184,$AZ$1:$BD$4,4,FALSE),0,VLOOKUP(Y1184,$AZ$1:$BD$4,5,FALSE))</f>
        <v>59.230182450970837</v>
      </c>
      <c r="AD1184" s="28">
        <f t="shared" si="147"/>
        <v>86.051000000000002</v>
      </c>
      <c r="AE1184" s="28">
        <f ca="1">[3]!RandTruncNormal(AD1184,VLOOKUP(Y1184,$AZ$1:$BD$4,4,FALSE),0,VLOOKUP(Y1184,$AZ$1:$BD$4,5,FALSE))</f>
        <v>105.56526142816656</v>
      </c>
      <c r="AF1184" s="29">
        <f t="shared" si="144"/>
        <v>0</v>
      </c>
      <c r="AG1184" s="29">
        <f t="shared" si="145"/>
        <v>0</v>
      </c>
      <c r="AH1184" s="28">
        <f t="shared" si="151"/>
        <v>0</v>
      </c>
      <c r="AI1184" s="28">
        <f t="shared" si="148"/>
        <v>0</v>
      </c>
      <c r="AJ1184" s="13">
        <f t="shared" ca="1" si="149"/>
        <v>46.335078977195728</v>
      </c>
      <c r="AK1184" s="68">
        <v>1</v>
      </c>
      <c r="AL1184" s="68">
        <v>0</v>
      </c>
      <c r="AM1184" s="68" t="str">
        <f t="shared" si="150"/>
        <v>Anthropogenic_rivers</v>
      </c>
      <c r="AO1184" s="68"/>
      <c r="AP1184" s="68"/>
      <c r="AY1184" s="68"/>
      <c r="AZ1184" s="68"/>
    </row>
    <row r="1185" spans="1:52">
      <c r="A1185" s="27">
        <v>2786</v>
      </c>
      <c r="B1185" s="27" t="s">
        <v>1703</v>
      </c>
      <c r="C1185" s="27" t="s">
        <v>1164</v>
      </c>
      <c r="D1185" s="27">
        <v>14.58498</v>
      </c>
      <c r="E1185" s="27">
        <v>-84.349559999999997</v>
      </c>
      <c r="F1185" s="27" t="s">
        <v>66</v>
      </c>
      <c r="G1185" s="27">
        <v>9</v>
      </c>
      <c r="H1185" s="27" t="s">
        <v>53</v>
      </c>
      <c r="I1185" s="27" t="s">
        <v>54</v>
      </c>
      <c r="J1185" s="27">
        <v>2005</v>
      </c>
      <c r="K1185" s="27" t="s">
        <v>1294</v>
      </c>
      <c r="L1185" s="27" t="s">
        <v>56</v>
      </c>
      <c r="M1185" s="27" t="s">
        <v>66</v>
      </c>
      <c r="N1185" s="27">
        <v>9</v>
      </c>
      <c r="O1185" s="27" t="s">
        <v>53</v>
      </c>
      <c r="P1185" s="27" t="s">
        <v>57</v>
      </c>
      <c r="Q1185" s="27">
        <v>2016</v>
      </c>
      <c r="R1185" s="27" t="s">
        <v>1220</v>
      </c>
      <c r="S1185" s="27" t="s">
        <v>53</v>
      </c>
      <c r="T1185" s="27"/>
      <c r="U1185" s="27"/>
      <c r="V1185" s="27" t="s">
        <v>1703</v>
      </c>
      <c r="W1185" s="27">
        <v>14.58498</v>
      </c>
      <c r="X1185" s="27">
        <v>-84.349559999999997</v>
      </c>
      <c r="Y1185" s="27" t="s">
        <v>1983</v>
      </c>
      <c r="Z1185" s="27" t="s">
        <v>1979</v>
      </c>
      <c r="AA1185" s="27" t="s">
        <v>1929</v>
      </c>
      <c r="AB1185" s="28">
        <f t="shared" si="146"/>
        <v>86.051000000000002</v>
      </c>
      <c r="AC1185" s="28">
        <f ca="1">[3]!RandTruncNormal(AB1185,VLOOKUP(Y1185,$AZ$1:$BD$4,4,FALSE),0,VLOOKUP(Y1185,$AZ$1:$BD$4,5,FALSE))</f>
        <v>88.408474449279623</v>
      </c>
      <c r="AD1185" s="28">
        <f t="shared" si="147"/>
        <v>86.051000000000002</v>
      </c>
      <c r="AE1185" s="28">
        <f ca="1">[3]!RandTruncNormal(AD1185,VLOOKUP(Y1185,$AZ$1:$BD$4,4,FALSE),0,VLOOKUP(Y1185,$AZ$1:$BD$4,5,FALSE))</f>
        <v>109.80173811369927</v>
      </c>
      <c r="AF1185" s="29">
        <f t="shared" si="144"/>
        <v>0</v>
      </c>
      <c r="AG1185" s="29">
        <f t="shared" si="145"/>
        <v>0</v>
      </c>
      <c r="AH1185" s="28">
        <f t="shared" si="151"/>
        <v>0</v>
      </c>
      <c r="AI1185" s="28">
        <f t="shared" si="148"/>
        <v>0</v>
      </c>
      <c r="AJ1185" s="13">
        <f t="shared" ca="1" si="149"/>
        <v>21.393263664419649</v>
      </c>
      <c r="AK1185" s="68">
        <v>0</v>
      </c>
      <c r="AL1185" s="68">
        <v>0</v>
      </c>
      <c r="AM1185" s="68" t="str">
        <f t="shared" si="150"/>
        <v>Non-Anthropogenic</v>
      </c>
      <c r="AO1185" s="68"/>
      <c r="AP1185" s="68"/>
      <c r="AY1185" s="68"/>
      <c r="AZ1185" s="68"/>
    </row>
    <row r="1186" spans="1:52">
      <c r="A1186" s="27">
        <v>2787</v>
      </c>
      <c r="B1186" s="27" t="s">
        <v>1704</v>
      </c>
      <c r="C1186" s="27" t="s">
        <v>1164</v>
      </c>
      <c r="D1186" s="27">
        <v>14.500159999999999</v>
      </c>
      <c r="E1186" s="27">
        <v>-83.540959999999998</v>
      </c>
      <c r="F1186" s="27" t="s">
        <v>68</v>
      </c>
      <c r="G1186" s="27">
        <v>3</v>
      </c>
      <c r="H1186" s="27" t="s">
        <v>53</v>
      </c>
      <c r="I1186" s="27" t="s">
        <v>870</v>
      </c>
      <c r="J1186" s="27">
        <v>2005</v>
      </c>
      <c r="K1186" s="27"/>
      <c r="L1186" s="27" t="s">
        <v>53</v>
      </c>
      <c r="M1186" s="27" t="s">
        <v>68</v>
      </c>
      <c r="N1186" s="27">
        <v>6</v>
      </c>
      <c r="O1186" s="27" t="s">
        <v>53</v>
      </c>
      <c r="P1186" s="27" t="s">
        <v>57</v>
      </c>
      <c r="Q1186" s="27">
        <v>2015</v>
      </c>
      <c r="R1186" s="27" t="s">
        <v>1705</v>
      </c>
      <c r="S1186" s="27" t="s">
        <v>53</v>
      </c>
      <c r="T1186" s="27"/>
      <c r="U1186" s="27"/>
      <c r="V1186" s="27" t="s">
        <v>1704</v>
      </c>
      <c r="W1186" s="27">
        <v>14.500159999999999</v>
      </c>
      <c r="X1186" s="27">
        <v>-83.540959999999998</v>
      </c>
      <c r="Y1186" s="27" t="s">
        <v>1976</v>
      </c>
      <c r="Z1186" s="27" t="s">
        <v>1982</v>
      </c>
      <c r="AA1186" s="27" t="s">
        <v>1929</v>
      </c>
      <c r="AB1186" s="28">
        <f t="shared" si="146"/>
        <v>11.654433333333332</v>
      </c>
      <c r="AC1186" s="28">
        <f ca="1">[3]!RandTruncNormal(AB1186,VLOOKUP(Y1186,$AZ$1:$BD$4,4,FALSE),0,VLOOKUP(Y1186,$AZ$1:$BD$4,5,FALSE))</f>
        <v>12.388985550815972</v>
      </c>
      <c r="AD1186" s="28">
        <f t="shared" si="147"/>
        <v>23.308866666666663</v>
      </c>
      <c r="AE1186" s="28">
        <f ca="1">[3]!RandTruncNormal(AD1186,VLOOKUP(Y1186,$AZ$1:$BD$4,4,FALSE),0,VLOOKUP(Y1186,$AZ$1:$BD$4,5,FALSE))</f>
        <v>15.716986864166685</v>
      </c>
      <c r="AF1186" s="29">
        <f t="shared" si="144"/>
        <v>0.33333333333333331</v>
      </c>
      <c r="AG1186" s="29">
        <f t="shared" si="145"/>
        <v>0.33333333333333331</v>
      </c>
      <c r="AH1186" s="28">
        <f t="shared" si="151"/>
        <v>11.654433333333332</v>
      </c>
      <c r="AI1186" s="28">
        <f t="shared" si="148"/>
        <v>11.654433333333332</v>
      </c>
      <c r="AJ1186" s="13">
        <f t="shared" ca="1" si="149"/>
        <v>3.3280013133507129</v>
      </c>
      <c r="AK1186" s="68">
        <v>0</v>
      </c>
      <c r="AL1186" s="68">
        <v>1</v>
      </c>
      <c r="AM1186" s="68" t="str">
        <f t="shared" si="150"/>
        <v>Anthopogenic_roads</v>
      </c>
      <c r="AO1186" s="68"/>
      <c r="AP1186" s="68"/>
      <c r="AY1186" s="68"/>
      <c r="AZ1186" s="68"/>
    </row>
    <row r="1187" spans="1:52">
      <c r="A1187" s="27">
        <v>2788</v>
      </c>
      <c r="B1187" s="27" t="s">
        <v>1706</v>
      </c>
      <c r="C1187" s="27" t="s">
        <v>1164</v>
      </c>
      <c r="D1187" s="27">
        <v>14.585940000000001</v>
      </c>
      <c r="E1187" s="27">
        <v>-84.604889999999997</v>
      </c>
      <c r="F1187" s="27" t="s">
        <v>66</v>
      </c>
      <c r="G1187" s="27">
        <v>9</v>
      </c>
      <c r="H1187" s="27" t="s">
        <v>56</v>
      </c>
      <c r="I1187" s="27" t="s">
        <v>54</v>
      </c>
      <c r="J1187" s="27">
        <v>2005</v>
      </c>
      <c r="K1187" s="27" t="s">
        <v>1294</v>
      </c>
      <c r="L1187" s="27" t="s">
        <v>56</v>
      </c>
      <c r="M1187" s="27" t="s">
        <v>66</v>
      </c>
      <c r="N1187" s="27">
        <v>9</v>
      </c>
      <c r="O1187" s="27" t="s">
        <v>53</v>
      </c>
      <c r="P1187" s="27" t="s">
        <v>57</v>
      </c>
      <c r="Q1187" s="27">
        <v>2016</v>
      </c>
      <c r="R1187" s="27" t="s">
        <v>1503</v>
      </c>
      <c r="S1187" s="27" t="s">
        <v>53</v>
      </c>
      <c r="T1187" s="27"/>
      <c r="U1187" s="27"/>
      <c r="V1187" s="27" t="s">
        <v>1706</v>
      </c>
      <c r="W1187" s="27">
        <v>14.585940000000001</v>
      </c>
      <c r="X1187" s="27">
        <v>-84.604889999999997</v>
      </c>
      <c r="Y1187" s="27" t="s">
        <v>1983</v>
      </c>
      <c r="Z1187" s="27" t="s">
        <v>1979</v>
      </c>
      <c r="AA1187" s="27" t="s">
        <v>1929</v>
      </c>
      <c r="AB1187" s="28">
        <f t="shared" si="146"/>
        <v>86.051000000000002</v>
      </c>
      <c r="AC1187" s="28">
        <f ca="1">[3]!RandTruncNormal(AB1187,VLOOKUP(Y1187,$AZ$1:$BD$4,4,FALSE),0,VLOOKUP(Y1187,$AZ$1:$BD$4,5,FALSE))</f>
        <v>47.662551129271506</v>
      </c>
      <c r="AD1187" s="28">
        <f t="shared" si="147"/>
        <v>86.051000000000002</v>
      </c>
      <c r="AE1187" s="28">
        <f ca="1">[3]!RandTruncNormal(AD1187,VLOOKUP(Y1187,$AZ$1:$BD$4,4,FALSE),0,VLOOKUP(Y1187,$AZ$1:$BD$4,5,FALSE))</f>
        <v>84.393946203415268</v>
      </c>
      <c r="AF1187" s="29">
        <f t="shared" si="144"/>
        <v>0</v>
      </c>
      <c r="AG1187" s="29">
        <f t="shared" si="145"/>
        <v>0</v>
      </c>
      <c r="AH1187" s="28">
        <f t="shared" si="151"/>
        <v>0</v>
      </c>
      <c r="AI1187" s="28">
        <f t="shared" si="148"/>
        <v>0</v>
      </c>
      <c r="AJ1187" s="13">
        <f t="shared" ca="1" si="149"/>
        <v>36.731395074143762</v>
      </c>
      <c r="AK1187" s="68">
        <v>0</v>
      </c>
      <c r="AL1187" s="68">
        <v>0</v>
      </c>
      <c r="AM1187" s="68" t="str">
        <f t="shared" si="150"/>
        <v>Non-Anthropogenic</v>
      </c>
      <c r="AO1187" s="68"/>
      <c r="AP1187" s="68"/>
      <c r="AY1187" s="68"/>
      <c r="AZ1187" s="68"/>
    </row>
    <row r="1188" spans="1:52">
      <c r="A1188" s="27">
        <v>2789</v>
      </c>
      <c r="B1188" s="27" t="s">
        <v>1707</v>
      </c>
      <c r="C1188" s="27" t="s">
        <v>1164</v>
      </c>
      <c r="D1188" s="27">
        <v>14.50024</v>
      </c>
      <c r="E1188" s="27">
        <v>-83.796049999999994</v>
      </c>
      <c r="F1188" s="27" t="s">
        <v>70</v>
      </c>
      <c r="G1188" s="27">
        <v>7</v>
      </c>
      <c r="H1188" s="27" t="s">
        <v>56</v>
      </c>
      <c r="I1188" s="27" t="s">
        <v>54</v>
      </c>
      <c r="J1188" s="27">
        <v>2005</v>
      </c>
      <c r="K1188" s="27" t="s">
        <v>1294</v>
      </c>
      <c r="L1188" s="27" t="s">
        <v>56</v>
      </c>
      <c r="M1188" s="27" t="s">
        <v>70</v>
      </c>
      <c r="N1188" s="27">
        <v>7</v>
      </c>
      <c r="O1188" s="27" t="s">
        <v>53</v>
      </c>
      <c r="P1188" s="27" t="s">
        <v>57</v>
      </c>
      <c r="Q1188" s="27">
        <v>2016</v>
      </c>
      <c r="R1188" s="27" t="s">
        <v>1708</v>
      </c>
      <c r="S1188" s="27" t="s">
        <v>53</v>
      </c>
      <c r="T1188" s="27"/>
      <c r="U1188" s="27"/>
      <c r="V1188" s="27" t="s">
        <v>1707</v>
      </c>
      <c r="W1188" s="27">
        <v>14.50024</v>
      </c>
      <c r="X1188" s="27">
        <v>-83.796049999999994</v>
      </c>
      <c r="Y1188" s="27" t="s">
        <v>1976</v>
      </c>
      <c r="Z1188" s="27" t="s">
        <v>1979</v>
      </c>
      <c r="AA1188" s="27" t="s">
        <v>1929</v>
      </c>
      <c r="AB1188" s="28">
        <f t="shared" si="146"/>
        <v>27.193677777777776</v>
      </c>
      <c r="AC1188" s="28">
        <f ca="1">[3]!RandTruncNormal(AB1188,VLOOKUP(Y1188,$AZ$1:$BD$4,4,FALSE),0,VLOOKUP(Y1188,$AZ$1:$BD$4,5,FALSE))</f>
        <v>34.4979720955631</v>
      </c>
      <c r="AD1188" s="28">
        <f t="shared" si="147"/>
        <v>27.193677777777776</v>
      </c>
      <c r="AE1188" s="28">
        <f ca="1">[3]!RandTruncNormal(AD1188,VLOOKUP(Y1188,$AZ$1:$BD$4,4,FALSE),0,VLOOKUP(Y1188,$AZ$1:$BD$4,5,FALSE))</f>
        <v>54.984423020137122</v>
      </c>
      <c r="AF1188" s="29">
        <f t="shared" si="144"/>
        <v>0</v>
      </c>
      <c r="AG1188" s="29">
        <f t="shared" si="145"/>
        <v>0</v>
      </c>
      <c r="AH1188" s="28">
        <f t="shared" si="151"/>
        <v>0</v>
      </c>
      <c r="AI1188" s="28">
        <f t="shared" si="148"/>
        <v>0</v>
      </c>
      <c r="AJ1188" s="13">
        <f t="shared" ca="1" si="149"/>
        <v>20.486450924574022</v>
      </c>
      <c r="AK1188" s="68">
        <v>1</v>
      </c>
      <c r="AL1188" s="68">
        <v>1</v>
      </c>
      <c r="AM1188" s="68" t="str">
        <f t="shared" si="150"/>
        <v>Anthropogenic_roads_rivers</v>
      </c>
      <c r="AO1188" s="68"/>
      <c r="AP1188" s="68"/>
      <c r="AY1188" s="68"/>
      <c r="AZ1188" s="68"/>
    </row>
    <row r="1189" spans="1:52">
      <c r="A1189" s="27">
        <v>2790</v>
      </c>
      <c r="B1189" s="27" t="s">
        <v>1709</v>
      </c>
      <c r="C1189" s="27" t="s">
        <v>1164</v>
      </c>
      <c r="D1189" s="27">
        <v>14.58517</v>
      </c>
      <c r="E1189" s="27">
        <v>-84.859539999999996</v>
      </c>
      <c r="F1189" s="27" t="s">
        <v>66</v>
      </c>
      <c r="G1189" s="27">
        <v>9</v>
      </c>
      <c r="H1189" s="27" t="s">
        <v>53</v>
      </c>
      <c r="I1189" s="27" t="s">
        <v>54</v>
      </c>
      <c r="J1189" s="27">
        <v>2005</v>
      </c>
      <c r="K1189" s="27" t="s">
        <v>1219</v>
      </c>
      <c r="L1189" s="27" t="s">
        <v>56</v>
      </c>
      <c r="M1189" s="27" t="s">
        <v>66</v>
      </c>
      <c r="N1189" s="27">
        <v>9</v>
      </c>
      <c r="O1189" s="27" t="s">
        <v>53</v>
      </c>
      <c r="P1189" s="27" t="s">
        <v>57</v>
      </c>
      <c r="Q1189" s="27">
        <v>2016</v>
      </c>
      <c r="R1189" s="27" t="s">
        <v>1302</v>
      </c>
      <c r="S1189" s="27" t="s">
        <v>53</v>
      </c>
      <c r="T1189" s="27"/>
      <c r="U1189" s="27"/>
      <c r="V1189" s="27" t="s">
        <v>1709</v>
      </c>
      <c r="W1189" s="27">
        <v>14.58517</v>
      </c>
      <c r="X1189" s="27">
        <v>-84.859539999999996</v>
      </c>
      <c r="Y1189" s="27" t="s">
        <v>1983</v>
      </c>
      <c r="Z1189" s="27" t="s">
        <v>1979</v>
      </c>
      <c r="AA1189" s="27" t="s">
        <v>1929</v>
      </c>
      <c r="AB1189" s="28">
        <f t="shared" si="146"/>
        <v>86.051000000000002</v>
      </c>
      <c r="AC1189" s="28">
        <f ca="1">[3]!RandTruncNormal(AB1189,VLOOKUP(Y1189,$AZ$1:$BD$4,4,FALSE),0,VLOOKUP(Y1189,$AZ$1:$BD$4,5,FALSE))</f>
        <v>171.64235831367517</v>
      </c>
      <c r="AD1189" s="28">
        <f t="shared" si="147"/>
        <v>86.051000000000002</v>
      </c>
      <c r="AE1189" s="28">
        <f ca="1">[3]!RandTruncNormal(AD1189,VLOOKUP(Y1189,$AZ$1:$BD$4,4,FALSE),0,VLOOKUP(Y1189,$AZ$1:$BD$4,5,FALSE))</f>
        <v>131.61077666363786</v>
      </c>
      <c r="AF1189" s="29">
        <f t="shared" si="144"/>
        <v>0</v>
      </c>
      <c r="AG1189" s="29">
        <f t="shared" si="145"/>
        <v>0</v>
      </c>
      <c r="AH1189" s="28">
        <f t="shared" si="151"/>
        <v>0</v>
      </c>
      <c r="AI1189" s="28">
        <f t="shared" si="148"/>
        <v>0</v>
      </c>
      <c r="AJ1189" s="13">
        <f t="shared" ca="1" si="149"/>
        <v>-40.03158165003731</v>
      </c>
      <c r="AK1189" s="68">
        <v>1</v>
      </c>
      <c r="AL1189" s="68">
        <v>0</v>
      </c>
      <c r="AM1189" s="68" t="str">
        <f t="shared" si="150"/>
        <v>Anthropogenic_rivers</v>
      </c>
      <c r="AO1189" s="68"/>
      <c r="AP1189" s="68"/>
      <c r="AY1189" s="68"/>
      <c r="AZ1189" s="68"/>
    </row>
    <row r="1190" spans="1:52">
      <c r="A1190" s="27">
        <v>2791</v>
      </c>
      <c r="B1190" s="27" t="s">
        <v>1710</v>
      </c>
      <c r="C1190" s="27" t="s">
        <v>1164</v>
      </c>
      <c r="D1190" s="27">
        <v>14.50029</v>
      </c>
      <c r="E1190" s="27">
        <v>-84.051140000000004</v>
      </c>
      <c r="F1190" s="27" t="s">
        <v>68</v>
      </c>
      <c r="G1190" s="27">
        <v>5</v>
      </c>
      <c r="H1190" s="27" t="s">
        <v>56</v>
      </c>
      <c r="I1190" s="27" t="s">
        <v>54</v>
      </c>
      <c r="J1190" s="27">
        <v>2005</v>
      </c>
      <c r="K1190" s="27" t="s">
        <v>1219</v>
      </c>
      <c r="L1190" s="27" t="s">
        <v>56</v>
      </c>
      <c r="M1190" s="27" t="s">
        <v>68</v>
      </c>
      <c r="N1190" s="27">
        <v>5</v>
      </c>
      <c r="O1190" s="27" t="s">
        <v>53</v>
      </c>
      <c r="P1190" s="27" t="s">
        <v>57</v>
      </c>
      <c r="Q1190" s="27">
        <v>2016</v>
      </c>
      <c r="R1190" s="27" t="s">
        <v>1516</v>
      </c>
      <c r="S1190" s="27" t="s">
        <v>53</v>
      </c>
      <c r="T1190" s="27"/>
      <c r="U1190" s="27"/>
      <c r="V1190" s="27" t="s">
        <v>1710</v>
      </c>
      <c r="W1190" s="27">
        <v>14.50029</v>
      </c>
      <c r="X1190" s="27">
        <v>-84.051140000000004</v>
      </c>
      <c r="Y1190" s="27" t="s">
        <v>1976</v>
      </c>
      <c r="Z1190" s="27" t="s">
        <v>1979</v>
      </c>
      <c r="AA1190" s="27" t="s">
        <v>1929</v>
      </c>
      <c r="AB1190" s="28">
        <f t="shared" si="146"/>
        <v>19.424055555555555</v>
      </c>
      <c r="AC1190" s="28">
        <f ca="1">[3]!RandTruncNormal(AB1190,VLOOKUP(Y1190,$AZ$1:$BD$4,4,FALSE),0,VLOOKUP(Y1190,$AZ$1:$BD$4,5,FALSE))</f>
        <v>22.931296686863348</v>
      </c>
      <c r="AD1190" s="28">
        <f t="shared" si="147"/>
        <v>19.424055555555555</v>
      </c>
      <c r="AE1190" s="28">
        <f ca="1">[3]!RandTruncNormal(AD1190,VLOOKUP(Y1190,$AZ$1:$BD$4,4,FALSE),0,VLOOKUP(Y1190,$AZ$1:$BD$4,5,FALSE))</f>
        <v>24.057582782561681</v>
      </c>
      <c r="AF1190" s="29">
        <f t="shared" si="144"/>
        <v>0</v>
      </c>
      <c r="AG1190" s="29">
        <f t="shared" si="145"/>
        <v>0</v>
      </c>
      <c r="AH1190" s="28">
        <f t="shared" si="151"/>
        <v>0</v>
      </c>
      <c r="AI1190" s="28">
        <f t="shared" si="148"/>
        <v>0</v>
      </c>
      <c r="AJ1190" s="13">
        <f t="shared" ca="1" si="149"/>
        <v>1.1262860956983332</v>
      </c>
      <c r="AK1190" s="68">
        <v>0</v>
      </c>
      <c r="AL1190" s="68">
        <v>0</v>
      </c>
      <c r="AM1190" s="68" t="str">
        <f t="shared" si="150"/>
        <v>Non-Anthropogenic</v>
      </c>
      <c r="AO1190" s="68"/>
      <c r="AP1190" s="68"/>
      <c r="AY1190" s="68"/>
      <c r="AZ1190" s="68"/>
    </row>
    <row r="1191" spans="1:52">
      <c r="A1191" s="27">
        <v>2793</v>
      </c>
      <c r="B1191" s="27" t="s">
        <v>1711</v>
      </c>
      <c r="C1191" s="27" t="s">
        <v>1164</v>
      </c>
      <c r="D1191" s="27">
        <v>14.50037</v>
      </c>
      <c r="E1191" s="27">
        <v>-84.306229999999999</v>
      </c>
      <c r="F1191" s="27" t="s">
        <v>66</v>
      </c>
      <c r="G1191" s="27">
        <v>9</v>
      </c>
      <c r="H1191" s="27" t="s">
        <v>53</v>
      </c>
      <c r="I1191" s="27" t="s">
        <v>54</v>
      </c>
      <c r="J1191" s="27">
        <v>2005</v>
      </c>
      <c r="K1191" s="27" t="s">
        <v>1219</v>
      </c>
      <c r="L1191" s="27" t="s">
        <v>56</v>
      </c>
      <c r="M1191" s="27" t="s">
        <v>66</v>
      </c>
      <c r="N1191" s="27">
        <v>9</v>
      </c>
      <c r="O1191" s="27" t="s">
        <v>53</v>
      </c>
      <c r="P1191" s="27" t="s">
        <v>870</v>
      </c>
      <c r="Q1191" s="27">
        <v>2012</v>
      </c>
      <c r="R1191" s="27"/>
      <c r="S1191" s="27" t="s">
        <v>53</v>
      </c>
      <c r="T1191" s="27"/>
      <c r="U1191" s="27"/>
      <c r="V1191" s="27" t="s">
        <v>1711</v>
      </c>
      <c r="W1191" s="27">
        <v>14.50037</v>
      </c>
      <c r="X1191" s="27">
        <v>-84.306229999999999</v>
      </c>
      <c r="Y1191" s="27" t="s">
        <v>1983</v>
      </c>
      <c r="Z1191" s="27" t="s">
        <v>1979</v>
      </c>
      <c r="AA1191" s="27" t="s">
        <v>1928</v>
      </c>
      <c r="AB1191" s="28">
        <f t="shared" si="146"/>
        <v>86.051000000000002</v>
      </c>
      <c r="AC1191" s="28">
        <f ca="1">[3]!RandTruncNormal(AB1191,VLOOKUP(Y1191,$AZ$1:$BD$4,4,FALSE),0,VLOOKUP(Y1191,$AZ$1:$BD$4,5,FALSE))</f>
        <v>52.806604088822361</v>
      </c>
      <c r="AD1191" s="28">
        <f t="shared" si="147"/>
        <v>86.051000000000002</v>
      </c>
      <c r="AE1191" s="28">
        <f ca="1">[3]!RandTruncNormal(AD1191,VLOOKUP(Y1191,$AZ$1:$BD$4,4,FALSE),0,VLOOKUP(Y1191,$AZ$1:$BD$4,5,FALSE))</f>
        <v>13.224356080326338</v>
      </c>
      <c r="AF1191" s="29">
        <f t="shared" si="144"/>
        <v>0</v>
      </c>
      <c r="AG1191" s="29">
        <f t="shared" si="145"/>
        <v>0</v>
      </c>
      <c r="AH1191" s="28">
        <f t="shared" si="151"/>
        <v>0</v>
      </c>
      <c r="AI1191" s="28">
        <f t="shared" si="148"/>
        <v>0</v>
      </c>
      <c r="AJ1191" s="13">
        <f t="shared" ca="1" si="149"/>
        <v>-39.582248008496023</v>
      </c>
      <c r="AK1191" s="68">
        <v>0</v>
      </c>
      <c r="AL1191" s="68">
        <v>1</v>
      </c>
      <c r="AM1191" s="68" t="str">
        <f t="shared" si="150"/>
        <v>Anthopogenic_roads</v>
      </c>
      <c r="AO1191" s="68"/>
      <c r="AP1191" s="68"/>
      <c r="AY1191" s="68"/>
      <c r="AZ1191" s="68"/>
    </row>
    <row r="1192" spans="1:52">
      <c r="A1192" s="27">
        <v>2794</v>
      </c>
      <c r="B1192" s="27" t="s">
        <v>1712</v>
      </c>
      <c r="C1192" s="27" t="s">
        <v>1164</v>
      </c>
      <c r="D1192" s="27">
        <v>11.44101</v>
      </c>
      <c r="E1192" s="27">
        <v>-84.09402</v>
      </c>
      <c r="F1192" s="27" t="s">
        <v>65</v>
      </c>
      <c r="G1192" s="27">
        <v>6</v>
      </c>
      <c r="H1192" s="27" t="s">
        <v>61</v>
      </c>
      <c r="I1192" s="27" t="s">
        <v>54</v>
      </c>
      <c r="J1192" s="27">
        <v>2005</v>
      </c>
      <c r="K1192" s="27" t="s">
        <v>1713</v>
      </c>
      <c r="L1192" s="27" t="s">
        <v>56</v>
      </c>
      <c r="M1192" s="27" t="s">
        <v>66</v>
      </c>
      <c r="N1192" s="27">
        <v>7</v>
      </c>
      <c r="O1192" s="27" t="s">
        <v>53</v>
      </c>
      <c r="P1192" s="27" t="s">
        <v>57</v>
      </c>
      <c r="Q1192" s="27">
        <v>2016</v>
      </c>
      <c r="R1192" s="27" t="s">
        <v>1268</v>
      </c>
      <c r="S1192" s="27" t="s">
        <v>53</v>
      </c>
      <c r="T1192" s="27"/>
      <c r="U1192" s="27"/>
      <c r="V1192" s="27" t="s">
        <v>1712</v>
      </c>
      <c r="W1192" s="27">
        <v>11.44101</v>
      </c>
      <c r="X1192" s="27">
        <v>-84.09402</v>
      </c>
      <c r="Y1192" s="27" t="s">
        <v>1983</v>
      </c>
      <c r="Z1192" s="27" t="s">
        <v>1982</v>
      </c>
      <c r="AA1192" s="27" t="s">
        <v>1929</v>
      </c>
      <c r="AB1192" s="28">
        <f t="shared" si="146"/>
        <v>64.87433333333334</v>
      </c>
      <c r="AC1192" s="28">
        <f ca="1">[3]!RandTruncNormal(AB1192,VLOOKUP(Y1192,$AZ$1:$BD$4,4,FALSE),0,VLOOKUP(Y1192,$AZ$1:$BD$4,5,FALSE))</f>
        <v>106.21554214283202</v>
      </c>
      <c r="AD1192" s="28">
        <f t="shared" si="147"/>
        <v>71.933222222222227</v>
      </c>
      <c r="AE1192" s="28">
        <f ca="1">[3]!RandTruncNormal(AD1192,VLOOKUP(Y1192,$AZ$1:$BD$4,4,FALSE),0,VLOOKUP(Y1192,$AZ$1:$BD$4,5,FALSE))</f>
        <v>78.209810159340577</v>
      </c>
      <c r="AF1192" s="29">
        <f t="shared" si="144"/>
        <v>0.1111111111111111</v>
      </c>
      <c r="AG1192" s="29">
        <f t="shared" si="145"/>
        <v>0</v>
      </c>
      <c r="AH1192" s="28">
        <f t="shared" si="151"/>
        <v>0</v>
      </c>
      <c r="AI1192" s="28">
        <f t="shared" si="148"/>
        <v>7.0588888888888883</v>
      </c>
      <c r="AJ1192" s="13">
        <f t="shared" ca="1" si="149"/>
        <v>-28.005731983491444</v>
      </c>
      <c r="AK1192" s="68">
        <v>1</v>
      </c>
      <c r="AL1192" s="68">
        <v>0</v>
      </c>
      <c r="AM1192" s="68" t="str">
        <f t="shared" si="150"/>
        <v>Anthropogenic_rivers</v>
      </c>
      <c r="AO1192" s="68"/>
      <c r="AP1192" s="68"/>
      <c r="AY1192" s="68"/>
      <c r="AZ1192" s="68"/>
    </row>
    <row r="1193" spans="1:52">
      <c r="A1193" s="27">
        <v>2795</v>
      </c>
      <c r="B1193" s="27" t="s">
        <v>1714</v>
      </c>
      <c r="C1193" s="27" t="s">
        <v>1164</v>
      </c>
      <c r="D1193" s="27">
        <v>14.500780000000001</v>
      </c>
      <c r="E1193" s="27">
        <v>-83.583569999999995</v>
      </c>
      <c r="F1193" s="27" t="s">
        <v>70</v>
      </c>
      <c r="G1193" s="27">
        <v>7</v>
      </c>
      <c r="H1193" s="27" t="s">
        <v>53</v>
      </c>
      <c r="I1193" s="27" t="s">
        <v>54</v>
      </c>
      <c r="J1193" s="27">
        <v>2004</v>
      </c>
      <c r="K1193" s="27" t="s">
        <v>1327</v>
      </c>
      <c r="L1193" s="27" t="s">
        <v>56</v>
      </c>
      <c r="M1193" s="27" t="s">
        <v>68</v>
      </c>
      <c r="N1193" s="27">
        <v>4</v>
      </c>
      <c r="O1193" s="27" t="s">
        <v>53</v>
      </c>
      <c r="P1193" s="27" t="s">
        <v>57</v>
      </c>
      <c r="Q1193" s="27">
        <v>2015</v>
      </c>
      <c r="R1193" s="27" t="s">
        <v>1328</v>
      </c>
      <c r="S1193" s="27" t="s">
        <v>53</v>
      </c>
      <c r="T1193" s="27"/>
      <c r="U1193" s="27"/>
      <c r="V1193" s="27" t="s">
        <v>1714</v>
      </c>
      <c r="W1193" s="27">
        <v>14.500780000000001</v>
      </c>
      <c r="X1193" s="27">
        <v>-83.583569999999995</v>
      </c>
      <c r="Y1193" s="27" t="s">
        <v>1976</v>
      </c>
      <c r="Z1193" s="27" t="s">
        <v>1977</v>
      </c>
      <c r="AA1193" s="27" t="s">
        <v>1929</v>
      </c>
      <c r="AB1193" s="28">
        <f t="shared" si="146"/>
        <v>27.193677777777776</v>
      </c>
      <c r="AC1193" s="28">
        <f ca="1">[3]!RandTruncNormal(AB1193,VLOOKUP(Y1193,$AZ$1:$BD$4,4,FALSE),0,VLOOKUP(Y1193,$AZ$1:$BD$4,5,FALSE))</f>
        <v>29.390358215464971</v>
      </c>
      <c r="AD1193" s="28">
        <f t="shared" si="147"/>
        <v>15.539244444444442</v>
      </c>
      <c r="AE1193" s="28">
        <f ca="1">[3]!RandTruncNormal(AD1193,VLOOKUP(Y1193,$AZ$1:$BD$4,4,FALSE),0,VLOOKUP(Y1193,$AZ$1:$BD$4,5,FALSE))</f>
        <v>35.287696077341941</v>
      </c>
      <c r="AF1193" s="29">
        <f t="shared" si="144"/>
        <v>-0.33333333333333331</v>
      </c>
      <c r="AG1193" s="29">
        <f t="shared" si="145"/>
        <v>-0.33333333333333331</v>
      </c>
      <c r="AH1193" s="28">
        <f t="shared" si="151"/>
        <v>-11.654433333333332</v>
      </c>
      <c r="AI1193" s="28">
        <f t="shared" si="148"/>
        <v>-11.654433333333332</v>
      </c>
      <c r="AJ1193" s="13">
        <f t="shared" ca="1" si="149"/>
        <v>5.8973378618769701</v>
      </c>
      <c r="AK1193" s="68">
        <v>0</v>
      </c>
      <c r="AL1193" s="68">
        <v>1</v>
      </c>
      <c r="AM1193" s="68" t="str">
        <f t="shared" si="150"/>
        <v>Anthopogenic_roads</v>
      </c>
      <c r="AO1193" s="68"/>
      <c r="AP1193" s="68"/>
      <c r="AY1193" s="68"/>
      <c r="AZ1193" s="68"/>
    </row>
    <row r="1194" spans="1:52">
      <c r="A1194" s="27">
        <v>2796</v>
      </c>
      <c r="B1194" s="27" t="s">
        <v>1715</v>
      </c>
      <c r="C1194" s="27" t="s">
        <v>1164</v>
      </c>
      <c r="D1194" s="27">
        <v>14.50042</v>
      </c>
      <c r="E1194" s="27">
        <v>-84.561329999999998</v>
      </c>
      <c r="F1194" s="27" t="s">
        <v>66</v>
      </c>
      <c r="G1194" s="27">
        <v>9</v>
      </c>
      <c r="H1194" s="27" t="s">
        <v>53</v>
      </c>
      <c r="I1194" s="27" t="s">
        <v>54</v>
      </c>
      <c r="J1194" s="27">
        <v>2005</v>
      </c>
      <c r="K1194" s="27" t="s">
        <v>1294</v>
      </c>
      <c r="L1194" s="27" t="s">
        <v>56</v>
      </c>
      <c r="M1194" s="27" t="s">
        <v>65</v>
      </c>
      <c r="N1194" s="27">
        <v>6</v>
      </c>
      <c r="O1194" s="27" t="s">
        <v>53</v>
      </c>
      <c r="P1194" s="27" t="s">
        <v>57</v>
      </c>
      <c r="Q1194" s="27">
        <v>2016</v>
      </c>
      <c r="R1194" s="27" t="s">
        <v>1337</v>
      </c>
      <c r="S1194" s="27" t="s">
        <v>53</v>
      </c>
      <c r="T1194" s="27"/>
      <c r="U1194" s="27"/>
      <c r="V1194" s="27" t="s">
        <v>1715</v>
      </c>
      <c r="W1194" s="27">
        <v>14.50042</v>
      </c>
      <c r="X1194" s="27">
        <v>-84.561329999999998</v>
      </c>
      <c r="Y1194" s="27" t="s">
        <v>1983</v>
      </c>
      <c r="Z1194" s="27" t="s">
        <v>1977</v>
      </c>
      <c r="AA1194" s="27" t="s">
        <v>1929</v>
      </c>
      <c r="AB1194" s="28">
        <f t="shared" si="146"/>
        <v>86.051000000000002</v>
      </c>
      <c r="AC1194" s="28">
        <f ca="1">[3]!RandTruncNormal(AB1194,VLOOKUP(Y1194,$AZ$1:$BD$4,4,FALSE),0,VLOOKUP(Y1194,$AZ$1:$BD$4,5,FALSE))</f>
        <v>120.96899826326229</v>
      </c>
      <c r="AD1194" s="28">
        <f t="shared" si="147"/>
        <v>64.87433333333334</v>
      </c>
      <c r="AE1194" s="28">
        <f ca="1">[3]!RandTruncNormal(AD1194,VLOOKUP(Y1194,$AZ$1:$BD$4,4,FALSE),0,VLOOKUP(Y1194,$AZ$1:$BD$4,5,FALSE))</f>
        <v>39.530433954593065</v>
      </c>
      <c r="AF1194" s="29">
        <f t="shared" si="144"/>
        <v>-0.33333333333333331</v>
      </c>
      <c r="AG1194" s="29">
        <f t="shared" si="145"/>
        <v>-0.33333333333333331</v>
      </c>
      <c r="AH1194" s="28">
        <f t="shared" si="151"/>
        <v>-21.176666666666666</v>
      </c>
      <c r="AI1194" s="28">
        <f t="shared" si="148"/>
        <v>-21.176666666666666</v>
      </c>
      <c r="AJ1194" s="13">
        <f t="shared" ca="1" si="149"/>
        <v>-81.438564308669228</v>
      </c>
      <c r="AK1194" s="68">
        <v>1</v>
      </c>
      <c r="AL1194" s="68">
        <v>0</v>
      </c>
      <c r="AM1194" s="68" t="str">
        <f t="shared" si="150"/>
        <v>Anthropogenic_rivers</v>
      </c>
      <c r="AO1194" s="68"/>
      <c r="AP1194" s="68"/>
      <c r="AY1194" s="68"/>
      <c r="AZ1194" s="68"/>
    </row>
    <row r="1195" spans="1:52">
      <c r="A1195" s="27">
        <v>2797</v>
      </c>
      <c r="B1195" s="27" t="s">
        <v>1716</v>
      </c>
      <c r="C1195" s="27" t="s">
        <v>1164</v>
      </c>
      <c r="D1195" s="27">
        <v>14.50046</v>
      </c>
      <c r="E1195" s="27">
        <v>-84.731390000000005</v>
      </c>
      <c r="F1195" s="27" t="s">
        <v>66</v>
      </c>
      <c r="G1195" s="27">
        <v>9</v>
      </c>
      <c r="H1195" s="27" t="s">
        <v>53</v>
      </c>
      <c r="I1195" s="27" t="s">
        <v>54</v>
      </c>
      <c r="J1195" s="27">
        <v>2005</v>
      </c>
      <c r="K1195" s="27" t="s">
        <v>1294</v>
      </c>
      <c r="L1195" s="27" t="s">
        <v>56</v>
      </c>
      <c r="M1195" s="27" t="s">
        <v>66</v>
      </c>
      <c r="N1195" s="27">
        <v>7</v>
      </c>
      <c r="O1195" s="27" t="s">
        <v>53</v>
      </c>
      <c r="P1195" s="27" t="s">
        <v>57</v>
      </c>
      <c r="Q1195" s="27">
        <v>2016</v>
      </c>
      <c r="R1195" s="27" t="s">
        <v>1337</v>
      </c>
      <c r="S1195" s="27" t="s">
        <v>53</v>
      </c>
      <c r="T1195" s="27"/>
      <c r="U1195" s="27"/>
      <c r="V1195" s="27" t="s">
        <v>1716</v>
      </c>
      <c r="W1195" s="27">
        <v>14.50046</v>
      </c>
      <c r="X1195" s="27">
        <v>-84.731390000000005</v>
      </c>
      <c r="Y1195" s="27" t="s">
        <v>1983</v>
      </c>
      <c r="Z1195" s="27" t="s">
        <v>1977</v>
      </c>
      <c r="AA1195" s="27" t="s">
        <v>1929</v>
      </c>
      <c r="AB1195" s="28">
        <f t="shared" si="146"/>
        <v>86.051000000000002</v>
      </c>
      <c r="AC1195" s="28">
        <f ca="1">[3]!RandTruncNormal(AB1195,VLOOKUP(Y1195,$AZ$1:$BD$4,4,FALSE),0,VLOOKUP(Y1195,$AZ$1:$BD$4,5,FALSE))</f>
        <v>89.434362249520333</v>
      </c>
      <c r="AD1195" s="28">
        <f t="shared" si="147"/>
        <v>71.933222222222227</v>
      </c>
      <c r="AE1195" s="28">
        <f ca="1">[3]!RandTruncNormal(AD1195,VLOOKUP(Y1195,$AZ$1:$BD$4,4,FALSE),0,VLOOKUP(Y1195,$AZ$1:$BD$4,5,FALSE))</f>
        <v>126.46772691779289</v>
      </c>
      <c r="AF1195" s="29">
        <f t="shared" si="144"/>
        <v>-0.22222222222222221</v>
      </c>
      <c r="AG1195" s="29">
        <f t="shared" si="145"/>
        <v>-0.22222222222222221</v>
      </c>
      <c r="AH1195" s="28">
        <f t="shared" si="151"/>
        <v>-14.117777777777777</v>
      </c>
      <c r="AI1195" s="28">
        <f t="shared" si="148"/>
        <v>-14.117777777777777</v>
      </c>
      <c r="AJ1195" s="13">
        <f t="shared" ca="1" si="149"/>
        <v>37.033364668272554</v>
      </c>
      <c r="AK1195" s="68">
        <v>0</v>
      </c>
      <c r="AL1195" s="68">
        <v>0</v>
      </c>
      <c r="AM1195" s="68" t="str">
        <f t="shared" si="150"/>
        <v>Non-Anthropogenic</v>
      </c>
      <c r="AO1195" s="68"/>
      <c r="AP1195" s="68"/>
      <c r="AY1195" s="68"/>
      <c r="AZ1195" s="68"/>
    </row>
    <row r="1196" spans="1:52">
      <c r="A1196" s="27">
        <v>2798</v>
      </c>
      <c r="B1196" s="27" t="s">
        <v>1717</v>
      </c>
      <c r="C1196" s="27" t="s">
        <v>1164</v>
      </c>
      <c r="D1196" s="27">
        <v>14.499750000000001</v>
      </c>
      <c r="E1196" s="27">
        <v>-84.008510000000001</v>
      </c>
      <c r="F1196" s="27" t="s">
        <v>66</v>
      </c>
      <c r="G1196" s="27">
        <v>9</v>
      </c>
      <c r="H1196" s="27" t="s">
        <v>53</v>
      </c>
      <c r="I1196" s="27" t="s">
        <v>54</v>
      </c>
      <c r="J1196" s="27">
        <v>2004</v>
      </c>
      <c r="K1196" s="27" t="s">
        <v>1327</v>
      </c>
      <c r="L1196" s="27" t="s">
        <v>56</v>
      </c>
      <c r="M1196" s="27" t="s">
        <v>65</v>
      </c>
      <c r="N1196" s="27">
        <v>3</v>
      </c>
      <c r="O1196" s="27" t="s">
        <v>53</v>
      </c>
      <c r="P1196" s="27" t="s">
        <v>57</v>
      </c>
      <c r="Q1196" s="27">
        <v>2015</v>
      </c>
      <c r="R1196" s="27" t="s">
        <v>1329</v>
      </c>
      <c r="S1196" s="27" t="s">
        <v>53</v>
      </c>
      <c r="T1196" s="27"/>
      <c r="U1196" s="27"/>
      <c r="V1196" s="27" t="s">
        <v>1717</v>
      </c>
      <c r="W1196" s="27">
        <v>14.499750000000001</v>
      </c>
      <c r="X1196" s="27">
        <v>-84.008510000000001</v>
      </c>
      <c r="Y1196" s="27" t="s">
        <v>1983</v>
      </c>
      <c r="Z1196" s="27" t="s">
        <v>1977</v>
      </c>
      <c r="AA1196" s="27" t="s">
        <v>1929</v>
      </c>
      <c r="AB1196" s="28">
        <f t="shared" si="146"/>
        <v>86.051000000000002</v>
      </c>
      <c r="AC1196" s="28">
        <f ca="1">[3]!RandTruncNormal(AB1196,VLOOKUP(Y1196,$AZ$1:$BD$4,4,FALSE),0,VLOOKUP(Y1196,$AZ$1:$BD$4,5,FALSE))</f>
        <v>63.641428923794081</v>
      </c>
      <c r="AD1196" s="28">
        <f t="shared" si="147"/>
        <v>43.697666666666663</v>
      </c>
      <c r="AE1196" s="28">
        <f ca="1">[3]!RandTruncNormal(AD1196,VLOOKUP(Y1196,$AZ$1:$BD$4,4,FALSE),0,VLOOKUP(Y1196,$AZ$1:$BD$4,5,FALSE))</f>
        <v>42.231329792894272</v>
      </c>
      <c r="AF1196" s="29">
        <f t="shared" si="144"/>
        <v>-0.66666666666666663</v>
      </c>
      <c r="AG1196" s="29">
        <f t="shared" si="145"/>
        <v>-0.66666666666666663</v>
      </c>
      <c r="AH1196" s="28">
        <f t="shared" si="151"/>
        <v>-42.353333333333332</v>
      </c>
      <c r="AI1196" s="28">
        <f t="shared" si="148"/>
        <v>-42.353333333333332</v>
      </c>
      <c r="AJ1196" s="13">
        <f t="shared" ca="1" si="149"/>
        <v>-21.410099130899809</v>
      </c>
      <c r="AK1196" s="68">
        <v>0</v>
      </c>
      <c r="AL1196" s="68">
        <v>0</v>
      </c>
      <c r="AM1196" s="68" t="str">
        <f t="shared" si="150"/>
        <v>Non-Anthropogenic</v>
      </c>
      <c r="AO1196" s="68"/>
      <c r="AP1196" s="68"/>
      <c r="AY1196" s="68"/>
      <c r="AZ1196" s="68"/>
    </row>
    <row r="1197" spans="1:52">
      <c r="A1197" s="27">
        <v>2799</v>
      </c>
      <c r="B1197" s="27" t="s">
        <v>1718</v>
      </c>
      <c r="C1197" s="27" t="s">
        <v>1164</v>
      </c>
      <c r="D1197" s="27">
        <v>14.500540000000001</v>
      </c>
      <c r="E1197" s="27">
        <v>-84.98648</v>
      </c>
      <c r="F1197" s="27" t="s">
        <v>66</v>
      </c>
      <c r="G1197" s="27">
        <v>9</v>
      </c>
      <c r="H1197" s="27" t="s">
        <v>53</v>
      </c>
      <c r="I1197" s="27" t="s">
        <v>54</v>
      </c>
      <c r="J1197" s="27">
        <v>2005</v>
      </c>
      <c r="K1197" s="27" t="s">
        <v>1294</v>
      </c>
      <c r="L1197" s="27" t="s">
        <v>56</v>
      </c>
      <c r="M1197" s="27" t="s">
        <v>66</v>
      </c>
      <c r="N1197" s="27">
        <v>7</v>
      </c>
      <c r="O1197" s="27" t="s">
        <v>53</v>
      </c>
      <c r="P1197" s="27" t="s">
        <v>57</v>
      </c>
      <c r="Q1197" s="27">
        <v>2016</v>
      </c>
      <c r="R1197" s="27" t="s">
        <v>1341</v>
      </c>
      <c r="S1197" s="27" t="s">
        <v>53</v>
      </c>
      <c r="T1197" s="27"/>
      <c r="U1197" s="27"/>
      <c r="V1197" s="27" t="s">
        <v>1718</v>
      </c>
      <c r="W1197" s="27">
        <v>14.500540000000001</v>
      </c>
      <c r="X1197" s="27">
        <v>-84.98648</v>
      </c>
      <c r="Y1197" s="27" t="s">
        <v>1983</v>
      </c>
      <c r="Z1197" s="27" t="s">
        <v>1977</v>
      </c>
      <c r="AA1197" s="27" t="s">
        <v>1929</v>
      </c>
      <c r="AB1197" s="28">
        <f t="shared" si="146"/>
        <v>86.051000000000002</v>
      </c>
      <c r="AC1197" s="28">
        <f ca="1">[3]!RandTruncNormal(AB1197,VLOOKUP(Y1197,$AZ$1:$BD$4,4,FALSE),0,VLOOKUP(Y1197,$AZ$1:$BD$4,5,FALSE))</f>
        <v>55.546576733746768</v>
      </c>
      <c r="AD1197" s="28">
        <f t="shared" si="147"/>
        <v>71.933222222222227</v>
      </c>
      <c r="AE1197" s="28">
        <f ca="1">[3]!RandTruncNormal(AD1197,VLOOKUP(Y1197,$AZ$1:$BD$4,4,FALSE),0,VLOOKUP(Y1197,$AZ$1:$BD$4,5,FALSE))</f>
        <v>57.615420347394185</v>
      </c>
      <c r="AF1197" s="29">
        <f t="shared" si="144"/>
        <v>-0.22222222222222221</v>
      </c>
      <c r="AG1197" s="29">
        <f t="shared" si="145"/>
        <v>-0.22222222222222221</v>
      </c>
      <c r="AH1197" s="28">
        <f t="shared" si="151"/>
        <v>-14.117777777777777</v>
      </c>
      <c r="AI1197" s="28">
        <f t="shared" si="148"/>
        <v>-14.117777777777777</v>
      </c>
      <c r="AJ1197" s="13">
        <f t="shared" ca="1" si="149"/>
        <v>2.0688436136474166</v>
      </c>
      <c r="AK1197" s="68">
        <v>1</v>
      </c>
      <c r="AL1197" s="68">
        <v>0</v>
      </c>
      <c r="AM1197" s="68" t="str">
        <f t="shared" si="150"/>
        <v>Anthropogenic_rivers</v>
      </c>
      <c r="AO1197" s="68"/>
      <c r="AP1197" s="68"/>
      <c r="AY1197" s="68"/>
      <c r="AZ1197" s="68"/>
    </row>
    <row r="1198" spans="1:52">
      <c r="A1198" s="27">
        <v>2800</v>
      </c>
      <c r="B1198" s="27" t="s">
        <v>1719</v>
      </c>
      <c r="C1198" s="27" t="s">
        <v>1164</v>
      </c>
      <c r="D1198" s="27">
        <v>14.50084</v>
      </c>
      <c r="E1198" s="27">
        <v>-84.263840000000002</v>
      </c>
      <c r="F1198" s="27" t="s">
        <v>66</v>
      </c>
      <c r="G1198" s="27">
        <v>9</v>
      </c>
      <c r="H1198" s="27" t="s">
        <v>53</v>
      </c>
      <c r="I1198" s="27" t="s">
        <v>54</v>
      </c>
      <c r="J1198" s="27">
        <v>2005</v>
      </c>
      <c r="K1198" s="27" t="s">
        <v>1219</v>
      </c>
      <c r="L1198" s="27" t="s">
        <v>56</v>
      </c>
      <c r="M1198" s="27" t="s">
        <v>66</v>
      </c>
      <c r="N1198" s="27">
        <v>9</v>
      </c>
      <c r="O1198" s="27" t="s">
        <v>53</v>
      </c>
      <c r="P1198" s="27" t="s">
        <v>57</v>
      </c>
      <c r="Q1198" s="27">
        <v>2016</v>
      </c>
      <c r="R1198" s="27" t="s">
        <v>1333</v>
      </c>
      <c r="S1198" s="27" t="s">
        <v>53</v>
      </c>
      <c r="T1198" s="27"/>
      <c r="U1198" s="27"/>
      <c r="V1198" s="27" t="s">
        <v>1719</v>
      </c>
      <c r="W1198" s="27">
        <v>14.50084</v>
      </c>
      <c r="X1198" s="27">
        <v>-84.263840000000002</v>
      </c>
      <c r="Y1198" s="27" t="s">
        <v>1983</v>
      </c>
      <c r="Z1198" s="27" t="s">
        <v>1979</v>
      </c>
      <c r="AA1198" s="27" t="s">
        <v>1928</v>
      </c>
      <c r="AB1198" s="28">
        <f t="shared" si="146"/>
        <v>86.051000000000002</v>
      </c>
      <c r="AC1198" s="28">
        <f ca="1">[3]!RandTruncNormal(AB1198,VLOOKUP(Y1198,$AZ$1:$BD$4,4,FALSE),0,VLOOKUP(Y1198,$AZ$1:$BD$4,5,FALSE))</f>
        <v>73.991694379932341</v>
      </c>
      <c r="AD1198" s="28">
        <f t="shared" si="147"/>
        <v>86.051000000000002</v>
      </c>
      <c r="AE1198" s="28">
        <f ca="1">[3]!RandTruncNormal(AD1198,VLOOKUP(Y1198,$AZ$1:$BD$4,4,FALSE),0,VLOOKUP(Y1198,$AZ$1:$BD$4,5,FALSE))</f>
        <v>102.64615911796861</v>
      </c>
      <c r="AF1198" s="29">
        <f t="shared" si="144"/>
        <v>0</v>
      </c>
      <c r="AG1198" s="29">
        <f t="shared" si="145"/>
        <v>0</v>
      </c>
      <c r="AH1198" s="28">
        <f t="shared" si="151"/>
        <v>0</v>
      </c>
      <c r="AI1198" s="28">
        <f t="shared" si="148"/>
        <v>0</v>
      </c>
      <c r="AJ1198" s="13">
        <f t="shared" ca="1" si="149"/>
        <v>28.654464738036268</v>
      </c>
      <c r="AK1198" s="68">
        <v>0</v>
      </c>
      <c r="AL1198" s="68">
        <v>1</v>
      </c>
      <c r="AM1198" s="68" t="str">
        <f t="shared" si="150"/>
        <v>Anthopogenic_roads</v>
      </c>
      <c r="AO1198" s="68"/>
      <c r="AP1198" s="68"/>
      <c r="AY1198" s="68"/>
      <c r="AZ1198" s="68"/>
    </row>
    <row r="1199" spans="1:52">
      <c r="A1199" s="27">
        <v>2802</v>
      </c>
      <c r="B1199" s="27" t="s">
        <v>1720</v>
      </c>
      <c r="C1199" s="27" t="s">
        <v>1164</v>
      </c>
      <c r="D1199" s="27">
        <v>14.499980000000001</v>
      </c>
      <c r="E1199" s="27">
        <v>-84.518680000000003</v>
      </c>
      <c r="F1199" s="27" t="s">
        <v>66</v>
      </c>
      <c r="G1199" s="27">
        <v>9</v>
      </c>
      <c r="H1199" s="27" t="s">
        <v>53</v>
      </c>
      <c r="I1199" s="27" t="s">
        <v>54</v>
      </c>
      <c r="J1199" s="27">
        <v>2005</v>
      </c>
      <c r="K1199" s="27" t="s">
        <v>1310</v>
      </c>
      <c r="L1199" s="27" t="s">
        <v>56</v>
      </c>
      <c r="M1199" s="27" t="s">
        <v>66</v>
      </c>
      <c r="N1199" s="27">
        <v>9</v>
      </c>
      <c r="O1199" s="27" t="s">
        <v>53</v>
      </c>
      <c r="P1199" s="27" t="s">
        <v>57</v>
      </c>
      <c r="Q1199" s="27">
        <v>2016</v>
      </c>
      <c r="R1199" s="27" t="s">
        <v>1335</v>
      </c>
      <c r="S1199" s="27" t="s">
        <v>53</v>
      </c>
      <c r="T1199" s="27"/>
      <c r="U1199" s="27"/>
      <c r="V1199" s="27" t="s">
        <v>1720</v>
      </c>
      <c r="W1199" s="27">
        <v>14.499980000000001</v>
      </c>
      <c r="X1199" s="27">
        <v>-84.518680000000003</v>
      </c>
      <c r="Y1199" s="27" t="s">
        <v>1983</v>
      </c>
      <c r="Z1199" s="27" t="s">
        <v>1979</v>
      </c>
      <c r="AA1199" s="27" t="s">
        <v>1929</v>
      </c>
      <c r="AB1199" s="28">
        <f t="shared" si="146"/>
        <v>86.051000000000002</v>
      </c>
      <c r="AC1199" s="28">
        <f ca="1">[3]!RandTruncNormal(AB1199,VLOOKUP(Y1199,$AZ$1:$BD$4,4,FALSE),0,VLOOKUP(Y1199,$AZ$1:$BD$4,5,FALSE))</f>
        <v>102.93329539262794</v>
      </c>
      <c r="AD1199" s="28">
        <f t="shared" si="147"/>
        <v>86.051000000000002</v>
      </c>
      <c r="AE1199" s="28">
        <f ca="1">[3]!RandTruncNormal(AD1199,VLOOKUP(Y1199,$AZ$1:$BD$4,4,FALSE),0,VLOOKUP(Y1199,$AZ$1:$BD$4,5,FALSE))</f>
        <v>151.09225867793054</v>
      </c>
      <c r="AF1199" s="29">
        <f t="shared" si="144"/>
        <v>0</v>
      </c>
      <c r="AG1199" s="29">
        <f t="shared" si="145"/>
        <v>0</v>
      </c>
      <c r="AH1199" s="28">
        <f t="shared" si="151"/>
        <v>0</v>
      </c>
      <c r="AI1199" s="28">
        <f t="shared" si="148"/>
        <v>0</v>
      </c>
      <c r="AJ1199" s="13">
        <f t="shared" ca="1" si="149"/>
        <v>48.158963285302605</v>
      </c>
      <c r="AK1199" s="68">
        <v>1</v>
      </c>
      <c r="AL1199" s="68">
        <v>0</v>
      </c>
      <c r="AM1199" s="68" t="str">
        <f t="shared" si="150"/>
        <v>Anthropogenic_rivers</v>
      </c>
      <c r="AO1199" s="68"/>
      <c r="AP1199" s="68"/>
      <c r="AY1199" s="68"/>
      <c r="AZ1199" s="68"/>
    </row>
    <row r="1200" spans="1:52">
      <c r="A1200" s="27">
        <v>2803</v>
      </c>
      <c r="B1200" s="27" t="s">
        <v>1721</v>
      </c>
      <c r="C1200" s="27" t="s">
        <v>1164</v>
      </c>
      <c r="D1200" s="27">
        <v>14.41535</v>
      </c>
      <c r="E1200" s="27">
        <v>-83.627269999999996</v>
      </c>
      <c r="F1200" s="27" t="s">
        <v>70</v>
      </c>
      <c r="G1200" s="27">
        <v>9</v>
      </c>
      <c r="H1200" s="27" t="s">
        <v>53</v>
      </c>
      <c r="I1200" s="27" t="s">
        <v>54</v>
      </c>
      <c r="J1200" s="27">
        <v>2004</v>
      </c>
      <c r="K1200" s="27" t="s">
        <v>1327</v>
      </c>
      <c r="L1200" s="27" t="s">
        <v>56</v>
      </c>
      <c r="M1200" s="27" t="s">
        <v>70</v>
      </c>
      <c r="N1200" s="27">
        <v>8</v>
      </c>
      <c r="O1200" s="27" t="s">
        <v>53</v>
      </c>
      <c r="P1200" s="27" t="s">
        <v>57</v>
      </c>
      <c r="Q1200" s="27">
        <v>2016</v>
      </c>
      <c r="R1200" s="27" t="s">
        <v>1328</v>
      </c>
      <c r="S1200" s="27" t="s">
        <v>53</v>
      </c>
      <c r="T1200" s="27"/>
      <c r="U1200" s="27"/>
      <c r="V1200" s="27" t="s">
        <v>1721</v>
      </c>
      <c r="W1200" s="27">
        <v>14.41535</v>
      </c>
      <c r="X1200" s="27">
        <v>-83.627269999999996</v>
      </c>
      <c r="Y1200" s="27" t="s">
        <v>1976</v>
      </c>
      <c r="Z1200" s="27" t="s">
        <v>1977</v>
      </c>
      <c r="AA1200" s="27" t="s">
        <v>1929</v>
      </c>
      <c r="AB1200" s="28">
        <f t="shared" si="146"/>
        <v>34.963299999999997</v>
      </c>
      <c r="AC1200" s="28">
        <f ca="1">[3]!RandTruncNormal(AB1200,VLOOKUP(Y1200,$AZ$1:$BD$4,4,FALSE),0,VLOOKUP(Y1200,$AZ$1:$BD$4,5,FALSE))</f>
        <v>29.756923598493742</v>
      </c>
      <c r="AD1200" s="28">
        <f t="shared" si="147"/>
        <v>31.078488888888884</v>
      </c>
      <c r="AE1200" s="28">
        <f ca="1">[3]!RandTruncNormal(AD1200,VLOOKUP(Y1200,$AZ$1:$BD$4,4,FALSE),0,VLOOKUP(Y1200,$AZ$1:$BD$4,5,FALSE))</f>
        <v>56.507660291803155</v>
      </c>
      <c r="AF1200" s="29">
        <f t="shared" si="144"/>
        <v>-0.1111111111111111</v>
      </c>
      <c r="AG1200" s="29">
        <f t="shared" si="145"/>
        <v>0</v>
      </c>
      <c r="AH1200" s="28">
        <f t="shared" si="151"/>
        <v>0</v>
      </c>
      <c r="AI1200" s="28">
        <f t="shared" si="148"/>
        <v>-3.8848111111111105</v>
      </c>
      <c r="AJ1200" s="13">
        <f t="shared" ca="1" si="149"/>
        <v>26.750736693309413</v>
      </c>
      <c r="AK1200" s="68">
        <v>1</v>
      </c>
      <c r="AL1200" s="68">
        <v>0</v>
      </c>
      <c r="AM1200" s="68" t="str">
        <f t="shared" si="150"/>
        <v>Anthropogenic_rivers</v>
      </c>
      <c r="AO1200" s="68"/>
      <c r="AP1200" s="68"/>
      <c r="AY1200" s="68"/>
      <c r="AZ1200" s="68"/>
    </row>
    <row r="1201" spans="1:52">
      <c r="A1201" s="27">
        <v>2804</v>
      </c>
      <c r="B1201" s="27" t="s">
        <v>1722</v>
      </c>
      <c r="C1201" s="27" t="s">
        <v>1164</v>
      </c>
      <c r="D1201" s="27">
        <v>14.500870000000001</v>
      </c>
      <c r="E1201" s="27">
        <v>-84.774050000000003</v>
      </c>
      <c r="F1201" s="27" t="s">
        <v>66</v>
      </c>
      <c r="G1201" s="27">
        <v>9</v>
      </c>
      <c r="H1201" s="27" t="s">
        <v>53</v>
      </c>
      <c r="I1201" s="27" t="s">
        <v>54</v>
      </c>
      <c r="J1201" s="27">
        <v>2005</v>
      </c>
      <c r="K1201" s="27" t="s">
        <v>1219</v>
      </c>
      <c r="L1201" s="27" t="s">
        <v>56</v>
      </c>
      <c r="M1201" s="27" t="s">
        <v>66</v>
      </c>
      <c r="N1201" s="27">
        <v>9</v>
      </c>
      <c r="O1201" s="27" t="s">
        <v>53</v>
      </c>
      <c r="P1201" s="27" t="s">
        <v>57</v>
      </c>
      <c r="Q1201" s="27">
        <v>2016</v>
      </c>
      <c r="R1201" s="27" t="s">
        <v>1341</v>
      </c>
      <c r="S1201" s="27" t="s">
        <v>53</v>
      </c>
      <c r="T1201" s="27"/>
      <c r="U1201" s="27"/>
      <c r="V1201" s="27" t="s">
        <v>1722</v>
      </c>
      <c r="W1201" s="27">
        <v>14.500870000000001</v>
      </c>
      <c r="X1201" s="27">
        <v>-84.774050000000003</v>
      </c>
      <c r="Y1201" s="27" t="s">
        <v>1983</v>
      </c>
      <c r="Z1201" s="27" t="s">
        <v>1979</v>
      </c>
      <c r="AA1201" s="27" t="s">
        <v>1929</v>
      </c>
      <c r="AB1201" s="28">
        <f t="shared" si="146"/>
        <v>86.051000000000002</v>
      </c>
      <c r="AC1201" s="28">
        <f ca="1">[3]!RandTruncNormal(AB1201,VLOOKUP(Y1201,$AZ$1:$BD$4,4,FALSE),0,VLOOKUP(Y1201,$AZ$1:$BD$4,5,FALSE))</f>
        <v>128.79609514081631</v>
      </c>
      <c r="AD1201" s="28">
        <f t="shared" si="147"/>
        <v>86.051000000000002</v>
      </c>
      <c r="AE1201" s="28">
        <f ca="1">[3]!RandTruncNormal(AD1201,VLOOKUP(Y1201,$AZ$1:$BD$4,4,FALSE),0,VLOOKUP(Y1201,$AZ$1:$BD$4,5,FALSE))</f>
        <v>86.261954437759243</v>
      </c>
      <c r="AF1201" s="29">
        <f t="shared" si="144"/>
        <v>0</v>
      </c>
      <c r="AG1201" s="29">
        <f t="shared" si="145"/>
        <v>0</v>
      </c>
      <c r="AH1201" s="28">
        <f t="shared" si="151"/>
        <v>0</v>
      </c>
      <c r="AI1201" s="28">
        <f t="shared" si="148"/>
        <v>0</v>
      </c>
      <c r="AJ1201" s="13">
        <f t="shared" ca="1" si="149"/>
        <v>-42.534140703057062</v>
      </c>
      <c r="AK1201" s="68">
        <v>0</v>
      </c>
      <c r="AL1201" s="68">
        <v>0</v>
      </c>
      <c r="AM1201" s="68" t="str">
        <f t="shared" si="150"/>
        <v>Non-Anthropogenic</v>
      </c>
      <c r="AO1201" s="68"/>
      <c r="AP1201" s="68"/>
      <c r="AY1201" s="68"/>
      <c r="AZ1201" s="68"/>
    </row>
    <row r="1202" spans="1:52">
      <c r="A1202" s="27">
        <v>2805</v>
      </c>
      <c r="B1202" s="27" t="s">
        <v>1723</v>
      </c>
      <c r="C1202" s="27" t="s">
        <v>1164</v>
      </c>
      <c r="D1202" s="27">
        <v>14.415380000000001</v>
      </c>
      <c r="E1202" s="27">
        <v>-83.882270000000005</v>
      </c>
      <c r="F1202" s="27" t="s">
        <v>68</v>
      </c>
      <c r="G1202" s="27">
        <v>5</v>
      </c>
      <c r="H1202" s="27" t="s">
        <v>53</v>
      </c>
      <c r="I1202" s="27" t="s">
        <v>54</v>
      </c>
      <c r="J1202" s="27">
        <v>2005</v>
      </c>
      <c r="K1202" s="27" t="s">
        <v>1310</v>
      </c>
      <c r="L1202" s="27" t="s">
        <v>56</v>
      </c>
      <c r="M1202" s="27" t="s">
        <v>65</v>
      </c>
      <c r="N1202" s="27">
        <v>5</v>
      </c>
      <c r="O1202" s="27" t="s">
        <v>53</v>
      </c>
      <c r="P1202" s="27" t="s">
        <v>57</v>
      </c>
      <c r="Q1202" s="27">
        <v>2015</v>
      </c>
      <c r="R1202" s="27" t="s">
        <v>1329</v>
      </c>
      <c r="S1202" s="27" t="s">
        <v>53</v>
      </c>
      <c r="T1202" s="27"/>
      <c r="U1202" s="27"/>
      <c r="V1202" s="27" t="s">
        <v>1723</v>
      </c>
      <c r="W1202" s="27">
        <v>14.415380000000001</v>
      </c>
      <c r="X1202" s="27">
        <v>-83.882270000000005</v>
      </c>
      <c r="Y1202" s="27" t="s">
        <v>1958</v>
      </c>
      <c r="Z1202" s="27" t="s">
        <v>1958</v>
      </c>
      <c r="AA1202" s="27" t="s">
        <v>1929</v>
      </c>
      <c r="AB1202" s="28" t="e">
        <f t="shared" si="146"/>
        <v>#N/A</v>
      </c>
      <c r="AC1202" s="28" t="e">
        <f>[3]!RandTruncNormal(AB1202,VLOOKUP(Y1202,$AZ$1:$BD$4,4,FALSE),0,VLOOKUP(Y1202,$AZ$1:$BD$4,5,FALSE))</f>
        <v>#VALUE!</v>
      </c>
      <c r="AD1202" s="28" t="e">
        <f t="shared" si="147"/>
        <v>#N/A</v>
      </c>
      <c r="AE1202" s="28" t="e">
        <f>[3]!RandTruncNormal(AD1202,VLOOKUP(Y1202,$AZ$1:$BD$4,4,FALSE),0,VLOOKUP(Y1202,$AZ$1:$BD$4,5,FALSE))</f>
        <v>#VALUE!</v>
      </c>
      <c r="AF1202" s="29">
        <f t="shared" si="144"/>
        <v>0</v>
      </c>
      <c r="AG1202" s="29">
        <f t="shared" si="145"/>
        <v>0</v>
      </c>
      <c r="AH1202" s="28" t="e">
        <f t="shared" si="151"/>
        <v>#N/A</v>
      </c>
      <c r="AI1202" s="28" t="e">
        <f t="shared" si="148"/>
        <v>#N/A</v>
      </c>
      <c r="AJ1202" s="13" t="e">
        <f t="shared" si="149"/>
        <v>#VALUE!</v>
      </c>
      <c r="AK1202" s="68">
        <v>0</v>
      </c>
      <c r="AL1202" s="68">
        <v>0</v>
      </c>
      <c r="AM1202" s="68" t="str">
        <f t="shared" si="150"/>
        <v>Non-Anthropogenic</v>
      </c>
      <c r="AO1202" s="68"/>
      <c r="AP1202" s="68"/>
      <c r="AY1202" s="68"/>
      <c r="AZ1202" s="68"/>
    </row>
    <row r="1203" spans="1:52">
      <c r="A1203" s="27">
        <v>2806</v>
      </c>
      <c r="B1203" s="27" t="s">
        <v>1724</v>
      </c>
      <c r="C1203" s="27" t="s">
        <v>1164</v>
      </c>
      <c r="D1203" s="27">
        <v>14.415419999999999</v>
      </c>
      <c r="E1203" s="27">
        <v>-83.967259999999996</v>
      </c>
      <c r="F1203" s="27" t="s">
        <v>66</v>
      </c>
      <c r="G1203" s="27">
        <v>8</v>
      </c>
      <c r="H1203" s="27" t="s">
        <v>53</v>
      </c>
      <c r="I1203" s="27" t="s">
        <v>54</v>
      </c>
      <c r="J1203" s="27">
        <v>2008</v>
      </c>
      <c r="K1203" s="27" t="s">
        <v>1315</v>
      </c>
      <c r="L1203" s="27" t="s">
        <v>56</v>
      </c>
      <c r="M1203" s="27" t="s">
        <v>66</v>
      </c>
      <c r="N1203" s="27">
        <v>7</v>
      </c>
      <c r="O1203" s="27" t="s">
        <v>53</v>
      </c>
      <c r="P1203" s="27" t="s">
        <v>57</v>
      </c>
      <c r="Q1203" s="27">
        <v>2015</v>
      </c>
      <c r="R1203" s="27" t="s">
        <v>1329</v>
      </c>
      <c r="S1203" s="27" t="s">
        <v>53</v>
      </c>
      <c r="T1203" s="27"/>
      <c r="U1203" s="27"/>
      <c r="V1203" s="27" t="s">
        <v>1724</v>
      </c>
      <c r="W1203" s="27">
        <v>14.415419999999999</v>
      </c>
      <c r="X1203" s="27">
        <v>-83.967259999999996</v>
      </c>
      <c r="Y1203" s="27" t="s">
        <v>1983</v>
      </c>
      <c r="Z1203" s="27" t="s">
        <v>1977</v>
      </c>
      <c r="AA1203" s="27" t="s">
        <v>1929</v>
      </c>
      <c r="AB1203" s="28">
        <f t="shared" si="146"/>
        <v>78.992111111111114</v>
      </c>
      <c r="AC1203" s="28">
        <f ca="1">[3]!RandTruncNormal(AB1203,VLOOKUP(Y1203,$AZ$1:$BD$4,4,FALSE),0,VLOOKUP(Y1203,$AZ$1:$BD$4,5,FALSE))</f>
        <v>68.066181363990495</v>
      </c>
      <c r="AD1203" s="28">
        <f t="shared" si="147"/>
        <v>71.933222222222227</v>
      </c>
      <c r="AE1203" s="28">
        <f ca="1">[3]!RandTruncNormal(AD1203,VLOOKUP(Y1203,$AZ$1:$BD$4,4,FALSE),0,VLOOKUP(Y1203,$AZ$1:$BD$4,5,FALSE))</f>
        <v>44.300643015660107</v>
      </c>
      <c r="AF1203" s="29">
        <f t="shared" si="144"/>
        <v>-0.1111111111111111</v>
      </c>
      <c r="AG1203" s="29">
        <f t="shared" si="145"/>
        <v>0</v>
      </c>
      <c r="AH1203" s="28">
        <f t="shared" si="151"/>
        <v>0</v>
      </c>
      <c r="AI1203" s="28">
        <f t="shared" si="148"/>
        <v>-7.0588888888888883</v>
      </c>
      <c r="AJ1203" s="13">
        <f t="shared" ca="1" si="149"/>
        <v>-23.765538348330388</v>
      </c>
      <c r="AK1203" s="68">
        <v>0</v>
      </c>
      <c r="AL1203" s="68">
        <v>0</v>
      </c>
      <c r="AM1203" s="68" t="str">
        <f t="shared" si="150"/>
        <v>Non-Anthropogenic</v>
      </c>
      <c r="AO1203" s="68"/>
      <c r="AP1203" s="68"/>
      <c r="AY1203" s="68"/>
      <c r="AZ1203" s="68"/>
    </row>
    <row r="1204" spans="1:52">
      <c r="A1204" s="27">
        <v>2807</v>
      </c>
      <c r="B1204" s="27" t="s">
        <v>1725</v>
      </c>
      <c r="C1204" s="27" t="s">
        <v>1164</v>
      </c>
      <c r="D1204" s="27">
        <v>14.50019</v>
      </c>
      <c r="E1204" s="27">
        <v>-85.028850000000006</v>
      </c>
      <c r="F1204" s="27" t="s">
        <v>66</v>
      </c>
      <c r="G1204" s="27">
        <v>9</v>
      </c>
      <c r="H1204" s="27" t="s">
        <v>53</v>
      </c>
      <c r="I1204" s="27" t="s">
        <v>54</v>
      </c>
      <c r="J1204" s="27">
        <v>2005</v>
      </c>
      <c r="K1204" s="27" t="s">
        <v>1294</v>
      </c>
      <c r="L1204" s="27" t="s">
        <v>56</v>
      </c>
      <c r="M1204" s="27" t="s">
        <v>65</v>
      </c>
      <c r="N1204" s="27">
        <v>5</v>
      </c>
      <c r="O1204" s="27" t="s">
        <v>53</v>
      </c>
      <c r="P1204" s="27" t="s">
        <v>57</v>
      </c>
      <c r="Q1204" s="27">
        <v>2016</v>
      </c>
      <c r="R1204" s="27" t="s">
        <v>1352</v>
      </c>
      <c r="S1204" s="27" t="s">
        <v>53</v>
      </c>
      <c r="T1204" s="27"/>
      <c r="U1204" s="27"/>
      <c r="V1204" s="27" t="s">
        <v>1725</v>
      </c>
      <c r="W1204" s="27">
        <v>14.50019</v>
      </c>
      <c r="X1204" s="27">
        <v>-85.028850000000006</v>
      </c>
      <c r="Y1204" s="27" t="s">
        <v>1983</v>
      </c>
      <c r="Z1204" s="27" t="s">
        <v>1977</v>
      </c>
      <c r="AA1204" s="27" t="s">
        <v>1929</v>
      </c>
      <c r="AB1204" s="28">
        <f t="shared" si="146"/>
        <v>86.051000000000002</v>
      </c>
      <c r="AC1204" s="28">
        <f ca="1">[3]!RandTruncNormal(AB1204,VLOOKUP(Y1204,$AZ$1:$BD$4,4,FALSE),0,VLOOKUP(Y1204,$AZ$1:$BD$4,5,FALSE))</f>
        <v>63.443225082402357</v>
      </c>
      <c r="AD1204" s="28">
        <f t="shared" si="147"/>
        <v>57.815444444444445</v>
      </c>
      <c r="AE1204" s="28">
        <f ca="1">[3]!RandTruncNormal(AD1204,VLOOKUP(Y1204,$AZ$1:$BD$4,4,FALSE),0,VLOOKUP(Y1204,$AZ$1:$BD$4,5,FALSE))</f>
        <v>80.461283807703822</v>
      </c>
      <c r="AF1204" s="29">
        <f t="shared" si="144"/>
        <v>-0.44444444444444442</v>
      </c>
      <c r="AG1204" s="29">
        <f t="shared" si="145"/>
        <v>-0.44444444444444442</v>
      </c>
      <c r="AH1204" s="28">
        <f t="shared" si="151"/>
        <v>-28.235555555555553</v>
      </c>
      <c r="AI1204" s="28">
        <f t="shared" si="148"/>
        <v>-28.235555555555553</v>
      </c>
      <c r="AJ1204" s="13">
        <f t="shared" ca="1" si="149"/>
        <v>17.018058725301465</v>
      </c>
      <c r="AK1204" s="68">
        <v>0</v>
      </c>
      <c r="AL1204" s="68">
        <v>0</v>
      </c>
      <c r="AM1204" s="68" t="str">
        <f t="shared" si="150"/>
        <v>Non-Anthropogenic</v>
      </c>
      <c r="AO1204" s="68"/>
      <c r="AP1204" s="68"/>
      <c r="AY1204" s="68"/>
      <c r="AZ1204" s="68"/>
    </row>
    <row r="1205" spans="1:52">
      <c r="A1205" s="27">
        <v>2808</v>
      </c>
      <c r="B1205" s="27" t="s">
        <v>1726</v>
      </c>
      <c r="C1205" s="27" t="s">
        <v>1164</v>
      </c>
      <c r="D1205" s="27">
        <v>14.41545</v>
      </c>
      <c r="E1205" s="27">
        <v>-84.222260000000006</v>
      </c>
      <c r="F1205" s="27" t="s">
        <v>66</v>
      </c>
      <c r="G1205" s="27">
        <v>9</v>
      </c>
      <c r="H1205" s="27" t="s">
        <v>53</v>
      </c>
      <c r="I1205" s="27" t="s">
        <v>54</v>
      </c>
      <c r="J1205" s="27">
        <v>2005</v>
      </c>
      <c r="K1205" s="27" t="s">
        <v>1294</v>
      </c>
      <c r="L1205" s="27" t="s">
        <v>56</v>
      </c>
      <c r="M1205" s="27" t="s">
        <v>66</v>
      </c>
      <c r="N1205" s="27">
        <v>8</v>
      </c>
      <c r="O1205" s="27" t="s">
        <v>53</v>
      </c>
      <c r="P1205" s="27" t="s">
        <v>57</v>
      </c>
      <c r="Q1205" s="27">
        <v>2016</v>
      </c>
      <c r="R1205" s="27" t="s">
        <v>1333</v>
      </c>
      <c r="S1205" s="27" t="s">
        <v>53</v>
      </c>
      <c r="T1205" s="27"/>
      <c r="U1205" s="27"/>
      <c r="V1205" s="27" t="s">
        <v>1726</v>
      </c>
      <c r="W1205" s="27">
        <v>14.41545</v>
      </c>
      <c r="X1205" s="27">
        <v>-84.222260000000006</v>
      </c>
      <c r="Y1205" s="27" t="s">
        <v>1983</v>
      </c>
      <c r="Z1205" s="27" t="s">
        <v>1977</v>
      </c>
      <c r="AA1205" s="27" t="s">
        <v>1928</v>
      </c>
      <c r="AB1205" s="28">
        <f t="shared" si="146"/>
        <v>86.051000000000002</v>
      </c>
      <c r="AC1205" s="28">
        <f ca="1">[3]!RandTruncNormal(AB1205,VLOOKUP(Y1205,$AZ$1:$BD$4,4,FALSE),0,VLOOKUP(Y1205,$AZ$1:$BD$4,5,FALSE))</f>
        <v>34.404808081995306</v>
      </c>
      <c r="AD1205" s="28">
        <f t="shared" si="147"/>
        <v>78.992111111111114</v>
      </c>
      <c r="AE1205" s="28">
        <f ca="1">[3]!RandTruncNormal(AD1205,VLOOKUP(Y1205,$AZ$1:$BD$4,4,FALSE),0,VLOOKUP(Y1205,$AZ$1:$BD$4,5,FALSE))</f>
        <v>15.615653444154521</v>
      </c>
      <c r="AF1205" s="29">
        <f t="shared" si="144"/>
        <v>-0.1111111111111111</v>
      </c>
      <c r="AG1205" s="29">
        <f t="shared" si="145"/>
        <v>0</v>
      </c>
      <c r="AH1205" s="28">
        <f t="shared" si="151"/>
        <v>0</v>
      </c>
      <c r="AI1205" s="28">
        <f t="shared" si="148"/>
        <v>-7.0588888888888883</v>
      </c>
      <c r="AJ1205" s="13">
        <f t="shared" ca="1" si="149"/>
        <v>-18.789154637840785</v>
      </c>
      <c r="AK1205" s="68">
        <v>0</v>
      </c>
      <c r="AL1205" s="68">
        <v>1</v>
      </c>
      <c r="AM1205" s="68" t="str">
        <f t="shared" si="150"/>
        <v>Anthopogenic_roads</v>
      </c>
      <c r="AO1205" s="68"/>
      <c r="AP1205" s="68"/>
      <c r="AY1205" s="68"/>
      <c r="AZ1205" s="68"/>
    </row>
    <row r="1206" spans="1:52">
      <c r="A1206" s="27">
        <v>2809</v>
      </c>
      <c r="B1206" s="27" t="s">
        <v>1727</v>
      </c>
      <c r="C1206" s="27" t="s">
        <v>1164</v>
      </c>
      <c r="D1206" s="27">
        <v>14.414630000000001</v>
      </c>
      <c r="E1206" s="27">
        <v>-83.329689999999999</v>
      </c>
      <c r="F1206" s="27" t="s">
        <v>65</v>
      </c>
      <c r="G1206" s="27">
        <v>6</v>
      </c>
      <c r="H1206" s="27" t="s">
        <v>53</v>
      </c>
      <c r="I1206" s="27" t="s">
        <v>870</v>
      </c>
      <c r="J1206" s="27">
        <v>2005</v>
      </c>
      <c r="K1206" s="27"/>
      <c r="L1206" s="27" t="s">
        <v>56</v>
      </c>
      <c r="M1206" s="27" t="s">
        <v>66</v>
      </c>
      <c r="N1206" s="27">
        <v>8</v>
      </c>
      <c r="O1206" s="27" t="s">
        <v>53</v>
      </c>
      <c r="P1206" s="27" t="s">
        <v>57</v>
      </c>
      <c r="Q1206" s="27">
        <v>2016</v>
      </c>
      <c r="R1206" s="27" t="s">
        <v>1513</v>
      </c>
      <c r="S1206" s="27" t="s">
        <v>53</v>
      </c>
      <c r="T1206" s="27"/>
      <c r="U1206" s="27"/>
      <c r="V1206" s="27" t="s">
        <v>1727</v>
      </c>
      <c r="W1206" s="27">
        <v>14.414630000000001</v>
      </c>
      <c r="X1206" s="27">
        <v>-83.329689999999999</v>
      </c>
      <c r="Y1206" s="27" t="s">
        <v>1983</v>
      </c>
      <c r="Z1206" s="27" t="s">
        <v>1982</v>
      </c>
      <c r="AA1206" s="27" t="s">
        <v>1929</v>
      </c>
      <c r="AB1206" s="28">
        <f t="shared" si="146"/>
        <v>64.87433333333334</v>
      </c>
      <c r="AC1206" s="28">
        <f ca="1">[3]!RandTruncNormal(AB1206,VLOOKUP(Y1206,$AZ$1:$BD$4,4,FALSE),0,VLOOKUP(Y1206,$AZ$1:$BD$4,5,FALSE))</f>
        <v>15.91091654618547</v>
      </c>
      <c r="AD1206" s="28">
        <f t="shared" si="147"/>
        <v>78.992111111111114</v>
      </c>
      <c r="AE1206" s="28">
        <f ca="1">[3]!RandTruncNormal(AD1206,VLOOKUP(Y1206,$AZ$1:$BD$4,4,FALSE),0,VLOOKUP(Y1206,$AZ$1:$BD$4,5,FALSE))</f>
        <v>59.388008797064877</v>
      </c>
      <c r="AF1206" s="29">
        <f t="shared" si="144"/>
        <v>0.22222222222222221</v>
      </c>
      <c r="AG1206" s="29">
        <f t="shared" si="145"/>
        <v>0.22222222222222221</v>
      </c>
      <c r="AH1206" s="28">
        <f t="shared" si="151"/>
        <v>14.117777777777777</v>
      </c>
      <c r="AI1206" s="28">
        <f t="shared" si="148"/>
        <v>14.117777777777777</v>
      </c>
      <c r="AJ1206" s="13">
        <f t="shared" ca="1" si="149"/>
        <v>43.477092250879409</v>
      </c>
      <c r="AK1206" s="68">
        <v>0</v>
      </c>
      <c r="AL1206" s="68">
        <v>0</v>
      </c>
      <c r="AM1206" s="68" t="str">
        <f t="shared" si="150"/>
        <v>Non-Anthropogenic</v>
      </c>
      <c r="AO1206" s="68"/>
      <c r="AP1206" s="68"/>
      <c r="AY1206" s="68"/>
      <c r="AZ1206" s="68"/>
    </row>
    <row r="1207" spans="1:52">
      <c r="A1207" s="27">
        <v>2810</v>
      </c>
      <c r="B1207" s="27" t="s">
        <v>1728</v>
      </c>
      <c r="C1207" s="27" t="s">
        <v>1164</v>
      </c>
      <c r="D1207" s="27">
        <v>14.415509999999999</v>
      </c>
      <c r="E1207" s="27">
        <v>-84.477249999999998</v>
      </c>
      <c r="F1207" s="27" t="s">
        <v>66</v>
      </c>
      <c r="G1207" s="27">
        <v>9</v>
      </c>
      <c r="H1207" s="27" t="s">
        <v>53</v>
      </c>
      <c r="I1207" s="27" t="s">
        <v>54</v>
      </c>
      <c r="J1207" s="27">
        <v>2005</v>
      </c>
      <c r="K1207" s="27" t="s">
        <v>1219</v>
      </c>
      <c r="L1207" s="27" t="s">
        <v>56</v>
      </c>
      <c r="M1207" s="27" t="s">
        <v>66</v>
      </c>
      <c r="N1207" s="27">
        <v>7</v>
      </c>
      <c r="O1207" s="27" t="s">
        <v>53</v>
      </c>
      <c r="P1207" s="27" t="s">
        <v>57</v>
      </c>
      <c r="Q1207" s="27">
        <v>2016</v>
      </c>
      <c r="R1207" s="27" t="s">
        <v>1335</v>
      </c>
      <c r="S1207" s="27" t="s">
        <v>53</v>
      </c>
      <c r="T1207" s="27"/>
      <c r="U1207" s="27"/>
      <c r="V1207" s="27" t="s">
        <v>1728</v>
      </c>
      <c r="W1207" s="27">
        <v>14.415509999999999</v>
      </c>
      <c r="X1207" s="27">
        <v>-84.477249999999998</v>
      </c>
      <c r="Y1207" s="27" t="s">
        <v>1983</v>
      </c>
      <c r="Z1207" s="27" t="s">
        <v>1977</v>
      </c>
      <c r="AA1207" s="27" t="s">
        <v>1929</v>
      </c>
      <c r="AB1207" s="28">
        <f t="shared" si="146"/>
        <v>86.051000000000002</v>
      </c>
      <c r="AC1207" s="28">
        <f ca="1">[3]!RandTruncNormal(AB1207,VLOOKUP(Y1207,$AZ$1:$BD$4,4,FALSE),0,VLOOKUP(Y1207,$AZ$1:$BD$4,5,FALSE))</f>
        <v>99.399849832788277</v>
      </c>
      <c r="AD1207" s="28">
        <f t="shared" si="147"/>
        <v>71.933222222222227</v>
      </c>
      <c r="AE1207" s="28">
        <f ca="1">[3]!RandTruncNormal(AD1207,VLOOKUP(Y1207,$AZ$1:$BD$4,4,FALSE),0,VLOOKUP(Y1207,$AZ$1:$BD$4,5,FALSE))</f>
        <v>81.74714680217329</v>
      </c>
      <c r="AF1207" s="29">
        <f t="shared" si="144"/>
        <v>-0.22222222222222221</v>
      </c>
      <c r="AG1207" s="29">
        <f t="shared" si="145"/>
        <v>-0.22222222222222221</v>
      </c>
      <c r="AH1207" s="28">
        <f t="shared" si="151"/>
        <v>-14.117777777777777</v>
      </c>
      <c r="AI1207" s="28">
        <f t="shared" si="148"/>
        <v>-14.117777777777777</v>
      </c>
      <c r="AJ1207" s="13">
        <f t="shared" ca="1" si="149"/>
        <v>-17.652703030614987</v>
      </c>
      <c r="AK1207" s="68">
        <v>1</v>
      </c>
      <c r="AL1207" s="68">
        <v>0</v>
      </c>
      <c r="AM1207" s="68" t="str">
        <f t="shared" si="150"/>
        <v>Anthropogenic_rivers</v>
      </c>
      <c r="AO1207" s="68"/>
      <c r="AP1207" s="68"/>
      <c r="AY1207" s="68"/>
      <c r="AZ1207" s="68"/>
    </row>
    <row r="1208" spans="1:52">
      <c r="A1208" s="27">
        <v>2812</v>
      </c>
      <c r="B1208" s="27" t="s">
        <v>1729</v>
      </c>
      <c r="C1208" s="27" t="s">
        <v>1164</v>
      </c>
      <c r="D1208" s="27">
        <v>14.41554</v>
      </c>
      <c r="E1208" s="27">
        <v>-84.732249999999993</v>
      </c>
      <c r="F1208" s="27" t="s">
        <v>66</v>
      </c>
      <c r="G1208" s="27">
        <v>9</v>
      </c>
      <c r="H1208" s="27" t="s">
        <v>61</v>
      </c>
      <c r="I1208" s="27" t="s">
        <v>54</v>
      </c>
      <c r="J1208" s="27">
        <v>2005</v>
      </c>
      <c r="K1208" s="27" t="s">
        <v>1294</v>
      </c>
      <c r="L1208" s="27" t="s">
        <v>56</v>
      </c>
      <c r="M1208" s="27" t="s">
        <v>66</v>
      </c>
      <c r="N1208" s="27">
        <v>8</v>
      </c>
      <c r="O1208" s="27" t="s">
        <v>53</v>
      </c>
      <c r="P1208" s="27" t="s">
        <v>57</v>
      </c>
      <c r="Q1208" s="27">
        <v>2016</v>
      </c>
      <c r="R1208" s="27" t="s">
        <v>1328</v>
      </c>
      <c r="S1208" s="27" t="s">
        <v>53</v>
      </c>
      <c r="T1208" s="27"/>
      <c r="U1208" s="27"/>
      <c r="V1208" s="27" t="s">
        <v>1729</v>
      </c>
      <c r="W1208" s="27">
        <v>14.41554</v>
      </c>
      <c r="X1208" s="27">
        <v>-84.732249999999993</v>
      </c>
      <c r="Y1208" s="27" t="s">
        <v>1983</v>
      </c>
      <c r="Z1208" s="27" t="s">
        <v>1977</v>
      </c>
      <c r="AA1208" s="27" t="s">
        <v>1929</v>
      </c>
      <c r="AB1208" s="28">
        <f t="shared" si="146"/>
        <v>86.051000000000002</v>
      </c>
      <c r="AC1208" s="28">
        <f ca="1">[3]!RandTruncNormal(AB1208,VLOOKUP(Y1208,$AZ$1:$BD$4,4,FALSE),0,VLOOKUP(Y1208,$AZ$1:$BD$4,5,FALSE))</f>
        <v>88.802183463988541</v>
      </c>
      <c r="AD1208" s="28">
        <f t="shared" si="147"/>
        <v>78.992111111111114</v>
      </c>
      <c r="AE1208" s="28">
        <f ca="1">[3]!RandTruncNormal(AD1208,VLOOKUP(Y1208,$AZ$1:$BD$4,4,FALSE),0,VLOOKUP(Y1208,$AZ$1:$BD$4,5,FALSE))</f>
        <v>36.67447497748536</v>
      </c>
      <c r="AF1208" s="29">
        <f t="shared" si="144"/>
        <v>-0.1111111111111111</v>
      </c>
      <c r="AG1208" s="29">
        <f t="shared" si="145"/>
        <v>0</v>
      </c>
      <c r="AH1208" s="28">
        <f t="shared" si="151"/>
        <v>0</v>
      </c>
      <c r="AI1208" s="28">
        <f t="shared" si="148"/>
        <v>-7.0588888888888883</v>
      </c>
      <c r="AJ1208" s="13">
        <f t="shared" ca="1" si="149"/>
        <v>-52.127708486503181</v>
      </c>
      <c r="AK1208" s="68">
        <v>1</v>
      </c>
      <c r="AL1208" s="68">
        <v>0</v>
      </c>
      <c r="AM1208" s="68" t="str">
        <f t="shared" si="150"/>
        <v>Anthropogenic_rivers</v>
      </c>
      <c r="AO1208" s="68"/>
      <c r="AP1208" s="68"/>
      <c r="AY1208" s="68"/>
      <c r="AZ1208" s="68"/>
    </row>
    <row r="1209" spans="1:52">
      <c r="A1209" s="27">
        <v>2813</v>
      </c>
      <c r="B1209" s="27" t="s">
        <v>1730</v>
      </c>
      <c r="C1209" s="27" t="s">
        <v>1164</v>
      </c>
      <c r="D1209" s="27">
        <v>14.414820000000001</v>
      </c>
      <c r="E1209" s="27">
        <v>-83.839659999999995</v>
      </c>
      <c r="F1209" s="27" t="s">
        <v>68</v>
      </c>
      <c r="G1209" s="27">
        <v>6</v>
      </c>
      <c r="H1209" s="27" t="s">
        <v>56</v>
      </c>
      <c r="I1209" s="27" t="s">
        <v>54</v>
      </c>
      <c r="J1209" s="27">
        <v>2005</v>
      </c>
      <c r="K1209" s="27" t="s">
        <v>1219</v>
      </c>
      <c r="L1209" s="27" t="s">
        <v>56</v>
      </c>
      <c r="M1209" s="27" t="s">
        <v>70</v>
      </c>
      <c r="N1209" s="27">
        <v>8</v>
      </c>
      <c r="O1209" s="27" t="s">
        <v>53</v>
      </c>
      <c r="P1209" s="27" t="s">
        <v>57</v>
      </c>
      <c r="Q1209" s="27">
        <v>2016</v>
      </c>
      <c r="R1209" s="27" t="s">
        <v>1708</v>
      </c>
      <c r="S1209" s="27" t="s">
        <v>53</v>
      </c>
      <c r="T1209" s="27"/>
      <c r="U1209" s="27"/>
      <c r="V1209" s="27" t="s">
        <v>1730</v>
      </c>
      <c r="W1209" s="27">
        <v>14.414820000000001</v>
      </c>
      <c r="X1209" s="27">
        <v>-83.839659999999995</v>
      </c>
      <c r="Y1209" s="27" t="s">
        <v>1976</v>
      </c>
      <c r="Z1209" s="27" t="s">
        <v>1982</v>
      </c>
      <c r="AA1209" s="27" t="s">
        <v>1929</v>
      </c>
      <c r="AB1209" s="28">
        <f t="shared" si="146"/>
        <v>23.308866666666663</v>
      </c>
      <c r="AC1209" s="28">
        <f ca="1">[3]!RandTruncNormal(AB1209,VLOOKUP(Y1209,$AZ$1:$BD$4,4,FALSE),0,VLOOKUP(Y1209,$AZ$1:$BD$4,5,FALSE))</f>
        <v>64.337496565913781</v>
      </c>
      <c r="AD1209" s="28">
        <f t="shared" si="147"/>
        <v>31.078488888888884</v>
      </c>
      <c r="AE1209" s="28">
        <f ca="1">[3]!RandTruncNormal(AD1209,VLOOKUP(Y1209,$AZ$1:$BD$4,4,FALSE),0,VLOOKUP(Y1209,$AZ$1:$BD$4,5,FALSE))</f>
        <v>47.267942593723262</v>
      </c>
      <c r="AF1209" s="29">
        <f t="shared" si="144"/>
        <v>0.22222222222222221</v>
      </c>
      <c r="AG1209" s="29">
        <f t="shared" si="145"/>
        <v>0.22222222222222221</v>
      </c>
      <c r="AH1209" s="28">
        <f t="shared" si="151"/>
        <v>7.7696222222222211</v>
      </c>
      <c r="AI1209" s="28">
        <f t="shared" si="148"/>
        <v>7.7696222222222211</v>
      </c>
      <c r="AJ1209" s="13">
        <f t="shared" ca="1" si="149"/>
        <v>-17.069553972190519</v>
      </c>
      <c r="AK1209" s="68">
        <v>0</v>
      </c>
      <c r="AL1209" s="68">
        <v>0</v>
      </c>
      <c r="AM1209" s="68" t="str">
        <f t="shared" si="150"/>
        <v>Non-Anthropogenic</v>
      </c>
      <c r="AO1209" s="68"/>
      <c r="AP1209" s="68"/>
      <c r="AY1209" s="68"/>
      <c r="AZ1209" s="68"/>
    </row>
    <row r="1210" spans="1:52">
      <c r="A1210" s="27">
        <v>2814</v>
      </c>
      <c r="B1210" s="27" t="s">
        <v>1731</v>
      </c>
      <c r="C1210" s="27" t="s">
        <v>1164</v>
      </c>
      <c r="D1210" s="27">
        <v>14.4156</v>
      </c>
      <c r="E1210" s="27">
        <v>-84.987250000000003</v>
      </c>
      <c r="F1210" s="27" t="s">
        <v>65</v>
      </c>
      <c r="G1210" s="27">
        <v>6</v>
      </c>
      <c r="H1210" s="27" t="s">
        <v>53</v>
      </c>
      <c r="I1210" s="27" t="s">
        <v>54</v>
      </c>
      <c r="J1210" s="27">
        <v>2005</v>
      </c>
      <c r="K1210" s="27" t="s">
        <v>1219</v>
      </c>
      <c r="L1210" s="27" t="s">
        <v>56</v>
      </c>
      <c r="M1210" s="27" t="s">
        <v>65</v>
      </c>
      <c r="N1210" s="27">
        <v>5</v>
      </c>
      <c r="O1210" s="27" t="s">
        <v>61</v>
      </c>
      <c r="P1210" s="27" t="s">
        <v>57</v>
      </c>
      <c r="Q1210" s="27">
        <v>2016</v>
      </c>
      <c r="R1210" s="27"/>
      <c r="S1210" s="27" t="s">
        <v>53</v>
      </c>
      <c r="T1210" s="27"/>
      <c r="U1210" s="27"/>
      <c r="V1210" s="27" t="s">
        <v>1731</v>
      </c>
      <c r="W1210" s="27">
        <v>14.4156</v>
      </c>
      <c r="X1210" s="27">
        <v>-84.987250000000003</v>
      </c>
      <c r="Y1210" s="27" t="s">
        <v>1983</v>
      </c>
      <c r="Z1210" s="27" t="s">
        <v>1977</v>
      </c>
      <c r="AA1210" s="27" t="s">
        <v>1929</v>
      </c>
      <c r="AB1210" s="28">
        <f t="shared" si="146"/>
        <v>64.87433333333334</v>
      </c>
      <c r="AC1210" s="28">
        <f ca="1">[3]!RandTruncNormal(AB1210,VLOOKUP(Y1210,$AZ$1:$BD$4,4,FALSE),0,VLOOKUP(Y1210,$AZ$1:$BD$4,5,FALSE))</f>
        <v>83.49358314696218</v>
      </c>
      <c r="AD1210" s="28">
        <f t="shared" si="147"/>
        <v>57.815444444444445</v>
      </c>
      <c r="AE1210" s="28">
        <f ca="1">[3]!RandTruncNormal(AD1210,VLOOKUP(Y1210,$AZ$1:$BD$4,4,FALSE),0,VLOOKUP(Y1210,$AZ$1:$BD$4,5,FALSE))</f>
        <v>73.451293611345221</v>
      </c>
      <c r="AF1210" s="29">
        <f t="shared" si="144"/>
        <v>-0.1111111111111111</v>
      </c>
      <c r="AG1210" s="29">
        <f t="shared" si="145"/>
        <v>0</v>
      </c>
      <c r="AH1210" s="28">
        <f t="shared" si="151"/>
        <v>0</v>
      </c>
      <c r="AI1210" s="28">
        <f t="shared" si="148"/>
        <v>-7.0588888888888883</v>
      </c>
      <c r="AJ1210" s="13">
        <f t="shared" ca="1" si="149"/>
        <v>-10.042289535616959</v>
      </c>
      <c r="AK1210" s="68">
        <v>1</v>
      </c>
      <c r="AL1210" s="68">
        <v>0</v>
      </c>
      <c r="AM1210" s="68" t="str">
        <f t="shared" si="150"/>
        <v>Anthropogenic_rivers</v>
      </c>
      <c r="AO1210" s="68"/>
      <c r="AP1210" s="68"/>
      <c r="AY1210" s="68"/>
      <c r="AZ1210" s="68"/>
    </row>
    <row r="1211" spans="1:52">
      <c r="A1211" s="27">
        <v>2815</v>
      </c>
      <c r="B1211" s="27" t="s">
        <v>1732</v>
      </c>
      <c r="C1211" s="27" t="s">
        <v>1164</v>
      </c>
      <c r="D1211" s="27">
        <v>10.93103</v>
      </c>
      <c r="E1211" s="27">
        <v>-83.924009999999996</v>
      </c>
      <c r="F1211" s="27" t="s">
        <v>66</v>
      </c>
      <c r="G1211" s="27">
        <v>9</v>
      </c>
      <c r="H1211" s="27" t="s">
        <v>53</v>
      </c>
      <c r="I1211" s="27" t="s">
        <v>54</v>
      </c>
      <c r="J1211" s="27">
        <v>2005</v>
      </c>
      <c r="K1211" s="27" t="s">
        <v>820</v>
      </c>
      <c r="L1211" s="27" t="s">
        <v>56</v>
      </c>
      <c r="M1211" s="27" t="s">
        <v>65</v>
      </c>
      <c r="N1211" s="27">
        <v>6</v>
      </c>
      <c r="O1211" s="27" t="s">
        <v>56</v>
      </c>
      <c r="P1211" s="27" t="s">
        <v>57</v>
      </c>
      <c r="Q1211" s="27">
        <v>2016</v>
      </c>
      <c r="R1211" s="27" t="s">
        <v>1293</v>
      </c>
      <c r="S1211" s="27" t="s">
        <v>53</v>
      </c>
      <c r="T1211" s="27"/>
      <c r="U1211" s="27"/>
      <c r="V1211" s="27" t="s">
        <v>1732</v>
      </c>
      <c r="W1211" s="27">
        <v>10.93103</v>
      </c>
      <c r="X1211" s="27">
        <v>-83.924009999999996</v>
      </c>
      <c r="Y1211" s="27" t="s">
        <v>1983</v>
      </c>
      <c r="Z1211" s="27" t="s">
        <v>1977</v>
      </c>
      <c r="AA1211" s="27" t="s">
        <v>1929</v>
      </c>
      <c r="AB1211" s="28">
        <f t="shared" si="146"/>
        <v>86.051000000000002</v>
      </c>
      <c r="AC1211" s="28">
        <f ca="1">[3]!RandTruncNormal(AB1211,VLOOKUP(Y1211,$AZ$1:$BD$4,4,FALSE),0,VLOOKUP(Y1211,$AZ$1:$BD$4,5,FALSE))</f>
        <v>80.582172774588884</v>
      </c>
      <c r="AD1211" s="28">
        <f t="shared" si="147"/>
        <v>64.87433333333334</v>
      </c>
      <c r="AE1211" s="28">
        <f ca="1">[3]!RandTruncNormal(AD1211,VLOOKUP(Y1211,$AZ$1:$BD$4,4,FALSE),0,VLOOKUP(Y1211,$AZ$1:$BD$4,5,FALSE))</f>
        <v>118.95612990501765</v>
      </c>
      <c r="AF1211" s="29">
        <f t="shared" si="144"/>
        <v>-0.33333333333333331</v>
      </c>
      <c r="AG1211" s="29">
        <f t="shared" si="145"/>
        <v>-0.33333333333333331</v>
      </c>
      <c r="AH1211" s="28">
        <f t="shared" si="151"/>
        <v>-21.176666666666666</v>
      </c>
      <c r="AI1211" s="28">
        <f t="shared" si="148"/>
        <v>-21.176666666666666</v>
      </c>
      <c r="AJ1211" s="13">
        <f t="shared" ca="1" si="149"/>
        <v>38.373957130428764</v>
      </c>
      <c r="AK1211" s="68">
        <v>1</v>
      </c>
      <c r="AL1211" s="68">
        <v>0</v>
      </c>
      <c r="AM1211" s="68" t="str">
        <f t="shared" si="150"/>
        <v>Anthropogenic_rivers</v>
      </c>
      <c r="AO1211" s="68"/>
      <c r="AP1211" s="68"/>
      <c r="AY1211" s="68"/>
      <c r="AZ1211" s="68"/>
    </row>
    <row r="1212" spans="1:52">
      <c r="A1212" s="27">
        <v>2819</v>
      </c>
      <c r="B1212" s="27" t="s">
        <v>1733</v>
      </c>
      <c r="C1212" s="27" t="s">
        <v>1164</v>
      </c>
      <c r="D1212" s="27">
        <v>14.41494</v>
      </c>
      <c r="E1212" s="27">
        <v>-84.179640000000006</v>
      </c>
      <c r="F1212" s="27" t="s">
        <v>66</v>
      </c>
      <c r="G1212" s="27">
        <v>9</v>
      </c>
      <c r="H1212" s="27" t="s">
        <v>53</v>
      </c>
      <c r="I1212" s="27" t="s">
        <v>54</v>
      </c>
      <c r="J1212" s="27">
        <v>2005</v>
      </c>
      <c r="K1212" s="27" t="s">
        <v>1294</v>
      </c>
      <c r="L1212" s="27" t="s">
        <v>56</v>
      </c>
      <c r="M1212" s="27" t="s">
        <v>66</v>
      </c>
      <c r="N1212" s="27">
        <v>7</v>
      </c>
      <c r="O1212" s="27" t="s">
        <v>56</v>
      </c>
      <c r="P1212" s="27" t="s">
        <v>57</v>
      </c>
      <c r="Q1212" s="27">
        <v>2016</v>
      </c>
      <c r="R1212" s="27" t="s">
        <v>1333</v>
      </c>
      <c r="S1212" s="27" t="s">
        <v>53</v>
      </c>
      <c r="T1212" s="27"/>
      <c r="U1212" s="27"/>
      <c r="V1212" s="27" t="s">
        <v>1733</v>
      </c>
      <c r="W1212" s="27">
        <v>14.41494</v>
      </c>
      <c r="X1212" s="27">
        <v>-84.179640000000006</v>
      </c>
      <c r="Y1212" s="27" t="s">
        <v>1983</v>
      </c>
      <c r="Z1212" s="27" t="s">
        <v>1977</v>
      </c>
      <c r="AA1212" s="27" t="s">
        <v>1929</v>
      </c>
      <c r="AB1212" s="28">
        <f t="shared" si="146"/>
        <v>86.051000000000002</v>
      </c>
      <c r="AC1212" s="28">
        <f ca="1">[3]!RandTruncNormal(AB1212,VLOOKUP(Y1212,$AZ$1:$BD$4,4,FALSE),0,VLOOKUP(Y1212,$AZ$1:$BD$4,5,FALSE))</f>
        <v>81.592458650194814</v>
      </c>
      <c r="AD1212" s="28">
        <f t="shared" si="147"/>
        <v>71.933222222222227</v>
      </c>
      <c r="AE1212" s="28">
        <f ca="1">[3]!RandTruncNormal(AD1212,VLOOKUP(Y1212,$AZ$1:$BD$4,4,FALSE),0,VLOOKUP(Y1212,$AZ$1:$BD$4,5,FALSE))</f>
        <v>10.20539556418727</v>
      </c>
      <c r="AF1212" s="29">
        <f t="shared" si="144"/>
        <v>-0.22222222222222221</v>
      </c>
      <c r="AG1212" s="29">
        <f t="shared" si="145"/>
        <v>-0.22222222222222221</v>
      </c>
      <c r="AH1212" s="28">
        <f t="shared" si="151"/>
        <v>-14.117777777777777</v>
      </c>
      <c r="AI1212" s="28">
        <f t="shared" si="148"/>
        <v>-14.117777777777777</v>
      </c>
      <c r="AJ1212" s="13">
        <f t="shared" ca="1" si="149"/>
        <v>-71.387063086007544</v>
      </c>
      <c r="AK1212" s="68">
        <v>0</v>
      </c>
      <c r="AL1212" s="68">
        <v>0</v>
      </c>
      <c r="AM1212" s="68" t="str">
        <f t="shared" si="150"/>
        <v>Non-Anthropogenic</v>
      </c>
      <c r="AO1212" s="68"/>
      <c r="AP1212" s="68"/>
      <c r="AY1212" s="68"/>
      <c r="AZ1212" s="68"/>
    </row>
    <row r="1213" spans="1:52">
      <c r="A1213" s="27">
        <v>2820</v>
      </c>
      <c r="B1213" s="27" t="s">
        <v>1734</v>
      </c>
      <c r="C1213" s="27" t="s">
        <v>1164</v>
      </c>
      <c r="D1213" s="27">
        <v>14.33018</v>
      </c>
      <c r="E1213" s="27">
        <v>-83.54101</v>
      </c>
      <c r="F1213" s="27" t="s">
        <v>66</v>
      </c>
      <c r="G1213" s="27">
        <v>8</v>
      </c>
      <c r="H1213" s="27" t="s">
        <v>53</v>
      </c>
      <c r="I1213" s="27" t="s">
        <v>54</v>
      </c>
      <c r="J1213" s="27">
        <v>2005</v>
      </c>
      <c r="K1213" s="27" t="s">
        <v>1219</v>
      </c>
      <c r="L1213" s="27" t="s">
        <v>56</v>
      </c>
      <c r="M1213" s="27" t="s">
        <v>66</v>
      </c>
      <c r="N1213" s="27">
        <v>8</v>
      </c>
      <c r="O1213" s="27" t="s">
        <v>53</v>
      </c>
      <c r="P1213" s="27" t="s">
        <v>57</v>
      </c>
      <c r="Q1213" s="27">
        <v>2016</v>
      </c>
      <c r="R1213" s="27" t="s">
        <v>1328</v>
      </c>
      <c r="S1213" s="27" t="s">
        <v>53</v>
      </c>
      <c r="T1213" s="27"/>
      <c r="U1213" s="27"/>
      <c r="V1213" s="27" t="s">
        <v>1734</v>
      </c>
      <c r="W1213" s="27">
        <v>14.33018</v>
      </c>
      <c r="X1213" s="27">
        <v>-83.54101</v>
      </c>
      <c r="Y1213" s="27" t="s">
        <v>1983</v>
      </c>
      <c r="Z1213" s="27" t="s">
        <v>1979</v>
      </c>
      <c r="AA1213" s="27" t="s">
        <v>1929</v>
      </c>
      <c r="AB1213" s="28">
        <f t="shared" si="146"/>
        <v>78.992111111111114</v>
      </c>
      <c r="AC1213" s="28">
        <f ca="1">[3]!RandTruncNormal(AB1213,VLOOKUP(Y1213,$AZ$1:$BD$4,4,FALSE),0,VLOOKUP(Y1213,$AZ$1:$BD$4,5,FALSE))</f>
        <v>66.762887393735127</v>
      </c>
      <c r="AD1213" s="28">
        <f t="shared" si="147"/>
        <v>78.992111111111114</v>
      </c>
      <c r="AE1213" s="28">
        <f ca="1">[3]!RandTruncNormal(AD1213,VLOOKUP(Y1213,$AZ$1:$BD$4,4,FALSE),0,VLOOKUP(Y1213,$AZ$1:$BD$4,5,FALSE))</f>
        <v>90.946765097296236</v>
      </c>
      <c r="AF1213" s="29">
        <f t="shared" si="144"/>
        <v>0</v>
      </c>
      <c r="AG1213" s="29">
        <f t="shared" si="145"/>
        <v>0</v>
      </c>
      <c r="AH1213" s="28">
        <f t="shared" si="151"/>
        <v>0</v>
      </c>
      <c r="AI1213" s="28">
        <f t="shared" si="148"/>
        <v>0</v>
      </c>
      <c r="AJ1213" s="13">
        <f t="shared" ca="1" si="149"/>
        <v>24.183877703561109</v>
      </c>
      <c r="AK1213" s="68">
        <v>0</v>
      </c>
      <c r="AL1213" s="68">
        <v>0</v>
      </c>
      <c r="AM1213" s="68" t="str">
        <f t="shared" si="150"/>
        <v>Non-Anthropogenic</v>
      </c>
      <c r="AO1213" s="68"/>
      <c r="AP1213" s="68"/>
      <c r="AY1213" s="68"/>
      <c r="AZ1213" s="68"/>
    </row>
    <row r="1214" spans="1:52">
      <c r="A1214" s="27">
        <v>2821</v>
      </c>
      <c r="B1214" s="27" t="s">
        <v>1735</v>
      </c>
      <c r="C1214" s="27" t="s">
        <v>1164</v>
      </c>
      <c r="D1214" s="27">
        <v>14.415940000000001</v>
      </c>
      <c r="E1214" s="27">
        <v>-84.434889999999996</v>
      </c>
      <c r="F1214" s="27" t="s">
        <v>66</v>
      </c>
      <c r="G1214" s="27">
        <v>9</v>
      </c>
      <c r="H1214" s="27" t="s">
        <v>53</v>
      </c>
      <c r="I1214" s="27" t="s">
        <v>54</v>
      </c>
      <c r="J1214" s="27">
        <v>2005</v>
      </c>
      <c r="K1214" s="27" t="s">
        <v>1219</v>
      </c>
      <c r="L1214" s="27" t="s">
        <v>56</v>
      </c>
      <c r="M1214" s="27" t="s">
        <v>66</v>
      </c>
      <c r="N1214" s="27">
        <v>9</v>
      </c>
      <c r="O1214" s="27" t="s">
        <v>53</v>
      </c>
      <c r="P1214" s="27" t="s">
        <v>57</v>
      </c>
      <c r="Q1214" s="27">
        <v>2016</v>
      </c>
      <c r="R1214" s="27" t="s">
        <v>1335</v>
      </c>
      <c r="S1214" s="27" t="s">
        <v>53</v>
      </c>
      <c r="T1214" s="27"/>
      <c r="U1214" s="27"/>
      <c r="V1214" s="27" t="s">
        <v>1735</v>
      </c>
      <c r="W1214" s="27">
        <v>14.415940000000001</v>
      </c>
      <c r="X1214" s="27">
        <v>-84.434889999999996</v>
      </c>
      <c r="Y1214" s="27" t="s">
        <v>1983</v>
      </c>
      <c r="Z1214" s="27" t="s">
        <v>1979</v>
      </c>
      <c r="AA1214" s="27" t="s">
        <v>1929</v>
      </c>
      <c r="AB1214" s="28">
        <f t="shared" si="146"/>
        <v>86.051000000000002</v>
      </c>
      <c r="AC1214" s="28">
        <f ca="1">[3]!RandTruncNormal(AB1214,VLOOKUP(Y1214,$AZ$1:$BD$4,4,FALSE),0,VLOOKUP(Y1214,$AZ$1:$BD$4,5,FALSE))</f>
        <v>40.941143237983979</v>
      </c>
      <c r="AD1214" s="28">
        <f t="shared" si="147"/>
        <v>86.051000000000002</v>
      </c>
      <c r="AE1214" s="28">
        <f ca="1">[3]!RandTruncNormal(AD1214,VLOOKUP(Y1214,$AZ$1:$BD$4,4,FALSE),0,VLOOKUP(Y1214,$AZ$1:$BD$4,5,FALSE))</f>
        <v>88.194233908702401</v>
      </c>
      <c r="AF1214" s="29">
        <f t="shared" si="144"/>
        <v>0</v>
      </c>
      <c r="AG1214" s="29">
        <f t="shared" si="145"/>
        <v>0</v>
      </c>
      <c r="AH1214" s="28">
        <f t="shared" si="151"/>
        <v>0</v>
      </c>
      <c r="AI1214" s="28">
        <f t="shared" si="148"/>
        <v>0</v>
      </c>
      <c r="AJ1214" s="13">
        <f t="shared" ca="1" si="149"/>
        <v>47.253090670718422</v>
      </c>
      <c r="AK1214" s="68">
        <v>0</v>
      </c>
      <c r="AL1214" s="68">
        <v>0</v>
      </c>
      <c r="AM1214" s="68" t="str">
        <f t="shared" si="150"/>
        <v>Non-Anthropogenic</v>
      </c>
      <c r="AO1214" s="68"/>
      <c r="AP1214" s="68"/>
      <c r="AY1214" s="68"/>
      <c r="AZ1214" s="68"/>
    </row>
    <row r="1215" spans="1:52">
      <c r="A1215" s="27">
        <v>2823</v>
      </c>
      <c r="B1215" s="27" t="s">
        <v>1736</v>
      </c>
      <c r="C1215" s="27" t="s">
        <v>1164</v>
      </c>
      <c r="D1215" s="27">
        <v>14.41513</v>
      </c>
      <c r="E1215" s="27">
        <v>-84.689610000000002</v>
      </c>
      <c r="F1215" s="27" t="s">
        <v>66</v>
      </c>
      <c r="G1215" s="27">
        <v>9</v>
      </c>
      <c r="H1215" s="27" t="s">
        <v>53</v>
      </c>
      <c r="I1215" s="27" t="s">
        <v>54</v>
      </c>
      <c r="J1215" s="27">
        <v>2005</v>
      </c>
      <c r="K1215" s="27" t="s">
        <v>1219</v>
      </c>
      <c r="L1215" s="27" t="s">
        <v>56</v>
      </c>
      <c r="M1215" s="27" t="s">
        <v>66</v>
      </c>
      <c r="N1215" s="27">
        <v>9</v>
      </c>
      <c r="O1215" s="27" t="s">
        <v>53</v>
      </c>
      <c r="P1215" s="27" t="s">
        <v>57</v>
      </c>
      <c r="Q1215" s="27">
        <v>2015</v>
      </c>
      <c r="R1215" s="27" t="s">
        <v>1337</v>
      </c>
      <c r="S1215" s="27" t="s">
        <v>53</v>
      </c>
      <c r="T1215" s="27"/>
      <c r="U1215" s="27"/>
      <c r="V1215" s="27" t="s">
        <v>1736</v>
      </c>
      <c r="W1215" s="27">
        <v>14.41513</v>
      </c>
      <c r="X1215" s="27">
        <v>-84.689610000000002</v>
      </c>
      <c r="Y1215" s="27" t="s">
        <v>1983</v>
      </c>
      <c r="Z1215" s="27" t="s">
        <v>1979</v>
      </c>
      <c r="AA1215" s="27" t="s">
        <v>1929</v>
      </c>
      <c r="AB1215" s="28">
        <f t="shared" si="146"/>
        <v>86.051000000000002</v>
      </c>
      <c r="AC1215" s="28">
        <f ca="1">[3]!RandTruncNormal(AB1215,VLOOKUP(Y1215,$AZ$1:$BD$4,4,FALSE),0,VLOOKUP(Y1215,$AZ$1:$BD$4,5,FALSE))</f>
        <v>122.563124504526</v>
      </c>
      <c r="AD1215" s="28">
        <f t="shared" si="147"/>
        <v>86.051000000000002</v>
      </c>
      <c r="AE1215" s="28">
        <f ca="1">[3]!RandTruncNormal(AD1215,VLOOKUP(Y1215,$AZ$1:$BD$4,4,FALSE),0,VLOOKUP(Y1215,$AZ$1:$BD$4,5,FALSE))</f>
        <v>78.471660843818256</v>
      </c>
      <c r="AF1215" s="29">
        <f t="shared" si="144"/>
        <v>0</v>
      </c>
      <c r="AG1215" s="29">
        <f t="shared" si="145"/>
        <v>0</v>
      </c>
      <c r="AH1215" s="28">
        <f t="shared" si="151"/>
        <v>0</v>
      </c>
      <c r="AI1215" s="28">
        <f t="shared" si="148"/>
        <v>0</v>
      </c>
      <c r="AJ1215" s="13">
        <f t="shared" ca="1" si="149"/>
        <v>-44.091463660707745</v>
      </c>
      <c r="AK1215" s="68">
        <v>0</v>
      </c>
      <c r="AL1215" s="68">
        <v>0</v>
      </c>
      <c r="AM1215" s="68" t="str">
        <f t="shared" si="150"/>
        <v>Non-Anthropogenic</v>
      </c>
      <c r="AO1215" s="68"/>
      <c r="AP1215" s="68"/>
      <c r="AY1215" s="68"/>
      <c r="AZ1215" s="68"/>
    </row>
    <row r="1216" spans="1:52">
      <c r="A1216" s="27">
        <v>2824</v>
      </c>
      <c r="B1216" s="27" t="s">
        <v>1737</v>
      </c>
      <c r="C1216" s="27" t="s">
        <v>1164</v>
      </c>
      <c r="D1216" s="27">
        <v>14.330310000000001</v>
      </c>
      <c r="E1216" s="27">
        <v>-84.051190000000005</v>
      </c>
      <c r="F1216" s="27" t="s">
        <v>66</v>
      </c>
      <c r="G1216" s="27">
        <v>9</v>
      </c>
      <c r="H1216" s="27" t="s">
        <v>53</v>
      </c>
      <c r="I1216" s="27" t="s">
        <v>54</v>
      </c>
      <c r="J1216" s="27">
        <v>2005</v>
      </c>
      <c r="K1216" s="27" t="s">
        <v>1219</v>
      </c>
      <c r="L1216" s="27" t="s">
        <v>56</v>
      </c>
      <c r="M1216" s="27" t="s">
        <v>66</v>
      </c>
      <c r="N1216" s="27">
        <v>9</v>
      </c>
      <c r="O1216" s="27" t="s">
        <v>53</v>
      </c>
      <c r="P1216" s="27" t="s">
        <v>57</v>
      </c>
      <c r="Q1216" s="27">
        <v>2016</v>
      </c>
      <c r="R1216" s="27" t="s">
        <v>1418</v>
      </c>
      <c r="S1216" s="27" t="s">
        <v>53</v>
      </c>
      <c r="T1216" s="27"/>
      <c r="U1216" s="27"/>
      <c r="V1216" s="27" t="s">
        <v>1737</v>
      </c>
      <c r="W1216" s="27">
        <v>14.330310000000001</v>
      </c>
      <c r="X1216" s="27">
        <v>-84.051190000000005</v>
      </c>
      <c r="Y1216" s="27" t="s">
        <v>1983</v>
      </c>
      <c r="Z1216" s="27" t="s">
        <v>1979</v>
      </c>
      <c r="AA1216" s="27" t="s">
        <v>1929</v>
      </c>
      <c r="AB1216" s="28">
        <f t="shared" si="146"/>
        <v>86.051000000000002</v>
      </c>
      <c r="AC1216" s="28">
        <f ca="1">[3]!RandTruncNormal(AB1216,VLOOKUP(Y1216,$AZ$1:$BD$4,4,FALSE),0,VLOOKUP(Y1216,$AZ$1:$BD$4,5,FALSE))</f>
        <v>59.939494120489968</v>
      </c>
      <c r="AD1216" s="28">
        <f t="shared" si="147"/>
        <v>86.051000000000002</v>
      </c>
      <c r="AE1216" s="28">
        <f ca="1">[3]!RandTruncNormal(AD1216,VLOOKUP(Y1216,$AZ$1:$BD$4,4,FALSE),0,VLOOKUP(Y1216,$AZ$1:$BD$4,5,FALSE))</f>
        <v>76.342810274858095</v>
      </c>
      <c r="AF1216" s="29">
        <f t="shared" si="144"/>
        <v>0</v>
      </c>
      <c r="AG1216" s="29">
        <f t="shared" si="145"/>
        <v>0</v>
      </c>
      <c r="AH1216" s="28">
        <f t="shared" si="151"/>
        <v>0</v>
      </c>
      <c r="AI1216" s="28">
        <f t="shared" si="148"/>
        <v>0</v>
      </c>
      <c r="AJ1216" s="13">
        <f t="shared" ca="1" si="149"/>
        <v>16.403316154368127</v>
      </c>
      <c r="AK1216" s="68">
        <v>0</v>
      </c>
      <c r="AL1216" s="68">
        <v>0</v>
      </c>
      <c r="AM1216" s="68" t="str">
        <f t="shared" si="150"/>
        <v>Non-Anthropogenic</v>
      </c>
      <c r="AO1216" s="68"/>
      <c r="AP1216" s="68"/>
      <c r="AY1216" s="68"/>
      <c r="AZ1216" s="68"/>
    </row>
    <row r="1217" spans="1:52">
      <c r="A1217" s="27">
        <v>2826</v>
      </c>
      <c r="B1217" s="27" t="s">
        <v>1738</v>
      </c>
      <c r="C1217" s="27" t="s">
        <v>1164</v>
      </c>
      <c r="D1217" s="27">
        <v>14.415940000000001</v>
      </c>
      <c r="E1217" s="27">
        <v>-84.944900000000004</v>
      </c>
      <c r="F1217" s="27" t="s">
        <v>66</v>
      </c>
      <c r="G1217" s="27">
        <v>9</v>
      </c>
      <c r="H1217" s="27" t="s">
        <v>53</v>
      </c>
      <c r="I1217" s="27" t="s">
        <v>54</v>
      </c>
      <c r="J1217" s="27">
        <v>2005</v>
      </c>
      <c r="K1217" s="27" t="s">
        <v>1219</v>
      </c>
      <c r="L1217" s="27" t="s">
        <v>56</v>
      </c>
      <c r="M1217" s="27" t="s">
        <v>66</v>
      </c>
      <c r="N1217" s="27">
        <v>8</v>
      </c>
      <c r="O1217" s="27" t="s">
        <v>53</v>
      </c>
      <c r="P1217" s="27" t="s">
        <v>57</v>
      </c>
      <c r="Q1217" s="27">
        <v>2015</v>
      </c>
      <c r="R1217" s="27" t="s">
        <v>1341</v>
      </c>
      <c r="S1217" s="27" t="s">
        <v>53</v>
      </c>
      <c r="T1217" s="27"/>
      <c r="U1217" s="27"/>
      <c r="V1217" s="27" t="s">
        <v>1738</v>
      </c>
      <c r="W1217" s="27">
        <v>14.415940000000001</v>
      </c>
      <c r="X1217" s="27">
        <v>-84.944900000000004</v>
      </c>
      <c r="Y1217" s="27" t="s">
        <v>1983</v>
      </c>
      <c r="Z1217" s="27" t="s">
        <v>1977</v>
      </c>
      <c r="AA1217" s="27" t="s">
        <v>1929</v>
      </c>
      <c r="AB1217" s="28">
        <f t="shared" si="146"/>
        <v>86.051000000000002</v>
      </c>
      <c r="AC1217" s="28">
        <f ca="1">[3]!RandTruncNormal(AB1217,VLOOKUP(Y1217,$AZ$1:$BD$4,4,FALSE),0,VLOOKUP(Y1217,$AZ$1:$BD$4,5,FALSE))</f>
        <v>56.781891592995926</v>
      </c>
      <c r="AD1217" s="28">
        <f t="shared" si="147"/>
        <v>78.992111111111114</v>
      </c>
      <c r="AE1217" s="28">
        <f ca="1">[3]!RandTruncNormal(AD1217,VLOOKUP(Y1217,$AZ$1:$BD$4,4,FALSE),0,VLOOKUP(Y1217,$AZ$1:$BD$4,5,FALSE))</f>
        <v>101.40540545951458</v>
      </c>
      <c r="AF1217" s="29">
        <f t="shared" si="144"/>
        <v>-0.1111111111111111</v>
      </c>
      <c r="AG1217" s="29">
        <f t="shared" si="145"/>
        <v>0</v>
      </c>
      <c r="AH1217" s="28">
        <f t="shared" si="151"/>
        <v>0</v>
      </c>
      <c r="AI1217" s="28">
        <f t="shared" si="148"/>
        <v>-7.0588888888888883</v>
      </c>
      <c r="AJ1217" s="13">
        <f t="shared" ca="1" si="149"/>
        <v>44.623513866518657</v>
      </c>
      <c r="AK1217" s="68">
        <v>0</v>
      </c>
      <c r="AL1217" s="68">
        <v>0</v>
      </c>
      <c r="AM1217" s="68" t="str">
        <f t="shared" si="150"/>
        <v>Non-Anthropogenic</v>
      </c>
      <c r="AO1217" s="68"/>
      <c r="AP1217" s="68"/>
      <c r="AY1217" s="68"/>
      <c r="AZ1217" s="68"/>
    </row>
    <row r="1218" spans="1:52">
      <c r="A1218" s="27">
        <v>2828</v>
      </c>
      <c r="B1218" s="27" t="s">
        <v>1739</v>
      </c>
      <c r="C1218" s="27" t="s">
        <v>1164</v>
      </c>
      <c r="D1218" s="27">
        <v>14.330780000000001</v>
      </c>
      <c r="E1218" s="27">
        <v>-83.413520000000005</v>
      </c>
      <c r="F1218" s="27" t="s">
        <v>68</v>
      </c>
      <c r="G1218" s="27">
        <v>5</v>
      </c>
      <c r="H1218" s="27" t="s">
        <v>53</v>
      </c>
      <c r="I1218" s="27" t="s">
        <v>54</v>
      </c>
      <c r="J1218" s="27">
        <v>2004</v>
      </c>
      <c r="K1218" s="27" t="s">
        <v>1327</v>
      </c>
      <c r="L1218" s="27" t="s">
        <v>56</v>
      </c>
      <c r="M1218" s="27" t="s">
        <v>70</v>
      </c>
      <c r="N1218" s="27">
        <v>8</v>
      </c>
      <c r="O1218" s="27" t="s">
        <v>53</v>
      </c>
      <c r="P1218" s="27" t="s">
        <v>57</v>
      </c>
      <c r="Q1218" s="27">
        <v>2016</v>
      </c>
      <c r="R1218" s="27" t="s">
        <v>1245</v>
      </c>
      <c r="S1218" s="27" t="s">
        <v>53</v>
      </c>
      <c r="T1218" s="27"/>
      <c r="U1218" s="27"/>
      <c r="V1218" s="27" t="s">
        <v>1739</v>
      </c>
      <c r="W1218" s="27">
        <v>14.330780000000001</v>
      </c>
      <c r="X1218" s="27">
        <v>-83.413520000000005</v>
      </c>
      <c r="Y1218" s="27" t="s">
        <v>1976</v>
      </c>
      <c r="Z1218" s="27" t="s">
        <v>1982</v>
      </c>
      <c r="AA1218" s="27" t="s">
        <v>1929</v>
      </c>
      <c r="AB1218" s="28">
        <f t="shared" si="146"/>
        <v>19.424055555555555</v>
      </c>
      <c r="AC1218" s="28">
        <f ca="1">[3]!RandTruncNormal(AB1218,VLOOKUP(Y1218,$AZ$1:$BD$4,4,FALSE),0,VLOOKUP(Y1218,$AZ$1:$BD$4,5,FALSE))</f>
        <v>42.42184758312596</v>
      </c>
      <c r="AD1218" s="28">
        <f t="shared" si="147"/>
        <v>31.078488888888884</v>
      </c>
      <c r="AE1218" s="28">
        <f ca="1">[3]!RandTruncNormal(AD1218,VLOOKUP(Y1218,$AZ$1:$BD$4,4,FALSE),0,VLOOKUP(Y1218,$AZ$1:$BD$4,5,FALSE))</f>
        <v>42.891427822909471</v>
      </c>
      <c r="AF1218" s="29">
        <f t="shared" ref="AF1218:AF1281" si="152">(N1218-G1218)/9</f>
        <v>0.33333333333333331</v>
      </c>
      <c r="AG1218" s="29">
        <f t="shared" ref="AG1218:AG1281" si="153">+IF(OR(AF1218=1/9,AF1218=-1/9,AF1218=0),0,AF1218)</f>
        <v>0.33333333333333331</v>
      </c>
      <c r="AH1218" s="28">
        <f t="shared" si="151"/>
        <v>11.654433333333332</v>
      </c>
      <c r="AI1218" s="28">
        <f t="shared" si="148"/>
        <v>11.654433333333332</v>
      </c>
      <c r="AJ1218" s="13">
        <f t="shared" ca="1" si="149"/>
        <v>0.46958023978351093</v>
      </c>
      <c r="AK1218" s="68">
        <v>0</v>
      </c>
      <c r="AL1218" s="68">
        <v>0</v>
      </c>
      <c r="AM1218" s="68" t="str">
        <f t="shared" si="150"/>
        <v>Non-Anthropogenic</v>
      </c>
      <c r="AO1218" s="68"/>
      <c r="AP1218" s="68"/>
      <c r="AY1218" s="68"/>
      <c r="AZ1218" s="68"/>
    </row>
    <row r="1219" spans="1:52">
      <c r="A1219" s="27">
        <v>2830</v>
      </c>
      <c r="B1219" s="27" t="s">
        <v>1741</v>
      </c>
      <c r="C1219" s="27" t="s">
        <v>1164</v>
      </c>
      <c r="D1219" s="27">
        <v>14.32963</v>
      </c>
      <c r="E1219" s="27">
        <v>-83.668480000000002</v>
      </c>
      <c r="F1219" s="27" t="s">
        <v>70</v>
      </c>
      <c r="G1219" s="27">
        <v>7</v>
      </c>
      <c r="H1219" s="27" t="s">
        <v>56</v>
      </c>
      <c r="I1219" s="27" t="s">
        <v>54</v>
      </c>
      <c r="J1219" s="27">
        <v>2004</v>
      </c>
      <c r="K1219" s="27" t="s">
        <v>1327</v>
      </c>
      <c r="L1219" s="27" t="s">
        <v>56</v>
      </c>
      <c r="M1219" s="27" t="s">
        <v>68</v>
      </c>
      <c r="N1219" s="27">
        <v>6</v>
      </c>
      <c r="O1219" s="27" t="s">
        <v>53</v>
      </c>
      <c r="P1219" s="27" t="s">
        <v>57</v>
      </c>
      <c r="Q1219" s="27">
        <v>2016</v>
      </c>
      <c r="R1219" s="27" t="s">
        <v>1708</v>
      </c>
      <c r="S1219" s="27" t="s">
        <v>53</v>
      </c>
      <c r="T1219" s="27"/>
      <c r="U1219" s="27"/>
      <c r="V1219" s="27" t="s">
        <v>1741</v>
      </c>
      <c r="W1219" s="27">
        <v>14.32963</v>
      </c>
      <c r="X1219" s="27">
        <v>-83.668480000000002</v>
      </c>
      <c r="Y1219" s="27" t="s">
        <v>1976</v>
      </c>
      <c r="Z1219" s="27" t="s">
        <v>1977</v>
      </c>
      <c r="AA1219" s="27" t="s">
        <v>1929</v>
      </c>
      <c r="AB1219" s="28">
        <f t="shared" ref="AB1219:AB1282" si="154">VLOOKUP(Y1219,$AZ$1:$BD$4,2,FALSE)*(G1219/9)+VLOOKUP(Y1219,$AZ$1:$BD$4,3,FALSE)</f>
        <v>27.193677777777776</v>
      </c>
      <c r="AC1219" s="28">
        <f ca="1">[3]!RandTruncNormal(AB1219,VLOOKUP(Y1219,$AZ$1:$BD$4,4,FALSE),0,VLOOKUP(Y1219,$AZ$1:$BD$4,5,FALSE))</f>
        <v>25.499324190553875</v>
      </c>
      <c r="AD1219" s="28">
        <f t="shared" ref="AD1219:AD1282" si="155">VLOOKUP(Y1219,$AZ$1:$BD$4,2,FALSE)*(N1219/9)+VLOOKUP(Y1219,$AZ$1:$BD$4,3,FALSE)</f>
        <v>23.308866666666663</v>
      </c>
      <c r="AE1219" s="28">
        <f ca="1">[3]!RandTruncNormal(AD1219,VLOOKUP(Y1219,$AZ$1:$BD$4,4,FALSE),0,VLOOKUP(Y1219,$AZ$1:$BD$4,5,FALSE))</f>
        <v>46.469713185476039</v>
      </c>
      <c r="AF1219" s="29">
        <f t="shared" si="152"/>
        <v>-0.1111111111111111</v>
      </c>
      <c r="AG1219" s="29">
        <f t="shared" si="153"/>
        <v>0</v>
      </c>
      <c r="AH1219" s="28">
        <f t="shared" si="151"/>
        <v>0</v>
      </c>
      <c r="AI1219" s="28">
        <f t="shared" ref="AI1219:AI1282" si="156">VLOOKUP(Y1219,$AZ$1:$BD$4,2,FALSE)*AF1219</f>
        <v>-3.8848111111111105</v>
      </c>
      <c r="AJ1219" s="13">
        <f t="shared" ref="AJ1219:AJ1282" ca="1" si="157">AE1219-AC1219</f>
        <v>20.970388994922164</v>
      </c>
      <c r="AK1219" s="68">
        <v>0</v>
      </c>
      <c r="AL1219" s="68">
        <v>0</v>
      </c>
      <c r="AM1219" s="68" t="str">
        <f t="shared" ref="AM1219:AM1282" si="158">IF(AND(AK1219=0,AL1219=0),"Non-Anthropogenic",IF(AND(AK1219=1,AL1219=0),"Anthropogenic_rivers",IF(AND(AK1219=0,AL1219=1),"Anthopogenic_roads",IF(AND(AK1219=1,AL1219=1),"Anthropogenic_roads_rivers",0))))</f>
        <v>Non-Anthropogenic</v>
      </c>
      <c r="AO1219" s="68"/>
      <c r="AP1219" s="68"/>
      <c r="AY1219" s="68"/>
      <c r="AZ1219" s="68"/>
    </row>
    <row r="1220" spans="1:52">
      <c r="A1220" s="27">
        <v>2831</v>
      </c>
      <c r="B1220" s="27" t="s">
        <v>1742</v>
      </c>
      <c r="C1220" s="27" t="s">
        <v>1164</v>
      </c>
      <c r="D1220" s="27">
        <v>14.33051</v>
      </c>
      <c r="E1220" s="27">
        <v>-84.816460000000006</v>
      </c>
      <c r="F1220" s="27" t="s">
        <v>66</v>
      </c>
      <c r="G1220" s="27">
        <v>8</v>
      </c>
      <c r="H1220" s="27" t="s">
        <v>56</v>
      </c>
      <c r="I1220" s="27" t="s">
        <v>54</v>
      </c>
      <c r="J1220" s="27">
        <v>2004</v>
      </c>
      <c r="K1220" s="27" t="s">
        <v>1327</v>
      </c>
      <c r="L1220" s="27" t="s">
        <v>56</v>
      </c>
      <c r="M1220" s="27" t="s">
        <v>66</v>
      </c>
      <c r="N1220" s="27">
        <v>7</v>
      </c>
      <c r="O1220" s="27" t="s">
        <v>53</v>
      </c>
      <c r="P1220" s="27" t="s">
        <v>57</v>
      </c>
      <c r="Q1220" s="27">
        <v>2016</v>
      </c>
      <c r="R1220" s="27" t="s">
        <v>1341</v>
      </c>
      <c r="S1220" s="27" t="s">
        <v>53</v>
      </c>
      <c r="T1220" s="27"/>
      <c r="U1220" s="27"/>
      <c r="V1220" s="27" t="s">
        <v>1742</v>
      </c>
      <c r="W1220" s="27">
        <v>14.33051</v>
      </c>
      <c r="X1220" s="27">
        <v>-84.816460000000006</v>
      </c>
      <c r="Y1220" s="27" t="s">
        <v>1983</v>
      </c>
      <c r="Z1220" s="27" t="s">
        <v>1977</v>
      </c>
      <c r="AA1220" s="27" t="s">
        <v>1929</v>
      </c>
      <c r="AB1220" s="28">
        <f t="shared" si="154"/>
        <v>78.992111111111114</v>
      </c>
      <c r="AC1220" s="28">
        <f ca="1">[3]!RandTruncNormal(AB1220,VLOOKUP(Y1220,$AZ$1:$BD$4,4,FALSE),0,VLOOKUP(Y1220,$AZ$1:$BD$4,5,FALSE))</f>
        <v>166.547744271422</v>
      </c>
      <c r="AD1220" s="28">
        <f t="shared" si="155"/>
        <v>71.933222222222227</v>
      </c>
      <c r="AE1220" s="28">
        <f ca="1">[3]!RandTruncNormal(AD1220,VLOOKUP(Y1220,$AZ$1:$BD$4,4,FALSE),0,VLOOKUP(Y1220,$AZ$1:$BD$4,5,FALSE))</f>
        <v>35.571228541278217</v>
      </c>
      <c r="AF1220" s="29">
        <f t="shared" si="152"/>
        <v>-0.1111111111111111</v>
      </c>
      <c r="AG1220" s="29">
        <f t="shared" si="153"/>
        <v>0</v>
      </c>
      <c r="AH1220" s="28">
        <f t="shared" ref="AH1220:AH1283" si="159">VLOOKUP(Y1220,$AZ$1:$BD$4,2,FALSE)*AG1220</f>
        <v>0</v>
      </c>
      <c r="AI1220" s="28">
        <f t="shared" si="156"/>
        <v>-7.0588888888888883</v>
      </c>
      <c r="AJ1220" s="13">
        <f t="shared" ca="1" si="157"/>
        <v>-130.97651573014377</v>
      </c>
      <c r="AK1220" s="68">
        <v>1</v>
      </c>
      <c r="AL1220" s="68">
        <v>0</v>
      </c>
      <c r="AM1220" s="68" t="str">
        <f t="shared" si="158"/>
        <v>Anthropogenic_rivers</v>
      </c>
      <c r="AO1220" s="68"/>
      <c r="AP1220" s="68"/>
      <c r="AY1220" s="68"/>
      <c r="AZ1220" s="68"/>
    </row>
    <row r="1221" spans="1:52">
      <c r="A1221" s="27">
        <v>2833</v>
      </c>
      <c r="B1221" s="27" t="s">
        <v>1743</v>
      </c>
      <c r="C1221" s="27" t="s">
        <v>1164</v>
      </c>
      <c r="D1221" s="27">
        <v>14.33056</v>
      </c>
      <c r="E1221" s="27">
        <v>-85.071560000000005</v>
      </c>
      <c r="F1221" s="27" t="s">
        <v>66</v>
      </c>
      <c r="G1221" s="27">
        <v>9</v>
      </c>
      <c r="H1221" s="27" t="s">
        <v>53</v>
      </c>
      <c r="I1221" s="27" t="s">
        <v>54</v>
      </c>
      <c r="J1221" s="27">
        <v>2005</v>
      </c>
      <c r="K1221" s="27" t="s">
        <v>1219</v>
      </c>
      <c r="L1221" s="27" t="s">
        <v>56</v>
      </c>
      <c r="M1221" s="27" t="s">
        <v>66</v>
      </c>
      <c r="N1221" s="27">
        <v>9</v>
      </c>
      <c r="O1221" s="27" t="s">
        <v>53</v>
      </c>
      <c r="P1221" s="27" t="s">
        <v>57</v>
      </c>
      <c r="Q1221" s="27">
        <v>2016</v>
      </c>
      <c r="R1221" s="27" t="s">
        <v>1352</v>
      </c>
      <c r="S1221" s="27" t="s">
        <v>53</v>
      </c>
      <c r="T1221" s="27"/>
      <c r="U1221" s="27"/>
      <c r="V1221" s="27" t="s">
        <v>1743</v>
      </c>
      <c r="W1221" s="27">
        <v>14.33056</v>
      </c>
      <c r="X1221" s="27">
        <v>-85.071560000000005</v>
      </c>
      <c r="Y1221" s="27" t="s">
        <v>1983</v>
      </c>
      <c r="Z1221" s="27" t="s">
        <v>1979</v>
      </c>
      <c r="AA1221" s="27" t="s">
        <v>1929</v>
      </c>
      <c r="AB1221" s="28">
        <f t="shared" si="154"/>
        <v>86.051000000000002</v>
      </c>
      <c r="AC1221" s="28">
        <f ca="1">[3]!RandTruncNormal(AB1221,VLOOKUP(Y1221,$AZ$1:$BD$4,4,FALSE),0,VLOOKUP(Y1221,$AZ$1:$BD$4,5,FALSE))</f>
        <v>170.58755233341165</v>
      </c>
      <c r="AD1221" s="28">
        <f t="shared" si="155"/>
        <v>86.051000000000002</v>
      </c>
      <c r="AE1221" s="28">
        <f ca="1">[3]!RandTruncNormal(AD1221,VLOOKUP(Y1221,$AZ$1:$BD$4,4,FALSE),0,VLOOKUP(Y1221,$AZ$1:$BD$4,5,FALSE))</f>
        <v>41.406995551464945</v>
      </c>
      <c r="AF1221" s="29">
        <f t="shared" si="152"/>
        <v>0</v>
      </c>
      <c r="AG1221" s="29">
        <f t="shared" si="153"/>
        <v>0</v>
      </c>
      <c r="AH1221" s="28">
        <f t="shared" si="159"/>
        <v>0</v>
      </c>
      <c r="AI1221" s="28">
        <f t="shared" si="156"/>
        <v>0</v>
      </c>
      <c r="AJ1221" s="13">
        <f t="shared" ca="1" si="157"/>
        <v>-129.18055678194671</v>
      </c>
      <c r="AK1221" s="68">
        <v>0</v>
      </c>
      <c r="AL1221" s="68">
        <v>0</v>
      </c>
      <c r="AM1221" s="68" t="str">
        <f t="shared" si="158"/>
        <v>Non-Anthropogenic</v>
      </c>
      <c r="AO1221" s="68"/>
      <c r="AP1221" s="68"/>
      <c r="AY1221" s="68"/>
      <c r="AZ1221" s="68"/>
    </row>
    <row r="1222" spans="1:52">
      <c r="A1222" s="27">
        <v>2835</v>
      </c>
      <c r="B1222" s="27" t="s">
        <v>1744</v>
      </c>
      <c r="C1222" s="27" t="s">
        <v>1164</v>
      </c>
      <c r="D1222" s="27">
        <v>14.32992</v>
      </c>
      <c r="E1222" s="27">
        <v>-84.348699999999994</v>
      </c>
      <c r="F1222" s="27" t="s">
        <v>66</v>
      </c>
      <c r="G1222" s="27">
        <v>9</v>
      </c>
      <c r="H1222" s="27" t="s">
        <v>53</v>
      </c>
      <c r="I1222" s="27" t="s">
        <v>54</v>
      </c>
      <c r="J1222" s="27">
        <v>2005</v>
      </c>
      <c r="K1222" s="27" t="s">
        <v>1219</v>
      </c>
      <c r="L1222" s="27" t="s">
        <v>56</v>
      </c>
      <c r="M1222" s="27" t="s">
        <v>66</v>
      </c>
      <c r="N1222" s="27">
        <v>8</v>
      </c>
      <c r="O1222" s="27" t="s">
        <v>53</v>
      </c>
      <c r="P1222" s="27" t="s">
        <v>57</v>
      </c>
      <c r="Q1222" s="27">
        <v>2016</v>
      </c>
      <c r="R1222" s="27" t="s">
        <v>1335</v>
      </c>
      <c r="S1222" s="27" t="s">
        <v>53</v>
      </c>
      <c r="T1222" s="27"/>
      <c r="U1222" s="27"/>
      <c r="V1222" s="27" t="s">
        <v>1744</v>
      </c>
      <c r="W1222" s="27">
        <v>14.32992</v>
      </c>
      <c r="X1222" s="27">
        <v>-84.348699999999994</v>
      </c>
      <c r="Y1222" s="27" t="s">
        <v>1983</v>
      </c>
      <c r="Z1222" s="27" t="s">
        <v>1977</v>
      </c>
      <c r="AA1222" s="27" t="s">
        <v>1929</v>
      </c>
      <c r="AB1222" s="28">
        <f t="shared" si="154"/>
        <v>86.051000000000002</v>
      </c>
      <c r="AC1222" s="28">
        <f ca="1">[3]!RandTruncNormal(AB1222,VLOOKUP(Y1222,$AZ$1:$BD$4,4,FALSE),0,VLOOKUP(Y1222,$AZ$1:$BD$4,5,FALSE))</f>
        <v>31.819066161987887</v>
      </c>
      <c r="AD1222" s="28">
        <f t="shared" si="155"/>
        <v>78.992111111111114</v>
      </c>
      <c r="AE1222" s="28">
        <f ca="1">[3]!RandTruncNormal(AD1222,VLOOKUP(Y1222,$AZ$1:$BD$4,4,FALSE),0,VLOOKUP(Y1222,$AZ$1:$BD$4,5,FALSE))</f>
        <v>82.689343687643571</v>
      </c>
      <c r="AF1222" s="29">
        <f t="shared" si="152"/>
        <v>-0.1111111111111111</v>
      </c>
      <c r="AG1222" s="29">
        <f t="shared" si="153"/>
        <v>0</v>
      </c>
      <c r="AH1222" s="28">
        <f t="shared" si="159"/>
        <v>0</v>
      </c>
      <c r="AI1222" s="28">
        <f t="shared" si="156"/>
        <v>-7.0588888888888883</v>
      </c>
      <c r="AJ1222" s="13">
        <f t="shared" ca="1" si="157"/>
        <v>50.870277525655681</v>
      </c>
      <c r="AK1222" s="68">
        <v>0</v>
      </c>
      <c r="AL1222" s="68">
        <v>0</v>
      </c>
      <c r="AM1222" s="68" t="str">
        <f t="shared" si="158"/>
        <v>Non-Anthropogenic</v>
      </c>
      <c r="AO1222" s="68"/>
      <c r="AP1222" s="68"/>
      <c r="AY1222" s="68"/>
      <c r="AZ1222" s="68"/>
    </row>
    <row r="1223" spans="1:52">
      <c r="A1223" s="27">
        <v>2836</v>
      </c>
      <c r="B1223" s="27" t="s">
        <v>1745</v>
      </c>
      <c r="C1223" s="27" t="s">
        <v>1164</v>
      </c>
      <c r="D1223" s="27">
        <v>14.245369999999999</v>
      </c>
      <c r="E1223" s="27">
        <v>-83.712299999999999</v>
      </c>
      <c r="F1223" s="27" t="s">
        <v>65</v>
      </c>
      <c r="G1223" s="27">
        <v>6</v>
      </c>
      <c r="H1223" s="27" t="s">
        <v>53</v>
      </c>
      <c r="I1223" s="27" t="s">
        <v>54</v>
      </c>
      <c r="J1223" s="27">
        <v>2004</v>
      </c>
      <c r="K1223" s="27" t="s">
        <v>1327</v>
      </c>
      <c r="L1223" s="27" t="s">
        <v>56</v>
      </c>
      <c r="M1223" s="27" t="s">
        <v>66</v>
      </c>
      <c r="N1223" s="27">
        <v>9</v>
      </c>
      <c r="O1223" s="27" t="s">
        <v>53</v>
      </c>
      <c r="P1223" s="27" t="s">
        <v>57</v>
      </c>
      <c r="Q1223" s="27">
        <v>2016</v>
      </c>
      <c r="R1223" s="27" t="s">
        <v>772</v>
      </c>
      <c r="S1223" s="27" t="s">
        <v>53</v>
      </c>
      <c r="T1223" s="27"/>
      <c r="U1223" s="27"/>
      <c r="V1223" s="27" t="s">
        <v>1745</v>
      </c>
      <c r="W1223" s="27">
        <v>14.245369999999999</v>
      </c>
      <c r="X1223" s="27">
        <v>-83.712299999999999</v>
      </c>
      <c r="Y1223" s="27" t="s">
        <v>1983</v>
      </c>
      <c r="Z1223" s="27" t="s">
        <v>1982</v>
      </c>
      <c r="AA1223" s="27" t="s">
        <v>1929</v>
      </c>
      <c r="AB1223" s="28">
        <f t="shared" si="154"/>
        <v>64.87433333333334</v>
      </c>
      <c r="AC1223" s="28">
        <f ca="1">[3]!RandTruncNormal(AB1223,VLOOKUP(Y1223,$AZ$1:$BD$4,4,FALSE),0,VLOOKUP(Y1223,$AZ$1:$BD$4,5,FALSE))</f>
        <v>22.499532720779555</v>
      </c>
      <c r="AD1223" s="28">
        <f t="shared" si="155"/>
        <v>86.051000000000002</v>
      </c>
      <c r="AE1223" s="28">
        <f ca="1">[3]!RandTruncNormal(AD1223,VLOOKUP(Y1223,$AZ$1:$BD$4,4,FALSE),0,VLOOKUP(Y1223,$AZ$1:$BD$4,5,FALSE))</f>
        <v>108.09403602564883</v>
      </c>
      <c r="AF1223" s="29">
        <f t="shared" si="152"/>
        <v>0.33333333333333331</v>
      </c>
      <c r="AG1223" s="29">
        <f t="shared" si="153"/>
        <v>0.33333333333333331</v>
      </c>
      <c r="AH1223" s="28">
        <f t="shared" si="159"/>
        <v>21.176666666666666</v>
      </c>
      <c r="AI1223" s="28">
        <f t="shared" si="156"/>
        <v>21.176666666666666</v>
      </c>
      <c r="AJ1223" s="13">
        <f t="shared" ca="1" si="157"/>
        <v>85.594503304869278</v>
      </c>
      <c r="AK1223" s="68">
        <v>0</v>
      </c>
      <c r="AL1223" s="68">
        <v>0</v>
      </c>
      <c r="AM1223" s="68" t="str">
        <f t="shared" si="158"/>
        <v>Non-Anthropogenic</v>
      </c>
      <c r="AO1223" s="68"/>
      <c r="AP1223" s="68"/>
      <c r="AY1223" s="68"/>
      <c r="AZ1223" s="68"/>
    </row>
    <row r="1224" spans="1:52">
      <c r="A1224" s="27">
        <v>2837</v>
      </c>
      <c r="B1224" s="27" t="s">
        <v>1746</v>
      </c>
      <c r="C1224" s="27" t="s">
        <v>1164</v>
      </c>
      <c r="D1224" s="27">
        <v>14.330870000000001</v>
      </c>
      <c r="E1224" s="27">
        <v>-84.603989999999996</v>
      </c>
      <c r="F1224" s="27" t="s">
        <v>65</v>
      </c>
      <c r="G1224" s="27">
        <v>4</v>
      </c>
      <c r="H1224" s="27" t="s">
        <v>53</v>
      </c>
      <c r="I1224" s="27" t="s">
        <v>54</v>
      </c>
      <c r="J1224" s="27">
        <v>2005</v>
      </c>
      <c r="K1224" s="27" t="s">
        <v>1219</v>
      </c>
      <c r="L1224" s="27" t="s">
        <v>56</v>
      </c>
      <c r="M1224" s="27" t="s">
        <v>65</v>
      </c>
      <c r="N1224" s="27">
        <v>4</v>
      </c>
      <c r="O1224" s="27" t="s">
        <v>53</v>
      </c>
      <c r="P1224" s="27" t="s">
        <v>57</v>
      </c>
      <c r="Q1224" s="27">
        <v>2016</v>
      </c>
      <c r="R1224" s="27" t="s">
        <v>1337</v>
      </c>
      <c r="S1224" s="27" t="s">
        <v>53</v>
      </c>
      <c r="T1224" s="27"/>
      <c r="U1224" s="27"/>
      <c r="V1224" s="27" t="s">
        <v>1746</v>
      </c>
      <c r="W1224" s="27">
        <v>14.330870000000001</v>
      </c>
      <c r="X1224" s="27">
        <v>-84.603989999999996</v>
      </c>
      <c r="Y1224" s="27" t="s">
        <v>1983</v>
      </c>
      <c r="Z1224" s="27" t="s">
        <v>1979</v>
      </c>
      <c r="AA1224" s="27" t="s">
        <v>1929</v>
      </c>
      <c r="AB1224" s="28">
        <f t="shared" si="154"/>
        <v>50.756555555555551</v>
      </c>
      <c r="AC1224" s="28">
        <f ca="1">[3]!RandTruncNormal(AB1224,VLOOKUP(Y1224,$AZ$1:$BD$4,4,FALSE),0,VLOOKUP(Y1224,$AZ$1:$BD$4,5,FALSE))</f>
        <v>35.70917327881785</v>
      </c>
      <c r="AD1224" s="28">
        <f t="shared" si="155"/>
        <v>50.756555555555551</v>
      </c>
      <c r="AE1224" s="28">
        <f ca="1">[3]!RandTruncNormal(AD1224,VLOOKUP(Y1224,$AZ$1:$BD$4,4,FALSE),0,VLOOKUP(Y1224,$AZ$1:$BD$4,5,FALSE))</f>
        <v>101.35583432971175</v>
      </c>
      <c r="AF1224" s="29">
        <f t="shared" si="152"/>
        <v>0</v>
      </c>
      <c r="AG1224" s="29">
        <f t="shared" si="153"/>
        <v>0</v>
      </c>
      <c r="AH1224" s="28">
        <f t="shared" si="159"/>
        <v>0</v>
      </c>
      <c r="AI1224" s="28">
        <f t="shared" si="156"/>
        <v>0</v>
      </c>
      <c r="AJ1224" s="13">
        <f t="shared" ca="1" si="157"/>
        <v>65.646661050893897</v>
      </c>
      <c r="AK1224" s="68">
        <v>1</v>
      </c>
      <c r="AL1224" s="68">
        <v>0</v>
      </c>
      <c r="AM1224" s="68" t="str">
        <f t="shared" si="158"/>
        <v>Anthropogenic_rivers</v>
      </c>
      <c r="AO1224" s="68"/>
      <c r="AP1224" s="68"/>
      <c r="AY1224" s="68"/>
      <c r="AZ1224" s="68"/>
    </row>
    <row r="1225" spans="1:52">
      <c r="A1225" s="27">
        <v>2839</v>
      </c>
      <c r="B1225" s="27" t="s">
        <v>1747</v>
      </c>
      <c r="C1225" s="27" t="s">
        <v>1164</v>
      </c>
      <c r="D1225" s="27">
        <v>14.33014</v>
      </c>
      <c r="E1225" s="27">
        <v>-84.858869999999996</v>
      </c>
      <c r="F1225" s="27" t="s">
        <v>66</v>
      </c>
      <c r="G1225" s="27">
        <v>9</v>
      </c>
      <c r="H1225" s="27" t="s">
        <v>53</v>
      </c>
      <c r="I1225" s="27" t="s">
        <v>54</v>
      </c>
      <c r="J1225" s="27">
        <v>2005</v>
      </c>
      <c r="K1225" s="27" t="s">
        <v>1294</v>
      </c>
      <c r="L1225" s="27" t="s">
        <v>56</v>
      </c>
      <c r="M1225" s="27" t="s">
        <v>66</v>
      </c>
      <c r="N1225" s="27">
        <v>7</v>
      </c>
      <c r="O1225" s="27" t="s">
        <v>53</v>
      </c>
      <c r="P1225" s="27" t="s">
        <v>57</v>
      </c>
      <c r="Q1225" s="27">
        <v>2016</v>
      </c>
      <c r="R1225" s="27" t="s">
        <v>1341</v>
      </c>
      <c r="S1225" s="27" t="s">
        <v>53</v>
      </c>
      <c r="T1225" s="27"/>
      <c r="U1225" s="27"/>
      <c r="V1225" s="27" t="s">
        <v>1747</v>
      </c>
      <c r="W1225" s="27">
        <v>14.33014</v>
      </c>
      <c r="X1225" s="27">
        <v>-84.858869999999996</v>
      </c>
      <c r="Y1225" s="27" t="s">
        <v>1983</v>
      </c>
      <c r="Z1225" s="27" t="s">
        <v>1977</v>
      </c>
      <c r="AA1225" s="27" t="s">
        <v>1929</v>
      </c>
      <c r="AB1225" s="28">
        <f t="shared" si="154"/>
        <v>86.051000000000002</v>
      </c>
      <c r="AC1225" s="28">
        <f ca="1">[3]!RandTruncNormal(AB1225,VLOOKUP(Y1225,$AZ$1:$BD$4,4,FALSE),0,VLOOKUP(Y1225,$AZ$1:$BD$4,5,FALSE))</f>
        <v>114.88897639709708</v>
      </c>
      <c r="AD1225" s="28">
        <f t="shared" si="155"/>
        <v>71.933222222222227</v>
      </c>
      <c r="AE1225" s="28">
        <f ca="1">[3]!RandTruncNormal(AD1225,VLOOKUP(Y1225,$AZ$1:$BD$4,4,FALSE),0,VLOOKUP(Y1225,$AZ$1:$BD$4,5,FALSE))</f>
        <v>83.495047635529772</v>
      </c>
      <c r="AF1225" s="29">
        <f t="shared" si="152"/>
        <v>-0.22222222222222221</v>
      </c>
      <c r="AG1225" s="29">
        <f t="shared" si="153"/>
        <v>-0.22222222222222221</v>
      </c>
      <c r="AH1225" s="28">
        <f t="shared" si="159"/>
        <v>-14.117777777777777</v>
      </c>
      <c r="AI1225" s="28">
        <f t="shared" si="156"/>
        <v>-14.117777777777777</v>
      </c>
      <c r="AJ1225" s="13">
        <f t="shared" ca="1" si="157"/>
        <v>-31.393928761567309</v>
      </c>
      <c r="AK1225" s="68">
        <v>1</v>
      </c>
      <c r="AL1225" s="68">
        <v>0</v>
      </c>
      <c r="AM1225" s="68" t="str">
        <f t="shared" si="158"/>
        <v>Anthropogenic_rivers</v>
      </c>
      <c r="AO1225" s="68"/>
      <c r="AP1225" s="68"/>
      <c r="AY1225" s="68"/>
      <c r="AZ1225" s="68"/>
    </row>
    <row r="1226" spans="1:52">
      <c r="A1226" s="27">
        <v>2840</v>
      </c>
      <c r="B1226" s="27" t="s">
        <v>1748</v>
      </c>
      <c r="C1226" s="27" t="s">
        <v>1164</v>
      </c>
      <c r="D1226" s="27">
        <v>14.24546</v>
      </c>
      <c r="E1226" s="27">
        <v>-84.222290000000001</v>
      </c>
      <c r="F1226" s="27" t="s">
        <v>66</v>
      </c>
      <c r="G1226" s="27">
        <v>7</v>
      </c>
      <c r="H1226" s="27" t="s">
        <v>53</v>
      </c>
      <c r="I1226" s="27" t="s">
        <v>54</v>
      </c>
      <c r="J1226" s="27">
        <v>2005</v>
      </c>
      <c r="K1226" s="27" t="s">
        <v>1294</v>
      </c>
      <c r="L1226" s="27" t="s">
        <v>56</v>
      </c>
      <c r="M1226" s="27" t="s">
        <v>65</v>
      </c>
      <c r="N1226" s="27">
        <v>5</v>
      </c>
      <c r="O1226" s="27" t="s">
        <v>53</v>
      </c>
      <c r="P1226" s="27" t="s">
        <v>57</v>
      </c>
      <c r="Q1226" s="27">
        <v>2016</v>
      </c>
      <c r="R1226" s="27" t="s">
        <v>800</v>
      </c>
      <c r="S1226" s="27" t="s">
        <v>53</v>
      </c>
      <c r="T1226" s="27"/>
      <c r="U1226" s="27"/>
      <c r="V1226" s="27" t="s">
        <v>1748</v>
      </c>
      <c r="W1226" s="27">
        <v>14.24546</v>
      </c>
      <c r="X1226" s="27">
        <v>-84.222290000000001</v>
      </c>
      <c r="Y1226" s="27" t="s">
        <v>1983</v>
      </c>
      <c r="Z1226" s="27" t="s">
        <v>1977</v>
      </c>
      <c r="AA1226" s="27" t="s">
        <v>1928</v>
      </c>
      <c r="AB1226" s="28">
        <f t="shared" si="154"/>
        <v>71.933222222222227</v>
      </c>
      <c r="AC1226" s="28">
        <f ca="1">[3]!RandTruncNormal(AB1226,VLOOKUP(Y1226,$AZ$1:$BD$4,4,FALSE),0,VLOOKUP(Y1226,$AZ$1:$BD$4,5,FALSE))</f>
        <v>58.872714696630148</v>
      </c>
      <c r="AD1226" s="28">
        <f t="shared" si="155"/>
        <v>57.815444444444445</v>
      </c>
      <c r="AE1226" s="28">
        <f ca="1">[3]!RandTruncNormal(AD1226,VLOOKUP(Y1226,$AZ$1:$BD$4,4,FALSE),0,VLOOKUP(Y1226,$AZ$1:$BD$4,5,FALSE))</f>
        <v>100.2856842058161</v>
      </c>
      <c r="AF1226" s="29">
        <f t="shared" si="152"/>
        <v>-0.22222222222222221</v>
      </c>
      <c r="AG1226" s="29">
        <f t="shared" si="153"/>
        <v>-0.22222222222222221</v>
      </c>
      <c r="AH1226" s="28">
        <f t="shared" si="159"/>
        <v>-14.117777777777777</v>
      </c>
      <c r="AI1226" s="28">
        <f t="shared" si="156"/>
        <v>-14.117777777777777</v>
      </c>
      <c r="AJ1226" s="13">
        <f t="shared" ca="1" si="157"/>
        <v>41.412969509185949</v>
      </c>
      <c r="AK1226" s="68">
        <v>1</v>
      </c>
      <c r="AL1226" s="68">
        <v>1</v>
      </c>
      <c r="AM1226" s="68" t="str">
        <f t="shared" si="158"/>
        <v>Anthropogenic_roads_rivers</v>
      </c>
      <c r="AO1226" s="68"/>
      <c r="AP1226" s="68"/>
      <c r="AY1226" s="68"/>
      <c r="AZ1226" s="68"/>
    </row>
    <row r="1227" spans="1:52">
      <c r="A1227" s="27">
        <v>2841</v>
      </c>
      <c r="B1227" s="27" t="s">
        <v>1749</v>
      </c>
      <c r="C1227" s="27" t="s">
        <v>1164</v>
      </c>
      <c r="D1227" s="27">
        <v>14.24549</v>
      </c>
      <c r="E1227" s="27">
        <v>-84.307289999999995</v>
      </c>
      <c r="F1227" s="27" t="s">
        <v>66</v>
      </c>
      <c r="G1227" s="27">
        <v>9</v>
      </c>
      <c r="H1227" s="27" t="s">
        <v>56</v>
      </c>
      <c r="I1227" s="27" t="s">
        <v>54</v>
      </c>
      <c r="J1227" s="27">
        <v>2005</v>
      </c>
      <c r="K1227" s="27" t="s">
        <v>1294</v>
      </c>
      <c r="L1227" s="27" t="s">
        <v>56</v>
      </c>
      <c r="M1227" s="27" t="s">
        <v>66</v>
      </c>
      <c r="N1227" s="27">
        <v>7</v>
      </c>
      <c r="O1227" s="27" t="s">
        <v>56</v>
      </c>
      <c r="P1227" s="27" t="s">
        <v>57</v>
      </c>
      <c r="Q1227" s="27">
        <v>2016</v>
      </c>
      <c r="R1227" s="27" t="s">
        <v>800</v>
      </c>
      <c r="S1227" s="27" t="s">
        <v>53</v>
      </c>
      <c r="T1227" s="27"/>
      <c r="U1227" s="27"/>
      <c r="V1227" s="27" t="s">
        <v>1749</v>
      </c>
      <c r="W1227" s="27">
        <v>14.24549</v>
      </c>
      <c r="X1227" s="27">
        <v>-84.307289999999995</v>
      </c>
      <c r="Y1227" s="27" t="s">
        <v>1983</v>
      </c>
      <c r="Z1227" s="27" t="s">
        <v>1977</v>
      </c>
      <c r="AA1227" s="27" t="s">
        <v>1928</v>
      </c>
      <c r="AB1227" s="28">
        <f t="shared" si="154"/>
        <v>86.051000000000002</v>
      </c>
      <c r="AC1227" s="28">
        <f ca="1">[3]!RandTruncNormal(AB1227,VLOOKUP(Y1227,$AZ$1:$BD$4,4,FALSE),0,VLOOKUP(Y1227,$AZ$1:$BD$4,5,FALSE))</f>
        <v>119.72333676607347</v>
      </c>
      <c r="AD1227" s="28">
        <f t="shared" si="155"/>
        <v>71.933222222222227</v>
      </c>
      <c r="AE1227" s="28">
        <f ca="1">[3]!RandTruncNormal(AD1227,VLOOKUP(Y1227,$AZ$1:$BD$4,4,FALSE),0,VLOOKUP(Y1227,$AZ$1:$BD$4,5,FALSE))</f>
        <v>79.581635008529531</v>
      </c>
      <c r="AF1227" s="29">
        <f t="shared" si="152"/>
        <v>-0.22222222222222221</v>
      </c>
      <c r="AG1227" s="29">
        <f t="shared" si="153"/>
        <v>-0.22222222222222221</v>
      </c>
      <c r="AH1227" s="28">
        <f t="shared" si="159"/>
        <v>-14.117777777777777</v>
      </c>
      <c r="AI1227" s="28">
        <f t="shared" si="156"/>
        <v>-14.117777777777777</v>
      </c>
      <c r="AJ1227" s="13">
        <f t="shared" ca="1" si="157"/>
        <v>-40.141701757543942</v>
      </c>
      <c r="AK1227" s="68">
        <v>1</v>
      </c>
      <c r="AL1227" s="68">
        <v>1</v>
      </c>
      <c r="AM1227" s="68" t="str">
        <f t="shared" si="158"/>
        <v>Anthropogenic_roads_rivers</v>
      </c>
      <c r="AO1227" s="68"/>
      <c r="AP1227" s="68"/>
      <c r="AY1227" s="68"/>
      <c r="AZ1227" s="68"/>
    </row>
    <row r="1228" spans="1:52">
      <c r="A1228" s="27">
        <v>2842</v>
      </c>
      <c r="B1228" s="27" t="s">
        <v>1750</v>
      </c>
      <c r="C1228" s="27" t="s">
        <v>1164</v>
      </c>
      <c r="D1228" s="27">
        <v>14.3309</v>
      </c>
      <c r="E1228" s="27">
        <v>-85.114189999999994</v>
      </c>
      <c r="F1228" s="27" t="s">
        <v>66</v>
      </c>
      <c r="G1228" s="27">
        <v>8</v>
      </c>
      <c r="H1228" s="27" t="s">
        <v>53</v>
      </c>
      <c r="I1228" s="27" t="s">
        <v>54</v>
      </c>
      <c r="J1228" s="27">
        <v>2005</v>
      </c>
      <c r="K1228" s="27" t="s">
        <v>1294</v>
      </c>
      <c r="L1228" s="27" t="s">
        <v>56</v>
      </c>
      <c r="M1228" s="27" t="s">
        <v>66</v>
      </c>
      <c r="N1228" s="27">
        <v>7</v>
      </c>
      <c r="O1228" s="27" t="s">
        <v>53</v>
      </c>
      <c r="P1228" s="27" t="s">
        <v>57</v>
      </c>
      <c r="Q1228" s="27">
        <v>2016</v>
      </c>
      <c r="R1228" s="27" t="s">
        <v>1352</v>
      </c>
      <c r="S1228" s="27" t="s">
        <v>53</v>
      </c>
      <c r="T1228" s="27"/>
      <c r="U1228" s="27"/>
      <c r="V1228" s="27" t="s">
        <v>1750</v>
      </c>
      <c r="W1228" s="27">
        <v>14.3309</v>
      </c>
      <c r="X1228" s="27">
        <v>-85.114189999999994</v>
      </c>
      <c r="Y1228" s="27" t="s">
        <v>1983</v>
      </c>
      <c r="Z1228" s="27" t="s">
        <v>1977</v>
      </c>
      <c r="AA1228" s="27" t="s">
        <v>1929</v>
      </c>
      <c r="AB1228" s="28">
        <f t="shared" si="154"/>
        <v>78.992111111111114</v>
      </c>
      <c r="AC1228" s="28">
        <f ca="1">[3]!RandTruncNormal(AB1228,VLOOKUP(Y1228,$AZ$1:$BD$4,4,FALSE),0,VLOOKUP(Y1228,$AZ$1:$BD$4,5,FALSE))</f>
        <v>92.307522161399532</v>
      </c>
      <c r="AD1228" s="28">
        <f t="shared" si="155"/>
        <v>71.933222222222227</v>
      </c>
      <c r="AE1228" s="28">
        <f ca="1">[3]!RandTruncNormal(AD1228,VLOOKUP(Y1228,$AZ$1:$BD$4,4,FALSE),0,VLOOKUP(Y1228,$AZ$1:$BD$4,5,FALSE))</f>
        <v>83.812811227341612</v>
      </c>
      <c r="AF1228" s="29">
        <f t="shared" si="152"/>
        <v>-0.1111111111111111</v>
      </c>
      <c r="AG1228" s="29">
        <f t="shared" si="153"/>
        <v>0</v>
      </c>
      <c r="AH1228" s="28">
        <f t="shared" si="159"/>
        <v>0</v>
      </c>
      <c r="AI1228" s="28">
        <f t="shared" si="156"/>
        <v>-7.0588888888888883</v>
      </c>
      <c r="AJ1228" s="13">
        <f t="shared" ca="1" si="157"/>
        <v>-8.4947109340579203</v>
      </c>
      <c r="AK1228" s="68">
        <v>0</v>
      </c>
      <c r="AL1228" s="68">
        <v>0</v>
      </c>
      <c r="AM1228" s="68" t="str">
        <f t="shared" si="158"/>
        <v>Non-Anthropogenic</v>
      </c>
      <c r="AO1228" s="68"/>
      <c r="AP1228" s="68"/>
      <c r="AY1228" s="68"/>
      <c r="AZ1228" s="68"/>
    </row>
    <row r="1229" spans="1:52">
      <c r="A1229" s="27">
        <v>2843</v>
      </c>
      <c r="B1229" s="27" t="s">
        <v>1751</v>
      </c>
      <c r="C1229" s="27" t="s">
        <v>1164</v>
      </c>
      <c r="D1229" s="27">
        <v>14.245950000000001</v>
      </c>
      <c r="E1229" s="27">
        <v>-83.244860000000003</v>
      </c>
      <c r="F1229" s="27" t="s">
        <v>66</v>
      </c>
      <c r="G1229" s="27">
        <v>9</v>
      </c>
      <c r="H1229" s="27" t="s">
        <v>53</v>
      </c>
      <c r="I1229" s="27" t="s">
        <v>54</v>
      </c>
      <c r="J1229" s="27">
        <v>2005</v>
      </c>
      <c r="K1229" s="27" t="s">
        <v>1219</v>
      </c>
      <c r="L1229" s="27" t="s">
        <v>56</v>
      </c>
      <c r="M1229" s="27" t="s">
        <v>66</v>
      </c>
      <c r="N1229" s="27">
        <v>9</v>
      </c>
      <c r="O1229" s="27" t="s">
        <v>53</v>
      </c>
      <c r="P1229" s="27" t="s">
        <v>57</v>
      </c>
      <c r="Q1229" s="27">
        <v>2016</v>
      </c>
      <c r="R1229" s="27" t="s">
        <v>773</v>
      </c>
      <c r="S1229" s="27" t="s">
        <v>53</v>
      </c>
      <c r="T1229" s="27"/>
      <c r="U1229" s="27"/>
      <c r="V1229" s="27" t="s">
        <v>1751</v>
      </c>
      <c r="W1229" s="27">
        <v>14.245950000000001</v>
      </c>
      <c r="X1229" s="27">
        <v>-83.244860000000003</v>
      </c>
      <c r="Y1229" s="27" t="s">
        <v>1983</v>
      </c>
      <c r="Z1229" s="27" t="s">
        <v>1979</v>
      </c>
      <c r="AA1229" s="27" t="s">
        <v>1929</v>
      </c>
      <c r="AB1229" s="28">
        <f t="shared" si="154"/>
        <v>86.051000000000002</v>
      </c>
      <c r="AC1229" s="28">
        <f ca="1">[3]!RandTruncNormal(AB1229,VLOOKUP(Y1229,$AZ$1:$BD$4,4,FALSE),0,VLOOKUP(Y1229,$AZ$1:$BD$4,5,FALSE))</f>
        <v>90.755029157679218</v>
      </c>
      <c r="AD1229" s="28">
        <f t="shared" si="155"/>
        <v>86.051000000000002</v>
      </c>
      <c r="AE1229" s="28">
        <f ca="1">[3]!RandTruncNormal(AD1229,VLOOKUP(Y1229,$AZ$1:$BD$4,4,FALSE),0,VLOOKUP(Y1229,$AZ$1:$BD$4,5,FALSE))</f>
        <v>79.472196663488162</v>
      </c>
      <c r="AF1229" s="29">
        <f t="shared" si="152"/>
        <v>0</v>
      </c>
      <c r="AG1229" s="29">
        <f t="shared" si="153"/>
        <v>0</v>
      </c>
      <c r="AH1229" s="28">
        <f t="shared" si="159"/>
        <v>0</v>
      </c>
      <c r="AI1229" s="28">
        <f t="shared" si="156"/>
        <v>0</v>
      </c>
      <c r="AJ1229" s="13">
        <f t="shared" ca="1" si="157"/>
        <v>-11.282832494191055</v>
      </c>
      <c r="AK1229" s="68">
        <v>0</v>
      </c>
      <c r="AL1229" s="68">
        <v>0</v>
      </c>
      <c r="AM1229" s="68" t="str">
        <f t="shared" si="158"/>
        <v>Non-Anthropogenic</v>
      </c>
      <c r="AO1229" s="68"/>
      <c r="AP1229" s="68"/>
      <c r="AY1229" s="68"/>
      <c r="AZ1229" s="68"/>
    </row>
    <row r="1230" spans="1:52">
      <c r="A1230" s="27">
        <v>2844</v>
      </c>
      <c r="B1230" s="27" t="s">
        <v>1752</v>
      </c>
      <c r="C1230" s="27" t="s">
        <v>1164</v>
      </c>
      <c r="D1230" s="27">
        <v>14.245520000000001</v>
      </c>
      <c r="E1230" s="27">
        <v>-84.562290000000004</v>
      </c>
      <c r="F1230" s="27" t="s">
        <v>66</v>
      </c>
      <c r="G1230" s="27">
        <v>9</v>
      </c>
      <c r="H1230" s="27" t="s">
        <v>53</v>
      </c>
      <c r="I1230" s="27" t="s">
        <v>54</v>
      </c>
      <c r="J1230" s="27">
        <v>2005</v>
      </c>
      <c r="K1230" s="27" t="s">
        <v>1294</v>
      </c>
      <c r="L1230" s="27" t="s">
        <v>56</v>
      </c>
      <c r="M1230" s="27" t="s">
        <v>66</v>
      </c>
      <c r="N1230" s="27">
        <v>9</v>
      </c>
      <c r="O1230" s="27" t="s">
        <v>53</v>
      </c>
      <c r="P1230" s="27" t="s">
        <v>57</v>
      </c>
      <c r="Q1230" s="27">
        <v>2016</v>
      </c>
      <c r="R1230" s="27" t="s">
        <v>1359</v>
      </c>
      <c r="S1230" s="27" t="s">
        <v>53</v>
      </c>
      <c r="T1230" s="27"/>
      <c r="U1230" s="27"/>
      <c r="V1230" s="27" t="s">
        <v>1752</v>
      </c>
      <c r="W1230" s="27">
        <v>14.245520000000001</v>
      </c>
      <c r="X1230" s="27">
        <v>-84.562290000000004</v>
      </c>
      <c r="Y1230" s="27" t="s">
        <v>1983</v>
      </c>
      <c r="Z1230" s="27" t="s">
        <v>1979</v>
      </c>
      <c r="AA1230" s="27" t="s">
        <v>1929</v>
      </c>
      <c r="AB1230" s="28">
        <f t="shared" si="154"/>
        <v>86.051000000000002</v>
      </c>
      <c r="AC1230" s="28">
        <f ca="1">[3]!RandTruncNormal(AB1230,VLOOKUP(Y1230,$AZ$1:$BD$4,4,FALSE),0,VLOOKUP(Y1230,$AZ$1:$BD$4,5,FALSE))</f>
        <v>139.94383789491332</v>
      </c>
      <c r="AD1230" s="28">
        <f t="shared" si="155"/>
        <v>86.051000000000002</v>
      </c>
      <c r="AE1230" s="28">
        <f ca="1">[3]!RandTruncNormal(AD1230,VLOOKUP(Y1230,$AZ$1:$BD$4,4,FALSE),0,VLOOKUP(Y1230,$AZ$1:$BD$4,5,FALSE))</f>
        <v>111.2127485545509</v>
      </c>
      <c r="AF1230" s="29">
        <f t="shared" si="152"/>
        <v>0</v>
      </c>
      <c r="AG1230" s="29">
        <f t="shared" si="153"/>
        <v>0</v>
      </c>
      <c r="AH1230" s="28">
        <f t="shared" si="159"/>
        <v>0</v>
      </c>
      <c r="AI1230" s="28">
        <f t="shared" si="156"/>
        <v>0</v>
      </c>
      <c r="AJ1230" s="13">
        <f t="shared" ca="1" si="157"/>
        <v>-28.731089340362416</v>
      </c>
      <c r="AK1230" s="68">
        <v>0</v>
      </c>
      <c r="AL1230" s="68">
        <v>0</v>
      </c>
      <c r="AM1230" s="68" t="str">
        <f t="shared" si="158"/>
        <v>Non-Anthropogenic</v>
      </c>
      <c r="AO1230" s="68"/>
      <c r="AP1230" s="68"/>
      <c r="AY1230" s="68"/>
      <c r="AZ1230" s="68"/>
    </row>
    <row r="1231" spans="1:52">
      <c r="A1231" s="27">
        <v>2846</v>
      </c>
      <c r="B1231" s="27" t="s">
        <v>1753</v>
      </c>
      <c r="C1231" s="27" t="s">
        <v>1164</v>
      </c>
      <c r="D1231" s="27">
        <v>12.24813</v>
      </c>
      <c r="E1231" s="27">
        <v>-84.392229999999998</v>
      </c>
      <c r="F1231" s="27" t="s">
        <v>66</v>
      </c>
      <c r="G1231" s="27">
        <v>8</v>
      </c>
      <c r="H1231" s="27" t="s">
        <v>53</v>
      </c>
      <c r="I1231" s="27" t="s">
        <v>54</v>
      </c>
      <c r="J1231" s="27">
        <v>2005</v>
      </c>
      <c r="K1231" s="27" t="s">
        <v>820</v>
      </c>
      <c r="L1231" s="27" t="s">
        <v>56</v>
      </c>
      <c r="M1231" s="27" t="s">
        <v>66</v>
      </c>
      <c r="N1231" s="27">
        <v>8</v>
      </c>
      <c r="O1231" s="27" t="s">
        <v>53</v>
      </c>
      <c r="P1231" s="27" t="s">
        <v>57</v>
      </c>
      <c r="Q1231" s="27">
        <v>2016</v>
      </c>
      <c r="R1231" s="27" t="s">
        <v>1217</v>
      </c>
      <c r="S1231" s="27" t="s">
        <v>53</v>
      </c>
      <c r="T1231" s="27"/>
      <c r="U1231" s="27"/>
      <c r="V1231" s="27" t="s">
        <v>1753</v>
      </c>
      <c r="W1231" s="27">
        <v>12.24813</v>
      </c>
      <c r="X1231" s="27">
        <v>-84.392229999999998</v>
      </c>
      <c r="Y1231" s="27" t="s">
        <v>1983</v>
      </c>
      <c r="Z1231" s="27" t="s">
        <v>1979</v>
      </c>
      <c r="AA1231" s="27" t="s">
        <v>1928</v>
      </c>
      <c r="AB1231" s="28">
        <f t="shared" si="154"/>
        <v>78.992111111111114</v>
      </c>
      <c r="AC1231" s="28">
        <f ca="1">[3]!RandTruncNormal(AB1231,VLOOKUP(Y1231,$AZ$1:$BD$4,4,FALSE),0,VLOOKUP(Y1231,$AZ$1:$BD$4,5,FALSE))</f>
        <v>48.788323262933631</v>
      </c>
      <c r="AD1231" s="28">
        <f t="shared" si="155"/>
        <v>78.992111111111114</v>
      </c>
      <c r="AE1231" s="28">
        <f ca="1">[3]!RandTruncNormal(AD1231,VLOOKUP(Y1231,$AZ$1:$BD$4,4,FALSE),0,VLOOKUP(Y1231,$AZ$1:$BD$4,5,FALSE))</f>
        <v>93.112506250046252</v>
      </c>
      <c r="AF1231" s="29">
        <f t="shared" si="152"/>
        <v>0</v>
      </c>
      <c r="AG1231" s="29">
        <f t="shared" si="153"/>
        <v>0</v>
      </c>
      <c r="AH1231" s="28">
        <f t="shared" si="159"/>
        <v>0</v>
      </c>
      <c r="AI1231" s="28">
        <f t="shared" si="156"/>
        <v>0</v>
      </c>
      <c r="AJ1231" s="13">
        <f t="shared" ca="1" si="157"/>
        <v>44.324182987112621</v>
      </c>
      <c r="AK1231" s="68">
        <v>0</v>
      </c>
      <c r="AL1231" s="68">
        <v>0</v>
      </c>
      <c r="AM1231" s="68" t="str">
        <f t="shared" si="158"/>
        <v>Non-Anthropogenic</v>
      </c>
      <c r="AO1231" s="68"/>
      <c r="AP1231" s="68"/>
      <c r="AY1231" s="68"/>
      <c r="AZ1231" s="68"/>
    </row>
    <row r="1232" spans="1:52">
      <c r="A1232" s="27">
        <v>2847</v>
      </c>
      <c r="B1232" s="27" t="s">
        <v>1754</v>
      </c>
      <c r="C1232" s="27" t="s">
        <v>1164</v>
      </c>
      <c r="D1232" s="27">
        <v>14.24558</v>
      </c>
      <c r="E1232" s="27">
        <v>-84.817279999999997</v>
      </c>
      <c r="F1232" s="27" t="s">
        <v>66</v>
      </c>
      <c r="G1232" s="27">
        <v>8</v>
      </c>
      <c r="H1232" s="27" t="s">
        <v>53</v>
      </c>
      <c r="I1232" s="27" t="s">
        <v>54</v>
      </c>
      <c r="J1232" s="27">
        <v>2005</v>
      </c>
      <c r="K1232" s="27" t="s">
        <v>1294</v>
      </c>
      <c r="L1232" s="27" t="s">
        <v>56</v>
      </c>
      <c r="M1232" s="27" t="s">
        <v>65</v>
      </c>
      <c r="N1232" s="27">
        <v>6</v>
      </c>
      <c r="O1232" s="27" t="s">
        <v>53</v>
      </c>
      <c r="P1232" s="27" t="s">
        <v>57</v>
      </c>
      <c r="Q1232" s="27">
        <v>2016</v>
      </c>
      <c r="R1232" s="27" t="s">
        <v>1360</v>
      </c>
      <c r="S1232" s="27" t="s">
        <v>53</v>
      </c>
      <c r="T1232" s="27"/>
      <c r="U1232" s="27"/>
      <c r="V1232" s="27" t="s">
        <v>1754</v>
      </c>
      <c r="W1232" s="27">
        <v>14.24558</v>
      </c>
      <c r="X1232" s="27">
        <v>-84.817279999999997</v>
      </c>
      <c r="Y1232" s="27" t="s">
        <v>1983</v>
      </c>
      <c r="Z1232" s="27" t="s">
        <v>1977</v>
      </c>
      <c r="AA1232" s="27" t="s">
        <v>1929</v>
      </c>
      <c r="AB1232" s="28">
        <f t="shared" si="154"/>
        <v>78.992111111111114</v>
      </c>
      <c r="AC1232" s="28">
        <f ca="1">[3]!RandTruncNormal(AB1232,VLOOKUP(Y1232,$AZ$1:$BD$4,4,FALSE),0,VLOOKUP(Y1232,$AZ$1:$BD$4,5,FALSE))</f>
        <v>103.26666855552995</v>
      </c>
      <c r="AD1232" s="28">
        <f t="shared" si="155"/>
        <v>64.87433333333334</v>
      </c>
      <c r="AE1232" s="28">
        <f ca="1">[3]!RandTruncNormal(AD1232,VLOOKUP(Y1232,$AZ$1:$BD$4,4,FALSE),0,VLOOKUP(Y1232,$AZ$1:$BD$4,5,FALSE))</f>
        <v>47.953063577696739</v>
      </c>
      <c r="AF1232" s="29">
        <f t="shared" si="152"/>
        <v>-0.22222222222222221</v>
      </c>
      <c r="AG1232" s="29">
        <f t="shared" si="153"/>
        <v>-0.22222222222222221</v>
      </c>
      <c r="AH1232" s="28">
        <f t="shared" si="159"/>
        <v>-14.117777777777777</v>
      </c>
      <c r="AI1232" s="28">
        <f t="shared" si="156"/>
        <v>-14.117777777777777</v>
      </c>
      <c r="AJ1232" s="13">
        <f t="shared" ca="1" si="157"/>
        <v>-55.313604977833208</v>
      </c>
      <c r="AK1232" s="68">
        <v>0</v>
      </c>
      <c r="AL1232" s="68">
        <v>0</v>
      </c>
      <c r="AM1232" s="68" t="str">
        <f t="shared" si="158"/>
        <v>Non-Anthropogenic</v>
      </c>
      <c r="AO1232" s="68"/>
      <c r="AP1232" s="68"/>
      <c r="AY1232" s="68"/>
      <c r="AZ1232" s="68"/>
    </row>
    <row r="1233" spans="1:52">
      <c r="A1233" s="27">
        <v>2848</v>
      </c>
      <c r="B1233" s="27" t="s">
        <v>1755</v>
      </c>
      <c r="C1233" s="27" t="s">
        <v>1164</v>
      </c>
      <c r="D1233" s="27">
        <v>14.245950000000001</v>
      </c>
      <c r="E1233" s="27">
        <v>-83.754869999999997</v>
      </c>
      <c r="F1233" s="27" t="s">
        <v>66</v>
      </c>
      <c r="G1233" s="27">
        <v>9</v>
      </c>
      <c r="H1233" s="27" t="s">
        <v>53</v>
      </c>
      <c r="I1233" s="27" t="s">
        <v>54</v>
      </c>
      <c r="J1233" s="27">
        <v>2005</v>
      </c>
      <c r="K1233" s="27" t="s">
        <v>1327</v>
      </c>
      <c r="L1233" s="27" t="s">
        <v>56</v>
      </c>
      <c r="M1233" s="27" t="s">
        <v>66</v>
      </c>
      <c r="N1233" s="27">
        <v>8</v>
      </c>
      <c r="O1233" s="27" t="s">
        <v>53</v>
      </c>
      <c r="P1233" s="27" t="s">
        <v>57</v>
      </c>
      <c r="Q1233" s="27">
        <v>2015</v>
      </c>
      <c r="R1233" s="27" t="s">
        <v>1532</v>
      </c>
      <c r="S1233" s="27" t="s">
        <v>53</v>
      </c>
      <c r="T1233" s="27"/>
      <c r="U1233" s="27"/>
      <c r="V1233" s="27" t="s">
        <v>1755</v>
      </c>
      <c r="W1233" s="27">
        <v>14.245950000000001</v>
      </c>
      <c r="X1233" s="27">
        <v>-83.754869999999997</v>
      </c>
      <c r="Y1233" s="27" t="s">
        <v>1983</v>
      </c>
      <c r="Z1233" s="27" t="s">
        <v>1977</v>
      </c>
      <c r="AA1233" s="27" t="s">
        <v>1928</v>
      </c>
      <c r="AB1233" s="28">
        <f t="shared" si="154"/>
        <v>86.051000000000002</v>
      </c>
      <c r="AC1233" s="28">
        <f ca="1">[3]!RandTruncNormal(AB1233,VLOOKUP(Y1233,$AZ$1:$BD$4,4,FALSE),0,VLOOKUP(Y1233,$AZ$1:$BD$4,5,FALSE))</f>
        <v>142.28059039484188</v>
      </c>
      <c r="AD1233" s="28">
        <f t="shared" si="155"/>
        <v>78.992111111111114</v>
      </c>
      <c r="AE1233" s="28">
        <f ca="1">[3]!RandTruncNormal(AD1233,VLOOKUP(Y1233,$AZ$1:$BD$4,4,FALSE),0,VLOOKUP(Y1233,$AZ$1:$BD$4,5,FALSE))</f>
        <v>42.438721706219297</v>
      </c>
      <c r="AF1233" s="29">
        <f t="shared" si="152"/>
        <v>-0.1111111111111111</v>
      </c>
      <c r="AG1233" s="29">
        <f t="shared" si="153"/>
        <v>0</v>
      </c>
      <c r="AH1233" s="28">
        <f t="shared" si="159"/>
        <v>0</v>
      </c>
      <c r="AI1233" s="28">
        <f t="shared" si="156"/>
        <v>-7.0588888888888883</v>
      </c>
      <c r="AJ1233" s="13">
        <f t="shared" ca="1" si="157"/>
        <v>-99.841868688622583</v>
      </c>
      <c r="AK1233" s="68">
        <v>0</v>
      </c>
      <c r="AL1233" s="68">
        <v>1</v>
      </c>
      <c r="AM1233" s="68" t="str">
        <f t="shared" si="158"/>
        <v>Anthopogenic_roads</v>
      </c>
      <c r="AO1233" s="68"/>
      <c r="AP1233" s="68"/>
      <c r="AY1233" s="68"/>
      <c r="AZ1233" s="68"/>
    </row>
    <row r="1234" spans="1:52">
      <c r="A1234" s="27">
        <v>2849</v>
      </c>
      <c r="B1234" s="27" t="s">
        <v>1756</v>
      </c>
      <c r="C1234" s="27" t="s">
        <v>1164</v>
      </c>
      <c r="D1234" s="27">
        <v>14.245609999999999</v>
      </c>
      <c r="E1234" s="27">
        <v>-85.072280000000006</v>
      </c>
      <c r="F1234" s="27" t="s">
        <v>66</v>
      </c>
      <c r="G1234" s="27">
        <v>9</v>
      </c>
      <c r="H1234" s="27" t="s">
        <v>53</v>
      </c>
      <c r="I1234" s="27" t="s">
        <v>54</v>
      </c>
      <c r="J1234" s="27">
        <v>2005</v>
      </c>
      <c r="K1234" s="27" t="s">
        <v>1294</v>
      </c>
      <c r="L1234" s="27" t="s">
        <v>56</v>
      </c>
      <c r="M1234" s="27" t="s">
        <v>65</v>
      </c>
      <c r="N1234" s="27">
        <v>6</v>
      </c>
      <c r="O1234" s="27" t="s">
        <v>53</v>
      </c>
      <c r="P1234" s="27" t="s">
        <v>57</v>
      </c>
      <c r="Q1234" s="27">
        <v>2016</v>
      </c>
      <c r="R1234" s="27" t="s">
        <v>1548</v>
      </c>
      <c r="S1234" s="27" t="s">
        <v>53</v>
      </c>
      <c r="T1234" s="27"/>
      <c r="U1234" s="27"/>
      <c r="V1234" s="27" t="s">
        <v>1756</v>
      </c>
      <c r="W1234" s="27">
        <v>14.245609999999999</v>
      </c>
      <c r="X1234" s="27">
        <v>-85.072280000000006</v>
      </c>
      <c r="Y1234" s="27" t="s">
        <v>1983</v>
      </c>
      <c r="Z1234" s="27" t="s">
        <v>1977</v>
      </c>
      <c r="AA1234" s="27" t="s">
        <v>1929</v>
      </c>
      <c r="AB1234" s="28">
        <f t="shared" si="154"/>
        <v>86.051000000000002</v>
      </c>
      <c r="AC1234" s="28">
        <f ca="1">[3]!RandTruncNormal(AB1234,VLOOKUP(Y1234,$AZ$1:$BD$4,4,FALSE),0,VLOOKUP(Y1234,$AZ$1:$BD$4,5,FALSE))</f>
        <v>121.22060829397478</v>
      </c>
      <c r="AD1234" s="28">
        <f t="shared" si="155"/>
        <v>64.87433333333334</v>
      </c>
      <c r="AE1234" s="28">
        <f ca="1">[3]!RandTruncNormal(AD1234,VLOOKUP(Y1234,$AZ$1:$BD$4,4,FALSE),0,VLOOKUP(Y1234,$AZ$1:$BD$4,5,FALSE))</f>
        <v>46.134787108858788</v>
      </c>
      <c r="AF1234" s="29">
        <f t="shared" si="152"/>
        <v>-0.33333333333333331</v>
      </c>
      <c r="AG1234" s="29">
        <f t="shared" si="153"/>
        <v>-0.33333333333333331</v>
      </c>
      <c r="AH1234" s="28">
        <f t="shared" si="159"/>
        <v>-21.176666666666666</v>
      </c>
      <c r="AI1234" s="28">
        <f t="shared" si="156"/>
        <v>-21.176666666666666</v>
      </c>
      <c r="AJ1234" s="13">
        <f t="shared" ca="1" si="157"/>
        <v>-75.085821185115989</v>
      </c>
      <c r="AK1234" s="68">
        <v>1</v>
      </c>
      <c r="AL1234" s="68">
        <v>0</v>
      </c>
      <c r="AM1234" s="68" t="str">
        <f t="shared" si="158"/>
        <v>Anthropogenic_rivers</v>
      </c>
      <c r="AO1234" s="68"/>
      <c r="AP1234" s="68"/>
      <c r="AY1234" s="68"/>
      <c r="AZ1234" s="68"/>
    </row>
    <row r="1235" spans="1:52">
      <c r="A1235" s="27">
        <v>2850</v>
      </c>
      <c r="B1235" s="27" t="s">
        <v>1757</v>
      </c>
      <c r="C1235" s="27" t="s">
        <v>1164</v>
      </c>
      <c r="D1235" s="27">
        <v>14.244899999999999</v>
      </c>
      <c r="E1235" s="27">
        <v>-84.009709999999998</v>
      </c>
      <c r="F1235" s="27" t="s">
        <v>66</v>
      </c>
      <c r="G1235" s="27">
        <v>9</v>
      </c>
      <c r="H1235" s="27" t="s">
        <v>53</v>
      </c>
      <c r="I1235" s="27" t="s">
        <v>54</v>
      </c>
      <c r="J1235" s="27">
        <v>2005</v>
      </c>
      <c r="K1235" s="27" t="s">
        <v>1294</v>
      </c>
      <c r="L1235" s="27" t="s">
        <v>56</v>
      </c>
      <c r="M1235" s="27" t="s">
        <v>66</v>
      </c>
      <c r="N1235" s="27">
        <v>7</v>
      </c>
      <c r="O1235" s="27" t="s">
        <v>53</v>
      </c>
      <c r="P1235" s="27"/>
      <c r="Q1235" s="27">
        <v>2016</v>
      </c>
      <c r="R1235" s="27" t="s">
        <v>1355</v>
      </c>
      <c r="S1235" s="27" t="s">
        <v>53</v>
      </c>
      <c r="T1235" s="27"/>
      <c r="U1235" s="27"/>
      <c r="V1235" s="27" t="s">
        <v>1757</v>
      </c>
      <c r="W1235" s="27">
        <v>14.244899999999999</v>
      </c>
      <c r="X1235" s="27">
        <v>-84.009709999999998</v>
      </c>
      <c r="Y1235" s="27" t="s">
        <v>1983</v>
      </c>
      <c r="Z1235" s="27" t="s">
        <v>1977</v>
      </c>
      <c r="AA1235" s="27" t="s">
        <v>1928</v>
      </c>
      <c r="AB1235" s="28">
        <f t="shared" si="154"/>
        <v>86.051000000000002</v>
      </c>
      <c r="AC1235" s="28">
        <f ca="1">[3]!RandTruncNormal(AB1235,VLOOKUP(Y1235,$AZ$1:$BD$4,4,FALSE),0,VLOOKUP(Y1235,$AZ$1:$BD$4,5,FALSE))</f>
        <v>56.2628977437411</v>
      </c>
      <c r="AD1235" s="28">
        <f t="shared" si="155"/>
        <v>71.933222222222227</v>
      </c>
      <c r="AE1235" s="28">
        <f ca="1">[3]!RandTruncNormal(AD1235,VLOOKUP(Y1235,$AZ$1:$BD$4,4,FALSE),0,VLOOKUP(Y1235,$AZ$1:$BD$4,5,FALSE))</f>
        <v>34.504689452419996</v>
      </c>
      <c r="AF1235" s="29">
        <f t="shared" si="152"/>
        <v>-0.22222222222222221</v>
      </c>
      <c r="AG1235" s="29">
        <f t="shared" si="153"/>
        <v>-0.22222222222222221</v>
      </c>
      <c r="AH1235" s="28">
        <f t="shared" si="159"/>
        <v>-14.117777777777777</v>
      </c>
      <c r="AI1235" s="28">
        <f t="shared" si="156"/>
        <v>-14.117777777777777</v>
      </c>
      <c r="AJ1235" s="13">
        <f t="shared" ca="1" si="157"/>
        <v>-21.758208291321104</v>
      </c>
      <c r="AK1235" s="68">
        <v>0</v>
      </c>
      <c r="AL1235" s="68">
        <v>1</v>
      </c>
      <c r="AM1235" s="68" t="str">
        <f t="shared" si="158"/>
        <v>Anthopogenic_roads</v>
      </c>
      <c r="AO1235" s="68"/>
      <c r="AP1235" s="68"/>
      <c r="AY1235" s="68"/>
      <c r="AZ1235" s="68"/>
    </row>
    <row r="1236" spans="1:52">
      <c r="A1236" s="27">
        <v>2851</v>
      </c>
      <c r="B1236" s="27" t="s">
        <v>1758</v>
      </c>
      <c r="C1236" s="27" t="s">
        <v>1164</v>
      </c>
      <c r="D1236" s="27">
        <v>14.245950000000001</v>
      </c>
      <c r="E1236" s="27">
        <v>-84.264880000000005</v>
      </c>
      <c r="F1236" s="27" t="s">
        <v>66</v>
      </c>
      <c r="G1236" s="27">
        <v>9</v>
      </c>
      <c r="H1236" s="27" t="s">
        <v>53</v>
      </c>
      <c r="I1236" s="27" t="s">
        <v>54</v>
      </c>
      <c r="J1236" s="27">
        <v>2005</v>
      </c>
      <c r="K1236" s="27" t="s">
        <v>1219</v>
      </c>
      <c r="L1236" s="27" t="s">
        <v>56</v>
      </c>
      <c r="M1236" s="27" t="s">
        <v>66</v>
      </c>
      <c r="N1236" s="27">
        <v>7</v>
      </c>
      <c r="O1236" s="27" t="s">
        <v>53</v>
      </c>
      <c r="P1236" s="27" t="s">
        <v>57</v>
      </c>
      <c r="Q1236" s="27">
        <v>2016</v>
      </c>
      <c r="R1236" s="27" t="s">
        <v>1535</v>
      </c>
      <c r="S1236" s="27" t="s">
        <v>53</v>
      </c>
      <c r="T1236" s="27"/>
      <c r="U1236" s="27"/>
      <c r="V1236" s="27" t="s">
        <v>1758</v>
      </c>
      <c r="W1236" s="27">
        <v>14.245950000000001</v>
      </c>
      <c r="X1236" s="27">
        <v>-84.264880000000005</v>
      </c>
      <c r="Y1236" s="27" t="s">
        <v>1983</v>
      </c>
      <c r="Z1236" s="27" t="s">
        <v>1977</v>
      </c>
      <c r="AA1236" s="27" t="s">
        <v>1928</v>
      </c>
      <c r="AB1236" s="28">
        <f t="shared" si="154"/>
        <v>86.051000000000002</v>
      </c>
      <c r="AC1236" s="28">
        <f ca="1">[3]!RandTruncNormal(AB1236,VLOOKUP(Y1236,$AZ$1:$BD$4,4,FALSE),0,VLOOKUP(Y1236,$AZ$1:$BD$4,5,FALSE))</f>
        <v>115.6240464311232</v>
      </c>
      <c r="AD1236" s="28">
        <f t="shared" si="155"/>
        <v>71.933222222222227</v>
      </c>
      <c r="AE1236" s="28">
        <f ca="1">[3]!RandTruncNormal(AD1236,VLOOKUP(Y1236,$AZ$1:$BD$4,4,FALSE),0,VLOOKUP(Y1236,$AZ$1:$BD$4,5,FALSE))</f>
        <v>98.737307944026952</v>
      </c>
      <c r="AF1236" s="29">
        <f t="shared" si="152"/>
        <v>-0.22222222222222221</v>
      </c>
      <c r="AG1236" s="29">
        <f t="shared" si="153"/>
        <v>-0.22222222222222221</v>
      </c>
      <c r="AH1236" s="28">
        <f t="shared" si="159"/>
        <v>-14.117777777777777</v>
      </c>
      <c r="AI1236" s="28">
        <f t="shared" si="156"/>
        <v>-14.117777777777777</v>
      </c>
      <c r="AJ1236" s="13">
        <f t="shared" ca="1" si="157"/>
        <v>-16.886738487096252</v>
      </c>
      <c r="AK1236" s="68">
        <v>1</v>
      </c>
      <c r="AL1236" s="68">
        <v>1</v>
      </c>
      <c r="AM1236" s="68" t="str">
        <f t="shared" si="158"/>
        <v>Anthropogenic_roads_rivers</v>
      </c>
      <c r="AO1236" s="68"/>
      <c r="AP1236" s="68"/>
      <c r="AY1236" s="68"/>
      <c r="AZ1236" s="68"/>
    </row>
    <row r="1237" spans="1:52">
      <c r="A1237" s="27">
        <v>2852</v>
      </c>
      <c r="B1237" s="27" t="s">
        <v>1759</v>
      </c>
      <c r="C1237" s="27" t="s">
        <v>1164</v>
      </c>
      <c r="D1237" s="27">
        <v>14.16019</v>
      </c>
      <c r="E1237" s="27">
        <v>-83.541060000000002</v>
      </c>
      <c r="F1237" s="27" t="s">
        <v>66</v>
      </c>
      <c r="G1237" s="27">
        <v>9</v>
      </c>
      <c r="H1237" s="27" t="s">
        <v>53</v>
      </c>
      <c r="I1237" s="27" t="s">
        <v>54</v>
      </c>
      <c r="J1237" s="27">
        <v>2005</v>
      </c>
      <c r="K1237" s="27" t="s">
        <v>1219</v>
      </c>
      <c r="L1237" s="27" t="s">
        <v>56</v>
      </c>
      <c r="M1237" s="27" t="s">
        <v>66</v>
      </c>
      <c r="N1237" s="27">
        <v>8</v>
      </c>
      <c r="O1237" s="27" t="s">
        <v>53</v>
      </c>
      <c r="P1237" s="27" t="s">
        <v>57</v>
      </c>
      <c r="Q1237" s="27">
        <v>2016</v>
      </c>
      <c r="R1237" s="27" t="s">
        <v>774</v>
      </c>
      <c r="S1237" s="27" t="s">
        <v>53</v>
      </c>
      <c r="T1237" s="27"/>
      <c r="U1237" s="27"/>
      <c r="V1237" s="27" t="s">
        <v>1759</v>
      </c>
      <c r="W1237" s="27">
        <v>14.16019</v>
      </c>
      <c r="X1237" s="27">
        <v>-83.541060000000002</v>
      </c>
      <c r="Y1237" s="27" t="s">
        <v>1983</v>
      </c>
      <c r="Z1237" s="27" t="s">
        <v>1977</v>
      </c>
      <c r="AA1237" s="27" t="s">
        <v>1929</v>
      </c>
      <c r="AB1237" s="28">
        <f t="shared" si="154"/>
        <v>86.051000000000002</v>
      </c>
      <c r="AC1237" s="28">
        <f ca="1">[3]!RandTruncNormal(AB1237,VLOOKUP(Y1237,$AZ$1:$BD$4,4,FALSE),0,VLOOKUP(Y1237,$AZ$1:$BD$4,5,FALSE))</f>
        <v>137.24470514303476</v>
      </c>
      <c r="AD1237" s="28">
        <f t="shared" si="155"/>
        <v>78.992111111111114</v>
      </c>
      <c r="AE1237" s="28">
        <f ca="1">[3]!RandTruncNormal(AD1237,VLOOKUP(Y1237,$AZ$1:$BD$4,4,FALSE),0,VLOOKUP(Y1237,$AZ$1:$BD$4,5,FALSE))</f>
        <v>125.67111095338542</v>
      </c>
      <c r="AF1237" s="29">
        <f t="shared" si="152"/>
        <v>-0.1111111111111111</v>
      </c>
      <c r="AG1237" s="29">
        <f t="shared" si="153"/>
        <v>0</v>
      </c>
      <c r="AH1237" s="28">
        <f t="shared" si="159"/>
        <v>0</v>
      </c>
      <c r="AI1237" s="28">
        <f t="shared" si="156"/>
        <v>-7.0588888888888883</v>
      </c>
      <c r="AJ1237" s="13">
        <f t="shared" ca="1" si="157"/>
        <v>-11.573594189649342</v>
      </c>
      <c r="AK1237" s="68">
        <v>1</v>
      </c>
      <c r="AL1237" s="68">
        <v>0</v>
      </c>
      <c r="AM1237" s="68" t="str">
        <f t="shared" si="158"/>
        <v>Anthropogenic_rivers</v>
      </c>
      <c r="AO1237" s="68"/>
      <c r="AP1237" s="68"/>
      <c r="AY1237" s="68"/>
      <c r="AZ1237" s="68"/>
    </row>
    <row r="1238" spans="1:52">
      <c r="A1238" s="27">
        <v>2853</v>
      </c>
      <c r="B1238" s="27" t="s">
        <v>1760</v>
      </c>
      <c r="C1238" s="27" t="s">
        <v>1164</v>
      </c>
      <c r="D1238" s="27">
        <v>14.24502</v>
      </c>
      <c r="E1238" s="27">
        <v>-84.349689999999995</v>
      </c>
      <c r="F1238" s="27" t="s">
        <v>66</v>
      </c>
      <c r="G1238" s="27">
        <v>9</v>
      </c>
      <c r="H1238" s="27" t="s">
        <v>53</v>
      </c>
      <c r="I1238" s="27" t="s">
        <v>54</v>
      </c>
      <c r="J1238" s="27">
        <v>2005</v>
      </c>
      <c r="K1238" s="27" t="s">
        <v>1219</v>
      </c>
      <c r="L1238" s="27" t="s">
        <v>56</v>
      </c>
      <c r="M1238" s="27" t="s">
        <v>66</v>
      </c>
      <c r="N1238" s="27">
        <v>7</v>
      </c>
      <c r="O1238" s="27" t="s">
        <v>53</v>
      </c>
      <c r="P1238" s="27" t="s">
        <v>57</v>
      </c>
      <c r="Q1238" s="27">
        <v>2016</v>
      </c>
      <c r="R1238" s="27" t="s">
        <v>1527</v>
      </c>
      <c r="S1238" s="27" t="s">
        <v>53</v>
      </c>
      <c r="T1238" s="27"/>
      <c r="U1238" s="27"/>
      <c r="V1238" s="27" t="s">
        <v>1760</v>
      </c>
      <c r="W1238" s="27">
        <v>14.24502</v>
      </c>
      <c r="X1238" s="27">
        <v>-84.349689999999995</v>
      </c>
      <c r="Y1238" s="27" t="s">
        <v>1983</v>
      </c>
      <c r="Z1238" s="27" t="s">
        <v>1977</v>
      </c>
      <c r="AA1238" s="27" t="s">
        <v>1929</v>
      </c>
      <c r="AB1238" s="28">
        <f t="shared" si="154"/>
        <v>86.051000000000002</v>
      </c>
      <c r="AC1238" s="28">
        <f ca="1">[3]!RandTruncNormal(AB1238,VLOOKUP(Y1238,$AZ$1:$BD$4,4,FALSE),0,VLOOKUP(Y1238,$AZ$1:$BD$4,5,FALSE))</f>
        <v>88.433424807702281</v>
      </c>
      <c r="AD1238" s="28">
        <f t="shared" si="155"/>
        <v>71.933222222222227</v>
      </c>
      <c r="AE1238" s="28">
        <f ca="1">[3]!RandTruncNormal(AD1238,VLOOKUP(Y1238,$AZ$1:$BD$4,4,FALSE),0,VLOOKUP(Y1238,$AZ$1:$BD$4,5,FALSE))</f>
        <v>119.16387118795268</v>
      </c>
      <c r="AF1238" s="29">
        <f t="shared" si="152"/>
        <v>-0.22222222222222221</v>
      </c>
      <c r="AG1238" s="29">
        <f t="shared" si="153"/>
        <v>-0.22222222222222221</v>
      </c>
      <c r="AH1238" s="28">
        <f t="shared" si="159"/>
        <v>-14.117777777777777</v>
      </c>
      <c r="AI1238" s="28">
        <f t="shared" si="156"/>
        <v>-14.117777777777777</v>
      </c>
      <c r="AJ1238" s="13">
        <f t="shared" ca="1" si="157"/>
        <v>30.730446380250399</v>
      </c>
      <c r="AK1238" s="68">
        <v>0</v>
      </c>
      <c r="AL1238" s="68">
        <v>0</v>
      </c>
      <c r="AM1238" s="68" t="str">
        <f t="shared" si="158"/>
        <v>Non-Anthropogenic</v>
      </c>
      <c r="AO1238" s="68"/>
      <c r="AP1238" s="68"/>
      <c r="AY1238" s="68"/>
      <c r="AZ1238" s="68"/>
    </row>
    <row r="1239" spans="1:52">
      <c r="A1239" s="27">
        <v>2854</v>
      </c>
      <c r="B1239" s="27" t="s">
        <v>1761</v>
      </c>
      <c r="C1239" s="27" t="s">
        <v>1164</v>
      </c>
      <c r="D1239" s="27">
        <v>14.16028</v>
      </c>
      <c r="E1239" s="27">
        <v>-83.796139999999994</v>
      </c>
      <c r="F1239" s="27" t="s">
        <v>66</v>
      </c>
      <c r="G1239" s="27">
        <v>9</v>
      </c>
      <c r="H1239" s="27" t="s">
        <v>53</v>
      </c>
      <c r="I1239" s="27" t="s">
        <v>54</v>
      </c>
      <c r="J1239" s="27">
        <v>2005</v>
      </c>
      <c r="K1239" s="27" t="s">
        <v>1219</v>
      </c>
      <c r="L1239" s="27" t="s">
        <v>56</v>
      </c>
      <c r="M1239" s="27" t="s">
        <v>65</v>
      </c>
      <c r="N1239" s="27">
        <v>6</v>
      </c>
      <c r="O1239" s="27" t="s">
        <v>53</v>
      </c>
      <c r="P1239" s="27" t="s">
        <v>57</v>
      </c>
      <c r="Q1239" s="27">
        <v>2016</v>
      </c>
      <c r="R1239" s="27" t="s">
        <v>1532</v>
      </c>
      <c r="S1239" s="27" t="s">
        <v>53</v>
      </c>
      <c r="T1239" s="27"/>
      <c r="U1239" s="27"/>
      <c r="V1239" s="27" t="s">
        <v>1761</v>
      </c>
      <c r="W1239" s="27">
        <v>14.16028</v>
      </c>
      <c r="X1239" s="27">
        <v>-83.796139999999994</v>
      </c>
      <c r="Y1239" s="27" t="s">
        <v>1983</v>
      </c>
      <c r="Z1239" s="27" t="s">
        <v>1977</v>
      </c>
      <c r="AA1239" s="27" t="s">
        <v>1929</v>
      </c>
      <c r="AB1239" s="28">
        <f t="shared" si="154"/>
        <v>86.051000000000002</v>
      </c>
      <c r="AC1239" s="28">
        <f ca="1">[3]!RandTruncNormal(AB1239,VLOOKUP(Y1239,$AZ$1:$BD$4,4,FALSE),0,VLOOKUP(Y1239,$AZ$1:$BD$4,5,FALSE))</f>
        <v>86.161666025992176</v>
      </c>
      <c r="AD1239" s="28">
        <f t="shared" si="155"/>
        <v>64.87433333333334</v>
      </c>
      <c r="AE1239" s="28">
        <f ca="1">[3]!RandTruncNormal(AD1239,VLOOKUP(Y1239,$AZ$1:$BD$4,4,FALSE),0,VLOOKUP(Y1239,$AZ$1:$BD$4,5,FALSE))</f>
        <v>73.62153516395766</v>
      </c>
      <c r="AF1239" s="29">
        <f t="shared" si="152"/>
        <v>-0.33333333333333331</v>
      </c>
      <c r="AG1239" s="29">
        <f t="shared" si="153"/>
        <v>-0.33333333333333331</v>
      </c>
      <c r="AH1239" s="28">
        <f t="shared" si="159"/>
        <v>-21.176666666666666</v>
      </c>
      <c r="AI1239" s="28">
        <f t="shared" si="156"/>
        <v>-21.176666666666666</v>
      </c>
      <c r="AJ1239" s="13">
        <f t="shared" ca="1" si="157"/>
        <v>-12.540130862034516</v>
      </c>
      <c r="AK1239" s="68">
        <v>1</v>
      </c>
      <c r="AL1239" s="68">
        <v>0</v>
      </c>
      <c r="AM1239" s="68" t="str">
        <f t="shared" si="158"/>
        <v>Anthropogenic_rivers</v>
      </c>
      <c r="AO1239" s="68"/>
      <c r="AP1239" s="68"/>
      <c r="AY1239" s="68"/>
      <c r="AZ1239" s="68"/>
    </row>
    <row r="1240" spans="1:52">
      <c r="A1240" s="27">
        <v>2855</v>
      </c>
      <c r="B1240" s="27" t="s">
        <v>1762</v>
      </c>
      <c r="C1240" s="27" t="s">
        <v>1164</v>
      </c>
      <c r="D1240" s="27">
        <v>14.245950000000001</v>
      </c>
      <c r="E1240" s="27">
        <v>-84.604889999999997</v>
      </c>
      <c r="F1240" s="27" t="s">
        <v>66</v>
      </c>
      <c r="G1240" s="27">
        <v>9</v>
      </c>
      <c r="H1240" s="27" t="s">
        <v>53</v>
      </c>
      <c r="I1240" s="27" t="s">
        <v>54</v>
      </c>
      <c r="J1240" s="27">
        <v>2005</v>
      </c>
      <c r="K1240" s="27" t="s">
        <v>1219</v>
      </c>
      <c r="L1240" s="27" t="s">
        <v>56</v>
      </c>
      <c r="M1240" s="27" t="s">
        <v>65</v>
      </c>
      <c r="N1240" s="27">
        <v>5</v>
      </c>
      <c r="O1240" s="27" t="s">
        <v>56</v>
      </c>
      <c r="P1240" s="27" t="s">
        <v>57</v>
      </c>
      <c r="Q1240" s="27">
        <v>2016</v>
      </c>
      <c r="R1240" s="27" t="s">
        <v>1359</v>
      </c>
      <c r="S1240" s="27" t="s">
        <v>53</v>
      </c>
      <c r="T1240" s="27"/>
      <c r="U1240" s="27"/>
      <c r="V1240" s="27" t="s">
        <v>1762</v>
      </c>
      <c r="W1240" s="27">
        <v>14.245950000000001</v>
      </c>
      <c r="X1240" s="27">
        <v>-84.604889999999997</v>
      </c>
      <c r="Y1240" s="27" t="s">
        <v>1983</v>
      </c>
      <c r="Z1240" s="27" t="s">
        <v>1977</v>
      </c>
      <c r="AA1240" s="27" t="s">
        <v>1929</v>
      </c>
      <c r="AB1240" s="28">
        <f t="shared" si="154"/>
        <v>86.051000000000002</v>
      </c>
      <c r="AC1240" s="28">
        <f ca="1">[3]!RandTruncNormal(AB1240,VLOOKUP(Y1240,$AZ$1:$BD$4,4,FALSE),0,VLOOKUP(Y1240,$AZ$1:$BD$4,5,FALSE))</f>
        <v>140.16978420055909</v>
      </c>
      <c r="AD1240" s="28">
        <f t="shared" si="155"/>
        <v>57.815444444444445</v>
      </c>
      <c r="AE1240" s="28">
        <f ca="1">[3]!RandTruncNormal(AD1240,VLOOKUP(Y1240,$AZ$1:$BD$4,4,FALSE),0,VLOOKUP(Y1240,$AZ$1:$BD$4,5,FALSE))</f>
        <v>24.456775676543593</v>
      </c>
      <c r="AF1240" s="29">
        <f t="shared" si="152"/>
        <v>-0.44444444444444442</v>
      </c>
      <c r="AG1240" s="29">
        <f t="shared" si="153"/>
        <v>-0.44444444444444442</v>
      </c>
      <c r="AH1240" s="28">
        <f t="shared" si="159"/>
        <v>-28.235555555555553</v>
      </c>
      <c r="AI1240" s="28">
        <f t="shared" si="156"/>
        <v>-28.235555555555553</v>
      </c>
      <c r="AJ1240" s="13">
        <f t="shared" ca="1" si="157"/>
        <v>-115.71300852401549</v>
      </c>
      <c r="AK1240" s="68">
        <v>1</v>
      </c>
      <c r="AL1240" s="68">
        <v>0</v>
      </c>
      <c r="AM1240" s="68" t="str">
        <f t="shared" si="158"/>
        <v>Anthropogenic_rivers</v>
      </c>
      <c r="AO1240" s="68"/>
      <c r="AP1240" s="68"/>
      <c r="AY1240" s="68"/>
      <c r="AZ1240" s="68"/>
    </row>
    <row r="1241" spans="1:52">
      <c r="A1241" s="27">
        <v>2856</v>
      </c>
      <c r="B1241" s="27" t="s">
        <v>1763</v>
      </c>
      <c r="C1241" s="27" t="s">
        <v>1164</v>
      </c>
      <c r="D1241" s="27">
        <v>14.16033</v>
      </c>
      <c r="E1241" s="27">
        <v>-84.051230000000004</v>
      </c>
      <c r="F1241" s="27" t="s">
        <v>66</v>
      </c>
      <c r="G1241" s="27">
        <v>9</v>
      </c>
      <c r="H1241" s="27" t="s">
        <v>53</v>
      </c>
      <c r="I1241" s="27" t="s">
        <v>54</v>
      </c>
      <c r="J1241" s="27">
        <v>2005</v>
      </c>
      <c r="K1241" s="27" t="s">
        <v>1219</v>
      </c>
      <c r="L1241" s="27" t="s">
        <v>56</v>
      </c>
      <c r="M1241" s="27" t="s">
        <v>65</v>
      </c>
      <c r="N1241" s="27">
        <v>5</v>
      </c>
      <c r="O1241" s="27" t="s">
        <v>53</v>
      </c>
      <c r="P1241" s="27" t="s">
        <v>57</v>
      </c>
      <c r="Q1241" s="27">
        <v>2016</v>
      </c>
      <c r="R1241" s="27" t="s">
        <v>1355</v>
      </c>
      <c r="S1241" s="27" t="s">
        <v>53</v>
      </c>
      <c r="T1241" s="27"/>
      <c r="U1241" s="27"/>
      <c r="V1241" s="27" t="s">
        <v>1763</v>
      </c>
      <c r="W1241" s="27">
        <v>14.16033</v>
      </c>
      <c r="X1241" s="27">
        <v>-84.051230000000004</v>
      </c>
      <c r="Y1241" s="27" t="s">
        <v>1983</v>
      </c>
      <c r="Z1241" s="27" t="s">
        <v>1977</v>
      </c>
      <c r="AA1241" s="27" t="s">
        <v>1929</v>
      </c>
      <c r="AB1241" s="28">
        <f t="shared" si="154"/>
        <v>86.051000000000002</v>
      </c>
      <c r="AC1241" s="28">
        <f ca="1">[3]!RandTruncNormal(AB1241,VLOOKUP(Y1241,$AZ$1:$BD$4,4,FALSE),0,VLOOKUP(Y1241,$AZ$1:$BD$4,5,FALSE))</f>
        <v>107.29633693986973</v>
      </c>
      <c r="AD1241" s="28">
        <f t="shared" si="155"/>
        <v>57.815444444444445</v>
      </c>
      <c r="AE1241" s="28">
        <f ca="1">[3]!RandTruncNormal(AD1241,VLOOKUP(Y1241,$AZ$1:$BD$4,4,FALSE),0,VLOOKUP(Y1241,$AZ$1:$BD$4,5,FALSE))</f>
        <v>41.270320778731396</v>
      </c>
      <c r="AF1241" s="29">
        <f t="shared" si="152"/>
        <v>-0.44444444444444442</v>
      </c>
      <c r="AG1241" s="29">
        <f t="shared" si="153"/>
        <v>-0.44444444444444442</v>
      </c>
      <c r="AH1241" s="28">
        <f t="shared" si="159"/>
        <v>-28.235555555555553</v>
      </c>
      <c r="AI1241" s="28">
        <f t="shared" si="156"/>
        <v>-28.235555555555553</v>
      </c>
      <c r="AJ1241" s="13">
        <f t="shared" ca="1" si="157"/>
        <v>-66.02601616113833</v>
      </c>
      <c r="AK1241" s="68">
        <v>0</v>
      </c>
      <c r="AL1241" s="68">
        <v>0</v>
      </c>
      <c r="AM1241" s="68" t="str">
        <f t="shared" si="158"/>
        <v>Non-Anthropogenic</v>
      </c>
      <c r="AO1241" s="68"/>
      <c r="AP1241" s="68"/>
      <c r="AY1241" s="68"/>
      <c r="AZ1241" s="68"/>
    </row>
    <row r="1242" spans="1:52">
      <c r="A1242" s="27">
        <v>2857</v>
      </c>
      <c r="B1242" s="27" t="s">
        <v>1764</v>
      </c>
      <c r="C1242" s="27" t="s">
        <v>1164</v>
      </c>
      <c r="D1242" s="27">
        <v>14.245200000000001</v>
      </c>
      <c r="E1242" s="27">
        <v>-84.859669999999994</v>
      </c>
      <c r="F1242" s="27" t="s">
        <v>66</v>
      </c>
      <c r="G1242" s="27">
        <v>9</v>
      </c>
      <c r="H1242" s="27" t="s">
        <v>53</v>
      </c>
      <c r="I1242" s="27" t="s">
        <v>54</v>
      </c>
      <c r="J1242" s="27">
        <v>2005</v>
      </c>
      <c r="K1242" s="27" t="s">
        <v>1219</v>
      </c>
      <c r="L1242" s="27" t="s">
        <v>56</v>
      </c>
      <c r="M1242" s="27" t="s">
        <v>66</v>
      </c>
      <c r="N1242" s="27">
        <v>7</v>
      </c>
      <c r="O1242" s="27" t="s">
        <v>53</v>
      </c>
      <c r="P1242" s="27" t="s">
        <v>57</v>
      </c>
      <c r="Q1242" s="27">
        <v>2016</v>
      </c>
      <c r="R1242" s="27" t="s">
        <v>1360</v>
      </c>
      <c r="S1242" s="27" t="s">
        <v>53</v>
      </c>
      <c r="T1242" s="27"/>
      <c r="U1242" s="27"/>
      <c r="V1242" s="27" t="s">
        <v>1764</v>
      </c>
      <c r="W1242" s="27">
        <v>14.245200000000001</v>
      </c>
      <c r="X1242" s="27">
        <v>-84.859669999999994</v>
      </c>
      <c r="Y1242" s="27" t="s">
        <v>1983</v>
      </c>
      <c r="Z1242" s="27" t="s">
        <v>1977</v>
      </c>
      <c r="AA1242" s="27" t="s">
        <v>1929</v>
      </c>
      <c r="AB1242" s="28">
        <f t="shared" si="154"/>
        <v>86.051000000000002</v>
      </c>
      <c r="AC1242" s="28">
        <f ca="1">[3]!RandTruncNormal(AB1242,VLOOKUP(Y1242,$AZ$1:$BD$4,4,FALSE),0,VLOOKUP(Y1242,$AZ$1:$BD$4,5,FALSE))</f>
        <v>128.06336545314215</v>
      </c>
      <c r="AD1242" s="28">
        <f t="shared" si="155"/>
        <v>71.933222222222227</v>
      </c>
      <c r="AE1242" s="28">
        <f ca="1">[3]!RandTruncNormal(AD1242,VLOOKUP(Y1242,$AZ$1:$BD$4,4,FALSE),0,VLOOKUP(Y1242,$AZ$1:$BD$4,5,FALSE))</f>
        <v>36.138408893988554</v>
      </c>
      <c r="AF1242" s="29">
        <f t="shared" si="152"/>
        <v>-0.22222222222222221</v>
      </c>
      <c r="AG1242" s="29">
        <f t="shared" si="153"/>
        <v>-0.22222222222222221</v>
      </c>
      <c r="AH1242" s="28">
        <f t="shared" si="159"/>
        <v>-14.117777777777777</v>
      </c>
      <c r="AI1242" s="28">
        <f t="shared" si="156"/>
        <v>-14.117777777777777</v>
      </c>
      <c r="AJ1242" s="13">
        <f t="shared" ca="1" si="157"/>
        <v>-91.9249565591536</v>
      </c>
      <c r="AK1242" s="68">
        <v>0</v>
      </c>
      <c r="AL1242" s="68">
        <v>0</v>
      </c>
      <c r="AM1242" s="68" t="str">
        <f t="shared" si="158"/>
        <v>Non-Anthropogenic</v>
      </c>
      <c r="AO1242" s="68"/>
      <c r="AP1242" s="68"/>
      <c r="AY1242" s="68"/>
      <c r="AZ1242" s="68"/>
    </row>
    <row r="1243" spans="1:52">
      <c r="A1243" s="27">
        <v>2859</v>
      </c>
      <c r="B1243" s="27" t="s">
        <v>1765</v>
      </c>
      <c r="C1243" s="27" t="s">
        <v>1164</v>
      </c>
      <c r="D1243" s="27">
        <v>14.245950000000001</v>
      </c>
      <c r="E1243" s="27">
        <v>-85.114900000000006</v>
      </c>
      <c r="F1243" s="27" t="s">
        <v>66</v>
      </c>
      <c r="G1243" s="27">
        <v>9</v>
      </c>
      <c r="H1243" s="27" t="s">
        <v>53</v>
      </c>
      <c r="I1243" s="27" t="s">
        <v>54</v>
      </c>
      <c r="J1243" s="27">
        <v>2005</v>
      </c>
      <c r="K1243" s="27" t="s">
        <v>1219</v>
      </c>
      <c r="L1243" s="27" t="s">
        <v>56</v>
      </c>
      <c r="M1243" s="27" t="s">
        <v>66</v>
      </c>
      <c r="N1243" s="27">
        <v>7</v>
      </c>
      <c r="O1243" s="27" t="s">
        <v>53</v>
      </c>
      <c r="P1243" s="27" t="s">
        <v>57</v>
      </c>
      <c r="Q1243" s="27">
        <v>2016</v>
      </c>
      <c r="R1243" s="27" t="s">
        <v>1548</v>
      </c>
      <c r="S1243" s="27" t="s">
        <v>53</v>
      </c>
      <c r="T1243" s="27"/>
      <c r="U1243" s="27"/>
      <c r="V1243" s="27" t="s">
        <v>1765</v>
      </c>
      <c r="W1243" s="27">
        <v>14.245950000000001</v>
      </c>
      <c r="X1243" s="27">
        <v>-85.114900000000006</v>
      </c>
      <c r="Y1243" s="27" t="s">
        <v>1983</v>
      </c>
      <c r="Z1243" s="27" t="s">
        <v>1977</v>
      </c>
      <c r="AA1243" s="27" t="s">
        <v>1929</v>
      </c>
      <c r="AB1243" s="28">
        <f t="shared" si="154"/>
        <v>86.051000000000002</v>
      </c>
      <c r="AC1243" s="28">
        <f ca="1">[3]!RandTruncNormal(AB1243,VLOOKUP(Y1243,$AZ$1:$BD$4,4,FALSE),0,VLOOKUP(Y1243,$AZ$1:$BD$4,5,FALSE))</f>
        <v>78.463696616823469</v>
      </c>
      <c r="AD1243" s="28">
        <f t="shared" si="155"/>
        <v>71.933222222222227</v>
      </c>
      <c r="AE1243" s="28">
        <f ca="1">[3]!RandTruncNormal(AD1243,VLOOKUP(Y1243,$AZ$1:$BD$4,4,FALSE),0,VLOOKUP(Y1243,$AZ$1:$BD$4,5,FALSE))</f>
        <v>72.442589987836882</v>
      </c>
      <c r="AF1243" s="29">
        <f t="shared" si="152"/>
        <v>-0.22222222222222221</v>
      </c>
      <c r="AG1243" s="29">
        <f t="shared" si="153"/>
        <v>-0.22222222222222221</v>
      </c>
      <c r="AH1243" s="28">
        <f t="shared" si="159"/>
        <v>-14.117777777777777</v>
      </c>
      <c r="AI1243" s="28">
        <f t="shared" si="156"/>
        <v>-14.117777777777777</v>
      </c>
      <c r="AJ1243" s="13">
        <f t="shared" ca="1" si="157"/>
        <v>-6.0211066289865869</v>
      </c>
      <c r="AK1243" s="68">
        <v>0</v>
      </c>
      <c r="AL1243" s="68">
        <v>0</v>
      </c>
      <c r="AM1243" s="68" t="str">
        <f t="shared" si="158"/>
        <v>Non-Anthropogenic</v>
      </c>
      <c r="AO1243" s="68"/>
      <c r="AP1243" s="68"/>
      <c r="AY1243" s="68"/>
      <c r="AZ1243" s="68"/>
    </row>
    <row r="1244" spans="1:52">
      <c r="A1244" s="27">
        <v>2860</v>
      </c>
      <c r="B1244" s="27" t="s">
        <v>1766</v>
      </c>
      <c r="C1244" s="27" t="s">
        <v>1164</v>
      </c>
      <c r="D1244" s="27">
        <v>14.160450000000001</v>
      </c>
      <c r="E1244" s="27">
        <v>-84.561419999999998</v>
      </c>
      <c r="F1244" s="27" t="s">
        <v>66</v>
      </c>
      <c r="G1244" s="27">
        <v>9</v>
      </c>
      <c r="H1244" s="27" t="s">
        <v>53</v>
      </c>
      <c r="I1244" s="27" t="s">
        <v>54</v>
      </c>
      <c r="J1244" s="27">
        <v>2005</v>
      </c>
      <c r="K1244" s="27" t="s">
        <v>1219</v>
      </c>
      <c r="L1244" s="27" t="s">
        <v>56</v>
      </c>
      <c r="M1244" s="27" t="s">
        <v>66</v>
      </c>
      <c r="N1244" s="27">
        <v>7</v>
      </c>
      <c r="O1244" s="27" t="s">
        <v>53</v>
      </c>
      <c r="P1244" s="27" t="s">
        <v>57</v>
      </c>
      <c r="Q1244" s="27">
        <v>2016</v>
      </c>
      <c r="R1244" s="27" t="s">
        <v>1548</v>
      </c>
      <c r="S1244" s="27" t="s">
        <v>53</v>
      </c>
      <c r="T1244" s="27"/>
      <c r="U1244" s="27"/>
      <c r="V1244" s="27" t="s">
        <v>1766</v>
      </c>
      <c r="W1244" s="27">
        <v>14.160450000000001</v>
      </c>
      <c r="X1244" s="27">
        <v>-84.561419999999998</v>
      </c>
      <c r="Y1244" s="27" t="s">
        <v>1983</v>
      </c>
      <c r="Z1244" s="27" t="s">
        <v>1977</v>
      </c>
      <c r="AA1244" s="27" t="s">
        <v>1929</v>
      </c>
      <c r="AB1244" s="28">
        <f t="shared" si="154"/>
        <v>86.051000000000002</v>
      </c>
      <c r="AC1244" s="28">
        <f ca="1">[3]!RandTruncNormal(AB1244,VLOOKUP(Y1244,$AZ$1:$BD$4,4,FALSE),0,VLOOKUP(Y1244,$AZ$1:$BD$4,5,FALSE))</f>
        <v>68.877006920637967</v>
      </c>
      <c r="AD1244" s="28">
        <f t="shared" si="155"/>
        <v>71.933222222222227</v>
      </c>
      <c r="AE1244" s="28">
        <f ca="1">[3]!RandTruncNormal(AD1244,VLOOKUP(Y1244,$AZ$1:$BD$4,4,FALSE),0,VLOOKUP(Y1244,$AZ$1:$BD$4,5,FALSE))</f>
        <v>39.343074592072995</v>
      </c>
      <c r="AF1244" s="29">
        <f t="shared" si="152"/>
        <v>-0.22222222222222221</v>
      </c>
      <c r="AG1244" s="29">
        <f t="shared" si="153"/>
        <v>-0.22222222222222221</v>
      </c>
      <c r="AH1244" s="28">
        <f t="shared" si="159"/>
        <v>-14.117777777777777</v>
      </c>
      <c r="AI1244" s="28">
        <f t="shared" si="156"/>
        <v>-14.117777777777777</v>
      </c>
      <c r="AJ1244" s="13">
        <f t="shared" ca="1" si="157"/>
        <v>-29.533932328564973</v>
      </c>
      <c r="AK1244" s="68">
        <v>0</v>
      </c>
      <c r="AL1244" s="68">
        <v>0</v>
      </c>
      <c r="AM1244" s="68" t="str">
        <f t="shared" si="158"/>
        <v>Non-Anthropogenic</v>
      </c>
      <c r="AO1244" s="68"/>
      <c r="AP1244" s="68"/>
      <c r="AY1244" s="68"/>
      <c r="AZ1244" s="68"/>
    </row>
    <row r="1245" spans="1:52">
      <c r="A1245" s="27">
        <v>2861</v>
      </c>
      <c r="B1245" s="27" t="s">
        <v>1767</v>
      </c>
      <c r="C1245" s="27" t="s">
        <v>1164</v>
      </c>
      <c r="D1245" s="27">
        <v>14.15958</v>
      </c>
      <c r="E1245" s="27">
        <v>-83.498509999999996</v>
      </c>
      <c r="F1245" s="27" t="s">
        <v>66</v>
      </c>
      <c r="G1245" s="27">
        <v>7</v>
      </c>
      <c r="H1245" s="27" t="s">
        <v>53</v>
      </c>
      <c r="I1245" s="27" t="s">
        <v>54</v>
      </c>
      <c r="J1245" s="27">
        <v>2005</v>
      </c>
      <c r="K1245" s="27" t="s">
        <v>1219</v>
      </c>
      <c r="L1245" s="27" t="s">
        <v>56</v>
      </c>
      <c r="M1245" s="27" t="s">
        <v>65</v>
      </c>
      <c r="N1245" s="27">
        <v>5</v>
      </c>
      <c r="O1245" s="27" t="s">
        <v>53</v>
      </c>
      <c r="P1245" s="27" t="s">
        <v>1402</v>
      </c>
      <c r="Q1245" s="27">
        <v>2017</v>
      </c>
      <c r="R1245" s="27"/>
      <c r="S1245" s="27" t="s">
        <v>53</v>
      </c>
      <c r="T1245" s="27"/>
      <c r="U1245" s="27"/>
      <c r="V1245" s="27" t="s">
        <v>1767</v>
      </c>
      <c r="W1245" s="27">
        <v>14.15958</v>
      </c>
      <c r="X1245" s="27">
        <v>-83.498509999999996</v>
      </c>
      <c r="Y1245" s="27" t="s">
        <v>1983</v>
      </c>
      <c r="Z1245" s="27" t="s">
        <v>1977</v>
      </c>
      <c r="AA1245" s="27" t="s">
        <v>1929</v>
      </c>
      <c r="AB1245" s="28">
        <f t="shared" si="154"/>
        <v>71.933222222222227</v>
      </c>
      <c r="AC1245" s="28">
        <f ca="1">[3]!RandTruncNormal(AB1245,VLOOKUP(Y1245,$AZ$1:$BD$4,4,FALSE),0,VLOOKUP(Y1245,$AZ$1:$BD$4,5,FALSE))</f>
        <v>96.570859000129289</v>
      </c>
      <c r="AD1245" s="28">
        <f t="shared" si="155"/>
        <v>57.815444444444445</v>
      </c>
      <c r="AE1245" s="28">
        <f ca="1">[3]!RandTruncNormal(AD1245,VLOOKUP(Y1245,$AZ$1:$BD$4,4,FALSE),0,VLOOKUP(Y1245,$AZ$1:$BD$4,5,FALSE))</f>
        <v>76.844876786194718</v>
      </c>
      <c r="AF1245" s="29">
        <f t="shared" si="152"/>
        <v>-0.22222222222222221</v>
      </c>
      <c r="AG1245" s="29">
        <f t="shared" si="153"/>
        <v>-0.22222222222222221</v>
      </c>
      <c r="AH1245" s="28">
        <f t="shared" si="159"/>
        <v>-14.117777777777777</v>
      </c>
      <c r="AI1245" s="28">
        <f t="shared" si="156"/>
        <v>-14.117777777777777</v>
      </c>
      <c r="AJ1245" s="13">
        <f t="shared" ca="1" si="157"/>
        <v>-19.725982213934572</v>
      </c>
      <c r="AK1245" s="68">
        <v>0</v>
      </c>
      <c r="AL1245" s="68">
        <v>0</v>
      </c>
      <c r="AM1245" s="68" t="str">
        <f t="shared" si="158"/>
        <v>Non-Anthropogenic</v>
      </c>
      <c r="AO1245" s="68"/>
      <c r="AP1245" s="68"/>
      <c r="AY1245" s="68"/>
      <c r="AZ1245" s="68"/>
    </row>
    <row r="1246" spans="1:52">
      <c r="A1246" s="27">
        <v>2862</v>
      </c>
      <c r="B1246" s="27" t="s">
        <v>1768</v>
      </c>
      <c r="C1246" s="27" t="s">
        <v>1164</v>
      </c>
      <c r="D1246" s="27">
        <v>14.16053</v>
      </c>
      <c r="E1246" s="27">
        <v>-84.816509999999994</v>
      </c>
      <c r="F1246" s="27" t="s">
        <v>66</v>
      </c>
      <c r="G1246" s="27">
        <v>9</v>
      </c>
      <c r="H1246" s="27" t="s">
        <v>53</v>
      </c>
      <c r="I1246" s="27" t="s">
        <v>54</v>
      </c>
      <c r="J1246" s="27">
        <v>2005</v>
      </c>
      <c r="K1246" s="27" t="s">
        <v>1327</v>
      </c>
      <c r="L1246" s="27" t="s">
        <v>56</v>
      </c>
      <c r="M1246" s="27" t="s">
        <v>66</v>
      </c>
      <c r="N1246" s="27">
        <v>9</v>
      </c>
      <c r="O1246" s="27" t="s">
        <v>53</v>
      </c>
      <c r="P1246" s="27" t="s">
        <v>57</v>
      </c>
      <c r="Q1246" s="27">
        <v>2016</v>
      </c>
      <c r="R1246" s="27" t="s">
        <v>772</v>
      </c>
      <c r="S1246" s="27" t="s">
        <v>53</v>
      </c>
      <c r="T1246" s="27"/>
      <c r="U1246" s="27"/>
      <c r="V1246" s="27" t="s">
        <v>1768</v>
      </c>
      <c r="W1246" s="27">
        <v>14.16053</v>
      </c>
      <c r="X1246" s="27">
        <v>-84.816509999999994</v>
      </c>
      <c r="Y1246" s="27" t="s">
        <v>1983</v>
      </c>
      <c r="Z1246" s="27" t="s">
        <v>1979</v>
      </c>
      <c r="AA1246" s="27" t="s">
        <v>1929</v>
      </c>
      <c r="AB1246" s="28">
        <f t="shared" si="154"/>
        <v>86.051000000000002</v>
      </c>
      <c r="AC1246" s="28">
        <f ca="1">[3]!RandTruncNormal(AB1246,VLOOKUP(Y1246,$AZ$1:$BD$4,4,FALSE),0,VLOOKUP(Y1246,$AZ$1:$BD$4,5,FALSE))</f>
        <v>91.751343898549507</v>
      </c>
      <c r="AD1246" s="28">
        <f t="shared" si="155"/>
        <v>86.051000000000002</v>
      </c>
      <c r="AE1246" s="28">
        <f ca="1">[3]!RandTruncNormal(AD1246,VLOOKUP(Y1246,$AZ$1:$BD$4,4,FALSE),0,VLOOKUP(Y1246,$AZ$1:$BD$4,5,FALSE))</f>
        <v>95.534583424918694</v>
      </c>
      <c r="AF1246" s="29">
        <f t="shared" si="152"/>
        <v>0</v>
      </c>
      <c r="AG1246" s="29">
        <f t="shared" si="153"/>
        <v>0</v>
      </c>
      <c r="AH1246" s="28">
        <f t="shared" si="159"/>
        <v>0</v>
      </c>
      <c r="AI1246" s="28">
        <f t="shared" si="156"/>
        <v>0</v>
      </c>
      <c r="AJ1246" s="13">
        <f t="shared" ca="1" si="157"/>
        <v>3.7832395263691865</v>
      </c>
      <c r="AK1246" s="68">
        <v>0</v>
      </c>
      <c r="AL1246" s="68">
        <v>0</v>
      </c>
      <c r="AM1246" s="68" t="str">
        <f t="shared" si="158"/>
        <v>Non-Anthropogenic</v>
      </c>
      <c r="AO1246" s="68"/>
      <c r="AP1246" s="68"/>
      <c r="AY1246" s="68"/>
      <c r="AZ1246" s="68"/>
    </row>
    <row r="1247" spans="1:52">
      <c r="A1247" s="27">
        <v>2863</v>
      </c>
      <c r="B1247" s="27" t="s">
        <v>1769</v>
      </c>
      <c r="C1247" s="27" t="s">
        <v>1164</v>
      </c>
      <c r="D1247" s="27">
        <v>14.160819999999999</v>
      </c>
      <c r="E1247" s="27">
        <v>-83.75367</v>
      </c>
      <c r="F1247" s="27" t="s">
        <v>66</v>
      </c>
      <c r="G1247" s="27">
        <v>9</v>
      </c>
      <c r="H1247" s="27" t="s">
        <v>53</v>
      </c>
      <c r="I1247" s="27" t="s">
        <v>54</v>
      </c>
      <c r="J1247" s="27">
        <v>2005</v>
      </c>
      <c r="K1247" s="27" t="s">
        <v>1327</v>
      </c>
      <c r="L1247" s="27" t="s">
        <v>56</v>
      </c>
      <c r="M1247" s="27" t="s">
        <v>66</v>
      </c>
      <c r="N1247" s="27">
        <v>9</v>
      </c>
      <c r="O1247" s="27" t="s">
        <v>53</v>
      </c>
      <c r="P1247" s="27" t="s">
        <v>57</v>
      </c>
      <c r="Q1247" s="27">
        <v>2016</v>
      </c>
      <c r="R1247" s="27" t="s">
        <v>1548</v>
      </c>
      <c r="S1247" s="27" t="s">
        <v>53</v>
      </c>
      <c r="T1247" s="27"/>
      <c r="U1247" s="27"/>
      <c r="V1247" s="27" t="s">
        <v>1769</v>
      </c>
      <c r="W1247" s="27">
        <v>14.160819999999999</v>
      </c>
      <c r="X1247" s="27">
        <v>-83.75367</v>
      </c>
      <c r="Y1247" s="27" t="s">
        <v>1983</v>
      </c>
      <c r="Z1247" s="27" t="s">
        <v>1979</v>
      </c>
      <c r="AA1247" s="27" t="s">
        <v>1928</v>
      </c>
      <c r="AB1247" s="28">
        <f t="shared" si="154"/>
        <v>86.051000000000002</v>
      </c>
      <c r="AC1247" s="28">
        <f ca="1">[3]!RandTruncNormal(AB1247,VLOOKUP(Y1247,$AZ$1:$BD$4,4,FALSE),0,VLOOKUP(Y1247,$AZ$1:$BD$4,5,FALSE))</f>
        <v>38.033375507706502</v>
      </c>
      <c r="AD1247" s="28">
        <f t="shared" si="155"/>
        <v>86.051000000000002</v>
      </c>
      <c r="AE1247" s="28">
        <f ca="1">[3]!RandTruncNormal(AD1247,VLOOKUP(Y1247,$AZ$1:$BD$4,4,FALSE),0,VLOOKUP(Y1247,$AZ$1:$BD$4,5,FALSE))</f>
        <v>95.532275971025541</v>
      </c>
      <c r="AF1247" s="29">
        <f t="shared" si="152"/>
        <v>0</v>
      </c>
      <c r="AG1247" s="29">
        <f t="shared" si="153"/>
        <v>0</v>
      </c>
      <c r="AH1247" s="28">
        <f t="shared" si="159"/>
        <v>0</v>
      </c>
      <c r="AI1247" s="28">
        <f t="shared" si="156"/>
        <v>0</v>
      </c>
      <c r="AJ1247" s="13">
        <f t="shared" ca="1" si="157"/>
        <v>57.498900463319039</v>
      </c>
      <c r="AK1247" s="68">
        <v>0</v>
      </c>
      <c r="AL1247" s="68">
        <v>1</v>
      </c>
      <c r="AM1247" s="68" t="str">
        <f t="shared" si="158"/>
        <v>Anthopogenic_roads</v>
      </c>
      <c r="AO1247" s="68"/>
      <c r="AP1247" s="68"/>
      <c r="AY1247" s="68"/>
      <c r="AZ1247" s="68"/>
    </row>
    <row r="1248" spans="1:52">
      <c r="A1248" s="27">
        <v>2864</v>
      </c>
      <c r="B1248" s="27" t="s">
        <v>1770</v>
      </c>
      <c r="C1248" s="27" t="s">
        <v>1164</v>
      </c>
      <c r="D1248" s="27">
        <v>14.16057</v>
      </c>
      <c r="E1248" s="27">
        <v>-85.071600000000004</v>
      </c>
      <c r="F1248" s="27" t="s">
        <v>66</v>
      </c>
      <c r="G1248" s="27">
        <v>9</v>
      </c>
      <c r="H1248" s="27" t="s">
        <v>53</v>
      </c>
      <c r="I1248" s="27" t="s">
        <v>54</v>
      </c>
      <c r="J1248" s="27">
        <v>2005</v>
      </c>
      <c r="K1248" s="27" t="s">
        <v>1327</v>
      </c>
      <c r="L1248" s="27" t="s">
        <v>56</v>
      </c>
      <c r="M1248" s="27" t="s">
        <v>66</v>
      </c>
      <c r="N1248" s="27">
        <v>9</v>
      </c>
      <c r="O1248" s="27" t="s">
        <v>53</v>
      </c>
      <c r="P1248" s="27" t="s">
        <v>57</v>
      </c>
      <c r="Q1248" s="27">
        <v>2016</v>
      </c>
      <c r="R1248" s="27" t="s">
        <v>1548</v>
      </c>
      <c r="S1248" s="27" t="s">
        <v>53</v>
      </c>
      <c r="T1248" s="27"/>
      <c r="U1248" s="27"/>
      <c r="V1248" s="27" t="s">
        <v>1770</v>
      </c>
      <c r="W1248" s="27">
        <v>14.16057</v>
      </c>
      <c r="X1248" s="27">
        <v>-85.071600000000004</v>
      </c>
      <c r="Y1248" s="27" t="s">
        <v>1983</v>
      </c>
      <c r="Z1248" s="27" t="s">
        <v>1979</v>
      </c>
      <c r="AA1248" s="27" t="s">
        <v>1929</v>
      </c>
      <c r="AB1248" s="28">
        <f t="shared" si="154"/>
        <v>86.051000000000002</v>
      </c>
      <c r="AC1248" s="28">
        <f ca="1">[3]!RandTruncNormal(AB1248,VLOOKUP(Y1248,$AZ$1:$BD$4,4,FALSE),0,VLOOKUP(Y1248,$AZ$1:$BD$4,5,FALSE))</f>
        <v>147.59727915925549</v>
      </c>
      <c r="AD1248" s="28">
        <f t="shared" si="155"/>
        <v>86.051000000000002</v>
      </c>
      <c r="AE1248" s="28">
        <f ca="1">[3]!RandTruncNormal(AD1248,VLOOKUP(Y1248,$AZ$1:$BD$4,4,FALSE),0,VLOOKUP(Y1248,$AZ$1:$BD$4,5,FALSE))</f>
        <v>120.45308588580585</v>
      </c>
      <c r="AF1248" s="29">
        <f t="shared" si="152"/>
        <v>0</v>
      </c>
      <c r="AG1248" s="29">
        <f t="shared" si="153"/>
        <v>0</v>
      </c>
      <c r="AH1248" s="28">
        <f t="shared" si="159"/>
        <v>0</v>
      </c>
      <c r="AI1248" s="28">
        <f t="shared" si="156"/>
        <v>0</v>
      </c>
      <c r="AJ1248" s="13">
        <f t="shared" ca="1" si="157"/>
        <v>-27.144193273449645</v>
      </c>
      <c r="AK1248" s="68">
        <v>0</v>
      </c>
      <c r="AL1248" s="68">
        <v>0</v>
      </c>
      <c r="AM1248" s="68" t="str">
        <f t="shared" si="158"/>
        <v>Non-Anthropogenic</v>
      </c>
      <c r="AO1248" s="68"/>
      <c r="AP1248" s="68"/>
      <c r="AY1248" s="68"/>
      <c r="AZ1248" s="68"/>
    </row>
    <row r="1249" spans="1:52">
      <c r="A1249" s="27">
        <v>2865</v>
      </c>
      <c r="B1249" s="27" t="s">
        <v>1771</v>
      </c>
      <c r="C1249" s="27" t="s">
        <v>1164</v>
      </c>
      <c r="D1249" s="27">
        <v>14.159800000000001</v>
      </c>
      <c r="E1249" s="27">
        <v>-84.008669999999995</v>
      </c>
      <c r="F1249" s="27" t="s">
        <v>66</v>
      </c>
      <c r="G1249" s="27">
        <v>9</v>
      </c>
      <c r="H1249" s="27" t="s">
        <v>53</v>
      </c>
      <c r="I1249" s="27" t="s">
        <v>54</v>
      </c>
      <c r="J1249" s="27">
        <v>2005</v>
      </c>
      <c r="K1249" s="27" t="s">
        <v>1219</v>
      </c>
      <c r="L1249" s="27" t="s">
        <v>56</v>
      </c>
      <c r="M1249" s="27" t="s">
        <v>66</v>
      </c>
      <c r="N1249" s="27">
        <v>9</v>
      </c>
      <c r="O1249" s="27" t="s">
        <v>53</v>
      </c>
      <c r="P1249" s="27" t="s">
        <v>57</v>
      </c>
      <c r="Q1249" s="27">
        <v>2016</v>
      </c>
      <c r="R1249" s="27" t="s">
        <v>1355</v>
      </c>
      <c r="S1249" s="27" t="s">
        <v>53</v>
      </c>
      <c r="T1249" s="27"/>
      <c r="U1249" s="27"/>
      <c r="V1249" s="27" t="s">
        <v>1771</v>
      </c>
      <c r="W1249" s="27">
        <v>14.159800000000001</v>
      </c>
      <c r="X1249" s="27">
        <v>-84.008669999999995</v>
      </c>
      <c r="Y1249" s="27" t="s">
        <v>1983</v>
      </c>
      <c r="Z1249" s="27" t="s">
        <v>1979</v>
      </c>
      <c r="AA1249" s="27" t="s">
        <v>1929</v>
      </c>
      <c r="AB1249" s="28">
        <f t="shared" si="154"/>
        <v>86.051000000000002</v>
      </c>
      <c r="AC1249" s="28">
        <f ca="1">[3]!RandTruncNormal(AB1249,VLOOKUP(Y1249,$AZ$1:$BD$4,4,FALSE),0,VLOOKUP(Y1249,$AZ$1:$BD$4,5,FALSE))</f>
        <v>116.15185694837743</v>
      </c>
      <c r="AD1249" s="28">
        <f t="shared" si="155"/>
        <v>86.051000000000002</v>
      </c>
      <c r="AE1249" s="28">
        <f ca="1">[3]!RandTruncNormal(AD1249,VLOOKUP(Y1249,$AZ$1:$BD$4,4,FALSE),0,VLOOKUP(Y1249,$AZ$1:$BD$4,5,FALSE))</f>
        <v>101.95619104682743</v>
      </c>
      <c r="AF1249" s="29">
        <f t="shared" si="152"/>
        <v>0</v>
      </c>
      <c r="AG1249" s="29">
        <f t="shared" si="153"/>
        <v>0</v>
      </c>
      <c r="AH1249" s="28">
        <f t="shared" si="159"/>
        <v>0</v>
      </c>
      <c r="AI1249" s="28">
        <f t="shared" si="156"/>
        <v>0</v>
      </c>
      <c r="AJ1249" s="13">
        <f t="shared" ca="1" si="157"/>
        <v>-14.195665901550001</v>
      </c>
      <c r="AK1249" s="68">
        <v>0</v>
      </c>
      <c r="AL1249" s="68">
        <v>0</v>
      </c>
      <c r="AM1249" s="68" t="str">
        <f t="shared" si="158"/>
        <v>Non-Anthropogenic</v>
      </c>
      <c r="AO1249" s="68"/>
      <c r="AP1249" s="68"/>
      <c r="AY1249" s="68"/>
      <c r="AZ1249" s="68"/>
    </row>
    <row r="1250" spans="1:52">
      <c r="A1250" s="27">
        <v>2866</v>
      </c>
      <c r="B1250" s="27" t="s">
        <v>1772</v>
      </c>
      <c r="C1250" s="27" t="s">
        <v>1164</v>
      </c>
      <c r="D1250" s="27">
        <v>14.160640000000001</v>
      </c>
      <c r="E1250" s="27">
        <v>-85.326689999999999</v>
      </c>
      <c r="F1250" s="27" t="s">
        <v>66</v>
      </c>
      <c r="G1250" s="27">
        <v>9</v>
      </c>
      <c r="H1250" s="27" t="s">
        <v>53</v>
      </c>
      <c r="I1250" s="27" t="s">
        <v>54</v>
      </c>
      <c r="J1250" s="27">
        <v>2005</v>
      </c>
      <c r="K1250" s="27" t="s">
        <v>1310</v>
      </c>
      <c r="L1250" s="27" t="s">
        <v>56</v>
      </c>
      <c r="M1250" s="27" t="s">
        <v>65</v>
      </c>
      <c r="N1250" s="27">
        <v>5</v>
      </c>
      <c r="O1250" s="27" t="s">
        <v>53</v>
      </c>
      <c r="P1250" s="27" t="s">
        <v>57</v>
      </c>
      <c r="Q1250" s="27">
        <v>2016</v>
      </c>
      <c r="R1250" s="27" t="s">
        <v>1773</v>
      </c>
      <c r="S1250" s="27" t="s">
        <v>53</v>
      </c>
      <c r="T1250" s="27"/>
      <c r="U1250" s="27"/>
      <c r="V1250" s="27" t="s">
        <v>1772</v>
      </c>
      <c r="W1250" s="27">
        <v>14.160640000000001</v>
      </c>
      <c r="X1250" s="27">
        <v>-85.326689999999999</v>
      </c>
      <c r="Y1250" s="27" t="s">
        <v>1983</v>
      </c>
      <c r="Z1250" s="27" t="s">
        <v>1977</v>
      </c>
      <c r="AA1250" s="27" t="s">
        <v>1928</v>
      </c>
      <c r="AB1250" s="28">
        <f t="shared" si="154"/>
        <v>86.051000000000002</v>
      </c>
      <c r="AC1250" s="28">
        <f ca="1">[3]!RandTruncNormal(AB1250,VLOOKUP(Y1250,$AZ$1:$BD$4,4,FALSE),0,VLOOKUP(Y1250,$AZ$1:$BD$4,5,FALSE))</f>
        <v>59.30718145152953</v>
      </c>
      <c r="AD1250" s="28">
        <f t="shared" si="155"/>
        <v>57.815444444444445</v>
      </c>
      <c r="AE1250" s="28">
        <f ca="1">[3]!RandTruncNormal(AD1250,VLOOKUP(Y1250,$AZ$1:$BD$4,4,FALSE),0,VLOOKUP(Y1250,$AZ$1:$BD$4,5,FALSE))</f>
        <v>64.944052913718153</v>
      </c>
      <c r="AF1250" s="29">
        <f t="shared" si="152"/>
        <v>-0.44444444444444442</v>
      </c>
      <c r="AG1250" s="29">
        <f t="shared" si="153"/>
        <v>-0.44444444444444442</v>
      </c>
      <c r="AH1250" s="28">
        <f t="shared" si="159"/>
        <v>-28.235555555555553</v>
      </c>
      <c r="AI1250" s="28">
        <f t="shared" si="156"/>
        <v>-28.235555555555553</v>
      </c>
      <c r="AJ1250" s="13">
        <f t="shared" ca="1" si="157"/>
        <v>5.6368714621886227</v>
      </c>
      <c r="AK1250" s="68">
        <v>0</v>
      </c>
      <c r="AL1250" s="68">
        <v>1</v>
      </c>
      <c r="AM1250" s="68" t="str">
        <f t="shared" si="158"/>
        <v>Anthopogenic_roads</v>
      </c>
      <c r="AO1250" s="68"/>
      <c r="AP1250" s="68"/>
      <c r="AY1250" s="68"/>
      <c r="AZ1250" s="68"/>
    </row>
    <row r="1251" spans="1:52">
      <c r="A1251" s="27">
        <v>2867</v>
      </c>
      <c r="B1251" s="27" t="s">
        <v>1774</v>
      </c>
      <c r="C1251" s="27" t="s">
        <v>1164</v>
      </c>
      <c r="D1251" s="27">
        <v>12.247479999999999</v>
      </c>
      <c r="E1251" s="27">
        <v>-84.647270000000006</v>
      </c>
      <c r="F1251" s="27" t="s">
        <v>65</v>
      </c>
      <c r="G1251" s="27">
        <v>6</v>
      </c>
      <c r="H1251" s="27" t="s">
        <v>53</v>
      </c>
      <c r="I1251" s="27" t="s">
        <v>54</v>
      </c>
      <c r="J1251" s="27">
        <v>2005</v>
      </c>
      <c r="K1251" s="27" t="s">
        <v>1110</v>
      </c>
      <c r="L1251" s="27" t="s">
        <v>56</v>
      </c>
      <c r="M1251" s="27" t="s">
        <v>65</v>
      </c>
      <c r="N1251" s="27">
        <v>5</v>
      </c>
      <c r="O1251" s="27" t="s">
        <v>53</v>
      </c>
      <c r="P1251" s="27" t="s">
        <v>57</v>
      </c>
      <c r="Q1251" s="27">
        <v>2016</v>
      </c>
      <c r="R1251" s="27" t="s">
        <v>1222</v>
      </c>
      <c r="S1251" s="27" t="s">
        <v>53</v>
      </c>
      <c r="T1251" s="27"/>
      <c r="U1251" s="27"/>
      <c r="V1251" s="27" t="s">
        <v>1774</v>
      </c>
      <c r="W1251" s="27">
        <v>12.247479999999999</v>
      </c>
      <c r="X1251" s="27">
        <v>-84.647270000000006</v>
      </c>
      <c r="Y1251" s="27" t="s">
        <v>1983</v>
      </c>
      <c r="Z1251" s="27" t="s">
        <v>1977</v>
      </c>
      <c r="AA1251" s="27" t="s">
        <v>1928</v>
      </c>
      <c r="AB1251" s="28">
        <f t="shared" si="154"/>
        <v>64.87433333333334</v>
      </c>
      <c r="AC1251" s="28">
        <f ca="1">[3]!RandTruncNormal(AB1251,VLOOKUP(Y1251,$AZ$1:$BD$4,4,FALSE),0,VLOOKUP(Y1251,$AZ$1:$BD$4,5,FALSE))</f>
        <v>74.482776972631328</v>
      </c>
      <c r="AD1251" s="28">
        <f t="shared" si="155"/>
        <v>57.815444444444445</v>
      </c>
      <c r="AE1251" s="28">
        <f ca="1">[3]!RandTruncNormal(AD1251,VLOOKUP(Y1251,$AZ$1:$BD$4,4,FALSE),0,VLOOKUP(Y1251,$AZ$1:$BD$4,5,FALSE))</f>
        <v>41.494588952662852</v>
      </c>
      <c r="AF1251" s="29">
        <f t="shared" si="152"/>
        <v>-0.1111111111111111</v>
      </c>
      <c r="AG1251" s="29">
        <f t="shared" si="153"/>
        <v>0</v>
      </c>
      <c r="AH1251" s="28">
        <f t="shared" si="159"/>
        <v>0</v>
      </c>
      <c r="AI1251" s="28">
        <f t="shared" si="156"/>
        <v>-7.0588888888888883</v>
      </c>
      <c r="AJ1251" s="13">
        <f t="shared" ca="1" si="157"/>
        <v>-32.988188019968476</v>
      </c>
      <c r="AK1251" s="68">
        <v>0</v>
      </c>
      <c r="AL1251" s="68">
        <v>0</v>
      </c>
      <c r="AM1251" s="68" t="str">
        <f t="shared" si="158"/>
        <v>Non-Anthropogenic</v>
      </c>
      <c r="AO1251" s="68"/>
      <c r="AP1251" s="68"/>
      <c r="AY1251" s="68"/>
      <c r="AZ1251" s="68"/>
    </row>
    <row r="1252" spans="1:52">
      <c r="A1252" s="27">
        <v>2868</v>
      </c>
      <c r="B1252" s="27" t="s">
        <v>1775</v>
      </c>
      <c r="C1252" s="27" t="s">
        <v>1164</v>
      </c>
      <c r="D1252" s="27">
        <v>14.07536</v>
      </c>
      <c r="E1252" s="27">
        <v>-83.457340000000002</v>
      </c>
      <c r="F1252" s="27" t="s">
        <v>66</v>
      </c>
      <c r="G1252" s="27">
        <v>8</v>
      </c>
      <c r="H1252" s="27" t="s">
        <v>53</v>
      </c>
      <c r="I1252" s="27" t="s">
        <v>54</v>
      </c>
      <c r="J1252" s="27">
        <v>2005</v>
      </c>
      <c r="K1252" s="27" t="s">
        <v>1315</v>
      </c>
      <c r="L1252" s="27" t="s">
        <v>56</v>
      </c>
      <c r="M1252" s="27" t="s">
        <v>65</v>
      </c>
      <c r="N1252" s="27">
        <v>5</v>
      </c>
      <c r="O1252" s="27" t="s">
        <v>53</v>
      </c>
      <c r="P1252" s="27" t="s">
        <v>57</v>
      </c>
      <c r="Q1252" s="27">
        <v>2016</v>
      </c>
      <c r="R1252" s="27" t="s">
        <v>770</v>
      </c>
      <c r="S1252" s="27" t="s">
        <v>53</v>
      </c>
      <c r="T1252" s="27"/>
      <c r="U1252" s="27"/>
      <c r="V1252" s="27" t="s">
        <v>1775</v>
      </c>
      <c r="W1252" s="27">
        <v>14.07536</v>
      </c>
      <c r="X1252" s="27">
        <v>-83.457340000000002</v>
      </c>
      <c r="Y1252" s="27" t="s">
        <v>1983</v>
      </c>
      <c r="Z1252" s="27" t="s">
        <v>1977</v>
      </c>
      <c r="AA1252" s="27" t="s">
        <v>1929</v>
      </c>
      <c r="AB1252" s="28">
        <f t="shared" si="154"/>
        <v>78.992111111111114</v>
      </c>
      <c r="AC1252" s="28">
        <f ca="1">[3]!RandTruncNormal(AB1252,VLOOKUP(Y1252,$AZ$1:$BD$4,4,FALSE),0,VLOOKUP(Y1252,$AZ$1:$BD$4,5,FALSE))</f>
        <v>110.73619660702504</v>
      </c>
      <c r="AD1252" s="28">
        <f t="shared" si="155"/>
        <v>57.815444444444445</v>
      </c>
      <c r="AE1252" s="28">
        <f ca="1">[3]!RandTruncNormal(AD1252,VLOOKUP(Y1252,$AZ$1:$BD$4,4,FALSE),0,VLOOKUP(Y1252,$AZ$1:$BD$4,5,FALSE))</f>
        <v>24.152435789085153</v>
      </c>
      <c r="AF1252" s="29">
        <f t="shared" si="152"/>
        <v>-0.33333333333333331</v>
      </c>
      <c r="AG1252" s="29">
        <f t="shared" si="153"/>
        <v>-0.33333333333333331</v>
      </c>
      <c r="AH1252" s="28">
        <f t="shared" si="159"/>
        <v>-21.176666666666666</v>
      </c>
      <c r="AI1252" s="28">
        <f t="shared" si="156"/>
        <v>-21.176666666666666</v>
      </c>
      <c r="AJ1252" s="13">
        <f t="shared" ca="1" si="157"/>
        <v>-86.58376081793989</v>
      </c>
      <c r="AK1252" s="68">
        <v>0</v>
      </c>
      <c r="AL1252" s="68">
        <v>0</v>
      </c>
      <c r="AM1252" s="68" t="str">
        <f t="shared" si="158"/>
        <v>Non-Anthropogenic</v>
      </c>
      <c r="AO1252" s="68"/>
      <c r="AP1252" s="68"/>
      <c r="AY1252" s="68"/>
      <c r="AZ1252" s="68"/>
    </row>
    <row r="1253" spans="1:52">
      <c r="A1253" s="27">
        <v>2869</v>
      </c>
      <c r="B1253" s="27" t="s">
        <v>1776</v>
      </c>
      <c r="C1253" s="27" t="s">
        <v>1164</v>
      </c>
      <c r="D1253" s="27">
        <v>14.16086</v>
      </c>
      <c r="E1253" s="27">
        <v>-84.263869999999997</v>
      </c>
      <c r="F1253" s="27" t="s">
        <v>66</v>
      </c>
      <c r="G1253" s="27">
        <v>9</v>
      </c>
      <c r="H1253" s="27" t="s">
        <v>53</v>
      </c>
      <c r="I1253" s="27" t="s">
        <v>54</v>
      </c>
      <c r="J1253" s="27">
        <v>2005</v>
      </c>
      <c r="K1253" s="27" t="s">
        <v>1219</v>
      </c>
      <c r="L1253" s="27" t="s">
        <v>56</v>
      </c>
      <c r="M1253" s="27" t="s">
        <v>66</v>
      </c>
      <c r="N1253" s="27">
        <v>8</v>
      </c>
      <c r="O1253" s="27" t="s">
        <v>53</v>
      </c>
      <c r="P1253" s="27" t="s">
        <v>57</v>
      </c>
      <c r="Q1253" s="27">
        <v>2016</v>
      </c>
      <c r="R1253" s="27" t="s">
        <v>800</v>
      </c>
      <c r="S1253" s="27" t="s">
        <v>53</v>
      </c>
      <c r="T1253" s="27"/>
      <c r="U1253" s="27"/>
      <c r="V1253" s="27" t="s">
        <v>1776</v>
      </c>
      <c r="W1253" s="27">
        <v>14.16086</v>
      </c>
      <c r="X1253" s="27">
        <v>-84.263869999999997</v>
      </c>
      <c r="Y1253" s="27" t="s">
        <v>1983</v>
      </c>
      <c r="Z1253" s="27" t="s">
        <v>1977</v>
      </c>
      <c r="AA1253" s="27" t="s">
        <v>1928</v>
      </c>
      <c r="AB1253" s="28">
        <f t="shared" si="154"/>
        <v>86.051000000000002</v>
      </c>
      <c r="AC1253" s="28">
        <f ca="1">[3]!RandTruncNormal(AB1253,VLOOKUP(Y1253,$AZ$1:$BD$4,4,FALSE),0,VLOOKUP(Y1253,$AZ$1:$BD$4,5,FALSE))</f>
        <v>51.561520191929326</v>
      </c>
      <c r="AD1253" s="28">
        <f t="shared" si="155"/>
        <v>78.992111111111114</v>
      </c>
      <c r="AE1253" s="28">
        <f ca="1">[3]!RandTruncNormal(AD1253,VLOOKUP(Y1253,$AZ$1:$BD$4,4,FALSE),0,VLOOKUP(Y1253,$AZ$1:$BD$4,5,FALSE))</f>
        <v>76.783282359341229</v>
      </c>
      <c r="AF1253" s="29">
        <f t="shared" si="152"/>
        <v>-0.1111111111111111</v>
      </c>
      <c r="AG1253" s="29">
        <f t="shared" si="153"/>
        <v>0</v>
      </c>
      <c r="AH1253" s="28">
        <f t="shared" si="159"/>
        <v>0</v>
      </c>
      <c r="AI1253" s="28">
        <f t="shared" si="156"/>
        <v>-7.0588888888888883</v>
      </c>
      <c r="AJ1253" s="13">
        <f t="shared" ca="1" si="157"/>
        <v>25.221762167411903</v>
      </c>
      <c r="AK1253" s="68">
        <v>1</v>
      </c>
      <c r="AL1253" s="68">
        <v>1</v>
      </c>
      <c r="AM1253" s="68" t="str">
        <f t="shared" si="158"/>
        <v>Anthropogenic_roads_rivers</v>
      </c>
      <c r="AO1253" s="68"/>
      <c r="AP1253" s="68"/>
      <c r="AY1253" s="68"/>
      <c r="AZ1253" s="68"/>
    </row>
    <row r="1254" spans="1:52">
      <c r="A1254" s="27">
        <v>2870</v>
      </c>
      <c r="B1254" s="27" t="s">
        <v>1777</v>
      </c>
      <c r="C1254" s="27" t="s">
        <v>1164</v>
      </c>
      <c r="D1254" s="27">
        <v>14.15995</v>
      </c>
      <c r="E1254" s="27">
        <v>-84.348770000000002</v>
      </c>
      <c r="F1254" s="27" t="s">
        <v>66</v>
      </c>
      <c r="G1254" s="27">
        <v>9</v>
      </c>
      <c r="H1254" s="27" t="s">
        <v>53</v>
      </c>
      <c r="I1254" s="27" t="s">
        <v>54</v>
      </c>
      <c r="J1254" s="27">
        <v>2005</v>
      </c>
      <c r="K1254" s="27" t="s">
        <v>1740</v>
      </c>
      <c r="L1254" s="27" t="s">
        <v>56</v>
      </c>
      <c r="M1254" s="27" t="s">
        <v>65</v>
      </c>
      <c r="N1254" s="27">
        <v>6</v>
      </c>
      <c r="O1254" s="27" t="s">
        <v>53</v>
      </c>
      <c r="P1254" s="27" t="s">
        <v>57</v>
      </c>
      <c r="Q1254" s="27">
        <v>2016</v>
      </c>
      <c r="R1254" s="27" t="s">
        <v>1527</v>
      </c>
      <c r="S1254" s="27" t="s">
        <v>53</v>
      </c>
      <c r="T1254" s="27"/>
      <c r="U1254" s="27"/>
      <c r="V1254" s="27" t="s">
        <v>1777</v>
      </c>
      <c r="W1254" s="27">
        <v>14.15995</v>
      </c>
      <c r="X1254" s="27">
        <v>-84.348770000000002</v>
      </c>
      <c r="Y1254" s="27" t="s">
        <v>1983</v>
      </c>
      <c r="Z1254" s="27" t="s">
        <v>1977</v>
      </c>
      <c r="AA1254" s="27" t="s">
        <v>1928</v>
      </c>
      <c r="AB1254" s="28">
        <f t="shared" si="154"/>
        <v>86.051000000000002</v>
      </c>
      <c r="AC1254" s="28">
        <f ca="1">[3]!RandTruncNormal(AB1254,VLOOKUP(Y1254,$AZ$1:$BD$4,4,FALSE),0,VLOOKUP(Y1254,$AZ$1:$BD$4,5,FALSE))</f>
        <v>85.379247560297699</v>
      </c>
      <c r="AD1254" s="28">
        <f t="shared" si="155"/>
        <v>64.87433333333334</v>
      </c>
      <c r="AE1254" s="28">
        <f ca="1">[3]!RandTruncNormal(AD1254,VLOOKUP(Y1254,$AZ$1:$BD$4,4,FALSE),0,VLOOKUP(Y1254,$AZ$1:$BD$4,5,FALSE))</f>
        <v>26.072907580767655</v>
      </c>
      <c r="AF1254" s="29">
        <f t="shared" si="152"/>
        <v>-0.33333333333333331</v>
      </c>
      <c r="AG1254" s="29">
        <f t="shared" si="153"/>
        <v>-0.33333333333333331</v>
      </c>
      <c r="AH1254" s="28">
        <f t="shared" si="159"/>
        <v>-21.176666666666666</v>
      </c>
      <c r="AI1254" s="28">
        <f t="shared" si="156"/>
        <v>-21.176666666666666</v>
      </c>
      <c r="AJ1254" s="13">
        <f t="shared" ca="1" si="157"/>
        <v>-59.306339979530044</v>
      </c>
      <c r="AK1254" s="68">
        <v>1</v>
      </c>
      <c r="AL1254" s="68">
        <v>1</v>
      </c>
      <c r="AM1254" s="68" t="str">
        <f t="shared" si="158"/>
        <v>Anthropogenic_roads_rivers</v>
      </c>
      <c r="AO1254" s="68"/>
      <c r="AP1254" s="68"/>
      <c r="AY1254" s="68"/>
      <c r="AZ1254" s="68"/>
    </row>
    <row r="1255" spans="1:52">
      <c r="A1255" s="27">
        <v>2871</v>
      </c>
      <c r="B1255" s="27" t="s">
        <v>1778</v>
      </c>
      <c r="C1255" s="27" t="s">
        <v>1164</v>
      </c>
      <c r="D1255" s="27">
        <v>14.075390000000001</v>
      </c>
      <c r="E1255" s="27">
        <v>-83.712329999999994</v>
      </c>
      <c r="F1255" s="27" t="s">
        <v>65</v>
      </c>
      <c r="G1255" s="27">
        <v>6</v>
      </c>
      <c r="H1255" s="27" t="s">
        <v>53</v>
      </c>
      <c r="I1255" s="27" t="s">
        <v>54</v>
      </c>
      <c r="J1255" s="27">
        <v>2008</v>
      </c>
      <c r="K1255" s="27" t="s">
        <v>1315</v>
      </c>
      <c r="L1255" s="27" t="s">
        <v>56</v>
      </c>
      <c r="M1255" s="27" t="s">
        <v>66</v>
      </c>
      <c r="N1255" s="27">
        <v>7</v>
      </c>
      <c r="O1255" s="27" t="s">
        <v>53</v>
      </c>
      <c r="P1255" s="27" t="s">
        <v>57</v>
      </c>
      <c r="Q1255" s="27">
        <v>2016</v>
      </c>
      <c r="R1255" s="27" t="s">
        <v>766</v>
      </c>
      <c r="S1255" s="27" t="s">
        <v>53</v>
      </c>
      <c r="T1255" s="27"/>
      <c r="U1255" s="27"/>
      <c r="V1255" s="27" t="s">
        <v>1778</v>
      </c>
      <c r="W1255" s="27">
        <v>14.075390000000001</v>
      </c>
      <c r="X1255" s="27">
        <v>-83.712329999999994</v>
      </c>
      <c r="Y1255" s="27" t="s">
        <v>1983</v>
      </c>
      <c r="Z1255" s="27" t="s">
        <v>1982</v>
      </c>
      <c r="AA1255" s="27" t="s">
        <v>1929</v>
      </c>
      <c r="AB1255" s="28">
        <f t="shared" si="154"/>
        <v>64.87433333333334</v>
      </c>
      <c r="AC1255" s="28">
        <f ca="1">[3]!RandTruncNormal(AB1255,VLOOKUP(Y1255,$AZ$1:$BD$4,4,FALSE),0,VLOOKUP(Y1255,$AZ$1:$BD$4,5,FALSE))</f>
        <v>3.1999941531565277</v>
      </c>
      <c r="AD1255" s="28">
        <f t="shared" si="155"/>
        <v>71.933222222222227</v>
      </c>
      <c r="AE1255" s="28">
        <f ca="1">[3]!RandTruncNormal(AD1255,VLOOKUP(Y1255,$AZ$1:$BD$4,4,FALSE),0,VLOOKUP(Y1255,$AZ$1:$BD$4,5,FALSE))</f>
        <v>111.61490268836467</v>
      </c>
      <c r="AF1255" s="29">
        <f t="shared" si="152"/>
        <v>0.1111111111111111</v>
      </c>
      <c r="AG1255" s="29">
        <f t="shared" si="153"/>
        <v>0</v>
      </c>
      <c r="AH1255" s="28">
        <f t="shared" si="159"/>
        <v>0</v>
      </c>
      <c r="AI1255" s="28">
        <f t="shared" si="156"/>
        <v>7.0588888888888883</v>
      </c>
      <c r="AJ1255" s="13">
        <f t="shared" ca="1" si="157"/>
        <v>108.41490853520814</v>
      </c>
      <c r="AK1255" s="68">
        <v>0</v>
      </c>
      <c r="AL1255" s="68">
        <v>0</v>
      </c>
      <c r="AM1255" s="68" t="str">
        <f t="shared" si="158"/>
        <v>Non-Anthropogenic</v>
      </c>
      <c r="AO1255" s="68"/>
      <c r="AP1255" s="68"/>
      <c r="AY1255" s="68"/>
      <c r="AZ1255" s="68"/>
    </row>
    <row r="1256" spans="1:52">
      <c r="A1256" s="27">
        <v>2872</v>
      </c>
      <c r="B1256" s="27" t="s">
        <v>1779</v>
      </c>
      <c r="C1256" s="27" t="s">
        <v>1164</v>
      </c>
      <c r="D1256" s="27">
        <v>14.160880000000001</v>
      </c>
      <c r="E1256" s="27">
        <v>-84.603999999999999</v>
      </c>
      <c r="F1256" s="27" t="s">
        <v>65</v>
      </c>
      <c r="G1256" s="27">
        <v>6</v>
      </c>
      <c r="H1256" s="27" t="s">
        <v>53</v>
      </c>
      <c r="I1256" s="27" t="s">
        <v>54</v>
      </c>
      <c r="J1256" s="27">
        <v>2005</v>
      </c>
      <c r="K1256" s="27" t="s">
        <v>1310</v>
      </c>
      <c r="L1256" s="27" t="s">
        <v>56</v>
      </c>
      <c r="M1256" s="27" t="s">
        <v>65</v>
      </c>
      <c r="N1256" s="27">
        <v>6</v>
      </c>
      <c r="O1256" s="27" t="s">
        <v>53</v>
      </c>
      <c r="P1256" s="27" t="s">
        <v>1402</v>
      </c>
      <c r="Q1256" s="27">
        <v>2017</v>
      </c>
      <c r="R1256" s="27"/>
      <c r="S1256" s="27" t="s">
        <v>53</v>
      </c>
      <c r="T1256" s="27"/>
      <c r="U1256" s="27"/>
      <c r="V1256" s="27" t="s">
        <v>1779</v>
      </c>
      <c r="W1256" s="27">
        <v>14.160880000000001</v>
      </c>
      <c r="X1256" s="27">
        <v>-84.603999999999999</v>
      </c>
      <c r="Y1256" s="27" t="s">
        <v>1983</v>
      </c>
      <c r="Z1256" s="27" t="s">
        <v>1979</v>
      </c>
      <c r="AA1256" s="27" t="s">
        <v>1929</v>
      </c>
      <c r="AB1256" s="28">
        <f t="shared" si="154"/>
        <v>64.87433333333334</v>
      </c>
      <c r="AC1256" s="28">
        <f ca="1">[3]!RandTruncNormal(AB1256,VLOOKUP(Y1256,$AZ$1:$BD$4,4,FALSE),0,VLOOKUP(Y1256,$AZ$1:$BD$4,5,FALSE))</f>
        <v>35.957662396702453</v>
      </c>
      <c r="AD1256" s="28">
        <f t="shared" si="155"/>
        <v>64.87433333333334</v>
      </c>
      <c r="AE1256" s="28">
        <f ca="1">[3]!RandTruncNormal(AD1256,VLOOKUP(Y1256,$AZ$1:$BD$4,4,FALSE),0,VLOOKUP(Y1256,$AZ$1:$BD$4,5,FALSE))</f>
        <v>74.37421101609965</v>
      </c>
      <c r="AF1256" s="29">
        <f t="shared" si="152"/>
        <v>0</v>
      </c>
      <c r="AG1256" s="29">
        <f t="shared" si="153"/>
        <v>0</v>
      </c>
      <c r="AH1256" s="28">
        <f t="shared" si="159"/>
        <v>0</v>
      </c>
      <c r="AI1256" s="28">
        <f t="shared" si="156"/>
        <v>0</v>
      </c>
      <c r="AJ1256" s="13">
        <f t="shared" ca="1" si="157"/>
        <v>38.416548619397197</v>
      </c>
      <c r="AK1256" s="68">
        <v>1</v>
      </c>
      <c r="AL1256" s="68">
        <v>0</v>
      </c>
      <c r="AM1256" s="68" t="str">
        <f t="shared" si="158"/>
        <v>Anthropogenic_rivers</v>
      </c>
      <c r="AO1256" s="68"/>
      <c r="AP1256" s="68"/>
      <c r="AY1256" s="68"/>
      <c r="AZ1256" s="68"/>
    </row>
    <row r="1257" spans="1:52">
      <c r="A1257" s="27">
        <v>2873</v>
      </c>
      <c r="B1257" s="27" t="s">
        <v>1780</v>
      </c>
      <c r="C1257" s="27" t="s">
        <v>1164</v>
      </c>
      <c r="D1257" s="27">
        <v>14.07545</v>
      </c>
      <c r="E1257" s="27">
        <v>-83.967320000000001</v>
      </c>
      <c r="F1257" s="27" t="s">
        <v>65</v>
      </c>
      <c r="G1257" s="27">
        <v>3</v>
      </c>
      <c r="H1257" s="27" t="s">
        <v>53</v>
      </c>
      <c r="I1257" s="27" t="s">
        <v>54</v>
      </c>
      <c r="J1257" s="27">
        <v>2005</v>
      </c>
      <c r="K1257" s="27" t="s">
        <v>1294</v>
      </c>
      <c r="L1257" s="27" t="s">
        <v>56</v>
      </c>
      <c r="M1257" s="27" t="s">
        <v>65</v>
      </c>
      <c r="N1257" s="27">
        <v>5</v>
      </c>
      <c r="O1257" s="27" t="s">
        <v>53</v>
      </c>
      <c r="P1257" s="27" t="s">
        <v>57</v>
      </c>
      <c r="Q1257" s="27">
        <v>2016</v>
      </c>
      <c r="R1257" s="27" t="s">
        <v>1388</v>
      </c>
      <c r="S1257" s="27" t="s">
        <v>53</v>
      </c>
      <c r="T1257" s="27"/>
      <c r="U1257" s="27"/>
      <c r="V1257" s="27" t="s">
        <v>1780</v>
      </c>
      <c r="W1257" s="27">
        <v>14.07545</v>
      </c>
      <c r="X1257" s="27">
        <v>-83.967320000000001</v>
      </c>
      <c r="Y1257" s="27" t="s">
        <v>1983</v>
      </c>
      <c r="Z1257" s="27" t="s">
        <v>1982</v>
      </c>
      <c r="AA1257" s="27" t="s">
        <v>1929</v>
      </c>
      <c r="AB1257" s="28">
        <f t="shared" si="154"/>
        <v>43.697666666666663</v>
      </c>
      <c r="AC1257" s="28">
        <f ca="1">[3]!RandTruncNormal(AB1257,VLOOKUP(Y1257,$AZ$1:$BD$4,4,FALSE),0,VLOOKUP(Y1257,$AZ$1:$BD$4,5,FALSE))</f>
        <v>85.513135283918061</v>
      </c>
      <c r="AD1257" s="28">
        <f t="shared" si="155"/>
        <v>57.815444444444445</v>
      </c>
      <c r="AE1257" s="28">
        <f ca="1">[3]!RandTruncNormal(AD1257,VLOOKUP(Y1257,$AZ$1:$BD$4,4,FALSE),0,VLOOKUP(Y1257,$AZ$1:$BD$4,5,FALSE))</f>
        <v>53.495105602318738</v>
      </c>
      <c r="AF1257" s="29">
        <f t="shared" si="152"/>
        <v>0.22222222222222221</v>
      </c>
      <c r="AG1257" s="29">
        <f t="shared" si="153"/>
        <v>0.22222222222222221</v>
      </c>
      <c r="AH1257" s="28">
        <f t="shared" si="159"/>
        <v>14.117777777777777</v>
      </c>
      <c r="AI1257" s="28">
        <f t="shared" si="156"/>
        <v>14.117777777777777</v>
      </c>
      <c r="AJ1257" s="13">
        <f t="shared" ca="1" si="157"/>
        <v>-32.018029681599323</v>
      </c>
      <c r="AK1257" s="68">
        <v>0</v>
      </c>
      <c r="AL1257" s="68">
        <v>0</v>
      </c>
      <c r="AM1257" s="68" t="str">
        <f t="shared" si="158"/>
        <v>Non-Anthropogenic</v>
      </c>
      <c r="AO1257" s="68"/>
      <c r="AP1257" s="68"/>
      <c r="AY1257" s="68"/>
      <c r="AZ1257" s="68"/>
    </row>
    <row r="1258" spans="1:52">
      <c r="A1258" s="27">
        <v>2874</v>
      </c>
      <c r="B1258" s="27" t="s">
        <v>1781</v>
      </c>
      <c r="C1258" s="27" t="s">
        <v>1164</v>
      </c>
      <c r="D1258" s="27">
        <v>14.160159999999999</v>
      </c>
      <c r="E1258" s="27">
        <v>-84.858940000000004</v>
      </c>
      <c r="F1258" s="27" t="s">
        <v>65</v>
      </c>
      <c r="G1258" s="27">
        <v>6</v>
      </c>
      <c r="H1258" s="27" t="s">
        <v>53</v>
      </c>
      <c r="I1258" s="27" t="s">
        <v>54</v>
      </c>
      <c r="J1258" s="27">
        <v>2005</v>
      </c>
      <c r="K1258" s="27" t="s">
        <v>1740</v>
      </c>
      <c r="L1258" s="27" t="s">
        <v>56</v>
      </c>
      <c r="M1258" s="27" t="s">
        <v>65</v>
      </c>
      <c r="N1258" s="27">
        <v>6</v>
      </c>
      <c r="O1258" s="27" t="s">
        <v>53</v>
      </c>
      <c r="P1258" s="27" t="s">
        <v>57</v>
      </c>
      <c r="Q1258" s="27">
        <v>2016</v>
      </c>
      <c r="R1258" s="27" t="s">
        <v>1782</v>
      </c>
      <c r="S1258" s="27" t="s">
        <v>53</v>
      </c>
      <c r="T1258" s="27"/>
      <c r="U1258" s="27"/>
      <c r="V1258" s="27" t="s">
        <v>1781</v>
      </c>
      <c r="W1258" s="27">
        <v>14.160159999999999</v>
      </c>
      <c r="X1258" s="27">
        <v>-84.858940000000004</v>
      </c>
      <c r="Y1258" s="27" t="s">
        <v>1983</v>
      </c>
      <c r="Z1258" s="27" t="s">
        <v>1979</v>
      </c>
      <c r="AA1258" s="27" t="s">
        <v>1929</v>
      </c>
      <c r="AB1258" s="28">
        <f t="shared" si="154"/>
        <v>64.87433333333334</v>
      </c>
      <c r="AC1258" s="28">
        <f ca="1">[3]!RandTruncNormal(AB1258,VLOOKUP(Y1258,$AZ$1:$BD$4,4,FALSE),0,VLOOKUP(Y1258,$AZ$1:$BD$4,5,FALSE))</f>
        <v>51.796036282285456</v>
      </c>
      <c r="AD1258" s="28">
        <f t="shared" si="155"/>
        <v>64.87433333333334</v>
      </c>
      <c r="AE1258" s="28">
        <f ca="1">[3]!RandTruncNormal(AD1258,VLOOKUP(Y1258,$AZ$1:$BD$4,4,FALSE),0,VLOOKUP(Y1258,$AZ$1:$BD$4,5,FALSE))</f>
        <v>17.185169343030292</v>
      </c>
      <c r="AF1258" s="29">
        <f t="shared" si="152"/>
        <v>0</v>
      </c>
      <c r="AG1258" s="29">
        <f t="shared" si="153"/>
        <v>0</v>
      </c>
      <c r="AH1258" s="28">
        <f t="shared" si="159"/>
        <v>0</v>
      </c>
      <c r="AI1258" s="28">
        <f t="shared" si="156"/>
        <v>0</v>
      </c>
      <c r="AJ1258" s="13">
        <f t="shared" ca="1" si="157"/>
        <v>-34.61086693925516</v>
      </c>
      <c r="AK1258" s="68">
        <v>1</v>
      </c>
      <c r="AL1258" s="68">
        <v>0</v>
      </c>
      <c r="AM1258" s="68" t="str">
        <f t="shared" si="158"/>
        <v>Anthropogenic_rivers</v>
      </c>
      <c r="AO1258" s="68"/>
      <c r="AP1258" s="68"/>
      <c r="AY1258" s="68"/>
      <c r="AZ1258" s="68"/>
    </row>
    <row r="1259" spans="1:52">
      <c r="A1259" s="27">
        <v>2875</v>
      </c>
      <c r="B1259" s="27" t="s">
        <v>1783</v>
      </c>
      <c r="C1259" s="27" t="s">
        <v>1164</v>
      </c>
      <c r="D1259" s="27">
        <v>14.075480000000001</v>
      </c>
      <c r="E1259" s="27">
        <v>-84.222319999999996</v>
      </c>
      <c r="F1259" s="27" t="s">
        <v>66</v>
      </c>
      <c r="G1259" s="27">
        <v>7</v>
      </c>
      <c r="H1259" s="27" t="s">
        <v>53</v>
      </c>
      <c r="I1259" s="27" t="s">
        <v>54</v>
      </c>
      <c r="J1259" s="27">
        <v>2005</v>
      </c>
      <c r="K1259" s="27" t="s">
        <v>1294</v>
      </c>
      <c r="L1259" s="27" t="s">
        <v>56</v>
      </c>
      <c r="M1259" s="27" t="s">
        <v>66</v>
      </c>
      <c r="N1259" s="27">
        <v>7</v>
      </c>
      <c r="O1259" s="27" t="s">
        <v>53</v>
      </c>
      <c r="P1259" s="27" t="s">
        <v>57</v>
      </c>
      <c r="Q1259" s="27">
        <v>2016</v>
      </c>
      <c r="R1259" s="27" t="s">
        <v>764</v>
      </c>
      <c r="S1259" s="27" t="s">
        <v>53</v>
      </c>
      <c r="T1259" s="27"/>
      <c r="U1259" s="27"/>
      <c r="V1259" s="27" t="s">
        <v>1783</v>
      </c>
      <c r="W1259" s="27">
        <v>14.075480000000001</v>
      </c>
      <c r="X1259" s="27">
        <v>-84.222319999999996</v>
      </c>
      <c r="Y1259" s="27" t="s">
        <v>1983</v>
      </c>
      <c r="Z1259" s="27" t="s">
        <v>1979</v>
      </c>
      <c r="AA1259" s="27" t="s">
        <v>1928</v>
      </c>
      <c r="AB1259" s="28">
        <f t="shared" si="154"/>
        <v>71.933222222222227</v>
      </c>
      <c r="AC1259" s="28">
        <f ca="1">[3]!RandTruncNormal(AB1259,VLOOKUP(Y1259,$AZ$1:$BD$4,4,FALSE),0,VLOOKUP(Y1259,$AZ$1:$BD$4,5,FALSE))</f>
        <v>46.863975174114941</v>
      </c>
      <c r="AD1259" s="28">
        <f t="shared" si="155"/>
        <v>71.933222222222227</v>
      </c>
      <c r="AE1259" s="28">
        <f ca="1">[3]!RandTruncNormal(AD1259,VLOOKUP(Y1259,$AZ$1:$BD$4,4,FALSE),0,VLOOKUP(Y1259,$AZ$1:$BD$4,5,FALSE))</f>
        <v>89.658283360538462</v>
      </c>
      <c r="AF1259" s="29">
        <f t="shared" si="152"/>
        <v>0</v>
      </c>
      <c r="AG1259" s="29">
        <f t="shared" si="153"/>
        <v>0</v>
      </c>
      <c r="AH1259" s="28">
        <f t="shared" si="159"/>
        <v>0</v>
      </c>
      <c r="AI1259" s="28">
        <f t="shared" si="156"/>
        <v>0</v>
      </c>
      <c r="AJ1259" s="13">
        <f t="shared" ca="1" si="157"/>
        <v>42.794308186423521</v>
      </c>
      <c r="AK1259" s="68">
        <v>1</v>
      </c>
      <c r="AL1259" s="68">
        <v>1</v>
      </c>
      <c r="AM1259" s="68" t="str">
        <f t="shared" si="158"/>
        <v>Anthropogenic_roads_rivers</v>
      </c>
      <c r="AO1259" s="68"/>
      <c r="AP1259" s="68"/>
      <c r="AY1259" s="68"/>
      <c r="AZ1259" s="68"/>
    </row>
    <row r="1260" spans="1:52">
      <c r="A1260" s="27">
        <v>2876</v>
      </c>
      <c r="B1260" s="27" t="s">
        <v>1784</v>
      </c>
      <c r="C1260" s="27" t="s">
        <v>1164</v>
      </c>
      <c r="D1260" s="27">
        <v>14.075480000000001</v>
      </c>
      <c r="E1260" s="27">
        <v>-84.222319999999996</v>
      </c>
      <c r="F1260" s="27" t="s">
        <v>66</v>
      </c>
      <c r="G1260" s="27">
        <v>9</v>
      </c>
      <c r="H1260" s="27" t="s">
        <v>53</v>
      </c>
      <c r="I1260" s="27" t="s">
        <v>54</v>
      </c>
      <c r="J1260" s="27">
        <v>2005</v>
      </c>
      <c r="K1260" s="27" t="s">
        <v>1294</v>
      </c>
      <c r="L1260" s="27" t="s">
        <v>56</v>
      </c>
      <c r="M1260" s="27" t="s">
        <v>65</v>
      </c>
      <c r="N1260" s="27">
        <v>6</v>
      </c>
      <c r="O1260" s="27" t="s">
        <v>53</v>
      </c>
      <c r="P1260" s="27" t="s">
        <v>57</v>
      </c>
      <c r="Q1260" s="27">
        <v>2016</v>
      </c>
      <c r="R1260" s="27" t="s">
        <v>1374</v>
      </c>
      <c r="S1260" s="27" t="s">
        <v>53</v>
      </c>
      <c r="T1260" s="27"/>
      <c r="U1260" s="27"/>
      <c r="V1260" s="27" t="s">
        <v>1784</v>
      </c>
      <c r="W1260" s="27">
        <v>14.160909999999999</v>
      </c>
      <c r="X1260" s="27">
        <v>-85.114199999999997</v>
      </c>
      <c r="Y1260" s="27" t="s">
        <v>1983</v>
      </c>
      <c r="Z1260" s="27" t="s">
        <v>1977</v>
      </c>
      <c r="AA1260" s="27" t="s">
        <v>1929</v>
      </c>
      <c r="AB1260" s="28">
        <f t="shared" si="154"/>
        <v>86.051000000000002</v>
      </c>
      <c r="AC1260" s="28">
        <f ca="1">[3]!RandTruncNormal(AB1260,VLOOKUP(Y1260,$AZ$1:$BD$4,4,FALSE),0,VLOOKUP(Y1260,$AZ$1:$BD$4,5,FALSE))</f>
        <v>57.443555025964805</v>
      </c>
      <c r="AD1260" s="28">
        <f t="shared" si="155"/>
        <v>64.87433333333334</v>
      </c>
      <c r="AE1260" s="28">
        <f ca="1">[3]!RandTruncNormal(AD1260,VLOOKUP(Y1260,$AZ$1:$BD$4,4,FALSE),0,VLOOKUP(Y1260,$AZ$1:$BD$4,5,FALSE))</f>
        <v>87.389323479461197</v>
      </c>
      <c r="AF1260" s="29">
        <f t="shared" si="152"/>
        <v>-0.33333333333333331</v>
      </c>
      <c r="AG1260" s="29">
        <f t="shared" si="153"/>
        <v>-0.33333333333333331</v>
      </c>
      <c r="AH1260" s="28">
        <f t="shared" si="159"/>
        <v>-21.176666666666666</v>
      </c>
      <c r="AI1260" s="28">
        <f t="shared" si="156"/>
        <v>-21.176666666666666</v>
      </c>
      <c r="AJ1260" s="13">
        <f t="shared" ca="1" si="157"/>
        <v>29.945768453496392</v>
      </c>
      <c r="AK1260" s="68">
        <v>0</v>
      </c>
      <c r="AL1260" s="68">
        <v>0</v>
      </c>
      <c r="AM1260" s="68" t="str">
        <f t="shared" si="158"/>
        <v>Non-Anthropogenic</v>
      </c>
      <c r="AO1260" s="68"/>
      <c r="AP1260" s="68"/>
      <c r="AY1260" s="68"/>
      <c r="AZ1260" s="68"/>
    </row>
    <row r="1261" spans="1:52">
      <c r="A1261" s="27">
        <v>2877</v>
      </c>
      <c r="B1261" s="27" t="s">
        <v>1785</v>
      </c>
      <c r="C1261" s="27" t="s">
        <v>1164</v>
      </c>
      <c r="D1261" s="27">
        <v>14.07554</v>
      </c>
      <c r="E1261" s="27">
        <v>-84.477320000000006</v>
      </c>
      <c r="F1261" s="27" t="s">
        <v>66</v>
      </c>
      <c r="G1261" s="27">
        <v>7</v>
      </c>
      <c r="H1261" s="27" t="s">
        <v>53</v>
      </c>
      <c r="I1261" s="27" t="s">
        <v>54</v>
      </c>
      <c r="J1261" s="27">
        <v>2005</v>
      </c>
      <c r="K1261" s="27" t="s">
        <v>1294</v>
      </c>
      <c r="L1261" s="27" t="s">
        <v>56</v>
      </c>
      <c r="M1261" s="27" t="s">
        <v>66</v>
      </c>
      <c r="N1261" s="27">
        <v>7</v>
      </c>
      <c r="O1261" s="27" t="s">
        <v>53</v>
      </c>
      <c r="P1261" s="27" t="s">
        <v>57</v>
      </c>
      <c r="Q1261" s="27">
        <v>2016</v>
      </c>
      <c r="R1261" s="27" t="s">
        <v>760</v>
      </c>
      <c r="S1261" s="27" t="s">
        <v>53</v>
      </c>
      <c r="T1261" s="27"/>
      <c r="U1261" s="27"/>
      <c r="V1261" s="27" t="s">
        <v>1785</v>
      </c>
      <c r="W1261" s="27">
        <v>14.07554</v>
      </c>
      <c r="X1261" s="27">
        <v>-84.477320000000006</v>
      </c>
      <c r="Y1261" s="27" t="s">
        <v>1983</v>
      </c>
      <c r="Z1261" s="27" t="s">
        <v>1979</v>
      </c>
      <c r="AA1261" s="27" t="s">
        <v>1928</v>
      </c>
      <c r="AB1261" s="28">
        <f t="shared" si="154"/>
        <v>71.933222222222227</v>
      </c>
      <c r="AC1261" s="28">
        <f ca="1">[3]!RandTruncNormal(AB1261,VLOOKUP(Y1261,$AZ$1:$BD$4,4,FALSE),0,VLOOKUP(Y1261,$AZ$1:$BD$4,5,FALSE))</f>
        <v>71.351786351037703</v>
      </c>
      <c r="AD1261" s="28">
        <f t="shared" si="155"/>
        <v>71.933222222222227</v>
      </c>
      <c r="AE1261" s="28">
        <f ca="1">[3]!RandTruncNormal(AD1261,VLOOKUP(Y1261,$AZ$1:$BD$4,4,FALSE),0,VLOOKUP(Y1261,$AZ$1:$BD$4,5,FALSE))</f>
        <v>103.56381445141187</v>
      </c>
      <c r="AF1261" s="29">
        <f t="shared" si="152"/>
        <v>0</v>
      </c>
      <c r="AG1261" s="29">
        <f t="shared" si="153"/>
        <v>0</v>
      </c>
      <c r="AH1261" s="28">
        <f t="shared" si="159"/>
        <v>0</v>
      </c>
      <c r="AI1261" s="28">
        <f t="shared" si="156"/>
        <v>0</v>
      </c>
      <c r="AJ1261" s="13">
        <f t="shared" ca="1" si="157"/>
        <v>32.21202810037417</v>
      </c>
      <c r="AK1261" s="68">
        <v>1</v>
      </c>
      <c r="AL1261" s="68">
        <v>1</v>
      </c>
      <c r="AM1261" s="68" t="str">
        <f t="shared" si="158"/>
        <v>Anthropogenic_roads_rivers</v>
      </c>
      <c r="AO1261" s="68"/>
      <c r="AP1261" s="68"/>
      <c r="AY1261" s="68"/>
      <c r="AZ1261" s="68"/>
    </row>
    <row r="1262" spans="1:52">
      <c r="A1262" s="27">
        <v>2878</v>
      </c>
      <c r="B1262" s="27" t="s">
        <v>1786</v>
      </c>
      <c r="C1262" s="27" t="s">
        <v>1164</v>
      </c>
      <c r="D1262" s="27">
        <v>14.075570000000001</v>
      </c>
      <c r="E1262" s="27">
        <v>-84.647319999999993</v>
      </c>
      <c r="F1262" s="27" t="s">
        <v>66</v>
      </c>
      <c r="G1262" s="27">
        <v>8</v>
      </c>
      <c r="H1262" s="27" t="s">
        <v>53</v>
      </c>
      <c r="I1262" s="27" t="s">
        <v>54</v>
      </c>
      <c r="J1262" s="27">
        <v>2005</v>
      </c>
      <c r="K1262" s="27" t="s">
        <v>1294</v>
      </c>
      <c r="L1262" s="27" t="s">
        <v>56</v>
      </c>
      <c r="M1262" s="27" t="s">
        <v>66</v>
      </c>
      <c r="N1262" s="27">
        <v>8</v>
      </c>
      <c r="O1262" s="27" t="s">
        <v>53</v>
      </c>
      <c r="P1262" s="27" t="s">
        <v>57</v>
      </c>
      <c r="Q1262" s="27">
        <v>2016</v>
      </c>
      <c r="R1262" s="27" t="s">
        <v>1390</v>
      </c>
      <c r="S1262" s="27" t="s">
        <v>53</v>
      </c>
      <c r="T1262" s="27"/>
      <c r="U1262" s="27"/>
      <c r="V1262" s="27" t="s">
        <v>1786</v>
      </c>
      <c r="W1262" s="27">
        <v>14.075570000000001</v>
      </c>
      <c r="X1262" s="27">
        <v>-84.647319999999993</v>
      </c>
      <c r="Y1262" s="27" t="s">
        <v>1983</v>
      </c>
      <c r="Z1262" s="27" t="s">
        <v>1979</v>
      </c>
      <c r="AA1262" s="27" t="s">
        <v>1929</v>
      </c>
      <c r="AB1262" s="28">
        <f t="shared" si="154"/>
        <v>78.992111111111114</v>
      </c>
      <c r="AC1262" s="28">
        <f ca="1">[3]!RandTruncNormal(AB1262,VLOOKUP(Y1262,$AZ$1:$BD$4,4,FALSE),0,VLOOKUP(Y1262,$AZ$1:$BD$4,5,FALSE))</f>
        <v>102.86920187036186</v>
      </c>
      <c r="AD1262" s="28">
        <f t="shared" si="155"/>
        <v>78.992111111111114</v>
      </c>
      <c r="AE1262" s="28">
        <f ca="1">[3]!RandTruncNormal(AD1262,VLOOKUP(Y1262,$AZ$1:$BD$4,4,FALSE),0,VLOOKUP(Y1262,$AZ$1:$BD$4,5,FALSE))</f>
        <v>88.644603609553414</v>
      </c>
      <c r="AF1262" s="29">
        <f t="shared" si="152"/>
        <v>0</v>
      </c>
      <c r="AG1262" s="29">
        <f t="shared" si="153"/>
        <v>0</v>
      </c>
      <c r="AH1262" s="28">
        <f t="shared" si="159"/>
        <v>0</v>
      </c>
      <c r="AI1262" s="28">
        <f t="shared" si="156"/>
        <v>0</v>
      </c>
      <c r="AJ1262" s="13">
        <f t="shared" ca="1" si="157"/>
        <v>-14.224598260808449</v>
      </c>
      <c r="AK1262" s="68">
        <v>0</v>
      </c>
      <c r="AL1262" s="68">
        <v>0</v>
      </c>
      <c r="AM1262" s="68" t="str">
        <f t="shared" si="158"/>
        <v>Non-Anthropogenic</v>
      </c>
      <c r="AO1262" s="68"/>
      <c r="AP1262" s="68"/>
      <c r="AY1262" s="68"/>
      <c r="AZ1262" s="68"/>
    </row>
    <row r="1263" spans="1:52">
      <c r="A1263" s="27">
        <v>2879</v>
      </c>
      <c r="B1263" s="27" t="s">
        <v>1787</v>
      </c>
      <c r="C1263" s="27" t="s">
        <v>1164</v>
      </c>
      <c r="D1263" s="27">
        <v>14.160360000000001</v>
      </c>
      <c r="E1263" s="27">
        <v>-85.369119999999995</v>
      </c>
      <c r="F1263" s="27" t="s">
        <v>66</v>
      </c>
      <c r="G1263" s="27">
        <v>9</v>
      </c>
      <c r="H1263" s="27" t="s">
        <v>53</v>
      </c>
      <c r="I1263" s="27" t="s">
        <v>54</v>
      </c>
      <c r="J1263" s="27">
        <v>2005</v>
      </c>
      <c r="K1263" s="27" t="s">
        <v>1294</v>
      </c>
      <c r="L1263" s="27" t="s">
        <v>56</v>
      </c>
      <c r="M1263" s="27" t="s">
        <v>66</v>
      </c>
      <c r="N1263" s="27">
        <v>9</v>
      </c>
      <c r="O1263" s="27" t="s">
        <v>53</v>
      </c>
      <c r="P1263" s="27" t="s">
        <v>57</v>
      </c>
      <c r="Q1263" s="27">
        <v>2016</v>
      </c>
      <c r="R1263" s="27" t="s">
        <v>1773</v>
      </c>
      <c r="S1263" s="27" t="s">
        <v>53</v>
      </c>
      <c r="T1263" s="27"/>
      <c r="U1263" s="27"/>
      <c r="V1263" s="27" t="s">
        <v>1787</v>
      </c>
      <c r="W1263" s="27">
        <v>14.160360000000001</v>
      </c>
      <c r="X1263" s="27">
        <v>-85.369119999999995</v>
      </c>
      <c r="Y1263" s="27" t="s">
        <v>1983</v>
      </c>
      <c r="Z1263" s="27" t="s">
        <v>1979</v>
      </c>
      <c r="AA1263" s="27" t="s">
        <v>1928</v>
      </c>
      <c r="AB1263" s="28">
        <f t="shared" si="154"/>
        <v>86.051000000000002</v>
      </c>
      <c r="AC1263" s="28">
        <f ca="1">[3]!RandTruncNormal(AB1263,VLOOKUP(Y1263,$AZ$1:$BD$4,4,FALSE),0,VLOOKUP(Y1263,$AZ$1:$BD$4,5,FALSE))</f>
        <v>103.01324851765675</v>
      </c>
      <c r="AD1263" s="28">
        <f t="shared" si="155"/>
        <v>86.051000000000002</v>
      </c>
      <c r="AE1263" s="28">
        <f ca="1">[3]!RandTruncNormal(AD1263,VLOOKUP(Y1263,$AZ$1:$BD$4,4,FALSE),0,VLOOKUP(Y1263,$AZ$1:$BD$4,5,FALSE))</f>
        <v>73.119374886858196</v>
      </c>
      <c r="AF1263" s="29">
        <f t="shared" si="152"/>
        <v>0</v>
      </c>
      <c r="AG1263" s="29">
        <f t="shared" si="153"/>
        <v>0</v>
      </c>
      <c r="AH1263" s="28">
        <f t="shared" si="159"/>
        <v>0</v>
      </c>
      <c r="AI1263" s="28">
        <f t="shared" si="156"/>
        <v>0</v>
      </c>
      <c r="AJ1263" s="13">
        <f t="shared" ca="1" si="157"/>
        <v>-29.893873630798552</v>
      </c>
      <c r="AK1263" s="68">
        <v>0</v>
      </c>
      <c r="AL1263" s="68">
        <v>1</v>
      </c>
      <c r="AM1263" s="68" t="str">
        <f t="shared" si="158"/>
        <v>Anthopogenic_roads</v>
      </c>
      <c r="AO1263" s="68"/>
      <c r="AP1263" s="68"/>
      <c r="AY1263" s="68"/>
      <c r="AZ1263" s="68"/>
    </row>
    <row r="1264" spans="1:52">
      <c r="A1264" s="27">
        <v>2880</v>
      </c>
      <c r="B1264" s="27" t="s">
        <v>1788</v>
      </c>
      <c r="C1264" s="27" t="s">
        <v>1164</v>
      </c>
      <c r="D1264" s="27">
        <v>14.07474</v>
      </c>
      <c r="E1264" s="27">
        <v>-83.499809999999997</v>
      </c>
      <c r="F1264" s="27" t="s">
        <v>66</v>
      </c>
      <c r="G1264" s="27">
        <v>8</v>
      </c>
      <c r="H1264" s="27" t="s">
        <v>53</v>
      </c>
      <c r="I1264" s="27" t="s">
        <v>54</v>
      </c>
      <c r="J1264" s="27">
        <v>2008</v>
      </c>
      <c r="K1264" s="27" t="s">
        <v>1315</v>
      </c>
      <c r="L1264" s="27" t="s">
        <v>56</v>
      </c>
      <c r="M1264" s="27" t="s">
        <v>66</v>
      </c>
      <c r="N1264" s="27">
        <v>7</v>
      </c>
      <c r="O1264" s="27" t="s">
        <v>53</v>
      </c>
      <c r="P1264" s="27" t="s">
        <v>57</v>
      </c>
      <c r="Q1264" s="27">
        <v>2016</v>
      </c>
      <c r="R1264" s="27" t="s">
        <v>763</v>
      </c>
      <c r="S1264" s="27" t="s">
        <v>53</v>
      </c>
      <c r="T1264" s="27"/>
      <c r="U1264" s="27"/>
      <c r="V1264" s="27" t="s">
        <v>1788</v>
      </c>
      <c r="W1264" s="27">
        <v>14.07474</v>
      </c>
      <c r="X1264" s="27">
        <v>-83.499809999999997</v>
      </c>
      <c r="Y1264" s="27" t="s">
        <v>1983</v>
      </c>
      <c r="Z1264" s="27" t="s">
        <v>1977</v>
      </c>
      <c r="AA1264" s="27" t="s">
        <v>1929</v>
      </c>
      <c r="AB1264" s="28">
        <f t="shared" si="154"/>
        <v>78.992111111111114</v>
      </c>
      <c r="AC1264" s="28">
        <f ca="1">[3]!RandTruncNormal(AB1264,VLOOKUP(Y1264,$AZ$1:$BD$4,4,FALSE),0,VLOOKUP(Y1264,$AZ$1:$BD$4,5,FALSE))</f>
        <v>59.716140440087756</v>
      </c>
      <c r="AD1264" s="28">
        <f t="shared" si="155"/>
        <v>71.933222222222227</v>
      </c>
      <c r="AE1264" s="28">
        <f ca="1">[3]!RandTruncNormal(AD1264,VLOOKUP(Y1264,$AZ$1:$BD$4,4,FALSE),0,VLOOKUP(Y1264,$AZ$1:$BD$4,5,FALSE))</f>
        <v>96.134331280900966</v>
      </c>
      <c r="AF1264" s="29">
        <f t="shared" si="152"/>
        <v>-0.1111111111111111</v>
      </c>
      <c r="AG1264" s="29">
        <f t="shared" si="153"/>
        <v>0</v>
      </c>
      <c r="AH1264" s="28">
        <f t="shared" si="159"/>
        <v>0</v>
      </c>
      <c r="AI1264" s="28">
        <f t="shared" si="156"/>
        <v>-7.0588888888888883</v>
      </c>
      <c r="AJ1264" s="13">
        <f t="shared" ca="1" si="157"/>
        <v>36.41819084081321</v>
      </c>
      <c r="AK1264" s="68">
        <v>1</v>
      </c>
      <c r="AL1264" s="68">
        <v>0</v>
      </c>
      <c r="AM1264" s="68" t="str">
        <f t="shared" si="158"/>
        <v>Anthropogenic_rivers</v>
      </c>
      <c r="AO1264" s="68"/>
      <c r="AP1264" s="68"/>
      <c r="AY1264" s="68"/>
      <c r="AZ1264" s="68"/>
    </row>
    <row r="1265" spans="1:52">
      <c r="A1265" s="27">
        <v>2881</v>
      </c>
      <c r="B1265" s="27" t="s">
        <v>1789</v>
      </c>
      <c r="C1265" s="27" t="s">
        <v>1164</v>
      </c>
      <c r="D1265" s="27">
        <v>14.0756</v>
      </c>
      <c r="E1265" s="27">
        <v>-84.902320000000003</v>
      </c>
      <c r="F1265" s="27" t="s">
        <v>66</v>
      </c>
      <c r="G1265" s="27">
        <v>8</v>
      </c>
      <c r="H1265" s="27" t="s">
        <v>53</v>
      </c>
      <c r="I1265" s="27" t="s">
        <v>54</v>
      </c>
      <c r="J1265" s="27">
        <v>2005</v>
      </c>
      <c r="K1265" s="27" t="s">
        <v>1294</v>
      </c>
      <c r="L1265" s="27" t="s">
        <v>56</v>
      </c>
      <c r="M1265" s="27" t="s">
        <v>66</v>
      </c>
      <c r="N1265" s="27">
        <v>7</v>
      </c>
      <c r="O1265" s="27" t="s">
        <v>53</v>
      </c>
      <c r="P1265" s="27" t="s">
        <v>57</v>
      </c>
      <c r="Q1265" s="27">
        <v>2016</v>
      </c>
      <c r="R1265" s="27" t="s">
        <v>1392</v>
      </c>
      <c r="S1265" s="27" t="s">
        <v>53</v>
      </c>
      <c r="T1265" s="27"/>
      <c r="U1265" s="27"/>
      <c r="V1265" s="27" t="s">
        <v>1789</v>
      </c>
      <c r="W1265" s="27">
        <v>14.0756</v>
      </c>
      <c r="X1265" s="27">
        <v>-84.902320000000003</v>
      </c>
      <c r="Y1265" s="27" t="s">
        <v>1983</v>
      </c>
      <c r="Z1265" s="27" t="s">
        <v>1977</v>
      </c>
      <c r="AA1265" s="27" t="s">
        <v>1929</v>
      </c>
      <c r="AB1265" s="28">
        <f t="shared" si="154"/>
        <v>78.992111111111114</v>
      </c>
      <c r="AC1265" s="28">
        <f ca="1">[3]!RandTruncNormal(AB1265,VLOOKUP(Y1265,$AZ$1:$BD$4,4,FALSE),0,VLOOKUP(Y1265,$AZ$1:$BD$4,5,FALSE))</f>
        <v>130.46577475544743</v>
      </c>
      <c r="AD1265" s="28">
        <f t="shared" si="155"/>
        <v>71.933222222222227</v>
      </c>
      <c r="AE1265" s="28">
        <f ca="1">[3]!RandTruncNormal(AD1265,VLOOKUP(Y1265,$AZ$1:$BD$4,4,FALSE),0,VLOOKUP(Y1265,$AZ$1:$BD$4,5,FALSE))</f>
        <v>10.604395243733597</v>
      </c>
      <c r="AF1265" s="29">
        <f t="shared" si="152"/>
        <v>-0.1111111111111111</v>
      </c>
      <c r="AG1265" s="29">
        <f t="shared" si="153"/>
        <v>0</v>
      </c>
      <c r="AH1265" s="28">
        <f t="shared" si="159"/>
        <v>0</v>
      </c>
      <c r="AI1265" s="28">
        <f t="shared" si="156"/>
        <v>-7.0588888888888883</v>
      </c>
      <c r="AJ1265" s="13">
        <f t="shared" ca="1" si="157"/>
        <v>-119.86137951171384</v>
      </c>
      <c r="AK1265" s="68">
        <v>1</v>
      </c>
      <c r="AL1265" s="68">
        <v>0</v>
      </c>
      <c r="AM1265" s="68" t="str">
        <f t="shared" si="158"/>
        <v>Anthropogenic_rivers</v>
      </c>
      <c r="AO1265" s="68"/>
      <c r="AP1265" s="68"/>
      <c r="AY1265" s="68"/>
      <c r="AZ1265" s="68"/>
    </row>
    <row r="1266" spans="1:52">
      <c r="A1266" s="27">
        <v>2882</v>
      </c>
      <c r="B1266" s="27" t="s">
        <v>1790</v>
      </c>
      <c r="C1266" s="27" t="s">
        <v>1164</v>
      </c>
      <c r="D1266" s="27">
        <v>12.162050000000001</v>
      </c>
      <c r="E1266" s="27">
        <v>-83.796170000000004</v>
      </c>
      <c r="F1266" s="27" t="s">
        <v>66</v>
      </c>
      <c r="G1266" s="27">
        <v>9</v>
      </c>
      <c r="H1266" s="27" t="s">
        <v>53</v>
      </c>
      <c r="I1266" s="27" t="s">
        <v>54</v>
      </c>
      <c r="J1266" s="27">
        <v>2005</v>
      </c>
      <c r="K1266" s="27" t="s">
        <v>820</v>
      </c>
      <c r="L1266" s="27" t="s">
        <v>56</v>
      </c>
      <c r="M1266" s="27" t="s">
        <v>66</v>
      </c>
      <c r="N1266" s="27">
        <v>8</v>
      </c>
      <c r="O1266" s="27" t="s">
        <v>53</v>
      </c>
      <c r="P1266" s="27" t="s">
        <v>57</v>
      </c>
      <c r="Q1266" s="27">
        <v>2016</v>
      </c>
      <c r="R1266" s="27" t="s">
        <v>1207</v>
      </c>
      <c r="S1266" s="27" t="s">
        <v>53</v>
      </c>
      <c r="T1266" s="27"/>
      <c r="U1266" s="27"/>
      <c r="V1266" s="27" t="s">
        <v>1790</v>
      </c>
      <c r="W1266" s="27">
        <v>12.162050000000001</v>
      </c>
      <c r="X1266" s="27">
        <v>-83.796170000000004</v>
      </c>
      <c r="Y1266" s="27" t="s">
        <v>1983</v>
      </c>
      <c r="Z1266" s="27" t="s">
        <v>1977</v>
      </c>
      <c r="AA1266" s="27" t="s">
        <v>1929</v>
      </c>
      <c r="AB1266" s="28">
        <f t="shared" si="154"/>
        <v>86.051000000000002</v>
      </c>
      <c r="AC1266" s="28">
        <f ca="1">[3]!RandTruncNormal(AB1266,VLOOKUP(Y1266,$AZ$1:$BD$4,4,FALSE),0,VLOOKUP(Y1266,$AZ$1:$BD$4,5,FALSE))</f>
        <v>46.274929227604986</v>
      </c>
      <c r="AD1266" s="28">
        <f t="shared" si="155"/>
        <v>78.992111111111114</v>
      </c>
      <c r="AE1266" s="28">
        <f ca="1">[3]!RandTruncNormal(AD1266,VLOOKUP(Y1266,$AZ$1:$BD$4,4,FALSE),0,VLOOKUP(Y1266,$AZ$1:$BD$4,5,FALSE))</f>
        <v>39.647858604405762</v>
      </c>
      <c r="AF1266" s="29">
        <f t="shared" si="152"/>
        <v>-0.1111111111111111</v>
      </c>
      <c r="AG1266" s="29">
        <f t="shared" si="153"/>
        <v>0</v>
      </c>
      <c r="AH1266" s="28">
        <f t="shared" si="159"/>
        <v>0</v>
      </c>
      <c r="AI1266" s="28">
        <f t="shared" si="156"/>
        <v>-7.0588888888888883</v>
      </c>
      <c r="AJ1266" s="13">
        <f t="shared" ca="1" si="157"/>
        <v>-6.6270706231992236</v>
      </c>
      <c r="AK1266" s="68">
        <v>1</v>
      </c>
      <c r="AL1266" s="68">
        <v>0</v>
      </c>
      <c r="AM1266" s="68" t="str">
        <f t="shared" si="158"/>
        <v>Anthropogenic_rivers</v>
      </c>
      <c r="AO1266" s="68"/>
      <c r="AP1266" s="68"/>
      <c r="AY1266" s="68"/>
      <c r="AZ1266" s="68"/>
    </row>
    <row r="1267" spans="1:52">
      <c r="A1267" s="27">
        <v>2883</v>
      </c>
      <c r="B1267" s="27" t="s">
        <v>1791</v>
      </c>
      <c r="C1267" s="27" t="s">
        <v>1164</v>
      </c>
      <c r="D1267" s="27">
        <v>14.07596</v>
      </c>
      <c r="E1267" s="27">
        <v>-83.754869999999997</v>
      </c>
      <c r="F1267" s="27" t="s">
        <v>66</v>
      </c>
      <c r="G1267" s="27">
        <v>8</v>
      </c>
      <c r="H1267" s="27" t="s">
        <v>53</v>
      </c>
      <c r="I1267" s="27" t="s">
        <v>54</v>
      </c>
      <c r="J1267" s="27">
        <v>2005</v>
      </c>
      <c r="K1267" s="27" t="s">
        <v>1219</v>
      </c>
      <c r="L1267" s="27" t="s">
        <v>56</v>
      </c>
      <c r="M1267" s="27" t="s">
        <v>65</v>
      </c>
      <c r="N1267" s="27">
        <v>6</v>
      </c>
      <c r="O1267" s="27" t="s">
        <v>53</v>
      </c>
      <c r="P1267" s="27" t="s">
        <v>57</v>
      </c>
      <c r="Q1267" s="27">
        <v>2016</v>
      </c>
      <c r="R1267" s="27" t="s">
        <v>1392</v>
      </c>
      <c r="S1267" s="27" t="s">
        <v>53</v>
      </c>
      <c r="T1267" s="27"/>
      <c r="U1267" s="27"/>
      <c r="V1267" s="27" t="s">
        <v>1791</v>
      </c>
      <c r="W1267" s="27">
        <v>14.07596</v>
      </c>
      <c r="X1267" s="27">
        <v>-83.754869999999997</v>
      </c>
      <c r="Y1267" s="27" t="s">
        <v>1983</v>
      </c>
      <c r="Z1267" s="27" t="s">
        <v>1977</v>
      </c>
      <c r="AA1267" s="27" t="s">
        <v>1928</v>
      </c>
      <c r="AB1267" s="28">
        <f t="shared" si="154"/>
        <v>78.992111111111114</v>
      </c>
      <c r="AC1267" s="28">
        <f ca="1">[3]!RandTruncNormal(AB1267,VLOOKUP(Y1267,$AZ$1:$BD$4,4,FALSE),0,VLOOKUP(Y1267,$AZ$1:$BD$4,5,FALSE))</f>
        <v>59.633004572717937</v>
      </c>
      <c r="AD1267" s="28">
        <f t="shared" si="155"/>
        <v>64.87433333333334</v>
      </c>
      <c r="AE1267" s="28">
        <f ca="1">[3]!RandTruncNormal(AD1267,VLOOKUP(Y1267,$AZ$1:$BD$4,4,FALSE),0,VLOOKUP(Y1267,$AZ$1:$BD$4,5,FALSE))</f>
        <v>76.489211970553256</v>
      </c>
      <c r="AF1267" s="29">
        <f t="shared" si="152"/>
        <v>-0.22222222222222221</v>
      </c>
      <c r="AG1267" s="29">
        <f t="shared" si="153"/>
        <v>-0.22222222222222221</v>
      </c>
      <c r="AH1267" s="28">
        <f t="shared" si="159"/>
        <v>-14.117777777777777</v>
      </c>
      <c r="AI1267" s="28">
        <f t="shared" si="156"/>
        <v>-14.117777777777777</v>
      </c>
      <c r="AJ1267" s="13">
        <f t="shared" ca="1" si="157"/>
        <v>16.85620739783532</v>
      </c>
      <c r="AK1267" s="68">
        <v>0</v>
      </c>
      <c r="AL1267" s="68">
        <v>1</v>
      </c>
      <c r="AM1267" s="68" t="str">
        <f t="shared" si="158"/>
        <v>Anthopogenic_roads</v>
      </c>
      <c r="AO1267" s="68"/>
      <c r="AP1267" s="68"/>
      <c r="AY1267" s="68"/>
      <c r="AZ1267" s="68"/>
    </row>
    <row r="1268" spans="1:52">
      <c r="A1268" s="27">
        <v>2884</v>
      </c>
      <c r="B1268" s="27" t="s">
        <v>1792</v>
      </c>
      <c r="C1268" s="27" t="s">
        <v>1164</v>
      </c>
      <c r="D1268" s="27">
        <v>14.075659999999999</v>
      </c>
      <c r="E1268" s="27">
        <v>-85.157309999999995</v>
      </c>
      <c r="F1268" s="27" t="s">
        <v>66</v>
      </c>
      <c r="G1268" s="27">
        <v>7</v>
      </c>
      <c r="H1268" s="27" t="s">
        <v>53</v>
      </c>
      <c r="I1268" s="27" t="s">
        <v>54</v>
      </c>
      <c r="J1268" s="27">
        <v>2005</v>
      </c>
      <c r="K1268" s="27" t="s">
        <v>1219</v>
      </c>
      <c r="L1268" s="27" t="s">
        <v>56</v>
      </c>
      <c r="M1268" s="27" t="s">
        <v>66</v>
      </c>
      <c r="N1268" s="27">
        <v>7</v>
      </c>
      <c r="O1268" s="27" t="s">
        <v>53</v>
      </c>
      <c r="P1268" s="27" t="s">
        <v>57</v>
      </c>
      <c r="Q1268" s="27">
        <v>2016</v>
      </c>
      <c r="R1268" s="27" t="s">
        <v>1394</v>
      </c>
      <c r="S1268" s="27" t="s">
        <v>53</v>
      </c>
      <c r="T1268" s="27"/>
      <c r="U1268" s="27"/>
      <c r="V1268" s="27" t="s">
        <v>1792</v>
      </c>
      <c r="W1268" s="27">
        <v>14.075659999999999</v>
      </c>
      <c r="X1268" s="27">
        <v>-85.157309999999995</v>
      </c>
      <c r="Y1268" s="27" t="s">
        <v>1983</v>
      </c>
      <c r="Z1268" s="27" t="s">
        <v>1979</v>
      </c>
      <c r="AA1268" s="27" t="s">
        <v>1929</v>
      </c>
      <c r="AB1268" s="28">
        <f t="shared" si="154"/>
        <v>71.933222222222227</v>
      </c>
      <c r="AC1268" s="28">
        <f ca="1">[3]!RandTruncNormal(AB1268,VLOOKUP(Y1268,$AZ$1:$BD$4,4,FALSE),0,VLOOKUP(Y1268,$AZ$1:$BD$4,5,FALSE))</f>
        <v>112.88769004428833</v>
      </c>
      <c r="AD1268" s="28">
        <f t="shared" si="155"/>
        <v>71.933222222222227</v>
      </c>
      <c r="AE1268" s="28">
        <f ca="1">[3]!RandTruncNormal(AD1268,VLOOKUP(Y1268,$AZ$1:$BD$4,4,FALSE),0,VLOOKUP(Y1268,$AZ$1:$BD$4,5,FALSE))</f>
        <v>67.05863810647989</v>
      </c>
      <c r="AF1268" s="29">
        <f t="shared" si="152"/>
        <v>0</v>
      </c>
      <c r="AG1268" s="29">
        <f t="shared" si="153"/>
        <v>0</v>
      </c>
      <c r="AH1268" s="28">
        <f t="shared" si="159"/>
        <v>0</v>
      </c>
      <c r="AI1268" s="28">
        <f t="shared" si="156"/>
        <v>0</v>
      </c>
      <c r="AJ1268" s="13">
        <f t="shared" ca="1" si="157"/>
        <v>-45.829051937808444</v>
      </c>
      <c r="AK1268" s="68">
        <v>0</v>
      </c>
      <c r="AL1268" s="68">
        <v>0</v>
      </c>
      <c r="AM1268" s="68" t="str">
        <f t="shared" si="158"/>
        <v>Non-Anthropogenic</v>
      </c>
      <c r="AO1268" s="68"/>
      <c r="AP1268" s="68"/>
      <c r="AY1268" s="68"/>
      <c r="AZ1268" s="68"/>
    </row>
    <row r="1269" spans="1:52">
      <c r="A1269" s="27">
        <v>2885</v>
      </c>
      <c r="B1269" s="27" t="s">
        <v>1793</v>
      </c>
      <c r="C1269" s="27" t="s">
        <v>1164</v>
      </c>
      <c r="D1269" s="27">
        <v>14.07569</v>
      </c>
      <c r="E1269" s="27">
        <v>-85.327309999999997</v>
      </c>
      <c r="F1269" s="27" t="s">
        <v>66</v>
      </c>
      <c r="G1269" s="27">
        <v>9</v>
      </c>
      <c r="H1269" s="27" t="s">
        <v>53</v>
      </c>
      <c r="I1269" s="27" t="s">
        <v>54</v>
      </c>
      <c r="J1269" s="27">
        <v>2005</v>
      </c>
      <c r="K1269" s="27" t="s">
        <v>1219</v>
      </c>
      <c r="L1269" s="27" t="s">
        <v>56</v>
      </c>
      <c r="M1269" s="27" t="s">
        <v>66</v>
      </c>
      <c r="N1269" s="27">
        <v>9</v>
      </c>
      <c r="O1269" s="27" t="s">
        <v>53</v>
      </c>
      <c r="P1269" s="27" t="s">
        <v>57</v>
      </c>
      <c r="Q1269" s="27">
        <v>2016</v>
      </c>
      <c r="R1269" s="27" t="s">
        <v>1395</v>
      </c>
      <c r="S1269" s="27" t="s">
        <v>53</v>
      </c>
      <c r="T1269" s="27"/>
      <c r="U1269" s="27"/>
      <c r="V1269" s="27" t="s">
        <v>1793</v>
      </c>
      <c r="W1269" s="27">
        <v>14.07569</v>
      </c>
      <c r="X1269" s="27">
        <v>-85.327309999999997</v>
      </c>
      <c r="Y1269" s="27" t="s">
        <v>1983</v>
      </c>
      <c r="Z1269" s="27" t="s">
        <v>1979</v>
      </c>
      <c r="AA1269" s="27" t="s">
        <v>1929</v>
      </c>
      <c r="AB1269" s="28">
        <f t="shared" si="154"/>
        <v>86.051000000000002</v>
      </c>
      <c r="AC1269" s="28">
        <f ca="1">[3]!RandTruncNormal(AB1269,VLOOKUP(Y1269,$AZ$1:$BD$4,4,FALSE),0,VLOOKUP(Y1269,$AZ$1:$BD$4,5,FALSE))</f>
        <v>86.224931968876689</v>
      </c>
      <c r="AD1269" s="28">
        <f t="shared" si="155"/>
        <v>86.051000000000002</v>
      </c>
      <c r="AE1269" s="28">
        <f ca="1">[3]!RandTruncNormal(AD1269,VLOOKUP(Y1269,$AZ$1:$BD$4,4,FALSE),0,VLOOKUP(Y1269,$AZ$1:$BD$4,5,FALSE))</f>
        <v>71.319568669170764</v>
      </c>
      <c r="AF1269" s="29">
        <f t="shared" si="152"/>
        <v>0</v>
      </c>
      <c r="AG1269" s="29">
        <f t="shared" si="153"/>
        <v>0</v>
      </c>
      <c r="AH1269" s="28">
        <f t="shared" si="159"/>
        <v>0</v>
      </c>
      <c r="AI1269" s="28">
        <f t="shared" si="156"/>
        <v>0</v>
      </c>
      <c r="AJ1269" s="13">
        <f t="shared" ca="1" si="157"/>
        <v>-14.905363299705925</v>
      </c>
      <c r="AK1269" s="68">
        <v>0</v>
      </c>
      <c r="AL1269" s="68">
        <v>0</v>
      </c>
      <c r="AM1269" s="68" t="str">
        <f t="shared" si="158"/>
        <v>Non-Anthropogenic</v>
      </c>
      <c r="AO1269" s="68"/>
      <c r="AP1269" s="68"/>
      <c r="AY1269" s="68"/>
      <c r="AZ1269" s="68"/>
    </row>
    <row r="1270" spans="1:52">
      <c r="A1270" s="27">
        <v>2886</v>
      </c>
      <c r="B1270" s="27" t="s">
        <v>1794</v>
      </c>
      <c r="C1270" s="27" t="s">
        <v>1164</v>
      </c>
      <c r="D1270" s="27">
        <v>14.074920000000001</v>
      </c>
      <c r="E1270" s="27">
        <v>-84.009770000000003</v>
      </c>
      <c r="F1270" s="27" t="s">
        <v>65</v>
      </c>
      <c r="G1270" s="27">
        <v>5</v>
      </c>
      <c r="H1270" s="27" t="s">
        <v>53</v>
      </c>
      <c r="I1270" s="27" t="s">
        <v>54</v>
      </c>
      <c r="J1270" s="27">
        <v>2005</v>
      </c>
      <c r="K1270" s="27" t="s">
        <v>1315</v>
      </c>
      <c r="L1270" s="27" t="s">
        <v>56</v>
      </c>
      <c r="M1270" s="27" t="s">
        <v>65</v>
      </c>
      <c r="N1270" s="27">
        <v>3</v>
      </c>
      <c r="O1270" s="27" t="s">
        <v>53</v>
      </c>
      <c r="P1270" s="27" t="s">
        <v>57</v>
      </c>
      <c r="Q1270" s="27">
        <v>2016</v>
      </c>
      <c r="R1270" s="27" t="s">
        <v>1388</v>
      </c>
      <c r="S1270" s="27" t="s">
        <v>53</v>
      </c>
      <c r="T1270" s="27"/>
      <c r="U1270" s="27"/>
      <c r="V1270" s="27" t="s">
        <v>1794</v>
      </c>
      <c r="W1270" s="27">
        <v>14.074920000000001</v>
      </c>
      <c r="X1270" s="27">
        <v>-84.009770000000003</v>
      </c>
      <c r="Y1270" s="27" t="s">
        <v>1983</v>
      </c>
      <c r="Z1270" s="27" t="s">
        <v>1977</v>
      </c>
      <c r="AA1270" s="27" t="s">
        <v>1929</v>
      </c>
      <c r="AB1270" s="28">
        <f t="shared" si="154"/>
        <v>57.815444444444445</v>
      </c>
      <c r="AC1270" s="28">
        <f ca="1">[3]!RandTruncNormal(AB1270,VLOOKUP(Y1270,$AZ$1:$BD$4,4,FALSE),0,VLOOKUP(Y1270,$AZ$1:$BD$4,5,FALSE))</f>
        <v>72.521955955337262</v>
      </c>
      <c r="AD1270" s="28">
        <f t="shared" si="155"/>
        <v>43.697666666666663</v>
      </c>
      <c r="AE1270" s="28">
        <f ca="1">[3]!RandTruncNormal(AD1270,VLOOKUP(Y1270,$AZ$1:$BD$4,4,FALSE),0,VLOOKUP(Y1270,$AZ$1:$BD$4,5,FALSE))</f>
        <v>37.908349877997367</v>
      </c>
      <c r="AF1270" s="29">
        <f t="shared" si="152"/>
        <v>-0.22222222222222221</v>
      </c>
      <c r="AG1270" s="29">
        <f t="shared" si="153"/>
        <v>-0.22222222222222221</v>
      </c>
      <c r="AH1270" s="28">
        <f t="shared" si="159"/>
        <v>-14.117777777777777</v>
      </c>
      <c r="AI1270" s="28">
        <f t="shared" si="156"/>
        <v>-14.117777777777777</v>
      </c>
      <c r="AJ1270" s="13">
        <f t="shared" ca="1" si="157"/>
        <v>-34.613606077339895</v>
      </c>
      <c r="AK1270" s="68">
        <v>0</v>
      </c>
      <c r="AL1270" s="68">
        <v>0</v>
      </c>
      <c r="AM1270" s="68" t="str">
        <f t="shared" si="158"/>
        <v>Non-Anthropogenic</v>
      </c>
      <c r="AO1270" s="68"/>
      <c r="AP1270" s="68"/>
      <c r="AY1270" s="68"/>
      <c r="AZ1270" s="68"/>
    </row>
    <row r="1271" spans="1:52">
      <c r="A1271" s="27">
        <v>2887</v>
      </c>
      <c r="B1271" s="27" t="s">
        <v>1795</v>
      </c>
      <c r="C1271" s="27" t="s">
        <v>1164</v>
      </c>
      <c r="D1271" s="27">
        <v>13.99025</v>
      </c>
      <c r="E1271" s="27">
        <v>-83.626130000000003</v>
      </c>
      <c r="F1271" s="27" t="s">
        <v>65</v>
      </c>
      <c r="G1271" s="27">
        <v>6</v>
      </c>
      <c r="H1271" s="27" t="s">
        <v>53</v>
      </c>
      <c r="I1271" s="27" t="s">
        <v>54</v>
      </c>
      <c r="J1271" s="27">
        <v>2004</v>
      </c>
      <c r="K1271" s="27" t="s">
        <v>1327</v>
      </c>
      <c r="L1271" s="27" t="s">
        <v>56</v>
      </c>
      <c r="M1271" s="27" t="s">
        <v>65</v>
      </c>
      <c r="N1271" s="27">
        <v>6</v>
      </c>
      <c r="O1271" s="27" t="s">
        <v>53</v>
      </c>
      <c r="P1271" s="27" t="s">
        <v>57</v>
      </c>
      <c r="Q1271" s="27">
        <v>2016</v>
      </c>
      <c r="R1271" s="27" t="s">
        <v>763</v>
      </c>
      <c r="S1271" s="27" t="s">
        <v>53</v>
      </c>
      <c r="T1271" s="27"/>
      <c r="U1271" s="27"/>
      <c r="V1271" s="27" t="s">
        <v>1795</v>
      </c>
      <c r="W1271" s="27">
        <v>13.99025</v>
      </c>
      <c r="X1271" s="27">
        <v>-83.626130000000003</v>
      </c>
      <c r="Y1271" s="27" t="s">
        <v>1983</v>
      </c>
      <c r="Z1271" s="27" t="s">
        <v>1979</v>
      </c>
      <c r="AA1271" s="27" t="s">
        <v>1929</v>
      </c>
      <c r="AB1271" s="28">
        <f t="shared" si="154"/>
        <v>64.87433333333334</v>
      </c>
      <c r="AC1271" s="28">
        <f ca="1">[3]!RandTruncNormal(AB1271,VLOOKUP(Y1271,$AZ$1:$BD$4,4,FALSE),0,VLOOKUP(Y1271,$AZ$1:$BD$4,5,FALSE))</f>
        <v>37.357129649172919</v>
      </c>
      <c r="AD1271" s="28">
        <f t="shared" si="155"/>
        <v>64.87433333333334</v>
      </c>
      <c r="AE1271" s="28">
        <f ca="1">[3]!RandTruncNormal(AD1271,VLOOKUP(Y1271,$AZ$1:$BD$4,4,FALSE),0,VLOOKUP(Y1271,$AZ$1:$BD$4,5,FALSE))</f>
        <v>85.421627883707927</v>
      </c>
      <c r="AF1271" s="29">
        <f t="shared" si="152"/>
        <v>0</v>
      </c>
      <c r="AG1271" s="29">
        <f t="shared" si="153"/>
        <v>0</v>
      </c>
      <c r="AH1271" s="28">
        <f t="shared" si="159"/>
        <v>0</v>
      </c>
      <c r="AI1271" s="28">
        <f t="shared" si="156"/>
        <v>0</v>
      </c>
      <c r="AJ1271" s="13">
        <f t="shared" ca="1" si="157"/>
        <v>48.064498234535009</v>
      </c>
      <c r="AK1271" s="68">
        <v>0</v>
      </c>
      <c r="AL1271" s="68">
        <v>0</v>
      </c>
      <c r="AM1271" s="68" t="str">
        <f t="shared" si="158"/>
        <v>Non-Anthropogenic</v>
      </c>
      <c r="AO1271" s="68"/>
      <c r="AP1271" s="68"/>
      <c r="AY1271" s="68"/>
      <c r="AZ1271" s="68"/>
    </row>
    <row r="1272" spans="1:52">
      <c r="A1272" s="27">
        <v>2888</v>
      </c>
      <c r="B1272" s="27" t="s">
        <v>1796</v>
      </c>
      <c r="C1272" s="27" t="s">
        <v>1164</v>
      </c>
      <c r="D1272" s="27">
        <v>14.07596</v>
      </c>
      <c r="E1272" s="27">
        <v>-84.264880000000005</v>
      </c>
      <c r="F1272" s="27" t="s">
        <v>66</v>
      </c>
      <c r="G1272" s="27">
        <v>9</v>
      </c>
      <c r="H1272" s="27" t="s">
        <v>53</v>
      </c>
      <c r="I1272" s="27" t="s">
        <v>54</v>
      </c>
      <c r="J1272" s="27">
        <v>2005</v>
      </c>
      <c r="K1272" s="27" t="s">
        <v>1294</v>
      </c>
      <c r="L1272" s="27" t="s">
        <v>56</v>
      </c>
      <c r="M1272" s="27" t="s">
        <v>66</v>
      </c>
      <c r="N1272" s="27">
        <v>9</v>
      </c>
      <c r="O1272" s="27" t="s">
        <v>53</v>
      </c>
      <c r="P1272" s="27" t="s">
        <v>57</v>
      </c>
      <c r="Q1272" s="27">
        <v>2016</v>
      </c>
      <c r="R1272" s="27" t="s">
        <v>767</v>
      </c>
      <c r="S1272" s="27" t="s">
        <v>53</v>
      </c>
      <c r="T1272" s="27"/>
      <c r="U1272" s="27"/>
      <c r="V1272" s="27" t="s">
        <v>1796</v>
      </c>
      <c r="W1272" s="27">
        <v>14.07596</v>
      </c>
      <c r="X1272" s="27">
        <v>-84.264880000000005</v>
      </c>
      <c r="Y1272" s="27" t="s">
        <v>1983</v>
      </c>
      <c r="Z1272" s="27" t="s">
        <v>1979</v>
      </c>
      <c r="AA1272" s="27" t="s">
        <v>1928</v>
      </c>
      <c r="AB1272" s="28">
        <f t="shared" si="154"/>
        <v>86.051000000000002</v>
      </c>
      <c r="AC1272" s="28">
        <f ca="1">[3]!RandTruncNormal(AB1272,VLOOKUP(Y1272,$AZ$1:$BD$4,4,FALSE),0,VLOOKUP(Y1272,$AZ$1:$BD$4,5,FALSE))</f>
        <v>91.908395419167022</v>
      </c>
      <c r="AD1272" s="28">
        <f t="shared" si="155"/>
        <v>86.051000000000002</v>
      </c>
      <c r="AE1272" s="28">
        <f ca="1">[3]!RandTruncNormal(AD1272,VLOOKUP(Y1272,$AZ$1:$BD$4,4,FALSE),0,VLOOKUP(Y1272,$AZ$1:$BD$4,5,FALSE))</f>
        <v>72.90573895253479</v>
      </c>
      <c r="AF1272" s="29">
        <f t="shared" si="152"/>
        <v>0</v>
      </c>
      <c r="AG1272" s="29">
        <f t="shared" si="153"/>
        <v>0</v>
      </c>
      <c r="AH1272" s="28">
        <f t="shared" si="159"/>
        <v>0</v>
      </c>
      <c r="AI1272" s="28">
        <f t="shared" si="156"/>
        <v>0</v>
      </c>
      <c r="AJ1272" s="13">
        <f t="shared" ca="1" si="157"/>
        <v>-19.002656466632232</v>
      </c>
      <c r="AK1272" s="68">
        <v>0</v>
      </c>
      <c r="AL1272" s="68">
        <v>1</v>
      </c>
      <c r="AM1272" s="68" t="str">
        <f t="shared" si="158"/>
        <v>Anthopogenic_roads</v>
      </c>
      <c r="AO1272" s="68"/>
      <c r="AP1272" s="68"/>
      <c r="AY1272" s="68"/>
      <c r="AZ1272" s="68"/>
    </row>
    <row r="1273" spans="1:52">
      <c r="A1273" s="27">
        <v>2889</v>
      </c>
      <c r="B1273" s="27" t="s">
        <v>1797</v>
      </c>
      <c r="C1273" s="27" t="s">
        <v>1164</v>
      </c>
      <c r="D1273" s="27">
        <v>13.9903</v>
      </c>
      <c r="E1273" s="27">
        <v>-83.881219999999999</v>
      </c>
      <c r="F1273" s="27" t="s">
        <v>66</v>
      </c>
      <c r="G1273" s="27">
        <v>9</v>
      </c>
      <c r="H1273" s="27" t="s">
        <v>53</v>
      </c>
      <c r="I1273" s="27" t="s">
        <v>54</v>
      </c>
      <c r="J1273" s="27">
        <v>2004</v>
      </c>
      <c r="K1273" s="27" t="s">
        <v>1215</v>
      </c>
      <c r="L1273" s="27" t="s">
        <v>56</v>
      </c>
      <c r="M1273" s="27" t="s">
        <v>66</v>
      </c>
      <c r="N1273" s="27">
        <v>9</v>
      </c>
      <c r="O1273" s="27" t="s">
        <v>53</v>
      </c>
      <c r="P1273" s="27" t="s">
        <v>57</v>
      </c>
      <c r="Q1273" s="27">
        <v>2016</v>
      </c>
      <c r="R1273" s="27" t="s">
        <v>1798</v>
      </c>
      <c r="S1273" s="27" t="s">
        <v>53</v>
      </c>
      <c r="T1273" s="27"/>
      <c r="U1273" s="27"/>
      <c r="V1273" s="27" t="s">
        <v>1797</v>
      </c>
      <c r="W1273" s="27">
        <v>13.9903</v>
      </c>
      <c r="X1273" s="27">
        <v>-83.881219999999999</v>
      </c>
      <c r="Y1273" s="27" t="s">
        <v>1983</v>
      </c>
      <c r="Z1273" s="27" t="s">
        <v>1979</v>
      </c>
      <c r="AA1273" s="27" t="s">
        <v>1929</v>
      </c>
      <c r="AB1273" s="28">
        <f t="shared" si="154"/>
        <v>86.051000000000002</v>
      </c>
      <c r="AC1273" s="28">
        <f ca="1">[3]!RandTruncNormal(AB1273,VLOOKUP(Y1273,$AZ$1:$BD$4,4,FALSE),0,VLOOKUP(Y1273,$AZ$1:$BD$4,5,FALSE))</f>
        <v>52.065966331952431</v>
      </c>
      <c r="AD1273" s="28">
        <f t="shared" si="155"/>
        <v>86.051000000000002</v>
      </c>
      <c r="AE1273" s="28">
        <f ca="1">[3]!RandTruncNormal(AD1273,VLOOKUP(Y1273,$AZ$1:$BD$4,4,FALSE),0,VLOOKUP(Y1273,$AZ$1:$BD$4,5,FALSE))</f>
        <v>43.476066371818213</v>
      </c>
      <c r="AF1273" s="29">
        <f t="shared" si="152"/>
        <v>0</v>
      </c>
      <c r="AG1273" s="29">
        <f t="shared" si="153"/>
        <v>0</v>
      </c>
      <c r="AH1273" s="28">
        <f t="shared" si="159"/>
        <v>0</v>
      </c>
      <c r="AI1273" s="28">
        <f t="shared" si="156"/>
        <v>0</v>
      </c>
      <c r="AJ1273" s="13">
        <f t="shared" ca="1" si="157"/>
        <v>-8.5898999601342183</v>
      </c>
      <c r="AK1273" s="68">
        <v>0</v>
      </c>
      <c r="AL1273" s="68">
        <v>0</v>
      </c>
      <c r="AM1273" s="68" t="str">
        <f t="shared" si="158"/>
        <v>Non-Anthropogenic</v>
      </c>
      <c r="AO1273" s="68"/>
      <c r="AP1273" s="68"/>
      <c r="AY1273" s="68"/>
      <c r="AZ1273" s="68"/>
    </row>
    <row r="1274" spans="1:52">
      <c r="A1274" s="27">
        <v>2890</v>
      </c>
      <c r="B1274" s="27" t="s">
        <v>1799</v>
      </c>
      <c r="C1274" s="27" t="s">
        <v>1164</v>
      </c>
      <c r="D1274" s="27">
        <v>14.075100000000001</v>
      </c>
      <c r="E1274" s="27">
        <v>-84.519750000000002</v>
      </c>
      <c r="F1274" s="27" t="s">
        <v>66</v>
      </c>
      <c r="G1274" s="27">
        <v>9</v>
      </c>
      <c r="H1274" s="27" t="s">
        <v>53</v>
      </c>
      <c r="I1274" s="27" t="s">
        <v>54</v>
      </c>
      <c r="J1274" s="27">
        <v>2005</v>
      </c>
      <c r="K1274" s="27" t="s">
        <v>1294</v>
      </c>
      <c r="L1274" s="27" t="s">
        <v>56</v>
      </c>
      <c r="M1274" s="27" t="s">
        <v>66</v>
      </c>
      <c r="N1274" s="27">
        <v>9</v>
      </c>
      <c r="O1274" s="27" t="s">
        <v>56</v>
      </c>
      <c r="P1274" s="27" t="s">
        <v>57</v>
      </c>
      <c r="Q1274" s="27">
        <v>2016</v>
      </c>
      <c r="R1274" s="27" t="s">
        <v>760</v>
      </c>
      <c r="S1274" s="27" t="s">
        <v>53</v>
      </c>
      <c r="T1274" s="27"/>
      <c r="U1274" s="27"/>
      <c r="V1274" s="27" t="s">
        <v>1799</v>
      </c>
      <c r="W1274" s="27">
        <v>14.075100000000001</v>
      </c>
      <c r="X1274" s="27">
        <v>-84.519750000000002</v>
      </c>
      <c r="Y1274" s="27" t="s">
        <v>1983</v>
      </c>
      <c r="Z1274" s="27" t="s">
        <v>1979</v>
      </c>
      <c r="AA1274" s="27" t="s">
        <v>1928</v>
      </c>
      <c r="AB1274" s="28">
        <f t="shared" si="154"/>
        <v>86.051000000000002</v>
      </c>
      <c r="AC1274" s="28">
        <f ca="1">[3]!RandTruncNormal(AB1274,VLOOKUP(Y1274,$AZ$1:$BD$4,4,FALSE),0,VLOOKUP(Y1274,$AZ$1:$BD$4,5,FALSE))</f>
        <v>91.353430285755877</v>
      </c>
      <c r="AD1274" s="28">
        <f t="shared" si="155"/>
        <v>86.051000000000002</v>
      </c>
      <c r="AE1274" s="28">
        <f ca="1">[3]!RandTruncNormal(AD1274,VLOOKUP(Y1274,$AZ$1:$BD$4,4,FALSE),0,VLOOKUP(Y1274,$AZ$1:$BD$4,5,FALSE))</f>
        <v>54.761970715209365</v>
      </c>
      <c r="AF1274" s="29">
        <f t="shared" si="152"/>
        <v>0</v>
      </c>
      <c r="AG1274" s="29">
        <f t="shared" si="153"/>
        <v>0</v>
      </c>
      <c r="AH1274" s="28">
        <f t="shared" si="159"/>
        <v>0</v>
      </c>
      <c r="AI1274" s="28">
        <f t="shared" si="156"/>
        <v>0</v>
      </c>
      <c r="AJ1274" s="13">
        <f t="shared" ca="1" si="157"/>
        <v>-36.591459570546512</v>
      </c>
      <c r="AK1274" s="68">
        <v>0</v>
      </c>
      <c r="AL1274" s="68">
        <v>1</v>
      </c>
      <c r="AM1274" s="68" t="str">
        <f t="shared" si="158"/>
        <v>Anthopogenic_roads</v>
      </c>
      <c r="AO1274" s="68"/>
      <c r="AP1274" s="68"/>
      <c r="AY1274" s="68"/>
      <c r="AZ1274" s="68"/>
    </row>
    <row r="1275" spans="1:52">
      <c r="A1275" s="27">
        <v>2891</v>
      </c>
      <c r="B1275" s="27" t="s">
        <v>1800</v>
      </c>
      <c r="C1275" s="27" t="s">
        <v>1164</v>
      </c>
      <c r="D1275" s="27">
        <v>10.93023</v>
      </c>
      <c r="E1275" s="27">
        <v>-84.009979999999999</v>
      </c>
      <c r="F1275" s="27" t="s">
        <v>66</v>
      </c>
      <c r="G1275" s="27">
        <v>9</v>
      </c>
      <c r="H1275" s="27" t="s">
        <v>53</v>
      </c>
      <c r="I1275" s="27" t="s">
        <v>54</v>
      </c>
      <c r="J1275" s="27">
        <v>2005</v>
      </c>
      <c r="K1275" s="27" t="s">
        <v>1294</v>
      </c>
      <c r="L1275" s="27" t="s">
        <v>56</v>
      </c>
      <c r="M1275" s="27" t="s">
        <v>66</v>
      </c>
      <c r="N1275" s="27">
        <v>9</v>
      </c>
      <c r="O1275" s="27" t="s">
        <v>56</v>
      </c>
      <c r="P1275" s="27" t="s">
        <v>1402</v>
      </c>
      <c r="Q1275" s="27">
        <v>2017</v>
      </c>
      <c r="R1275" s="27" t="s">
        <v>1740</v>
      </c>
      <c r="S1275" s="27" t="s">
        <v>53</v>
      </c>
      <c r="T1275" s="27"/>
      <c r="U1275" s="27"/>
      <c r="V1275" s="27" t="s">
        <v>1800</v>
      </c>
      <c r="W1275" s="27">
        <v>10.93023</v>
      </c>
      <c r="X1275" s="27">
        <v>-84.009979999999999</v>
      </c>
      <c r="Y1275" s="27" t="s">
        <v>1983</v>
      </c>
      <c r="Z1275" s="27" t="s">
        <v>1979</v>
      </c>
      <c r="AA1275" s="27" t="s">
        <v>1929</v>
      </c>
      <c r="AB1275" s="28">
        <f t="shared" si="154"/>
        <v>86.051000000000002</v>
      </c>
      <c r="AC1275" s="28">
        <f ca="1">[3]!RandTruncNormal(AB1275,VLOOKUP(Y1275,$AZ$1:$BD$4,4,FALSE),0,VLOOKUP(Y1275,$AZ$1:$BD$4,5,FALSE))</f>
        <v>88.439149495080642</v>
      </c>
      <c r="AD1275" s="28">
        <f t="shared" si="155"/>
        <v>86.051000000000002</v>
      </c>
      <c r="AE1275" s="28">
        <f ca="1">[3]!RandTruncNormal(AD1275,VLOOKUP(Y1275,$AZ$1:$BD$4,4,FALSE),0,VLOOKUP(Y1275,$AZ$1:$BD$4,5,FALSE))</f>
        <v>43.537265651338672</v>
      </c>
      <c r="AF1275" s="29">
        <f t="shared" si="152"/>
        <v>0</v>
      </c>
      <c r="AG1275" s="29">
        <f t="shared" si="153"/>
        <v>0</v>
      </c>
      <c r="AH1275" s="28">
        <f t="shared" si="159"/>
        <v>0</v>
      </c>
      <c r="AI1275" s="28">
        <f t="shared" si="156"/>
        <v>0</v>
      </c>
      <c r="AJ1275" s="13">
        <f t="shared" ca="1" si="157"/>
        <v>-44.90188384374197</v>
      </c>
      <c r="AK1275" s="68">
        <v>1</v>
      </c>
      <c r="AL1275" s="68">
        <v>0</v>
      </c>
      <c r="AM1275" s="68" t="str">
        <f t="shared" si="158"/>
        <v>Anthropogenic_rivers</v>
      </c>
      <c r="AO1275" s="68"/>
      <c r="AP1275" s="68"/>
      <c r="AY1275" s="68"/>
      <c r="AZ1275" s="68"/>
    </row>
    <row r="1276" spans="1:52">
      <c r="A1276" s="27">
        <v>2892</v>
      </c>
      <c r="B1276" s="27" t="s">
        <v>1801</v>
      </c>
      <c r="C1276" s="27" t="s">
        <v>1164</v>
      </c>
      <c r="D1276" s="27">
        <v>11.313560000000001</v>
      </c>
      <c r="E1276" s="27">
        <v>-83.924430000000001</v>
      </c>
      <c r="F1276" s="27" t="s">
        <v>66</v>
      </c>
      <c r="G1276" s="27">
        <v>9</v>
      </c>
      <c r="H1276" s="27" t="s">
        <v>53</v>
      </c>
      <c r="I1276" s="27" t="s">
        <v>54</v>
      </c>
      <c r="J1276" s="27">
        <v>2005</v>
      </c>
      <c r="K1276" s="27" t="s">
        <v>820</v>
      </c>
      <c r="L1276" s="27" t="s">
        <v>56</v>
      </c>
      <c r="M1276" s="27" t="s">
        <v>66</v>
      </c>
      <c r="N1276" s="27">
        <v>9</v>
      </c>
      <c r="O1276" s="27" t="s">
        <v>56</v>
      </c>
      <c r="P1276" s="27" t="s">
        <v>1402</v>
      </c>
      <c r="Q1276" s="27">
        <v>2016</v>
      </c>
      <c r="R1276" s="27" t="s">
        <v>1663</v>
      </c>
      <c r="S1276" s="27" t="s">
        <v>53</v>
      </c>
      <c r="T1276" s="27"/>
      <c r="U1276" s="27"/>
      <c r="V1276" s="27" t="s">
        <v>1801</v>
      </c>
      <c r="W1276" s="27">
        <v>11.313560000000001</v>
      </c>
      <c r="X1276" s="27">
        <v>-83.924430000000001</v>
      </c>
      <c r="Y1276" s="27" t="s">
        <v>1983</v>
      </c>
      <c r="Z1276" s="27" t="s">
        <v>1979</v>
      </c>
      <c r="AA1276" s="27" t="s">
        <v>1929</v>
      </c>
      <c r="AB1276" s="28">
        <f t="shared" si="154"/>
        <v>86.051000000000002</v>
      </c>
      <c r="AC1276" s="28">
        <f ca="1">[3]!RandTruncNormal(AB1276,VLOOKUP(Y1276,$AZ$1:$BD$4,4,FALSE),0,VLOOKUP(Y1276,$AZ$1:$BD$4,5,FALSE))</f>
        <v>118.45933691496077</v>
      </c>
      <c r="AD1276" s="28">
        <f t="shared" si="155"/>
        <v>86.051000000000002</v>
      </c>
      <c r="AE1276" s="28">
        <f ca="1">[3]!RandTruncNormal(AD1276,VLOOKUP(Y1276,$AZ$1:$BD$4,4,FALSE),0,VLOOKUP(Y1276,$AZ$1:$BD$4,5,FALSE))</f>
        <v>75.741988001638575</v>
      </c>
      <c r="AF1276" s="29">
        <f t="shared" si="152"/>
        <v>0</v>
      </c>
      <c r="AG1276" s="29">
        <f t="shared" si="153"/>
        <v>0</v>
      </c>
      <c r="AH1276" s="28">
        <f t="shared" si="159"/>
        <v>0</v>
      </c>
      <c r="AI1276" s="28">
        <f t="shared" si="156"/>
        <v>0</v>
      </c>
      <c r="AJ1276" s="13">
        <f t="shared" ca="1" si="157"/>
        <v>-42.717348913322198</v>
      </c>
      <c r="AK1276" s="68">
        <v>1</v>
      </c>
      <c r="AL1276" s="68">
        <v>0</v>
      </c>
      <c r="AM1276" s="68" t="str">
        <f t="shared" si="158"/>
        <v>Anthropogenic_rivers</v>
      </c>
      <c r="AO1276" s="68"/>
      <c r="AP1276" s="68"/>
      <c r="AY1276" s="68"/>
      <c r="AZ1276" s="68"/>
    </row>
    <row r="1277" spans="1:52">
      <c r="A1277" s="27">
        <v>2894</v>
      </c>
      <c r="B1277" s="27" t="s">
        <v>1802</v>
      </c>
      <c r="C1277" s="27" t="s">
        <v>1164</v>
      </c>
      <c r="D1277" s="27">
        <v>14.07596</v>
      </c>
      <c r="E1277" s="27">
        <v>-84.774889999999999</v>
      </c>
      <c r="F1277" s="27" t="s">
        <v>66</v>
      </c>
      <c r="G1277" s="27">
        <v>9</v>
      </c>
      <c r="H1277" s="27" t="s">
        <v>53</v>
      </c>
      <c r="I1277" s="27" t="s">
        <v>54</v>
      </c>
      <c r="J1277" s="27">
        <v>2005</v>
      </c>
      <c r="K1277" s="27" t="s">
        <v>1219</v>
      </c>
      <c r="L1277" s="27" t="s">
        <v>56</v>
      </c>
      <c r="M1277" s="27" t="s">
        <v>66</v>
      </c>
      <c r="N1277" s="27">
        <v>8</v>
      </c>
      <c r="O1277" s="27" t="s">
        <v>53</v>
      </c>
      <c r="P1277" s="27" t="s">
        <v>57</v>
      </c>
      <c r="Q1277" s="27">
        <v>2016</v>
      </c>
      <c r="R1277" s="27" t="s">
        <v>1392</v>
      </c>
      <c r="S1277" s="27" t="s">
        <v>53</v>
      </c>
      <c r="T1277" s="27"/>
      <c r="U1277" s="27"/>
      <c r="V1277" s="27" t="s">
        <v>1802</v>
      </c>
      <c r="W1277" s="27">
        <v>14.07596</v>
      </c>
      <c r="X1277" s="27">
        <v>-84.774889999999999</v>
      </c>
      <c r="Y1277" s="27" t="s">
        <v>1983</v>
      </c>
      <c r="Z1277" s="27" t="s">
        <v>1977</v>
      </c>
      <c r="AA1277" s="27" t="s">
        <v>1929</v>
      </c>
      <c r="AB1277" s="28">
        <f t="shared" si="154"/>
        <v>86.051000000000002</v>
      </c>
      <c r="AC1277" s="28">
        <f ca="1">[3]!RandTruncNormal(AB1277,VLOOKUP(Y1277,$AZ$1:$BD$4,4,FALSE),0,VLOOKUP(Y1277,$AZ$1:$BD$4,5,FALSE))</f>
        <v>58.778374062149226</v>
      </c>
      <c r="AD1277" s="28">
        <f t="shared" si="155"/>
        <v>78.992111111111114</v>
      </c>
      <c r="AE1277" s="28">
        <f ca="1">[3]!RandTruncNormal(AD1277,VLOOKUP(Y1277,$AZ$1:$BD$4,4,FALSE),0,VLOOKUP(Y1277,$AZ$1:$BD$4,5,FALSE))</f>
        <v>56.818990152894216</v>
      </c>
      <c r="AF1277" s="29">
        <f t="shared" si="152"/>
        <v>-0.1111111111111111</v>
      </c>
      <c r="AG1277" s="29">
        <f t="shared" si="153"/>
        <v>0</v>
      </c>
      <c r="AH1277" s="28">
        <f t="shared" si="159"/>
        <v>0</v>
      </c>
      <c r="AI1277" s="28">
        <f t="shared" si="156"/>
        <v>-7.0588888888888883</v>
      </c>
      <c r="AJ1277" s="13">
        <f t="shared" ca="1" si="157"/>
        <v>-1.9593839092550098</v>
      </c>
      <c r="AK1277" s="68">
        <v>0</v>
      </c>
      <c r="AL1277" s="68">
        <v>0</v>
      </c>
      <c r="AM1277" s="68" t="str">
        <f t="shared" si="158"/>
        <v>Non-Anthropogenic</v>
      </c>
      <c r="AO1277" s="68"/>
      <c r="AP1277" s="68"/>
      <c r="AY1277" s="68"/>
      <c r="AZ1277" s="68"/>
    </row>
    <row r="1278" spans="1:52">
      <c r="A1278" s="27">
        <v>2896</v>
      </c>
      <c r="B1278" s="27" t="s">
        <v>1803</v>
      </c>
      <c r="C1278" s="27" t="s">
        <v>1164</v>
      </c>
      <c r="D1278" s="27">
        <v>14.075279999999999</v>
      </c>
      <c r="E1278" s="27">
        <v>-85.029730000000001</v>
      </c>
      <c r="F1278" s="27" t="s">
        <v>65</v>
      </c>
      <c r="G1278" s="27">
        <v>6</v>
      </c>
      <c r="H1278" s="27" t="s">
        <v>53</v>
      </c>
      <c r="I1278" s="27" t="s">
        <v>54</v>
      </c>
      <c r="J1278" s="27">
        <v>2005</v>
      </c>
      <c r="K1278" s="27" t="s">
        <v>1804</v>
      </c>
      <c r="L1278" s="27" t="s">
        <v>56</v>
      </c>
      <c r="M1278" s="27" t="s">
        <v>65</v>
      </c>
      <c r="N1278" s="27">
        <v>6</v>
      </c>
      <c r="O1278" s="27" t="s">
        <v>53</v>
      </c>
      <c r="P1278" s="27" t="s">
        <v>57</v>
      </c>
      <c r="Q1278" s="27">
        <v>2016</v>
      </c>
      <c r="R1278" s="27" t="s">
        <v>1394</v>
      </c>
      <c r="S1278" s="27" t="s">
        <v>53</v>
      </c>
      <c r="T1278" s="27"/>
      <c r="U1278" s="27"/>
      <c r="V1278" s="27" t="s">
        <v>1803</v>
      </c>
      <c r="W1278" s="27">
        <v>14.075279999999999</v>
      </c>
      <c r="X1278" s="27">
        <v>-85.029730000000001</v>
      </c>
      <c r="Y1278" s="27" t="s">
        <v>1983</v>
      </c>
      <c r="Z1278" s="27" t="s">
        <v>1979</v>
      </c>
      <c r="AA1278" s="27" t="s">
        <v>1929</v>
      </c>
      <c r="AB1278" s="28">
        <f t="shared" si="154"/>
        <v>64.87433333333334</v>
      </c>
      <c r="AC1278" s="28">
        <f ca="1">[3]!RandTruncNormal(AB1278,VLOOKUP(Y1278,$AZ$1:$BD$4,4,FALSE),0,VLOOKUP(Y1278,$AZ$1:$BD$4,5,FALSE))</f>
        <v>84.360934012236029</v>
      </c>
      <c r="AD1278" s="28">
        <f t="shared" si="155"/>
        <v>64.87433333333334</v>
      </c>
      <c r="AE1278" s="28">
        <f ca="1">[3]!RandTruncNormal(AD1278,VLOOKUP(Y1278,$AZ$1:$BD$4,4,FALSE),0,VLOOKUP(Y1278,$AZ$1:$BD$4,5,FALSE))</f>
        <v>44.443508726040577</v>
      </c>
      <c r="AF1278" s="29">
        <f t="shared" si="152"/>
        <v>0</v>
      </c>
      <c r="AG1278" s="29">
        <f t="shared" si="153"/>
        <v>0</v>
      </c>
      <c r="AH1278" s="28">
        <f t="shared" si="159"/>
        <v>0</v>
      </c>
      <c r="AI1278" s="28">
        <f t="shared" si="156"/>
        <v>0</v>
      </c>
      <c r="AJ1278" s="13">
        <f t="shared" ca="1" si="157"/>
        <v>-39.917425286195453</v>
      </c>
      <c r="AK1278" s="68">
        <v>0</v>
      </c>
      <c r="AL1278" s="68">
        <v>0</v>
      </c>
      <c r="AM1278" s="68" t="str">
        <f t="shared" si="158"/>
        <v>Non-Anthropogenic</v>
      </c>
      <c r="AO1278" s="68"/>
      <c r="AP1278" s="68"/>
      <c r="AY1278" s="68"/>
      <c r="AZ1278" s="68"/>
    </row>
    <row r="1279" spans="1:52">
      <c r="A1279" s="27">
        <v>2897</v>
      </c>
      <c r="B1279" s="27" t="s">
        <v>1805</v>
      </c>
      <c r="C1279" s="27" t="s">
        <v>1164</v>
      </c>
      <c r="D1279" s="27">
        <v>13.990500000000001</v>
      </c>
      <c r="E1279" s="27">
        <v>-84.64649</v>
      </c>
      <c r="F1279" s="27" t="s">
        <v>66</v>
      </c>
      <c r="G1279" s="27">
        <v>9</v>
      </c>
      <c r="H1279" s="27" t="s">
        <v>53</v>
      </c>
      <c r="I1279" s="27" t="s">
        <v>54</v>
      </c>
      <c r="J1279" s="27">
        <v>2005</v>
      </c>
      <c r="K1279" s="27" t="s">
        <v>1219</v>
      </c>
      <c r="L1279" s="27" t="s">
        <v>56</v>
      </c>
      <c r="M1279" s="27" t="s">
        <v>65</v>
      </c>
      <c r="N1279" s="27">
        <v>3</v>
      </c>
      <c r="O1279" s="27" t="s">
        <v>53</v>
      </c>
      <c r="P1279" s="27" t="s">
        <v>57</v>
      </c>
      <c r="Q1279" s="27">
        <v>2016</v>
      </c>
      <c r="R1279" s="27" t="s">
        <v>1390</v>
      </c>
      <c r="S1279" s="27" t="s">
        <v>53</v>
      </c>
      <c r="T1279" s="27"/>
      <c r="U1279" s="27"/>
      <c r="V1279" s="27" t="s">
        <v>1805</v>
      </c>
      <c r="W1279" s="27">
        <v>13.990500000000001</v>
      </c>
      <c r="X1279" s="27">
        <v>-84.64649</v>
      </c>
      <c r="Y1279" s="27" t="s">
        <v>1983</v>
      </c>
      <c r="Z1279" s="27" t="s">
        <v>1977</v>
      </c>
      <c r="AA1279" s="27" t="s">
        <v>1929</v>
      </c>
      <c r="AB1279" s="28">
        <f t="shared" si="154"/>
        <v>86.051000000000002</v>
      </c>
      <c r="AC1279" s="28">
        <f ca="1">[3]!RandTruncNormal(AB1279,VLOOKUP(Y1279,$AZ$1:$BD$4,4,FALSE),0,VLOOKUP(Y1279,$AZ$1:$BD$4,5,FALSE))</f>
        <v>106.92912188107046</v>
      </c>
      <c r="AD1279" s="28">
        <f t="shared" si="155"/>
        <v>43.697666666666663</v>
      </c>
      <c r="AE1279" s="28">
        <f ca="1">[3]!RandTruncNormal(AD1279,VLOOKUP(Y1279,$AZ$1:$BD$4,4,FALSE),0,VLOOKUP(Y1279,$AZ$1:$BD$4,5,FALSE))</f>
        <v>15.190662889703916</v>
      </c>
      <c r="AF1279" s="29">
        <f t="shared" si="152"/>
        <v>-0.66666666666666663</v>
      </c>
      <c r="AG1279" s="29">
        <f t="shared" si="153"/>
        <v>-0.66666666666666663</v>
      </c>
      <c r="AH1279" s="28">
        <f t="shared" si="159"/>
        <v>-42.353333333333332</v>
      </c>
      <c r="AI1279" s="28">
        <f t="shared" si="156"/>
        <v>-42.353333333333332</v>
      </c>
      <c r="AJ1279" s="13">
        <f t="shared" ca="1" si="157"/>
        <v>-91.738458991366542</v>
      </c>
      <c r="AK1279" s="68">
        <v>0</v>
      </c>
      <c r="AL1279" s="68">
        <v>0</v>
      </c>
      <c r="AM1279" s="68" t="str">
        <f t="shared" si="158"/>
        <v>Non-Anthropogenic</v>
      </c>
      <c r="AO1279" s="68"/>
      <c r="AP1279" s="68"/>
      <c r="AY1279" s="68"/>
      <c r="AZ1279" s="68"/>
    </row>
    <row r="1280" spans="1:52">
      <c r="A1280" s="27">
        <v>2898</v>
      </c>
      <c r="B1280" s="27" t="s">
        <v>1806</v>
      </c>
      <c r="C1280" s="27" t="s">
        <v>1164</v>
      </c>
      <c r="D1280" s="27">
        <v>13.99051</v>
      </c>
      <c r="E1280" s="27">
        <v>-84.731520000000003</v>
      </c>
      <c r="F1280" s="27" t="s">
        <v>66</v>
      </c>
      <c r="G1280" s="27">
        <v>9</v>
      </c>
      <c r="H1280" s="27" t="s">
        <v>53</v>
      </c>
      <c r="I1280" s="27" t="s">
        <v>54</v>
      </c>
      <c r="J1280" s="27">
        <v>2005</v>
      </c>
      <c r="K1280" s="27" t="s">
        <v>1219</v>
      </c>
      <c r="L1280" s="27" t="s">
        <v>56</v>
      </c>
      <c r="M1280" s="27" t="s">
        <v>66</v>
      </c>
      <c r="N1280" s="27">
        <v>9</v>
      </c>
      <c r="O1280" s="27" t="s">
        <v>53</v>
      </c>
      <c r="P1280" s="27" t="s">
        <v>57</v>
      </c>
      <c r="Q1280" s="27">
        <v>2016</v>
      </c>
      <c r="R1280" s="27" t="s">
        <v>1390</v>
      </c>
      <c r="S1280" s="27" t="s">
        <v>53</v>
      </c>
      <c r="T1280" s="27"/>
      <c r="U1280" s="27"/>
      <c r="V1280" s="27" t="s">
        <v>1806</v>
      </c>
      <c r="W1280" s="27">
        <v>13.99051</v>
      </c>
      <c r="X1280" s="27">
        <v>-84.731520000000003</v>
      </c>
      <c r="Y1280" s="27" t="s">
        <v>1983</v>
      </c>
      <c r="Z1280" s="27" t="s">
        <v>1979</v>
      </c>
      <c r="AA1280" s="27" t="s">
        <v>1928</v>
      </c>
      <c r="AB1280" s="28">
        <f t="shared" si="154"/>
        <v>86.051000000000002</v>
      </c>
      <c r="AC1280" s="28">
        <f ca="1">[3]!RandTruncNormal(AB1280,VLOOKUP(Y1280,$AZ$1:$BD$4,4,FALSE),0,VLOOKUP(Y1280,$AZ$1:$BD$4,5,FALSE))</f>
        <v>82.969318988518751</v>
      </c>
      <c r="AD1280" s="28">
        <f t="shared" si="155"/>
        <v>86.051000000000002</v>
      </c>
      <c r="AE1280" s="28">
        <f ca="1">[3]!RandTruncNormal(AD1280,VLOOKUP(Y1280,$AZ$1:$BD$4,4,FALSE),0,VLOOKUP(Y1280,$AZ$1:$BD$4,5,FALSE))</f>
        <v>57.838958568297969</v>
      </c>
      <c r="AF1280" s="29">
        <f t="shared" si="152"/>
        <v>0</v>
      </c>
      <c r="AG1280" s="29">
        <f t="shared" si="153"/>
        <v>0</v>
      </c>
      <c r="AH1280" s="28">
        <f t="shared" si="159"/>
        <v>0</v>
      </c>
      <c r="AI1280" s="28">
        <f t="shared" si="156"/>
        <v>0</v>
      </c>
      <c r="AJ1280" s="13">
        <f t="shared" ca="1" si="157"/>
        <v>-25.130360420220782</v>
      </c>
      <c r="AK1280" s="68">
        <v>0</v>
      </c>
      <c r="AL1280" s="68">
        <v>1</v>
      </c>
      <c r="AM1280" s="68" t="str">
        <f t="shared" si="158"/>
        <v>Anthopogenic_roads</v>
      </c>
      <c r="AO1280" s="68"/>
      <c r="AP1280" s="68"/>
      <c r="AY1280" s="68"/>
      <c r="AZ1280" s="68"/>
    </row>
    <row r="1281" spans="1:52">
      <c r="A1281" s="27">
        <v>2899</v>
      </c>
      <c r="B1281" s="27" t="s">
        <v>1807</v>
      </c>
      <c r="C1281" s="27" t="s">
        <v>1164</v>
      </c>
      <c r="D1281" s="27">
        <v>14.0754</v>
      </c>
      <c r="E1281" s="27">
        <v>-85.369720000000001</v>
      </c>
      <c r="F1281" s="27" t="s">
        <v>66</v>
      </c>
      <c r="G1281" s="27">
        <v>9</v>
      </c>
      <c r="H1281" s="27" t="s">
        <v>53</v>
      </c>
      <c r="I1281" s="27" t="s">
        <v>54</v>
      </c>
      <c r="J1281" s="27">
        <v>2005</v>
      </c>
      <c r="K1281" s="27" t="s">
        <v>1219</v>
      </c>
      <c r="L1281" s="27" t="s">
        <v>56</v>
      </c>
      <c r="M1281" s="27" t="s">
        <v>66</v>
      </c>
      <c r="N1281" s="27">
        <v>8</v>
      </c>
      <c r="O1281" s="27" t="s">
        <v>53</v>
      </c>
      <c r="P1281" s="27" t="s">
        <v>57</v>
      </c>
      <c r="Q1281" s="27">
        <v>2016</v>
      </c>
      <c r="R1281" s="27" t="s">
        <v>1390</v>
      </c>
      <c r="S1281" s="27" t="s">
        <v>53</v>
      </c>
      <c r="T1281" s="27"/>
      <c r="U1281" s="27"/>
      <c r="V1281" s="27" t="s">
        <v>1807</v>
      </c>
      <c r="W1281" s="27">
        <v>14.0754</v>
      </c>
      <c r="X1281" s="27">
        <v>-85.369720000000001</v>
      </c>
      <c r="Y1281" s="27" t="s">
        <v>1983</v>
      </c>
      <c r="Z1281" s="27" t="s">
        <v>1977</v>
      </c>
      <c r="AA1281" s="27" t="s">
        <v>1929</v>
      </c>
      <c r="AB1281" s="28">
        <f t="shared" si="154"/>
        <v>86.051000000000002</v>
      </c>
      <c r="AC1281" s="28">
        <f ca="1">[3]!RandTruncNormal(AB1281,VLOOKUP(Y1281,$AZ$1:$BD$4,4,FALSE),0,VLOOKUP(Y1281,$AZ$1:$BD$4,5,FALSE))</f>
        <v>50.644740237777647</v>
      </c>
      <c r="AD1281" s="28">
        <f t="shared" si="155"/>
        <v>78.992111111111114</v>
      </c>
      <c r="AE1281" s="28">
        <f ca="1">[3]!RandTruncNormal(AD1281,VLOOKUP(Y1281,$AZ$1:$BD$4,4,FALSE),0,VLOOKUP(Y1281,$AZ$1:$BD$4,5,FALSE))</f>
        <v>25.697785593574235</v>
      </c>
      <c r="AF1281" s="29">
        <f t="shared" si="152"/>
        <v>-0.1111111111111111</v>
      </c>
      <c r="AG1281" s="29">
        <f t="shared" si="153"/>
        <v>0</v>
      </c>
      <c r="AH1281" s="28">
        <f t="shared" si="159"/>
        <v>0</v>
      </c>
      <c r="AI1281" s="28">
        <f t="shared" si="156"/>
        <v>-7.0588888888888883</v>
      </c>
      <c r="AJ1281" s="13">
        <f t="shared" ca="1" si="157"/>
        <v>-24.946954644203412</v>
      </c>
      <c r="AK1281" s="68">
        <v>0</v>
      </c>
      <c r="AL1281" s="68">
        <v>0</v>
      </c>
      <c r="AM1281" s="68" t="str">
        <f t="shared" si="158"/>
        <v>Non-Anthropogenic</v>
      </c>
      <c r="AO1281" s="68"/>
      <c r="AP1281" s="68"/>
      <c r="AY1281" s="68"/>
      <c r="AZ1281" s="68"/>
    </row>
    <row r="1282" spans="1:52">
      <c r="A1282" s="27">
        <v>2900</v>
      </c>
      <c r="B1282" s="27" t="s">
        <v>1808</v>
      </c>
      <c r="C1282" s="27" t="s">
        <v>1164</v>
      </c>
      <c r="D1282" s="27">
        <v>13.989599999999999</v>
      </c>
      <c r="E1282" s="27">
        <v>-83.498589999999993</v>
      </c>
      <c r="F1282" s="27" t="s">
        <v>65</v>
      </c>
      <c r="G1282" s="27">
        <v>3</v>
      </c>
      <c r="H1282" s="27" t="s">
        <v>53</v>
      </c>
      <c r="I1282" s="27" t="s">
        <v>54</v>
      </c>
      <c r="J1282" s="27">
        <v>2005</v>
      </c>
      <c r="K1282" s="27" t="s">
        <v>1215</v>
      </c>
      <c r="L1282" s="27" t="s">
        <v>56</v>
      </c>
      <c r="M1282" s="27" t="s">
        <v>65</v>
      </c>
      <c r="N1282" s="27">
        <v>3</v>
      </c>
      <c r="O1282" s="27" t="s">
        <v>53</v>
      </c>
      <c r="P1282" s="27" t="s">
        <v>57</v>
      </c>
      <c r="Q1282" s="27">
        <v>2016</v>
      </c>
      <c r="R1282" s="27" t="s">
        <v>763</v>
      </c>
      <c r="S1282" s="27" t="s">
        <v>53</v>
      </c>
      <c r="T1282" s="27"/>
      <c r="U1282" s="27"/>
      <c r="V1282" s="27" t="s">
        <v>1808</v>
      </c>
      <c r="W1282" s="27">
        <v>13.989599999999999</v>
      </c>
      <c r="X1282" s="27">
        <v>-83.498589999999993</v>
      </c>
      <c r="Y1282" s="27" t="s">
        <v>1983</v>
      </c>
      <c r="Z1282" s="27" t="s">
        <v>1979</v>
      </c>
      <c r="AA1282" s="27" t="s">
        <v>1929</v>
      </c>
      <c r="AB1282" s="28">
        <f t="shared" si="154"/>
        <v>43.697666666666663</v>
      </c>
      <c r="AC1282" s="28">
        <f ca="1">[3]!RandTruncNormal(AB1282,VLOOKUP(Y1282,$AZ$1:$BD$4,4,FALSE),0,VLOOKUP(Y1282,$AZ$1:$BD$4,5,FALSE))</f>
        <v>24.982647901765827</v>
      </c>
      <c r="AD1282" s="28">
        <f t="shared" si="155"/>
        <v>43.697666666666663</v>
      </c>
      <c r="AE1282" s="28">
        <f ca="1">[3]!RandTruncNormal(AD1282,VLOOKUP(Y1282,$AZ$1:$BD$4,4,FALSE),0,VLOOKUP(Y1282,$AZ$1:$BD$4,5,FALSE))</f>
        <v>43.820675341861687</v>
      </c>
      <c r="AF1282" s="29">
        <f t="shared" ref="AF1282:AF1345" si="160">(N1282-G1282)/9</f>
        <v>0</v>
      </c>
      <c r="AG1282" s="29">
        <f t="shared" ref="AG1282:AG1345" si="161">+IF(OR(AF1282=1/9,AF1282=-1/9,AF1282=0),0,AF1282)</f>
        <v>0</v>
      </c>
      <c r="AH1282" s="28">
        <f t="shared" si="159"/>
        <v>0</v>
      </c>
      <c r="AI1282" s="28">
        <f t="shared" si="156"/>
        <v>0</v>
      </c>
      <c r="AJ1282" s="13">
        <f t="shared" ca="1" si="157"/>
        <v>18.83802744009586</v>
      </c>
      <c r="AK1282" s="68">
        <v>0</v>
      </c>
      <c r="AL1282" s="68">
        <v>0</v>
      </c>
      <c r="AM1282" s="68" t="str">
        <f t="shared" si="158"/>
        <v>Non-Anthropogenic</v>
      </c>
      <c r="AO1282" s="68"/>
      <c r="AP1282" s="68"/>
      <c r="AY1282" s="68"/>
      <c r="AZ1282" s="68"/>
    </row>
    <row r="1283" spans="1:52">
      <c r="A1283" s="27">
        <v>2901</v>
      </c>
      <c r="B1283" s="27" t="s">
        <v>1809</v>
      </c>
      <c r="C1283" s="27" t="s">
        <v>1164</v>
      </c>
      <c r="D1283" s="27">
        <v>13.99058</v>
      </c>
      <c r="E1283" s="27">
        <v>-84.986609999999999</v>
      </c>
      <c r="F1283" s="27" t="s">
        <v>66</v>
      </c>
      <c r="G1283" s="27">
        <v>9</v>
      </c>
      <c r="H1283" s="27" t="s">
        <v>53</v>
      </c>
      <c r="I1283" s="27" t="s">
        <v>54</v>
      </c>
      <c r="J1283" s="27">
        <v>2005</v>
      </c>
      <c r="K1283" s="27" t="s">
        <v>1215</v>
      </c>
      <c r="L1283" s="27" t="s">
        <v>56</v>
      </c>
      <c r="M1283" s="27" t="s">
        <v>66</v>
      </c>
      <c r="N1283" s="27">
        <v>8</v>
      </c>
      <c r="O1283" s="27" t="s">
        <v>53</v>
      </c>
      <c r="P1283" s="27" t="s">
        <v>57</v>
      </c>
      <c r="Q1283" s="27">
        <v>2016</v>
      </c>
      <c r="R1283" s="27" t="s">
        <v>1392</v>
      </c>
      <c r="S1283" s="27" t="s">
        <v>53</v>
      </c>
      <c r="T1283" s="27"/>
      <c r="U1283" s="27"/>
      <c r="V1283" s="27" t="s">
        <v>1809</v>
      </c>
      <c r="W1283" s="27">
        <v>13.99058</v>
      </c>
      <c r="X1283" s="27">
        <v>-84.986609999999999</v>
      </c>
      <c r="Y1283" s="27" t="s">
        <v>1983</v>
      </c>
      <c r="Z1283" s="27" t="s">
        <v>1977</v>
      </c>
      <c r="AA1283" s="27" t="s">
        <v>1929</v>
      </c>
      <c r="AB1283" s="28">
        <f t="shared" ref="AB1283:AB1346" si="162">VLOOKUP(Y1283,$AZ$1:$BD$4,2,FALSE)*(G1283/9)+VLOOKUP(Y1283,$AZ$1:$BD$4,3,FALSE)</f>
        <v>86.051000000000002</v>
      </c>
      <c r="AC1283" s="28">
        <f ca="1">[3]!RandTruncNormal(AB1283,VLOOKUP(Y1283,$AZ$1:$BD$4,4,FALSE),0,VLOOKUP(Y1283,$AZ$1:$BD$4,5,FALSE))</f>
        <v>107.35172046104617</v>
      </c>
      <c r="AD1283" s="28">
        <f t="shared" ref="AD1283:AD1346" si="163">VLOOKUP(Y1283,$AZ$1:$BD$4,2,FALSE)*(N1283/9)+VLOOKUP(Y1283,$AZ$1:$BD$4,3,FALSE)</f>
        <v>78.992111111111114</v>
      </c>
      <c r="AE1283" s="28">
        <f ca="1">[3]!RandTruncNormal(AD1283,VLOOKUP(Y1283,$AZ$1:$BD$4,4,FALSE),0,VLOOKUP(Y1283,$AZ$1:$BD$4,5,FALSE))</f>
        <v>34.897386003602655</v>
      </c>
      <c r="AF1283" s="29">
        <f t="shared" si="160"/>
        <v>-0.1111111111111111</v>
      </c>
      <c r="AG1283" s="29">
        <f t="shared" si="161"/>
        <v>0</v>
      </c>
      <c r="AH1283" s="28">
        <f t="shared" si="159"/>
        <v>0</v>
      </c>
      <c r="AI1283" s="28">
        <f t="shared" ref="AI1283:AI1346" si="164">VLOOKUP(Y1283,$AZ$1:$BD$4,2,FALSE)*AF1283</f>
        <v>-7.0588888888888883</v>
      </c>
      <c r="AJ1283" s="13">
        <f t="shared" ref="AJ1283:AJ1346" ca="1" si="165">AE1283-AC1283</f>
        <v>-72.454334457443508</v>
      </c>
      <c r="AK1283" s="68">
        <v>0</v>
      </c>
      <c r="AL1283" s="68">
        <v>0</v>
      </c>
      <c r="AM1283" s="68" t="str">
        <f t="shared" ref="AM1283:AM1346" si="166">IF(AND(AK1283=0,AL1283=0),"Non-Anthropogenic",IF(AND(AK1283=1,AL1283=0),"Anthropogenic_rivers",IF(AND(AK1283=0,AL1283=1),"Anthopogenic_roads",IF(AND(AK1283=1,AL1283=1),"Anthropogenic_roads_rivers",0))))</f>
        <v>Non-Anthropogenic</v>
      </c>
      <c r="AO1283" s="68"/>
      <c r="AP1283" s="68"/>
      <c r="AY1283" s="68"/>
      <c r="AZ1283" s="68"/>
    </row>
    <row r="1284" spans="1:52">
      <c r="A1284" s="27">
        <v>2902</v>
      </c>
      <c r="B1284" s="27" t="s">
        <v>1810</v>
      </c>
      <c r="C1284" s="27" t="s">
        <v>1164</v>
      </c>
      <c r="D1284" s="27">
        <v>13.990830000000001</v>
      </c>
      <c r="E1284" s="27">
        <v>-83.753690000000006</v>
      </c>
      <c r="F1284" s="27" t="s">
        <v>66</v>
      </c>
      <c r="G1284" s="27">
        <v>9</v>
      </c>
      <c r="H1284" s="27" t="s">
        <v>53</v>
      </c>
      <c r="I1284" s="27" t="s">
        <v>54</v>
      </c>
      <c r="J1284" s="27">
        <v>2008</v>
      </c>
      <c r="K1284" s="27" t="s">
        <v>1315</v>
      </c>
      <c r="L1284" s="27" t="s">
        <v>56</v>
      </c>
      <c r="M1284" s="27" t="s">
        <v>66</v>
      </c>
      <c r="N1284" s="27">
        <v>8</v>
      </c>
      <c r="O1284" s="27" t="s">
        <v>53</v>
      </c>
      <c r="P1284" s="27" t="s">
        <v>1402</v>
      </c>
      <c r="Q1284" s="27">
        <v>2017</v>
      </c>
      <c r="R1284" s="27" t="s">
        <v>1447</v>
      </c>
      <c r="S1284" s="27" t="s">
        <v>53</v>
      </c>
      <c r="T1284" s="27"/>
      <c r="U1284" s="27"/>
      <c r="V1284" s="27" t="s">
        <v>1810</v>
      </c>
      <c r="W1284" s="27">
        <v>13.990830000000001</v>
      </c>
      <c r="X1284" s="27">
        <v>-83.753690000000006</v>
      </c>
      <c r="Y1284" s="27" t="s">
        <v>1983</v>
      </c>
      <c r="Z1284" s="27" t="s">
        <v>1977</v>
      </c>
      <c r="AA1284" s="27" t="s">
        <v>1929</v>
      </c>
      <c r="AB1284" s="28">
        <f t="shared" si="162"/>
        <v>86.051000000000002</v>
      </c>
      <c r="AC1284" s="28">
        <f ca="1">[3]!RandTruncNormal(AB1284,VLOOKUP(Y1284,$AZ$1:$BD$4,4,FALSE),0,VLOOKUP(Y1284,$AZ$1:$BD$4,5,FALSE))</f>
        <v>54.072015389344074</v>
      </c>
      <c r="AD1284" s="28">
        <f t="shared" si="163"/>
        <v>78.992111111111114</v>
      </c>
      <c r="AE1284" s="28">
        <f ca="1">[3]!RandTruncNormal(AD1284,VLOOKUP(Y1284,$AZ$1:$BD$4,4,FALSE),0,VLOOKUP(Y1284,$AZ$1:$BD$4,5,FALSE))</f>
        <v>98.984439122562648</v>
      </c>
      <c r="AF1284" s="29">
        <f t="shared" si="160"/>
        <v>-0.1111111111111111</v>
      </c>
      <c r="AG1284" s="29">
        <f t="shared" si="161"/>
        <v>0</v>
      </c>
      <c r="AH1284" s="28">
        <f t="shared" ref="AH1284:AH1347" si="167">VLOOKUP(Y1284,$AZ$1:$BD$4,2,FALSE)*AG1284</f>
        <v>0</v>
      </c>
      <c r="AI1284" s="28">
        <f t="shared" si="164"/>
        <v>-7.0588888888888883</v>
      </c>
      <c r="AJ1284" s="13">
        <f t="shared" ca="1" si="165"/>
        <v>44.912423733218574</v>
      </c>
      <c r="AK1284" s="68">
        <v>0</v>
      </c>
      <c r="AL1284" s="68">
        <v>0</v>
      </c>
      <c r="AM1284" s="68" t="str">
        <f t="shared" si="166"/>
        <v>Non-Anthropogenic</v>
      </c>
      <c r="AO1284" s="68"/>
      <c r="AP1284" s="68"/>
      <c r="AY1284" s="68"/>
      <c r="AZ1284" s="68"/>
    </row>
    <row r="1285" spans="1:52">
      <c r="A1285" s="27">
        <v>2904</v>
      </c>
      <c r="B1285" s="27" t="s">
        <v>1811</v>
      </c>
      <c r="C1285" s="27" t="s">
        <v>1164</v>
      </c>
      <c r="D1285" s="27">
        <v>13.98982</v>
      </c>
      <c r="E1285" s="27">
        <v>-84.008740000000003</v>
      </c>
      <c r="F1285" s="27" t="s">
        <v>65</v>
      </c>
      <c r="G1285" s="27">
        <v>6</v>
      </c>
      <c r="H1285" s="27" t="s">
        <v>53</v>
      </c>
      <c r="I1285" s="27" t="s">
        <v>54</v>
      </c>
      <c r="J1285" s="27">
        <v>2005</v>
      </c>
      <c r="K1285" s="27" t="s">
        <v>1294</v>
      </c>
      <c r="L1285" s="27" t="s">
        <v>56</v>
      </c>
      <c r="M1285" s="27" t="s">
        <v>65</v>
      </c>
      <c r="N1285" s="27">
        <v>6</v>
      </c>
      <c r="O1285" s="27" t="s">
        <v>53</v>
      </c>
      <c r="P1285" s="27" t="s">
        <v>57</v>
      </c>
      <c r="Q1285" s="27">
        <v>2016</v>
      </c>
      <c r="R1285" s="27" t="s">
        <v>1388</v>
      </c>
      <c r="S1285" s="27" t="s">
        <v>53</v>
      </c>
      <c r="T1285" s="27"/>
      <c r="U1285" s="27"/>
      <c r="V1285" s="27" t="s">
        <v>1811</v>
      </c>
      <c r="W1285" s="27">
        <v>13.98982</v>
      </c>
      <c r="X1285" s="27">
        <v>-84.008740000000003</v>
      </c>
      <c r="Y1285" s="27" t="s">
        <v>1983</v>
      </c>
      <c r="Z1285" s="27" t="s">
        <v>1979</v>
      </c>
      <c r="AA1285" s="27" t="s">
        <v>1928</v>
      </c>
      <c r="AB1285" s="28">
        <f t="shared" si="162"/>
        <v>64.87433333333334</v>
      </c>
      <c r="AC1285" s="28">
        <f ca="1">[3]!RandTruncNormal(AB1285,VLOOKUP(Y1285,$AZ$1:$BD$4,4,FALSE),0,VLOOKUP(Y1285,$AZ$1:$BD$4,5,FALSE))</f>
        <v>50.914174725681598</v>
      </c>
      <c r="AD1285" s="28">
        <f t="shared" si="163"/>
        <v>64.87433333333334</v>
      </c>
      <c r="AE1285" s="28">
        <f ca="1">[3]!RandTruncNormal(AD1285,VLOOKUP(Y1285,$AZ$1:$BD$4,4,FALSE),0,VLOOKUP(Y1285,$AZ$1:$BD$4,5,FALSE))</f>
        <v>52.838267751374126</v>
      </c>
      <c r="AF1285" s="29">
        <f t="shared" si="160"/>
        <v>0</v>
      </c>
      <c r="AG1285" s="29">
        <f t="shared" si="161"/>
        <v>0</v>
      </c>
      <c r="AH1285" s="28">
        <f t="shared" si="167"/>
        <v>0</v>
      </c>
      <c r="AI1285" s="28">
        <f t="shared" si="164"/>
        <v>0</v>
      </c>
      <c r="AJ1285" s="13">
        <f t="shared" ca="1" si="165"/>
        <v>1.9240930256925282</v>
      </c>
      <c r="AK1285" s="68">
        <v>0</v>
      </c>
      <c r="AL1285" s="68">
        <v>1</v>
      </c>
      <c r="AM1285" s="68" t="str">
        <f t="shared" si="166"/>
        <v>Anthopogenic_roads</v>
      </c>
      <c r="AO1285" s="68"/>
      <c r="AP1285" s="68"/>
      <c r="AY1285" s="68"/>
      <c r="AZ1285" s="68"/>
    </row>
    <row r="1286" spans="1:52">
      <c r="A1286" s="27">
        <v>2905</v>
      </c>
      <c r="B1286" s="27" t="s">
        <v>1812</v>
      </c>
      <c r="C1286" s="27" t="s">
        <v>1164</v>
      </c>
      <c r="D1286" s="27">
        <v>13.990690000000001</v>
      </c>
      <c r="E1286" s="27">
        <v>-85.496790000000004</v>
      </c>
      <c r="F1286" s="27" t="s">
        <v>66</v>
      </c>
      <c r="G1286" s="27">
        <v>8</v>
      </c>
      <c r="H1286" s="27" t="s">
        <v>53</v>
      </c>
      <c r="I1286" s="27" t="s">
        <v>54</v>
      </c>
      <c r="J1286" s="27">
        <v>2005</v>
      </c>
      <c r="K1286" s="27" t="s">
        <v>1294</v>
      </c>
      <c r="L1286" s="27" t="s">
        <v>56</v>
      </c>
      <c r="M1286" s="27" t="s">
        <v>65</v>
      </c>
      <c r="N1286" s="27">
        <v>6</v>
      </c>
      <c r="O1286" s="27" t="s">
        <v>53</v>
      </c>
      <c r="P1286" s="27" t="s">
        <v>57</v>
      </c>
      <c r="Q1286" s="27">
        <v>2016</v>
      </c>
      <c r="R1286" s="27" t="s">
        <v>1399</v>
      </c>
      <c r="S1286" s="27" t="s">
        <v>53</v>
      </c>
      <c r="T1286" s="27"/>
      <c r="U1286" s="27"/>
      <c r="V1286" s="27" t="s">
        <v>1812</v>
      </c>
      <c r="W1286" s="27">
        <v>13.990690000000001</v>
      </c>
      <c r="X1286" s="27">
        <v>-85.496790000000004</v>
      </c>
      <c r="Y1286" s="27" t="s">
        <v>1983</v>
      </c>
      <c r="Z1286" s="27" t="s">
        <v>1977</v>
      </c>
      <c r="AA1286" s="27" t="s">
        <v>1929</v>
      </c>
      <c r="AB1286" s="28">
        <f t="shared" si="162"/>
        <v>78.992111111111114</v>
      </c>
      <c r="AC1286" s="28">
        <f ca="1">[3]!RandTruncNormal(AB1286,VLOOKUP(Y1286,$AZ$1:$BD$4,4,FALSE),0,VLOOKUP(Y1286,$AZ$1:$BD$4,5,FALSE))</f>
        <v>50.307763318102957</v>
      </c>
      <c r="AD1286" s="28">
        <f t="shared" si="163"/>
        <v>64.87433333333334</v>
      </c>
      <c r="AE1286" s="28">
        <f ca="1">[3]!RandTruncNormal(AD1286,VLOOKUP(Y1286,$AZ$1:$BD$4,4,FALSE),0,VLOOKUP(Y1286,$AZ$1:$BD$4,5,FALSE))</f>
        <v>129.18988427537153</v>
      </c>
      <c r="AF1286" s="29">
        <f t="shared" si="160"/>
        <v>-0.22222222222222221</v>
      </c>
      <c r="AG1286" s="29">
        <f t="shared" si="161"/>
        <v>-0.22222222222222221</v>
      </c>
      <c r="AH1286" s="28">
        <f t="shared" si="167"/>
        <v>-14.117777777777777</v>
      </c>
      <c r="AI1286" s="28">
        <f t="shared" si="164"/>
        <v>-14.117777777777777</v>
      </c>
      <c r="AJ1286" s="13">
        <f t="shared" ca="1" si="165"/>
        <v>78.882120957268569</v>
      </c>
      <c r="AK1286" s="68">
        <v>1</v>
      </c>
      <c r="AL1286" s="68">
        <v>0</v>
      </c>
      <c r="AM1286" s="68" t="str">
        <f t="shared" si="166"/>
        <v>Anthropogenic_rivers</v>
      </c>
      <c r="AO1286" s="68"/>
      <c r="AP1286" s="68"/>
      <c r="AY1286" s="68"/>
      <c r="AZ1286" s="68"/>
    </row>
    <row r="1287" spans="1:52">
      <c r="A1287" s="27">
        <v>2906</v>
      </c>
      <c r="B1287" s="27" t="s">
        <v>1813</v>
      </c>
      <c r="C1287" s="27" t="s">
        <v>1164</v>
      </c>
      <c r="D1287" s="27">
        <v>12.16306</v>
      </c>
      <c r="E1287" s="27">
        <v>-84.051280000000006</v>
      </c>
      <c r="F1287" s="27" t="s">
        <v>66</v>
      </c>
      <c r="G1287" s="27">
        <v>8</v>
      </c>
      <c r="H1287" s="27" t="s">
        <v>53</v>
      </c>
      <c r="I1287" s="27" t="s">
        <v>54</v>
      </c>
      <c r="J1287" s="27">
        <v>2005</v>
      </c>
      <c r="K1287" s="27" t="s">
        <v>820</v>
      </c>
      <c r="L1287" s="27" t="s">
        <v>56</v>
      </c>
      <c r="M1287" s="27" t="s">
        <v>66</v>
      </c>
      <c r="N1287" s="27">
        <v>7</v>
      </c>
      <c r="O1287" s="27" t="s">
        <v>53</v>
      </c>
      <c r="P1287" s="27" t="s">
        <v>57</v>
      </c>
      <c r="Q1287" s="27">
        <v>2016</v>
      </c>
      <c r="R1287" s="27" t="s">
        <v>1210</v>
      </c>
      <c r="S1287" s="27" t="s">
        <v>53</v>
      </c>
      <c r="T1287" s="27"/>
      <c r="U1287" s="27"/>
      <c r="V1287" s="27" t="s">
        <v>1813</v>
      </c>
      <c r="W1287" s="27">
        <v>12.16306</v>
      </c>
      <c r="X1287" s="27">
        <v>-84.051280000000006</v>
      </c>
      <c r="Y1287" s="27" t="s">
        <v>1983</v>
      </c>
      <c r="Z1287" s="27" t="s">
        <v>1977</v>
      </c>
      <c r="AA1287" s="27" t="s">
        <v>1928</v>
      </c>
      <c r="AB1287" s="28">
        <f t="shared" si="162"/>
        <v>78.992111111111114</v>
      </c>
      <c r="AC1287" s="28">
        <f ca="1">[3]!RandTruncNormal(AB1287,VLOOKUP(Y1287,$AZ$1:$BD$4,4,FALSE),0,VLOOKUP(Y1287,$AZ$1:$BD$4,5,FALSE))</f>
        <v>91.00490695266123</v>
      </c>
      <c r="AD1287" s="28">
        <f t="shared" si="163"/>
        <v>71.933222222222227</v>
      </c>
      <c r="AE1287" s="28">
        <f ca="1">[3]!RandTruncNormal(AD1287,VLOOKUP(Y1287,$AZ$1:$BD$4,4,FALSE),0,VLOOKUP(Y1287,$AZ$1:$BD$4,5,FALSE))</f>
        <v>53.296704338356641</v>
      </c>
      <c r="AF1287" s="29">
        <f t="shared" si="160"/>
        <v>-0.1111111111111111</v>
      </c>
      <c r="AG1287" s="29">
        <f t="shared" si="161"/>
        <v>0</v>
      </c>
      <c r="AH1287" s="28">
        <f t="shared" si="167"/>
        <v>0</v>
      </c>
      <c r="AI1287" s="28">
        <f t="shared" si="164"/>
        <v>-7.0588888888888883</v>
      </c>
      <c r="AJ1287" s="13">
        <f t="shared" ca="1" si="165"/>
        <v>-37.708202614304589</v>
      </c>
      <c r="AK1287" s="68">
        <v>0</v>
      </c>
      <c r="AL1287" s="68">
        <v>1</v>
      </c>
      <c r="AM1287" s="68" t="str">
        <f t="shared" si="166"/>
        <v>Anthopogenic_roads</v>
      </c>
      <c r="AO1287" s="68"/>
      <c r="AP1287" s="68"/>
      <c r="AY1287" s="68"/>
      <c r="AZ1287" s="68"/>
    </row>
    <row r="1288" spans="1:52">
      <c r="A1288" s="27">
        <v>2907</v>
      </c>
      <c r="B1288" s="27" t="s">
        <v>1814</v>
      </c>
      <c r="C1288" s="27" t="s">
        <v>1164</v>
      </c>
      <c r="D1288" s="27">
        <v>13.990869999999999</v>
      </c>
      <c r="E1288" s="27">
        <v>-84.26388</v>
      </c>
      <c r="F1288" s="27" t="s">
        <v>66</v>
      </c>
      <c r="G1288" s="27">
        <v>9</v>
      </c>
      <c r="H1288" s="27" t="s">
        <v>53</v>
      </c>
      <c r="I1288" s="27" t="s">
        <v>54</v>
      </c>
      <c r="J1288" s="27">
        <v>2005</v>
      </c>
      <c r="K1288" s="27" t="s">
        <v>820</v>
      </c>
      <c r="L1288" s="27" t="s">
        <v>56</v>
      </c>
      <c r="M1288" s="27" t="s">
        <v>66</v>
      </c>
      <c r="N1288" s="27">
        <v>8</v>
      </c>
      <c r="O1288" s="27" t="s">
        <v>53</v>
      </c>
      <c r="P1288" s="27" t="s">
        <v>57</v>
      </c>
      <c r="Q1288" s="27">
        <v>2016</v>
      </c>
      <c r="R1288" s="27" t="s">
        <v>767</v>
      </c>
      <c r="S1288" s="27" t="s">
        <v>53</v>
      </c>
      <c r="T1288" s="27"/>
      <c r="U1288" s="27"/>
      <c r="V1288" s="27" t="s">
        <v>1814</v>
      </c>
      <c r="W1288" s="27">
        <v>13.990869999999999</v>
      </c>
      <c r="X1288" s="27">
        <v>-84.26388</v>
      </c>
      <c r="Y1288" s="27" t="s">
        <v>1983</v>
      </c>
      <c r="Z1288" s="27" t="s">
        <v>1977</v>
      </c>
      <c r="AA1288" s="27" t="s">
        <v>1928</v>
      </c>
      <c r="AB1288" s="28">
        <f t="shared" si="162"/>
        <v>86.051000000000002</v>
      </c>
      <c r="AC1288" s="28">
        <f ca="1">[3]!RandTruncNormal(AB1288,VLOOKUP(Y1288,$AZ$1:$BD$4,4,FALSE),0,VLOOKUP(Y1288,$AZ$1:$BD$4,5,FALSE))</f>
        <v>24.45936615113132</v>
      </c>
      <c r="AD1288" s="28">
        <f t="shared" si="163"/>
        <v>78.992111111111114</v>
      </c>
      <c r="AE1288" s="28">
        <f ca="1">[3]!RandTruncNormal(AD1288,VLOOKUP(Y1288,$AZ$1:$BD$4,4,FALSE),0,VLOOKUP(Y1288,$AZ$1:$BD$4,5,FALSE))</f>
        <v>73.850040130666741</v>
      </c>
      <c r="AF1288" s="29">
        <f t="shared" si="160"/>
        <v>-0.1111111111111111</v>
      </c>
      <c r="AG1288" s="29">
        <f t="shared" si="161"/>
        <v>0</v>
      </c>
      <c r="AH1288" s="28">
        <f t="shared" si="167"/>
        <v>0</v>
      </c>
      <c r="AI1288" s="28">
        <f t="shared" si="164"/>
        <v>-7.0588888888888883</v>
      </c>
      <c r="AJ1288" s="13">
        <f t="shared" ca="1" si="165"/>
        <v>49.390673979535421</v>
      </c>
      <c r="AK1288" s="68">
        <v>0</v>
      </c>
      <c r="AL1288" s="68">
        <v>1</v>
      </c>
      <c r="AM1288" s="68" t="str">
        <f t="shared" si="166"/>
        <v>Anthopogenic_roads</v>
      </c>
      <c r="AO1288" s="68"/>
      <c r="AP1288" s="68"/>
      <c r="AY1288" s="68"/>
      <c r="AZ1288" s="68"/>
    </row>
    <row r="1289" spans="1:52">
      <c r="A1289" s="27">
        <v>2909</v>
      </c>
      <c r="B1289" s="27" t="s">
        <v>1815</v>
      </c>
      <c r="C1289" s="27" t="s">
        <v>1164</v>
      </c>
      <c r="D1289" s="27">
        <v>13.99004</v>
      </c>
      <c r="E1289" s="27">
        <v>-84.518900000000002</v>
      </c>
      <c r="F1289" s="27" t="s">
        <v>66</v>
      </c>
      <c r="G1289" s="27">
        <v>9</v>
      </c>
      <c r="H1289" s="27" t="s">
        <v>53</v>
      </c>
      <c r="I1289" s="27" t="s">
        <v>54</v>
      </c>
      <c r="J1289" s="27">
        <v>2005</v>
      </c>
      <c r="K1289" s="27" t="s">
        <v>820</v>
      </c>
      <c r="L1289" s="27" t="s">
        <v>56</v>
      </c>
      <c r="M1289" s="27" t="s">
        <v>66</v>
      </c>
      <c r="N1289" s="27">
        <v>8</v>
      </c>
      <c r="O1289" s="27" t="s">
        <v>53</v>
      </c>
      <c r="P1289" s="27" t="s">
        <v>57</v>
      </c>
      <c r="Q1289" s="27">
        <v>2016</v>
      </c>
      <c r="R1289" s="27" t="s">
        <v>760</v>
      </c>
      <c r="S1289" s="27" t="s">
        <v>53</v>
      </c>
      <c r="T1289" s="27"/>
      <c r="U1289" s="27"/>
      <c r="V1289" s="27" t="s">
        <v>1815</v>
      </c>
      <c r="W1289" s="27">
        <v>13.99004</v>
      </c>
      <c r="X1289" s="27">
        <v>-84.518900000000002</v>
      </c>
      <c r="Y1289" s="27" t="s">
        <v>1983</v>
      </c>
      <c r="Z1289" s="27" t="s">
        <v>1977</v>
      </c>
      <c r="AA1289" s="27" t="s">
        <v>1929</v>
      </c>
      <c r="AB1289" s="28">
        <f t="shared" si="162"/>
        <v>86.051000000000002</v>
      </c>
      <c r="AC1289" s="28">
        <f ca="1">[3]!RandTruncNormal(AB1289,VLOOKUP(Y1289,$AZ$1:$BD$4,4,FALSE),0,VLOOKUP(Y1289,$AZ$1:$BD$4,5,FALSE))</f>
        <v>38.448118319171009</v>
      </c>
      <c r="AD1289" s="28">
        <f t="shared" si="163"/>
        <v>78.992111111111114</v>
      </c>
      <c r="AE1289" s="28">
        <f ca="1">[3]!RandTruncNormal(AD1289,VLOOKUP(Y1289,$AZ$1:$BD$4,4,FALSE),0,VLOOKUP(Y1289,$AZ$1:$BD$4,5,FALSE))</f>
        <v>111.96311188946524</v>
      </c>
      <c r="AF1289" s="29">
        <f t="shared" si="160"/>
        <v>-0.1111111111111111</v>
      </c>
      <c r="AG1289" s="29">
        <f t="shared" si="161"/>
        <v>0</v>
      </c>
      <c r="AH1289" s="28">
        <f t="shared" si="167"/>
        <v>0</v>
      </c>
      <c r="AI1289" s="28">
        <f t="shared" si="164"/>
        <v>-7.0588888888888883</v>
      </c>
      <c r="AJ1289" s="13">
        <f t="shared" ca="1" si="165"/>
        <v>73.514993570294223</v>
      </c>
      <c r="AK1289" s="68">
        <v>0</v>
      </c>
      <c r="AL1289" s="68">
        <v>0</v>
      </c>
      <c r="AM1289" s="68" t="str">
        <f t="shared" si="166"/>
        <v>Non-Anthropogenic</v>
      </c>
      <c r="AO1289" s="68"/>
      <c r="AP1289" s="68"/>
      <c r="AY1289" s="68"/>
      <c r="AZ1289" s="68"/>
    </row>
    <row r="1290" spans="1:52">
      <c r="A1290" s="27">
        <v>2910</v>
      </c>
      <c r="B1290" s="27" t="s">
        <v>1816</v>
      </c>
      <c r="C1290" s="27" t="s">
        <v>1164</v>
      </c>
      <c r="D1290" s="27">
        <v>13.90546</v>
      </c>
      <c r="E1290" s="27">
        <v>-83.967359999999999</v>
      </c>
      <c r="F1290" s="27" t="s">
        <v>66</v>
      </c>
      <c r="G1290" s="27">
        <v>9</v>
      </c>
      <c r="H1290" s="27" t="s">
        <v>53</v>
      </c>
      <c r="I1290" s="27" t="s">
        <v>54</v>
      </c>
      <c r="J1290" s="27">
        <v>2004</v>
      </c>
      <c r="K1290" s="27" t="s">
        <v>1327</v>
      </c>
      <c r="L1290" s="27" t="s">
        <v>56</v>
      </c>
      <c r="M1290" s="27" t="s">
        <v>66</v>
      </c>
      <c r="N1290" s="27">
        <v>9</v>
      </c>
      <c r="O1290" s="27" t="s">
        <v>53</v>
      </c>
      <c r="P1290" s="27" t="s">
        <v>57</v>
      </c>
      <c r="Q1290" s="27">
        <v>2016</v>
      </c>
      <c r="R1290" s="27" t="s">
        <v>1388</v>
      </c>
      <c r="S1290" s="27" t="s">
        <v>53</v>
      </c>
      <c r="T1290" s="27"/>
      <c r="U1290" s="27"/>
      <c r="V1290" s="27" t="s">
        <v>1816</v>
      </c>
      <c r="W1290" s="27">
        <v>13.90546</v>
      </c>
      <c r="X1290" s="27">
        <v>-83.967359999999999</v>
      </c>
      <c r="Y1290" s="27" t="s">
        <v>1983</v>
      </c>
      <c r="Z1290" s="27" t="s">
        <v>1979</v>
      </c>
      <c r="AA1290" s="27" t="s">
        <v>1929</v>
      </c>
      <c r="AB1290" s="28">
        <f t="shared" si="162"/>
        <v>86.051000000000002</v>
      </c>
      <c r="AC1290" s="28">
        <f ca="1">[3]!RandTruncNormal(AB1290,VLOOKUP(Y1290,$AZ$1:$BD$4,4,FALSE),0,VLOOKUP(Y1290,$AZ$1:$BD$4,5,FALSE))</f>
        <v>54.595875561220879</v>
      </c>
      <c r="AD1290" s="28">
        <f t="shared" si="163"/>
        <v>86.051000000000002</v>
      </c>
      <c r="AE1290" s="28">
        <f ca="1">[3]!RandTruncNormal(AD1290,VLOOKUP(Y1290,$AZ$1:$BD$4,4,FALSE),0,VLOOKUP(Y1290,$AZ$1:$BD$4,5,FALSE))</f>
        <v>108.24952078211003</v>
      </c>
      <c r="AF1290" s="29">
        <f t="shared" si="160"/>
        <v>0</v>
      </c>
      <c r="AG1290" s="29">
        <f t="shared" si="161"/>
        <v>0</v>
      </c>
      <c r="AH1290" s="28">
        <f t="shared" si="167"/>
        <v>0</v>
      </c>
      <c r="AI1290" s="28">
        <f t="shared" si="164"/>
        <v>0</v>
      </c>
      <c r="AJ1290" s="13">
        <f t="shared" ca="1" si="165"/>
        <v>53.653645220889146</v>
      </c>
      <c r="AK1290" s="68">
        <v>0</v>
      </c>
      <c r="AL1290" s="68">
        <v>0</v>
      </c>
      <c r="AM1290" s="68" t="str">
        <f t="shared" si="166"/>
        <v>Non-Anthropogenic</v>
      </c>
      <c r="AO1290" s="68"/>
      <c r="AP1290" s="68"/>
      <c r="AY1290" s="68"/>
      <c r="AZ1290" s="68"/>
    </row>
    <row r="1291" spans="1:52">
      <c r="A1291" s="27">
        <v>2911</v>
      </c>
      <c r="B1291" s="27" t="s">
        <v>1817</v>
      </c>
      <c r="C1291" s="27" t="s">
        <v>1164</v>
      </c>
      <c r="D1291" s="27">
        <v>13.9909</v>
      </c>
      <c r="E1291" s="27">
        <v>-84.774079999999998</v>
      </c>
      <c r="F1291" s="27" t="s">
        <v>66</v>
      </c>
      <c r="G1291" s="27">
        <v>9</v>
      </c>
      <c r="H1291" s="27" t="s">
        <v>53</v>
      </c>
      <c r="I1291" s="27" t="s">
        <v>54</v>
      </c>
      <c r="J1291" s="27">
        <v>2004</v>
      </c>
      <c r="K1291" s="27" t="s">
        <v>1327</v>
      </c>
      <c r="L1291" s="27" t="s">
        <v>56</v>
      </c>
      <c r="M1291" s="27" t="s">
        <v>66</v>
      </c>
      <c r="N1291" s="27">
        <v>8</v>
      </c>
      <c r="O1291" s="27" t="s">
        <v>53</v>
      </c>
      <c r="P1291" s="27" t="s">
        <v>57</v>
      </c>
      <c r="Q1291" s="27">
        <v>2016</v>
      </c>
      <c r="R1291" s="27" t="s">
        <v>1392</v>
      </c>
      <c r="S1291" s="27" t="s">
        <v>53</v>
      </c>
      <c r="T1291" s="27"/>
      <c r="U1291" s="27"/>
      <c r="V1291" s="27" t="s">
        <v>1817</v>
      </c>
      <c r="W1291" s="27">
        <v>13.9909</v>
      </c>
      <c r="X1291" s="27">
        <v>-84.774079999999998</v>
      </c>
      <c r="Y1291" s="27" t="s">
        <v>1983</v>
      </c>
      <c r="Z1291" s="27" t="s">
        <v>1977</v>
      </c>
      <c r="AA1291" s="27" t="s">
        <v>1929</v>
      </c>
      <c r="AB1291" s="28">
        <f t="shared" si="162"/>
        <v>86.051000000000002</v>
      </c>
      <c r="AC1291" s="28">
        <f ca="1">[3]!RandTruncNormal(AB1291,VLOOKUP(Y1291,$AZ$1:$BD$4,4,FALSE),0,VLOOKUP(Y1291,$AZ$1:$BD$4,5,FALSE))</f>
        <v>110.79753564586751</v>
      </c>
      <c r="AD1291" s="28">
        <f t="shared" si="163"/>
        <v>78.992111111111114</v>
      </c>
      <c r="AE1291" s="28">
        <f ca="1">[3]!RandTruncNormal(AD1291,VLOOKUP(Y1291,$AZ$1:$BD$4,4,FALSE),0,VLOOKUP(Y1291,$AZ$1:$BD$4,5,FALSE))</f>
        <v>4.2296149781113499</v>
      </c>
      <c r="AF1291" s="29">
        <f t="shared" si="160"/>
        <v>-0.1111111111111111</v>
      </c>
      <c r="AG1291" s="29">
        <f t="shared" si="161"/>
        <v>0</v>
      </c>
      <c r="AH1291" s="28">
        <f t="shared" si="167"/>
        <v>0</v>
      </c>
      <c r="AI1291" s="28">
        <f t="shared" si="164"/>
        <v>-7.0588888888888883</v>
      </c>
      <c r="AJ1291" s="13">
        <f t="shared" ca="1" si="165"/>
        <v>-106.56792066775617</v>
      </c>
      <c r="AK1291" s="68">
        <v>0</v>
      </c>
      <c r="AL1291" s="68">
        <v>0</v>
      </c>
      <c r="AM1291" s="68" t="str">
        <f t="shared" si="166"/>
        <v>Non-Anthropogenic</v>
      </c>
      <c r="AO1291" s="68"/>
      <c r="AP1291" s="68"/>
      <c r="AY1291" s="68"/>
      <c r="AZ1291" s="68"/>
    </row>
    <row r="1292" spans="1:52">
      <c r="A1292" s="27">
        <v>2913</v>
      </c>
      <c r="B1292" s="27" t="s">
        <v>1818</v>
      </c>
      <c r="C1292" s="27" t="s">
        <v>1164</v>
      </c>
      <c r="D1292" s="27">
        <v>13.99024</v>
      </c>
      <c r="E1292" s="27">
        <v>-85.029070000000004</v>
      </c>
      <c r="F1292" s="27" t="s">
        <v>66</v>
      </c>
      <c r="G1292" s="27">
        <v>9</v>
      </c>
      <c r="H1292" s="27" t="s">
        <v>53</v>
      </c>
      <c r="I1292" s="27" t="s">
        <v>54</v>
      </c>
      <c r="J1292" s="27">
        <v>2004</v>
      </c>
      <c r="K1292" s="27" t="s">
        <v>1327</v>
      </c>
      <c r="L1292" s="27" t="s">
        <v>56</v>
      </c>
      <c r="M1292" s="27" t="s">
        <v>66</v>
      </c>
      <c r="N1292" s="27">
        <v>9</v>
      </c>
      <c r="O1292" s="27" t="s">
        <v>53</v>
      </c>
      <c r="P1292" s="27" t="s">
        <v>57</v>
      </c>
      <c r="Q1292" s="27">
        <v>2016</v>
      </c>
      <c r="R1292" s="27" t="s">
        <v>1394</v>
      </c>
      <c r="S1292" s="27" t="s">
        <v>53</v>
      </c>
      <c r="T1292" s="27"/>
      <c r="U1292" s="27"/>
      <c r="V1292" s="27" t="s">
        <v>1818</v>
      </c>
      <c r="W1292" s="27">
        <v>13.99024</v>
      </c>
      <c r="X1292" s="27">
        <v>-85.029070000000004</v>
      </c>
      <c r="Y1292" s="27" t="s">
        <v>1983</v>
      </c>
      <c r="Z1292" s="27" t="s">
        <v>1979</v>
      </c>
      <c r="AA1292" s="27" t="s">
        <v>1929</v>
      </c>
      <c r="AB1292" s="28">
        <f t="shared" si="162"/>
        <v>86.051000000000002</v>
      </c>
      <c r="AC1292" s="28">
        <f ca="1">[3]!RandTruncNormal(AB1292,VLOOKUP(Y1292,$AZ$1:$BD$4,4,FALSE),0,VLOOKUP(Y1292,$AZ$1:$BD$4,5,FALSE))</f>
        <v>62.952748091441563</v>
      </c>
      <c r="AD1292" s="28">
        <f t="shared" si="163"/>
        <v>86.051000000000002</v>
      </c>
      <c r="AE1292" s="28">
        <f ca="1">[3]!RandTruncNormal(AD1292,VLOOKUP(Y1292,$AZ$1:$BD$4,4,FALSE),0,VLOOKUP(Y1292,$AZ$1:$BD$4,5,FALSE))</f>
        <v>37.439053873218214</v>
      </c>
      <c r="AF1292" s="29">
        <f t="shared" si="160"/>
        <v>0</v>
      </c>
      <c r="AG1292" s="29">
        <f t="shared" si="161"/>
        <v>0</v>
      </c>
      <c r="AH1292" s="28">
        <f t="shared" si="167"/>
        <v>0</v>
      </c>
      <c r="AI1292" s="28">
        <f t="shared" si="164"/>
        <v>0</v>
      </c>
      <c r="AJ1292" s="13">
        <f t="shared" ca="1" si="165"/>
        <v>-25.51369421822335</v>
      </c>
      <c r="AK1292" s="68">
        <v>0</v>
      </c>
      <c r="AL1292" s="68">
        <v>0</v>
      </c>
      <c r="AM1292" s="68" t="str">
        <f t="shared" si="166"/>
        <v>Non-Anthropogenic</v>
      </c>
      <c r="AO1292" s="68"/>
      <c r="AP1292" s="68"/>
      <c r="AY1292" s="68"/>
      <c r="AZ1292" s="68"/>
    </row>
    <row r="1293" spans="1:52">
      <c r="A1293" s="27">
        <v>2915</v>
      </c>
      <c r="B1293" s="27" t="s">
        <v>1819</v>
      </c>
      <c r="C1293" s="27" t="s">
        <v>1164</v>
      </c>
      <c r="D1293" s="27">
        <v>13.990930000000001</v>
      </c>
      <c r="E1293" s="27">
        <v>-85.284279999999995</v>
      </c>
      <c r="F1293" s="27" t="s">
        <v>66</v>
      </c>
      <c r="G1293" s="27">
        <v>9</v>
      </c>
      <c r="H1293" s="27" t="s">
        <v>53</v>
      </c>
      <c r="I1293" s="27" t="s">
        <v>54</v>
      </c>
      <c r="J1293" s="27">
        <v>2005</v>
      </c>
      <c r="K1293" s="27" t="s">
        <v>1294</v>
      </c>
      <c r="L1293" s="27" t="s">
        <v>56</v>
      </c>
      <c r="M1293" s="27" t="s">
        <v>66</v>
      </c>
      <c r="N1293" s="27">
        <v>7</v>
      </c>
      <c r="O1293" s="27" t="s">
        <v>53</v>
      </c>
      <c r="P1293" s="27" t="s">
        <v>57</v>
      </c>
      <c r="Q1293" s="27">
        <v>2016</v>
      </c>
      <c r="R1293" s="27" t="s">
        <v>1395</v>
      </c>
      <c r="S1293" s="27" t="s">
        <v>53</v>
      </c>
      <c r="T1293" s="27"/>
      <c r="U1293" s="27"/>
      <c r="V1293" s="27" t="s">
        <v>1819</v>
      </c>
      <c r="W1293" s="27">
        <v>13.990930000000001</v>
      </c>
      <c r="X1293" s="27">
        <v>-85.284279999999995</v>
      </c>
      <c r="Y1293" s="27" t="s">
        <v>1983</v>
      </c>
      <c r="Z1293" s="27" t="s">
        <v>1977</v>
      </c>
      <c r="AA1293" s="27" t="s">
        <v>1929</v>
      </c>
      <c r="AB1293" s="28">
        <f t="shared" si="162"/>
        <v>86.051000000000002</v>
      </c>
      <c r="AC1293" s="28">
        <f ca="1">[3]!RandTruncNormal(AB1293,VLOOKUP(Y1293,$AZ$1:$BD$4,4,FALSE),0,VLOOKUP(Y1293,$AZ$1:$BD$4,5,FALSE))</f>
        <v>60.253058292640127</v>
      </c>
      <c r="AD1293" s="28">
        <f t="shared" si="163"/>
        <v>71.933222222222227</v>
      </c>
      <c r="AE1293" s="28">
        <f ca="1">[3]!RandTruncNormal(AD1293,VLOOKUP(Y1293,$AZ$1:$BD$4,4,FALSE),0,VLOOKUP(Y1293,$AZ$1:$BD$4,5,FALSE))</f>
        <v>64.646554038305894</v>
      </c>
      <c r="AF1293" s="29">
        <f t="shared" si="160"/>
        <v>-0.22222222222222221</v>
      </c>
      <c r="AG1293" s="29">
        <f t="shared" si="161"/>
        <v>-0.22222222222222221</v>
      </c>
      <c r="AH1293" s="28">
        <f t="shared" si="167"/>
        <v>-14.117777777777777</v>
      </c>
      <c r="AI1293" s="28">
        <f t="shared" si="164"/>
        <v>-14.117777777777777</v>
      </c>
      <c r="AJ1293" s="13">
        <f t="shared" ca="1" si="165"/>
        <v>4.3934957456657671</v>
      </c>
      <c r="AK1293" s="68">
        <v>1</v>
      </c>
      <c r="AL1293" s="68">
        <v>0</v>
      </c>
      <c r="AM1293" s="68" t="str">
        <f t="shared" si="166"/>
        <v>Anthropogenic_rivers</v>
      </c>
      <c r="AO1293" s="68"/>
      <c r="AP1293" s="68"/>
      <c r="AY1293" s="68"/>
      <c r="AZ1293" s="68"/>
    </row>
    <row r="1294" spans="1:52">
      <c r="A1294" s="27">
        <v>2918</v>
      </c>
      <c r="B1294" s="27" t="s">
        <v>1820</v>
      </c>
      <c r="C1294" s="27" t="s">
        <v>1164</v>
      </c>
      <c r="D1294" s="27">
        <v>13.905670000000001</v>
      </c>
      <c r="E1294" s="27">
        <v>-85.157340000000005</v>
      </c>
      <c r="F1294" s="27" t="s">
        <v>66</v>
      </c>
      <c r="G1294" s="27">
        <v>7</v>
      </c>
      <c r="H1294" s="27" t="s">
        <v>53</v>
      </c>
      <c r="I1294" s="27" t="s">
        <v>54</v>
      </c>
      <c r="J1294" s="27">
        <v>2005</v>
      </c>
      <c r="K1294" s="27" t="s">
        <v>1294</v>
      </c>
      <c r="L1294" s="27" t="s">
        <v>56</v>
      </c>
      <c r="M1294" s="27" t="s">
        <v>65</v>
      </c>
      <c r="N1294" s="27">
        <v>5</v>
      </c>
      <c r="O1294" s="27" t="s">
        <v>53</v>
      </c>
      <c r="P1294" s="27" t="s">
        <v>57</v>
      </c>
      <c r="Q1294" s="27">
        <v>2016</v>
      </c>
      <c r="R1294" s="27" t="s">
        <v>1821</v>
      </c>
      <c r="S1294" s="27" t="s">
        <v>53</v>
      </c>
      <c r="T1294" s="27"/>
      <c r="U1294" s="27"/>
      <c r="V1294" s="27" t="s">
        <v>1820</v>
      </c>
      <c r="W1294" s="27">
        <v>13.905670000000001</v>
      </c>
      <c r="X1294" s="27">
        <v>-85.157340000000005</v>
      </c>
      <c r="Y1294" s="27" t="s">
        <v>1983</v>
      </c>
      <c r="Z1294" s="27" t="s">
        <v>1977</v>
      </c>
      <c r="AA1294" s="27" t="s">
        <v>1929</v>
      </c>
      <c r="AB1294" s="28">
        <f t="shared" si="162"/>
        <v>71.933222222222227</v>
      </c>
      <c r="AC1294" s="28">
        <f ca="1">[3]!RandTruncNormal(AB1294,VLOOKUP(Y1294,$AZ$1:$BD$4,4,FALSE),0,VLOOKUP(Y1294,$AZ$1:$BD$4,5,FALSE))</f>
        <v>38.811257051456437</v>
      </c>
      <c r="AD1294" s="28">
        <f t="shared" si="163"/>
        <v>57.815444444444445</v>
      </c>
      <c r="AE1294" s="28">
        <f ca="1">[3]!RandTruncNormal(AD1294,VLOOKUP(Y1294,$AZ$1:$BD$4,4,FALSE),0,VLOOKUP(Y1294,$AZ$1:$BD$4,5,FALSE))</f>
        <v>64.460428337880671</v>
      </c>
      <c r="AF1294" s="29">
        <f t="shared" si="160"/>
        <v>-0.22222222222222221</v>
      </c>
      <c r="AG1294" s="29">
        <f t="shared" si="161"/>
        <v>-0.22222222222222221</v>
      </c>
      <c r="AH1294" s="28">
        <f t="shared" si="167"/>
        <v>-14.117777777777777</v>
      </c>
      <c r="AI1294" s="28">
        <f t="shared" si="164"/>
        <v>-14.117777777777777</v>
      </c>
      <c r="AJ1294" s="13">
        <f t="shared" ca="1" si="165"/>
        <v>25.649171286424234</v>
      </c>
      <c r="AK1294" s="68">
        <v>0</v>
      </c>
      <c r="AL1294" s="68">
        <v>0</v>
      </c>
      <c r="AM1294" s="68" t="str">
        <f t="shared" si="166"/>
        <v>Non-Anthropogenic</v>
      </c>
      <c r="AO1294" s="68"/>
      <c r="AP1294" s="68"/>
      <c r="AY1294" s="68"/>
      <c r="AZ1294" s="68"/>
    </row>
    <row r="1295" spans="1:52">
      <c r="A1295" s="27">
        <v>2919</v>
      </c>
      <c r="B1295" s="27" t="s">
        <v>1822</v>
      </c>
      <c r="C1295" s="27" t="s">
        <v>1164</v>
      </c>
      <c r="D1295" s="27">
        <v>13.90483</v>
      </c>
      <c r="E1295" s="27">
        <v>-83.66986</v>
      </c>
      <c r="F1295" s="27" t="s">
        <v>65</v>
      </c>
      <c r="G1295" s="27">
        <v>6</v>
      </c>
      <c r="H1295" s="27" t="s">
        <v>53</v>
      </c>
      <c r="I1295" s="27" t="s">
        <v>54</v>
      </c>
      <c r="J1295" s="27">
        <v>2005</v>
      </c>
      <c r="K1295" s="27" t="s">
        <v>1294</v>
      </c>
      <c r="L1295" s="27" t="s">
        <v>56</v>
      </c>
      <c r="M1295" s="27" t="s">
        <v>65</v>
      </c>
      <c r="N1295" s="27">
        <v>6</v>
      </c>
      <c r="O1295" s="27" t="s">
        <v>53</v>
      </c>
      <c r="P1295" s="27" t="s">
        <v>57</v>
      </c>
      <c r="Q1295" s="27">
        <v>2016</v>
      </c>
      <c r="R1295" s="27" t="s">
        <v>766</v>
      </c>
      <c r="S1295" s="27" t="s">
        <v>53</v>
      </c>
      <c r="T1295" s="27"/>
      <c r="U1295" s="27"/>
      <c r="V1295" s="27" t="s">
        <v>1822</v>
      </c>
      <c r="W1295" s="27">
        <v>13.90483</v>
      </c>
      <c r="X1295" s="27">
        <v>-83.66986</v>
      </c>
      <c r="Y1295" s="27" t="s">
        <v>1983</v>
      </c>
      <c r="Z1295" s="27" t="s">
        <v>1979</v>
      </c>
      <c r="AA1295" s="27" t="s">
        <v>1929</v>
      </c>
      <c r="AB1295" s="28">
        <f t="shared" si="162"/>
        <v>64.87433333333334</v>
      </c>
      <c r="AC1295" s="28">
        <f ca="1">[3]!RandTruncNormal(AB1295,VLOOKUP(Y1295,$AZ$1:$BD$4,4,FALSE),0,VLOOKUP(Y1295,$AZ$1:$BD$4,5,FALSE))</f>
        <v>66.599403375709954</v>
      </c>
      <c r="AD1295" s="28">
        <f t="shared" si="163"/>
        <v>64.87433333333334</v>
      </c>
      <c r="AE1295" s="28">
        <f ca="1">[3]!RandTruncNormal(AD1295,VLOOKUP(Y1295,$AZ$1:$BD$4,4,FALSE),0,VLOOKUP(Y1295,$AZ$1:$BD$4,5,FALSE))</f>
        <v>101.62535089901237</v>
      </c>
      <c r="AF1295" s="29">
        <f t="shared" si="160"/>
        <v>0</v>
      </c>
      <c r="AG1295" s="29">
        <f t="shared" si="161"/>
        <v>0</v>
      </c>
      <c r="AH1295" s="28">
        <f t="shared" si="167"/>
        <v>0</v>
      </c>
      <c r="AI1295" s="28">
        <f t="shared" si="164"/>
        <v>0</v>
      </c>
      <c r="AJ1295" s="13">
        <f t="shared" ca="1" si="165"/>
        <v>35.02594752330242</v>
      </c>
      <c r="AK1295" s="68">
        <v>0</v>
      </c>
      <c r="AL1295" s="68">
        <v>0</v>
      </c>
      <c r="AM1295" s="68" t="str">
        <f t="shared" si="166"/>
        <v>Non-Anthropogenic</v>
      </c>
      <c r="AO1295" s="68"/>
      <c r="AP1295" s="68"/>
      <c r="AY1295" s="68"/>
      <c r="AZ1295" s="68"/>
    </row>
    <row r="1296" spans="1:52">
      <c r="A1296" s="27">
        <v>2920</v>
      </c>
      <c r="B1296" s="27" t="s">
        <v>1823</v>
      </c>
      <c r="C1296" s="27" t="s">
        <v>1164</v>
      </c>
      <c r="D1296" s="27">
        <v>13.9057</v>
      </c>
      <c r="E1296" s="27">
        <v>-85.412350000000004</v>
      </c>
      <c r="F1296" s="27" t="s">
        <v>66</v>
      </c>
      <c r="G1296" s="27">
        <v>7</v>
      </c>
      <c r="H1296" s="27" t="s">
        <v>53</v>
      </c>
      <c r="I1296" s="27" t="s">
        <v>54</v>
      </c>
      <c r="J1296" s="27">
        <v>2005</v>
      </c>
      <c r="K1296" s="27" t="s">
        <v>1294</v>
      </c>
      <c r="L1296" s="27" t="s">
        <v>56</v>
      </c>
      <c r="M1296" s="27" t="s">
        <v>65</v>
      </c>
      <c r="N1296" s="27">
        <v>6</v>
      </c>
      <c r="O1296" s="27" t="s">
        <v>53</v>
      </c>
      <c r="P1296" s="27" t="s">
        <v>57</v>
      </c>
      <c r="Q1296" s="27">
        <v>2016</v>
      </c>
      <c r="R1296" s="27" t="s">
        <v>1395</v>
      </c>
      <c r="S1296" s="27" t="s">
        <v>53</v>
      </c>
      <c r="T1296" s="27"/>
      <c r="U1296" s="27"/>
      <c r="V1296" s="27" t="s">
        <v>1823</v>
      </c>
      <c r="W1296" s="27">
        <v>13.9057</v>
      </c>
      <c r="X1296" s="27">
        <v>-85.412350000000004</v>
      </c>
      <c r="Y1296" s="27" t="s">
        <v>1983</v>
      </c>
      <c r="Z1296" s="27" t="s">
        <v>1977</v>
      </c>
      <c r="AA1296" s="27" t="s">
        <v>1929</v>
      </c>
      <c r="AB1296" s="28">
        <f t="shared" si="162"/>
        <v>71.933222222222227</v>
      </c>
      <c r="AC1296" s="28">
        <f ca="1">[3]!RandTruncNormal(AB1296,VLOOKUP(Y1296,$AZ$1:$BD$4,4,FALSE),0,VLOOKUP(Y1296,$AZ$1:$BD$4,5,FALSE))</f>
        <v>93.442469822123812</v>
      </c>
      <c r="AD1296" s="28">
        <f t="shared" si="163"/>
        <v>64.87433333333334</v>
      </c>
      <c r="AE1296" s="28">
        <f ca="1">[3]!RandTruncNormal(AD1296,VLOOKUP(Y1296,$AZ$1:$BD$4,4,FALSE),0,VLOOKUP(Y1296,$AZ$1:$BD$4,5,FALSE))</f>
        <v>88.71663277151336</v>
      </c>
      <c r="AF1296" s="29">
        <f t="shared" si="160"/>
        <v>-0.1111111111111111</v>
      </c>
      <c r="AG1296" s="29">
        <f t="shared" si="161"/>
        <v>0</v>
      </c>
      <c r="AH1296" s="28">
        <f t="shared" si="167"/>
        <v>0</v>
      </c>
      <c r="AI1296" s="28">
        <f t="shared" si="164"/>
        <v>-7.0588888888888883</v>
      </c>
      <c r="AJ1296" s="13">
        <f t="shared" ca="1" si="165"/>
        <v>-4.7258370506104512</v>
      </c>
      <c r="AK1296" s="68">
        <v>0</v>
      </c>
      <c r="AL1296" s="68">
        <v>0</v>
      </c>
      <c r="AM1296" s="68" t="str">
        <f t="shared" si="166"/>
        <v>Non-Anthropogenic</v>
      </c>
      <c r="AO1296" s="68"/>
      <c r="AP1296" s="68"/>
      <c r="AY1296" s="68"/>
      <c r="AZ1296" s="68"/>
    </row>
    <row r="1297" spans="1:52">
      <c r="A1297" s="27">
        <v>2922</v>
      </c>
      <c r="B1297" s="27" t="s">
        <v>1824</v>
      </c>
      <c r="C1297" s="27" t="s">
        <v>1164</v>
      </c>
      <c r="D1297" s="27">
        <v>13.90621</v>
      </c>
      <c r="E1297" s="27">
        <v>-85.667479999999998</v>
      </c>
      <c r="F1297" s="27" t="s">
        <v>65</v>
      </c>
      <c r="G1297" s="27">
        <v>6</v>
      </c>
      <c r="H1297" s="27" t="s">
        <v>53</v>
      </c>
      <c r="I1297" s="27" t="s">
        <v>54</v>
      </c>
      <c r="J1297" s="27">
        <v>2005</v>
      </c>
      <c r="K1297" s="27" t="s">
        <v>1294</v>
      </c>
      <c r="L1297" s="27" t="s">
        <v>56</v>
      </c>
      <c r="M1297" s="27" t="s">
        <v>65</v>
      </c>
      <c r="N1297" s="27">
        <v>4</v>
      </c>
      <c r="O1297" s="27" t="s">
        <v>53</v>
      </c>
      <c r="P1297" s="27" t="s">
        <v>57</v>
      </c>
      <c r="Q1297" s="27">
        <v>2016</v>
      </c>
      <c r="R1297" s="27" t="s">
        <v>1399</v>
      </c>
      <c r="S1297" s="27" t="s">
        <v>53</v>
      </c>
      <c r="T1297" s="27"/>
      <c r="U1297" s="27"/>
      <c r="V1297" s="27" t="s">
        <v>1824</v>
      </c>
      <c r="W1297" s="27">
        <v>13.90621</v>
      </c>
      <c r="X1297" s="27">
        <v>-85.667479999999998</v>
      </c>
      <c r="Y1297" s="27" t="s">
        <v>1983</v>
      </c>
      <c r="Z1297" s="27" t="s">
        <v>1977</v>
      </c>
      <c r="AA1297" s="27" t="s">
        <v>1929</v>
      </c>
      <c r="AB1297" s="28">
        <f t="shared" si="162"/>
        <v>64.87433333333334</v>
      </c>
      <c r="AC1297" s="28">
        <f ca="1">[3]!RandTruncNormal(AB1297,VLOOKUP(Y1297,$AZ$1:$BD$4,4,FALSE),0,VLOOKUP(Y1297,$AZ$1:$BD$4,5,FALSE))</f>
        <v>60.438356404336567</v>
      </c>
      <c r="AD1297" s="28">
        <f t="shared" si="163"/>
        <v>50.756555555555551</v>
      </c>
      <c r="AE1297" s="28">
        <f ca="1">[3]!RandTruncNormal(AD1297,VLOOKUP(Y1297,$AZ$1:$BD$4,4,FALSE),0,VLOOKUP(Y1297,$AZ$1:$BD$4,5,FALSE))</f>
        <v>60.689667054106849</v>
      </c>
      <c r="AF1297" s="29">
        <f t="shared" si="160"/>
        <v>-0.22222222222222221</v>
      </c>
      <c r="AG1297" s="29">
        <f t="shared" si="161"/>
        <v>-0.22222222222222221</v>
      </c>
      <c r="AH1297" s="28">
        <f t="shared" si="167"/>
        <v>-14.117777777777777</v>
      </c>
      <c r="AI1297" s="28">
        <f t="shared" si="164"/>
        <v>-14.117777777777777</v>
      </c>
      <c r="AJ1297" s="13">
        <f t="shared" ca="1" si="165"/>
        <v>0.25131064977028217</v>
      </c>
      <c r="AK1297" s="68">
        <v>0</v>
      </c>
      <c r="AL1297" s="68">
        <v>0</v>
      </c>
      <c r="AM1297" s="68" t="str">
        <f t="shared" si="166"/>
        <v>Non-Anthropogenic</v>
      </c>
      <c r="AO1297" s="68"/>
      <c r="AP1297" s="68"/>
      <c r="AY1297" s="68"/>
      <c r="AZ1297" s="68"/>
    </row>
    <row r="1298" spans="1:52">
      <c r="A1298" s="27">
        <v>2924</v>
      </c>
      <c r="B1298" s="27" t="s">
        <v>1825</v>
      </c>
      <c r="C1298" s="27" t="s">
        <v>1164</v>
      </c>
      <c r="D1298" s="27">
        <v>13.904999999999999</v>
      </c>
      <c r="E1298" s="27">
        <v>-84.179829999999995</v>
      </c>
      <c r="F1298" s="27" t="s">
        <v>66</v>
      </c>
      <c r="G1298" s="27">
        <v>9</v>
      </c>
      <c r="H1298" s="27" t="s">
        <v>53</v>
      </c>
      <c r="I1298" s="27" t="s">
        <v>54</v>
      </c>
      <c r="J1298" s="27">
        <v>2004</v>
      </c>
      <c r="K1298" s="27" t="s">
        <v>1294</v>
      </c>
      <c r="L1298" s="27" t="s">
        <v>56</v>
      </c>
      <c r="M1298" s="27" t="s">
        <v>66</v>
      </c>
      <c r="N1298" s="27">
        <v>9</v>
      </c>
      <c r="O1298" s="27" t="s">
        <v>53</v>
      </c>
      <c r="P1298" s="27" t="s">
        <v>57</v>
      </c>
      <c r="Q1298" s="27">
        <v>2016</v>
      </c>
      <c r="R1298" s="27" t="s">
        <v>767</v>
      </c>
      <c r="S1298" s="27" t="s">
        <v>53</v>
      </c>
      <c r="T1298" s="27"/>
      <c r="U1298" s="27"/>
      <c r="V1298" s="27" t="s">
        <v>1825</v>
      </c>
      <c r="W1298" s="27">
        <v>13.904999999999999</v>
      </c>
      <c r="X1298" s="27">
        <v>-84.179829999999995</v>
      </c>
      <c r="Y1298" s="27" t="s">
        <v>1983</v>
      </c>
      <c r="Z1298" s="27" t="s">
        <v>1979</v>
      </c>
      <c r="AA1298" s="27" t="s">
        <v>1928</v>
      </c>
      <c r="AB1298" s="28">
        <f t="shared" si="162"/>
        <v>86.051000000000002</v>
      </c>
      <c r="AC1298" s="28">
        <f ca="1">[3]!RandTruncNormal(AB1298,VLOOKUP(Y1298,$AZ$1:$BD$4,4,FALSE),0,VLOOKUP(Y1298,$AZ$1:$BD$4,5,FALSE))</f>
        <v>81.465078187254363</v>
      </c>
      <c r="AD1298" s="28">
        <f t="shared" si="163"/>
        <v>86.051000000000002</v>
      </c>
      <c r="AE1298" s="28">
        <f ca="1">[3]!RandTruncNormal(AD1298,VLOOKUP(Y1298,$AZ$1:$BD$4,4,FALSE),0,VLOOKUP(Y1298,$AZ$1:$BD$4,5,FALSE))</f>
        <v>90.966629953176451</v>
      </c>
      <c r="AF1298" s="29">
        <f t="shared" si="160"/>
        <v>0</v>
      </c>
      <c r="AG1298" s="29">
        <f t="shared" si="161"/>
        <v>0</v>
      </c>
      <c r="AH1298" s="28">
        <f t="shared" si="167"/>
        <v>0</v>
      </c>
      <c r="AI1298" s="28">
        <f t="shared" si="164"/>
        <v>0</v>
      </c>
      <c r="AJ1298" s="13">
        <f t="shared" ca="1" si="165"/>
        <v>9.5015517659220876</v>
      </c>
      <c r="AK1298" s="68">
        <v>0</v>
      </c>
      <c r="AL1298" s="68">
        <v>1</v>
      </c>
      <c r="AM1298" s="68" t="str">
        <f t="shared" si="166"/>
        <v>Anthopogenic_roads</v>
      </c>
      <c r="AO1298" s="68"/>
      <c r="AP1298" s="68"/>
      <c r="AY1298" s="68"/>
      <c r="AZ1298" s="68"/>
    </row>
    <row r="1299" spans="1:52">
      <c r="A1299" s="27">
        <v>2927</v>
      </c>
      <c r="B1299" s="27" t="s">
        <v>1826</v>
      </c>
      <c r="C1299" s="27" t="s">
        <v>1164</v>
      </c>
      <c r="D1299" s="27">
        <v>13.90597</v>
      </c>
      <c r="E1299" s="27">
        <v>-84.434889999999996</v>
      </c>
      <c r="F1299" s="27" t="s">
        <v>66</v>
      </c>
      <c r="G1299" s="27">
        <v>9</v>
      </c>
      <c r="H1299" s="27" t="s">
        <v>53</v>
      </c>
      <c r="I1299" s="27" t="s">
        <v>54</v>
      </c>
      <c r="J1299" s="27">
        <v>2005</v>
      </c>
      <c r="K1299" s="27" t="s">
        <v>1219</v>
      </c>
      <c r="L1299" s="27" t="s">
        <v>56</v>
      </c>
      <c r="M1299" s="27" t="s">
        <v>66</v>
      </c>
      <c r="N1299" s="27">
        <v>9</v>
      </c>
      <c r="O1299" s="27" t="s">
        <v>53</v>
      </c>
      <c r="P1299" s="27" t="s">
        <v>57</v>
      </c>
      <c r="Q1299" s="27">
        <v>2016</v>
      </c>
      <c r="R1299" s="27" t="s">
        <v>760</v>
      </c>
      <c r="S1299" s="27" t="s">
        <v>53</v>
      </c>
      <c r="T1299" s="27"/>
      <c r="U1299" s="27"/>
      <c r="V1299" s="27" t="s">
        <v>1826</v>
      </c>
      <c r="W1299" s="27">
        <v>13.90597</v>
      </c>
      <c r="X1299" s="27">
        <v>-84.434889999999996</v>
      </c>
      <c r="Y1299" s="27" t="s">
        <v>1983</v>
      </c>
      <c r="Z1299" s="27" t="s">
        <v>1979</v>
      </c>
      <c r="AA1299" s="27" t="s">
        <v>1929</v>
      </c>
      <c r="AB1299" s="28">
        <f t="shared" si="162"/>
        <v>86.051000000000002</v>
      </c>
      <c r="AC1299" s="28">
        <f ca="1">[3]!RandTruncNormal(AB1299,VLOOKUP(Y1299,$AZ$1:$BD$4,4,FALSE),0,VLOOKUP(Y1299,$AZ$1:$BD$4,5,FALSE))</f>
        <v>77.635156999271459</v>
      </c>
      <c r="AD1299" s="28">
        <f t="shared" si="163"/>
        <v>86.051000000000002</v>
      </c>
      <c r="AE1299" s="28">
        <f ca="1">[3]!RandTruncNormal(AD1299,VLOOKUP(Y1299,$AZ$1:$BD$4,4,FALSE),0,VLOOKUP(Y1299,$AZ$1:$BD$4,5,FALSE))</f>
        <v>78.969442452505916</v>
      </c>
      <c r="AF1299" s="29">
        <f t="shared" si="160"/>
        <v>0</v>
      </c>
      <c r="AG1299" s="29">
        <f t="shared" si="161"/>
        <v>0</v>
      </c>
      <c r="AH1299" s="28">
        <f t="shared" si="167"/>
        <v>0</v>
      </c>
      <c r="AI1299" s="28">
        <f t="shared" si="164"/>
        <v>0</v>
      </c>
      <c r="AJ1299" s="13">
        <f t="shared" ca="1" si="165"/>
        <v>1.3342854532344575</v>
      </c>
      <c r="AK1299" s="68">
        <v>1</v>
      </c>
      <c r="AL1299" s="68">
        <v>0</v>
      </c>
      <c r="AM1299" s="68" t="str">
        <f t="shared" si="166"/>
        <v>Anthropogenic_rivers</v>
      </c>
      <c r="AO1299" s="68"/>
      <c r="AP1299" s="68"/>
      <c r="AY1299" s="68"/>
      <c r="AZ1299" s="68"/>
    </row>
    <row r="1300" spans="1:52">
      <c r="A1300" s="27">
        <v>2928</v>
      </c>
      <c r="B1300" s="27" t="s">
        <v>1827</v>
      </c>
      <c r="C1300" s="27" t="s">
        <v>1164</v>
      </c>
      <c r="D1300" s="27">
        <v>13.820349999999999</v>
      </c>
      <c r="E1300" s="27">
        <v>-83.966290000000001</v>
      </c>
      <c r="F1300" s="27" t="s">
        <v>66</v>
      </c>
      <c r="G1300" s="27">
        <v>9</v>
      </c>
      <c r="H1300" s="27" t="s">
        <v>53</v>
      </c>
      <c r="I1300" s="27" t="s">
        <v>54</v>
      </c>
      <c r="J1300" s="27">
        <v>2005</v>
      </c>
      <c r="K1300" s="27" t="s">
        <v>1219</v>
      </c>
      <c r="L1300" s="27" t="s">
        <v>56</v>
      </c>
      <c r="M1300" s="27" t="s">
        <v>66</v>
      </c>
      <c r="N1300" s="27">
        <v>7</v>
      </c>
      <c r="O1300" s="27" t="s">
        <v>53</v>
      </c>
      <c r="P1300" s="27" t="s">
        <v>57</v>
      </c>
      <c r="Q1300" s="27">
        <v>2016</v>
      </c>
      <c r="R1300" s="27" t="s">
        <v>1401</v>
      </c>
      <c r="S1300" s="27" t="s">
        <v>53</v>
      </c>
      <c r="T1300" s="27"/>
      <c r="U1300" s="27"/>
      <c r="V1300" s="27" t="s">
        <v>1827</v>
      </c>
      <c r="W1300" s="27">
        <v>13.820349999999999</v>
      </c>
      <c r="X1300" s="27">
        <v>-83.966290000000001</v>
      </c>
      <c r="Y1300" s="27" t="s">
        <v>1983</v>
      </c>
      <c r="Z1300" s="27" t="s">
        <v>1977</v>
      </c>
      <c r="AA1300" s="27" t="s">
        <v>1929</v>
      </c>
      <c r="AB1300" s="28">
        <f t="shared" si="162"/>
        <v>86.051000000000002</v>
      </c>
      <c r="AC1300" s="28">
        <f ca="1">[3]!RandTruncNormal(AB1300,VLOOKUP(Y1300,$AZ$1:$BD$4,4,FALSE),0,VLOOKUP(Y1300,$AZ$1:$BD$4,5,FALSE))</f>
        <v>69.856042525721378</v>
      </c>
      <c r="AD1300" s="28">
        <f t="shared" si="163"/>
        <v>71.933222222222227</v>
      </c>
      <c r="AE1300" s="28">
        <f ca="1">[3]!RandTruncNormal(AD1300,VLOOKUP(Y1300,$AZ$1:$BD$4,4,FALSE),0,VLOOKUP(Y1300,$AZ$1:$BD$4,5,FALSE))</f>
        <v>82.029422917094379</v>
      </c>
      <c r="AF1300" s="29">
        <f t="shared" si="160"/>
        <v>-0.22222222222222221</v>
      </c>
      <c r="AG1300" s="29">
        <f t="shared" si="161"/>
        <v>-0.22222222222222221</v>
      </c>
      <c r="AH1300" s="28">
        <f t="shared" si="167"/>
        <v>-14.117777777777777</v>
      </c>
      <c r="AI1300" s="28">
        <f t="shared" si="164"/>
        <v>-14.117777777777777</v>
      </c>
      <c r="AJ1300" s="13">
        <f t="shared" ca="1" si="165"/>
        <v>12.173380391373001</v>
      </c>
      <c r="AK1300" s="68">
        <v>0</v>
      </c>
      <c r="AL1300" s="68">
        <v>0</v>
      </c>
      <c r="AM1300" s="68" t="str">
        <f t="shared" si="166"/>
        <v>Non-Anthropogenic</v>
      </c>
      <c r="AO1300" s="68"/>
      <c r="AP1300" s="68"/>
      <c r="AY1300" s="68"/>
      <c r="AZ1300" s="68"/>
    </row>
    <row r="1301" spans="1:52">
      <c r="A1301" s="27">
        <v>2929</v>
      </c>
      <c r="B1301" s="27" t="s">
        <v>1828</v>
      </c>
      <c r="C1301" s="27" t="s">
        <v>1164</v>
      </c>
      <c r="D1301" s="27">
        <v>13.90518</v>
      </c>
      <c r="E1301" s="27">
        <v>-84.689800000000005</v>
      </c>
      <c r="F1301" s="27" t="s">
        <v>65</v>
      </c>
      <c r="G1301" s="27">
        <v>4</v>
      </c>
      <c r="H1301" s="27" t="s">
        <v>53</v>
      </c>
      <c r="I1301" s="27" t="s">
        <v>54</v>
      </c>
      <c r="J1301" s="27">
        <v>2005</v>
      </c>
      <c r="K1301" s="27" t="s">
        <v>1219</v>
      </c>
      <c r="L1301" s="27" t="s">
        <v>56</v>
      </c>
      <c r="M1301" s="27" t="s">
        <v>65</v>
      </c>
      <c r="N1301" s="27">
        <v>4</v>
      </c>
      <c r="O1301" s="27" t="s">
        <v>53</v>
      </c>
      <c r="P1301" s="27" t="s">
        <v>57</v>
      </c>
      <c r="Q1301" s="27">
        <v>2016</v>
      </c>
      <c r="R1301" s="27" t="s">
        <v>1390</v>
      </c>
      <c r="S1301" s="27" t="s">
        <v>53</v>
      </c>
      <c r="T1301" s="27"/>
      <c r="U1301" s="27"/>
      <c r="V1301" s="27" t="s">
        <v>1828</v>
      </c>
      <c r="W1301" s="27">
        <v>13.90518</v>
      </c>
      <c r="X1301" s="27">
        <v>-84.689800000000005</v>
      </c>
      <c r="Y1301" s="27" t="s">
        <v>1983</v>
      </c>
      <c r="Z1301" s="27" t="s">
        <v>1979</v>
      </c>
      <c r="AA1301" s="27" t="s">
        <v>1928</v>
      </c>
      <c r="AB1301" s="28">
        <f t="shared" si="162"/>
        <v>50.756555555555551</v>
      </c>
      <c r="AC1301" s="28">
        <f ca="1">[3]!RandTruncNormal(AB1301,VLOOKUP(Y1301,$AZ$1:$BD$4,4,FALSE),0,VLOOKUP(Y1301,$AZ$1:$BD$4,5,FALSE))</f>
        <v>68.659180266392283</v>
      </c>
      <c r="AD1301" s="28">
        <f t="shared" si="163"/>
        <v>50.756555555555551</v>
      </c>
      <c r="AE1301" s="28">
        <f ca="1">[3]!RandTruncNormal(AD1301,VLOOKUP(Y1301,$AZ$1:$BD$4,4,FALSE),0,VLOOKUP(Y1301,$AZ$1:$BD$4,5,FALSE))</f>
        <v>49.70724272963102</v>
      </c>
      <c r="AF1301" s="29">
        <f t="shared" si="160"/>
        <v>0</v>
      </c>
      <c r="AG1301" s="29">
        <f t="shared" si="161"/>
        <v>0</v>
      </c>
      <c r="AH1301" s="28">
        <f t="shared" si="167"/>
        <v>0</v>
      </c>
      <c r="AI1301" s="28">
        <f t="shared" si="164"/>
        <v>0</v>
      </c>
      <c r="AJ1301" s="13">
        <f t="shared" ca="1" si="165"/>
        <v>-18.951937536761264</v>
      </c>
      <c r="AK1301" s="68">
        <v>1</v>
      </c>
      <c r="AL1301" s="68">
        <v>1</v>
      </c>
      <c r="AM1301" s="68" t="str">
        <f t="shared" si="166"/>
        <v>Anthropogenic_roads_rivers</v>
      </c>
      <c r="AO1301" s="68"/>
      <c r="AP1301" s="68"/>
      <c r="AY1301" s="68"/>
      <c r="AZ1301" s="68"/>
    </row>
    <row r="1302" spans="1:52">
      <c r="A1302" s="27">
        <v>2930</v>
      </c>
      <c r="B1302" s="27" t="s">
        <v>1829</v>
      </c>
      <c r="C1302" s="27" t="s">
        <v>1164</v>
      </c>
      <c r="D1302" s="27">
        <v>13.820399999999999</v>
      </c>
      <c r="E1302" s="27">
        <v>-84.221379999999996</v>
      </c>
      <c r="F1302" s="27" t="s">
        <v>66</v>
      </c>
      <c r="G1302" s="27">
        <v>9</v>
      </c>
      <c r="H1302" s="27" t="s">
        <v>53</v>
      </c>
      <c r="I1302" s="27" t="s">
        <v>54</v>
      </c>
      <c r="J1302" s="27">
        <v>2005</v>
      </c>
      <c r="K1302" s="27" t="s">
        <v>1219</v>
      </c>
      <c r="L1302" s="27" t="s">
        <v>56</v>
      </c>
      <c r="M1302" s="27" t="s">
        <v>66</v>
      </c>
      <c r="N1302" s="27">
        <v>9</v>
      </c>
      <c r="O1302" s="27" t="s">
        <v>53</v>
      </c>
      <c r="P1302" s="27" t="s">
        <v>57</v>
      </c>
      <c r="Q1302" s="27">
        <v>2016</v>
      </c>
      <c r="R1302" s="27" t="s">
        <v>751</v>
      </c>
      <c r="S1302" s="27" t="s">
        <v>53</v>
      </c>
      <c r="T1302" s="27"/>
      <c r="U1302" s="27"/>
      <c r="V1302" s="27" t="s">
        <v>1829</v>
      </c>
      <c r="W1302" s="27">
        <v>13.820399999999999</v>
      </c>
      <c r="X1302" s="27">
        <v>-84.221379999999996</v>
      </c>
      <c r="Y1302" s="27" t="s">
        <v>1983</v>
      </c>
      <c r="Z1302" s="27" t="s">
        <v>1979</v>
      </c>
      <c r="AA1302" s="27" t="s">
        <v>1929</v>
      </c>
      <c r="AB1302" s="28">
        <f t="shared" si="162"/>
        <v>86.051000000000002</v>
      </c>
      <c r="AC1302" s="28">
        <f ca="1">[3]!RandTruncNormal(AB1302,VLOOKUP(Y1302,$AZ$1:$BD$4,4,FALSE),0,VLOOKUP(Y1302,$AZ$1:$BD$4,5,FALSE))</f>
        <v>87.091598420393467</v>
      </c>
      <c r="AD1302" s="28">
        <f t="shared" si="163"/>
        <v>86.051000000000002</v>
      </c>
      <c r="AE1302" s="28">
        <f ca="1">[3]!RandTruncNormal(AD1302,VLOOKUP(Y1302,$AZ$1:$BD$4,4,FALSE),0,VLOOKUP(Y1302,$AZ$1:$BD$4,5,FALSE))</f>
        <v>25.938348067897603</v>
      </c>
      <c r="AF1302" s="29">
        <f t="shared" si="160"/>
        <v>0</v>
      </c>
      <c r="AG1302" s="29">
        <f t="shared" si="161"/>
        <v>0</v>
      </c>
      <c r="AH1302" s="28">
        <f t="shared" si="167"/>
        <v>0</v>
      </c>
      <c r="AI1302" s="28">
        <f t="shared" si="164"/>
        <v>0</v>
      </c>
      <c r="AJ1302" s="13">
        <f t="shared" ca="1" si="165"/>
        <v>-61.15325035249586</v>
      </c>
      <c r="AK1302" s="68">
        <v>1</v>
      </c>
      <c r="AL1302" s="68">
        <v>0</v>
      </c>
      <c r="AM1302" s="68" t="str">
        <f t="shared" si="166"/>
        <v>Anthropogenic_rivers</v>
      </c>
      <c r="AO1302" s="68"/>
      <c r="AP1302" s="68"/>
      <c r="AY1302" s="68"/>
      <c r="AZ1302" s="68"/>
    </row>
    <row r="1303" spans="1:52">
      <c r="A1303" s="27">
        <v>2931</v>
      </c>
      <c r="B1303" s="27" t="s">
        <v>1830</v>
      </c>
      <c r="C1303" s="27" t="s">
        <v>1164</v>
      </c>
      <c r="D1303" s="27">
        <v>13.90597</v>
      </c>
      <c r="E1303" s="27">
        <v>-84.944900000000004</v>
      </c>
      <c r="F1303" s="27" t="s">
        <v>66</v>
      </c>
      <c r="G1303" s="27">
        <v>9</v>
      </c>
      <c r="H1303" s="27" t="s">
        <v>53</v>
      </c>
      <c r="I1303" s="27" t="s">
        <v>54</v>
      </c>
      <c r="J1303" s="27">
        <v>2005</v>
      </c>
      <c r="K1303" s="27" t="s">
        <v>1219</v>
      </c>
      <c r="L1303" s="27" t="s">
        <v>56</v>
      </c>
      <c r="M1303" s="27" t="s">
        <v>66</v>
      </c>
      <c r="N1303" s="27">
        <v>9</v>
      </c>
      <c r="O1303" s="27" t="s">
        <v>53</v>
      </c>
      <c r="P1303" s="27" t="s">
        <v>57</v>
      </c>
      <c r="Q1303" s="27">
        <v>2016</v>
      </c>
      <c r="R1303" s="27" t="s">
        <v>1392</v>
      </c>
      <c r="S1303" s="27" t="s">
        <v>53</v>
      </c>
      <c r="T1303" s="27"/>
      <c r="U1303" s="27"/>
      <c r="V1303" s="27" t="s">
        <v>1830</v>
      </c>
      <c r="W1303" s="27">
        <v>13.90597</v>
      </c>
      <c r="X1303" s="27">
        <v>-84.944900000000004</v>
      </c>
      <c r="Y1303" s="27" t="s">
        <v>1983</v>
      </c>
      <c r="Z1303" s="27" t="s">
        <v>1979</v>
      </c>
      <c r="AA1303" s="27" t="s">
        <v>1929</v>
      </c>
      <c r="AB1303" s="28">
        <f t="shared" si="162"/>
        <v>86.051000000000002</v>
      </c>
      <c r="AC1303" s="28">
        <f ca="1">[3]!RandTruncNormal(AB1303,VLOOKUP(Y1303,$AZ$1:$BD$4,4,FALSE),0,VLOOKUP(Y1303,$AZ$1:$BD$4,5,FALSE))</f>
        <v>144.83929266876109</v>
      </c>
      <c r="AD1303" s="28">
        <f t="shared" si="163"/>
        <v>86.051000000000002</v>
      </c>
      <c r="AE1303" s="28">
        <f ca="1">[3]!RandTruncNormal(AD1303,VLOOKUP(Y1303,$AZ$1:$BD$4,4,FALSE),0,VLOOKUP(Y1303,$AZ$1:$BD$4,5,FALSE))</f>
        <v>39.142741445318542</v>
      </c>
      <c r="AF1303" s="29">
        <f t="shared" si="160"/>
        <v>0</v>
      </c>
      <c r="AG1303" s="29">
        <f t="shared" si="161"/>
        <v>0</v>
      </c>
      <c r="AH1303" s="28">
        <f t="shared" si="167"/>
        <v>0</v>
      </c>
      <c r="AI1303" s="28">
        <f t="shared" si="164"/>
        <v>0</v>
      </c>
      <c r="AJ1303" s="13">
        <f t="shared" ca="1" si="165"/>
        <v>-105.69655122344255</v>
      </c>
      <c r="AK1303" s="68">
        <v>0</v>
      </c>
      <c r="AL1303" s="68">
        <v>0</v>
      </c>
      <c r="AM1303" s="68" t="str">
        <f t="shared" si="166"/>
        <v>Non-Anthropogenic</v>
      </c>
      <c r="AO1303" s="68"/>
      <c r="AP1303" s="68"/>
      <c r="AY1303" s="68"/>
      <c r="AZ1303" s="68"/>
    </row>
    <row r="1304" spans="1:52">
      <c r="A1304" s="27">
        <v>2932</v>
      </c>
      <c r="B1304" s="27" t="s">
        <v>1831</v>
      </c>
      <c r="C1304" s="27" t="s">
        <v>1164</v>
      </c>
      <c r="D1304" s="27">
        <v>13.82048</v>
      </c>
      <c r="E1304" s="27">
        <v>-84.476470000000006</v>
      </c>
      <c r="F1304" s="27" t="s">
        <v>66</v>
      </c>
      <c r="G1304" s="27">
        <v>8</v>
      </c>
      <c r="H1304" s="27" t="s">
        <v>53</v>
      </c>
      <c r="I1304" s="27" t="s">
        <v>54</v>
      </c>
      <c r="J1304" s="27">
        <v>2005</v>
      </c>
      <c r="K1304" s="27" t="s">
        <v>1294</v>
      </c>
      <c r="L1304" s="27" t="s">
        <v>56</v>
      </c>
      <c r="M1304" s="27" t="s">
        <v>65</v>
      </c>
      <c r="N1304" s="27">
        <v>6</v>
      </c>
      <c r="O1304" s="27" t="s">
        <v>53</v>
      </c>
      <c r="P1304" s="27" t="s">
        <v>57</v>
      </c>
      <c r="Q1304" s="27">
        <v>2016</v>
      </c>
      <c r="R1304" s="27" t="s">
        <v>750</v>
      </c>
      <c r="S1304" s="27" t="s">
        <v>53</v>
      </c>
      <c r="T1304" s="27"/>
      <c r="U1304" s="27"/>
      <c r="V1304" s="27" t="s">
        <v>1831</v>
      </c>
      <c r="W1304" s="27">
        <v>13.82048</v>
      </c>
      <c r="X1304" s="27">
        <v>-84.476470000000006</v>
      </c>
      <c r="Y1304" s="27" t="s">
        <v>1983</v>
      </c>
      <c r="Z1304" s="27" t="s">
        <v>1977</v>
      </c>
      <c r="AA1304" s="27" t="s">
        <v>1928</v>
      </c>
      <c r="AB1304" s="28">
        <f t="shared" si="162"/>
        <v>78.992111111111114</v>
      </c>
      <c r="AC1304" s="28">
        <f ca="1">[3]!RandTruncNormal(AB1304,VLOOKUP(Y1304,$AZ$1:$BD$4,4,FALSE),0,VLOOKUP(Y1304,$AZ$1:$BD$4,5,FALSE))</f>
        <v>96.970639848971032</v>
      </c>
      <c r="AD1304" s="28">
        <f t="shared" si="163"/>
        <v>64.87433333333334</v>
      </c>
      <c r="AE1304" s="28">
        <f ca="1">[3]!RandTruncNormal(AD1304,VLOOKUP(Y1304,$AZ$1:$BD$4,4,FALSE),0,VLOOKUP(Y1304,$AZ$1:$BD$4,5,FALSE))</f>
        <v>111.450320784201</v>
      </c>
      <c r="AF1304" s="29">
        <f t="shared" si="160"/>
        <v>-0.22222222222222221</v>
      </c>
      <c r="AG1304" s="29">
        <f t="shared" si="161"/>
        <v>-0.22222222222222221</v>
      </c>
      <c r="AH1304" s="28">
        <f t="shared" si="167"/>
        <v>-14.117777777777777</v>
      </c>
      <c r="AI1304" s="28">
        <f t="shared" si="164"/>
        <v>-14.117777777777777</v>
      </c>
      <c r="AJ1304" s="13">
        <f t="shared" ca="1" si="165"/>
        <v>14.479680935229965</v>
      </c>
      <c r="AK1304" s="68">
        <v>1</v>
      </c>
      <c r="AL1304" s="68">
        <v>1</v>
      </c>
      <c r="AM1304" s="68" t="str">
        <f t="shared" si="166"/>
        <v>Anthropogenic_roads_rivers</v>
      </c>
      <c r="AO1304" s="68"/>
      <c r="AP1304" s="68"/>
      <c r="AY1304" s="68"/>
      <c r="AZ1304" s="68"/>
    </row>
    <row r="1305" spans="1:52">
      <c r="A1305" s="27">
        <v>2933</v>
      </c>
      <c r="B1305" s="27" t="s">
        <v>1832</v>
      </c>
      <c r="C1305" s="27" t="s">
        <v>1164</v>
      </c>
      <c r="D1305" s="27">
        <v>13.90536</v>
      </c>
      <c r="E1305" s="27">
        <v>-85.199789999999993</v>
      </c>
      <c r="F1305" s="27" t="s">
        <v>66</v>
      </c>
      <c r="G1305" s="27">
        <v>7</v>
      </c>
      <c r="H1305" s="27" t="s">
        <v>53</v>
      </c>
      <c r="I1305" s="27" t="s">
        <v>54</v>
      </c>
      <c r="J1305" s="27">
        <v>2005</v>
      </c>
      <c r="K1305" s="27" t="s">
        <v>1294</v>
      </c>
      <c r="L1305" s="27" t="s">
        <v>56</v>
      </c>
      <c r="M1305" s="27" t="s">
        <v>65</v>
      </c>
      <c r="N1305" s="27">
        <v>6</v>
      </c>
      <c r="O1305" s="27" t="s">
        <v>53</v>
      </c>
      <c r="P1305" s="27" t="s">
        <v>60</v>
      </c>
      <c r="Q1305" s="27">
        <v>2014</v>
      </c>
      <c r="R1305" s="27"/>
      <c r="S1305" s="27" t="s">
        <v>53</v>
      </c>
      <c r="T1305" s="27"/>
      <c r="U1305" s="27"/>
      <c r="V1305" s="27" t="s">
        <v>1832</v>
      </c>
      <c r="W1305" s="27">
        <v>13.90536</v>
      </c>
      <c r="X1305" s="27">
        <v>-85.199789999999993</v>
      </c>
      <c r="Y1305" s="27" t="s">
        <v>1983</v>
      </c>
      <c r="Z1305" s="27" t="s">
        <v>1977</v>
      </c>
      <c r="AA1305" s="27" t="s">
        <v>1929</v>
      </c>
      <c r="AB1305" s="28">
        <f t="shared" si="162"/>
        <v>71.933222222222227</v>
      </c>
      <c r="AC1305" s="28">
        <f ca="1">[3]!RandTruncNormal(AB1305,VLOOKUP(Y1305,$AZ$1:$BD$4,4,FALSE),0,VLOOKUP(Y1305,$AZ$1:$BD$4,5,FALSE))</f>
        <v>97.675575129571229</v>
      </c>
      <c r="AD1305" s="28">
        <f t="shared" si="163"/>
        <v>64.87433333333334</v>
      </c>
      <c r="AE1305" s="28">
        <f ca="1">[3]!RandTruncNormal(AD1305,VLOOKUP(Y1305,$AZ$1:$BD$4,4,FALSE),0,VLOOKUP(Y1305,$AZ$1:$BD$4,5,FALSE))</f>
        <v>68.751053152774475</v>
      </c>
      <c r="AF1305" s="29">
        <f t="shared" si="160"/>
        <v>-0.1111111111111111</v>
      </c>
      <c r="AG1305" s="29">
        <f t="shared" si="161"/>
        <v>0</v>
      </c>
      <c r="AH1305" s="28">
        <f t="shared" si="167"/>
        <v>0</v>
      </c>
      <c r="AI1305" s="28">
        <f t="shared" si="164"/>
        <v>-7.0588888888888883</v>
      </c>
      <c r="AJ1305" s="13">
        <f t="shared" ca="1" si="165"/>
        <v>-28.924521976796754</v>
      </c>
      <c r="AK1305" s="68">
        <v>0</v>
      </c>
      <c r="AL1305" s="68">
        <v>0</v>
      </c>
      <c r="AM1305" s="68" t="str">
        <f t="shared" si="166"/>
        <v>Non-Anthropogenic</v>
      </c>
      <c r="AO1305" s="68"/>
      <c r="AP1305" s="68"/>
      <c r="AY1305" s="68"/>
      <c r="AZ1305" s="68"/>
    </row>
    <row r="1306" spans="1:52">
      <c r="A1306" s="27">
        <v>2934</v>
      </c>
      <c r="B1306" s="27" t="s">
        <v>1833</v>
      </c>
      <c r="C1306" s="27" t="s">
        <v>1164</v>
      </c>
      <c r="D1306" s="27">
        <v>13.82052</v>
      </c>
      <c r="E1306" s="27">
        <v>-84.731560000000002</v>
      </c>
      <c r="F1306" s="27" t="s">
        <v>65</v>
      </c>
      <c r="G1306" s="27">
        <v>6</v>
      </c>
      <c r="H1306" s="27" t="s">
        <v>53</v>
      </c>
      <c r="I1306" s="27" t="s">
        <v>54</v>
      </c>
      <c r="J1306" s="27">
        <v>2005</v>
      </c>
      <c r="K1306" s="27" t="s">
        <v>1294</v>
      </c>
      <c r="L1306" s="27" t="s">
        <v>56</v>
      </c>
      <c r="M1306" s="27" t="s">
        <v>66</v>
      </c>
      <c r="N1306" s="27">
        <v>9</v>
      </c>
      <c r="O1306" s="27" t="s">
        <v>53</v>
      </c>
      <c r="P1306" s="27" t="s">
        <v>60</v>
      </c>
      <c r="Q1306" s="27">
        <v>2014</v>
      </c>
      <c r="R1306" s="27"/>
      <c r="S1306" s="27" t="s">
        <v>53</v>
      </c>
      <c r="T1306" s="27"/>
      <c r="U1306" s="27"/>
      <c r="V1306" s="27" t="s">
        <v>1833</v>
      </c>
      <c r="W1306" s="27">
        <v>13.82052</v>
      </c>
      <c r="X1306" s="27">
        <v>-84.731560000000002</v>
      </c>
      <c r="Y1306" s="27" t="s">
        <v>1983</v>
      </c>
      <c r="Z1306" s="27" t="s">
        <v>1982</v>
      </c>
      <c r="AA1306" s="27" t="s">
        <v>1928</v>
      </c>
      <c r="AB1306" s="28">
        <f t="shared" si="162"/>
        <v>64.87433333333334</v>
      </c>
      <c r="AC1306" s="28">
        <f ca="1">[3]!RandTruncNormal(AB1306,VLOOKUP(Y1306,$AZ$1:$BD$4,4,FALSE),0,VLOOKUP(Y1306,$AZ$1:$BD$4,5,FALSE))</f>
        <v>51.484902626501487</v>
      </c>
      <c r="AD1306" s="28">
        <f t="shared" si="163"/>
        <v>86.051000000000002</v>
      </c>
      <c r="AE1306" s="28">
        <f ca="1">[3]!RandTruncNormal(AD1306,VLOOKUP(Y1306,$AZ$1:$BD$4,4,FALSE),0,VLOOKUP(Y1306,$AZ$1:$BD$4,5,FALSE))</f>
        <v>35.837391395640601</v>
      </c>
      <c r="AF1306" s="29">
        <f t="shared" si="160"/>
        <v>0.33333333333333331</v>
      </c>
      <c r="AG1306" s="29">
        <f t="shared" si="161"/>
        <v>0.33333333333333331</v>
      </c>
      <c r="AH1306" s="28">
        <f t="shared" si="167"/>
        <v>21.176666666666666</v>
      </c>
      <c r="AI1306" s="28">
        <f t="shared" si="164"/>
        <v>21.176666666666666</v>
      </c>
      <c r="AJ1306" s="13">
        <f t="shared" ca="1" si="165"/>
        <v>-15.647511230860886</v>
      </c>
      <c r="AK1306" s="68">
        <v>0</v>
      </c>
      <c r="AL1306" s="68">
        <v>1</v>
      </c>
      <c r="AM1306" s="68" t="str">
        <f t="shared" si="166"/>
        <v>Anthopogenic_roads</v>
      </c>
      <c r="AO1306" s="68"/>
      <c r="AP1306" s="68"/>
      <c r="AY1306" s="68"/>
      <c r="AZ1306" s="68"/>
    </row>
    <row r="1307" spans="1:52">
      <c r="A1307" s="27">
        <v>2935</v>
      </c>
      <c r="B1307" s="27" t="s">
        <v>1834</v>
      </c>
      <c r="C1307" s="27" t="s">
        <v>1164</v>
      </c>
      <c r="D1307" s="27">
        <v>13.90597</v>
      </c>
      <c r="E1307" s="27">
        <v>-85.454909999999998</v>
      </c>
      <c r="F1307" s="27" t="s">
        <v>66</v>
      </c>
      <c r="G1307" s="27">
        <v>7</v>
      </c>
      <c r="H1307" s="27" t="s">
        <v>53</v>
      </c>
      <c r="I1307" s="27" t="s">
        <v>54</v>
      </c>
      <c r="J1307" s="27">
        <v>2005</v>
      </c>
      <c r="K1307" s="27" t="s">
        <v>1294</v>
      </c>
      <c r="L1307" s="27" t="s">
        <v>56</v>
      </c>
      <c r="M1307" s="27" t="s">
        <v>65</v>
      </c>
      <c r="N1307" s="27">
        <v>6</v>
      </c>
      <c r="O1307" s="27" t="s">
        <v>53</v>
      </c>
      <c r="P1307" s="27" t="s">
        <v>60</v>
      </c>
      <c r="Q1307" s="27">
        <v>2014</v>
      </c>
      <c r="R1307" s="27"/>
      <c r="S1307" s="27" t="s">
        <v>53</v>
      </c>
      <c r="T1307" s="27"/>
      <c r="U1307" s="27"/>
      <c r="V1307" s="27" t="s">
        <v>1834</v>
      </c>
      <c r="W1307" s="27">
        <v>13.90597</v>
      </c>
      <c r="X1307" s="27">
        <v>-85.454909999999998</v>
      </c>
      <c r="Y1307" s="27" t="s">
        <v>1983</v>
      </c>
      <c r="Z1307" s="27" t="s">
        <v>1977</v>
      </c>
      <c r="AA1307" s="27" t="s">
        <v>1929</v>
      </c>
      <c r="AB1307" s="28">
        <f t="shared" si="162"/>
        <v>71.933222222222227</v>
      </c>
      <c r="AC1307" s="28">
        <f ca="1">[3]!RandTruncNormal(AB1307,VLOOKUP(Y1307,$AZ$1:$BD$4,4,FALSE),0,VLOOKUP(Y1307,$AZ$1:$BD$4,5,FALSE))</f>
        <v>51.589283925836703</v>
      </c>
      <c r="AD1307" s="28">
        <f t="shared" si="163"/>
        <v>64.87433333333334</v>
      </c>
      <c r="AE1307" s="28">
        <f ca="1">[3]!RandTruncNormal(AD1307,VLOOKUP(Y1307,$AZ$1:$BD$4,4,FALSE),0,VLOOKUP(Y1307,$AZ$1:$BD$4,5,FALSE))</f>
        <v>69.561045715345671</v>
      </c>
      <c r="AF1307" s="29">
        <f t="shared" si="160"/>
        <v>-0.1111111111111111</v>
      </c>
      <c r="AG1307" s="29">
        <f t="shared" si="161"/>
        <v>0</v>
      </c>
      <c r="AH1307" s="28">
        <f t="shared" si="167"/>
        <v>0</v>
      </c>
      <c r="AI1307" s="28">
        <f t="shared" si="164"/>
        <v>-7.0588888888888883</v>
      </c>
      <c r="AJ1307" s="13">
        <f t="shared" ca="1" si="165"/>
        <v>17.971761789508967</v>
      </c>
      <c r="AK1307" s="68">
        <v>0</v>
      </c>
      <c r="AL1307" s="68">
        <v>0</v>
      </c>
      <c r="AM1307" s="68" t="str">
        <f t="shared" si="166"/>
        <v>Non-Anthropogenic</v>
      </c>
      <c r="AO1307" s="68"/>
      <c r="AP1307" s="68"/>
      <c r="AY1307" s="68"/>
      <c r="AZ1307" s="68"/>
    </row>
    <row r="1308" spans="1:52">
      <c r="A1308" s="27">
        <v>2936</v>
      </c>
      <c r="B1308" s="27" t="s">
        <v>1835</v>
      </c>
      <c r="C1308" s="27" t="s">
        <v>1164</v>
      </c>
      <c r="D1308" s="27">
        <v>13.820600000000001</v>
      </c>
      <c r="E1308" s="27">
        <v>-84.986649999999997</v>
      </c>
      <c r="F1308" s="27" t="s">
        <v>65</v>
      </c>
      <c r="G1308" s="27">
        <v>5</v>
      </c>
      <c r="H1308" s="27" t="s">
        <v>53</v>
      </c>
      <c r="I1308" s="27" t="s">
        <v>54</v>
      </c>
      <c r="J1308" s="27">
        <v>2005</v>
      </c>
      <c r="K1308" s="27" t="s">
        <v>1294</v>
      </c>
      <c r="L1308" s="27" t="s">
        <v>56</v>
      </c>
      <c r="M1308" s="27" t="s">
        <v>65</v>
      </c>
      <c r="N1308" s="27">
        <v>6</v>
      </c>
      <c r="O1308" s="27" t="s">
        <v>53</v>
      </c>
      <c r="P1308" s="27" t="s">
        <v>57</v>
      </c>
      <c r="Q1308" s="27">
        <v>2016</v>
      </c>
      <c r="R1308" s="27" t="s">
        <v>1420</v>
      </c>
      <c r="S1308" s="27" t="s">
        <v>53</v>
      </c>
      <c r="T1308" s="27"/>
      <c r="U1308" s="27"/>
      <c r="V1308" s="27" t="s">
        <v>1835</v>
      </c>
      <c r="W1308" s="27">
        <v>13.820600000000001</v>
      </c>
      <c r="X1308" s="27">
        <v>-84.986649999999997</v>
      </c>
      <c r="Y1308" s="27" t="s">
        <v>1983</v>
      </c>
      <c r="Z1308" s="27" t="s">
        <v>1982</v>
      </c>
      <c r="AA1308" s="27" t="s">
        <v>1929</v>
      </c>
      <c r="AB1308" s="28">
        <f t="shared" si="162"/>
        <v>57.815444444444445</v>
      </c>
      <c r="AC1308" s="28">
        <f ca="1">[3]!RandTruncNormal(AB1308,VLOOKUP(Y1308,$AZ$1:$BD$4,4,FALSE),0,VLOOKUP(Y1308,$AZ$1:$BD$4,5,FALSE))</f>
        <v>52.485767487579892</v>
      </c>
      <c r="AD1308" s="28">
        <f t="shared" si="163"/>
        <v>64.87433333333334</v>
      </c>
      <c r="AE1308" s="28">
        <f ca="1">[3]!RandTruncNormal(AD1308,VLOOKUP(Y1308,$AZ$1:$BD$4,4,FALSE),0,VLOOKUP(Y1308,$AZ$1:$BD$4,5,FALSE))</f>
        <v>85.44321940537678</v>
      </c>
      <c r="AF1308" s="29">
        <f t="shared" si="160"/>
        <v>0.1111111111111111</v>
      </c>
      <c r="AG1308" s="29">
        <f t="shared" si="161"/>
        <v>0</v>
      </c>
      <c r="AH1308" s="28">
        <f t="shared" si="167"/>
        <v>0</v>
      </c>
      <c r="AI1308" s="28">
        <f t="shared" si="164"/>
        <v>7.0588888888888883</v>
      </c>
      <c r="AJ1308" s="13">
        <f t="shared" ca="1" si="165"/>
        <v>32.957451917796888</v>
      </c>
      <c r="AK1308" s="68">
        <v>1</v>
      </c>
      <c r="AL1308" s="68">
        <v>0</v>
      </c>
      <c r="AM1308" s="68" t="str">
        <f t="shared" si="166"/>
        <v>Anthropogenic_rivers</v>
      </c>
      <c r="AO1308" s="68"/>
      <c r="AP1308" s="68"/>
      <c r="AY1308" s="68"/>
      <c r="AZ1308" s="68"/>
    </row>
    <row r="1309" spans="1:52">
      <c r="A1309" s="27">
        <v>2937</v>
      </c>
      <c r="B1309" s="27" t="s">
        <v>1836</v>
      </c>
      <c r="C1309" s="27" t="s">
        <v>1164</v>
      </c>
      <c r="D1309" s="27">
        <v>13.82063</v>
      </c>
      <c r="E1309" s="27">
        <v>-85.156710000000004</v>
      </c>
      <c r="F1309" s="27" t="s">
        <v>66</v>
      </c>
      <c r="G1309" s="27">
        <v>9</v>
      </c>
      <c r="H1309" s="27" t="s">
        <v>53</v>
      </c>
      <c r="I1309" s="27" t="s">
        <v>54</v>
      </c>
      <c r="J1309" s="27">
        <v>2005</v>
      </c>
      <c r="K1309" s="27" t="s">
        <v>1219</v>
      </c>
      <c r="L1309" s="27" t="s">
        <v>56</v>
      </c>
      <c r="M1309" s="27" t="s">
        <v>66</v>
      </c>
      <c r="N1309" s="27">
        <v>9</v>
      </c>
      <c r="O1309" s="27" t="s">
        <v>53</v>
      </c>
      <c r="P1309" s="27" t="s">
        <v>57</v>
      </c>
      <c r="Q1309" s="27">
        <v>2016</v>
      </c>
      <c r="R1309" s="27" t="s">
        <v>1413</v>
      </c>
      <c r="S1309" s="27" t="s">
        <v>53</v>
      </c>
      <c r="T1309" s="27"/>
      <c r="U1309" s="27"/>
      <c r="V1309" s="27" t="s">
        <v>1836</v>
      </c>
      <c r="W1309" s="27">
        <v>13.82063</v>
      </c>
      <c r="X1309" s="27">
        <v>-85.156710000000004</v>
      </c>
      <c r="Y1309" s="27" t="s">
        <v>1983</v>
      </c>
      <c r="Z1309" s="27" t="s">
        <v>1979</v>
      </c>
      <c r="AA1309" s="27" t="s">
        <v>1929</v>
      </c>
      <c r="AB1309" s="28">
        <f t="shared" si="162"/>
        <v>86.051000000000002</v>
      </c>
      <c r="AC1309" s="28">
        <f ca="1">[3]!RandTruncNormal(AB1309,VLOOKUP(Y1309,$AZ$1:$BD$4,4,FALSE),0,VLOOKUP(Y1309,$AZ$1:$BD$4,5,FALSE))</f>
        <v>64.451514313763212</v>
      </c>
      <c r="AD1309" s="28">
        <f t="shared" si="163"/>
        <v>86.051000000000002</v>
      </c>
      <c r="AE1309" s="28">
        <f ca="1">[3]!RandTruncNormal(AD1309,VLOOKUP(Y1309,$AZ$1:$BD$4,4,FALSE),0,VLOOKUP(Y1309,$AZ$1:$BD$4,5,FALSE))</f>
        <v>79.417857753346482</v>
      </c>
      <c r="AF1309" s="29">
        <f t="shared" si="160"/>
        <v>0</v>
      </c>
      <c r="AG1309" s="29">
        <f t="shared" si="161"/>
        <v>0</v>
      </c>
      <c r="AH1309" s="28">
        <f t="shared" si="167"/>
        <v>0</v>
      </c>
      <c r="AI1309" s="28">
        <f t="shared" si="164"/>
        <v>0</v>
      </c>
      <c r="AJ1309" s="13">
        <f t="shared" ca="1" si="165"/>
        <v>14.96634343958327</v>
      </c>
      <c r="AK1309" s="68">
        <v>0</v>
      </c>
      <c r="AL1309" s="68">
        <v>0</v>
      </c>
      <c r="AM1309" s="68" t="str">
        <f t="shared" si="166"/>
        <v>Non-Anthropogenic</v>
      </c>
      <c r="AO1309" s="68"/>
      <c r="AP1309" s="68"/>
      <c r="AY1309" s="68"/>
      <c r="AZ1309" s="68"/>
    </row>
    <row r="1310" spans="1:52">
      <c r="A1310" s="27">
        <v>2938</v>
      </c>
      <c r="B1310" s="27" t="s">
        <v>1837</v>
      </c>
      <c r="C1310" s="27" t="s">
        <v>1164</v>
      </c>
      <c r="D1310" s="27">
        <v>13.90644</v>
      </c>
      <c r="E1310" s="27">
        <v>-85.710049999999995</v>
      </c>
      <c r="F1310" s="27" t="s">
        <v>66</v>
      </c>
      <c r="G1310" s="27">
        <v>7</v>
      </c>
      <c r="H1310" s="27" t="s">
        <v>53</v>
      </c>
      <c r="I1310" s="27" t="s">
        <v>54</v>
      </c>
      <c r="J1310" s="27">
        <v>2003</v>
      </c>
      <c r="K1310" s="27" t="s">
        <v>1338</v>
      </c>
      <c r="L1310" s="27" t="s">
        <v>56</v>
      </c>
      <c r="M1310" s="27" t="s">
        <v>66</v>
      </c>
      <c r="N1310" s="27">
        <v>8</v>
      </c>
      <c r="O1310" s="27" t="s">
        <v>53</v>
      </c>
      <c r="P1310" s="27" t="s">
        <v>57</v>
      </c>
      <c r="Q1310" s="27">
        <v>2016</v>
      </c>
      <c r="R1310" s="27" t="s">
        <v>1838</v>
      </c>
      <c r="S1310" s="27" t="s">
        <v>53</v>
      </c>
      <c r="T1310" s="27"/>
      <c r="U1310" s="27"/>
      <c r="V1310" s="27" t="s">
        <v>1837</v>
      </c>
      <c r="W1310" s="27">
        <v>13.90644</v>
      </c>
      <c r="X1310" s="27">
        <v>-85.710049999999995</v>
      </c>
      <c r="Y1310" s="27" t="s">
        <v>1983</v>
      </c>
      <c r="Z1310" s="27" t="s">
        <v>1982</v>
      </c>
      <c r="AA1310" s="27" t="s">
        <v>1929</v>
      </c>
      <c r="AB1310" s="28">
        <f t="shared" si="162"/>
        <v>71.933222222222227</v>
      </c>
      <c r="AC1310" s="28">
        <f ca="1">[3]!RandTruncNormal(AB1310,VLOOKUP(Y1310,$AZ$1:$BD$4,4,FALSE),0,VLOOKUP(Y1310,$AZ$1:$BD$4,5,FALSE))</f>
        <v>113.46438388558859</v>
      </c>
      <c r="AD1310" s="28">
        <f t="shared" si="163"/>
        <v>78.992111111111114</v>
      </c>
      <c r="AE1310" s="28">
        <f ca="1">[3]!RandTruncNormal(AD1310,VLOOKUP(Y1310,$AZ$1:$BD$4,4,FALSE),0,VLOOKUP(Y1310,$AZ$1:$BD$4,5,FALSE))</f>
        <v>91.710111397688806</v>
      </c>
      <c r="AF1310" s="29">
        <f t="shared" si="160"/>
        <v>0.1111111111111111</v>
      </c>
      <c r="AG1310" s="29">
        <f t="shared" si="161"/>
        <v>0</v>
      </c>
      <c r="AH1310" s="28">
        <f t="shared" si="167"/>
        <v>0</v>
      </c>
      <c r="AI1310" s="28">
        <f t="shared" si="164"/>
        <v>7.0588888888888883</v>
      </c>
      <c r="AJ1310" s="13">
        <f t="shared" ca="1" si="165"/>
        <v>-21.754272487899783</v>
      </c>
      <c r="AK1310" s="68">
        <v>0</v>
      </c>
      <c r="AL1310" s="68">
        <v>0</v>
      </c>
      <c r="AM1310" s="68" t="str">
        <f t="shared" si="166"/>
        <v>Non-Anthropogenic</v>
      </c>
      <c r="AO1310" s="68"/>
      <c r="AP1310" s="68"/>
      <c r="AY1310" s="68"/>
      <c r="AZ1310" s="68"/>
    </row>
    <row r="1311" spans="1:52">
      <c r="A1311" s="27">
        <v>2939</v>
      </c>
      <c r="B1311" s="27" t="s">
        <v>1839</v>
      </c>
      <c r="C1311" s="27" t="s">
        <v>1164</v>
      </c>
      <c r="D1311" s="27">
        <v>13.820679999999999</v>
      </c>
      <c r="E1311" s="27">
        <v>-85.411799999999999</v>
      </c>
      <c r="F1311" s="27" t="s">
        <v>65</v>
      </c>
      <c r="G1311" s="27">
        <v>4</v>
      </c>
      <c r="H1311" s="27" t="s">
        <v>53</v>
      </c>
      <c r="I1311" s="27" t="s">
        <v>54</v>
      </c>
      <c r="J1311" s="27">
        <v>2003</v>
      </c>
      <c r="K1311" s="27" t="s">
        <v>1212</v>
      </c>
      <c r="L1311" s="27" t="s">
        <v>56</v>
      </c>
      <c r="M1311" s="27" t="s">
        <v>65</v>
      </c>
      <c r="N1311" s="27">
        <v>5</v>
      </c>
      <c r="O1311" s="27" t="s">
        <v>53</v>
      </c>
      <c r="P1311" s="27" t="s">
        <v>57</v>
      </c>
      <c r="Q1311" s="27">
        <v>2016</v>
      </c>
      <c r="R1311" s="27" t="s">
        <v>1415</v>
      </c>
      <c r="S1311" s="27" t="s">
        <v>53</v>
      </c>
      <c r="T1311" s="27"/>
      <c r="U1311" s="27"/>
      <c r="V1311" s="27" t="s">
        <v>1839</v>
      </c>
      <c r="W1311" s="27">
        <v>13.820679999999999</v>
      </c>
      <c r="X1311" s="27">
        <v>-85.411799999999999</v>
      </c>
      <c r="Y1311" s="27" t="s">
        <v>1983</v>
      </c>
      <c r="Z1311" s="27" t="s">
        <v>1982</v>
      </c>
      <c r="AA1311" s="27" t="s">
        <v>1929</v>
      </c>
      <c r="AB1311" s="28">
        <f t="shared" si="162"/>
        <v>50.756555555555551</v>
      </c>
      <c r="AC1311" s="28">
        <f ca="1">[3]!RandTruncNormal(AB1311,VLOOKUP(Y1311,$AZ$1:$BD$4,4,FALSE),0,VLOOKUP(Y1311,$AZ$1:$BD$4,5,FALSE))</f>
        <v>96.813551785449789</v>
      </c>
      <c r="AD1311" s="28">
        <f t="shared" si="163"/>
        <v>57.815444444444445</v>
      </c>
      <c r="AE1311" s="28">
        <f ca="1">[3]!RandTruncNormal(AD1311,VLOOKUP(Y1311,$AZ$1:$BD$4,4,FALSE),0,VLOOKUP(Y1311,$AZ$1:$BD$4,5,FALSE))</f>
        <v>60.389136689921465</v>
      </c>
      <c r="AF1311" s="29">
        <f t="shared" si="160"/>
        <v>0.1111111111111111</v>
      </c>
      <c r="AG1311" s="29">
        <f t="shared" si="161"/>
        <v>0</v>
      </c>
      <c r="AH1311" s="28">
        <f t="shared" si="167"/>
        <v>0</v>
      </c>
      <c r="AI1311" s="28">
        <f t="shared" si="164"/>
        <v>7.0588888888888883</v>
      </c>
      <c r="AJ1311" s="13">
        <f t="shared" ca="1" si="165"/>
        <v>-36.424415095528325</v>
      </c>
      <c r="AK1311" s="68">
        <v>0</v>
      </c>
      <c r="AL1311" s="68">
        <v>0</v>
      </c>
      <c r="AM1311" s="68" t="str">
        <f t="shared" si="166"/>
        <v>Non-Anthropogenic</v>
      </c>
      <c r="AO1311" s="68"/>
      <c r="AP1311" s="68"/>
      <c r="AY1311" s="68"/>
      <c r="AZ1311" s="68"/>
    </row>
    <row r="1312" spans="1:52">
      <c r="A1312" s="27">
        <v>2940</v>
      </c>
      <c r="B1312" s="27" t="s">
        <v>1840</v>
      </c>
      <c r="C1312" s="27" t="s">
        <v>1164</v>
      </c>
      <c r="D1312" s="27">
        <v>13.820740000000001</v>
      </c>
      <c r="E1312" s="27">
        <v>-85.666889999999995</v>
      </c>
      <c r="F1312" s="27" t="s">
        <v>66</v>
      </c>
      <c r="G1312" s="27">
        <v>9</v>
      </c>
      <c r="H1312" s="27" t="s">
        <v>53</v>
      </c>
      <c r="I1312" s="27" t="s">
        <v>54</v>
      </c>
      <c r="J1312" s="27">
        <v>2003</v>
      </c>
      <c r="K1312" s="27" t="s">
        <v>1212</v>
      </c>
      <c r="L1312" s="27" t="s">
        <v>56</v>
      </c>
      <c r="M1312" s="27" t="s">
        <v>66</v>
      </c>
      <c r="N1312" s="27">
        <v>8</v>
      </c>
      <c r="O1312" s="27" t="s">
        <v>53</v>
      </c>
      <c r="P1312" s="27" t="s">
        <v>60</v>
      </c>
      <c r="Q1312" s="27">
        <v>2014</v>
      </c>
      <c r="R1312" s="27"/>
      <c r="S1312" s="27" t="s">
        <v>53</v>
      </c>
      <c r="T1312" s="27"/>
      <c r="U1312" s="27"/>
      <c r="V1312" s="27" t="s">
        <v>1840</v>
      </c>
      <c r="W1312" s="27">
        <v>13.820740000000001</v>
      </c>
      <c r="X1312" s="27">
        <v>-85.666889999999995</v>
      </c>
      <c r="Y1312" s="27" t="s">
        <v>1983</v>
      </c>
      <c r="Z1312" s="27" t="s">
        <v>1977</v>
      </c>
      <c r="AA1312" s="27" t="s">
        <v>1929</v>
      </c>
      <c r="AB1312" s="28">
        <f t="shared" si="162"/>
        <v>86.051000000000002</v>
      </c>
      <c r="AC1312" s="28">
        <f ca="1">[3]!RandTruncNormal(AB1312,VLOOKUP(Y1312,$AZ$1:$BD$4,4,FALSE),0,VLOOKUP(Y1312,$AZ$1:$BD$4,5,FALSE))</f>
        <v>107.16752107162398</v>
      </c>
      <c r="AD1312" s="28">
        <f t="shared" si="163"/>
        <v>78.992111111111114</v>
      </c>
      <c r="AE1312" s="28">
        <f ca="1">[3]!RandTruncNormal(AD1312,VLOOKUP(Y1312,$AZ$1:$BD$4,4,FALSE),0,VLOOKUP(Y1312,$AZ$1:$BD$4,5,FALSE))</f>
        <v>93.208982383184306</v>
      </c>
      <c r="AF1312" s="29">
        <f t="shared" si="160"/>
        <v>-0.1111111111111111</v>
      </c>
      <c r="AG1312" s="29">
        <f t="shared" si="161"/>
        <v>0</v>
      </c>
      <c r="AH1312" s="28">
        <f t="shared" si="167"/>
        <v>0</v>
      </c>
      <c r="AI1312" s="28">
        <f t="shared" si="164"/>
        <v>-7.0588888888888883</v>
      </c>
      <c r="AJ1312" s="13">
        <f t="shared" ca="1" si="165"/>
        <v>-13.958538688439674</v>
      </c>
      <c r="AK1312" s="68">
        <v>0</v>
      </c>
      <c r="AL1312" s="68">
        <v>0</v>
      </c>
      <c r="AM1312" s="68" t="str">
        <f t="shared" si="166"/>
        <v>Non-Anthropogenic</v>
      </c>
      <c r="AO1312" s="68"/>
      <c r="AP1312" s="68"/>
      <c r="AY1312" s="68"/>
      <c r="AZ1312" s="68"/>
    </row>
    <row r="1313" spans="1:52">
      <c r="A1313" s="27">
        <v>2941</v>
      </c>
      <c r="B1313" s="27" t="s">
        <v>1841</v>
      </c>
      <c r="C1313" s="27" t="s">
        <v>1164</v>
      </c>
      <c r="D1313" s="27">
        <v>13.73542</v>
      </c>
      <c r="E1313" s="27">
        <v>-83.712400000000002</v>
      </c>
      <c r="F1313" s="27" t="s">
        <v>65</v>
      </c>
      <c r="G1313" s="27">
        <v>6</v>
      </c>
      <c r="H1313" s="27" t="s">
        <v>53</v>
      </c>
      <c r="I1313" s="27" t="s">
        <v>54</v>
      </c>
      <c r="J1313" s="27">
        <v>2008</v>
      </c>
      <c r="K1313" s="27" t="s">
        <v>1315</v>
      </c>
      <c r="L1313" s="27" t="s">
        <v>56</v>
      </c>
      <c r="M1313" s="27" t="s">
        <v>66</v>
      </c>
      <c r="N1313" s="27">
        <v>8</v>
      </c>
      <c r="O1313" s="27" t="s">
        <v>53</v>
      </c>
      <c r="P1313" s="27"/>
      <c r="Q1313" s="27">
        <v>2016</v>
      </c>
      <c r="R1313" s="27" t="s">
        <v>758</v>
      </c>
      <c r="S1313" s="27" t="s">
        <v>53</v>
      </c>
      <c r="T1313" s="27"/>
      <c r="U1313" s="27"/>
      <c r="V1313" s="27" t="s">
        <v>1841</v>
      </c>
      <c r="W1313" s="27">
        <v>13.73542</v>
      </c>
      <c r="X1313" s="27">
        <v>-83.712400000000002</v>
      </c>
      <c r="Y1313" s="27" t="s">
        <v>1983</v>
      </c>
      <c r="Z1313" s="27" t="s">
        <v>1982</v>
      </c>
      <c r="AA1313" s="27" t="s">
        <v>1929</v>
      </c>
      <c r="AB1313" s="28">
        <f t="shared" si="162"/>
        <v>64.87433333333334</v>
      </c>
      <c r="AC1313" s="28">
        <f ca="1">[3]!RandTruncNormal(AB1313,VLOOKUP(Y1313,$AZ$1:$BD$4,4,FALSE),0,VLOOKUP(Y1313,$AZ$1:$BD$4,5,FALSE))</f>
        <v>109.07850135872178</v>
      </c>
      <c r="AD1313" s="28">
        <f t="shared" si="163"/>
        <v>78.992111111111114</v>
      </c>
      <c r="AE1313" s="28">
        <f ca="1">[3]!RandTruncNormal(AD1313,VLOOKUP(Y1313,$AZ$1:$BD$4,4,FALSE),0,VLOOKUP(Y1313,$AZ$1:$BD$4,5,FALSE))</f>
        <v>106.82783442046281</v>
      </c>
      <c r="AF1313" s="29">
        <f t="shared" si="160"/>
        <v>0.22222222222222221</v>
      </c>
      <c r="AG1313" s="29">
        <f t="shared" si="161"/>
        <v>0.22222222222222221</v>
      </c>
      <c r="AH1313" s="28">
        <f t="shared" si="167"/>
        <v>14.117777777777777</v>
      </c>
      <c r="AI1313" s="28">
        <f t="shared" si="164"/>
        <v>14.117777777777777</v>
      </c>
      <c r="AJ1313" s="13">
        <f t="shared" ca="1" si="165"/>
        <v>-2.2506669382589735</v>
      </c>
      <c r="AK1313" s="68">
        <v>0</v>
      </c>
      <c r="AL1313" s="68">
        <v>0</v>
      </c>
      <c r="AM1313" s="68" t="str">
        <f t="shared" si="166"/>
        <v>Non-Anthropogenic</v>
      </c>
      <c r="AO1313" s="68"/>
      <c r="AP1313" s="68"/>
      <c r="AY1313" s="68"/>
      <c r="AZ1313" s="68"/>
    </row>
    <row r="1314" spans="1:52">
      <c r="A1314" s="27">
        <v>2944</v>
      </c>
      <c r="B1314" s="27" t="s">
        <v>1842</v>
      </c>
      <c r="C1314" s="27" t="s">
        <v>1164</v>
      </c>
      <c r="D1314" s="27">
        <v>13.819850000000001</v>
      </c>
      <c r="E1314" s="27">
        <v>-84.00882</v>
      </c>
      <c r="F1314" s="27" t="s">
        <v>66</v>
      </c>
      <c r="G1314" s="27">
        <v>9</v>
      </c>
      <c r="H1314" s="27" t="s">
        <v>53</v>
      </c>
      <c r="I1314" s="27" t="s">
        <v>54</v>
      </c>
      <c r="J1314" s="27">
        <v>2005</v>
      </c>
      <c r="K1314" s="27" t="s">
        <v>1294</v>
      </c>
      <c r="L1314" s="27" t="s">
        <v>56</v>
      </c>
      <c r="M1314" s="27" t="s">
        <v>66</v>
      </c>
      <c r="N1314" s="27">
        <v>9</v>
      </c>
      <c r="O1314" s="27" t="s">
        <v>53</v>
      </c>
      <c r="P1314" s="27" t="s">
        <v>57</v>
      </c>
      <c r="Q1314" s="27">
        <v>2016</v>
      </c>
      <c r="R1314" s="27" t="s">
        <v>1401</v>
      </c>
      <c r="S1314" s="27" t="s">
        <v>53</v>
      </c>
      <c r="T1314" s="27"/>
      <c r="U1314" s="27"/>
      <c r="V1314" s="27" t="s">
        <v>1842</v>
      </c>
      <c r="W1314" s="27">
        <v>13.819850000000001</v>
      </c>
      <c r="X1314" s="27">
        <v>-84.00882</v>
      </c>
      <c r="Y1314" s="27" t="s">
        <v>1983</v>
      </c>
      <c r="Z1314" s="27" t="s">
        <v>1979</v>
      </c>
      <c r="AA1314" s="27" t="s">
        <v>1929</v>
      </c>
      <c r="AB1314" s="28">
        <f t="shared" si="162"/>
        <v>86.051000000000002</v>
      </c>
      <c r="AC1314" s="28">
        <f ca="1">[3]!RandTruncNormal(AB1314,VLOOKUP(Y1314,$AZ$1:$BD$4,4,FALSE),0,VLOOKUP(Y1314,$AZ$1:$BD$4,5,FALSE))</f>
        <v>33.608741576951296</v>
      </c>
      <c r="AD1314" s="28">
        <f t="shared" si="163"/>
        <v>86.051000000000002</v>
      </c>
      <c r="AE1314" s="28">
        <f ca="1">[3]!RandTruncNormal(AD1314,VLOOKUP(Y1314,$AZ$1:$BD$4,4,FALSE),0,VLOOKUP(Y1314,$AZ$1:$BD$4,5,FALSE))</f>
        <v>125.21950655664739</v>
      </c>
      <c r="AF1314" s="29">
        <f t="shared" si="160"/>
        <v>0</v>
      </c>
      <c r="AG1314" s="29">
        <f t="shared" si="161"/>
        <v>0</v>
      </c>
      <c r="AH1314" s="28">
        <f t="shared" si="167"/>
        <v>0</v>
      </c>
      <c r="AI1314" s="28">
        <f t="shared" si="164"/>
        <v>0</v>
      </c>
      <c r="AJ1314" s="13">
        <f t="shared" ca="1" si="165"/>
        <v>91.610764979696086</v>
      </c>
      <c r="AK1314" s="68">
        <v>0</v>
      </c>
      <c r="AL1314" s="68">
        <v>0</v>
      </c>
      <c r="AM1314" s="68" t="str">
        <f t="shared" si="166"/>
        <v>Non-Anthropogenic</v>
      </c>
      <c r="AO1314" s="68"/>
      <c r="AP1314" s="68"/>
      <c r="AY1314" s="68"/>
      <c r="AZ1314" s="68"/>
    </row>
    <row r="1315" spans="1:52">
      <c r="A1315" s="27">
        <v>2945</v>
      </c>
      <c r="B1315" s="27" t="s">
        <v>1843</v>
      </c>
      <c r="C1315" s="27" t="s">
        <v>1164</v>
      </c>
      <c r="D1315" s="27">
        <v>12.16316</v>
      </c>
      <c r="E1315" s="27">
        <v>-84.561509999999998</v>
      </c>
      <c r="F1315" s="27" t="s">
        <v>65</v>
      </c>
      <c r="G1315" s="27">
        <v>5</v>
      </c>
      <c r="H1315" s="27" t="s">
        <v>53</v>
      </c>
      <c r="I1315" s="27" t="s">
        <v>54</v>
      </c>
      <c r="J1315" s="27">
        <v>2005</v>
      </c>
      <c r="K1315" s="27" t="s">
        <v>1110</v>
      </c>
      <c r="L1315" s="27" t="s">
        <v>56</v>
      </c>
      <c r="M1315" s="27" t="s">
        <v>65</v>
      </c>
      <c r="N1315" s="27">
        <v>5</v>
      </c>
      <c r="O1315" s="27" t="s">
        <v>53</v>
      </c>
      <c r="P1315" s="27" t="s">
        <v>57</v>
      </c>
      <c r="Q1315" s="27">
        <v>2016</v>
      </c>
      <c r="R1315" s="27" t="s">
        <v>1217</v>
      </c>
      <c r="S1315" s="27" t="s">
        <v>53</v>
      </c>
      <c r="T1315" s="27"/>
      <c r="U1315" s="27"/>
      <c r="V1315" s="27" t="s">
        <v>1843</v>
      </c>
      <c r="W1315" s="27">
        <v>12.16316</v>
      </c>
      <c r="X1315" s="27">
        <v>-84.561509999999998</v>
      </c>
      <c r="Y1315" s="27" t="s">
        <v>1983</v>
      </c>
      <c r="Z1315" s="27" t="s">
        <v>1979</v>
      </c>
      <c r="AA1315" s="27" t="s">
        <v>1928</v>
      </c>
      <c r="AB1315" s="28">
        <f t="shared" si="162"/>
        <v>57.815444444444445</v>
      </c>
      <c r="AC1315" s="28">
        <f ca="1">[3]!RandTruncNormal(AB1315,VLOOKUP(Y1315,$AZ$1:$BD$4,4,FALSE),0,VLOOKUP(Y1315,$AZ$1:$BD$4,5,FALSE))</f>
        <v>21.344985783408831</v>
      </c>
      <c r="AD1315" s="28">
        <f t="shared" si="163"/>
        <v>57.815444444444445</v>
      </c>
      <c r="AE1315" s="28">
        <f ca="1">[3]!RandTruncNormal(AD1315,VLOOKUP(Y1315,$AZ$1:$BD$4,4,FALSE),0,VLOOKUP(Y1315,$AZ$1:$BD$4,5,FALSE))</f>
        <v>79.785689525944221</v>
      </c>
      <c r="AF1315" s="29">
        <f t="shared" si="160"/>
        <v>0</v>
      </c>
      <c r="AG1315" s="29">
        <f t="shared" si="161"/>
        <v>0</v>
      </c>
      <c r="AH1315" s="28">
        <f t="shared" si="167"/>
        <v>0</v>
      </c>
      <c r="AI1315" s="28">
        <f t="shared" si="164"/>
        <v>0</v>
      </c>
      <c r="AJ1315" s="13">
        <f t="shared" ca="1" si="165"/>
        <v>58.440703742535391</v>
      </c>
      <c r="AK1315" s="68">
        <v>0</v>
      </c>
      <c r="AL1315" s="68">
        <v>1</v>
      </c>
      <c r="AM1315" s="68" t="str">
        <f t="shared" si="166"/>
        <v>Anthopogenic_roads</v>
      </c>
      <c r="AO1315" s="68"/>
      <c r="AP1315" s="68"/>
      <c r="AY1315" s="68"/>
      <c r="AZ1315" s="68"/>
    </row>
    <row r="1316" spans="1:52">
      <c r="A1316" s="27">
        <v>2946</v>
      </c>
      <c r="B1316" s="27" t="s">
        <v>1844</v>
      </c>
      <c r="C1316" s="27" t="s">
        <v>1164</v>
      </c>
      <c r="D1316" s="27">
        <v>13.73551</v>
      </c>
      <c r="E1316" s="27">
        <v>-84.222390000000004</v>
      </c>
      <c r="F1316" s="27" t="s">
        <v>65</v>
      </c>
      <c r="G1316" s="27">
        <v>6</v>
      </c>
      <c r="H1316" s="27" t="s">
        <v>53</v>
      </c>
      <c r="I1316" s="27" t="s">
        <v>54</v>
      </c>
      <c r="J1316" s="27">
        <v>2005</v>
      </c>
      <c r="K1316" s="27" t="s">
        <v>1110</v>
      </c>
      <c r="L1316" s="27" t="s">
        <v>56</v>
      </c>
      <c r="M1316" s="27" t="s">
        <v>65</v>
      </c>
      <c r="N1316" s="27">
        <v>6</v>
      </c>
      <c r="O1316" s="27" t="s">
        <v>53</v>
      </c>
      <c r="P1316" s="27" t="s">
        <v>57</v>
      </c>
      <c r="Q1316" s="27">
        <v>2016</v>
      </c>
      <c r="R1316" s="27" t="s">
        <v>751</v>
      </c>
      <c r="S1316" s="27" t="s">
        <v>53</v>
      </c>
      <c r="T1316" s="27"/>
      <c r="U1316" s="27"/>
      <c r="V1316" s="27" t="s">
        <v>1844</v>
      </c>
      <c r="W1316" s="27">
        <v>13.73551</v>
      </c>
      <c r="X1316" s="27">
        <v>-84.222390000000004</v>
      </c>
      <c r="Y1316" s="27" t="s">
        <v>1983</v>
      </c>
      <c r="Z1316" s="27" t="s">
        <v>1979</v>
      </c>
      <c r="AA1316" s="27" t="s">
        <v>1929</v>
      </c>
      <c r="AB1316" s="28">
        <f t="shared" si="162"/>
        <v>64.87433333333334</v>
      </c>
      <c r="AC1316" s="28">
        <f ca="1">[3]!RandTruncNormal(AB1316,VLOOKUP(Y1316,$AZ$1:$BD$4,4,FALSE),0,VLOOKUP(Y1316,$AZ$1:$BD$4,5,FALSE))</f>
        <v>114.03843790045731</v>
      </c>
      <c r="AD1316" s="28">
        <f t="shared" si="163"/>
        <v>64.87433333333334</v>
      </c>
      <c r="AE1316" s="28">
        <f ca="1">[3]!RandTruncNormal(AD1316,VLOOKUP(Y1316,$AZ$1:$BD$4,4,FALSE),0,VLOOKUP(Y1316,$AZ$1:$BD$4,5,FALSE))</f>
        <v>76.290136479658912</v>
      </c>
      <c r="AF1316" s="29">
        <f t="shared" si="160"/>
        <v>0</v>
      </c>
      <c r="AG1316" s="29">
        <f t="shared" si="161"/>
        <v>0</v>
      </c>
      <c r="AH1316" s="28">
        <f t="shared" si="167"/>
        <v>0</v>
      </c>
      <c r="AI1316" s="28">
        <f t="shared" si="164"/>
        <v>0</v>
      </c>
      <c r="AJ1316" s="13">
        <f t="shared" ca="1" si="165"/>
        <v>-37.748301420798398</v>
      </c>
      <c r="AK1316" s="68">
        <v>0</v>
      </c>
      <c r="AL1316" s="68">
        <v>0</v>
      </c>
      <c r="AM1316" s="68" t="str">
        <f t="shared" si="166"/>
        <v>Non-Anthropogenic</v>
      </c>
      <c r="AO1316" s="68"/>
      <c r="AP1316" s="68"/>
      <c r="AY1316" s="68"/>
      <c r="AZ1316" s="68"/>
    </row>
    <row r="1317" spans="1:52">
      <c r="A1317" s="27">
        <v>2947</v>
      </c>
      <c r="B1317" s="27" t="s">
        <v>1845</v>
      </c>
      <c r="C1317" s="27" t="s">
        <v>1164</v>
      </c>
      <c r="D1317" s="27">
        <v>13.820880000000001</v>
      </c>
      <c r="E1317" s="27">
        <v>-84.263900000000007</v>
      </c>
      <c r="F1317" s="27" t="s">
        <v>66</v>
      </c>
      <c r="G1317" s="27">
        <v>9</v>
      </c>
      <c r="H1317" s="27" t="s">
        <v>53</v>
      </c>
      <c r="I1317" s="27" t="s">
        <v>54</v>
      </c>
      <c r="J1317" s="27">
        <v>2005</v>
      </c>
      <c r="K1317" s="27" t="s">
        <v>1294</v>
      </c>
      <c r="L1317" s="27" t="s">
        <v>56</v>
      </c>
      <c r="M1317" s="27" t="s">
        <v>66</v>
      </c>
      <c r="N1317" s="27">
        <v>9</v>
      </c>
      <c r="O1317" s="27" t="s">
        <v>53</v>
      </c>
      <c r="P1317" s="27" t="s">
        <v>57</v>
      </c>
      <c r="Q1317" s="27">
        <v>2016</v>
      </c>
      <c r="R1317" s="27" t="s">
        <v>756</v>
      </c>
      <c r="S1317" s="27" t="s">
        <v>53</v>
      </c>
      <c r="T1317" s="27"/>
      <c r="U1317" s="27"/>
      <c r="V1317" s="27" t="s">
        <v>1845</v>
      </c>
      <c r="W1317" s="27">
        <v>13.820880000000001</v>
      </c>
      <c r="X1317" s="27">
        <v>-84.263900000000007</v>
      </c>
      <c r="Y1317" s="27" t="s">
        <v>1983</v>
      </c>
      <c r="Z1317" s="27" t="s">
        <v>1979</v>
      </c>
      <c r="AA1317" s="27" t="s">
        <v>1928</v>
      </c>
      <c r="AB1317" s="28">
        <f t="shared" si="162"/>
        <v>86.051000000000002</v>
      </c>
      <c r="AC1317" s="28">
        <f ca="1">[3]!RandTruncNormal(AB1317,VLOOKUP(Y1317,$AZ$1:$BD$4,4,FALSE),0,VLOOKUP(Y1317,$AZ$1:$BD$4,5,FALSE))</f>
        <v>60.258816997446885</v>
      </c>
      <c r="AD1317" s="28">
        <f t="shared" si="163"/>
        <v>86.051000000000002</v>
      </c>
      <c r="AE1317" s="28">
        <f ca="1">[3]!RandTruncNormal(AD1317,VLOOKUP(Y1317,$AZ$1:$BD$4,4,FALSE),0,VLOOKUP(Y1317,$AZ$1:$BD$4,5,FALSE))</f>
        <v>52.382601641176272</v>
      </c>
      <c r="AF1317" s="29">
        <f t="shared" si="160"/>
        <v>0</v>
      </c>
      <c r="AG1317" s="29">
        <f t="shared" si="161"/>
        <v>0</v>
      </c>
      <c r="AH1317" s="28">
        <f t="shared" si="167"/>
        <v>0</v>
      </c>
      <c r="AI1317" s="28">
        <f t="shared" si="164"/>
        <v>0</v>
      </c>
      <c r="AJ1317" s="13">
        <f t="shared" ca="1" si="165"/>
        <v>-7.8762153562706132</v>
      </c>
      <c r="AK1317" s="68">
        <v>0</v>
      </c>
      <c r="AL1317" s="68">
        <v>1</v>
      </c>
      <c r="AM1317" s="68" t="str">
        <f t="shared" si="166"/>
        <v>Anthopogenic_roads</v>
      </c>
      <c r="AO1317" s="68"/>
      <c r="AP1317" s="68"/>
      <c r="AY1317" s="68"/>
      <c r="AZ1317" s="68"/>
    </row>
    <row r="1318" spans="1:52">
      <c r="A1318" s="27">
        <v>2948</v>
      </c>
      <c r="B1318" s="27" t="s">
        <v>1846</v>
      </c>
      <c r="C1318" s="27" t="s">
        <v>1164</v>
      </c>
      <c r="D1318" s="27">
        <v>13.735569999999999</v>
      </c>
      <c r="E1318" s="27">
        <v>-84.477379999999997</v>
      </c>
      <c r="F1318" s="27" t="s">
        <v>66</v>
      </c>
      <c r="G1318" s="27">
        <v>9</v>
      </c>
      <c r="H1318" s="27" t="s">
        <v>53</v>
      </c>
      <c r="I1318" s="27" t="s">
        <v>54</v>
      </c>
      <c r="J1318" s="27">
        <v>2005</v>
      </c>
      <c r="K1318" s="27" t="s">
        <v>1294</v>
      </c>
      <c r="L1318" s="27" t="s">
        <v>56</v>
      </c>
      <c r="M1318" s="27" t="s">
        <v>66</v>
      </c>
      <c r="N1318" s="27">
        <v>9</v>
      </c>
      <c r="O1318" s="27" t="s">
        <v>53</v>
      </c>
      <c r="P1318" s="27" t="s">
        <v>57</v>
      </c>
      <c r="Q1318" s="27">
        <v>2016</v>
      </c>
      <c r="R1318" s="27" t="s">
        <v>1406</v>
      </c>
      <c r="S1318" s="27" t="s">
        <v>53</v>
      </c>
      <c r="T1318" s="27"/>
      <c r="U1318" s="27"/>
      <c r="V1318" s="27" t="s">
        <v>1846</v>
      </c>
      <c r="W1318" s="27">
        <v>13.735569999999999</v>
      </c>
      <c r="X1318" s="27">
        <v>-84.477379999999997</v>
      </c>
      <c r="Y1318" s="27" t="s">
        <v>1983</v>
      </c>
      <c r="Z1318" s="27" t="s">
        <v>1979</v>
      </c>
      <c r="AA1318" s="27" t="s">
        <v>1928</v>
      </c>
      <c r="AB1318" s="28">
        <f t="shared" si="162"/>
        <v>86.051000000000002</v>
      </c>
      <c r="AC1318" s="28">
        <f ca="1">[3]!RandTruncNormal(AB1318,VLOOKUP(Y1318,$AZ$1:$BD$4,4,FALSE),0,VLOOKUP(Y1318,$AZ$1:$BD$4,5,FALSE))</f>
        <v>76.164559848110201</v>
      </c>
      <c r="AD1318" s="28">
        <f t="shared" si="163"/>
        <v>86.051000000000002</v>
      </c>
      <c r="AE1318" s="28">
        <f ca="1">[3]!RandTruncNormal(AD1318,VLOOKUP(Y1318,$AZ$1:$BD$4,4,FALSE),0,VLOOKUP(Y1318,$AZ$1:$BD$4,5,FALSE))</f>
        <v>56.640867716531965</v>
      </c>
      <c r="AF1318" s="29">
        <f t="shared" si="160"/>
        <v>0</v>
      </c>
      <c r="AG1318" s="29">
        <f t="shared" si="161"/>
        <v>0</v>
      </c>
      <c r="AH1318" s="28">
        <f t="shared" si="167"/>
        <v>0</v>
      </c>
      <c r="AI1318" s="28">
        <f t="shared" si="164"/>
        <v>0</v>
      </c>
      <c r="AJ1318" s="13">
        <f t="shared" ca="1" si="165"/>
        <v>-19.523692131578237</v>
      </c>
      <c r="AK1318" s="68">
        <v>0</v>
      </c>
      <c r="AL1318" s="68">
        <v>0</v>
      </c>
      <c r="AM1318" s="68" t="str">
        <f t="shared" si="166"/>
        <v>Non-Anthropogenic</v>
      </c>
      <c r="AO1318" s="68"/>
      <c r="AP1318" s="68"/>
      <c r="AY1318" s="68"/>
      <c r="AZ1318" s="68"/>
    </row>
    <row r="1319" spans="1:52">
      <c r="A1319" s="27">
        <v>2949</v>
      </c>
      <c r="B1319" s="27" t="s">
        <v>1847</v>
      </c>
      <c r="C1319" s="27" t="s">
        <v>1164</v>
      </c>
      <c r="D1319" s="27">
        <v>13.82006</v>
      </c>
      <c r="E1319" s="27">
        <v>-84.518979999999999</v>
      </c>
      <c r="F1319" s="27" t="s">
        <v>66</v>
      </c>
      <c r="G1319" s="27">
        <v>9</v>
      </c>
      <c r="H1319" s="27" t="s">
        <v>53</v>
      </c>
      <c r="I1319" s="27" t="s">
        <v>54</v>
      </c>
      <c r="J1319" s="27">
        <v>2005</v>
      </c>
      <c r="K1319" s="27" t="s">
        <v>1294</v>
      </c>
      <c r="L1319" s="27" t="s">
        <v>56</v>
      </c>
      <c r="M1319" s="27" t="s">
        <v>66</v>
      </c>
      <c r="N1319" s="27">
        <v>9</v>
      </c>
      <c r="O1319" s="27" t="s">
        <v>53</v>
      </c>
      <c r="P1319" s="27" t="s">
        <v>57</v>
      </c>
      <c r="Q1319" s="27">
        <v>2016</v>
      </c>
      <c r="R1319" s="27" t="s">
        <v>1406</v>
      </c>
      <c r="S1319" s="27" t="s">
        <v>53</v>
      </c>
      <c r="T1319" s="27"/>
      <c r="U1319" s="27"/>
      <c r="V1319" s="27" t="s">
        <v>1847</v>
      </c>
      <c r="W1319" s="27">
        <v>13.82006</v>
      </c>
      <c r="X1319" s="27">
        <v>-84.518979999999999</v>
      </c>
      <c r="Y1319" s="27" t="s">
        <v>1983</v>
      </c>
      <c r="Z1319" s="27" t="s">
        <v>1979</v>
      </c>
      <c r="AA1319" s="27" t="s">
        <v>1929</v>
      </c>
      <c r="AB1319" s="28">
        <f t="shared" si="162"/>
        <v>86.051000000000002</v>
      </c>
      <c r="AC1319" s="28">
        <f ca="1">[3]!RandTruncNormal(AB1319,VLOOKUP(Y1319,$AZ$1:$BD$4,4,FALSE),0,VLOOKUP(Y1319,$AZ$1:$BD$4,5,FALSE))</f>
        <v>90.947893401827884</v>
      </c>
      <c r="AD1319" s="28">
        <f t="shared" si="163"/>
        <v>86.051000000000002</v>
      </c>
      <c r="AE1319" s="28">
        <f ca="1">[3]!RandTruncNormal(AD1319,VLOOKUP(Y1319,$AZ$1:$BD$4,4,FALSE),0,VLOOKUP(Y1319,$AZ$1:$BD$4,5,FALSE))</f>
        <v>82.34644833464111</v>
      </c>
      <c r="AF1319" s="29">
        <f t="shared" si="160"/>
        <v>0</v>
      </c>
      <c r="AG1319" s="29">
        <f t="shared" si="161"/>
        <v>0</v>
      </c>
      <c r="AH1319" s="28">
        <f t="shared" si="167"/>
        <v>0</v>
      </c>
      <c r="AI1319" s="28">
        <f t="shared" si="164"/>
        <v>0</v>
      </c>
      <c r="AJ1319" s="13">
        <f t="shared" ca="1" si="165"/>
        <v>-8.6014450671867735</v>
      </c>
      <c r="AK1319" s="68">
        <v>0</v>
      </c>
      <c r="AL1319" s="68">
        <v>0</v>
      </c>
      <c r="AM1319" s="68" t="str">
        <f t="shared" si="166"/>
        <v>Non-Anthropogenic</v>
      </c>
      <c r="AO1319" s="68"/>
      <c r="AP1319" s="68"/>
      <c r="AY1319" s="68"/>
      <c r="AZ1319" s="68"/>
    </row>
    <row r="1320" spans="1:52">
      <c r="A1320" s="27">
        <v>2951</v>
      </c>
      <c r="B1320" s="27" t="s">
        <v>1848</v>
      </c>
      <c r="C1320" s="27" t="s">
        <v>1164</v>
      </c>
      <c r="D1320" s="27">
        <v>13.82091</v>
      </c>
      <c r="E1320" s="27">
        <v>-84.774090000000001</v>
      </c>
      <c r="F1320" s="27" t="s">
        <v>65</v>
      </c>
      <c r="G1320" s="27">
        <v>5</v>
      </c>
      <c r="H1320" s="27" t="s">
        <v>53</v>
      </c>
      <c r="I1320" s="27" t="s">
        <v>54</v>
      </c>
      <c r="J1320" s="27">
        <v>2005</v>
      </c>
      <c r="K1320" s="27" t="s">
        <v>1219</v>
      </c>
      <c r="L1320" s="27" t="s">
        <v>56</v>
      </c>
      <c r="M1320" s="27" t="s">
        <v>66</v>
      </c>
      <c r="N1320" s="27">
        <v>9</v>
      </c>
      <c r="O1320" s="27" t="s">
        <v>53</v>
      </c>
      <c r="P1320" s="27" t="s">
        <v>57</v>
      </c>
      <c r="Q1320" s="27">
        <v>2016</v>
      </c>
      <c r="R1320" s="27" t="s">
        <v>1419</v>
      </c>
      <c r="S1320" s="27" t="s">
        <v>53</v>
      </c>
      <c r="T1320" s="27"/>
      <c r="U1320" s="27"/>
      <c r="V1320" s="27" t="s">
        <v>1848</v>
      </c>
      <c r="W1320" s="27">
        <v>13.82091</v>
      </c>
      <c r="X1320" s="27">
        <v>-84.774090000000001</v>
      </c>
      <c r="Y1320" s="27" t="s">
        <v>1983</v>
      </c>
      <c r="Z1320" s="27" t="s">
        <v>1982</v>
      </c>
      <c r="AA1320" s="27" t="s">
        <v>1929</v>
      </c>
      <c r="AB1320" s="28">
        <f t="shared" si="162"/>
        <v>57.815444444444445</v>
      </c>
      <c r="AC1320" s="28">
        <f ca="1">[3]!RandTruncNormal(AB1320,VLOOKUP(Y1320,$AZ$1:$BD$4,4,FALSE),0,VLOOKUP(Y1320,$AZ$1:$BD$4,5,FALSE))</f>
        <v>52.380550312880743</v>
      </c>
      <c r="AD1320" s="28">
        <f t="shared" si="163"/>
        <v>86.051000000000002</v>
      </c>
      <c r="AE1320" s="28">
        <f ca="1">[3]!RandTruncNormal(AD1320,VLOOKUP(Y1320,$AZ$1:$BD$4,4,FALSE),0,VLOOKUP(Y1320,$AZ$1:$BD$4,5,FALSE))</f>
        <v>97.592614726507591</v>
      </c>
      <c r="AF1320" s="29">
        <f t="shared" si="160"/>
        <v>0.44444444444444442</v>
      </c>
      <c r="AG1320" s="29">
        <f t="shared" si="161"/>
        <v>0.44444444444444442</v>
      </c>
      <c r="AH1320" s="28">
        <f t="shared" si="167"/>
        <v>28.235555555555553</v>
      </c>
      <c r="AI1320" s="28">
        <f t="shared" si="164"/>
        <v>28.235555555555553</v>
      </c>
      <c r="AJ1320" s="13">
        <f t="shared" ca="1" si="165"/>
        <v>45.212064413626848</v>
      </c>
      <c r="AK1320" s="68">
        <v>0</v>
      </c>
      <c r="AL1320" s="68">
        <v>0</v>
      </c>
      <c r="AM1320" s="68" t="str">
        <f t="shared" si="166"/>
        <v>Non-Anthropogenic</v>
      </c>
      <c r="AO1320" s="68"/>
      <c r="AP1320" s="68"/>
      <c r="AY1320" s="68"/>
      <c r="AZ1320" s="68"/>
    </row>
    <row r="1321" spans="1:52">
      <c r="A1321" s="27">
        <v>2952</v>
      </c>
      <c r="B1321" s="27" t="s">
        <v>1849</v>
      </c>
      <c r="C1321" s="27" t="s">
        <v>1164</v>
      </c>
      <c r="D1321" s="27">
        <v>13.73565</v>
      </c>
      <c r="E1321" s="27">
        <v>-84.987380000000002</v>
      </c>
      <c r="F1321" s="27" t="s">
        <v>66</v>
      </c>
      <c r="G1321" s="27">
        <v>7</v>
      </c>
      <c r="H1321" s="27" t="s">
        <v>53</v>
      </c>
      <c r="I1321" s="27" t="s">
        <v>54</v>
      </c>
      <c r="J1321" s="27">
        <v>2005</v>
      </c>
      <c r="K1321" s="27" t="s">
        <v>1219</v>
      </c>
      <c r="L1321" s="27" t="s">
        <v>56</v>
      </c>
      <c r="M1321" s="27" t="s">
        <v>66</v>
      </c>
      <c r="N1321" s="27">
        <v>9</v>
      </c>
      <c r="O1321" s="27" t="s">
        <v>53</v>
      </c>
      <c r="P1321" s="27" t="s">
        <v>57</v>
      </c>
      <c r="Q1321" s="27">
        <v>2016</v>
      </c>
      <c r="R1321" s="27" t="s">
        <v>1420</v>
      </c>
      <c r="S1321" s="27" t="s">
        <v>53</v>
      </c>
      <c r="T1321" s="27"/>
      <c r="U1321" s="27"/>
      <c r="V1321" s="27" t="s">
        <v>1849</v>
      </c>
      <c r="W1321" s="27">
        <v>13.73565</v>
      </c>
      <c r="X1321" s="27">
        <v>-84.987380000000002</v>
      </c>
      <c r="Y1321" s="27" t="s">
        <v>1983</v>
      </c>
      <c r="Z1321" s="27" t="s">
        <v>1982</v>
      </c>
      <c r="AA1321" s="27" t="s">
        <v>1929</v>
      </c>
      <c r="AB1321" s="28">
        <f t="shared" si="162"/>
        <v>71.933222222222227</v>
      </c>
      <c r="AC1321" s="28">
        <f ca="1">[3]!RandTruncNormal(AB1321,VLOOKUP(Y1321,$AZ$1:$BD$4,4,FALSE),0,VLOOKUP(Y1321,$AZ$1:$BD$4,5,FALSE))</f>
        <v>25.512629157619529</v>
      </c>
      <c r="AD1321" s="28">
        <f t="shared" si="163"/>
        <v>86.051000000000002</v>
      </c>
      <c r="AE1321" s="28">
        <f ca="1">[3]!RandTruncNormal(AD1321,VLOOKUP(Y1321,$AZ$1:$BD$4,4,FALSE),0,VLOOKUP(Y1321,$AZ$1:$BD$4,5,FALSE))</f>
        <v>92.048885152496112</v>
      </c>
      <c r="AF1321" s="29">
        <f t="shared" si="160"/>
        <v>0.22222222222222221</v>
      </c>
      <c r="AG1321" s="29">
        <f t="shared" si="161"/>
        <v>0.22222222222222221</v>
      </c>
      <c r="AH1321" s="28">
        <f t="shared" si="167"/>
        <v>14.117777777777777</v>
      </c>
      <c r="AI1321" s="28">
        <f t="shared" si="164"/>
        <v>14.117777777777777</v>
      </c>
      <c r="AJ1321" s="13">
        <f t="shared" ca="1" si="165"/>
        <v>66.536255994876583</v>
      </c>
      <c r="AK1321" s="68">
        <v>1</v>
      </c>
      <c r="AL1321" s="68">
        <v>0</v>
      </c>
      <c r="AM1321" s="68" t="str">
        <f t="shared" si="166"/>
        <v>Anthropogenic_rivers</v>
      </c>
      <c r="AO1321" s="68"/>
      <c r="AP1321" s="68"/>
      <c r="AY1321" s="68"/>
      <c r="AZ1321" s="68"/>
    </row>
    <row r="1322" spans="1:52">
      <c r="A1322" s="27">
        <v>2953</v>
      </c>
      <c r="B1322" s="27" t="s">
        <v>1850</v>
      </c>
      <c r="C1322" s="27" t="s">
        <v>1164</v>
      </c>
      <c r="D1322" s="27">
        <v>13.820259999999999</v>
      </c>
      <c r="E1322" s="27">
        <v>-85.029139999999998</v>
      </c>
      <c r="F1322" s="27" t="s">
        <v>66</v>
      </c>
      <c r="G1322" s="27">
        <v>7</v>
      </c>
      <c r="H1322" s="27" t="s">
        <v>53</v>
      </c>
      <c r="I1322" s="27" t="s">
        <v>54</v>
      </c>
      <c r="J1322" s="27">
        <v>2005</v>
      </c>
      <c r="K1322" s="27" t="s">
        <v>1219</v>
      </c>
      <c r="L1322" s="27" t="s">
        <v>56</v>
      </c>
      <c r="M1322" s="27" t="s">
        <v>66</v>
      </c>
      <c r="N1322" s="27">
        <v>7</v>
      </c>
      <c r="O1322" s="27" t="s">
        <v>53</v>
      </c>
      <c r="P1322" s="27" t="s">
        <v>57</v>
      </c>
      <c r="Q1322" s="27">
        <v>2016</v>
      </c>
      <c r="R1322" s="27" t="s">
        <v>1421</v>
      </c>
      <c r="S1322" s="27" t="s">
        <v>53</v>
      </c>
      <c r="T1322" s="27"/>
      <c r="U1322" s="27"/>
      <c r="V1322" s="27" t="s">
        <v>1850</v>
      </c>
      <c r="W1322" s="27">
        <v>13.820259999999999</v>
      </c>
      <c r="X1322" s="27">
        <v>-85.029139999999998</v>
      </c>
      <c r="Y1322" s="27" t="s">
        <v>1983</v>
      </c>
      <c r="Z1322" s="27" t="s">
        <v>1979</v>
      </c>
      <c r="AA1322" s="27" t="s">
        <v>1929</v>
      </c>
      <c r="AB1322" s="28">
        <f t="shared" si="162"/>
        <v>71.933222222222227</v>
      </c>
      <c r="AC1322" s="28">
        <f ca="1">[3]!RandTruncNormal(AB1322,VLOOKUP(Y1322,$AZ$1:$BD$4,4,FALSE),0,VLOOKUP(Y1322,$AZ$1:$BD$4,5,FALSE))</f>
        <v>53.670841822304887</v>
      </c>
      <c r="AD1322" s="28">
        <f t="shared" si="163"/>
        <v>71.933222222222227</v>
      </c>
      <c r="AE1322" s="28">
        <f ca="1">[3]!RandTruncNormal(AD1322,VLOOKUP(Y1322,$AZ$1:$BD$4,4,FALSE),0,VLOOKUP(Y1322,$AZ$1:$BD$4,5,FALSE))</f>
        <v>83.729692529500213</v>
      </c>
      <c r="AF1322" s="29">
        <f t="shared" si="160"/>
        <v>0</v>
      </c>
      <c r="AG1322" s="29">
        <f t="shared" si="161"/>
        <v>0</v>
      </c>
      <c r="AH1322" s="28">
        <f t="shared" si="167"/>
        <v>0</v>
      </c>
      <c r="AI1322" s="28">
        <f t="shared" si="164"/>
        <v>0</v>
      </c>
      <c r="AJ1322" s="13">
        <f t="shared" ca="1" si="165"/>
        <v>30.058850707195326</v>
      </c>
      <c r="AK1322" s="68">
        <v>0</v>
      </c>
      <c r="AL1322" s="68">
        <v>0</v>
      </c>
      <c r="AM1322" s="68" t="str">
        <f t="shared" si="166"/>
        <v>Non-Anthropogenic</v>
      </c>
      <c r="AO1322" s="68"/>
      <c r="AP1322" s="68"/>
      <c r="AY1322" s="68"/>
      <c r="AZ1322" s="68"/>
    </row>
    <row r="1323" spans="1:52">
      <c r="A1323" s="27">
        <v>2954</v>
      </c>
      <c r="B1323" s="27" t="s">
        <v>1851</v>
      </c>
      <c r="C1323" s="27" t="s">
        <v>1164</v>
      </c>
      <c r="D1323" s="27">
        <v>13.73568</v>
      </c>
      <c r="E1323" s="27">
        <v>-85.242379999999997</v>
      </c>
      <c r="F1323" s="27" t="s">
        <v>66</v>
      </c>
      <c r="G1323" s="27">
        <v>8</v>
      </c>
      <c r="H1323" s="27" t="s">
        <v>53</v>
      </c>
      <c r="I1323" s="27" t="s">
        <v>54</v>
      </c>
      <c r="J1323" s="27">
        <v>2005</v>
      </c>
      <c r="K1323" s="27" t="s">
        <v>1219</v>
      </c>
      <c r="L1323" s="27" t="s">
        <v>56</v>
      </c>
      <c r="M1323" s="27" t="s">
        <v>66</v>
      </c>
      <c r="N1323" s="27">
        <v>8</v>
      </c>
      <c r="O1323" s="27" t="s">
        <v>53</v>
      </c>
      <c r="P1323" s="27" t="s">
        <v>57</v>
      </c>
      <c r="Q1323" s="27">
        <v>2016</v>
      </c>
      <c r="R1323" s="27" t="s">
        <v>1423</v>
      </c>
      <c r="S1323" s="27" t="s">
        <v>53</v>
      </c>
      <c r="T1323" s="27"/>
      <c r="U1323" s="27"/>
      <c r="V1323" s="27" t="s">
        <v>1851</v>
      </c>
      <c r="W1323" s="27">
        <v>13.73568</v>
      </c>
      <c r="X1323" s="27">
        <v>-85.242379999999997</v>
      </c>
      <c r="Y1323" s="27" t="s">
        <v>1983</v>
      </c>
      <c r="Z1323" s="27" t="s">
        <v>1979</v>
      </c>
      <c r="AA1323" s="27" t="s">
        <v>1929</v>
      </c>
      <c r="AB1323" s="28">
        <f t="shared" si="162"/>
        <v>78.992111111111114</v>
      </c>
      <c r="AC1323" s="28">
        <f ca="1">[3]!RandTruncNormal(AB1323,VLOOKUP(Y1323,$AZ$1:$BD$4,4,FALSE),0,VLOOKUP(Y1323,$AZ$1:$BD$4,5,FALSE))</f>
        <v>99.925097793856068</v>
      </c>
      <c r="AD1323" s="28">
        <f t="shared" si="163"/>
        <v>78.992111111111114</v>
      </c>
      <c r="AE1323" s="28">
        <f ca="1">[3]!RandTruncNormal(AD1323,VLOOKUP(Y1323,$AZ$1:$BD$4,4,FALSE),0,VLOOKUP(Y1323,$AZ$1:$BD$4,5,FALSE))</f>
        <v>111.10970688834922</v>
      </c>
      <c r="AF1323" s="29">
        <f t="shared" si="160"/>
        <v>0</v>
      </c>
      <c r="AG1323" s="29">
        <f t="shared" si="161"/>
        <v>0</v>
      </c>
      <c r="AH1323" s="28">
        <f t="shared" si="167"/>
        <v>0</v>
      </c>
      <c r="AI1323" s="28">
        <f t="shared" si="164"/>
        <v>0</v>
      </c>
      <c r="AJ1323" s="13">
        <f t="shared" ca="1" si="165"/>
        <v>11.184609094493155</v>
      </c>
      <c r="AK1323" s="68">
        <v>0</v>
      </c>
      <c r="AL1323" s="68">
        <v>1</v>
      </c>
      <c r="AM1323" s="68" t="str">
        <f t="shared" si="166"/>
        <v>Anthopogenic_roads</v>
      </c>
      <c r="AO1323" s="68"/>
      <c r="AP1323" s="68"/>
      <c r="AY1323" s="68"/>
      <c r="AZ1323" s="68"/>
    </row>
    <row r="1324" spans="1:52">
      <c r="A1324" s="27">
        <v>2955</v>
      </c>
      <c r="B1324" s="27" t="s">
        <v>1852</v>
      </c>
      <c r="C1324" s="27" t="s">
        <v>1164</v>
      </c>
      <c r="D1324" s="27">
        <v>13.820399999999999</v>
      </c>
      <c r="E1324" s="27">
        <v>-85.369259999999997</v>
      </c>
      <c r="F1324" s="27" t="s">
        <v>66</v>
      </c>
      <c r="G1324" s="27">
        <v>8</v>
      </c>
      <c r="H1324" s="27" t="s">
        <v>53</v>
      </c>
      <c r="I1324" s="27" t="s">
        <v>54</v>
      </c>
      <c r="J1324" s="27">
        <v>2005</v>
      </c>
      <c r="K1324" s="27" t="s">
        <v>1219</v>
      </c>
      <c r="L1324" s="27" t="s">
        <v>56</v>
      </c>
      <c r="M1324" s="27" t="s">
        <v>66</v>
      </c>
      <c r="N1324" s="27">
        <v>7</v>
      </c>
      <c r="O1324" s="27" t="s">
        <v>53</v>
      </c>
      <c r="P1324" s="27" t="s">
        <v>57</v>
      </c>
      <c r="Q1324" s="27">
        <v>2016</v>
      </c>
      <c r="R1324" s="27" t="s">
        <v>1415</v>
      </c>
      <c r="S1324" s="27" t="s">
        <v>53</v>
      </c>
      <c r="T1324" s="27"/>
      <c r="U1324" s="27"/>
      <c r="V1324" s="27" t="s">
        <v>1852</v>
      </c>
      <c r="W1324" s="27">
        <v>13.820399999999999</v>
      </c>
      <c r="X1324" s="27">
        <v>-85.369259999999997</v>
      </c>
      <c r="Y1324" s="27" t="s">
        <v>1983</v>
      </c>
      <c r="Z1324" s="27" t="s">
        <v>1977</v>
      </c>
      <c r="AA1324" s="27" t="s">
        <v>1929</v>
      </c>
      <c r="AB1324" s="28">
        <f t="shared" si="162"/>
        <v>78.992111111111114</v>
      </c>
      <c r="AC1324" s="28">
        <f ca="1">[3]!RandTruncNormal(AB1324,VLOOKUP(Y1324,$AZ$1:$BD$4,4,FALSE),0,VLOOKUP(Y1324,$AZ$1:$BD$4,5,FALSE))</f>
        <v>126.79497068059923</v>
      </c>
      <c r="AD1324" s="28">
        <f t="shared" si="163"/>
        <v>71.933222222222227</v>
      </c>
      <c r="AE1324" s="28">
        <f ca="1">[3]!RandTruncNormal(AD1324,VLOOKUP(Y1324,$AZ$1:$BD$4,4,FALSE),0,VLOOKUP(Y1324,$AZ$1:$BD$4,5,FALSE))</f>
        <v>80.529546248423713</v>
      </c>
      <c r="AF1324" s="29">
        <f t="shared" si="160"/>
        <v>-0.1111111111111111</v>
      </c>
      <c r="AG1324" s="29">
        <f t="shared" si="161"/>
        <v>0</v>
      </c>
      <c r="AH1324" s="28">
        <f t="shared" si="167"/>
        <v>0</v>
      </c>
      <c r="AI1324" s="28">
        <f t="shared" si="164"/>
        <v>-7.0588888888888883</v>
      </c>
      <c r="AJ1324" s="13">
        <f t="shared" ca="1" si="165"/>
        <v>-46.265424432175521</v>
      </c>
      <c r="AK1324" s="68">
        <v>0</v>
      </c>
      <c r="AL1324" s="68">
        <v>0</v>
      </c>
      <c r="AM1324" s="68" t="str">
        <f t="shared" si="166"/>
        <v>Non-Anthropogenic</v>
      </c>
      <c r="AO1324" s="68"/>
      <c r="AP1324" s="68"/>
      <c r="AY1324" s="68"/>
      <c r="AZ1324" s="68"/>
    </row>
    <row r="1325" spans="1:52">
      <c r="A1325" s="27">
        <v>2960</v>
      </c>
      <c r="B1325" s="27" t="s">
        <v>1853</v>
      </c>
      <c r="C1325" s="27" t="s">
        <v>1164</v>
      </c>
      <c r="D1325" s="27">
        <v>12.07708</v>
      </c>
      <c r="E1325" s="27">
        <v>-83.797179999999997</v>
      </c>
      <c r="F1325" s="27" t="s">
        <v>66</v>
      </c>
      <c r="G1325" s="27">
        <v>9</v>
      </c>
      <c r="H1325" s="27" t="s">
        <v>53</v>
      </c>
      <c r="I1325" s="27" t="s">
        <v>54</v>
      </c>
      <c r="J1325" s="27">
        <v>2005</v>
      </c>
      <c r="K1325" s="27" t="s">
        <v>820</v>
      </c>
      <c r="L1325" s="27" t="s">
        <v>56</v>
      </c>
      <c r="M1325" s="27" t="s">
        <v>66</v>
      </c>
      <c r="N1325" s="27">
        <v>9</v>
      </c>
      <c r="O1325" s="27" t="s">
        <v>53</v>
      </c>
      <c r="P1325" s="27" t="s">
        <v>57</v>
      </c>
      <c r="Q1325" s="27">
        <v>2016</v>
      </c>
      <c r="R1325" s="27" t="s">
        <v>1445</v>
      </c>
      <c r="S1325" s="27" t="s">
        <v>53</v>
      </c>
      <c r="T1325" s="27"/>
      <c r="U1325" s="27"/>
      <c r="V1325" s="27" t="s">
        <v>1853</v>
      </c>
      <c r="W1325" s="27">
        <v>12.07708</v>
      </c>
      <c r="X1325" s="27">
        <v>-83.797179999999997</v>
      </c>
      <c r="Y1325" s="27" t="s">
        <v>1983</v>
      </c>
      <c r="Z1325" s="27" t="s">
        <v>1979</v>
      </c>
      <c r="AA1325" s="27" t="s">
        <v>1928</v>
      </c>
      <c r="AB1325" s="28">
        <f t="shared" si="162"/>
        <v>86.051000000000002</v>
      </c>
      <c r="AC1325" s="28">
        <f ca="1">[3]!RandTruncNormal(AB1325,VLOOKUP(Y1325,$AZ$1:$BD$4,4,FALSE),0,VLOOKUP(Y1325,$AZ$1:$BD$4,5,FALSE))</f>
        <v>129.44339247626061</v>
      </c>
      <c r="AD1325" s="28">
        <f t="shared" si="163"/>
        <v>86.051000000000002</v>
      </c>
      <c r="AE1325" s="28">
        <f ca="1">[3]!RandTruncNormal(AD1325,VLOOKUP(Y1325,$AZ$1:$BD$4,4,FALSE),0,VLOOKUP(Y1325,$AZ$1:$BD$4,5,FALSE))</f>
        <v>28.906805377125963</v>
      </c>
      <c r="AF1325" s="29">
        <f t="shared" si="160"/>
        <v>0</v>
      </c>
      <c r="AG1325" s="29">
        <f t="shared" si="161"/>
        <v>0</v>
      </c>
      <c r="AH1325" s="28">
        <f t="shared" si="167"/>
        <v>0</v>
      </c>
      <c r="AI1325" s="28">
        <f t="shared" si="164"/>
        <v>0</v>
      </c>
      <c r="AJ1325" s="13">
        <f t="shared" ca="1" si="165"/>
        <v>-100.53658709913465</v>
      </c>
      <c r="AK1325" s="68">
        <v>0</v>
      </c>
      <c r="AL1325" s="68">
        <v>0</v>
      </c>
      <c r="AM1325" s="68" t="str">
        <f t="shared" si="166"/>
        <v>Non-Anthropogenic</v>
      </c>
      <c r="AO1325" s="68"/>
      <c r="AP1325" s="68"/>
      <c r="AY1325" s="68"/>
      <c r="AZ1325" s="68"/>
    </row>
    <row r="1326" spans="1:52">
      <c r="A1326" s="27">
        <v>2965</v>
      </c>
      <c r="B1326" s="27" t="s">
        <v>1854</v>
      </c>
      <c r="C1326" s="27" t="s">
        <v>1164</v>
      </c>
      <c r="D1326" s="27">
        <v>13.650460000000001</v>
      </c>
      <c r="E1326" s="27">
        <v>-84.391480000000001</v>
      </c>
      <c r="F1326" s="27" t="s">
        <v>66</v>
      </c>
      <c r="G1326" s="27">
        <v>7</v>
      </c>
      <c r="H1326" s="27" t="s">
        <v>53</v>
      </c>
      <c r="I1326" s="27" t="s">
        <v>54</v>
      </c>
      <c r="J1326" s="27">
        <v>2005</v>
      </c>
      <c r="K1326" s="27" t="s">
        <v>1219</v>
      </c>
      <c r="L1326" s="27" t="s">
        <v>56</v>
      </c>
      <c r="M1326" s="27" t="s">
        <v>66</v>
      </c>
      <c r="N1326" s="27">
        <v>7</v>
      </c>
      <c r="O1326" s="27" t="s">
        <v>53</v>
      </c>
      <c r="P1326" s="27" t="s">
        <v>57</v>
      </c>
      <c r="Q1326" s="27">
        <v>2016</v>
      </c>
      <c r="R1326" s="27" t="s">
        <v>745</v>
      </c>
      <c r="S1326" s="27" t="s">
        <v>53</v>
      </c>
      <c r="T1326" s="27"/>
      <c r="U1326" s="27"/>
      <c r="V1326" s="27" t="s">
        <v>1854</v>
      </c>
      <c r="W1326" s="27">
        <v>13.650460000000001</v>
      </c>
      <c r="X1326" s="27">
        <v>-84.391480000000001</v>
      </c>
      <c r="Y1326" s="27" t="s">
        <v>1983</v>
      </c>
      <c r="Z1326" s="27" t="s">
        <v>1979</v>
      </c>
      <c r="AA1326" s="27" t="s">
        <v>1928</v>
      </c>
      <c r="AB1326" s="28">
        <f t="shared" si="162"/>
        <v>71.933222222222227</v>
      </c>
      <c r="AC1326" s="28">
        <f ca="1">[3]!RandTruncNormal(AB1326,VLOOKUP(Y1326,$AZ$1:$BD$4,4,FALSE),0,VLOOKUP(Y1326,$AZ$1:$BD$4,5,FALSE))</f>
        <v>71.635050538005586</v>
      </c>
      <c r="AD1326" s="28">
        <f t="shared" si="163"/>
        <v>71.933222222222227</v>
      </c>
      <c r="AE1326" s="28">
        <f ca="1">[3]!RandTruncNormal(AD1326,VLOOKUP(Y1326,$AZ$1:$BD$4,4,FALSE),0,VLOOKUP(Y1326,$AZ$1:$BD$4,5,FALSE))</f>
        <v>62.159924434692051</v>
      </c>
      <c r="AF1326" s="29">
        <f t="shared" si="160"/>
        <v>0</v>
      </c>
      <c r="AG1326" s="29">
        <f t="shared" si="161"/>
        <v>0</v>
      </c>
      <c r="AH1326" s="28">
        <f t="shared" si="167"/>
        <v>0</v>
      </c>
      <c r="AI1326" s="28">
        <f t="shared" si="164"/>
        <v>0</v>
      </c>
      <c r="AJ1326" s="13">
        <f t="shared" ca="1" si="165"/>
        <v>-9.475126103313535</v>
      </c>
      <c r="AK1326" s="68">
        <v>0</v>
      </c>
      <c r="AL1326" s="68">
        <v>1</v>
      </c>
      <c r="AM1326" s="68" t="str">
        <f t="shared" si="166"/>
        <v>Anthopogenic_roads</v>
      </c>
      <c r="AO1326" s="68"/>
      <c r="AP1326" s="68"/>
      <c r="AY1326" s="68"/>
      <c r="AZ1326" s="68"/>
    </row>
    <row r="1327" spans="1:52">
      <c r="A1327" s="27">
        <v>2968</v>
      </c>
      <c r="B1327" s="27" t="s">
        <v>1855</v>
      </c>
      <c r="C1327" s="27" t="s">
        <v>1164</v>
      </c>
      <c r="D1327" s="27">
        <v>13.73598</v>
      </c>
      <c r="E1327" s="27">
        <v>-84.264880000000005</v>
      </c>
      <c r="F1327" s="27" t="s">
        <v>66</v>
      </c>
      <c r="G1327" s="27">
        <v>7</v>
      </c>
      <c r="H1327" s="27" t="s">
        <v>53</v>
      </c>
      <c r="I1327" s="27" t="s">
        <v>54</v>
      </c>
      <c r="J1327" s="27">
        <v>2005</v>
      </c>
      <c r="K1327" s="27" t="s">
        <v>1219</v>
      </c>
      <c r="L1327" s="27" t="s">
        <v>56</v>
      </c>
      <c r="M1327" s="27" t="s">
        <v>65</v>
      </c>
      <c r="N1327" s="27">
        <v>3</v>
      </c>
      <c r="O1327" s="27" t="s">
        <v>53</v>
      </c>
      <c r="P1327" s="27" t="s">
        <v>57</v>
      </c>
      <c r="Q1327" s="27">
        <v>2016</v>
      </c>
      <c r="R1327" s="27" t="s">
        <v>756</v>
      </c>
      <c r="S1327" s="27" t="s">
        <v>53</v>
      </c>
      <c r="T1327" s="27"/>
      <c r="U1327" s="27"/>
      <c r="V1327" s="27" t="s">
        <v>1855</v>
      </c>
      <c r="W1327" s="27">
        <v>13.73598</v>
      </c>
      <c r="X1327" s="27">
        <v>-84.264880000000005</v>
      </c>
      <c r="Y1327" s="27" t="s">
        <v>1983</v>
      </c>
      <c r="Z1327" s="27" t="s">
        <v>1977</v>
      </c>
      <c r="AA1327" s="27" t="s">
        <v>1929</v>
      </c>
      <c r="AB1327" s="28">
        <f t="shared" si="162"/>
        <v>71.933222222222227</v>
      </c>
      <c r="AC1327" s="28">
        <f ca="1">[3]!RandTruncNormal(AB1327,VLOOKUP(Y1327,$AZ$1:$BD$4,4,FALSE),0,VLOOKUP(Y1327,$AZ$1:$BD$4,5,FALSE))</f>
        <v>96.256572340765331</v>
      </c>
      <c r="AD1327" s="28">
        <f t="shared" si="163"/>
        <v>43.697666666666663</v>
      </c>
      <c r="AE1327" s="28">
        <f ca="1">[3]!RandTruncNormal(AD1327,VLOOKUP(Y1327,$AZ$1:$BD$4,4,FALSE),0,VLOOKUP(Y1327,$AZ$1:$BD$4,5,FALSE))</f>
        <v>57.043663791302002</v>
      </c>
      <c r="AF1327" s="29">
        <f t="shared" si="160"/>
        <v>-0.44444444444444442</v>
      </c>
      <c r="AG1327" s="29">
        <f t="shared" si="161"/>
        <v>-0.44444444444444442</v>
      </c>
      <c r="AH1327" s="28">
        <f t="shared" si="167"/>
        <v>-28.235555555555553</v>
      </c>
      <c r="AI1327" s="28">
        <f t="shared" si="164"/>
        <v>-28.235555555555553</v>
      </c>
      <c r="AJ1327" s="13">
        <f t="shared" ca="1" si="165"/>
        <v>-39.212908549463329</v>
      </c>
      <c r="AK1327" s="68">
        <v>0</v>
      </c>
      <c r="AL1327" s="68">
        <v>0</v>
      </c>
      <c r="AM1327" s="68" t="str">
        <f t="shared" si="166"/>
        <v>Non-Anthropogenic</v>
      </c>
      <c r="AO1327" s="68"/>
      <c r="AP1327" s="68"/>
      <c r="AY1327" s="68"/>
      <c r="AZ1327" s="68"/>
    </row>
    <row r="1328" spans="1:52">
      <c r="A1328" s="27">
        <v>2970</v>
      </c>
      <c r="B1328" s="27" t="s">
        <v>1857</v>
      </c>
      <c r="C1328" s="27" t="s">
        <v>1164</v>
      </c>
      <c r="D1328" s="27">
        <v>13.735139999999999</v>
      </c>
      <c r="E1328" s="27">
        <v>-84.519869999999997</v>
      </c>
      <c r="F1328" s="27" t="s">
        <v>65</v>
      </c>
      <c r="G1328" s="27">
        <v>6</v>
      </c>
      <c r="H1328" s="27" t="s">
        <v>53</v>
      </c>
      <c r="I1328" s="27" t="s">
        <v>54</v>
      </c>
      <c r="J1328" s="27">
        <v>2008</v>
      </c>
      <c r="K1328" s="27" t="s">
        <v>1315</v>
      </c>
      <c r="L1328" s="27" t="s">
        <v>56</v>
      </c>
      <c r="M1328" s="27" t="s">
        <v>65</v>
      </c>
      <c r="N1328" s="27">
        <v>6</v>
      </c>
      <c r="O1328" s="27" t="s">
        <v>53</v>
      </c>
      <c r="P1328" s="27" t="s">
        <v>57</v>
      </c>
      <c r="Q1328" s="27">
        <v>2016</v>
      </c>
      <c r="R1328" s="27" t="s">
        <v>1856</v>
      </c>
      <c r="S1328" s="27" t="s">
        <v>53</v>
      </c>
      <c r="T1328" s="27"/>
      <c r="U1328" s="27"/>
      <c r="V1328" s="27" t="s">
        <v>1857</v>
      </c>
      <c r="W1328" s="27">
        <v>13.735139999999999</v>
      </c>
      <c r="X1328" s="27">
        <v>-84.519869999999997</v>
      </c>
      <c r="Y1328" s="27" t="s">
        <v>1983</v>
      </c>
      <c r="Z1328" s="27" t="s">
        <v>1979</v>
      </c>
      <c r="AA1328" s="27" t="s">
        <v>1929</v>
      </c>
      <c r="AB1328" s="28">
        <f t="shared" si="162"/>
        <v>64.87433333333334</v>
      </c>
      <c r="AC1328" s="28">
        <f ca="1">[3]!RandTruncNormal(AB1328,VLOOKUP(Y1328,$AZ$1:$BD$4,4,FALSE),0,VLOOKUP(Y1328,$AZ$1:$BD$4,5,FALSE))</f>
        <v>26.070395657338739</v>
      </c>
      <c r="AD1328" s="28">
        <f t="shared" si="163"/>
        <v>64.87433333333334</v>
      </c>
      <c r="AE1328" s="28">
        <f ca="1">[3]!RandTruncNormal(AD1328,VLOOKUP(Y1328,$AZ$1:$BD$4,4,FALSE),0,VLOOKUP(Y1328,$AZ$1:$BD$4,5,FALSE))</f>
        <v>68.026166985065387</v>
      </c>
      <c r="AF1328" s="29">
        <f t="shared" si="160"/>
        <v>0</v>
      </c>
      <c r="AG1328" s="29">
        <f t="shared" si="161"/>
        <v>0</v>
      </c>
      <c r="AH1328" s="28">
        <f t="shared" si="167"/>
        <v>0</v>
      </c>
      <c r="AI1328" s="28">
        <f t="shared" si="164"/>
        <v>0</v>
      </c>
      <c r="AJ1328" s="13">
        <f t="shared" ca="1" si="165"/>
        <v>41.955771327726652</v>
      </c>
      <c r="AK1328" s="68">
        <v>1</v>
      </c>
      <c r="AL1328" s="68">
        <v>0</v>
      </c>
      <c r="AM1328" s="68" t="str">
        <f t="shared" si="166"/>
        <v>Anthropogenic_rivers</v>
      </c>
      <c r="AO1328" s="68"/>
      <c r="AP1328" s="68"/>
      <c r="AY1328" s="68"/>
      <c r="AZ1328" s="68"/>
    </row>
    <row r="1329" spans="1:52">
      <c r="A1329" s="27">
        <v>2972</v>
      </c>
      <c r="B1329" s="27" t="s">
        <v>1859</v>
      </c>
      <c r="C1329" s="27" t="s">
        <v>1164</v>
      </c>
      <c r="D1329" s="27">
        <v>13.73598</v>
      </c>
      <c r="E1329" s="27">
        <v>-84.774889999999999</v>
      </c>
      <c r="F1329" s="27" t="s">
        <v>66</v>
      </c>
      <c r="G1329" s="27">
        <v>7</v>
      </c>
      <c r="H1329" s="27" t="s">
        <v>53</v>
      </c>
      <c r="I1329" s="27" t="s">
        <v>54</v>
      </c>
      <c r="J1329" s="27">
        <v>2005</v>
      </c>
      <c r="K1329" s="27" t="s">
        <v>1294</v>
      </c>
      <c r="L1329" s="27" t="s">
        <v>56</v>
      </c>
      <c r="M1329" s="27" t="s">
        <v>66</v>
      </c>
      <c r="N1329" s="27">
        <v>7</v>
      </c>
      <c r="O1329" s="27" t="s">
        <v>53</v>
      </c>
      <c r="P1329" s="27" t="s">
        <v>57</v>
      </c>
      <c r="Q1329" s="27">
        <v>2016</v>
      </c>
      <c r="R1329" s="27" t="s">
        <v>1408</v>
      </c>
      <c r="S1329" s="27" t="s">
        <v>53</v>
      </c>
      <c r="T1329" s="27"/>
      <c r="U1329" s="27"/>
      <c r="V1329" s="27" t="s">
        <v>1859</v>
      </c>
      <c r="W1329" s="27">
        <v>13.73598</v>
      </c>
      <c r="X1329" s="27">
        <v>-84.774889999999999</v>
      </c>
      <c r="Y1329" s="27" t="s">
        <v>1983</v>
      </c>
      <c r="Z1329" s="27" t="s">
        <v>1979</v>
      </c>
      <c r="AA1329" s="27" t="s">
        <v>1929</v>
      </c>
      <c r="AB1329" s="28">
        <f t="shared" si="162"/>
        <v>71.933222222222227</v>
      </c>
      <c r="AC1329" s="28">
        <f ca="1">[3]!RandTruncNormal(AB1329,VLOOKUP(Y1329,$AZ$1:$BD$4,4,FALSE),0,VLOOKUP(Y1329,$AZ$1:$BD$4,5,FALSE))</f>
        <v>109.61238789766941</v>
      </c>
      <c r="AD1329" s="28">
        <f t="shared" si="163"/>
        <v>71.933222222222227</v>
      </c>
      <c r="AE1329" s="28">
        <f ca="1">[3]!RandTruncNormal(AD1329,VLOOKUP(Y1329,$AZ$1:$BD$4,4,FALSE),0,VLOOKUP(Y1329,$AZ$1:$BD$4,5,FALSE))</f>
        <v>99.945421468348911</v>
      </c>
      <c r="AF1329" s="29">
        <f t="shared" si="160"/>
        <v>0</v>
      </c>
      <c r="AG1329" s="29">
        <f t="shared" si="161"/>
        <v>0</v>
      </c>
      <c r="AH1329" s="28">
        <f t="shared" si="167"/>
        <v>0</v>
      </c>
      <c r="AI1329" s="28">
        <f t="shared" si="164"/>
        <v>0</v>
      </c>
      <c r="AJ1329" s="13">
        <f t="shared" ca="1" si="165"/>
        <v>-9.666966429320496</v>
      </c>
      <c r="AK1329" s="68">
        <v>1</v>
      </c>
      <c r="AL1329" s="68">
        <v>0</v>
      </c>
      <c r="AM1329" s="68" t="str">
        <f t="shared" si="166"/>
        <v>Anthropogenic_rivers</v>
      </c>
      <c r="AO1329" s="68"/>
      <c r="AP1329" s="68"/>
      <c r="AY1329" s="68"/>
      <c r="AZ1329" s="68"/>
    </row>
    <row r="1330" spans="1:52">
      <c r="A1330" s="27">
        <v>2973</v>
      </c>
      <c r="B1330" s="27" t="s">
        <v>1860</v>
      </c>
      <c r="C1330" s="27" t="s">
        <v>1164</v>
      </c>
      <c r="D1330" s="27">
        <v>13.650690000000001</v>
      </c>
      <c r="E1330" s="27">
        <v>-85.411839999999998</v>
      </c>
      <c r="F1330" s="27" t="s">
        <v>66</v>
      </c>
      <c r="G1330" s="27">
        <v>9</v>
      </c>
      <c r="H1330" s="27" t="s">
        <v>53</v>
      </c>
      <c r="I1330" s="27" t="s">
        <v>54</v>
      </c>
      <c r="J1330" s="27">
        <v>2005</v>
      </c>
      <c r="K1330" s="27" t="s">
        <v>1219</v>
      </c>
      <c r="L1330" s="27" t="s">
        <v>56</v>
      </c>
      <c r="M1330" s="27" t="s">
        <v>66</v>
      </c>
      <c r="N1330" s="27">
        <v>9</v>
      </c>
      <c r="O1330" s="27" t="s">
        <v>53</v>
      </c>
      <c r="P1330" s="27" t="s">
        <v>57</v>
      </c>
      <c r="Q1330" s="27">
        <v>2016</v>
      </c>
      <c r="R1330" s="27" t="s">
        <v>1861</v>
      </c>
      <c r="S1330" s="27" t="s">
        <v>53</v>
      </c>
      <c r="T1330" s="27"/>
      <c r="U1330" s="27"/>
      <c r="V1330" s="27" t="s">
        <v>1860</v>
      </c>
      <c r="W1330" s="27">
        <v>13.650690000000001</v>
      </c>
      <c r="X1330" s="27">
        <v>-85.411839999999998</v>
      </c>
      <c r="Y1330" s="27" t="s">
        <v>1983</v>
      </c>
      <c r="Z1330" s="27" t="s">
        <v>1979</v>
      </c>
      <c r="AA1330" s="27" t="s">
        <v>1929</v>
      </c>
      <c r="AB1330" s="28">
        <f t="shared" si="162"/>
        <v>86.051000000000002</v>
      </c>
      <c r="AC1330" s="28">
        <f ca="1">[3]!RandTruncNormal(AB1330,VLOOKUP(Y1330,$AZ$1:$BD$4,4,FALSE),0,VLOOKUP(Y1330,$AZ$1:$BD$4,5,FALSE))</f>
        <v>110.73104567521013</v>
      </c>
      <c r="AD1330" s="28">
        <f t="shared" si="163"/>
        <v>86.051000000000002</v>
      </c>
      <c r="AE1330" s="28">
        <f ca="1">[3]!RandTruncNormal(AD1330,VLOOKUP(Y1330,$AZ$1:$BD$4,4,FALSE),0,VLOOKUP(Y1330,$AZ$1:$BD$4,5,FALSE))</f>
        <v>58.556916912754183</v>
      </c>
      <c r="AF1330" s="29">
        <f t="shared" si="160"/>
        <v>0</v>
      </c>
      <c r="AG1330" s="29">
        <f t="shared" si="161"/>
        <v>0</v>
      </c>
      <c r="AH1330" s="28">
        <f t="shared" si="167"/>
        <v>0</v>
      </c>
      <c r="AI1330" s="28">
        <f t="shared" si="164"/>
        <v>0</v>
      </c>
      <c r="AJ1330" s="13">
        <f t="shared" ca="1" si="165"/>
        <v>-52.174128762455943</v>
      </c>
      <c r="AK1330" s="68">
        <v>0</v>
      </c>
      <c r="AL1330" s="68">
        <v>0</v>
      </c>
      <c r="AM1330" s="68" t="str">
        <f t="shared" si="166"/>
        <v>Non-Anthropogenic</v>
      </c>
      <c r="AO1330" s="68"/>
      <c r="AP1330" s="68"/>
      <c r="AY1330" s="68"/>
      <c r="AZ1330" s="68"/>
    </row>
    <row r="1331" spans="1:52">
      <c r="A1331" s="27">
        <v>2974</v>
      </c>
      <c r="B1331" s="27" t="s">
        <v>1862</v>
      </c>
      <c r="C1331" s="27" t="s">
        <v>1164</v>
      </c>
      <c r="D1331" s="27">
        <v>13.73532</v>
      </c>
      <c r="E1331" s="27">
        <v>-85.029849999999996</v>
      </c>
      <c r="F1331" s="27" t="s">
        <v>66</v>
      </c>
      <c r="G1331" s="27">
        <v>9</v>
      </c>
      <c r="H1331" s="27" t="s">
        <v>53</v>
      </c>
      <c r="I1331" s="27" t="s">
        <v>54</v>
      </c>
      <c r="J1331" s="27">
        <v>2005</v>
      </c>
      <c r="K1331" s="27" t="s">
        <v>1219</v>
      </c>
      <c r="L1331" s="27" t="s">
        <v>56</v>
      </c>
      <c r="M1331" s="27" t="s">
        <v>66</v>
      </c>
      <c r="N1331" s="27">
        <v>9</v>
      </c>
      <c r="O1331" s="27" t="s">
        <v>53</v>
      </c>
      <c r="P1331" s="27" t="s">
        <v>57</v>
      </c>
      <c r="Q1331" s="27">
        <v>2016</v>
      </c>
      <c r="R1331" s="27" t="s">
        <v>1421</v>
      </c>
      <c r="S1331" s="27" t="s">
        <v>53</v>
      </c>
      <c r="T1331" s="27"/>
      <c r="U1331" s="27"/>
      <c r="V1331" s="27" t="s">
        <v>1862</v>
      </c>
      <c r="W1331" s="27">
        <v>13.73532</v>
      </c>
      <c r="X1331" s="27">
        <v>-85.029849999999996</v>
      </c>
      <c r="Y1331" s="27" t="s">
        <v>1983</v>
      </c>
      <c r="Z1331" s="27" t="s">
        <v>1979</v>
      </c>
      <c r="AA1331" s="27" t="s">
        <v>1929</v>
      </c>
      <c r="AB1331" s="28">
        <f t="shared" si="162"/>
        <v>86.051000000000002</v>
      </c>
      <c r="AC1331" s="28">
        <f ca="1">[3]!RandTruncNormal(AB1331,VLOOKUP(Y1331,$AZ$1:$BD$4,4,FALSE),0,VLOOKUP(Y1331,$AZ$1:$BD$4,5,FALSE))</f>
        <v>36.93712394009421</v>
      </c>
      <c r="AD1331" s="28">
        <f t="shared" si="163"/>
        <v>86.051000000000002</v>
      </c>
      <c r="AE1331" s="28">
        <f ca="1">[3]!RandTruncNormal(AD1331,VLOOKUP(Y1331,$AZ$1:$BD$4,4,FALSE),0,VLOOKUP(Y1331,$AZ$1:$BD$4,5,FALSE))</f>
        <v>129.2255678860403</v>
      </c>
      <c r="AF1331" s="29">
        <f t="shared" si="160"/>
        <v>0</v>
      </c>
      <c r="AG1331" s="29">
        <f t="shared" si="161"/>
        <v>0</v>
      </c>
      <c r="AH1331" s="28">
        <f t="shared" si="167"/>
        <v>0</v>
      </c>
      <c r="AI1331" s="28">
        <f t="shared" si="164"/>
        <v>0</v>
      </c>
      <c r="AJ1331" s="13">
        <f t="shared" ca="1" si="165"/>
        <v>92.288443945946085</v>
      </c>
      <c r="AK1331" s="68">
        <v>0</v>
      </c>
      <c r="AL1331" s="68">
        <v>0</v>
      </c>
      <c r="AM1331" s="68" t="str">
        <f t="shared" si="166"/>
        <v>Non-Anthropogenic</v>
      </c>
      <c r="AO1331" s="68"/>
      <c r="AP1331" s="68"/>
      <c r="AY1331" s="68"/>
      <c r="AZ1331" s="68"/>
    </row>
    <row r="1332" spans="1:52">
      <c r="A1332" s="27">
        <v>2979</v>
      </c>
      <c r="B1332" s="27" t="s">
        <v>1863</v>
      </c>
      <c r="C1332" s="27" t="s">
        <v>1164</v>
      </c>
      <c r="D1332" s="27">
        <v>11.356109999999999</v>
      </c>
      <c r="E1332" s="27">
        <v>-84.094880000000003</v>
      </c>
      <c r="F1332" s="27" t="s">
        <v>66</v>
      </c>
      <c r="G1332" s="27">
        <v>9</v>
      </c>
      <c r="H1332" s="27" t="s">
        <v>53</v>
      </c>
      <c r="I1332" s="27" t="s">
        <v>54</v>
      </c>
      <c r="J1332" s="27">
        <v>2005</v>
      </c>
      <c r="K1332" s="27" t="s">
        <v>820</v>
      </c>
      <c r="L1332" s="27" t="s">
        <v>56</v>
      </c>
      <c r="M1332" s="27" t="s">
        <v>66</v>
      </c>
      <c r="N1332" s="27">
        <v>9</v>
      </c>
      <c r="O1332" s="27" t="s">
        <v>53</v>
      </c>
      <c r="P1332" s="27" t="s">
        <v>57</v>
      </c>
      <c r="Q1332" s="27">
        <v>2016</v>
      </c>
      <c r="R1332" s="27" t="s">
        <v>1268</v>
      </c>
      <c r="S1332" s="27" t="s">
        <v>53</v>
      </c>
      <c r="T1332" s="27"/>
      <c r="U1332" s="27"/>
      <c r="V1332" s="27" t="s">
        <v>1863</v>
      </c>
      <c r="W1332" s="27">
        <v>11.356109999999999</v>
      </c>
      <c r="X1332" s="27">
        <v>-84.094880000000003</v>
      </c>
      <c r="Y1332" s="27" t="s">
        <v>1983</v>
      </c>
      <c r="Z1332" s="27" t="s">
        <v>1979</v>
      </c>
      <c r="AA1332" s="27" t="s">
        <v>1929</v>
      </c>
      <c r="AB1332" s="28">
        <f t="shared" si="162"/>
        <v>86.051000000000002</v>
      </c>
      <c r="AC1332" s="28">
        <f ca="1">[3]!RandTruncNormal(AB1332,VLOOKUP(Y1332,$AZ$1:$BD$4,4,FALSE),0,VLOOKUP(Y1332,$AZ$1:$BD$4,5,FALSE))</f>
        <v>136.78399858778275</v>
      </c>
      <c r="AD1332" s="28">
        <f t="shared" si="163"/>
        <v>86.051000000000002</v>
      </c>
      <c r="AE1332" s="28">
        <f ca="1">[3]!RandTruncNormal(AD1332,VLOOKUP(Y1332,$AZ$1:$BD$4,4,FALSE),0,VLOOKUP(Y1332,$AZ$1:$BD$4,5,FALSE))</f>
        <v>82.432416956040896</v>
      </c>
      <c r="AF1332" s="29">
        <f t="shared" si="160"/>
        <v>0</v>
      </c>
      <c r="AG1332" s="29">
        <f t="shared" si="161"/>
        <v>0</v>
      </c>
      <c r="AH1332" s="28">
        <f t="shared" si="167"/>
        <v>0</v>
      </c>
      <c r="AI1332" s="28">
        <f t="shared" si="164"/>
        <v>0</v>
      </c>
      <c r="AJ1332" s="13">
        <f t="shared" ca="1" si="165"/>
        <v>-54.351581631741851</v>
      </c>
      <c r="AK1332" s="68">
        <v>1</v>
      </c>
      <c r="AL1332" s="68">
        <v>0</v>
      </c>
      <c r="AM1332" s="68" t="str">
        <f t="shared" si="166"/>
        <v>Anthropogenic_rivers</v>
      </c>
      <c r="AO1332" s="68"/>
      <c r="AP1332" s="68"/>
      <c r="AY1332" s="68"/>
      <c r="AZ1332" s="68"/>
    </row>
    <row r="1333" spans="1:52">
      <c r="A1333" s="27">
        <v>2980</v>
      </c>
      <c r="B1333" s="27" t="s">
        <v>1864</v>
      </c>
      <c r="C1333" s="27" t="s">
        <v>1164</v>
      </c>
      <c r="D1333" s="27">
        <v>12.07808</v>
      </c>
      <c r="E1333" s="27">
        <v>-84.052210000000002</v>
      </c>
      <c r="F1333" s="27" t="s">
        <v>65</v>
      </c>
      <c r="G1333" s="27">
        <v>5</v>
      </c>
      <c r="H1333" s="27" t="s">
        <v>53</v>
      </c>
      <c r="I1333" s="27" t="s">
        <v>54</v>
      </c>
      <c r="J1333" s="27">
        <v>2005</v>
      </c>
      <c r="K1333" s="27" t="s">
        <v>820</v>
      </c>
      <c r="L1333" s="27" t="s">
        <v>56</v>
      </c>
      <c r="M1333" s="27" t="s">
        <v>65</v>
      </c>
      <c r="N1333" s="27">
        <v>4</v>
      </c>
      <c r="O1333" s="27" t="s">
        <v>53</v>
      </c>
      <c r="P1333" s="27" t="s">
        <v>57</v>
      </c>
      <c r="Q1333" s="27">
        <v>2016</v>
      </c>
      <c r="R1333" s="27" t="s">
        <v>1865</v>
      </c>
      <c r="S1333" s="27" t="s">
        <v>53</v>
      </c>
      <c r="T1333" s="27"/>
      <c r="U1333" s="27"/>
      <c r="V1333" s="27" t="s">
        <v>1864</v>
      </c>
      <c r="W1333" s="27">
        <v>12.07808</v>
      </c>
      <c r="X1333" s="27">
        <v>-84.052210000000002</v>
      </c>
      <c r="Y1333" s="27" t="s">
        <v>1983</v>
      </c>
      <c r="Z1333" s="27" t="s">
        <v>1977</v>
      </c>
      <c r="AA1333" s="27" t="s">
        <v>1928</v>
      </c>
      <c r="AB1333" s="28">
        <f t="shared" si="162"/>
        <v>57.815444444444445</v>
      </c>
      <c r="AC1333" s="28">
        <f ca="1">[3]!RandTruncNormal(AB1333,VLOOKUP(Y1333,$AZ$1:$BD$4,4,FALSE),0,VLOOKUP(Y1333,$AZ$1:$BD$4,5,FALSE))</f>
        <v>31.12950798306338</v>
      </c>
      <c r="AD1333" s="28">
        <f t="shared" si="163"/>
        <v>50.756555555555551</v>
      </c>
      <c r="AE1333" s="28">
        <f ca="1">[3]!RandTruncNormal(AD1333,VLOOKUP(Y1333,$AZ$1:$BD$4,4,FALSE),0,VLOOKUP(Y1333,$AZ$1:$BD$4,5,FALSE))</f>
        <v>50.239303630260565</v>
      </c>
      <c r="AF1333" s="29">
        <f t="shared" si="160"/>
        <v>-0.1111111111111111</v>
      </c>
      <c r="AG1333" s="29">
        <f t="shared" si="161"/>
        <v>0</v>
      </c>
      <c r="AH1333" s="28">
        <f t="shared" si="167"/>
        <v>0</v>
      </c>
      <c r="AI1333" s="28">
        <f t="shared" si="164"/>
        <v>-7.0588888888888883</v>
      </c>
      <c r="AJ1333" s="13">
        <f t="shared" ca="1" si="165"/>
        <v>19.109795647197185</v>
      </c>
      <c r="AK1333" s="68">
        <v>0</v>
      </c>
      <c r="AL1333" s="68">
        <v>1</v>
      </c>
      <c r="AM1333" s="68" t="str">
        <f t="shared" si="166"/>
        <v>Anthopogenic_roads</v>
      </c>
      <c r="AO1333" s="68"/>
      <c r="AP1333" s="68"/>
      <c r="AY1333" s="68"/>
      <c r="AZ1333" s="68"/>
    </row>
    <row r="1334" spans="1:52">
      <c r="A1334" s="27">
        <v>2981</v>
      </c>
      <c r="B1334" s="27" t="s">
        <v>1866</v>
      </c>
      <c r="C1334" s="27" t="s">
        <v>1164</v>
      </c>
      <c r="D1334" s="27">
        <v>13.73555</v>
      </c>
      <c r="E1334" s="27">
        <v>-85.70984</v>
      </c>
      <c r="F1334" s="27" t="s">
        <v>66</v>
      </c>
      <c r="G1334" s="27">
        <v>9</v>
      </c>
      <c r="H1334" s="27" t="s">
        <v>53</v>
      </c>
      <c r="I1334" s="27" t="s">
        <v>54</v>
      </c>
      <c r="J1334" s="27">
        <v>2005</v>
      </c>
      <c r="K1334" s="27" t="s">
        <v>1110</v>
      </c>
      <c r="L1334" s="27" t="s">
        <v>56</v>
      </c>
      <c r="M1334" s="27" t="s">
        <v>66</v>
      </c>
      <c r="N1334" s="27">
        <v>9</v>
      </c>
      <c r="O1334" s="27" t="s">
        <v>53</v>
      </c>
      <c r="P1334" s="27" t="s">
        <v>57</v>
      </c>
      <c r="Q1334" s="27">
        <v>2016</v>
      </c>
      <c r="R1334" s="27" t="s">
        <v>1339</v>
      </c>
      <c r="S1334" s="27" t="s">
        <v>53</v>
      </c>
      <c r="T1334" s="27"/>
      <c r="U1334" s="27"/>
      <c r="V1334" s="27" t="s">
        <v>1866</v>
      </c>
      <c r="W1334" s="27">
        <v>13.73555</v>
      </c>
      <c r="X1334" s="27">
        <v>-85.70984</v>
      </c>
      <c r="Y1334" s="27" t="s">
        <v>1983</v>
      </c>
      <c r="Z1334" s="27" t="s">
        <v>1979</v>
      </c>
      <c r="AA1334" s="27" t="s">
        <v>1929</v>
      </c>
      <c r="AB1334" s="28">
        <f t="shared" si="162"/>
        <v>86.051000000000002</v>
      </c>
      <c r="AC1334" s="28">
        <f ca="1">[3]!RandTruncNormal(AB1334,VLOOKUP(Y1334,$AZ$1:$BD$4,4,FALSE),0,VLOOKUP(Y1334,$AZ$1:$BD$4,5,FALSE))</f>
        <v>80.629275674946996</v>
      </c>
      <c r="AD1334" s="28">
        <f t="shared" si="163"/>
        <v>86.051000000000002</v>
      </c>
      <c r="AE1334" s="28">
        <f ca="1">[3]!RandTruncNormal(AD1334,VLOOKUP(Y1334,$AZ$1:$BD$4,4,FALSE),0,VLOOKUP(Y1334,$AZ$1:$BD$4,5,FALSE))</f>
        <v>102.50477947832823</v>
      </c>
      <c r="AF1334" s="29">
        <f t="shared" si="160"/>
        <v>0</v>
      </c>
      <c r="AG1334" s="29">
        <f t="shared" si="161"/>
        <v>0</v>
      </c>
      <c r="AH1334" s="28">
        <f t="shared" si="167"/>
        <v>0</v>
      </c>
      <c r="AI1334" s="28">
        <f t="shared" si="164"/>
        <v>0</v>
      </c>
      <c r="AJ1334" s="13">
        <f t="shared" ca="1" si="165"/>
        <v>21.875503803381235</v>
      </c>
      <c r="AK1334" s="68">
        <v>1</v>
      </c>
      <c r="AL1334" s="68">
        <v>0</v>
      </c>
      <c r="AM1334" s="68" t="str">
        <f t="shared" si="166"/>
        <v>Anthropogenic_rivers</v>
      </c>
      <c r="AO1334" s="68"/>
      <c r="AP1334" s="68"/>
      <c r="AY1334" s="68"/>
      <c r="AZ1334" s="68"/>
    </row>
    <row r="1335" spans="1:52">
      <c r="A1335" s="27">
        <v>2983</v>
      </c>
      <c r="B1335" s="27" t="s">
        <v>1867</v>
      </c>
      <c r="C1335" s="27" t="s">
        <v>1164</v>
      </c>
      <c r="D1335" s="27">
        <v>13.56549</v>
      </c>
      <c r="E1335" s="27">
        <v>-84.052419999999998</v>
      </c>
      <c r="F1335" s="27" t="s">
        <v>70</v>
      </c>
      <c r="G1335" s="27">
        <v>9</v>
      </c>
      <c r="H1335" s="27" t="s">
        <v>53</v>
      </c>
      <c r="I1335" s="27" t="s">
        <v>54</v>
      </c>
      <c r="J1335" s="27">
        <v>2005</v>
      </c>
      <c r="K1335" s="27" t="s">
        <v>1310</v>
      </c>
      <c r="L1335" s="27" t="s">
        <v>56</v>
      </c>
      <c r="M1335" s="27" t="s">
        <v>70</v>
      </c>
      <c r="N1335" s="27">
        <v>9</v>
      </c>
      <c r="O1335" s="27" t="s">
        <v>53</v>
      </c>
      <c r="P1335" s="27" t="s">
        <v>57</v>
      </c>
      <c r="Q1335" s="27">
        <v>2016</v>
      </c>
      <c r="R1335" s="27" t="s">
        <v>1438</v>
      </c>
      <c r="S1335" s="27" t="s">
        <v>53</v>
      </c>
      <c r="T1335" s="27"/>
      <c r="U1335" s="27"/>
      <c r="V1335" s="27" t="s">
        <v>1867</v>
      </c>
      <c r="W1335" s="27">
        <v>13.56549</v>
      </c>
      <c r="X1335" s="27">
        <v>-84.052419999999998</v>
      </c>
      <c r="Y1335" s="27" t="s">
        <v>1976</v>
      </c>
      <c r="Z1335" s="27" t="s">
        <v>1979</v>
      </c>
      <c r="AA1335" s="27" t="s">
        <v>1929</v>
      </c>
      <c r="AB1335" s="28">
        <f t="shared" si="162"/>
        <v>34.963299999999997</v>
      </c>
      <c r="AC1335" s="28">
        <f ca="1">[3]!RandTruncNormal(AB1335,VLOOKUP(Y1335,$AZ$1:$BD$4,4,FALSE),0,VLOOKUP(Y1335,$AZ$1:$BD$4,5,FALSE))</f>
        <v>22.273799851302822</v>
      </c>
      <c r="AD1335" s="28">
        <f t="shared" si="163"/>
        <v>34.963299999999997</v>
      </c>
      <c r="AE1335" s="28">
        <f ca="1">[3]!RandTruncNormal(AD1335,VLOOKUP(Y1335,$AZ$1:$BD$4,4,FALSE),0,VLOOKUP(Y1335,$AZ$1:$BD$4,5,FALSE))</f>
        <v>39.733565376581687</v>
      </c>
      <c r="AF1335" s="29">
        <f t="shared" si="160"/>
        <v>0</v>
      </c>
      <c r="AG1335" s="29">
        <f t="shared" si="161"/>
        <v>0</v>
      </c>
      <c r="AH1335" s="28">
        <f t="shared" si="167"/>
        <v>0</v>
      </c>
      <c r="AI1335" s="28">
        <f t="shared" si="164"/>
        <v>0</v>
      </c>
      <c r="AJ1335" s="13">
        <f t="shared" ca="1" si="165"/>
        <v>17.459765525278865</v>
      </c>
      <c r="AK1335" s="68">
        <v>0</v>
      </c>
      <c r="AL1335" s="68">
        <v>0</v>
      </c>
      <c r="AM1335" s="68" t="str">
        <f t="shared" si="166"/>
        <v>Non-Anthropogenic</v>
      </c>
      <c r="AO1335" s="68"/>
      <c r="AP1335" s="68"/>
      <c r="AY1335" s="68"/>
      <c r="AZ1335" s="68"/>
    </row>
    <row r="1336" spans="1:52">
      <c r="A1336" s="27">
        <v>2984</v>
      </c>
      <c r="B1336" s="27" t="s">
        <v>1868</v>
      </c>
      <c r="C1336" s="27" t="s">
        <v>1164</v>
      </c>
      <c r="D1336" s="27">
        <v>13.56555</v>
      </c>
      <c r="E1336" s="27">
        <v>-84.307410000000004</v>
      </c>
      <c r="F1336" s="27" t="s">
        <v>68</v>
      </c>
      <c r="G1336" s="27">
        <v>6</v>
      </c>
      <c r="H1336" s="27" t="s">
        <v>56</v>
      </c>
      <c r="I1336" s="27" t="s">
        <v>54</v>
      </c>
      <c r="J1336" s="27">
        <v>2005</v>
      </c>
      <c r="K1336" s="27" t="s">
        <v>1294</v>
      </c>
      <c r="L1336" s="27" t="s">
        <v>56</v>
      </c>
      <c r="M1336" s="27" t="s">
        <v>68</v>
      </c>
      <c r="N1336" s="27">
        <v>5</v>
      </c>
      <c r="O1336" s="27" t="s">
        <v>53</v>
      </c>
      <c r="P1336" s="27" t="s">
        <v>57</v>
      </c>
      <c r="Q1336" s="27">
        <v>2016</v>
      </c>
      <c r="R1336" s="27" t="s">
        <v>747</v>
      </c>
      <c r="S1336" s="27" t="s">
        <v>53</v>
      </c>
      <c r="T1336" s="27"/>
      <c r="U1336" s="27"/>
      <c r="V1336" s="27" t="s">
        <v>1868</v>
      </c>
      <c r="W1336" s="27">
        <v>13.56555</v>
      </c>
      <c r="X1336" s="27">
        <v>-84.307410000000004</v>
      </c>
      <c r="Y1336" s="27" t="s">
        <v>1976</v>
      </c>
      <c r="Z1336" s="27" t="s">
        <v>1977</v>
      </c>
      <c r="AA1336" s="27" t="s">
        <v>1928</v>
      </c>
      <c r="AB1336" s="28">
        <f t="shared" si="162"/>
        <v>23.308866666666663</v>
      </c>
      <c r="AC1336" s="28">
        <f ca="1">[3]!RandTruncNormal(AB1336,VLOOKUP(Y1336,$AZ$1:$BD$4,4,FALSE),0,VLOOKUP(Y1336,$AZ$1:$BD$4,5,FALSE))</f>
        <v>13.319563189135403</v>
      </c>
      <c r="AD1336" s="28">
        <f t="shared" si="163"/>
        <v>19.424055555555555</v>
      </c>
      <c r="AE1336" s="28">
        <f ca="1">[3]!RandTruncNormal(AD1336,VLOOKUP(Y1336,$AZ$1:$BD$4,4,FALSE),0,VLOOKUP(Y1336,$AZ$1:$BD$4,5,FALSE))</f>
        <v>10.254938706726712</v>
      </c>
      <c r="AF1336" s="29">
        <f t="shared" si="160"/>
        <v>-0.1111111111111111</v>
      </c>
      <c r="AG1336" s="29">
        <f t="shared" si="161"/>
        <v>0</v>
      </c>
      <c r="AH1336" s="28">
        <f t="shared" si="167"/>
        <v>0</v>
      </c>
      <c r="AI1336" s="28">
        <f t="shared" si="164"/>
        <v>-3.8848111111111105</v>
      </c>
      <c r="AJ1336" s="13">
        <f t="shared" ca="1" si="165"/>
        <v>-3.064624482408691</v>
      </c>
      <c r="AK1336" s="68">
        <v>0</v>
      </c>
      <c r="AL1336" s="68">
        <v>1</v>
      </c>
      <c r="AM1336" s="68" t="str">
        <f t="shared" si="166"/>
        <v>Anthopogenic_roads</v>
      </c>
      <c r="AO1336" s="68"/>
      <c r="AP1336" s="68"/>
      <c r="AY1336" s="68"/>
      <c r="AZ1336" s="68"/>
    </row>
    <row r="1337" spans="1:52">
      <c r="A1337" s="27">
        <v>2985</v>
      </c>
      <c r="B1337" s="27" t="s">
        <v>1869</v>
      </c>
      <c r="C1337" s="27" t="s">
        <v>1164</v>
      </c>
      <c r="D1337" s="27">
        <v>13.565580000000001</v>
      </c>
      <c r="E1337" s="27">
        <v>-84.56241</v>
      </c>
      <c r="F1337" s="27" t="s">
        <v>66</v>
      </c>
      <c r="G1337" s="27">
        <v>8</v>
      </c>
      <c r="H1337" s="27" t="s">
        <v>53</v>
      </c>
      <c r="I1337" s="27" t="s">
        <v>54</v>
      </c>
      <c r="J1337" s="27">
        <v>2005</v>
      </c>
      <c r="K1337" s="27" t="s">
        <v>1294</v>
      </c>
      <c r="L1337" s="27" t="s">
        <v>56</v>
      </c>
      <c r="M1337" s="27" t="s">
        <v>66</v>
      </c>
      <c r="N1337" s="27">
        <v>7</v>
      </c>
      <c r="O1337" s="27" t="s">
        <v>53</v>
      </c>
      <c r="P1337" s="27" t="s">
        <v>57</v>
      </c>
      <c r="Q1337" s="27">
        <v>2016</v>
      </c>
      <c r="R1337" s="27" t="s">
        <v>1440</v>
      </c>
      <c r="S1337" s="27" t="s">
        <v>53</v>
      </c>
      <c r="T1337" s="27"/>
      <c r="U1337" s="27"/>
      <c r="V1337" s="27" t="s">
        <v>1869</v>
      </c>
      <c r="W1337" s="27">
        <v>13.565580000000001</v>
      </c>
      <c r="X1337" s="27">
        <v>-84.56241</v>
      </c>
      <c r="Y1337" s="27" t="s">
        <v>1983</v>
      </c>
      <c r="Z1337" s="27" t="s">
        <v>1977</v>
      </c>
      <c r="AA1337" s="27" t="s">
        <v>1929</v>
      </c>
      <c r="AB1337" s="28">
        <f t="shared" si="162"/>
        <v>78.992111111111114</v>
      </c>
      <c r="AC1337" s="28">
        <f ca="1">[3]!RandTruncNormal(AB1337,VLOOKUP(Y1337,$AZ$1:$BD$4,4,FALSE),0,VLOOKUP(Y1337,$AZ$1:$BD$4,5,FALSE))</f>
        <v>94.955240222587733</v>
      </c>
      <c r="AD1337" s="28">
        <f t="shared" si="163"/>
        <v>71.933222222222227</v>
      </c>
      <c r="AE1337" s="28">
        <f ca="1">[3]!RandTruncNormal(AD1337,VLOOKUP(Y1337,$AZ$1:$BD$4,4,FALSE),0,VLOOKUP(Y1337,$AZ$1:$BD$4,5,FALSE))</f>
        <v>61.826430864325879</v>
      </c>
      <c r="AF1337" s="29">
        <f t="shared" si="160"/>
        <v>-0.1111111111111111</v>
      </c>
      <c r="AG1337" s="29">
        <f t="shared" si="161"/>
        <v>0</v>
      </c>
      <c r="AH1337" s="28">
        <f t="shared" si="167"/>
        <v>0</v>
      </c>
      <c r="AI1337" s="28">
        <f t="shared" si="164"/>
        <v>-7.0588888888888883</v>
      </c>
      <c r="AJ1337" s="13">
        <f t="shared" ca="1" si="165"/>
        <v>-33.128809358261854</v>
      </c>
      <c r="AK1337" s="68">
        <v>0</v>
      </c>
      <c r="AL1337" s="68">
        <v>0</v>
      </c>
      <c r="AM1337" s="68" t="str">
        <f t="shared" si="166"/>
        <v>Non-Anthropogenic</v>
      </c>
      <c r="AO1337" s="68"/>
      <c r="AP1337" s="68"/>
      <c r="AY1337" s="68"/>
      <c r="AZ1337" s="68"/>
    </row>
    <row r="1338" spans="1:52">
      <c r="A1338" s="27">
        <v>2987</v>
      </c>
      <c r="B1338" s="27" t="s">
        <v>1870</v>
      </c>
      <c r="C1338" s="27" t="s">
        <v>1164</v>
      </c>
      <c r="D1338" s="27">
        <v>13.565670000000001</v>
      </c>
      <c r="E1338" s="27">
        <v>-85.072410000000005</v>
      </c>
      <c r="F1338" s="27" t="s">
        <v>66</v>
      </c>
      <c r="G1338" s="27">
        <v>8</v>
      </c>
      <c r="H1338" s="27" t="s">
        <v>53</v>
      </c>
      <c r="I1338" s="27" t="s">
        <v>54</v>
      </c>
      <c r="J1338" s="27">
        <v>2005</v>
      </c>
      <c r="K1338" s="27" t="s">
        <v>1294</v>
      </c>
      <c r="L1338" s="27" t="s">
        <v>56</v>
      </c>
      <c r="M1338" s="27" t="s">
        <v>65</v>
      </c>
      <c r="N1338" s="27">
        <v>5</v>
      </c>
      <c r="O1338" s="27" t="s">
        <v>53</v>
      </c>
      <c r="P1338" s="27" t="s">
        <v>57</v>
      </c>
      <c r="Q1338" s="27">
        <v>2016</v>
      </c>
      <c r="R1338" s="27" t="s">
        <v>1451</v>
      </c>
      <c r="S1338" s="27" t="s">
        <v>53</v>
      </c>
      <c r="T1338" s="27"/>
      <c r="U1338" s="27"/>
      <c r="V1338" s="27" t="s">
        <v>1870</v>
      </c>
      <c r="W1338" s="27">
        <v>13.565670000000001</v>
      </c>
      <c r="X1338" s="27">
        <v>-85.072410000000005</v>
      </c>
      <c r="Y1338" s="27" t="s">
        <v>1983</v>
      </c>
      <c r="Z1338" s="27" t="s">
        <v>1977</v>
      </c>
      <c r="AA1338" s="27" t="s">
        <v>1928</v>
      </c>
      <c r="AB1338" s="28">
        <f t="shared" si="162"/>
        <v>78.992111111111114</v>
      </c>
      <c r="AC1338" s="28">
        <f ca="1">[3]!RandTruncNormal(AB1338,VLOOKUP(Y1338,$AZ$1:$BD$4,4,FALSE),0,VLOOKUP(Y1338,$AZ$1:$BD$4,5,FALSE))</f>
        <v>133.23190072036556</v>
      </c>
      <c r="AD1338" s="28">
        <f t="shared" si="163"/>
        <v>57.815444444444445</v>
      </c>
      <c r="AE1338" s="28">
        <f ca="1">[3]!RandTruncNormal(AD1338,VLOOKUP(Y1338,$AZ$1:$BD$4,4,FALSE),0,VLOOKUP(Y1338,$AZ$1:$BD$4,5,FALSE))</f>
        <v>23.501435991223342</v>
      </c>
      <c r="AF1338" s="29">
        <f t="shared" si="160"/>
        <v>-0.33333333333333331</v>
      </c>
      <c r="AG1338" s="29">
        <f t="shared" si="161"/>
        <v>-0.33333333333333331</v>
      </c>
      <c r="AH1338" s="28">
        <f t="shared" si="167"/>
        <v>-21.176666666666666</v>
      </c>
      <c r="AI1338" s="28">
        <f t="shared" si="164"/>
        <v>-21.176666666666666</v>
      </c>
      <c r="AJ1338" s="13">
        <f t="shared" ca="1" si="165"/>
        <v>-109.73046472914221</v>
      </c>
      <c r="AK1338" s="68">
        <v>0</v>
      </c>
      <c r="AL1338" s="68">
        <v>1</v>
      </c>
      <c r="AM1338" s="68" t="str">
        <f t="shared" si="166"/>
        <v>Anthopogenic_roads</v>
      </c>
      <c r="AO1338" s="68"/>
      <c r="AP1338" s="68"/>
      <c r="AY1338" s="68"/>
      <c r="AZ1338" s="68"/>
    </row>
    <row r="1339" spans="1:52">
      <c r="A1339" s="27">
        <v>2989</v>
      </c>
      <c r="B1339" s="27" t="s">
        <v>1871</v>
      </c>
      <c r="C1339" s="27" t="s">
        <v>1164</v>
      </c>
      <c r="D1339" s="27">
        <v>13.565720000000001</v>
      </c>
      <c r="E1339" s="27">
        <v>-85.32741</v>
      </c>
      <c r="F1339" s="27" t="s">
        <v>65</v>
      </c>
      <c r="G1339" s="27">
        <v>3</v>
      </c>
      <c r="H1339" s="27" t="s">
        <v>53</v>
      </c>
      <c r="I1339" s="27" t="s">
        <v>54</v>
      </c>
      <c r="J1339" s="27">
        <v>2005</v>
      </c>
      <c r="K1339" s="27" t="s">
        <v>1219</v>
      </c>
      <c r="L1339" s="27" t="s">
        <v>56</v>
      </c>
      <c r="M1339" s="27" t="s">
        <v>65</v>
      </c>
      <c r="N1339" s="27">
        <v>3</v>
      </c>
      <c r="O1339" s="27" t="s">
        <v>53</v>
      </c>
      <c r="P1339" s="27" t="s">
        <v>57</v>
      </c>
      <c r="Q1339" s="27">
        <v>2016</v>
      </c>
      <c r="R1339" s="27" t="s">
        <v>1861</v>
      </c>
      <c r="S1339" s="27" t="s">
        <v>53</v>
      </c>
      <c r="T1339" s="27"/>
      <c r="U1339" s="27"/>
      <c r="V1339" s="27" t="s">
        <v>1871</v>
      </c>
      <c r="W1339" s="27">
        <v>13.565720000000001</v>
      </c>
      <c r="X1339" s="27">
        <v>-85.32741</v>
      </c>
      <c r="Y1339" s="27" t="s">
        <v>1983</v>
      </c>
      <c r="Z1339" s="27" t="s">
        <v>1979</v>
      </c>
      <c r="AA1339" s="27" t="s">
        <v>1929</v>
      </c>
      <c r="AB1339" s="28">
        <f t="shared" si="162"/>
        <v>43.697666666666663</v>
      </c>
      <c r="AC1339" s="28">
        <f ca="1">[3]!RandTruncNormal(AB1339,VLOOKUP(Y1339,$AZ$1:$BD$4,4,FALSE),0,VLOOKUP(Y1339,$AZ$1:$BD$4,5,FALSE))</f>
        <v>36.112018279886954</v>
      </c>
      <c r="AD1339" s="28">
        <f t="shared" si="163"/>
        <v>43.697666666666663</v>
      </c>
      <c r="AE1339" s="28">
        <f ca="1">[3]!RandTruncNormal(AD1339,VLOOKUP(Y1339,$AZ$1:$BD$4,4,FALSE),0,VLOOKUP(Y1339,$AZ$1:$BD$4,5,FALSE))</f>
        <v>51.334208727667729</v>
      </c>
      <c r="AF1339" s="29">
        <f t="shared" si="160"/>
        <v>0</v>
      </c>
      <c r="AG1339" s="29">
        <f t="shared" si="161"/>
        <v>0</v>
      </c>
      <c r="AH1339" s="28">
        <f t="shared" si="167"/>
        <v>0</v>
      </c>
      <c r="AI1339" s="28">
        <f t="shared" si="164"/>
        <v>0</v>
      </c>
      <c r="AJ1339" s="13">
        <f t="shared" ca="1" si="165"/>
        <v>15.222190447780775</v>
      </c>
      <c r="AK1339" s="68">
        <v>1</v>
      </c>
      <c r="AL1339" s="68">
        <v>1</v>
      </c>
      <c r="AM1339" s="68" t="str">
        <f t="shared" si="166"/>
        <v>Anthropogenic_roads_rivers</v>
      </c>
      <c r="AO1339" s="68"/>
      <c r="AP1339" s="68"/>
      <c r="AY1339" s="68"/>
      <c r="AZ1339" s="68"/>
    </row>
    <row r="1340" spans="1:52">
      <c r="A1340" s="27">
        <v>2990</v>
      </c>
      <c r="B1340" s="27" t="s">
        <v>1872</v>
      </c>
      <c r="C1340" s="27" t="s">
        <v>1164</v>
      </c>
      <c r="D1340" s="27">
        <v>13.64987</v>
      </c>
      <c r="E1340" s="27">
        <v>-84.008889999999994</v>
      </c>
      <c r="F1340" s="27" t="s">
        <v>66</v>
      </c>
      <c r="G1340" s="27">
        <v>8</v>
      </c>
      <c r="H1340" s="27" t="s">
        <v>53</v>
      </c>
      <c r="I1340" s="27" t="s">
        <v>54</v>
      </c>
      <c r="J1340" s="27">
        <v>2005</v>
      </c>
      <c r="K1340" s="27" t="s">
        <v>1310</v>
      </c>
      <c r="L1340" s="27" t="s">
        <v>56</v>
      </c>
      <c r="M1340" s="27" t="s">
        <v>65</v>
      </c>
      <c r="N1340" s="27">
        <v>3</v>
      </c>
      <c r="O1340" s="27" t="s">
        <v>53</v>
      </c>
      <c r="P1340" s="27" t="s">
        <v>57</v>
      </c>
      <c r="Q1340" s="27">
        <v>2016</v>
      </c>
      <c r="R1340" s="27" t="s">
        <v>1438</v>
      </c>
      <c r="S1340" s="27" t="s">
        <v>53</v>
      </c>
      <c r="T1340" s="27"/>
      <c r="U1340" s="27"/>
      <c r="V1340" s="27" t="s">
        <v>1872</v>
      </c>
      <c r="W1340" s="27">
        <v>13.64987</v>
      </c>
      <c r="X1340" s="27">
        <v>-84.008889999999994</v>
      </c>
      <c r="Y1340" s="27" t="s">
        <v>1983</v>
      </c>
      <c r="Z1340" s="27" t="s">
        <v>1977</v>
      </c>
      <c r="AA1340" s="27" t="s">
        <v>1929</v>
      </c>
      <c r="AB1340" s="28">
        <f t="shared" si="162"/>
        <v>78.992111111111114</v>
      </c>
      <c r="AC1340" s="28">
        <f ca="1">[3]!RandTruncNormal(AB1340,VLOOKUP(Y1340,$AZ$1:$BD$4,4,FALSE),0,VLOOKUP(Y1340,$AZ$1:$BD$4,5,FALSE))</f>
        <v>103.05457903045165</v>
      </c>
      <c r="AD1340" s="28">
        <f t="shared" si="163"/>
        <v>43.697666666666663</v>
      </c>
      <c r="AE1340" s="28">
        <f ca="1">[3]!RandTruncNormal(AD1340,VLOOKUP(Y1340,$AZ$1:$BD$4,4,FALSE),0,VLOOKUP(Y1340,$AZ$1:$BD$4,5,FALSE))</f>
        <v>62.091534429464204</v>
      </c>
      <c r="AF1340" s="29">
        <f t="shared" si="160"/>
        <v>-0.55555555555555558</v>
      </c>
      <c r="AG1340" s="29">
        <f t="shared" si="161"/>
        <v>-0.55555555555555558</v>
      </c>
      <c r="AH1340" s="28">
        <f t="shared" si="167"/>
        <v>-35.294444444444444</v>
      </c>
      <c r="AI1340" s="28">
        <f t="shared" si="164"/>
        <v>-35.294444444444444</v>
      </c>
      <c r="AJ1340" s="13">
        <f t="shared" ca="1" si="165"/>
        <v>-40.963044600987445</v>
      </c>
      <c r="AK1340" s="68">
        <v>0</v>
      </c>
      <c r="AL1340" s="68">
        <v>0</v>
      </c>
      <c r="AM1340" s="68" t="str">
        <f t="shared" si="166"/>
        <v>Non-Anthropogenic</v>
      </c>
      <c r="AO1340" s="68"/>
      <c r="AP1340" s="68"/>
      <c r="AY1340" s="68"/>
      <c r="AZ1340" s="68"/>
    </row>
    <row r="1341" spans="1:52">
      <c r="A1341" s="27">
        <v>2991</v>
      </c>
      <c r="B1341" s="27" t="s">
        <v>1873</v>
      </c>
      <c r="C1341" s="27" t="s">
        <v>1164</v>
      </c>
      <c r="D1341" s="27">
        <v>13.56575</v>
      </c>
      <c r="E1341" s="27">
        <v>-85.582409999999996</v>
      </c>
      <c r="F1341" s="27" t="s">
        <v>66</v>
      </c>
      <c r="G1341" s="27">
        <v>9</v>
      </c>
      <c r="H1341" s="27" t="s">
        <v>53</v>
      </c>
      <c r="I1341" s="27" t="s">
        <v>54</v>
      </c>
      <c r="J1341" s="27">
        <v>2005</v>
      </c>
      <c r="K1341" s="27" t="s">
        <v>1110</v>
      </c>
      <c r="L1341" s="27" t="s">
        <v>56</v>
      </c>
      <c r="M1341" s="27" t="s">
        <v>66</v>
      </c>
      <c r="N1341" s="27">
        <v>9</v>
      </c>
      <c r="O1341" s="27" t="s">
        <v>53</v>
      </c>
      <c r="P1341" s="27" t="s">
        <v>57</v>
      </c>
      <c r="Q1341" s="27">
        <v>2016</v>
      </c>
      <c r="R1341" s="27" t="s">
        <v>1443</v>
      </c>
      <c r="S1341" s="27" t="s">
        <v>53</v>
      </c>
      <c r="T1341" s="27"/>
      <c r="U1341" s="27"/>
      <c r="V1341" s="27" t="s">
        <v>1873</v>
      </c>
      <c r="W1341" s="27">
        <v>13.56575</v>
      </c>
      <c r="X1341" s="27">
        <v>-85.582409999999996</v>
      </c>
      <c r="Y1341" s="27" t="s">
        <v>1983</v>
      </c>
      <c r="Z1341" s="27" t="s">
        <v>1979</v>
      </c>
      <c r="AA1341" s="27" t="s">
        <v>1928</v>
      </c>
      <c r="AB1341" s="28">
        <f t="shared" si="162"/>
        <v>86.051000000000002</v>
      </c>
      <c r="AC1341" s="28">
        <f ca="1">[3]!RandTruncNormal(AB1341,VLOOKUP(Y1341,$AZ$1:$BD$4,4,FALSE),0,VLOOKUP(Y1341,$AZ$1:$BD$4,5,FALSE))</f>
        <v>74.718983640140522</v>
      </c>
      <c r="AD1341" s="28">
        <f t="shared" si="163"/>
        <v>86.051000000000002</v>
      </c>
      <c r="AE1341" s="28">
        <f ca="1">[3]!RandTruncNormal(AD1341,VLOOKUP(Y1341,$AZ$1:$BD$4,4,FALSE),0,VLOOKUP(Y1341,$AZ$1:$BD$4,5,FALSE))</f>
        <v>105.03999436041005</v>
      </c>
      <c r="AF1341" s="29">
        <f t="shared" si="160"/>
        <v>0</v>
      </c>
      <c r="AG1341" s="29">
        <f t="shared" si="161"/>
        <v>0</v>
      </c>
      <c r="AH1341" s="28">
        <f t="shared" si="167"/>
        <v>0</v>
      </c>
      <c r="AI1341" s="28">
        <f t="shared" si="164"/>
        <v>0</v>
      </c>
      <c r="AJ1341" s="13">
        <f t="shared" ca="1" si="165"/>
        <v>30.321010720269527</v>
      </c>
      <c r="AK1341" s="68">
        <v>0</v>
      </c>
      <c r="AL1341" s="68">
        <v>1</v>
      </c>
      <c r="AM1341" s="68" t="str">
        <f t="shared" si="166"/>
        <v>Anthopogenic_roads</v>
      </c>
      <c r="AO1341" s="68"/>
      <c r="AP1341" s="68"/>
      <c r="AY1341" s="68"/>
      <c r="AZ1341" s="68"/>
    </row>
    <row r="1342" spans="1:52">
      <c r="A1342" s="27">
        <v>2992</v>
      </c>
      <c r="B1342" s="27" t="s">
        <v>1874</v>
      </c>
      <c r="C1342" s="27" t="s">
        <v>1164</v>
      </c>
      <c r="D1342" s="27">
        <v>13.65089</v>
      </c>
      <c r="E1342" s="27">
        <v>-84.263909999999996</v>
      </c>
      <c r="F1342" s="27" t="s">
        <v>70</v>
      </c>
      <c r="G1342" s="27">
        <v>9</v>
      </c>
      <c r="H1342" s="27" t="s">
        <v>53</v>
      </c>
      <c r="I1342" s="27" t="s">
        <v>54</v>
      </c>
      <c r="J1342" s="27">
        <v>2005</v>
      </c>
      <c r="K1342" s="27" t="s">
        <v>1219</v>
      </c>
      <c r="L1342" s="27" t="s">
        <v>56</v>
      </c>
      <c r="M1342" s="27" t="s">
        <v>70</v>
      </c>
      <c r="N1342" s="27">
        <v>9</v>
      </c>
      <c r="O1342" s="27" t="s">
        <v>56</v>
      </c>
      <c r="P1342" s="27" t="s">
        <v>60</v>
      </c>
      <c r="Q1342" s="27">
        <v>2015</v>
      </c>
      <c r="R1342" s="27"/>
      <c r="S1342" s="27" t="s">
        <v>53</v>
      </c>
      <c r="T1342" s="27"/>
      <c r="U1342" s="27"/>
      <c r="V1342" s="27" t="s">
        <v>1874</v>
      </c>
      <c r="W1342" s="27">
        <v>13.65089</v>
      </c>
      <c r="X1342" s="27">
        <v>-84.263909999999996</v>
      </c>
      <c r="Y1342" s="27" t="s">
        <v>1976</v>
      </c>
      <c r="Z1342" s="27" t="s">
        <v>1979</v>
      </c>
      <c r="AA1342" s="27" t="s">
        <v>1928</v>
      </c>
      <c r="AB1342" s="28">
        <f t="shared" si="162"/>
        <v>34.963299999999997</v>
      </c>
      <c r="AC1342" s="28">
        <f ca="1">[3]!RandTruncNormal(AB1342,VLOOKUP(Y1342,$AZ$1:$BD$4,4,FALSE),0,VLOOKUP(Y1342,$AZ$1:$BD$4,5,FALSE))</f>
        <v>23.250068184902503</v>
      </c>
      <c r="AD1342" s="28">
        <f t="shared" si="163"/>
        <v>34.963299999999997</v>
      </c>
      <c r="AE1342" s="28">
        <f ca="1">[3]!RandTruncNormal(AD1342,VLOOKUP(Y1342,$AZ$1:$BD$4,4,FALSE),0,VLOOKUP(Y1342,$AZ$1:$BD$4,5,FALSE))</f>
        <v>67.876703226612705</v>
      </c>
      <c r="AF1342" s="29">
        <f t="shared" si="160"/>
        <v>0</v>
      </c>
      <c r="AG1342" s="29">
        <f t="shared" si="161"/>
        <v>0</v>
      </c>
      <c r="AH1342" s="28">
        <f t="shared" si="167"/>
        <v>0</v>
      </c>
      <c r="AI1342" s="28">
        <f t="shared" si="164"/>
        <v>0</v>
      </c>
      <c r="AJ1342" s="13">
        <f t="shared" ca="1" si="165"/>
        <v>44.626635041710202</v>
      </c>
      <c r="AK1342" s="68">
        <v>0</v>
      </c>
      <c r="AL1342" s="68">
        <v>1</v>
      </c>
      <c r="AM1342" s="68" t="str">
        <f t="shared" si="166"/>
        <v>Anthopogenic_roads</v>
      </c>
      <c r="AO1342" s="68"/>
      <c r="AP1342" s="68"/>
      <c r="AY1342" s="68"/>
      <c r="AZ1342" s="68"/>
    </row>
    <row r="1343" spans="1:52">
      <c r="A1343" s="27">
        <v>2994</v>
      </c>
      <c r="B1343" s="27" t="s">
        <v>1875</v>
      </c>
      <c r="C1343" s="27" t="s">
        <v>1164</v>
      </c>
      <c r="D1343" s="27">
        <v>13.650080000000001</v>
      </c>
      <c r="E1343" s="27">
        <v>-84.519049999999993</v>
      </c>
      <c r="F1343" s="27" t="s">
        <v>66</v>
      </c>
      <c r="G1343" s="27">
        <v>9</v>
      </c>
      <c r="H1343" s="27" t="s">
        <v>53</v>
      </c>
      <c r="I1343" s="27" t="s">
        <v>54</v>
      </c>
      <c r="J1343" s="27">
        <v>2005</v>
      </c>
      <c r="K1343" s="27" t="s">
        <v>1110</v>
      </c>
      <c r="L1343" s="27" t="s">
        <v>56</v>
      </c>
      <c r="M1343" s="27" t="s">
        <v>66</v>
      </c>
      <c r="N1343" s="27">
        <v>8</v>
      </c>
      <c r="O1343" s="27" t="s">
        <v>53</v>
      </c>
      <c r="P1343" s="27" t="s">
        <v>57</v>
      </c>
      <c r="Q1343" s="27">
        <v>2016</v>
      </c>
      <c r="R1343" s="27" t="s">
        <v>745</v>
      </c>
      <c r="S1343" s="27" t="s">
        <v>53</v>
      </c>
      <c r="T1343" s="27"/>
      <c r="U1343" s="27"/>
      <c r="V1343" s="27" t="s">
        <v>1875</v>
      </c>
      <c r="W1343" s="27">
        <v>13.650080000000001</v>
      </c>
      <c r="X1343" s="27">
        <v>-84.519049999999993</v>
      </c>
      <c r="Y1343" s="27" t="s">
        <v>1983</v>
      </c>
      <c r="Z1343" s="27" t="s">
        <v>1977</v>
      </c>
      <c r="AA1343" s="27" t="s">
        <v>1929</v>
      </c>
      <c r="AB1343" s="28">
        <f t="shared" si="162"/>
        <v>86.051000000000002</v>
      </c>
      <c r="AC1343" s="28">
        <f ca="1">[3]!RandTruncNormal(AB1343,VLOOKUP(Y1343,$AZ$1:$BD$4,4,FALSE),0,VLOOKUP(Y1343,$AZ$1:$BD$4,5,FALSE))</f>
        <v>29.583696144447135</v>
      </c>
      <c r="AD1343" s="28">
        <f t="shared" si="163"/>
        <v>78.992111111111114</v>
      </c>
      <c r="AE1343" s="28">
        <f ca="1">[3]!RandTruncNormal(AD1343,VLOOKUP(Y1343,$AZ$1:$BD$4,4,FALSE),0,VLOOKUP(Y1343,$AZ$1:$BD$4,5,FALSE))</f>
        <v>67.179137730398907</v>
      </c>
      <c r="AF1343" s="29">
        <f t="shared" si="160"/>
        <v>-0.1111111111111111</v>
      </c>
      <c r="AG1343" s="29">
        <f t="shared" si="161"/>
        <v>0</v>
      </c>
      <c r="AH1343" s="28">
        <f t="shared" si="167"/>
        <v>0</v>
      </c>
      <c r="AI1343" s="28">
        <f t="shared" si="164"/>
        <v>-7.0588888888888883</v>
      </c>
      <c r="AJ1343" s="13">
        <f t="shared" ca="1" si="165"/>
        <v>37.595441585951775</v>
      </c>
      <c r="AK1343" s="68">
        <v>0</v>
      </c>
      <c r="AL1343" s="68">
        <v>0</v>
      </c>
      <c r="AM1343" s="68" t="str">
        <f t="shared" si="166"/>
        <v>Non-Anthropogenic</v>
      </c>
      <c r="AO1343" s="68"/>
      <c r="AP1343" s="68"/>
      <c r="AY1343" s="68"/>
      <c r="AZ1343" s="68"/>
    </row>
    <row r="1344" spans="1:52">
      <c r="A1344" s="27">
        <v>2995</v>
      </c>
      <c r="B1344" s="27" t="s">
        <v>1876</v>
      </c>
      <c r="C1344" s="27" t="s">
        <v>1164</v>
      </c>
      <c r="D1344" s="27">
        <v>13.48034</v>
      </c>
      <c r="E1344" s="27">
        <v>-83.796319999999994</v>
      </c>
      <c r="F1344" s="27" t="s">
        <v>66</v>
      </c>
      <c r="G1344" s="27">
        <v>9</v>
      </c>
      <c r="H1344" s="27" t="s">
        <v>53</v>
      </c>
      <c r="I1344" s="27" t="s">
        <v>54</v>
      </c>
      <c r="J1344" s="27">
        <v>2005</v>
      </c>
      <c r="K1344" s="27" t="s">
        <v>1294</v>
      </c>
      <c r="L1344" s="27" t="s">
        <v>56</v>
      </c>
      <c r="M1344" s="27" t="s">
        <v>66</v>
      </c>
      <c r="N1344" s="27">
        <v>9</v>
      </c>
      <c r="O1344" s="27" t="s">
        <v>53</v>
      </c>
      <c r="P1344" s="27" t="s">
        <v>870</v>
      </c>
      <c r="Q1344" s="27">
        <v>2014</v>
      </c>
      <c r="R1344" s="27"/>
      <c r="S1344" s="27" t="s">
        <v>53</v>
      </c>
      <c r="T1344" s="27"/>
      <c r="U1344" s="27"/>
      <c r="V1344" s="27" t="s">
        <v>1876</v>
      </c>
      <c r="W1344" s="27">
        <v>13.48034</v>
      </c>
      <c r="X1344" s="27">
        <v>-83.796319999999994</v>
      </c>
      <c r="Y1344" s="27" t="s">
        <v>1983</v>
      </c>
      <c r="Z1344" s="27" t="s">
        <v>1979</v>
      </c>
      <c r="AA1344" s="27" t="s">
        <v>1929</v>
      </c>
      <c r="AB1344" s="28">
        <f t="shared" si="162"/>
        <v>86.051000000000002</v>
      </c>
      <c r="AC1344" s="28">
        <f ca="1">[3]!RandTruncNormal(AB1344,VLOOKUP(Y1344,$AZ$1:$BD$4,4,FALSE),0,VLOOKUP(Y1344,$AZ$1:$BD$4,5,FALSE))</f>
        <v>123.13610896726956</v>
      </c>
      <c r="AD1344" s="28">
        <f t="shared" si="163"/>
        <v>86.051000000000002</v>
      </c>
      <c r="AE1344" s="28">
        <f ca="1">[3]!RandTruncNormal(AD1344,VLOOKUP(Y1344,$AZ$1:$BD$4,4,FALSE),0,VLOOKUP(Y1344,$AZ$1:$BD$4,5,FALSE))</f>
        <v>60.513279049051363</v>
      </c>
      <c r="AF1344" s="29">
        <f t="shared" si="160"/>
        <v>0</v>
      </c>
      <c r="AG1344" s="29">
        <f t="shared" si="161"/>
        <v>0</v>
      </c>
      <c r="AH1344" s="28">
        <f t="shared" si="167"/>
        <v>0</v>
      </c>
      <c r="AI1344" s="28">
        <f t="shared" si="164"/>
        <v>0</v>
      </c>
      <c r="AJ1344" s="13">
        <f t="shared" ca="1" si="165"/>
        <v>-62.622829918218201</v>
      </c>
      <c r="AK1344" s="68">
        <v>0</v>
      </c>
      <c r="AL1344" s="68">
        <v>0</v>
      </c>
      <c r="AM1344" s="68" t="str">
        <f t="shared" si="166"/>
        <v>Non-Anthropogenic</v>
      </c>
      <c r="AO1344" s="68"/>
      <c r="AP1344" s="68"/>
      <c r="AY1344" s="68"/>
      <c r="AZ1344" s="68"/>
    </row>
    <row r="1345" spans="1:52">
      <c r="A1345" s="27">
        <v>2996</v>
      </c>
      <c r="B1345" s="27" t="s">
        <v>1877</v>
      </c>
      <c r="C1345" s="27" t="s">
        <v>1164</v>
      </c>
      <c r="D1345" s="27">
        <v>13.650919999999999</v>
      </c>
      <c r="E1345" s="27">
        <v>-84.774100000000004</v>
      </c>
      <c r="F1345" s="27" t="s">
        <v>65</v>
      </c>
      <c r="G1345" s="27">
        <v>3</v>
      </c>
      <c r="H1345" s="27" t="s">
        <v>53</v>
      </c>
      <c r="I1345" s="27" t="s">
        <v>54</v>
      </c>
      <c r="J1345" s="27">
        <v>2005</v>
      </c>
      <c r="K1345" s="27" t="s">
        <v>1294</v>
      </c>
      <c r="L1345" s="27" t="s">
        <v>56</v>
      </c>
      <c r="M1345" s="27" t="s">
        <v>65</v>
      </c>
      <c r="N1345" s="27">
        <v>3</v>
      </c>
      <c r="O1345" s="27" t="s">
        <v>53</v>
      </c>
      <c r="P1345" s="27" t="s">
        <v>870</v>
      </c>
      <c r="Q1345" s="27">
        <v>2016</v>
      </c>
      <c r="R1345" s="27" t="s">
        <v>1440</v>
      </c>
      <c r="S1345" s="27" t="s">
        <v>53</v>
      </c>
      <c r="T1345" s="27"/>
      <c r="U1345" s="27"/>
      <c r="V1345" s="27" t="s">
        <v>1877</v>
      </c>
      <c r="W1345" s="27">
        <v>13.650919999999999</v>
      </c>
      <c r="X1345" s="27">
        <v>-84.774100000000004</v>
      </c>
      <c r="Y1345" s="27" t="s">
        <v>1983</v>
      </c>
      <c r="Z1345" s="27" t="s">
        <v>1979</v>
      </c>
      <c r="AA1345" s="27" t="s">
        <v>1929</v>
      </c>
      <c r="AB1345" s="28">
        <f t="shared" si="162"/>
        <v>43.697666666666663</v>
      </c>
      <c r="AC1345" s="28">
        <f ca="1">[3]!RandTruncNormal(AB1345,VLOOKUP(Y1345,$AZ$1:$BD$4,4,FALSE),0,VLOOKUP(Y1345,$AZ$1:$BD$4,5,FALSE))</f>
        <v>125.03399620147609</v>
      </c>
      <c r="AD1345" s="28">
        <f t="shared" si="163"/>
        <v>43.697666666666663</v>
      </c>
      <c r="AE1345" s="28">
        <f ca="1">[3]!RandTruncNormal(AD1345,VLOOKUP(Y1345,$AZ$1:$BD$4,4,FALSE),0,VLOOKUP(Y1345,$AZ$1:$BD$4,5,FALSE))</f>
        <v>20.100288846223375</v>
      </c>
      <c r="AF1345" s="29">
        <f t="shared" si="160"/>
        <v>0</v>
      </c>
      <c r="AG1345" s="29">
        <f t="shared" si="161"/>
        <v>0</v>
      </c>
      <c r="AH1345" s="28">
        <f t="shared" si="167"/>
        <v>0</v>
      </c>
      <c r="AI1345" s="28">
        <f t="shared" si="164"/>
        <v>0</v>
      </c>
      <c r="AJ1345" s="13">
        <f t="shared" ca="1" si="165"/>
        <v>-104.93370735525271</v>
      </c>
      <c r="AK1345" s="68">
        <v>1</v>
      </c>
      <c r="AL1345" s="68">
        <v>0</v>
      </c>
      <c r="AM1345" s="68" t="str">
        <f t="shared" si="166"/>
        <v>Anthropogenic_rivers</v>
      </c>
      <c r="AO1345" s="68"/>
      <c r="AP1345" s="68"/>
      <c r="AY1345" s="68"/>
      <c r="AZ1345" s="68"/>
    </row>
    <row r="1346" spans="1:52">
      <c r="A1346" s="27">
        <v>2999</v>
      </c>
      <c r="B1346" s="27" t="s">
        <v>1878</v>
      </c>
      <c r="C1346" s="27" t="s">
        <v>1164</v>
      </c>
      <c r="D1346" s="27">
        <v>13.65028</v>
      </c>
      <c r="E1346" s="27">
        <v>-85.029210000000006</v>
      </c>
      <c r="F1346" s="27" t="s">
        <v>66</v>
      </c>
      <c r="G1346" s="27">
        <v>7</v>
      </c>
      <c r="H1346" s="27" t="s">
        <v>53</v>
      </c>
      <c r="I1346" s="27" t="s">
        <v>54</v>
      </c>
      <c r="J1346" s="27">
        <v>2003</v>
      </c>
      <c r="K1346" s="27" t="s">
        <v>1212</v>
      </c>
      <c r="L1346" s="27" t="s">
        <v>56</v>
      </c>
      <c r="M1346" s="27" t="s">
        <v>65</v>
      </c>
      <c r="N1346" s="27">
        <v>6</v>
      </c>
      <c r="O1346" s="27" t="s">
        <v>53</v>
      </c>
      <c r="P1346" s="27" t="s">
        <v>57</v>
      </c>
      <c r="Q1346" s="27">
        <v>2016</v>
      </c>
      <c r="R1346" s="27" t="s">
        <v>1858</v>
      </c>
      <c r="S1346" s="27" t="s">
        <v>53</v>
      </c>
      <c r="T1346" s="27"/>
      <c r="U1346" s="27"/>
      <c r="V1346" s="27" t="s">
        <v>1878</v>
      </c>
      <c r="W1346" s="27">
        <v>13.65028</v>
      </c>
      <c r="X1346" s="27">
        <v>-85.029210000000006</v>
      </c>
      <c r="Y1346" s="27" t="s">
        <v>1983</v>
      </c>
      <c r="Z1346" s="27" t="s">
        <v>1977</v>
      </c>
      <c r="AA1346" s="27" t="s">
        <v>1929</v>
      </c>
      <c r="AB1346" s="28">
        <f t="shared" si="162"/>
        <v>71.933222222222227</v>
      </c>
      <c r="AC1346" s="28">
        <f ca="1">[3]!RandTruncNormal(AB1346,VLOOKUP(Y1346,$AZ$1:$BD$4,4,FALSE),0,VLOOKUP(Y1346,$AZ$1:$BD$4,5,FALSE))</f>
        <v>101.97950234537443</v>
      </c>
      <c r="AD1346" s="28">
        <f t="shared" si="163"/>
        <v>64.87433333333334</v>
      </c>
      <c r="AE1346" s="28">
        <f ca="1">[3]!RandTruncNormal(AD1346,VLOOKUP(Y1346,$AZ$1:$BD$4,4,FALSE),0,VLOOKUP(Y1346,$AZ$1:$BD$4,5,FALSE))</f>
        <v>17.254016421576463</v>
      </c>
      <c r="AF1346" s="29">
        <f t="shared" ref="AF1346:AF1391" si="168">(N1346-G1346)/9</f>
        <v>-0.1111111111111111</v>
      </c>
      <c r="AG1346" s="29">
        <f t="shared" ref="AG1346:AG1391" si="169">+IF(OR(AF1346=1/9,AF1346=-1/9,AF1346=0),0,AF1346)</f>
        <v>0</v>
      </c>
      <c r="AH1346" s="28">
        <f t="shared" si="167"/>
        <v>0</v>
      </c>
      <c r="AI1346" s="28">
        <f t="shared" si="164"/>
        <v>-7.0588888888888883</v>
      </c>
      <c r="AJ1346" s="13">
        <f t="shared" ca="1" si="165"/>
        <v>-84.725485923797962</v>
      </c>
      <c r="AK1346" s="68">
        <v>0</v>
      </c>
      <c r="AL1346" s="68">
        <v>0</v>
      </c>
      <c r="AM1346" s="68" t="str">
        <f t="shared" si="166"/>
        <v>Non-Anthropogenic</v>
      </c>
      <c r="AO1346" s="68"/>
      <c r="AP1346" s="68"/>
      <c r="AY1346" s="68"/>
      <c r="AZ1346" s="68"/>
    </row>
    <row r="1347" spans="1:52">
      <c r="A1347" s="27">
        <v>3002</v>
      </c>
      <c r="B1347" s="27" t="s">
        <v>1879</v>
      </c>
      <c r="C1347" s="27" t="s">
        <v>1164</v>
      </c>
      <c r="D1347" s="27">
        <v>13.48052</v>
      </c>
      <c r="E1347" s="27">
        <v>-84.561580000000006</v>
      </c>
      <c r="F1347" s="27" t="s">
        <v>66</v>
      </c>
      <c r="G1347" s="27">
        <v>7</v>
      </c>
      <c r="H1347" s="27" t="s">
        <v>53</v>
      </c>
      <c r="I1347" s="27" t="s">
        <v>54</v>
      </c>
      <c r="J1347" s="27">
        <v>2003</v>
      </c>
      <c r="K1347" s="27" t="s">
        <v>1212</v>
      </c>
      <c r="L1347" s="27" t="s">
        <v>56</v>
      </c>
      <c r="M1347" s="27" t="s">
        <v>65</v>
      </c>
      <c r="N1347" s="27">
        <v>6</v>
      </c>
      <c r="O1347" s="27" t="s">
        <v>53</v>
      </c>
      <c r="P1347" s="27" t="s">
        <v>57</v>
      </c>
      <c r="Q1347" s="27">
        <v>2016</v>
      </c>
      <c r="R1347" s="27" t="s">
        <v>785</v>
      </c>
      <c r="S1347" s="27" t="s">
        <v>53</v>
      </c>
      <c r="T1347" s="27"/>
      <c r="U1347" s="27"/>
      <c r="V1347" s="27" t="s">
        <v>1879</v>
      </c>
      <c r="W1347" s="27">
        <v>13.48052</v>
      </c>
      <c r="X1347" s="27">
        <v>-84.561580000000006</v>
      </c>
      <c r="Y1347" s="27" t="s">
        <v>1983</v>
      </c>
      <c r="Z1347" s="27" t="s">
        <v>1977</v>
      </c>
      <c r="AA1347" s="27" t="s">
        <v>1928</v>
      </c>
      <c r="AB1347" s="28">
        <f t="shared" ref="AB1347:AB1391" si="170">VLOOKUP(Y1347,$AZ$1:$BD$4,2,FALSE)*(G1347/9)+VLOOKUP(Y1347,$AZ$1:$BD$4,3,FALSE)</f>
        <v>71.933222222222227</v>
      </c>
      <c r="AC1347" s="28">
        <f ca="1">[3]!RandTruncNormal(AB1347,VLOOKUP(Y1347,$AZ$1:$BD$4,4,FALSE),0,VLOOKUP(Y1347,$AZ$1:$BD$4,5,FALSE))</f>
        <v>37.745589468729484</v>
      </c>
      <c r="AD1347" s="28">
        <f t="shared" ref="AD1347:AD1391" si="171">VLOOKUP(Y1347,$AZ$1:$BD$4,2,FALSE)*(N1347/9)+VLOOKUP(Y1347,$AZ$1:$BD$4,3,FALSE)</f>
        <v>64.87433333333334</v>
      </c>
      <c r="AE1347" s="28">
        <f ca="1">[3]!RandTruncNormal(AD1347,VLOOKUP(Y1347,$AZ$1:$BD$4,4,FALSE),0,VLOOKUP(Y1347,$AZ$1:$BD$4,5,FALSE))</f>
        <v>82.568569954953475</v>
      </c>
      <c r="AF1347" s="29">
        <f t="shared" si="168"/>
        <v>-0.1111111111111111</v>
      </c>
      <c r="AG1347" s="29">
        <f t="shared" si="169"/>
        <v>0</v>
      </c>
      <c r="AH1347" s="28">
        <f t="shared" si="167"/>
        <v>0</v>
      </c>
      <c r="AI1347" s="28">
        <f t="shared" ref="AI1347:AI1391" si="172">VLOOKUP(Y1347,$AZ$1:$BD$4,2,FALSE)*AF1347</f>
        <v>-7.0588888888888883</v>
      </c>
      <c r="AJ1347" s="13">
        <f t="shared" ref="AJ1347:AJ1391" ca="1" si="173">AE1347-AC1347</f>
        <v>44.82298048622399</v>
      </c>
      <c r="AK1347" s="68">
        <v>1</v>
      </c>
      <c r="AL1347" s="68">
        <v>1</v>
      </c>
      <c r="AM1347" s="68" t="str">
        <f t="shared" ref="AM1347:AM1391" si="174">IF(AND(AK1347=0,AL1347=0),"Non-Anthropogenic",IF(AND(AK1347=1,AL1347=0),"Anthropogenic_rivers",IF(AND(AK1347=0,AL1347=1),"Anthopogenic_roads",IF(AND(AK1347=1,AL1347=1),"Anthropogenic_roads_rivers",0))))</f>
        <v>Anthropogenic_roads_rivers</v>
      </c>
      <c r="AO1347" s="68"/>
      <c r="AP1347" s="68"/>
      <c r="AY1347" s="68"/>
      <c r="AZ1347" s="68"/>
    </row>
    <row r="1348" spans="1:52">
      <c r="A1348" s="27">
        <v>3006</v>
      </c>
      <c r="B1348" s="27" t="s">
        <v>1880</v>
      </c>
      <c r="C1348" s="27" t="s">
        <v>1164</v>
      </c>
      <c r="D1348" s="27">
        <v>13.48063</v>
      </c>
      <c r="E1348" s="27">
        <v>-85.071759999999998</v>
      </c>
      <c r="F1348" s="27" t="s">
        <v>66</v>
      </c>
      <c r="G1348" s="27">
        <v>7</v>
      </c>
      <c r="H1348" s="27" t="s">
        <v>53</v>
      </c>
      <c r="I1348" s="27" t="s">
        <v>54</v>
      </c>
      <c r="J1348" s="27">
        <v>2005</v>
      </c>
      <c r="K1348" s="27" t="s">
        <v>1219</v>
      </c>
      <c r="L1348" s="27" t="s">
        <v>56</v>
      </c>
      <c r="M1348" s="27" t="s">
        <v>66</v>
      </c>
      <c r="N1348" s="27">
        <v>8</v>
      </c>
      <c r="O1348" s="27" t="s">
        <v>53</v>
      </c>
      <c r="P1348" s="27" t="s">
        <v>57</v>
      </c>
      <c r="Q1348" s="27">
        <v>2016</v>
      </c>
      <c r="R1348" s="27" t="s">
        <v>1858</v>
      </c>
      <c r="S1348" s="27" t="s">
        <v>53</v>
      </c>
      <c r="T1348" s="27"/>
      <c r="U1348" s="27"/>
      <c r="V1348" s="27" t="s">
        <v>1880</v>
      </c>
      <c r="W1348" s="27">
        <v>13.48063</v>
      </c>
      <c r="X1348" s="27">
        <v>-85.071759999999998</v>
      </c>
      <c r="Y1348" s="27" t="s">
        <v>1983</v>
      </c>
      <c r="Z1348" s="27" t="s">
        <v>1982</v>
      </c>
      <c r="AA1348" s="27" t="s">
        <v>1929</v>
      </c>
      <c r="AB1348" s="28">
        <f t="shared" si="170"/>
        <v>71.933222222222227</v>
      </c>
      <c r="AC1348" s="28">
        <f ca="1">[3]!RandTruncNormal(AB1348,VLOOKUP(Y1348,$AZ$1:$BD$4,4,FALSE),0,VLOOKUP(Y1348,$AZ$1:$BD$4,5,FALSE))</f>
        <v>50.461365972873068</v>
      </c>
      <c r="AD1348" s="28">
        <f t="shared" si="171"/>
        <v>78.992111111111114</v>
      </c>
      <c r="AE1348" s="28">
        <f ca="1">[3]!RandTruncNormal(AD1348,VLOOKUP(Y1348,$AZ$1:$BD$4,4,FALSE),0,VLOOKUP(Y1348,$AZ$1:$BD$4,5,FALSE))</f>
        <v>82.094108443403499</v>
      </c>
      <c r="AF1348" s="29">
        <f t="shared" si="168"/>
        <v>0.1111111111111111</v>
      </c>
      <c r="AG1348" s="29">
        <f t="shared" si="169"/>
        <v>0</v>
      </c>
      <c r="AH1348" s="28">
        <f t="shared" ref="AH1348:AH1391" si="175">VLOOKUP(Y1348,$AZ$1:$BD$4,2,FALSE)*AG1348</f>
        <v>0</v>
      </c>
      <c r="AI1348" s="28">
        <f t="shared" si="172"/>
        <v>7.0588888888888883</v>
      </c>
      <c r="AJ1348" s="13">
        <f t="shared" ca="1" si="173"/>
        <v>31.632742470530431</v>
      </c>
      <c r="AK1348" s="68">
        <v>1</v>
      </c>
      <c r="AL1348" s="68">
        <v>1</v>
      </c>
      <c r="AM1348" s="68" t="str">
        <f t="shared" si="174"/>
        <v>Anthropogenic_roads_rivers</v>
      </c>
      <c r="AO1348" s="68"/>
      <c r="AP1348" s="68"/>
      <c r="AY1348" s="68"/>
      <c r="AZ1348" s="68"/>
    </row>
    <row r="1349" spans="1:52">
      <c r="A1349" s="27">
        <v>3009</v>
      </c>
      <c r="B1349" s="27" t="s">
        <v>1881</v>
      </c>
      <c r="C1349" s="27" t="s">
        <v>1164</v>
      </c>
      <c r="D1349" s="27">
        <v>12.07742</v>
      </c>
      <c r="E1349" s="27">
        <v>-84.477279999999993</v>
      </c>
      <c r="F1349" s="27" t="s">
        <v>66</v>
      </c>
      <c r="G1349" s="27">
        <v>8</v>
      </c>
      <c r="H1349" s="27" t="s">
        <v>53</v>
      </c>
      <c r="I1349" s="27" t="s">
        <v>54</v>
      </c>
      <c r="J1349" s="27">
        <v>2005</v>
      </c>
      <c r="K1349" s="27" t="s">
        <v>820</v>
      </c>
      <c r="L1349" s="27" t="s">
        <v>56</v>
      </c>
      <c r="M1349" s="27" t="s">
        <v>65</v>
      </c>
      <c r="N1349" s="27">
        <v>6</v>
      </c>
      <c r="O1349" s="27" t="s">
        <v>53</v>
      </c>
      <c r="P1349" s="27" t="s">
        <v>57</v>
      </c>
      <c r="Q1349" s="27">
        <v>2016</v>
      </c>
      <c r="R1349" s="27" t="s">
        <v>1649</v>
      </c>
      <c r="S1349" s="27" t="s">
        <v>53</v>
      </c>
      <c r="T1349" s="27"/>
      <c r="U1349" s="27"/>
      <c r="V1349" s="27" t="s">
        <v>1881</v>
      </c>
      <c r="W1349" s="27">
        <v>12.07742</v>
      </c>
      <c r="X1349" s="27">
        <v>-84.477279999999993</v>
      </c>
      <c r="Y1349" s="27" t="s">
        <v>1983</v>
      </c>
      <c r="Z1349" s="27" t="s">
        <v>1977</v>
      </c>
      <c r="AA1349" s="27" t="s">
        <v>1928</v>
      </c>
      <c r="AB1349" s="28">
        <f t="shared" si="170"/>
        <v>78.992111111111114</v>
      </c>
      <c r="AC1349" s="28">
        <f ca="1">[3]!RandTruncNormal(AB1349,VLOOKUP(Y1349,$AZ$1:$BD$4,4,FALSE),0,VLOOKUP(Y1349,$AZ$1:$BD$4,5,FALSE))</f>
        <v>91.883385670239306</v>
      </c>
      <c r="AD1349" s="28">
        <f t="shared" si="171"/>
        <v>64.87433333333334</v>
      </c>
      <c r="AE1349" s="28">
        <f ca="1">[3]!RandTruncNormal(AD1349,VLOOKUP(Y1349,$AZ$1:$BD$4,4,FALSE),0,VLOOKUP(Y1349,$AZ$1:$BD$4,5,FALSE))</f>
        <v>38.985575862641312</v>
      </c>
      <c r="AF1349" s="29">
        <f t="shared" si="168"/>
        <v>-0.22222222222222221</v>
      </c>
      <c r="AG1349" s="29">
        <f t="shared" si="169"/>
        <v>-0.22222222222222221</v>
      </c>
      <c r="AH1349" s="28">
        <f t="shared" si="175"/>
        <v>-14.117777777777777</v>
      </c>
      <c r="AI1349" s="28">
        <f t="shared" si="172"/>
        <v>-14.117777777777777</v>
      </c>
      <c r="AJ1349" s="13">
        <f t="shared" ca="1" si="173"/>
        <v>-52.897809807597994</v>
      </c>
      <c r="AK1349" s="68">
        <v>0</v>
      </c>
      <c r="AL1349" s="68">
        <v>0</v>
      </c>
      <c r="AM1349" s="68" t="str">
        <f t="shared" si="174"/>
        <v>Non-Anthropogenic</v>
      </c>
      <c r="AO1349" s="68"/>
      <c r="AP1349" s="68"/>
      <c r="AY1349" s="68"/>
      <c r="AZ1349" s="68"/>
    </row>
    <row r="1350" spans="1:52">
      <c r="A1350" s="27">
        <v>3012</v>
      </c>
      <c r="B1350" s="27" t="s">
        <v>1882</v>
      </c>
      <c r="C1350" s="27" t="s">
        <v>1164</v>
      </c>
      <c r="D1350" s="27">
        <v>13.39551</v>
      </c>
      <c r="E1350" s="27">
        <v>-83.967449999999999</v>
      </c>
      <c r="F1350" s="27" t="s">
        <v>66</v>
      </c>
      <c r="G1350" s="27">
        <v>7</v>
      </c>
      <c r="H1350" s="27" t="s">
        <v>53</v>
      </c>
      <c r="I1350" s="27" t="s">
        <v>54</v>
      </c>
      <c r="J1350" s="27">
        <v>2005</v>
      </c>
      <c r="K1350" s="27" t="s">
        <v>1209</v>
      </c>
      <c r="L1350" s="27" t="s">
        <v>56</v>
      </c>
      <c r="M1350" s="27" t="s">
        <v>66</v>
      </c>
      <c r="N1350" s="27">
        <v>9</v>
      </c>
      <c r="O1350" s="27" t="s">
        <v>53</v>
      </c>
      <c r="P1350" s="27" t="s">
        <v>57</v>
      </c>
      <c r="Q1350" s="27">
        <v>2016</v>
      </c>
      <c r="R1350" s="27" t="s">
        <v>807</v>
      </c>
      <c r="S1350" s="27" t="s">
        <v>53</v>
      </c>
      <c r="T1350" s="27"/>
      <c r="U1350" s="27"/>
      <c r="V1350" s="27" t="s">
        <v>1882</v>
      </c>
      <c r="W1350" s="27">
        <v>13.39551</v>
      </c>
      <c r="X1350" s="27">
        <v>-83.967449999999999</v>
      </c>
      <c r="Y1350" s="27" t="s">
        <v>1983</v>
      </c>
      <c r="Z1350" s="27" t="s">
        <v>1982</v>
      </c>
      <c r="AA1350" s="27" t="s">
        <v>1929</v>
      </c>
      <c r="AB1350" s="28">
        <f t="shared" si="170"/>
        <v>71.933222222222227</v>
      </c>
      <c r="AC1350" s="28">
        <f ca="1">[3]!RandTruncNormal(AB1350,VLOOKUP(Y1350,$AZ$1:$BD$4,4,FALSE),0,VLOOKUP(Y1350,$AZ$1:$BD$4,5,FALSE))</f>
        <v>124.90688102775775</v>
      </c>
      <c r="AD1350" s="28">
        <f t="shared" si="171"/>
        <v>86.051000000000002</v>
      </c>
      <c r="AE1350" s="28">
        <f ca="1">[3]!RandTruncNormal(AD1350,VLOOKUP(Y1350,$AZ$1:$BD$4,4,FALSE),0,VLOOKUP(Y1350,$AZ$1:$BD$4,5,FALSE))</f>
        <v>141.60461825216052</v>
      </c>
      <c r="AF1350" s="29">
        <f t="shared" si="168"/>
        <v>0.22222222222222221</v>
      </c>
      <c r="AG1350" s="29">
        <f t="shared" si="169"/>
        <v>0.22222222222222221</v>
      </c>
      <c r="AH1350" s="28">
        <f t="shared" si="175"/>
        <v>14.117777777777777</v>
      </c>
      <c r="AI1350" s="28">
        <f t="shared" si="172"/>
        <v>14.117777777777777</v>
      </c>
      <c r="AJ1350" s="13">
        <f t="shared" ca="1" si="173"/>
        <v>16.697737224402772</v>
      </c>
      <c r="AK1350" s="68">
        <v>0</v>
      </c>
      <c r="AL1350" s="68">
        <v>0</v>
      </c>
      <c r="AM1350" s="68" t="str">
        <f t="shared" si="174"/>
        <v>Non-Anthropogenic</v>
      </c>
      <c r="AO1350" s="68"/>
      <c r="AP1350" s="68"/>
      <c r="AY1350" s="68"/>
      <c r="AZ1350" s="68"/>
    </row>
    <row r="1351" spans="1:52">
      <c r="A1351" s="27">
        <v>3014</v>
      </c>
      <c r="B1351" s="27" t="s">
        <v>1883</v>
      </c>
      <c r="C1351" s="27" t="s">
        <v>1164</v>
      </c>
      <c r="D1351" s="27">
        <v>13.565989999999999</v>
      </c>
      <c r="E1351" s="27">
        <v>-84.264880000000005</v>
      </c>
      <c r="F1351" s="27" t="s">
        <v>68</v>
      </c>
      <c r="G1351" s="27">
        <v>6</v>
      </c>
      <c r="H1351" s="27" t="s">
        <v>53</v>
      </c>
      <c r="I1351" s="27" t="s">
        <v>54</v>
      </c>
      <c r="J1351" s="27">
        <v>2005</v>
      </c>
      <c r="K1351" s="27" t="s">
        <v>1110</v>
      </c>
      <c r="L1351" s="27" t="s">
        <v>56</v>
      </c>
      <c r="M1351" s="27" t="s">
        <v>65</v>
      </c>
      <c r="N1351" s="27">
        <v>4</v>
      </c>
      <c r="O1351" s="27" t="s">
        <v>53</v>
      </c>
      <c r="P1351" s="27" t="s">
        <v>57</v>
      </c>
      <c r="Q1351" s="27">
        <v>2016</v>
      </c>
      <c r="R1351" s="27" t="s">
        <v>738</v>
      </c>
      <c r="S1351" s="27" t="s">
        <v>53</v>
      </c>
      <c r="T1351" s="27"/>
      <c r="U1351" s="27"/>
      <c r="V1351" s="27" t="s">
        <v>1883</v>
      </c>
      <c r="W1351" s="27">
        <v>13.565989999999999</v>
      </c>
      <c r="X1351" s="27">
        <v>-84.264880000000005</v>
      </c>
      <c r="Y1351" s="27" t="s">
        <v>1958</v>
      </c>
      <c r="Z1351" s="27" t="s">
        <v>1958</v>
      </c>
      <c r="AA1351" s="27" t="s">
        <v>1929</v>
      </c>
      <c r="AB1351" s="28" t="e">
        <f t="shared" si="170"/>
        <v>#N/A</v>
      </c>
      <c r="AC1351" s="28" t="e">
        <f>[3]!RandTruncNormal(AB1351,VLOOKUP(Y1351,$AZ$1:$BD$4,4,FALSE),0,VLOOKUP(Y1351,$AZ$1:$BD$4,5,FALSE))</f>
        <v>#VALUE!</v>
      </c>
      <c r="AD1351" s="28" t="e">
        <f t="shared" si="171"/>
        <v>#N/A</v>
      </c>
      <c r="AE1351" s="28" t="e">
        <f>[3]!RandTruncNormal(AD1351,VLOOKUP(Y1351,$AZ$1:$BD$4,4,FALSE),0,VLOOKUP(Y1351,$AZ$1:$BD$4,5,FALSE))</f>
        <v>#VALUE!</v>
      </c>
      <c r="AF1351" s="29">
        <f t="shared" si="168"/>
        <v>-0.22222222222222221</v>
      </c>
      <c r="AG1351" s="29">
        <f t="shared" si="169"/>
        <v>-0.22222222222222221</v>
      </c>
      <c r="AH1351" s="28" t="e">
        <f t="shared" si="175"/>
        <v>#N/A</v>
      </c>
      <c r="AI1351" s="28" t="e">
        <f t="shared" si="172"/>
        <v>#N/A</v>
      </c>
      <c r="AJ1351" s="13" t="e">
        <f t="shared" si="173"/>
        <v>#VALUE!</v>
      </c>
      <c r="AK1351" s="68">
        <v>0</v>
      </c>
      <c r="AL1351" s="68">
        <v>0</v>
      </c>
      <c r="AM1351" s="68" t="str">
        <f t="shared" si="174"/>
        <v>Non-Anthropogenic</v>
      </c>
      <c r="AO1351" s="68"/>
      <c r="AP1351" s="68"/>
      <c r="AY1351" s="68"/>
      <c r="AZ1351" s="68"/>
    </row>
    <row r="1352" spans="1:52">
      <c r="A1352" s="27">
        <v>3015</v>
      </c>
      <c r="B1352" s="27" t="s">
        <v>1884</v>
      </c>
      <c r="C1352" s="27" t="s">
        <v>1164</v>
      </c>
      <c r="D1352" s="27">
        <v>13.39559</v>
      </c>
      <c r="E1352" s="27">
        <v>-84.477440000000001</v>
      </c>
      <c r="F1352" s="27" t="s">
        <v>66</v>
      </c>
      <c r="G1352" s="27">
        <v>7</v>
      </c>
      <c r="H1352" s="27" t="s">
        <v>53</v>
      </c>
      <c r="I1352" s="27" t="s">
        <v>54</v>
      </c>
      <c r="J1352" s="27">
        <v>2005</v>
      </c>
      <c r="K1352" s="27" t="s">
        <v>1110</v>
      </c>
      <c r="L1352" s="27" t="s">
        <v>56</v>
      </c>
      <c r="M1352" s="27" t="s">
        <v>65</v>
      </c>
      <c r="N1352" s="27">
        <v>6</v>
      </c>
      <c r="O1352" s="27" t="s">
        <v>53</v>
      </c>
      <c r="P1352" s="27" t="s">
        <v>57</v>
      </c>
      <c r="Q1352" s="27">
        <v>2016</v>
      </c>
      <c r="R1352" s="27" t="s">
        <v>740</v>
      </c>
      <c r="S1352" s="27" t="s">
        <v>53</v>
      </c>
      <c r="T1352" s="27"/>
      <c r="U1352" s="27"/>
      <c r="V1352" s="27" t="s">
        <v>1884</v>
      </c>
      <c r="W1352" s="27">
        <v>13.39559</v>
      </c>
      <c r="X1352" s="27">
        <v>-84.477440000000001</v>
      </c>
      <c r="Y1352" s="27" t="s">
        <v>1983</v>
      </c>
      <c r="Z1352" s="27" t="s">
        <v>1977</v>
      </c>
      <c r="AA1352" s="27" t="s">
        <v>1929</v>
      </c>
      <c r="AB1352" s="28">
        <f t="shared" si="170"/>
        <v>71.933222222222227</v>
      </c>
      <c r="AC1352" s="28">
        <f ca="1">[3]!RandTruncNormal(AB1352,VLOOKUP(Y1352,$AZ$1:$BD$4,4,FALSE),0,VLOOKUP(Y1352,$AZ$1:$BD$4,5,FALSE))</f>
        <v>68.66587314577842</v>
      </c>
      <c r="AD1352" s="28">
        <f t="shared" si="171"/>
        <v>64.87433333333334</v>
      </c>
      <c r="AE1352" s="28">
        <f ca="1">[3]!RandTruncNormal(AD1352,VLOOKUP(Y1352,$AZ$1:$BD$4,4,FALSE),0,VLOOKUP(Y1352,$AZ$1:$BD$4,5,FALSE))</f>
        <v>112.78832364412872</v>
      </c>
      <c r="AF1352" s="29">
        <f t="shared" si="168"/>
        <v>-0.1111111111111111</v>
      </c>
      <c r="AG1352" s="29">
        <f t="shared" si="169"/>
        <v>0</v>
      </c>
      <c r="AH1352" s="28">
        <f t="shared" si="175"/>
        <v>0</v>
      </c>
      <c r="AI1352" s="28">
        <f t="shared" si="172"/>
        <v>-7.0588888888888883</v>
      </c>
      <c r="AJ1352" s="13">
        <f t="shared" ca="1" si="173"/>
        <v>44.122450498350304</v>
      </c>
      <c r="AK1352" s="68">
        <v>1</v>
      </c>
      <c r="AL1352" s="68">
        <v>0</v>
      </c>
      <c r="AM1352" s="68" t="str">
        <f t="shared" si="174"/>
        <v>Anthropogenic_rivers</v>
      </c>
      <c r="AO1352" s="68"/>
      <c r="AP1352" s="68"/>
      <c r="AY1352" s="68"/>
      <c r="AZ1352" s="68"/>
    </row>
    <row r="1353" spans="1:52">
      <c r="A1353" s="27">
        <v>3017</v>
      </c>
      <c r="B1353" s="27" t="s">
        <v>1885</v>
      </c>
      <c r="C1353" s="27" t="s">
        <v>1164</v>
      </c>
      <c r="D1353" s="27">
        <v>13.395619999999999</v>
      </c>
      <c r="E1353" s="27">
        <v>-84.732439999999997</v>
      </c>
      <c r="F1353" s="27" t="s">
        <v>66</v>
      </c>
      <c r="G1353" s="27">
        <v>7</v>
      </c>
      <c r="H1353" s="27" t="s">
        <v>53</v>
      </c>
      <c r="I1353" s="27" t="s">
        <v>54</v>
      </c>
      <c r="J1353" s="27">
        <v>2005</v>
      </c>
      <c r="K1353" s="27" t="s">
        <v>1110</v>
      </c>
      <c r="L1353" s="27" t="s">
        <v>56</v>
      </c>
      <c r="M1353" s="27" t="s">
        <v>66</v>
      </c>
      <c r="N1353" s="27">
        <v>8</v>
      </c>
      <c r="O1353" s="27" t="s">
        <v>53</v>
      </c>
      <c r="P1353" s="27" t="s">
        <v>57</v>
      </c>
      <c r="Q1353" s="27">
        <v>2016</v>
      </c>
      <c r="R1353" s="27" t="s">
        <v>720</v>
      </c>
      <c r="S1353" s="27" t="s">
        <v>53</v>
      </c>
      <c r="T1353" s="27"/>
      <c r="U1353" s="27"/>
      <c r="V1353" s="27" t="s">
        <v>1885</v>
      </c>
      <c r="W1353" s="27">
        <v>13.395619999999999</v>
      </c>
      <c r="X1353" s="27">
        <v>-84.732439999999997</v>
      </c>
      <c r="Y1353" s="27" t="s">
        <v>1983</v>
      </c>
      <c r="Z1353" s="27" t="s">
        <v>1982</v>
      </c>
      <c r="AA1353" s="27" t="s">
        <v>1929</v>
      </c>
      <c r="AB1353" s="28">
        <f t="shared" si="170"/>
        <v>71.933222222222227</v>
      </c>
      <c r="AC1353" s="28">
        <f ca="1">[3]!RandTruncNormal(AB1353,VLOOKUP(Y1353,$AZ$1:$BD$4,4,FALSE),0,VLOOKUP(Y1353,$AZ$1:$BD$4,5,FALSE))</f>
        <v>79.1933333068705</v>
      </c>
      <c r="AD1353" s="28">
        <f t="shared" si="171"/>
        <v>78.992111111111114</v>
      </c>
      <c r="AE1353" s="28">
        <f ca="1">[3]!RandTruncNormal(AD1353,VLOOKUP(Y1353,$AZ$1:$BD$4,4,FALSE),0,VLOOKUP(Y1353,$AZ$1:$BD$4,5,FALSE))</f>
        <v>76.166139662966714</v>
      </c>
      <c r="AF1353" s="29">
        <f t="shared" si="168"/>
        <v>0.1111111111111111</v>
      </c>
      <c r="AG1353" s="29">
        <f t="shared" si="169"/>
        <v>0</v>
      </c>
      <c r="AH1353" s="28">
        <f t="shared" si="175"/>
        <v>0</v>
      </c>
      <c r="AI1353" s="28">
        <f t="shared" si="172"/>
        <v>7.0588888888888883</v>
      </c>
      <c r="AJ1353" s="13">
        <f t="shared" ca="1" si="173"/>
        <v>-3.0271936439037859</v>
      </c>
      <c r="AK1353" s="68">
        <v>1</v>
      </c>
      <c r="AL1353" s="68">
        <v>0</v>
      </c>
      <c r="AM1353" s="68" t="str">
        <f t="shared" si="174"/>
        <v>Anthropogenic_rivers</v>
      </c>
      <c r="AO1353" s="68"/>
      <c r="AP1353" s="68"/>
      <c r="AY1353" s="68"/>
      <c r="AZ1353" s="68"/>
    </row>
    <row r="1354" spans="1:52">
      <c r="A1354" s="27">
        <v>3018</v>
      </c>
      <c r="B1354" s="27" t="s">
        <v>1886</v>
      </c>
      <c r="C1354" s="27" t="s">
        <v>1164</v>
      </c>
      <c r="D1354" s="27">
        <v>13.565989999999999</v>
      </c>
      <c r="E1354" s="27">
        <v>-84.774889999999999</v>
      </c>
      <c r="F1354" s="27" t="s">
        <v>65</v>
      </c>
      <c r="G1354" s="27">
        <v>4</v>
      </c>
      <c r="H1354" s="27" t="s">
        <v>53</v>
      </c>
      <c r="I1354" s="27" t="s">
        <v>54</v>
      </c>
      <c r="J1354" s="27">
        <v>2005</v>
      </c>
      <c r="K1354" s="27" t="s">
        <v>1110</v>
      </c>
      <c r="L1354" s="27" t="s">
        <v>56</v>
      </c>
      <c r="M1354" s="27" t="s">
        <v>65</v>
      </c>
      <c r="N1354" s="27">
        <v>6</v>
      </c>
      <c r="O1354" s="27" t="s">
        <v>53</v>
      </c>
      <c r="P1354" s="27" t="s">
        <v>57</v>
      </c>
      <c r="Q1354" s="27">
        <v>2016</v>
      </c>
      <c r="R1354" s="27" t="s">
        <v>720</v>
      </c>
      <c r="S1354" s="27" t="s">
        <v>53</v>
      </c>
      <c r="T1354" s="27"/>
      <c r="U1354" s="27"/>
      <c r="V1354" s="27" t="s">
        <v>1886</v>
      </c>
      <c r="W1354" s="27">
        <v>13.565989999999999</v>
      </c>
      <c r="X1354" s="27">
        <v>-84.774889999999999</v>
      </c>
      <c r="Y1354" s="27" t="s">
        <v>1983</v>
      </c>
      <c r="Z1354" s="27" t="s">
        <v>1982</v>
      </c>
      <c r="AA1354" s="27" t="s">
        <v>1929</v>
      </c>
      <c r="AB1354" s="28">
        <f t="shared" si="170"/>
        <v>50.756555555555551</v>
      </c>
      <c r="AC1354" s="28">
        <f ca="1">[3]!RandTruncNormal(AB1354,VLOOKUP(Y1354,$AZ$1:$BD$4,4,FALSE),0,VLOOKUP(Y1354,$AZ$1:$BD$4,5,FALSE))</f>
        <v>40.594307103618682</v>
      </c>
      <c r="AD1354" s="28">
        <f t="shared" si="171"/>
        <v>64.87433333333334</v>
      </c>
      <c r="AE1354" s="28">
        <f ca="1">[3]!RandTruncNormal(AD1354,VLOOKUP(Y1354,$AZ$1:$BD$4,4,FALSE),0,VLOOKUP(Y1354,$AZ$1:$BD$4,5,FALSE))</f>
        <v>42.989805345757297</v>
      </c>
      <c r="AF1354" s="29">
        <f t="shared" si="168"/>
        <v>0.22222222222222221</v>
      </c>
      <c r="AG1354" s="29">
        <f t="shared" si="169"/>
        <v>0.22222222222222221</v>
      </c>
      <c r="AH1354" s="28">
        <f t="shared" si="175"/>
        <v>14.117777777777777</v>
      </c>
      <c r="AI1354" s="28">
        <f t="shared" si="172"/>
        <v>14.117777777777777</v>
      </c>
      <c r="AJ1354" s="13">
        <f t="shared" ca="1" si="173"/>
        <v>2.3954982421386148</v>
      </c>
      <c r="AK1354" s="68">
        <v>1</v>
      </c>
      <c r="AL1354" s="68">
        <v>0</v>
      </c>
      <c r="AM1354" s="68" t="str">
        <f t="shared" si="174"/>
        <v>Anthropogenic_rivers</v>
      </c>
      <c r="AO1354" s="68"/>
      <c r="AP1354" s="68"/>
      <c r="AY1354" s="68"/>
      <c r="AZ1354" s="68"/>
    </row>
    <row r="1355" spans="1:52">
      <c r="A1355" s="27">
        <v>3020</v>
      </c>
      <c r="B1355" s="27" t="s">
        <v>1887</v>
      </c>
      <c r="C1355" s="27" t="s">
        <v>1164</v>
      </c>
      <c r="D1355" s="27">
        <v>13.565329999999999</v>
      </c>
      <c r="E1355" s="27">
        <v>-85.029910000000001</v>
      </c>
      <c r="F1355" s="27" t="s">
        <v>65</v>
      </c>
      <c r="G1355" s="27">
        <v>3</v>
      </c>
      <c r="H1355" s="27" t="s">
        <v>53</v>
      </c>
      <c r="I1355" s="27" t="s">
        <v>54</v>
      </c>
      <c r="J1355" s="27">
        <v>2003</v>
      </c>
      <c r="K1355" s="27" t="s">
        <v>1212</v>
      </c>
      <c r="L1355" s="27" t="s">
        <v>56</v>
      </c>
      <c r="M1355" s="27" t="s">
        <v>65</v>
      </c>
      <c r="N1355" s="27">
        <v>4</v>
      </c>
      <c r="O1355" s="27" t="s">
        <v>53</v>
      </c>
      <c r="P1355" s="27" t="s">
        <v>57</v>
      </c>
      <c r="Q1355" s="27">
        <v>2016</v>
      </c>
      <c r="R1355" s="27" t="s">
        <v>1858</v>
      </c>
      <c r="S1355" s="27" t="s">
        <v>53</v>
      </c>
      <c r="T1355" s="27"/>
      <c r="U1355" s="27"/>
      <c r="V1355" s="27" t="s">
        <v>1887</v>
      </c>
      <c r="W1355" s="27">
        <v>13.565329999999999</v>
      </c>
      <c r="X1355" s="27">
        <v>-85.029910000000001</v>
      </c>
      <c r="Y1355" s="27" t="s">
        <v>1983</v>
      </c>
      <c r="Z1355" s="27" t="s">
        <v>1982</v>
      </c>
      <c r="AA1355" s="27" t="s">
        <v>1929</v>
      </c>
      <c r="AB1355" s="28">
        <f t="shared" si="170"/>
        <v>43.697666666666663</v>
      </c>
      <c r="AC1355" s="28">
        <f ca="1">[3]!RandTruncNormal(AB1355,VLOOKUP(Y1355,$AZ$1:$BD$4,4,FALSE),0,VLOOKUP(Y1355,$AZ$1:$BD$4,5,FALSE))</f>
        <v>55.176648862871559</v>
      </c>
      <c r="AD1355" s="28">
        <f t="shared" si="171"/>
        <v>50.756555555555551</v>
      </c>
      <c r="AE1355" s="28">
        <f ca="1">[3]!RandTruncNormal(AD1355,VLOOKUP(Y1355,$AZ$1:$BD$4,4,FALSE),0,VLOOKUP(Y1355,$AZ$1:$BD$4,5,FALSE))</f>
        <v>47.533127026014043</v>
      </c>
      <c r="AF1355" s="29">
        <f t="shared" si="168"/>
        <v>0.1111111111111111</v>
      </c>
      <c r="AG1355" s="29">
        <f t="shared" si="169"/>
        <v>0</v>
      </c>
      <c r="AH1355" s="28">
        <f t="shared" si="175"/>
        <v>0</v>
      </c>
      <c r="AI1355" s="28">
        <f t="shared" si="172"/>
        <v>7.0588888888888883</v>
      </c>
      <c r="AJ1355" s="13">
        <f t="shared" ca="1" si="173"/>
        <v>-7.6435218368575164</v>
      </c>
      <c r="AK1355" s="68">
        <v>1</v>
      </c>
      <c r="AL1355" s="68">
        <v>0</v>
      </c>
      <c r="AM1355" s="68" t="str">
        <f t="shared" si="174"/>
        <v>Anthropogenic_rivers</v>
      </c>
      <c r="AO1355" s="68"/>
      <c r="AP1355" s="68"/>
      <c r="AY1355" s="68"/>
      <c r="AZ1355" s="68"/>
    </row>
    <row r="1356" spans="1:52">
      <c r="A1356" s="27">
        <v>3021</v>
      </c>
      <c r="B1356" s="27" t="s">
        <v>1888</v>
      </c>
      <c r="C1356" s="27" t="s">
        <v>1164</v>
      </c>
      <c r="D1356" s="27">
        <v>13.395709999999999</v>
      </c>
      <c r="E1356" s="27">
        <v>-85.242440000000002</v>
      </c>
      <c r="F1356" s="27" t="s">
        <v>65</v>
      </c>
      <c r="G1356" s="27">
        <v>6</v>
      </c>
      <c r="H1356" s="27" t="s">
        <v>53</v>
      </c>
      <c r="I1356" s="27" t="s">
        <v>54</v>
      </c>
      <c r="J1356" s="27">
        <v>2004</v>
      </c>
      <c r="K1356" s="27" t="s">
        <v>1212</v>
      </c>
      <c r="L1356" s="27" t="s">
        <v>56</v>
      </c>
      <c r="M1356" s="27" t="s">
        <v>66</v>
      </c>
      <c r="N1356" s="27">
        <v>8</v>
      </c>
      <c r="O1356" s="27" t="s">
        <v>53</v>
      </c>
      <c r="P1356" s="27" t="s">
        <v>57</v>
      </c>
      <c r="Q1356" s="27">
        <v>2016</v>
      </c>
      <c r="R1356" s="27" t="s">
        <v>1458</v>
      </c>
      <c r="S1356" s="27" t="s">
        <v>53</v>
      </c>
      <c r="T1356" s="27"/>
      <c r="U1356" s="27"/>
      <c r="V1356" s="27" t="s">
        <v>1888</v>
      </c>
      <c r="W1356" s="27">
        <v>13.395709999999999</v>
      </c>
      <c r="X1356" s="27">
        <v>-85.242440000000002</v>
      </c>
      <c r="Y1356" s="27" t="s">
        <v>1983</v>
      </c>
      <c r="Z1356" s="27" t="s">
        <v>1982</v>
      </c>
      <c r="AA1356" s="27" t="s">
        <v>1929</v>
      </c>
      <c r="AB1356" s="28">
        <f t="shared" si="170"/>
        <v>64.87433333333334</v>
      </c>
      <c r="AC1356" s="28">
        <f ca="1">[3]!RandTruncNormal(AB1356,VLOOKUP(Y1356,$AZ$1:$BD$4,4,FALSE),0,VLOOKUP(Y1356,$AZ$1:$BD$4,5,FALSE))</f>
        <v>49.069392011429237</v>
      </c>
      <c r="AD1356" s="28">
        <f t="shared" si="171"/>
        <v>78.992111111111114</v>
      </c>
      <c r="AE1356" s="28">
        <f ca="1">[3]!RandTruncNormal(AD1356,VLOOKUP(Y1356,$AZ$1:$BD$4,4,FALSE),0,VLOOKUP(Y1356,$AZ$1:$BD$4,5,FALSE))</f>
        <v>63.094183773374844</v>
      </c>
      <c r="AF1356" s="29">
        <f t="shared" si="168"/>
        <v>0.22222222222222221</v>
      </c>
      <c r="AG1356" s="29">
        <f t="shared" si="169"/>
        <v>0.22222222222222221</v>
      </c>
      <c r="AH1356" s="28">
        <f t="shared" si="175"/>
        <v>14.117777777777777</v>
      </c>
      <c r="AI1356" s="28">
        <f t="shared" si="172"/>
        <v>14.117777777777777</v>
      </c>
      <c r="AJ1356" s="13">
        <f t="shared" ca="1" si="173"/>
        <v>14.024791761945608</v>
      </c>
      <c r="AK1356" s="68">
        <v>1</v>
      </c>
      <c r="AL1356" s="68">
        <v>0</v>
      </c>
      <c r="AM1356" s="68" t="str">
        <f t="shared" si="174"/>
        <v>Anthropogenic_rivers</v>
      </c>
      <c r="AO1356" s="68"/>
      <c r="AP1356" s="68"/>
      <c r="AY1356" s="68"/>
      <c r="AZ1356" s="68"/>
    </row>
    <row r="1357" spans="1:52">
      <c r="A1357" s="27">
        <v>3022</v>
      </c>
      <c r="B1357" s="27" t="s">
        <v>1889</v>
      </c>
      <c r="C1357" s="27" t="s">
        <v>1164</v>
      </c>
      <c r="D1357" s="27">
        <v>10.972340000000001</v>
      </c>
      <c r="E1357" s="27">
        <v>-83.966570000000004</v>
      </c>
      <c r="F1357" s="27" t="s">
        <v>66</v>
      </c>
      <c r="G1357" s="27">
        <v>9</v>
      </c>
      <c r="H1357" s="27" t="s">
        <v>53</v>
      </c>
      <c r="I1357" s="27" t="s">
        <v>54</v>
      </c>
      <c r="J1357" s="27">
        <v>2005</v>
      </c>
      <c r="K1357" s="27" t="s">
        <v>820</v>
      </c>
      <c r="L1357" s="27" t="s">
        <v>56</v>
      </c>
      <c r="M1357" s="27" t="s">
        <v>66</v>
      </c>
      <c r="N1357" s="27">
        <v>9</v>
      </c>
      <c r="O1357" s="27" t="s">
        <v>53</v>
      </c>
      <c r="P1357" s="27" t="s">
        <v>60</v>
      </c>
      <c r="Q1357" s="27">
        <v>2014</v>
      </c>
      <c r="R1357" s="27"/>
      <c r="S1357" s="27" t="s">
        <v>53</v>
      </c>
      <c r="T1357" s="27"/>
      <c r="U1357" s="27"/>
      <c r="V1357" s="27" t="s">
        <v>1889</v>
      </c>
      <c r="W1357" s="27">
        <v>10.972340000000001</v>
      </c>
      <c r="X1357" s="27">
        <v>-83.966570000000004</v>
      </c>
      <c r="Y1357" s="27" t="s">
        <v>1983</v>
      </c>
      <c r="Z1357" s="27" t="s">
        <v>1979</v>
      </c>
      <c r="AA1357" s="27" t="s">
        <v>1929</v>
      </c>
      <c r="AB1357" s="28">
        <f t="shared" si="170"/>
        <v>86.051000000000002</v>
      </c>
      <c r="AC1357" s="28">
        <f ca="1">[3]!RandTruncNormal(AB1357,VLOOKUP(Y1357,$AZ$1:$BD$4,4,FALSE),0,VLOOKUP(Y1357,$AZ$1:$BD$4,5,FALSE))</f>
        <v>112.59967062164776</v>
      </c>
      <c r="AD1357" s="28">
        <f t="shared" si="171"/>
        <v>86.051000000000002</v>
      </c>
      <c r="AE1357" s="28">
        <f ca="1">[3]!RandTruncNormal(AD1357,VLOOKUP(Y1357,$AZ$1:$BD$4,4,FALSE),0,VLOOKUP(Y1357,$AZ$1:$BD$4,5,FALSE))</f>
        <v>111.59908932207126</v>
      </c>
      <c r="AF1357" s="29">
        <f t="shared" si="168"/>
        <v>0</v>
      </c>
      <c r="AG1357" s="29">
        <f t="shared" si="169"/>
        <v>0</v>
      </c>
      <c r="AH1357" s="28">
        <f t="shared" si="175"/>
        <v>0</v>
      </c>
      <c r="AI1357" s="28">
        <f t="shared" si="172"/>
        <v>0</v>
      </c>
      <c r="AJ1357" s="13">
        <f t="shared" ca="1" si="173"/>
        <v>-1.0005812995764956</v>
      </c>
      <c r="AK1357" s="68">
        <v>1</v>
      </c>
      <c r="AL1357" s="68">
        <v>0</v>
      </c>
      <c r="AM1357" s="68" t="str">
        <f t="shared" si="174"/>
        <v>Anthropogenic_rivers</v>
      </c>
      <c r="AO1357" s="68"/>
      <c r="AP1357" s="68"/>
      <c r="AY1357" s="68"/>
      <c r="AZ1357" s="68"/>
    </row>
    <row r="1358" spans="1:52">
      <c r="A1358" s="27">
        <v>3023</v>
      </c>
      <c r="B1358" s="27" t="s">
        <v>1890</v>
      </c>
      <c r="C1358" s="27" t="s">
        <v>1164</v>
      </c>
      <c r="D1358" s="27">
        <v>11.228569999999999</v>
      </c>
      <c r="E1358" s="27">
        <v>-83.924430000000001</v>
      </c>
      <c r="F1358" s="27" t="s">
        <v>66</v>
      </c>
      <c r="G1358" s="27">
        <v>9</v>
      </c>
      <c r="H1358" s="27" t="s">
        <v>53</v>
      </c>
      <c r="I1358" s="27" t="s">
        <v>54</v>
      </c>
      <c r="J1358" s="27">
        <v>2005</v>
      </c>
      <c r="K1358" s="27" t="s">
        <v>820</v>
      </c>
      <c r="L1358" s="27" t="s">
        <v>56</v>
      </c>
      <c r="M1358" s="27" t="s">
        <v>66</v>
      </c>
      <c r="N1358" s="27">
        <v>9</v>
      </c>
      <c r="O1358" s="27" t="s">
        <v>53</v>
      </c>
      <c r="P1358" s="27" t="s">
        <v>57</v>
      </c>
      <c r="Q1358" s="27">
        <v>2016</v>
      </c>
      <c r="R1358" s="27" t="s">
        <v>1279</v>
      </c>
      <c r="S1358" s="27" t="s">
        <v>53</v>
      </c>
      <c r="T1358" s="27"/>
      <c r="U1358" s="27"/>
      <c r="V1358" s="27" t="s">
        <v>1890</v>
      </c>
      <c r="W1358" s="27">
        <v>11.228569999999999</v>
      </c>
      <c r="X1358" s="27">
        <v>-83.924430000000001</v>
      </c>
      <c r="Y1358" s="27" t="s">
        <v>1983</v>
      </c>
      <c r="Z1358" s="27" t="s">
        <v>1979</v>
      </c>
      <c r="AA1358" s="27" t="s">
        <v>1929</v>
      </c>
      <c r="AB1358" s="28">
        <f t="shared" si="170"/>
        <v>86.051000000000002</v>
      </c>
      <c r="AC1358" s="28">
        <f ca="1">[3]!RandTruncNormal(AB1358,VLOOKUP(Y1358,$AZ$1:$BD$4,4,FALSE),0,VLOOKUP(Y1358,$AZ$1:$BD$4,5,FALSE))</f>
        <v>98.223376069900908</v>
      </c>
      <c r="AD1358" s="28">
        <f t="shared" si="171"/>
        <v>86.051000000000002</v>
      </c>
      <c r="AE1358" s="28">
        <f ca="1">[3]!RandTruncNormal(AD1358,VLOOKUP(Y1358,$AZ$1:$BD$4,4,FALSE),0,VLOOKUP(Y1358,$AZ$1:$BD$4,5,FALSE))</f>
        <v>97.664423564613571</v>
      </c>
      <c r="AF1358" s="29">
        <f t="shared" si="168"/>
        <v>0</v>
      </c>
      <c r="AG1358" s="29">
        <f t="shared" si="169"/>
        <v>0</v>
      </c>
      <c r="AH1358" s="28">
        <f t="shared" si="175"/>
        <v>0</v>
      </c>
      <c r="AI1358" s="28">
        <f t="shared" si="172"/>
        <v>0</v>
      </c>
      <c r="AJ1358" s="13">
        <f t="shared" ca="1" si="173"/>
        <v>-0.55895250528733698</v>
      </c>
      <c r="AK1358" s="68">
        <v>0</v>
      </c>
      <c r="AL1358" s="68">
        <v>0</v>
      </c>
      <c r="AM1358" s="68" t="str">
        <f t="shared" si="174"/>
        <v>Non-Anthropogenic</v>
      </c>
      <c r="AO1358" s="68"/>
      <c r="AP1358" s="68"/>
      <c r="AY1358" s="68"/>
      <c r="AZ1358" s="68"/>
    </row>
    <row r="1359" spans="1:52">
      <c r="A1359" s="27">
        <v>3025</v>
      </c>
      <c r="B1359" s="27" t="s">
        <v>1891</v>
      </c>
      <c r="C1359" s="27" t="s">
        <v>1164</v>
      </c>
      <c r="D1359" s="27">
        <v>13.395770000000001</v>
      </c>
      <c r="E1359" s="27">
        <v>-85.497439999999997</v>
      </c>
      <c r="F1359" s="27" t="s">
        <v>66</v>
      </c>
      <c r="G1359" s="27">
        <v>9</v>
      </c>
      <c r="H1359" s="27" t="s">
        <v>53</v>
      </c>
      <c r="I1359" s="27" t="s">
        <v>54</v>
      </c>
      <c r="J1359" s="27">
        <v>2005</v>
      </c>
      <c r="K1359" s="27" t="s">
        <v>1110</v>
      </c>
      <c r="L1359" s="27" t="s">
        <v>56</v>
      </c>
      <c r="M1359" s="27" t="s">
        <v>66</v>
      </c>
      <c r="N1359" s="27">
        <v>8</v>
      </c>
      <c r="O1359" s="27" t="s">
        <v>53</v>
      </c>
      <c r="P1359" s="27" t="s">
        <v>57</v>
      </c>
      <c r="Q1359" s="27">
        <v>2016</v>
      </c>
      <c r="R1359" s="27" t="s">
        <v>1380</v>
      </c>
      <c r="S1359" s="27" t="s">
        <v>53</v>
      </c>
      <c r="T1359" s="27"/>
      <c r="U1359" s="27"/>
      <c r="V1359" s="27" t="s">
        <v>1891</v>
      </c>
      <c r="W1359" s="27">
        <v>13.395770000000001</v>
      </c>
      <c r="X1359" s="27">
        <v>-85.497439999999997</v>
      </c>
      <c r="Y1359" s="27" t="s">
        <v>1983</v>
      </c>
      <c r="Z1359" s="27" t="s">
        <v>1977</v>
      </c>
      <c r="AA1359" s="27" t="s">
        <v>1928</v>
      </c>
      <c r="AB1359" s="28">
        <f t="shared" si="170"/>
        <v>86.051000000000002</v>
      </c>
      <c r="AC1359" s="28">
        <f ca="1">[3]!RandTruncNormal(AB1359,VLOOKUP(Y1359,$AZ$1:$BD$4,4,FALSE),0,VLOOKUP(Y1359,$AZ$1:$BD$4,5,FALSE))</f>
        <v>37.514681242940419</v>
      </c>
      <c r="AD1359" s="28">
        <f t="shared" si="171"/>
        <v>78.992111111111114</v>
      </c>
      <c r="AE1359" s="28">
        <f ca="1">[3]!RandTruncNormal(AD1359,VLOOKUP(Y1359,$AZ$1:$BD$4,4,FALSE),0,VLOOKUP(Y1359,$AZ$1:$BD$4,5,FALSE))</f>
        <v>125.85197052275474</v>
      </c>
      <c r="AF1359" s="29">
        <f t="shared" si="168"/>
        <v>-0.1111111111111111</v>
      </c>
      <c r="AG1359" s="29">
        <f t="shared" si="169"/>
        <v>0</v>
      </c>
      <c r="AH1359" s="28">
        <f t="shared" si="175"/>
        <v>0</v>
      </c>
      <c r="AI1359" s="28">
        <f t="shared" si="172"/>
        <v>-7.0588888888888883</v>
      </c>
      <c r="AJ1359" s="13">
        <f t="shared" ca="1" si="173"/>
        <v>88.337289279814314</v>
      </c>
      <c r="AK1359" s="68">
        <v>1</v>
      </c>
      <c r="AL1359" s="68">
        <v>1</v>
      </c>
      <c r="AM1359" s="68" t="str">
        <f t="shared" si="174"/>
        <v>Anthropogenic_roads_rivers</v>
      </c>
      <c r="AO1359" s="68"/>
      <c r="AP1359" s="68"/>
      <c r="AY1359" s="68"/>
      <c r="AZ1359" s="68"/>
    </row>
    <row r="1360" spans="1:52">
      <c r="A1360" s="27">
        <v>3026</v>
      </c>
      <c r="B1360" s="27" t="s">
        <v>1892</v>
      </c>
      <c r="C1360" s="27" t="s">
        <v>1164</v>
      </c>
      <c r="D1360" s="27">
        <v>13.56551</v>
      </c>
      <c r="E1360" s="27">
        <v>-85.539900000000003</v>
      </c>
      <c r="F1360" s="27" t="s">
        <v>66</v>
      </c>
      <c r="G1360" s="27">
        <v>7</v>
      </c>
      <c r="H1360" s="27" t="s">
        <v>53</v>
      </c>
      <c r="I1360" s="27" t="s">
        <v>54</v>
      </c>
      <c r="J1360" s="27">
        <v>2003</v>
      </c>
      <c r="K1360" s="27" t="s">
        <v>1212</v>
      </c>
      <c r="L1360" s="27" t="s">
        <v>56</v>
      </c>
      <c r="M1360" s="27" t="s">
        <v>65</v>
      </c>
      <c r="N1360" s="27">
        <v>5</v>
      </c>
      <c r="O1360" s="27" t="s">
        <v>53</v>
      </c>
      <c r="P1360" s="27" t="s">
        <v>57</v>
      </c>
      <c r="Q1360" s="27">
        <v>2016</v>
      </c>
      <c r="R1360" s="27" t="s">
        <v>1443</v>
      </c>
      <c r="S1360" s="27" t="s">
        <v>53</v>
      </c>
      <c r="T1360" s="27"/>
      <c r="U1360" s="27"/>
      <c r="V1360" s="27" t="s">
        <v>1892</v>
      </c>
      <c r="W1360" s="27">
        <v>13.56551</v>
      </c>
      <c r="X1360" s="27">
        <v>-85.539900000000003</v>
      </c>
      <c r="Y1360" s="27" t="s">
        <v>1983</v>
      </c>
      <c r="Z1360" s="27" t="s">
        <v>1977</v>
      </c>
      <c r="AA1360" s="27" t="s">
        <v>1928</v>
      </c>
      <c r="AB1360" s="28">
        <f t="shared" si="170"/>
        <v>71.933222222222227</v>
      </c>
      <c r="AC1360" s="28">
        <f ca="1">[3]!RandTruncNormal(AB1360,VLOOKUP(Y1360,$AZ$1:$BD$4,4,FALSE),0,VLOOKUP(Y1360,$AZ$1:$BD$4,5,FALSE))</f>
        <v>108.28507569081522</v>
      </c>
      <c r="AD1360" s="28">
        <f t="shared" si="171"/>
        <v>57.815444444444445</v>
      </c>
      <c r="AE1360" s="28">
        <f ca="1">[3]!RandTruncNormal(AD1360,VLOOKUP(Y1360,$AZ$1:$BD$4,4,FALSE),0,VLOOKUP(Y1360,$AZ$1:$BD$4,5,FALSE))</f>
        <v>43.856549956315021</v>
      </c>
      <c r="AF1360" s="29">
        <f t="shared" si="168"/>
        <v>-0.22222222222222221</v>
      </c>
      <c r="AG1360" s="29">
        <f t="shared" si="169"/>
        <v>-0.22222222222222221</v>
      </c>
      <c r="AH1360" s="28">
        <f t="shared" si="175"/>
        <v>-14.117777777777777</v>
      </c>
      <c r="AI1360" s="28">
        <f t="shared" si="172"/>
        <v>-14.117777777777777</v>
      </c>
      <c r="AJ1360" s="13">
        <f t="shared" ca="1" si="173"/>
        <v>-64.428525734500198</v>
      </c>
      <c r="AK1360" s="68">
        <v>0</v>
      </c>
      <c r="AL1360" s="68">
        <v>1</v>
      </c>
      <c r="AM1360" s="68" t="str">
        <f t="shared" si="174"/>
        <v>Anthopogenic_roads</v>
      </c>
      <c r="AO1360" s="68"/>
      <c r="AP1360" s="68"/>
      <c r="AY1360" s="68"/>
      <c r="AZ1360" s="68"/>
    </row>
    <row r="1361" spans="1:52">
      <c r="A1361" s="27">
        <v>3028</v>
      </c>
      <c r="B1361" s="27" t="s">
        <v>1893</v>
      </c>
      <c r="C1361" s="27" t="s">
        <v>1164</v>
      </c>
      <c r="D1361" s="27">
        <v>13.310320000000001</v>
      </c>
      <c r="E1361" s="27">
        <v>-83.626310000000004</v>
      </c>
      <c r="F1361" s="27" t="s">
        <v>66</v>
      </c>
      <c r="G1361" s="27">
        <v>9</v>
      </c>
      <c r="H1361" s="27" t="s">
        <v>53</v>
      </c>
      <c r="I1361" s="27" t="s">
        <v>54</v>
      </c>
      <c r="J1361" s="27">
        <v>2005</v>
      </c>
      <c r="K1361" s="27" t="s">
        <v>1219</v>
      </c>
      <c r="L1361" s="27" t="s">
        <v>56</v>
      </c>
      <c r="M1361" s="27" t="s">
        <v>66</v>
      </c>
      <c r="N1361" s="27">
        <v>7</v>
      </c>
      <c r="O1361" s="27" t="s">
        <v>53</v>
      </c>
      <c r="P1361" s="27" t="s">
        <v>57</v>
      </c>
      <c r="Q1361" s="27">
        <v>2016</v>
      </c>
      <c r="R1361" s="27" t="s">
        <v>736</v>
      </c>
      <c r="S1361" s="27" t="s">
        <v>53</v>
      </c>
      <c r="T1361" s="27"/>
      <c r="U1361" s="27"/>
      <c r="V1361" s="27" t="s">
        <v>1893</v>
      </c>
      <c r="W1361" s="27">
        <v>13.310320000000001</v>
      </c>
      <c r="X1361" s="27">
        <v>-83.626310000000004</v>
      </c>
      <c r="Y1361" s="27" t="s">
        <v>1983</v>
      </c>
      <c r="Z1361" s="27" t="s">
        <v>1977</v>
      </c>
      <c r="AA1361" s="27" t="s">
        <v>1929</v>
      </c>
      <c r="AB1361" s="28">
        <f t="shared" si="170"/>
        <v>86.051000000000002</v>
      </c>
      <c r="AC1361" s="28">
        <f ca="1">[3]!RandTruncNormal(AB1361,VLOOKUP(Y1361,$AZ$1:$BD$4,4,FALSE),0,VLOOKUP(Y1361,$AZ$1:$BD$4,5,FALSE))</f>
        <v>92.601644176271364</v>
      </c>
      <c r="AD1361" s="28">
        <f t="shared" si="171"/>
        <v>71.933222222222227</v>
      </c>
      <c r="AE1361" s="28">
        <f ca="1">[3]!RandTruncNormal(AD1361,VLOOKUP(Y1361,$AZ$1:$BD$4,4,FALSE),0,VLOOKUP(Y1361,$AZ$1:$BD$4,5,FALSE))</f>
        <v>87.114093590288277</v>
      </c>
      <c r="AF1361" s="29">
        <f t="shared" si="168"/>
        <v>-0.22222222222222221</v>
      </c>
      <c r="AG1361" s="29">
        <f t="shared" si="169"/>
        <v>-0.22222222222222221</v>
      </c>
      <c r="AH1361" s="28">
        <f t="shared" si="175"/>
        <v>-14.117777777777777</v>
      </c>
      <c r="AI1361" s="28">
        <f t="shared" si="172"/>
        <v>-14.117777777777777</v>
      </c>
      <c r="AJ1361" s="13">
        <f t="shared" ca="1" si="173"/>
        <v>-5.4875505859830866</v>
      </c>
      <c r="AK1361" s="68">
        <v>0</v>
      </c>
      <c r="AL1361" s="68">
        <v>0</v>
      </c>
      <c r="AM1361" s="68" t="str">
        <f t="shared" si="174"/>
        <v>Non-Anthropogenic</v>
      </c>
      <c r="AO1361" s="68"/>
      <c r="AP1361" s="68"/>
      <c r="AY1361" s="68"/>
      <c r="AZ1361" s="68"/>
    </row>
    <row r="1362" spans="1:52">
      <c r="A1362" s="27">
        <v>3030</v>
      </c>
      <c r="B1362" s="27" t="s">
        <v>1894</v>
      </c>
      <c r="C1362" s="27" t="s">
        <v>1164</v>
      </c>
      <c r="D1362" s="27">
        <v>13.310370000000001</v>
      </c>
      <c r="E1362" s="27">
        <v>-83.881399999999999</v>
      </c>
      <c r="F1362" s="27" t="s">
        <v>66</v>
      </c>
      <c r="G1362" s="27">
        <v>9</v>
      </c>
      <c r="H1362" s="27" t="s">
        <v>53</v>
      </c>
      <c r="I1362" s="27" t="s">
        <v>54</v>
      </c>
      <c r="J1362" s="27">
        <v>2005</v>
      </c>
      <c r="K1362" s="27" t="s">
        <v>1209</v>
      </c>
      <c r="L1362" s="27" t="s">
        <v>56</v>
      </c>
      <c r="M1362" s="27" t="s">
        <v>66</v>
      </c>
      <c r="N1362" s="27">
        <v>8</v>
      </c>
      <c r="O1362" s="27" t="s">
        <v>53</v>
      </c>
      <c r="P1362" s="27" t="s">
        <v>60</v>
      </c>
      <c r="Q1362" s="27">
        <v>2016</v>
      </c>
      <c r="R1362" s="27">
        <v>2014</v>
      </c>
      <c r="S1362" s="27" t="s">
        <v>53</v>
      </c>
      <c r="T1362" s="27"/>
      <c r="U1362" s="27"/>
      <c r="V1362" s="27" t="s">
        <v>1894</v>
      </c>
      <c r="W1362" s="27">
        <v>13.310370000000001</v>
      </c>
      <c r="X1362" s="27">
        <v>-83.881399999999999</v>
      </c>
      <c r="Y1362" s="27" t="s">
        <v>1983</v>
      </c>
      <c r="Z1362" s="27" t="s">
        <v>1977</v>
      </c>
      <c r="AA1362" s="27" t="s">
        <v>1929</v>
      </c>
      <c r="AB1362" s="28">
        <f t="shared" si="170"/>
        <v>86.051000000000002</v>
      </c>
      <c r="AC1362" s="28">
        <f ca="1">[3]!RandTruncNormal(AB1362,VLOOKUP(Y1362,$AZ$1:$BD$4,4,FALSE),0,VLOOKUP(Y1362,$AZ$1:$BD$4,5,FALSE))</f>
        <v>29.453010639394872</v>
      </c>
      <c r="AD1362" s="28">
        <f t="shared" si="171"/>
        <v>78.992111111111114</v>
      </c>
      <c r="AE1362" s="28">
        <f ca="1">[3]!RandTruncNormal(AD1362,VLOOKUP(Y1362,$AZ$1:$BD$4,4,FALSE),0,VLOOKUP(Y1362,$AZ$1:$BD$4,5,FALSE))</f>
        <v>134.13753776838652</v>
      </c>
      <c r="AF1362" s="29">
        <f t="shared" si="168"/>
        <v>-0.1111111111111111</v>
      </c>
      <c r="AG1362" s="29">
        <f t="shared" si="169"/>
        <v>0</v>
      </c>
      <c r="AH1362" s="28">
        <f t="shared" si="175"/>
        <v>0</v>
      </c>
      <c r="AI1362" s="28">
        <f t="shared" si="172"/>
        <v>-7.0588888888888883</v>
      </c>
      <c r="AJ1362" s="13">
        <f t="shared" ca="1" si="173"/>
        <v>104.68452712899165</v>
      </c>
      <c r="AK1362" s="68">
        <v>0</v>
      </c>
      <c r="AL1362" s="68">
        <v>0</v>
      </c>
      <c r="AM1362" s="68" t="str">
        <f t="shared" si="174"/>
        <v>Non-Anthropogenic</v>
      </c>
      <c r="AO1362" s="68"/>
      <c r="AP1362" s="68"/>
      <c r="AY1362" s="68"/>
      <c r="AZ1362" s="68"/>
    </row>
    <row r="1363" spans="1:52">
      <c r="A1363" s="27">
        <v>3031</v>
      </c>
      <c r="B1363" s="27" t="s">
        <v>1895</v>
      </c>
      <c r="C1363" s="27" t="s">
        <v>1164</v>
      </c>
      <c r="D1363" s="27">
        <v>11.99208</v>
      </c>
      <c r="E1363" s="27">
        <v>-83.796220000000005</v>
      </c>
      <c r="F1363" s="27" t="s">
        <v>65</v>
      </c>
      <c r="G1363" s="27">
        <v>6</v>
      </c>
      <c r="H1363" s="27" t="s">
        <v>53</v>
      </c>
      <c r="I1363" s="27" t="s">
        <v>54</v>
      </c>
      <c r="J1363" s="27">
        <v>2005</v>
      </c>
      <c r="K1363" s="27" t="s">
        <v>1209</v>
      </c>
      <c r="L1363" s="27" t="s">
        <v>56</v>
      </c>
      <c r="M1363" s="27" t="s">
        <v>66</v>
      </c>
      <c r="N1363" s="27">
        <v>8</v>
      </c>
      <c r="O1363" s="27" t="s">
        <v>53</v>
      </c>
      <c r="P1363" s="27" t="s">
        <v>57</v>
      </c>
      <c r="Q1363" s="27">
        <v>2016</v>
      </c>
      <c r="R1363" s="27" t="s">
        <v>820</v>
      </c>
      <c r="S1363" s="27" t="s">
        <v>53</v>
      </c>
      <c r="T1363" s="27"/>
      <c r="U1363" s="27"/>
      <c r="V1363" s="27" t="s">
        <v>1895</v>
      </c>
      <c r="W1363" s="27">
        <v>11.99208</v>
      </c>
      <c r="X1363" s="27">
        <v>-83.796220000000005</v>
      </c>
      <c r="Y1363" s="27" t="s">
        <v>1983</v>
      </c>
      <c r="Z1363" s="27" t="s">
        <v>1982</v>
      </c>
      <c r="AA1363" s="27" t="s">
        <v>1928</v>
      </c>
      <c r="AB1363" s="28">
        <f t="shared" si="170"/>
        <v>64.87433333333334</v>
      </c>
      <c r="AC1363" s="28">
        <f ca="1">[3]!RandTruncNormal(AB1363,VLOOKUP(Y1363,$AZ$1:$BD$4,4,FALSE),0,VLOOKUP(Y1363,$AZ$1:$BD$4,5,FALSE))</f>
        <v>13.414019420391513</v>
      </c>
      <c r="AD1363" s="28">
        <f t="shared" si="171"/>
        <v>78.992111111111114</v>
      </c>
      <c r="AE1363" s="28">
        <f ca="1">[3]!RandTruncNormal(AD1363,VLOOKUP(Y1363,$AZ$1:$BD$4,4,FALSE),0,VLOOKUP(Y1363,$AZ$1:$BD$4,5,FALSE))</f>
        <v>95.047143337656266</v>
      </c>
      <c r="AF1363" s="29">
        <f t="shared" si="168"/>
        <v>0.22222222222222221</v>
      </c>
      <c r="AG1363" s="29">
        <f t="shared" si="169"/>
        <v>0.22222222222222221</v>
      </c>
      <c r="AH1363" s="28">
        <f t="shared" si="175"/>
        <v>14.117777777777777</v>
      </c>
      <c r="AI1363" s="28">
        <f t="shared" si="172"/>
        <v>14.117777777777777</v>
      </c>
      <c r="AJ1363" s="13">
        <f t="shared" ca="1" si="173"/>
        <v>81.633123917264754</v>
      </c>
      <c r="AK1363" s="68">
        <v>0</v>
      </c>
      <c r="AL1363" s="68">
        <v>1</v>
      </c>
      <c r="AM1363" s="68" t="str">
        <f t="shared" si="174"/>
        <v>Anthopogenic_roads</v>
      </c>
      <c r="AO1363" s="68"/>
      <c r="AP1363" s="68"/>
      <c r="AY1363" s="68"/>
      <c r="AZ1363" s="68"/>
    </row>
    <row r="1364" spans="1:52">
      <c r="A1364" s="27">
        <v>3032</v>
      </c>
      <c r="B1364" s="27" t="s">
        <v>1896</v>
      </c>
      <c r="C1364" s="27" t="s">
        <v>1164</v>
      </c>
      <c r="D1364" s="27">
        <v>13.31044</v>
      </c>
      <c r="E1364" s="27">
        <v>-84.136480000000006</v>
      </c>
      <c r="F1364" s="27" t="s">
        <v>66</v>
      </c>
      <c r="G1364" s="27">
        <v>7</v>
      </c>
      <c r="H1364" s="27" t="s">
        <v>53</v>
      </c>
      <c r="I1364" s="27" t="s">
        <v>54</v>
      </c>
      <c r="J1364" s="27">
        <v>2005</v>
      </c>
      <c r="K1364" s="27" t="s">
        <v>1209</v>
      </c>
      <c r="L1364" s="27" t="s">
        <v>56</v>
      </c>
      <c r="M1364" s="27" t="s">
        <v>66</v>
      </c>
      <c r="N1364" s="27">
        <v>9</v>
      </c>
      <c r="O1364" s="27" t="s">
        <v>53</v>
      </c>
      <c r="P1364" s="27" t="s">
        <v>57</v>
      </c>
      <c r="Q1364" s="27">
        <v>2016</v>
      </c>
      <c r="R1364" s="27" t="s">
        <v>733</v>
      </c>
      <c r="S1364" s="27" t="s">
        <v>53</v>
      </c>
      <c r="T1364" s="27"/>
      <c r="U1364" s="27"/>
      <c r="V1364" s="27" t="s">
        <v>1896</v>
      </c>
      <c r="W1364" s="27">
        <v>13.31044</v>
      </c>
      <c r="X1364" s="27">
        <v>-84.136480000000006</v>
      </c>
      <c r="Y1364" s="27" t="s">
        <v>1983</v>
      </c>
      <c r="Z1364" s="27" t="s">
        <v>1982</v>
      </c>
      <c r="AA1364" s="27" t="s">
        <v>1929</v>
      </c>
      <c r="AB1364" s="28">
        <f t="shared" si="170"/>
        <v>71.933222222222227</v>
      </c>
      <c r="AC1364" s="28">
        <f ca="1">[3]!RandTruncNormal(AB1364,VLOOKUP(Y1364,$AZ$1:$BD$4,4,FALSE),0,VLOOKUP(Y1364,$AZ$1:$BD$4,5,FALSE))</f>
        <v>87.382133777953086</v>
      </c>
      <c r="AD1364" s="28">
        <f t="shared" si="171"/>
        <v>86.051000000000002</v>
      </c>
      <c r="AE1364" s="28">
        <f ca="1">[3]!RandTruncNormal(AD1364,VLOOKUP(Y1364,$AZ$1:$BD$4,4,FALSE),0,VLOOKUP(Y1364,$AZ$1:$BD$4,5,FALSE))</f>
        <v>47.206941376615973</v>
      </c>
      <c r="AF1364" s="29">
        <f t="shared" si="168"/>
        <v>0.22222222222222221</v>
      </c>
      <c r="AG1364" s="29">
        <f t="shared" si="169"/>
        <v>0.22222222222222221</v>
      </c>
      <c r="AH1364" s="28">
        <f t="shared" si="175"/>
        <v>14.117777777777777</v>
      </c>
      <c r="AI1364" s="28">
        <f t="shared" si="172"/>
        <v>14.117777777777777</v>
      </c>
      <c r="AJ1364" s="13">
        <f t="shared" ca="1" si="173"/>
        <v>-40.175192401337114</v>
      </c>
      <c r="AK1364" s="68">
        <v>1</v>
      </c>
      <c r="AL1364" s="68">
        <v>0</v>
      </c>
      <c r="AM1364" s="68" t="str">
        <f t="shared" si="174"/>
        <v>Anthropogenic_rivers</v>
      </c>
      <c r="AO1364" s="68"/>
      <c r="AP1364" s="68"/>
      <c r="AY1364" s="68"/>
      <c r="AZ1364" s="68"/>
    </row>
    <row r="1365" spans="1:52">
      <c r="A1365" s="27">
        <v>3034</v>
      </c>
      <c r="B1365" s="27" t="s">
        <v>1897</v>
      </c>
      <c r="C1365" s="27" t="s">
        <v>1164</v>
      </c>
      <c r="D1365" s="27">
        <v>13.31057</v>
      </c>
      <c r="E1365" s="27">
        <v>-84.731679999999997</v>
      </c>
      <c r="F1365" s="27" t="s">
        <v>66</v>
      </c>
      <c r="G1365" s="27">
        <v>7</v>
      </c>
      <c r="H1365" s="27" t="s">
        <v>53</v>
      </c>
      <c r="I1365" s="27" t="s">
        <v>54</v>
      </c>
      <c r="J1365" s="27">
        <v>2005</v>
      </c>
      <c r="K1365" s="27" t="s">
        <v>1110</v>
      </c>
      <c r="L1365" s="27" t="s">
        <v>56</v>
      </c>
      <c r="M1365" s="27" t="s">
        <v>65</v>
      </c>
      <c r="N1365" s="27">
        <v>6</v>
      </c>
      <c r="O1365" s="27" t="s">
        <v>53</v>
      </c>
      <c r="P1365" s="27" t="s">
        <v>57</v>
      </c>
      <c r="Q1365" s="27">
        <v>2016</v>
      </c>
      <c r="R1365" s="27" t="s">
        <v>720</v>
      </c>
      <c r="S1365" s="27" t="s">
        <v>53</v>
      </c>
      <c r="T1365" s="27"/>
      <c r="U1365" s="27"/>
      <c r="V1365" s="27" t="s">
        <v>1897</v>
      </c>
      <c r="W1365" s="27">
        <v>13.31057</v>
      </c>
      <c r="X1365" s="27">
        <v>-84.731679999999997</v>
      </c>
      <c r="Y1365" s="27" t="s">
        <v>1983</v>
      </c>
      <c r="Z1365" s="27" t="s">
        <v>1977</v>
      </c>
      <c r="AA1365" s="27" t="s">
        <v>1929</v>
      </c>
      <c r="AB1365" s="28">
        <f t="shared" si="170"/>
        <v>71.933222222222227</v>
      </c>
      <c r="AC1365" s="28">
        <f ca="1">[3]!RandTruncNormal(AB1365,VLOOKUP(Y1365,$AZ$1:$BD$4,4,FALSE),0,VLOOKUP(Y1365,$AZ$1:$BD$4,5,FALSE))</f>
        <v>63.319914596367191</v>
      </c>
      <c r="AD1365" s="28">
        <f t="shared" si="171"/>
        <v>64.87433333333334</v>
      </c>
      <c r="AE1365" s="28">
        <f ca="1">[3]!RandTruncNormal(AD1365,VLOOKUP(Y1365,$AZ$1:$BD$4,4,FALSE),0,VLOOKUP(Y1365,$AZ$1:$BD$4,5,FALSE))</f>
        <v>22.132294159849174</v>
      </c>
      <c r="AF1365" s="29">
        <f t="shared" si="168"/>
        <v>-0.1111111111111111</v>
      </c>
      <c r="AG1365" s="29">
        <f t="shared" si="169"/>
        <v>0</v>
      </c>
      <c r="AH1365" s="28">
        <f t="shared" si="175"/>
        <v>0</v>
      </c>
      <c r="AI1365" s="28">
        <f t="shared" si="172"/>
        <v>-7.0588888888888883</v>
      </c>
      <c r="AJ1365" s="13">
        <f t="shared" ca="1" si="173"/>
        <v>-41.187620436518017</v>
      </c>
      <c r="AK1365" s="68">
        <v>0</v>
      </c>
      <c r="AL1365" s="68">
        <v>0</v>
      </c>
      <c r="AM1365" s="68" t="str">
        <f t="shared" si="174"/>
        <v>Non-Anthropogenic</v>
      </c>
      <c r="AO1365" s="68"/>
      <c r="AP1365" s="68"/>
      <c r="AY1365" s="68"/>
      <c r="AZ1365" s="68"/>
    </row>
    <row r="1366" spans="1:52">
      <c r="A1366" s="27">
        <v>3036</v>
      </c>
      <c r="B1366" s="27" t="s">
        <v>1898</v>
      </c>
      <c r="C1366" s="27" t="s">
        <v>1164</v>
      </c>
      <c r="D1366" s="27">
        <v>13.310639999999999</v>
      </c>
      <c r="E1366" s="27">
        <v>-84.986770000000007</v>
      </c>
      <c r="F1366" s="27" t="s">
        <v>65</v>
      </c>
      <c r="G1366" s="27">
        <v>5</v>
      </c>
      <c r="H1366" s="27" t="s">
        <v>53</v>
      </c>
      <c r="I1366" s="27" t="s">
        <v>54</v>
      </c>
      <c r="J1366" s="27">
        <v>2005</v>
      </c>
      <c r="K1366" s="27" t="s">
        <v>1219</v>
      </c>
      <c r="L1366" s="27" t="s">
        <v>56</v>
      </c>
      <c r="M1366" s="27" t="s">
        <v>66</v>
      </c>
      <c r="N1366" s="27">
        <v>7</v>
      </c>
      <c r="O1366" s="27" t="s">
        <v>53</v>
      </c>
      <c r="P1366" s="27" t="s">
        <v>57</v>
      </c>
      <c r="Q1366" s="27">
        <v>2016</v>
      </c>
      <c r="R1366" s="27" t="s">
        <v>1466</v>
      </c>
      <c r="S1366" s="27" t="s">
        <v>53</v>
      </c>
      <c r="T1366" s="27"/>
      <c r="U1366" s="27"/>
      <c r="V1366" s="27" t="s">
        <v>1898</v>
      </c>
      <c r="W1366" s="27">
        <v>13.310639999999999</v>
      </c>
      <c r="X1366" s="27">
        <v>-84.986770000000007</v>
      </c>
      <c r="Y1366" s="27" t="s">
        <v>1983</v>
      </c>
      <c r="Z1366" s="27" t="s">
        <v>1982</v>
      </c>
      <c r="AA1366" s="27" t="s">
        <v>1929</v>
      </c>
      <c r="AB1366" s="28">
        <f t="shared" si="170"/>
        <v>57.815444444444445</v>
      </c>
      <c r="AC1366" s="28">
        <f ca="1">[3]!RandTruncNormal(AB1366,VLOOKUP(Y1366,$AZ$1:$BD$4,4,FALSE),0,VLOOKUP(Y1366,$AZ$1:$BD$4,5,FALSE))</f>
        <v>48.829606562062651</v>
      </c>
      <c r="AD1366" s="28">
        <f t="shared" si="171"/>
        <v>71.933222222222227</v>
      </c>
      <c r="AE1366" s="28">
        <f ca="1">[3]!RandTruncNormal(AD1366,VLOOKUP(Y1366,$AZ$1:$BD$4,4,FALSE),0,VLOOKUP(Y1366,$AZ$1:$BD$4,5,FALSE))</f>
        <v>85.868233665414024</v>
      </c>
      <c r="AF1366" s="29">
        <f t="shared" si="168"/>
        <v>0.22222222222222221</v>
      </c>
      <c r="AG1366" s="29">
        <f t="shared" si="169"/>
        <v>0.22222222222222221</v>
      </c>
      <c r="AH1366" s="28">
        <f t="shared" si="175"/>
        <v>14.117777777777777</v>
      </c>
      <c r="AI1366" s="28">
        <f t="shared" si="172"/>
        <v>14.117777777777777</v>
      </c>
      <c r="AJ1366" s="13">
        <f t="shared" ca="1" si="173"/>
        <v>37.038627103351374</v>
      </c>
      <c r="AK1366" s="68">
        <v>0</v>
      </c>
      <c r="AL1366" s="68">
        <v>0</v>
      </c>
      <c r="AM1366" s="68" t="str">
        <f t="shared" si="174"/>
        <v>Non-Anthropogenic</v>
      </c>
      <c r="AO1366" s="68"/>
      <c r="AP1366" s="68"/>
      <c r="AY1366" s="68"/>
      <c r="AZ1366" s="68"/>
    </row>
    <row r="1367" spans="1:52">
      <c r="A1367" s="27">
        <v>3038</v>
      </c>
      <c r="B1367" s="27" t="s">
        <v>1899</v>
      </c>
      <c r="C1367" s="27" t="s">
        <v>1164</v>
      </c>
      <c r="D1367" s="27">
        <v>13.479889999999999</v>
      </c>
      <c r="E1367" s="27">
        <v>-84.008970000000005</v>
      </c>
      <c r="F1367" s="27" t="s">
        <v>66</v>
      </c>
      <c r="G1367" s="27">
        <v>9</v>
      </c>
      <c r="H1367" s="27" t="s">
        <v>53</v>
      </c>
      <c r="I1367" s="27" t="s">
        <v>54</v>
      </c>
      <c r="J1367" s="27">
        <v>2005</v>
      </c>
      <c r="K1367" s="27" t="s">
        <v>1219</v>
      </c>
      <c r="L1367" s="27" t="s">
        <v>56</v>
      </c>
      <c r="M1367" s="27" t="s">
        <v>66</v>
      </c>
      <c r="N1367" s="27">
        <v>9</v>
      </c>
      <c r="O1367" s="27" t="s">
        <v>53</v>
      </c>
      <c r="P1367" s="27" t="s">
        <v>57</v>
      </c>
      <c r="Q1367" s="27">
        <v>2016</v>
      </c>
      <c r="R1367" s="27" t="s">
        <v>1438</v>
      </c>
      <c r="S1367" s="27" t="s">
        <v>53</v>
      </c>
      <c r="T1367" s="27"/>
      <c r="U1367" s="27"/>
      <c r="V1367" s="27" t="s">
        <v>1899</v>
      </c>
      <c r="W1367" s="27">
        <v>13.479889999999999</v>
      </c>
      <c r="X1367" s="27">
        <v>-84.008970000000005</v>
      </c>
      <c r="Y1367" s="27" t="s">
        <v>1983</v>
      </c>
      <c r="Z1367" s="27" t="s">
        <v>1979</v>
      </c>
      <c r="AA1367" s="27" t="s">
        <v>1929</v>
      </c>
      <c r="AB1367" s="28">
        <f t="shared" si="170"/>
        <v>86.051000000000002</v>
      </c>
      <c r="AC1367" s="28">
        <f ca="1">[3]!RandTruncNormal(AB1367,VLOOKUP(Y1367,$AZ$1:$BD$4,4,FALSE),0,VLOOKUP(Y1367,$AZ$1:$BD$4,5,FALSE))</f>
        <v>95.580080155142795</v>
      </c>
      <c r="AD1367" s="28">
        <f t="shared" si="171"/>
        <v>86.051000000000002</v>
      </c>
      <c r="AE1367" s="28">
        <f ca="1">[3]!RandTruncNormal(AD1367,VLOOKUP(Y1367,$AZ$1:$BD$4,4,FALSE),0,VLOOKUP(Y1367,$AZ$1:$BD$4,5,FALSE))</f>
        <v>8.4692249962305173</v>
      </c>
      <c r="AF1367" s="29">
        <f t="shared" si="168"/>
        <v>0</v>
      </c>
      <c r="AG1367" s="29">
        <f t="shared" si="169"/>
        <v>0</v>
      </c>
      <c r="AH1367" s="28">
        <f t="shared" si="175"/>
        <v>0</v>
      </c>
      <c r="AI1367" s="28">
        <f t="shared" si="172"/>
        <v>0</v>
      </c>
      <c r="AJ1367" s="13">
        <f t="shared" ca="1" si="173"/>
        <v>-87.110855158912273</v>
      </c>
      <c r="AK1367" s="68">
        <v>0</v>
      </c>
      <c r="AL1367" s="68">
        <v>0</v>
      </c>
      <c r="AM1367" s="68" t="str">
        <f t="shared" si="174"/>
        <v>Non-Anthropogenic</v>
      </c>
      <c r="AO1367" s="68"/>
      <c r="AP1367" s="68"/>
      <c r="AY1367" s="68"/>
      <c r="AZ1367" s="68"/>
    </row>
    <row r="1368" spans="1:52">
      <c r="A1368" s="27">
        <v>3039</v>
      </c>
      <c r="B1368" s="27" t="s">
        <v>1900</v>
      </c>
      <c r="C1368" s="27" t="s">
        <v>1164</v>
      </c>
      <c r="D1368" s="27">
        <v>13.31068</v>
      </c>
      <c r="E1368" s="27">
        <v>-85.241860000000003</v>
      </c>
      <c r="F1368" s="27" t="s">
        <v>66</v>
      </c>
      <c r="G1368" s="27">
        <v>8</v>
      </c>
      <c r="H1368" s="27" t="s">
        <v>53</v>
      </c>
      <c r="I1368" s="27" t="s">
        <v>54</v>
      </c>
      <c r="J1368" s="27">
        <v>2005</v>
      </c>
      <c r="K1368" s="27" t="s">
        <v>1219</v>
      </c>
      <c r="L1368" s="27" t="s">
        <v>56</v>
      </c>
      <c r="M1368" s="27" t="s">
        <v>66</v>
      </c>
      <c r="N1368" s="27">
        <v>8</v>
      </c>
      <c r="O1368" s="27" t="s">
        <v>53</v>
      </c>
      <c r="P1368" s="27" t="s">
        <v>57</v>
      </c>
      <c r="Q1368" s="27">
        <v>2016</v>
      </c>
      <c r="R1368" s="27" t="s">
        <v>1599</v>
      </c>
      <c r="S1368" s="27" t="s">
        <v>53</v>
      </c>
      <c r="T1368" s="27"/>
      <c r="U1368" s="27"/>
      <c r="V1368" s="27" t="s">
        <v>1900</v>
      </c>
      <c r="W1368" s="27">
        <v>13.31068</v>
      </c>
      <c r="X1368" s="27">
        <v>-85.241860000000003</v>
      </c>
      <c r="Y1368" s="27" t="s">
        <v>1983</v>
      </c>
      <c r="Z1368" s="27" t="s">
        <v>1979</v>
      </c>
      <c r="AA1368" s="27" t="s">
        <v>1929</v>
      </c>
      <c r="AB1368" s="28">
        <f t="shared" si="170"/>
        <v>78.992111111111114</v>
      </c>
      <c r="AC1368" s="28">
        <f ca="1">[3]!RandTruncNormal(AB1368,VLOOKUP(Y1368,$AZ$1:$BD$4,4,FALSE),0,VLOOKUP(Y1368,$AZ$1:$BD$4,5,FALSE))</f>
        <v>33.843732638777205</v>
      </c>
      <c r="AD1368" s="28">
        <f t="shared" si="171"/>
        <v>78.992111111111114</v>
      </c>
      <c r="AE1368" s="28">
        <f ca="1">[3]!RandTruncNormal(AD1368,VLOOKUP(Y1368,$AZ$1:$BD$4,4,FALSE),0,VLOOKUP(Y1368,$AZ$1:$BD$4,5,FALSE))</f>
        <v>63.389534258378696</v>
      </c>
      <c r="AF1368" s="29">
        <f t="shared" si="168"/>
        <v>0</v>
      </c>
      <c r="AG1368" s="29">
        <f t="shared" si="169"/>
        <v>0</v>
      </c>
      <c r="AH1368" s="28">
        <f t="shared" si="175"/>
        <v>0</v>
      </c>
      <c r="AI1368" s="28">
        <f t="shared" si="172"/>
        <v>0</v>
      </c>
      <c r="AJ1368" s="13">
        <f t="shared" ca="1" si="173"/>
        <v>29.545801619601491</v>
      </c>
      <c r="AK1368" s="68">
        <v>1</v>
      </c>
      <c r="AL1368" s="68">
        <v>0</v>
      </c>
      <c r="AM1368" s="68" t="str">
        <f t="shared" si="174"/>
        <v>Anthropogenic_rivers</v>
      </c>
      <c r="AO1368" s="68"/>
      <c r="AP1368" s="68"/>
      <c r="AY1368" s="68"/>
      <c r="AZ1368" s="68"/>
    </row>
    <row r="1369" spans="1:52">
      <c r="A1369" s="27">
        <v>3040</v>
      </c>
      <c r="B1369" s="27" t="s">
        <v>1901</v>
      </c>
      <c r="C1369" s="27" t="s">
        <v>1164</v>
      </c>
      <c r="D1369" s="27">
        <v>13.4809</v>
      </c>
      <c r="E1369" s="27">
        <v>-84.263919999999999</v>
      </c>
      <c r="F1369" s="27" t="s">
        <v>66</v>
      </c>
      <c r="G1369" s="27">
        <v>9</v>
      </c>
      <c r="H1369" s="27" t="s">
        <v>53</v>
      </c>
      <c r="I1369" s="27" t="s">
        <v>54</v>
      </c>
      <c r="J1369" s="27">
        <v>2005</v>
      </c>
      <c r="K1369" s="27" t="s">
        <v>1219</v>
      </c>
      <c r="L1369" s="27" t="s">
        <v>56</v>
      </c>
      <c r="M1369" s="27" t="s">
        <v>66</v>
      </c>
      <c r="N1369" s="27">
        <v>9</v>
      </c>
      <c r="O1369" s="27" t="s">
        <v>53</v>
      </c>
      <c r="P1369" s="27" t="s">
        <v>57</v>
      </c>
      <c r="Q1369" s="27">
        <v>2016</v>
      </c>
      <c r="R1369" s="27" t="s">
        <v>738</v>
      </c>
      <c r="S1369" s="27" t="s">
        <v>53</v>
      </c>
      <c r="T1369" s="27"/>
      <c r="U1369" s="27"/>
      <c r="V1369" s="27" t="s">
        <v>1901</v>
      </c>
      <c r="W1369" s="27">
        <v>13.4809</v>
      </c>
      <c r="X1369" s="27">
        <v>-84.263919999999999</v>
      </c>
      <c r="Y1369" s="27" t="s">
        <v>1983</v>
      </c>
      <c r="Z1369" s="27" t="s">
        <v>1979</v>
      </c>
      <c r="AA1369" s="27" t="s">
        <v>1929</v>
      </c>
      <c r="AB1369" s="28">
        <f t="shared" si="170"/>
        <v>86.051000000000002</v>
      </c>
      <c r="AC1369" s="28">
        <f ca="1">[3]!RandTruncNormal(AB1369,VLOOKUP(Y1369,$AZ$1:$BD$4,4,FALSE),0,VLOOKUP(Y1369,$AZ$1:$BD$4,5,FALSE))</f>
        <v>82.285351336530368</v>
      </c>
      <c r="AD1369" s="28">
        <f t="shared" si="171"/>
        <v>86.051000000000002</v>
      </c>
      <c r="AE1369" s="28">
        <f ca="1">[3]!RandTruncNormal(AD1369,VLOOKUP(Y1369,$AZ$1:$BD$4,4,FALSE),0,VLOOKUP(Y1369,$AZ$1:$BD$4,5,FALSE))</f>
        <v>72.608661740393941</v>
      </c>
      <c r="AF1369" s="29">
        <f t="shared" si="168"/>
        <v>0</v>
      </c>
      <c r="AG1369" s="29">
        <f t="shared" si="169"/>
        <v>0</v>
      </c>
      <c r="AH1369" s="28">
        <f t="shared" si="175"/>
        <v>0</v>
      </c>
      <c r="AI1369" s="28">
        <f t="shared" si="172"/>
        <v>0</v>
      </c>
      <c r="AJ1369" s="13">
        <f t="shared" ca="1" si="173"/>
        <v>-9.676689596136427</v>
      </c>
      <c r="AK1369" s="68">
        <v>1</v>
      </c>
      <c r="AL1369" s="68">
        <v>0</v>
      </c>
      <c r="AM1369" s="68" t="str">
        <f t="shared" si="174"/>
        <v>Anthropogenic_rivers</v>
      </c>
      <c r="AO1369" s="68"/>
      <c r="AP1369" s="68"/>
      <c r="AY1369" s="68"/>
      <c r="AZ1369" s="68"/>
    </row>
    <row r="1370" spans="1:52">
      <c r="A1370" s="27">
        <v>3041</v>
      </c>
      <c r="B1370" s="27" t="s">
        <v>1902</v>
      </c>
      <c r="C1370" s="27" t="s">
        <v>1164</v>
      </c>
      <c r="D1370" s="27">
        <v>13.22547</v>
      </c>
      <c r="E1370" s="27">
        <v>-83.712490000000003</v>
      </c>
      <c r="F1370" s="27" t="s">
        <v>66</v>
      </c>
      <c r="G1370" s="27">
        <v>9</v>
      </c>
      <c r="H1370" s="27" t="s">
        <v>53</v>
      </c>
      <c r="I1370" s="27" t="s">
        <v>54</v>
      </c>
      <c r="J1370" s="27">
        <v>2005</v>
      </c>
      <c r="K1370" s="27" t="s">
        <v>1219</v>
      </c>
      <c r="L1370" s="27" t="s">
        <v>56</v>
      </c>
      <c r="M1370" s="27" t="s">
        <v>66</v>
      </c>
      <c r="N1370" s="27">
        <v>9</v>
      </c>
      <c r="O1370" s="27" t="s">
        <v>53</v>
      </c>
      <c r="P1370" s="27" t="s">
        <v>57</v>
      </c>
      <c r="Q1370" s="27">
        <v>2016</v>
      </c>
      <c r="R1370" s="27" t="s">
        <v>729</v>
      </c>
      <c r="S1370" s="27" t="s">
        <v>53</v>
      </c>
      <c r="T1370" s="27"/>
      <c r="U1370" s="27"/>
      <c r="V1370" s="27" t="s">
        <v>1902</v>
      </c>
      <c r="W1370" s="27">
        <v>13.22547</v>
      </c>
      <c r="X1370" s="27">
        <v>-83.712490000000003</v>
      </c>
      <c r="Y1370" s="27" t="s">
        <v>1983</v>
      </c>
      <c r="Z1370" s="27" t="s">
        <v>1979</v>
      </c>
      <c r="AA1370" s="27" t="s">
        <v>1929</v>
      </c>
      <c r="AB1370" s="28">
        <f t="shared" si="170"/>
        <v>86.051000000000002</v>
      </c>
      <c r="AC1370" s="28">
        <f ca="1">[3]!RandTruncNormal(AB1370,VLOOKUP(Y1370,$AZ$1:$BD$4,4,FALSE),0,VLOOKUP(Y1370,$AZ$1:$BD$4,5,FALSE))</f>
        <v>150.49543674723077</v>
      </c>
      <c r="AD1370" s="28">
        <f t="shared" si="171"/>
        <v>86.051000000000002</v>
      </c>
      <c r="AE1370" s="28">
        <f ca="1">[3]!RandTruncNormal(AD1370,VLOOKUP(Y1370,$AZ$1:$BD$4,4,FALSE),0,VLOOKUP(Y1370,$AZ$1:$BD$4,5,FALSE))</f>
        <v>85.726802634801956</v>
      </c>
      <c r="AF1370" s="29">
        <f t="shared" si="168"/>
        <v>0</v>
      </c>
      <c r="AG1370" s="29">
        <f t="shared" si="169"/>
        <v>0</v>
      </c>
      <c r="AH1370" s="28">
        <f t="shared" si="175"/>
        <v>0</v>
      </c>
      <c r="AI1370" s="28">
        <f t="shared" si="172"/>
        <v>0</v>
      </c>
      <c r="AJ1370" s="13">
        <f t="shared" ca="1" si="173"/>
        <v>-64.768634112428813</v>
      </c>
      <c r="AK1370" s="68">
        <v>0</v>
      </c>
      <c r="AL1370" s="68">
        <v>0</v>
      </c>
      <c r="AM1370" s="68" t="str">
        <f t="shared" si="174"/>
        <v>Non-Anthropogenic</v>
      </c>
      <c r="AO1370" s="68"/>
      <c r="AP1370" s="68"/>
      <c r="AY1370" s="68"/>
      <c r="AZ1370" s="68"/>
    </row>
    <row r="1371" spans="1:52">
      <c r="A1371" s="27">
        <v>3042</v>
      </c>
      <c r="B1371" s="27" t="s">
        <v>1903</v>
      </c>
      <c r="C1371" s="27" t="s">
        <v>1164</v>
      </c>
      <c r="D1371" s="27">
        <v>13.4801</v>
      </c>
      <c r="E1371" s="27">
        <v>-84.519120000000001</v>
      </c>
      <c r="F1371" s="27" t="s">
        <v>66</v>
      </c>
      <c r="G1371" s="27">
        <v>8</v>
      </c>
      <c r="H1371" s="27" t="s">
        <v>53</v>
      </c>
      <c r="I1371" s="27" t="s">
        <v>54</v>
      </c>
      <c r="J1371" s="27">
        <v>2005</v>
      </c>
      <c r="K1371" s="27" t="s">
        <v>1219</v>
      </c>
      <c r="L1371" s="27" t="s">
        <v>56</v>
      </c>
      <c r="M1371" s="27" t="s">
        <v>66</v>
      </c>
      <c r="N1371" s="27">
        <v>8</v>
      </c>
      <c r="O1371" s="27" t="s">
        <v>53</v>
      </c>
      <c r="P1371" s="27" t="s">
        <v>57</v>
      </c>
      <c r="Q1371" s="27">
        <v>2016</v>
      </c>
      <c r="R1371" s="27" t="s">
        <v>734</v>
      </c>
      <c r="S1371" s="27" t="s">
        <v>53</v>
      </c>
      <c r="T1371" s="27" t="s">
        <v>1904</v>
      </c>
      <c r="U1371" s="27"/>
      <c r="V1371" s="27" t="s">
        <v>1903</v>
      </c>
      <c r="W1371" s="27">
        <v>13.4801</v>
      </c>
      <c r="X1371" s="27">
        <v>-84.519120000000001</v>
      </c>
      <c r="Y1371" s="27" t="s">
        <v>1983</v>
      </c>
      <c r="Z1371" s="27" t="s">
        <v>1979</v>
      </c>
      <c r="AA1371" s="27" t="s">
        <v>1929</v>
      </c>
      <c r="AB1371" s="28">
        <f t="shared" si="170"/>
        <v>78.992111111111114</v>
      </c>
      <c r="AC1371" s="28">
        <f ca="1">[3]!RandTruncNormal(AB1371,VLOOKUP(Y1371,$AZ$1:$BD$4,4,FALSE),0,VLOOKUP(Y1371,$AZ$1:$BD$4,5,FALSE))</f>
        <v>91.492781277550634</v>
      </c>
      <c r="AD1371" s="28">
        <f t="shared" si="171"/>
        <v>78.992111111111114</v>
      </c>
      <c r="AE1371" s="28">
        <f ca="1">[3]!RandTruncNormal(AD1371,VLOOKUP(Y1371,$AZ$1:$BD$4,4,FALSE),0,VLOOKUP(Y1371,$AZ$1:$BD$4,5,FALSE))</f>
        <v>65.235270303836913</v>
      </c>
      <c r="AF1371" s="29">
        <f t="shared" si="168"/>
        <v>0</v>
      </c>
      <c r="AG1371" s="29">
        <f t="shared" si="169"/>
        <v>0</v>
      </c>
      <c r="AH1371" s="28">
        <f t="shared" si="175"/>
        <v>0</v>
      </c>
      <c r="AI1371" s="28">
        <f t="shared" si="172"/>
        <v>0</v>
      </c>
      <c r="AJ1371" s="13">
        <f t="shared" ca="1" si="173"/>
        <v>-26.257510973713721</v>
      </c>
      <c r="AK1371" s="68">
        <v>0</v>
      </c>
      <c r="AL1371" s="68">
        <v>0</v>
      </c>
      <c r="AM1371" s="68" t="str">
        <f t="shared" si="174"/>
        <v>Non-Anthropogenic</v>
      </c>
      <c r="AO1371" s="68"/>
      <c r="AP1371" s="68"/>
      <c r="AY1371" s="68"/>
      <c r="AZ1371" s="68"/>
    </row>
    <row r="1372" spans="1:52">
      <c r="A1372" s="27">
        <v>3044</v>
      </c>
      <c r="B1372" s="27" t="s">
        <v>1905</v>
      </c>
      <c r="C1372" s="27" t="s">
        <v>1164</v>
      </c>
      <c r="D1372" s="27">
        <v>13.480930000000001</v>
      </c>
      <c r="E1372" s="27">
        <v>-84.774109999999993</v>
      </c>
      <c r="F1372" s="27" t="s">
        <v>65</v>
      </c>
      <c r="G1372" s="27">
        <v>3</v>
      </c>
      <c r="H1372" s="27" t="s">
        <v>53</v>
      </c>
      <c r="I1372" s="27" t="s">
        <v>54</v>
      </c>
      <c r="J1372" s="27">
        <v>2005</v>
      </c>
      <c r="K1372" s="27" t="s">
        <v>1110</v>
      </c>
      <c r="L1372" s="27" t="s">
        <v>56</v>
      </c>
      <c r="M1372" s="27" t="s">
        <v>65</v>
      </c>
      <c r="N1372" s="27">
        <v>6</v>
      </c>
      <c r="O1372" s="27" t="s">
        <v>53</v>
      </c>
      <c r="P1372" s="27" t="s">
        <v>57</v>
      </c>
      <c r="Q1372" s="27">
        <v>2016</v>
      </c>
      <c r="R1372" s="27" t="s">
        <v>1440</v>
      </c>
      <c r="S1372" s="27" t="s">
        <v>53</v>
      </c>
      <c r="T1372" s="27"/>
      <c r="U1372" s="27"/>
      <c r="V1372" s="27" t="s">
        <v>1905</v>
      </c>
      <c r="W1372" s="27">
        <v>13.480930000000001</v>
      </c>
      <c r="X1372" s="27">
        <v>-84.774109999999993</v>
      </c>
      <c r="Y1372" s="27" t="s">
        <v>1983</v>
      </c>
      <c r="Z1372" s="27" t="s">
        <v>1982</v>
      </c>
      <c r="AA1372" s="27" t="s">
        <v>1929</v>
      </c>
      <c r="AB1372" s="28">
        <f t="shared" si="170"/>
        <v>43.697666666666663</v>
      </c>
      <c r="AC1372" s="28">
        <f ca="1">[3]!RandTruncNormal(AB1372,VLOOKUP(Y1372,$AZ$1:$BD$4,4,FALSE),0,VLOOKUP(Y1372,$AZ$1:$BD$4,5,FALSE))</f>
        <v>44.955026517195904</v>
      </c>
      <c r="AD1372" s="28">
        <f t="shared" si="171"/>
        <v>64.87433333333334</v>
      </c>
      <c r="AE1372" s="28">
        <f ca="1">[3]!RandTruncNormal(AD1372,VLOOKUP(Y1372,$AZ$1:$BD$4,4,FALSE),0,VLOOKUP(Y1372,$AZ$1:$BD$4,5,FALSE))</f>
        <v>17.37536737663261</v>
      </c>
      <c r="AF1372" s="29">
        <f t="shared" si="168"/>
        <v>0.33333333333333331</v>
      </c>
      <c r="AG1372" s="29">
        <f t="shared" si="169"/>
        <v>0.33333333333333331</v>
      </c>
      <c r="AH1372" s="28">
        <f t="shared" si="175"/>
        <v>21.176666666666666</v>
      </c>
      <c r="AI1372" s="28">
        <f t="shared" si="172"/>
        <v>21.176666666666666</v>
      </c>
      <c r="AJ1372" s="13">
        <f t="shared" ca="1" si="173"/>
        <v>-27.579659140563294</v>
      </c>
      <c r="AK1372" s="68">
        <v>1</v>
      </c>
      <c r="AL1372" s="68">
        <v>0</v>
      </c>
      <c r="AM1372" s="68" t="str">
        <f t="shared" si="174"/>
        <v>Anthropogenic_rivers</v>
      </c>
      <c r="AO1372" s="68"/>
      <c r="AP1372" s="68"/>
      <c r="AY1372" s="68"/>
      <c r="AZ1372" s="68"/>
    </row>
    <row r="1373" spans="1:52">
      <c r="A1373" s="27">
        <v>3045</v>
      </c>
      <c r="B1373" s="27" t="s">
        <v>1906</v>
      </c>
      <c r="C1373" s="27" t="s">
        <v>1164</v>
      </c>
      <c r="D1373" s="27">
        <v>13.22555</v>
      </c>
      <c r="E1373" s="27">
        <v>-84.222480000000004</v>
      </c>
      <c r="F1373" s="27" t="s">
        <v>66</v>
      </c>
      <c r="G1373" s="27">
        <v>9</v>
      </c>
      <c r="H1373" s="27" t="s">
        <v>53</v>
      </c>
      <c r="I1373" s="27" t="s">
        <v>54</v>
      </c>
      <c r="J1373" s="27">
        <v>2005</v>
      </c>
      <c r="K1373" s="27" t="s">
        <v>1110</v>
      </c>
      <c r="L1373" s="27" t="s">
        <v>56</v>
      </c>
      <c r="M1373" s="27" t="s">
        <v>66</v>
      </c>
      <c r="N1373" s="27">
        <v>9</v>
      </c>
      <c r="O1373" s="27" t="s">
        <v>53</v>
      </c>
      <c r="P1373" s="27" t="s">
        <v>57</v>
      </c>
      <c r="Q1373" s="27">
        <v>2016</v>
      </c>
      <c r="R1373" s="27" t="s">
        <v>722</v>
      </c>
      <c r="S1373" s="27" t="s">
        <v>53</v>
      </c>
      <c r="T1373" s="27"/>
      <c r="U1373" s="27"/>
      <c r="V1373" s="27" t="s">
        <v>1906</v>
      </c>
      <c r="W1373" s="27">
        <v>13.22555</v>
      </c>
      <c r="X1373" s="27">
        <v>-84.222480000000004</v>
      </c>
      <c r="Y1373" s="27" t="s">
        <v>1983</v>
      </c>
      <c r="Z1373" s="27" t="s">
        <v>1979</v>
      </c>
      <c r="AA1373" s="27" t="s">
        <v>1929</v>
      </c>
      <c r="AB1373" s="28">
        <f t="shared" si="170"/>
        <v>86.051000000000002</v>
      </c>
      <c r="AC1373" s="28">
        <f ca="1">[3]!RandTruncNormal(AB1373,VLOOKUP(Y1373,$AZ$1:$BD$4,4,FALSE),0,VLOOKUP(Y1373,$AZ$1:$BD$4,5,FALSE))</f>
        <v>100.52621144604792</v>
      </c>
      <c r="AD1373" s="28">
        <f t="shared" si="171"/>
        <v>86.051000000000002</v>
      </c>
      <c r="AE1373" s="28">
        <f ca="1">[3]!RandTruncNormal(AD1373,VLOOKUP(Y1373,$AZ$1:$BD$4,4,FALSE),0,VLOOKUP(Y1373,$AZ$1:$BD$4,5,FALSE))</f>
        <v>57.147939224250145</v>
      </c>
      <c r="AF1373" s="29">
        <f t="shared" si="168"/>
        <v>0</v>
      </c>
      <c r="AG1373" s="29">
        <f t="shared" si="169"/>
        <v>0</v>
      </c>
      <c r="AH1373" s="28">
        <f t="shared" si="175"/>
        <v>0</v>
      </c>
      <c r="AI1373" s="28">
        <f t="shared" si="172"/>
        <v>0</v>
      </c>
      <c r="AJ1373" s="13">
        <f t="shared" ca="1" si="173"/>
        <v>-43.378272221797779</v>
      </c>
      <c r="AK1373" s="68">
        <v>0</v>
      </c>
      <c r="AL1373" s="68">
        <v>1</v>
      </c>
      <c r="AM1373" s="68" t="str">
        <f t="shared" si="174"/>
        <v>Anthopogenic_roads</v>
      </c>
      <c r="AO1373" s="68"/>
      <c r="AP1373" s="68"/>
      <c r="AY1373" s="68"/>
      <c r="AZ1373" s="68"/>
    </row>
    <row r="1374" spans="1:52">
      <c r="A1374" s="27">
        <v>3049</v>
      </c>
      <c r="B1374" s="27" t="s">
        <v>1907</v>
      </c>
      <c r="C1374" s="27" t="s">
        <v>1164</v>
      </c>
      <c r="D1374" s="27">
        <v>11.993080000000001</v>
      </c>
      <c r="E1374" s="27">
        <v>-84.051320000000004</v>
      </c>
      <c r="F1374" s="27" t="s">
        <v>66</v>
      </c>
      <c r="G1374" s="27">
        <v>9</v>
      </c>
      <c r="H1374" s="27" t="s">
        <v>53</v>
      </c>
      <c r="I1374" s="27" t="s">
        <v>54</v>
      </c>
      <c r="J1374" s="27">
        <v>2005</v>
      </c>
      <c r="K1374" s="27" t="s">
        <v>820</v>
      </c>
      <c r="L1374" s="27" t="s">
        <v>56</v>
      </c>
      <c r="M1374" s="27" t="s">
        <v>66</v>
      </c>
      <c r="N1374" s="27">
        <v>9</v>
      </c>
      <c r="O1374" s="27" t="s">
        <v>53</v>
      </c>
      <c r="P1374" s="27" t="s">
        <v>57</v>
      </c>
      <c r="Q1374" s="27">
        <v>2016</v>
      </c>
      <c r="R1374" s="27" t="s">
        <v>1226</v>
      </c>
      <c r="S1374" s="27" t="s">
        <v>53</v>
      </c>
      <c r="T1374" s="27"/>
      <c r="U1374" s="27"/>
      <c r="V1374" s="27" t="s">
        <v>1907</v>
      </c>
      <c r="W1374" s="27">
        <v>11.993080000000001</v>
      </c>
      <c r="X1374" s="27">
        <v>-84.051320000000004</v>
      </c>
      <c r="Y1374" s="27" t="s">
        <v>1983</v>
      </c>
      <c r="Z1374" s="27" t="s">
        <v>1979</v>
      </c>
      <c r="AA1374" s="27" t="s">
        <v>1929</v>
      </c>
      <c r="AB1374" s="28">
        <f t="shared" si="170"/>
        <v>86.051000000000002</v>
      </c>
      <c r="AC1374" s="28">
        <f ca="1">[3]!RandTruncNormal(AB1374,VLOOKUP(Y1374,$AZ$1:$BD$4,4,FALSE),0,VLOOKUP(Y1374,$AZ$1:$BD$4,5,FALSE))</f>
        <v>57.451831664625836</v>
      </c>
      <c r="AD1374" s="28">
        <f t="shared" si="171"/>
        <v>86.051000000000002</v>
      </c>
      <c r="AE1374" s="28">
        <f ca="1">[3]!RandTruncNormal(AD1374,VLOOKUP(Y1374,$AZ$1:$BD$4,4,FALSE),0,VLOOKUP(Y1374,$AZ$1:$BD$4,5,FALSE))</f>
        <v>59.960083040464497</v>
      </c>
      <c r="AF1374" s="29">
        <f t="shared" si="168"/>
        <v>0</v>
      </c>
      <c r="AG1374" s="29">
        <f t="shared" si="169"/>
        <v>0</v>
      </c>
      <c r="AH1374" s="28">
        <f t="shared" si="175"/>
        <v>0</v>
      </c>
      <c r="AI1374" s="28">
        <f t="shared" si="172"/>
        <v>0</v>
      </c>
      <c r="AJ1374" s="13">
        <f t="shared" ca="1" si="173"/>
        <v>2.5082513758386611</v>
      </c>
      <c r="AK1374" s="68">
        <v>1</v>
      </c>
      <c r="AL1374" s="68">
        <v>0</v>
      </c>
      <c r="AM1374" s="68" t="str">
        <f t="shared" si="174"/>
        <v>Anthropogenic_rivers</v>
      </c>
      <c r="AO1374" s="68"/>
      <c r="AP1374" s="68"/>
      <c r="AY1374" s="68"/>
      <c r="AZ1374" s="68"/>
    </row>
    <row r="1375" spans="1:52">
      <c r="A1375" s="27">
        <v>3051</v>
      </c>
      <c r="B1375" s="27" t="s">
        <v>1908</v>
      </c>
      <c r="C1375" s="27" t="s">
        <v>1164</v>
      </c>
      <c r="D1375" s="27">
        <v>13.48049</v>
      </c>
      <c r="E1375" s="27">
        <v>-85.539450000000002</v>
      </c>
      <c r="F1375" s="27" t="s">
        <v>66</v>
      </c>
      <c r="G1375" s="27">
        <v>7</v>
      </c>
      <c r="H1375" s="27" t="s">
        <v>53</v>
      </c>
      <c r="I1375" s="27" t="s">
        <v>54</v>
      </c>
      <c r="J1375" s="27">
        <v>2003</v>
      </c>
      <c r="K1375" s="27" t="s">
        <v>1212</v>
      </c>
      <c r="L1375" s="27" t="s">
        <v>56</v>
      </c>
      <c r="M1375" s="27" t="s">
        <v>66</v>
      </c>
      <c r="N1375" s="27">
        <v>7</v>
      </c>
      <c r="O1375" s="27" t="s">
        <v>53</v>
      </c>
      <c r="P1375" s="27" t="s">
        <v>57</v>
      </c>
      <c r="Q1375" s="27">
        <v>2016</v>
      </c>
      <c r="R1375" s="27" t="s">
        <v>1443</v>
      </c>
      <c r="S1375" s="27" t="s">
        <v>53</v>
      </c>
      <c r="T1375" s="27"/>
      <c r="U1375" s="27"/>
      <c r="V1375" s="27" t="s">
        <v>1908</v>
      </c>
      <c r="W1375" s="27">
        <v>13.48049</v>
      </c>
      <c r="X1375" s="27">
        <v>-85.539450000000002</v>
      </c>
      <c r="Y1375" s="27" t="s">
        <v>1983</v>
      </c>
      <c r="Z1375" s="27" t="s">
        <v>1979</v>
      </c>
      <c r="AA1375" s="27" t="s">
        <v>1929</v>
      </c>
      <c r="AB1375" s="28">
        <f t="shared" si="170"/>
        <v>71.933222222222227</v>
      </c>
      <c r="AC1375" s="28">
        <f ca="1">[3]!RandTruncNormal(AB1375,VLOOKUP(Y1375,$AZ$1:$BD$4,4,FALSE),0,VLOOKUP(Y1375,$AZ$1:$BD$4,5,FALSE))</f>
        <v>109.56473784829653</v>
      </c>
      <c r="AD1375" s="28">
        <f t="shared" si="171"/>
        <v>71.933222222222227</v>
      </c>
      <c r="AE1375" s="28">
        <f ca="1">[3]!RandTruncNormal(AD1375,VLOOKUP(Y1375,$AZ$1:$BD$4,4,FALSE),0,VLOOKUP(Y1375,$AZ$1:$BD$4,5,FALSE))</f>
        <v>76.893166324232467</v>
      </c>
      <c r="AF1375" s="29">
        <f t="shared" si="168"/>
        <v>0</v>
      </c>
      <c r="AG1375" s="29">
        <f t="shared" si="169"/>
        <v>0</v>
      </c>
      <c r="AH1375" s="28">
        <f t="shared" si="175"/>
        <v>0</v>
      </c>
      <c r="AI1375" s="28">
        <f t="shared" si="172"/>
        <v>0</v>
      </c>
      <c r="AJ1375" s="13">
        <f t="shared" ca="1" si="173"/>
        <v>-32.671571524064063</v>
      </c>
      <c r="AK1375" s="68">
        <v>0</v>
      </c>
      <c r="AL1375" s="68">
        <v>0</v>
      </c>
      <c r="AM1375" s="68" t="str">
        <f t="shared" si="174"/>
        <v>Non-Anthropogenic</v>
      </c>
      <c r="AO1375" s="68"/>
      <c r="AP1375" s="68"/>
      <c r="AY1375" s="68"/>
      <c r="AZ1375" s="68"/>
    </row>
    <row r="1376" spans="1:52">
      <c r="A1376" s="27">
        <v>3053</v>
      </c>
      <c r="B1376" s="27" t="s">
        <v>1909</v>
      </c>
      <c r="C1376" s="27" t="s">
        <v>1164</v>
      </c>
      <c r="D1376" s="27">
        <v>13.225720000000001</v>
      </c>
      <c r="E1376" s="27">
        <v>-85.157470000000004</v>
      </c>
      <c r="F1376" s="27" t="s">
        <v>66</v>
      </c>
      <c r="G1376" s="27">
        <v>7</v>
      </c>
      <c r="H1376" s="27" t="s">
        <v>53</v>
      </c>
      <c r="I1376" s="27" t="s">
        <v>54</v>
      </c>
      <c r="J1376" s="27">
        <v>2003</v>
      </c>
      <c r="K1376" s="27" t="s">
        <v>1212</v>
      </c>
      <c r="L1376" s="27" t="s">
        <v>56</v>
      </c>
      <c r="M1376" s="27" t="s">
        <v>65</v>
      </c>
      <c r="N1376" s="27">
        <v>5</v>
      </c>
      <c r="O1376" s="27" t="s">
        <v>53</v>
      </c>
      <c r="P1376" s="27" t="s">
        <v>57</v>
      </c>
      <c r="Q1376" s="27">
        <v>2016</v>
      </c>
      <c r="R1376" s="27" t="s">
        <v>1404</v>
      </c>
      <c r="S1376" s="27" t="s">
        <v>53</v>
      </c>
      <c r="T1376" s="27"/>
      <c r="U1376" s="27"/>
      <c r="V1376" s="27" t="s">
        <v>1909</v>
      </c>
      <c r="W1376" s="27">
        <v>13.225720000000001</v>
      </c>
      <c r="X1376" s="27">
        <v>-85.157470000000004</v>
      </c>
      <c r="Y1376" s="27" t="s">
        <v>1983</v>
      </c>
      <c r="Z1376" s="27" t="s">
        <v>1977</v>
      </c>
      <c r="AA1376" s="27" t="s">
        <v>1929</v>
      </c>
      <c r="AB1376" s="28">
        <f t="shared" si="170"/>
        <v>71.933222222222227</v>
      </c>
      <c r="AC1376" s="28">
        <f ca="1">[3]!RandTruncNormal(AB1376,VLOOKUP(Y1376,$AZ$1:$BD$4,4,FALSE),0,VLOOKUP(Y1376,$AZ$1:$BD$4,5,FALSE))</f>
        <v>91.799709587958262</v>
      </c>
      <c r="AD1376" s="28">
        <f t="shared" si="171"/>
        <v>57.815444444444445</v>
      </c>
      <c r="AE1376" s="28">
        <f ca="1">[3]!RandTruncNormal(AD1376,VLOOKUP(Y1376,$AZ$1:$BD$4,4,FALSE),0,VLOOKUP(Y1376,$AZ$1:$BD$4,5,FALSE))</f>
        <v>80.372814652528135</v>
      </c>
      <c r="AF1376" s="29">
        <f t="shared" si="168"/>
        <v>-0.22222222222222221</v>
      </c>
      <c r="AG1376" s="29">
        <f t="shared" si="169"/>
        <v>-0.22222222222222221</v>
      </c>
      <c r="AH1376" s="28">
        <f t="shared" si="175"/>
        <v>-14.117777777777777</v>
      </c>
      <c r="AI1376" s="28">
        <f t="shared" si="172"/>
        <v>-14.117777777777777</v>
      </c>
      <c r="AJ1376" s="13">
        <f t="shared" ca="1" si="173"/>
        <v>-11.426894935430127</v>
      </c>
      <c r="AK1376" s="68">
        <v>0</v>
      </c>
      <c r="AL1376" s="68">
        <v>1</v>
      </c>
      <c r="AM1376" s="68" t="str">
        <f t="shared" si="174"/>
        <v>Anthopogenic_roads</v>
      </c>
      <c r="AO1376" s="68"/>
      <c r="AP1376" s="68"/>
      <c r="AY1376" s="68"/>
      <c r="AZ1376" s="68"/>
    </row>
    <row r="1377" spans="1:52">
      <c r="A1377" s="27">
        <v>3054</v>
      </c>
      <c r="B1377" s="27" t="s">
        <v>1910</v>
      </c>
      <c r="C1377" s="27" t="s">
        <v>1164</v>
      </c>
      <c r="D1377" s="27">
        <v>13.14034</v>
      </c>
      <c r="E1377" s="27">
        <v>-83.711389999999994</v>
      </c>
      <c r="F1377" s="27" t="s">
        <v>66</v>
      </c>
      <c r="G1377" s="27">
        <v>9</v>
      </c>
      <c r="H1377" s="27" t="s">
        <v>53</v>
      </c>
      <c r="I1377" s="27" t="s">
        <v>54</v>
      </c>
      <c r="J1377" s="27">
        <v>2005</v>
      </c>
      <c r="K1377" s="27" t="s">
        <v>1209</v>
      </c>
      <c r="L1377" s="27" t="s">
        <v>56</v>
      </c>
      <c r="M1377" s="27" t="s">
        <v>66</v>
      </c>
      <c r="N1377" s="27">
        <v>9</v>
      </c>
      <c r="O1377" s="27" t="s">
        <v>53</v>
      </c>
      <c r="P1377" s="27" t="s">
        <v>60</v>
      </c>
      <c r="Q1377" s="27">
        <v>2014</v>
      </c>
      <c r="R1377" s="27"/>
      <c r="S1377" s="27" t="s">
        <v>53</v>
      </c>
      <c r="T1377" s="27"/>
      <c r="U1377" s="27"/>
      <c r="V1377" s="27" t="s">
        <v>1910</v>
      </c>
      <c r="W1377" s="27">
        <v>13.14034</v>
      </c>
      <c r="X1377" s="27">
        <v>-83.711389999999994</v>
      </c>
      <c r="Y1377" s="27" t="s">
        <v>1983</v>
      </c>
      <c r="Z1377" s="27" t="s">
        <v>1979</v>
      </c>
      <c r="AA1377" s="27" t="s">
        <v>1929</v>
      </c>
      <c r="AB1377" s="28">
        <f t="shared" si="170"/>
        <v>86.051000000000002</v>
      </c>
      <c r="AC1377" s="28">
        <f ca="1">[3]!RandTruncNormal(AB1377,VLOOKUP(Y1377,$AZ$1:$BD$4,4,FALSE),0,VLOOKUP(Y1377,$AZ$1:$BD$4,5,FALSE))</f>
        <v>33.504757514335431</v>
      </c>
      <c r="AD1377" s="28">
        <f t="shared" si="171"/>
        <v>86.051000000000002</v>
      </c>
      <c r="AE1377" s="28">
        <f ca="1">[3]!RandTruncNormal(AD1377,VLOOKUP(Y1377,$AZ$1:$BD$4,4,FALSE),0,VLOOKUP(Y1377,$AZ$1:$BD$4,5,FALSE))</f>
        <v>114.79739889946197</v>
      </c>
      <c r="AF1377" s="29">
        <f t="shared" si="168"/>
        <v>0</v>
      </c>
      <c r="AG1377" s="29">
        <f t="shared" si="169"/>
        <v>0</v>
      </c>
      <c r="AH1377" s="28">
        <f t="shared" si="175"/>
        <v>0</v>
      </c>
      <c r="AI1377" s="28">
        <f t="shared" si="172"/>
        <v>0</v>
      </c>
      <c r="AJ1377" s="13">
        <f t="shared" ca="1" si="173"/>
        <v>81.292641385126529</v>
      </c>
      <c r="AK1377" s="68">
        <v>1</v>
      </c>
      <c r="AL1377" s="68">
        <v>0</v>
      </c>
      <c r="AM1377" s="68" t="str">
        <f t="shared" si="174"/>
        <v>Anthropogenic_rivers</v>
      </c>
      <c r="AO1377" s="68"/>
      <c r="AP1377" s="68"/>
      <c r="AY1377" s="68"/>
      <c r="AZ1377" s="68"/>
    </row>
    <row r="1378" spans="1:52">
      <c r="A1378" s="27">
        <v>3056</v>
      </c>
      <c r="B1378" s="27" t="s">
        <v>1911</v>
      </c>
      <c r="C1378" s="27" t="s">
        <v>1164</v>
      </c>
      <c r="D1378" s="27">
        <v>13.140470000000001</v>
      </c>
      <c r="E1378" s="27">
        <v>-84.221549999999993</v>
      </c>
      <c r="F1378" s="27" t="s">
        <v>66</v>
      </c>
      <c r="G1378" s="27">
        <v>9</v>
      </c>
      <c r="H1378" s="27" t="s">
        <v>53</v>
      </c>
      <c r="I1378" s="27" t="s">
        <v>54</v>
      </c>
      <c r="J1378" s="27">
        <v>2003</v>
      </c>
      <c r="K1378" s="27" t="s">
        <v>1212</v>
      </c>
      <c r="L1378" s="27" t="s">
        <v>56</v>
      </c>
      <c r="M1378" s="27" t="s">
        <v>66</v>
      </c>
      <c r="N1378" s="27">
        <v>9</v>
      </c>
      <c r="O1378" s="27" t="s">
        <v>53</v>
      </c>
      <c r="P1378" s="27" t="s">
        <v>57</v>
      </c>
      <c r="Q1378" s="27">
        <v>2016</v>
      </c>
      <c r="R1378" s="27" t="s">
        <v>727</v>
      </c>
      <c r="S1378" s="27" t="s">
        <v>53</v>
      </c>
      <c r="T1378" s="27"/>
      <c r="U1378" s="27"/>
      <c r="V1378" s="27" t="s">
        <v>1911</v>
      </c>
      <c r="W1378" s="27">
        <v>13.140470000000001</v>
      </c>
      <c r="X1378" s="27">
        <v>-84.221549999999993</v>
      </c>
      <c r="Y1378" s="27" t="s">
        <v>1983</v>
      </c>
      <c r="Z1378" s="27" t="s">
        <v>1979</v>
      </c>
      <c r="AA1378" s="27" t="s">
        <v>1928</v>
      </c>
      <c r="AB1378" s="28">
        <f t="shared" si="170"/>
        <v>86.051000000000002</v>
      </c>
      <c r="AC1378" s="28">
        <f ca="1">[3]!RandTruncNormal(AB1378,VLOOKUP(Y1378,$AZ$1:$BD$4,4,FALSE),0,VLOOKUP(Y1378,$AZ$1:$BD$4,5,FALSE))</f>
        <v>88.967834815995985</v>
      </c>
      <c r="AD1378" s="28">
        <f t="shared" si="171"/>
        <v>86.051000000000002</v>
      </c>
      <c r="AE1378" s="28">
        <f ca="1">[3]!RandTruncNormal(AD1378,VLOOKUP(Y1378,$AZ$1:$BD$4,4,FALSE),0,VLOOKUP(Y1378,$AZ$1:$BD$4,5,FALSE))</f>
        <v>52.050808955563369</v>
      </c>
      <c r="AF1378" s="29">
        <f t="shared" si="168"/>
        <v>0</v>
      </c>
      <c r="AG1378" s="29">
        <f t="shared" si="169"/>
        <v>0</v>
      </c>
      <c r="AH1378" s="28">
        <f t="shared" si="175"/>
        <v>0</v>
      </c>
      <c r="AI1378" s="28">
        <f t="shared" si="172"/>
        <v>0</v>
      </c>
      <c r="AJ1378" s="13">
        <f t="shared" ca="1" si="173"/>
        <v>-36.917025860432616</v>
      </c>
      <c r="AK1378" s="68">
        <v>0</v>
      </c>
      <c r="AL1378" s="68">
        <v>1</v>
      </c>
      <c r="AM1378" s="68" t="str">
        <f t="shared" si="174"/>
        <v>Anthopogenic_roads</v>
      </c>
      <c r="AO1378" s="68"/>
      <c r="AP1378" s="68"/>
      <c r="AY1378" s="68"/>
      <c r="AZ1378" s="68"/>
    </row>
    <row r="1379" spans="1:52">
      <c r="A1379" s="27">
        <v>3058</v>
      </c>
      <c r="B1379" s="27" t="s">
        <v>1912</v>
      </c>
      <c r="C1379" s="27" t="s">
        <v>1164</v>
      </c>
      <c r="D1379" s="27">
        <v>13.14054</v>
      </c>
      <c r="E1379" s="27">
        <v>-84.47663</v>
      </c>
      <c r="F1379" s="27" t="s">
        <v>66</v>
      </c>
      <c r="G1379" s="27">
        <v>7</v>
      </c>
      <c r="H1379" s="27" t="s">
        <v>53</v>
      </c>
      <c r="I1379" s="27" t="s">
        <v>54</v>
      </c>
      <c r="J1379" s="27">
        <v>2003</v>
      </c>
      <c r="K1379" s="27" t="s">
        <v>1212</v>
      </c>
      <c r="L1379" s="27" t="s">
        <v>56</v>
      </c>
      <c r="M1379" s="27" t="s">
        <v>65</v>
      </c>
      <c r="N1379" s="27">
        <v>5</v>
      </c>
      <c r="O1379" s="27" t="s">
        <v>53</v>
      </c>
      <c r="P1379" s="27" t="s">
        <v>57</v>
      </c>
      <c r="Q1379" s="27">
        <v>2016</v>
      </c>
      <c r="R1379" s="27" t="s">
        <v>726</v>
      </c>
      <c r="S1379" s="27" t="s">
        <v>53</v>
      </c>
      <c r="T1379" s="27"/>
      <c r="U1379" s="27"/>
      <c r="V1379" s="27" t="s">
        <v>1912</v>
      </c>
      <c r="W1379" s="27">
        <v>13.14054</v>
      </c>
      <c r="X1379" s="27">
        <v>-84.47663</v>
      </c>
      <c r="Y1379" s="27" t="s">
        <v>1983</v>
      </c>
      <c r="Z1379" s="27" t="s">
        <v>1977</v>
      </c>
      <c r="AA1379" s="27" t="s">
        <v>1928</v>
      </c>
      <c r="AB1379" s="28">
        <f t="shared" si="170"/>
        <v>71.933222222222227</v>
      </c>
      <c r="AC1379" s="28">
        <f ca="1">[3]!RandTruncNormal(AB1379,VLOOKUP(Y1379,$AZ$1:$BD$4,4,FALSE),0,VLOOKUP(Y1379,$AZ$1:$BD$4,5,FALSE))</f>
        <v>82.648246568397553</v>
      </c>
      <c r="AD1379" s="28">
        <f t="shared" si="171"/>
        <v>57.815444444444445</v>
      </c>
      <c r="AE1379" s="28">
        <f ca="1">[3]!RandTruncNormal(AD1379,VLOOKUP(Y1379,$AZ$1:$BD$4,4,FALSE),0,VLOOKUP(Y1379,$AZ$1:$BD$4,5,FALSE))</f>
        <v>57.101843815825688</v>
      </c>
      <c r="AF1379" s="29">
        <f t="shared" si="168"/>
        <v>-0.22222222222222221</v>
      </c>
      <c r="AG1379" s="29">
        <f t="shared" si="169"/>
        <v>-0.22222222222222221</v>
      </c>
      <c r="AH1379" s="28">
        <f t="shared" si="175"/>
        <v>-14.117777777777777</v>
      </c>
      <c r="AI1379" s="28">
        <f t="shared" si="172"/>
        <v>-14.117777777777777</v>
      </c>
      <c r="AJ1379" s="13">
        <f t="shared" ca="1" si="173"/>
        <v>-25.546402752571865</v>
      </c>
      <c r="AK1379" s="68">
        <v>0</v>
      </c>
      <c r="AL1379" s="68">
        <v>1</v>
      </c>
      <c r="AM1379" s="68" t="str">
        <f t="shared" si="174"/>
        <v>Anthopogenic_roads</v>
      </c>
      <c r="AO1379" s="68"/>
      <c r="AP1379" s="68"/>
      <c r="AY1379" s="68"/>
      <c r="AZ1379" s="68"/>
    </row>
    <row r="1380" spans="1:52">
      <c r="A1380" s="27">
        <v>3060</v>
      </c>
      <c r="B1380" s="27" t="s">
        <v>1913</v>
      </c>
      <c r="C1380" s="27" t="s">
        <v>1164</v>
      </c>
      <c r="D1380" s="27">
        <v>13.14058</v>
      </c>
      <c r="E1380" s="27">
        <v>-84.731719999999996</v>
      </c>
      <c r="F1380" s="27" t="s">
        <v>66</v>
      </c>
      <c r="G1380" s="27">
        <v>8</v>
      </c>
      <c r="H1380" s="27" t="s">
        <v>53</v>
      </c>
      <c r="I1380" s="27" t="s">
        <v>54</v>
      </c>
      <c r="J1380" s="27">
        <v>2003</v>
      </c>
      <c r="K1380" s="27" t="s">
        <v>1212</v>
      </c>
      <c r="L1380" s="27" t="s">
        <v>56</v>
      </c>
      <c r="M1380" s="27" t="s">
        <v>66</v>
      </c>
      <c r="N1380" s="27">
        <v>8</v>
      </c>
      <c r="O1380" s="27" t="s">
        <v>53</v>
      </c>
      <c r="P1380" s="27" t="s">
        <v>57</v>
      </c>
      <c r="Q1380" s="27">
        <v>2016</v>
      </c>
      <c r="R1380" s="27" t="s">
        <v>1471</v>
      </c>
      <c r="S1380" s="27" t="s">
        <v>53</v>
      </c>
      <c r="T1380" s="27"/>
      <c r="U1380" s="27"/>
      <c r="V1380" s="27" t="s">
        <v>1913</v>
      </c>
      <c r="W1380" s="27">
        <v>13.14058</v>
      </c>
      <c r="X1380" s="27">
        <v>-84.731719999999996</v>
      </c>
      <c r="Y1380" s="27" t="s">
        <v>1983</v>
      </c>
      <c r="Z1380" s="27" t="s">
        <v>1979</v>
      </c>
      <c r="AA1380" s="27" t="s">
        <v>1928</v>
      </c>
      <c r="AB1380" s="28">
        <f t="shared" si="170"/>
        <v>78.992111111111114</v>
      </c>
      <c r="AC1380" s="28">
        <f ca="1">[3]!RandTruncNormal(AB1380,VLOOKUP(Y1380,$AZ$1:$BD$4,4,FALSE),0,VLOOKUP(Y1380,$AZ$1:$BD$4,5,FALSE))</f>
        <v>39.6317018983869</v>
      </c>
      <c r="AD1380" s="28">
        <f t="shared" si="171"/>
        <v>78.992111111111114</v>
      </c>
      <c r="AE1380" s="28">
        <f ca="1">[3]!RandTruncNormal(AD1380,VLOOKUP(Y1380,$AZ$1:$BD$4,4,FALSE),0,VLOOKUP(Y1380,$AZ$1:$BD$4,5,FALSE))</f>
        <v>59.376512781492849</v>
      </c>
      <c r="AF1380" s="29">
        <f t="shared" si="168"/>
        <v>0</v>
      </c>
      <c r="AG1380" s="29">
        <f t="shared" si="169"/>
        <v>0</v>
      </c>
      <c r="AH1380" s="28">
        <f t="shared" si="175"/>
        <v>0</v>
      </c>
      <c r="AI1380" s="28">
        <f t="shared" si="172"/>
        <v>0</v>
      </c>
      <c r="AJ1380" s="13">
        <f t="shared" ca="1" si="173"/>
        <v>19.744810883105949</v>
      </c>
      <c r="AK1380" s="68">
        <v>0</v>
      </c>
      <c r="AL1380" s="68">
        <v>1</v>
      </c>
      <c r="AM1380" s="68" t="str">
        <f t="shared" si="174"/>
        <v>Anthopogenic_roads</v>
      </c>
      <c r="AO1380" s="68"/>
      <c r="AP1380" s="68"/>
      <c r="AY1380" s="68"/>
      <c r="AZ1380" s="68"/>
    </row>
    <row r="1381" spans="1:52">
      <c r="A1381" s="27">
        <v>3062</v>
      </c>
      <c r="B1381" s="27" t="s">
        <v>1914</v>
      </c>
      <c r="C1381" s="27" t="s">
        <v>1164</v>
      </c>
      <c r="D1381" s="27">
        <v>13.39512</v>
      </c>
      <c r="E1381" s="27">
        <v>-84.35</v>
      </c>
      <c r="F1381" s="27" t="s">
        <v>68</v>
      </c>
      <c r="G1381" s="27">
        <v>5</v>
      </c>
      <c r="H1381" s="27" t="s">
        <v>53</v>
      </c>
      <c r="I1381" s="27" t="s">
        <v>54</v>
      </c>
      <c r="J1381" s="27">
        <v>2003</v>
      </c>
      <c r="K1381" s="27" t="s">
        <v>1212</v>
      </c>
      <c r="L1381" s="27" t="s">
        <v>56</v>
      </c>
      <c r="M1381" s="27" t="s">
        <v>68</v>
      </c>
      <c r="N1381" s="27">
        <v>5</v>
      </c>
      <c r="O1381" s="27" t="s">
        <v>53</v>
      </c>
      <c r="P1381" s="27" t="s">
        <v>57</v>
      </c>
      <c r="Q1381" s="27">
        <v>2016</v>
      </c>
      <c r="R1381" s="27" t="s">
        <v>740</v>
      </c>
      <c r="S1381" s="27" t="s">
        <v>53</v>
      </c>
      <c r="T1381" s="27"/>
      <c r="U1381" s="27"/>
      <c r="V1381" s="27" t="s">
        <v>1914</v>
      </c>
      <c r="W1381" s="27">
        <v>13.39512</v>
      </c>
      <c r="X1381" s="27">
        <v>-84.35</v>
      </c>
      <c r="Y1381" s="27" t="s">
        <v>1976</v>
      </c>
      <c r="Z1381" s="27" t="s">
        <v>1979</v>
      </c>
      <c r="AA1381" s="27" t="s">
        <v>1929</v>
      </c>
      <c r="AB1381" s="28">
        <f t="shared" si="170"/>
        <v>19.424055555555555</v>
      </c>
      <c r="AC1381" s="28">
        <f ca="1">[3]!RandTruncNormal(AB1381,VLOOKUP(Y1381,$AZ$1:$BD$4,4,FALSE),0,VLOOKUP(Y1381,$AZ$1:$BD$4,5,FALSE))</f>
        <v>12.5142563673339</v>
      </c>
      <c r="AD1381" s="28">
        <f t="shared" si="171"/>
        <v>19.424055555555555</v>
      </c>
      <c r="AE1381" s="28">
        <f ca="1">[3]!RandTruncNormal(AD1381,VLOOKUP(Y1381,$AZ$1:$BD$4,4,FALSE),0,VLOOKUP(Y1381,$AZ$1:$BD$4,5,FALSE))</f>
        <v>17.142342146628099</v>
      </c>
      <c r="AF1381" s="29">
        <f t="shared" si="168"/>
        <v>0</v>
      </c>
      <c r="AG1381" s="29">
        <f t="shared" si="169"/>
        <v>0</v>
      </c>
      <c r="AH1381" s="28">
        <f t="shared" si="175"/>
        <v>0</v>
      </c>
      <c r="AI1381" s="28">
        <f t="shared" si="172"/>
        <v>0</v>
      </c>
      <c r="AJ1381" s="13">
        <f t="shared" ca="1" si="173"/>
        <v>4.6280857792941994</v>
      </c>
      <c r="AK1381" s="68">
        <v>0</v>
      </c>
      <c r="AL1381" s="68">
        <v>0</v>
      </c>
      <c r="AM1381" s="68" t="str">
        <f t="shared" si="174"/>
        <v>Non-Anthropogenic</v>
      </c>
      <c r="AO1381" s="68"/>
      <c r="AP1381" s="68"/>
      <c r="AY1381" s="68"/>
      <c r="AZ1381" s="68"/>
    </row>
    <row r="1382" spans="1:52">
      <c r="A1382" s="27">
        <v>3065</v>
      </c>
      <c r="B1382" s="27" t="s">
        <v>1915</v>
      </c>
      <c r="C1382" s="27" t="s">
        <v>1164</v>
      </c>
      <c r="D1382" s="27">
        <v>11.99234</v>
      </c>
      <c r="E1382" s="27">
        <v>-84.306439999999995</v>
      </c>
      <c r="F1382" s="27" t="s">
        <v>66</v>
      </c>
      <c r="G1382" s="27">
        <v>7</v>
      </c>
      <c r="H1382" s="27" t="s">
        <v>53</v>
      </c>
      <c r="I1382" s="27" t="s">
        <v>54</v>
      </c>
      <c r="J1382" s="27">
        <v>2005</v>
      </c>
      <c r="K1382" s="27" t="s">
        <v>820</v>
      </c>
      <c r="L1382" s="27" t="s">
        <v>56</v>
      </c>
      <c r="M1382" s="27" t="s">
        <v>65</v>
      </c>
      <c r="N1382" s="27">
        <v>6</v>
      </c>
      <c r="O1382" s="27" t="s">
        <v>53</v>
      </c>
      <c r="P1382" s="27" t="s">
        <v>57</v>
      </c>
      <c r="Q1382" s="27">
        <v>2016</v>
      </c>
      <c r="R1382" s="27" t="s">
        <v>720</v>
      </c>
      <c r="S1382" s="27" t="s">
        <v>53</v>
      </c>
      <c r="T1382" s="27"/>
      <c r="U1382" s="27"/>
      <c r="V1382" s="27" t="s">
        <v>1915</v>
      </c>
      <c r="W1382" s="27">
        <v>11.99234</v>
      </c>
      <c r="X1382" s="27">
        <v>-84.306439999999995</v>
      </c>
      <c r="Y1382" s="27" t="s">
        <v>1983</v>
      </c>
      <c r="Z1382" s="27" t="s">
        <v>1977</v>
      </c>
      <c r="AA1382" s="27" t="s">
        <v>1928</v>
      </c>
      <c r="AB1382" s="28">
        <f t="shared" si="170"/>
        <v>71.933222222222227</v>
      </c>
      <c r="AC1382" s="28">
        <f ca="1">[3]!RandTruncNormal(AB1382,VLOOKUP(Y1382,$AZ$1:$BD$4,4,FALSE),0,VLOOKUP(Y1382,$AZ$1:$BD$4,5,FALSE))</f>
        <v>79.329826310344657</v>
      </c>
      <c r="AD1382" s="28">
        <f t="shared" si="171"/>
        <v>64.87433333333334</v>
      </c>
      <c r="AE1382" s="28">
        <f ca="1">[3]!RandTruncNormal(AD1382,VLOOKUP(Y1382,$AZ$1:$BD$4,4,FALSE),0,VLOOKUP(Y1382,$AZ$1:$BD$4,5,FALSE))</f>
        <v>34.420177802602211</v>
      </c>
      <c r="AF1382" s="29">
        <f t="shared" si="168"/>
        <v>-0.1111111111111111</v>
      </c>
      <c r="AG1382" s="29">
        <f t="shared" si="169"/>
        <v>0</v>
      </c>
      <c r="AH1382" s="28">
        <f t="shared" si="175"/>
        <v>0</v>
      </c>
      <c r="AI1382" s="28">
        <f t="shared" si="172"/>
        <v>-7.0588888888888883</v>
      </c>
      <c r="AJ1382" s="13">
        <f t="shared" ca="1" si="173"/>
        <v>-44.909648507742446</v>
      </c>
      <c r="AK1382" s="68">
        <v>1</v>
      </c>
      <c r="AL1382" s="68">
        <v>1</v>
      </c>
      <c r="AM1382" s="68" t="str">
        <f t="shared" si="174"/>
        <v>Anthropogenic_roads_rivers</v>
      </c>
      <c r="AO1382" s="68"/>
      <c r="AP1382" s="68"/>
      <c r="AY1382" s="68"/>
      <c r="AZ1382" s="68"/>
    </row>
    <row r="1383" spans="1:52">
      <c r="A1383" s="27">
        <v>3066</v>
      </c>
      <c r="B1383" s="27" t="s">
        <v>1916</v>
      </c>
      <c r="C1383" s="27" t="s">
        <v>1164</v>
      </c>
      <c r="D1383" s="27">
        <v>13.395239999999999</v>
      </c>
      <c r="E1383" s="27">
        <v>-84.689989999999995</v>
      </c>
      <c r="F1383" s="27" t="s">
        <v>66</v>
      </c>
      <c r="G1383" s="27">
        <v>9</v>
      </c>
      <c r="H1383" s="27" t="s">
        <v>53</v>
      </c>
      <c r="I1383" s="27" t="s">
        <v>54</v>
      </c>
      <c r="J1383" s="27">
        <v>2003</v>
      </c>
      <c r="K1383" s="27" t="s">
        <v>1212</v>
      </c>
      <c r="L1383" s="27" t="s">
        <v>56</v>
      </c>
      <c r="M1383" s="27" t="s">
        <v>66</v>
      </c>
      <c r="N1383" s="27">
        <v>9</v>
      </c>
      <c r="O1383" s="27" t="s">
        <v>53</v>
      </c>
      <c r="P1383" s="27" t="s">
        <v>57</v>
      </c>
      <c r="Q1383" s="27">
        <v>2016</v>
      </c>
      <c r="R1383" s="27" t="s">
        <v>720</v>
      </c>
      <c r="S1383" s="27" t="s">
        <v>53</v>
      </c>
      <c r="T1383" s="27"/>
      <c r="U1383" s="27"/>
      <c r="V1383" s="27" t="s">
        <v>1916</v>
      </c>
      <c r="W1383" s="27">
        <v>13.395239999999999</v>
      </c>
      <c r="X1383" s="27">
        <v>-84.689989999999995</v>
      </c>
      <c r="Y1383" s="27" t="s">
        <v>1983</v>
      </c>
      <c r="Z1383" s="27" t="s">
        <v>1979</v>
      </c>
      <c r="AA1383" s="27" t="s">
        <v>1929</v>
      </c>
      <c r="AB1383" s="28">
        <f t="shared" si="170"/>
        <v>86.051000000000002</v>
      </c>
      <c r="AC1383" s="28">
        <f ca="1">[3]!RandTruncNormal(AB1383,VLOOKUP(Y1383,$AZ$1:$BD$4,4,FALSE),0,VLOOKUP(Y1383,$AZ$1:$BD$4,5,FALSE))</f>
        <v>116.94817063332944</v>
      </c>
      <c r="AD1383" s="28">
        <f t="shared" si="171"/>
        <v>86.051000000000002</v>
      </c>
      <c r="AE1383" s="28">
        <f ca="1">[3]!RandTruncNormal(AD1383,VLOOKUP(Y1383,$AZ$1:$BD$4,4,FALSE),0,VLOOKUP(Y1383,$AZ$1:$BD$4,5,FALSE))</f>
        <v>101.21764584015105</v>
      </c>
      <c r="AF1383" s="29">
        <f t="shared" si="168"/>
        <v>0</v>
      </c>
      <c r="AG1383" s="29">
        <f t="shared" si="169"/>
        <v>0</v>
      </c>
      <c r="AH1383" s="28">
        <f t="shared" si="175"/>
        <v>0</v>
      </c>
      <c r="AI1383" s="28">
        <f t="shared" si="172"/>
        <v>0</v>
      </c>
      <c r="AJ1383" s="13">
        <f t="shared" ca="1" si="173"/>
        <v>-15.73052479317839</v>
      </c>
      <c r="AK1383" s="68">
        <v>0</v>
      </c>
      <c r="AL1383" s="68">
        <v>0</v>
      </c>
      <c r="AM1383" s="68" t="str">
        <f t="shared" si="174"/>
        <v>Non-Anthropogenic</v>
      </c>
      <c r="AO1383" s="68"/>
      <c r="AP1383" s="68"/>
      <c r="AY1383" s="68"/>
      <c r="AZ1383" s="68"/>
    </row>
    <row r="1384" spans="1:52">
      <c r="A1384" s="27">
        <v>3067</v>
      </c>
      <c r="B1384" s="27" t="s">
        <v>1917</v>
      </c>
      <c r="C1384" s="27" t="s">
        <v>1164</v>
      </c>
      <c r="D1384" s="27">
        <v>13.055540000000001</v>
      </c>
      <c r="E1384" s="27">
        <v>-83.967510000000004</v>
      </c>
      <c r="F1384" s="27" t="s">
        <v>66</v>
      </c>
      <c r="G1384" s="27">
        <v>9</v>
      </c>
      <c r="H1384" s="27" t="s">
        <v>53</v>
      </c>
      <c r="I1384" s="27" t="s">
        <v>54</v>
      </c>
      <c r="J1384" s="27">
        <v>2005</v>
      </c>
      <c r="K1384" s="27" t="s">
        <v>1209</v>
      </c>
      <c r="L1384" s="27" t="s">
        <v>56</v>
      </c>
      <c r="M1384" s="27" t="s">
        <v>66</v>
      </c>
      <c r="N1384" s="27">
        <v>9</v>
      </c>
      <c r="O1384" s="27" t="s">
        <v>53</v>
      </c>
      <c r="P1384" s="27" t="s">
        <v>57</v>
      </c>
      <c r="Q1384" s="27">
        <v>2016</v>
      </c>
      <c r="R1384" s="27" t="s">
        <v>776</v>
      </c>
      <c r="S1384" s="27" t="s">
        <v>53</v>
      </c>
      <c r="T1384" s="27"/>
      <c r="U1384" s="27"/>
      <c r="V1384" s="27" t="s">
        <v>1917</v>
      </c>
      <c r="W1384" s="27">
        <v>13.055540000000001</v>
      </c>
      <c r="X1384" s="27">
        <v>-83.967510000000004</v>
      </c>
      <c r="Y1384" s="27" t="s">
        <v>1983</v>
      </c>
      <c r="Z1384" s="27" t="s">
        <v>1979</v>
      </c>
      <c r="AA1384" s="27" t="s">
        <v>1929</v>
      </c>
      <c r="AB1384" s="28">
        <f t="shared" si="170"/>
        <v>86.051000000000002</v>
      </c>
      <c r="AC1384" s="28">
        <f ca="1">[3]!RandTruncNormal(AB1384,VLOOKUP(Y1384,$AZ$1:$BD$4,4,FALSE),0,VLOOKUP(Y1384,$AZ$1:$BD$4,5,FALSE))</f>
        <v>49.656616323730169</v>
      </c>
      <c r="AD1384" s="28">
        <f t="shared" si="171"/>
        <v>86.051000000000002</v>
      </c>
      <c r="AE1384" s="28">
        <f ca="1">[3]!RandTruncNormal(AD1384,VLOOKUP(Y1384,$AZ$1:$BD$4,4,FALSE),0,VLOOKUP(Y1384,$AZ$1:$BD$4,5,FALSE))</f>
        <v>82.976121686745174</v>
      </c>
      <c r="AF1384" s="29">
        <f t="shared" si="168"/>
        <v>0</v>
      </c>
      <c r="AG1384" s="29">
        <f t="shared" si="169"/>
        <v>0</v>
      </c>
      <c r="AH1384" s="28">
        <f t="shared" si="175"/>
        <v>0</v>
      </c>
      <c r="AI1384" s="28">
        <f t="shared" si="172"/>
        <v>0</v>
      </c>
      <c r="AJ1384" s="13">
        <f t="shared" ca="1" si="173"/>
        <v>33.319505363015004</v>
      </c>
      <c r="AK1384" s="68">
        <v>1</v>
      </c>
      <c r="AL1384" s="68">
        <v>0</v>
      </c>
      <c r="AM1384" s="68" t="str">
        <f t="shared" si="174"/>
        <v>Anthropogenic_rivers</v>
      </c>
      <c r="AO1384" s="68"/>
      <c r="AP1384" s="68"/>
      <c r="AY1384" s="68"/>
      <c r="AZ1384" s="68"/>
    </row>
    <row r="1385" spans="1:52">
      <c r="A1385" s="27">
        <v>3068</v>
      </c>
      <c r="B1385" s="27" t="s">
        <v>1918</v>
      </c>
      <c r="C1385" s="27" t="s">
        <v>1164</v>
      </c>
      <c r="D1385" s="27">
        <v>13.396000000000001</v>
      </c>
      <c r="E1385" s="27">
        <v>-84.944900000000004</v>
      </c>
      <c r="F1385" s="27" t="s">
        <v>66</v>
      </c>
      <c r="G1385" s="27">
        <v>7</v>
      </c>
      <c r="H1385" s="27" t="s">
        <v>53</v>
      </c>
      <c r="I1385" s="27" t="s">
        <v>54</v>
      </c>
      <c r="J1385" s="27">
        <v>2003</v>
      </c>
      <c r="K1385" s="27" t="s">
        <v>1212</v>
      </c>
      <c r="L1385" s="27" t="s">
        <v>56</v>
      </c>
      <c r="M1385" s="27" t="s">
        <v>65</v>
      </c>
      <c r="N1385" s="27">
        <v>6</v>
      </c>
      <c r="O1385" s="27" t="s">
        <v>53</v>
      </c>
      <c r="P1385" s="27" t="s">
        <v>870</v>
      </c>
      <c r="Q1385" s="27">
        <v>2014</v>
      </c>
      <c r="R1385" s="27"/>
      <c r="S1385" s="27" t="s">
        <v>53</v>
      </c>
      <c r="T1385" s="27"/>
      <c r="U1385" s="27"/>
      <c r="V1385" s="27" t="s">
        <v>1918</v>
      </c>
      <c r="W1385" s="27">
        <v>13.396000000000001</v>
      </c>
      <c r="X1385" s="27">
        <v>-84.944900000000004</v>
      </c>
      <c r="Y1385" s="27" t="s">
        <v>1983</v>
      </c>
      <c r="Z1385" s="27" t="s">
        <v>1977</v>
      </c>
      <c r="AA1385" s="27" t="s">
        <v>1929</v>
      </c>
      <c r="AB1385" s="28">
        <f t="shared" si="170"/>
        <v>71.933222222222227</v>
      </c>
      <c r="AC1385" s="28">
        <f ca="1">[3]!RandTruncNormal(AB1385,VLOOKUP(Y1385,$AZ$1:$BD$4,4,FALSE),0,VLOOKUP(Y1385,$AZ$1:$BD$4,5,FALSE))</f>
        <v>74.739689879647813</v>
      </c>
      <c r="AD1385" s="28">
        <f t="shared" si="171"/>
        <v>64.87433333333334</v>
      </c>
      <c r="AE1385" s="28">
        <f ca="1">[3]!RandTruncNormal(AD1385,VLOOKUP(Y1385,$AZ$1:$BD$4,4,FALSE),0,VLOOKUP(Y1385,$AZ$1:$BD$4,5,FALSE))</f>
        <v>45.630477626744479</v>
      </c>
      <c r="AF1385" s="29">
        <f t="shared" si="168"/>
        <v>-0.1111111111111111</v>
      </c>
      <c r="AG1385" s="29">
        <f t="shared" si="169"/>
        <v>0</v>
      </c>
      <c r="AH1385" s="28">
        <f t="shared" si="175"/>
        <v>0</v>
      </c>
      <c r="AI1385" s="28">
        <f t="shared" si="172"/>
        <v>-7.0588888888888883</v>
      </c>
      <c r="AJ1385" s="13">
        <f t="shared" ca="1" si="173"/>
        <v>-29.109212252903333</v>
      </c>
      <c r="AK1385" s="68">
        <v>1</v>
      </c>
      <c r="AL1385" s="68">
        <v>0</v>
      </c>
      <c r="AM1385" s="68" t="str">
        <f t="shared" si="174"/>
        <v>Anthropogenic_rivers</v>
      </c>
      <c r="AO1385" s="68"/>
      <c r="AP1385" s="68"/>
      <c r="AY1385" s="68"/>
      <c r="AZ1385" s="68"/>
    </row>
    <row r="1386" spans="1:52">
      <c r="A1386" s="27">
        <v>3070</v>
      </c>
      <c r="B1386" s="27" t="s">
        <v>1919</v>
      </c>
      <c r="C1386" s="27" t="s">
        <v>1164</v>
      </c>
      <c r="D1386" s="27">
        <v>13.39541</v>
      </c>
      <c r="E1386" s="27">
        <v>-85.199969999999993</v>
      </c>
      <c r="F1386" s="27" t="s">
        <v>65</v>
      </c>
      <c r="G1386" s="27">
        <v>5</v>
      </c>
      <c r="H1386" s="27" t="s">
        <v>53</v>
      </c>
      <c r="I1386" s="27" t="s">
        <v>54</v>
      </c>
      <c r="J1386" s="27">
        <v>2005</v>
      </c>
      <c r="K1386" s="27" t="s">
        <v>1110</v>
      </c>
      <c r="L1386" s="27" t="s">
        <v>56</v>
      </c>
      <c r="M1386" s="27" t="s">
        <v>65</v>
      </c>
      <c r="N1386" s="27">
        <v>4</v>
      </c>
      <c r="O1386" s="27" t="s">
        <v>53</v>
      </c>
      <c r="P1386" s="27" t="s">
        <v>57</v>
      </c>
      <c r="Q1386" s="27">
        <v>2016</v>
      </c>
      <c r="R1386" s="27" t="s">
        <v>1462</v>
      </c>
      <c r="S1386" s="27" t="s">
        <v>53</v>
      </c>
      <c r="T1386" s="27"/>
      <c r="U1386" s="27"/>
      <c r="V1386" s="27" t="s">
        <v>1919</v>
      </c>
      <c r="W1386" s="27">
        <v>13.39541</v>
      </c>
      <c r="X1386" s="27">
        <v>-85.199969999999993</v>
      </c>
      <c r="Y1386" s="27" t="s">
        <v>1983</v>
      </c>
      <c r="Z1386" s="27" t="s">
        <v>1977</v>
      </c>
      <c r="AA1386" s="27" t="s">
        <v>1929</v>
      </c>
      <c r="AB1386" s="28">
        <f t="shared" si="170"/>
        <v>57.815444444444445</v>
      </c>
      <c r="AC1386" s="28">
        <f ca="1">[3]!RandTruncNormal(AB1386,VLOOKUP(Y1386,$AZ$1:$BD$4,4,FALSE),0,VLOOKUP(Y1386,$AZ$1:$BD$4,5,FALSE))</f>
        <v>21.109621530791177</v>
      </c>
      <c r="AD1386" s="28">
        <f t="shared" si="171"/>
        <v>50.756555555555551</v>
      </c>
      <c r="AE1386" s="28">
        <f ca="1">[3]!RandTruncNormal(AD1386,VLOOKUP(Y1386,$AZ$1:$BD$4,4,FALSE),0,VLOOKUP(Y1386,$AZ$1:$BD$4,5,FALSE))</f>
        <v>87.78225375584654</v>
      </c>
      <c r="AF1386" s="29">
        <f t="shared" si="168"/>
        <v>-0.1111111111111111</v>
      </c>
      <c r="AG1386" s="29">
        <f t="shared" si="169"/>
        <v>0</v>
      </c>
      <c r="AH1386" s="28">
        <f t="shared" si="175"/>
        <v>0</v>
      </c>
      <c r="AI1386" s="28">
        <f t="shared" si="172"/>
        <v>-7.0588888888888883</v>
      </c>
      <c r="AJ1386" s="13">
        <f t="shared" ca="1" si="173"/>
        <v>66.672632225055366</v>
      </c>
      <c r="AK1386" s="68">
        <v>1</v>
      </c>
      <c r="AL1386" s="68">
        <v>0</v>
      </c>
      <c r="AM1386" s="68" t="str">
        <f t="shared" si="174"/>
        <v>Anthropogenic_rivers</v>
      </c>
      <c r="AO1386" s="68"/>
      <c r="AP1386" s="68"/>
      <c r="AY1386" s="68"/>
      <c r="AZ1386" s="68"/>
    </row>
    <row r="1387" spans="1:52">
      <c r="A1387" s="27">
        <v>3071</v>
      </c>
      <c r="B1387" s="27" t="s">
        <v>1920</v>
      </c>
      <c r="C1387" s="27" t="s">
        <v>1164</v>
      </c>
      <c r="D1387" s="27">
        <v>13.055619999999999</v>
      </c>
      <c r="E1387" s="27">
        <v>-84.477500000000006</v>
      </c>
      <c r="F1387" s="27" t="s">
        <v>66</v>
      </c>
      <c r="G1387" s="27">
        <v>7</v>
      </c>
      <c r="H1387" s="27" t="s">
        <v>53</v>
      </c>
      <c r="I1387" s="27" t="s">
        <v>54</v>
      </c>
      <c r="J1387" s="27">
        <v>2005</v>
      </c>
      <c r="K1387" s="27" t="s">
        <v>1110</v>
      </c>
      <c r="L1387" s="27" t="s">
        <v>56</v>
      </c>
      <c r="M1387" s="27" t="s">
        <v>65</v>
      </c>
      <c r="N1387" s="27">
        <v>6</v>
      </c>
      <c r="O1387" s="27" t="s">
        <v>53</v>
      </c>
      <c r="P1387" s="27" t="s">
        <v>57</v>
      </c>
      <c r="Q1387" s="27">
        <v>2016</v>
      </c>
      <c r="R1387" s="27" t="s">
        <v>732</v>
      </c>
      <c r="S1387" s="27" t="s">
        <v>53</v>
      </c>
      <c r="T1387" s="27"/>
      <c r="U1387" s="27"/>
      <c r="V1387" s="27" t="s">
        <v>1920</v>
      </c>
      <c r="W1387" s="27">
        <v>13.055619999999999</v>
      </c>
      <c r="X1387" s="27">
        <v>-84.477500000000006</v>
      </c>
      <c r="Y1387" s="27" t="s">
        <v>1983</v>
      </c>
      <c r="Z1387" s="27" t="s">
        <v>1977</v>
      </c>
      <c r="AA1387" s="27" t="s">
        <v>1928</v>
      </c>
      <c r="AB1387" s="28">
        <f t="shared" si="170"/>
        <v>71.933222222222227</v>
      </c>
      <c r="AC1387" s="28">
        <f ca="1">[3]!RandTruncNormal(AB1387,VLOOKUP(Y1387,$AZ$1:$BD$4,4,FALSE),0,VLOOKUP(Y1387,$AZ$1:$BD$4,5,FALSE))</f>
        <v>96.025294057333582</v>
      </c>
      <c r="AD1387" s="28">
        <f t="shared" si="171"/>
        <v>64.87433333333334</v>
      </c>
      <c r="AE1387" s="28">
        <f ca="1">[3]!RandTruncNormal(AD1387,VLOOKUP(Y1387,$AZ$1:$BD$4,4,FALSE),0,VLOOKUP(Y1387,$AZ$1:$BD$4,5,FALSE))</f>
        <v>34.458963564451622</v>
      </c>
      <c r="AF1387" s="29">
        <f t="shared" si="168"/>
        <v>-0.1111111111111111</v>
      </c>
      <c r="AG1387" s="29">
        <f t="shared" si="169"/>
        <v>0</v>
      </c>
      <c r="AH1387" s="28">
        <f t="shared" si="175"/>
        <v>0</v>
      </c>
      <c r="AI1387" s="28">
        <f t="shared" si="172"/>
        <v>-7.0588888888888883</v>
      </c>
      <c r="AJ1387" s="13">
        <f t="shared" ca="1" si="173"/>
        <v>-61.56633049288196</v>
      </c>
      <c r="AK1387" s="68">
        <v>1</v>
      </c>
      <c r="AL1387" s="68">
        <v>1</v>
      </c>
      <c r="AM1387" s="68" t="str">
        <f t="shared" si="174"/>
        <v>Anthropogenic_roads_rivers</v>
      </c>
      <c r="AO1387" s="68"/>
      <c r="AP1387" s="68"/>
      <c r="AY1387" s="68"/>
      <c r="AZ1387" s="68"/>
    </row>
    <row r="1388" spans="1:52">
      <c r="A1388" s="27">
        <v>3075</v>
      </c>
      <c r="B1388" s="27" t="s">
        <v>1921</v>
      </c>
      <c r="C1388" s="27" t="s">
        <v>1164</v>
      </c>
      <c r="D1388" s="27">
        <v>12.970359999999999</v>
      </c>
      <c r="E1388" s="27">
        <v>-83.711429999999993</v>
      </c>
      <c r="F1388" s="27" t="s">
        <v>66</v>
      </c>
      <c r="G1388" s="27">
        <v>9</v>
      </c>
      <c r="H1388" s="27" t="s">
        <v>53</v>
      </c>
      <c r="I1388" s="27" t="s">
        <v>54</v>
      </c>
      <c r="J1388" s="27">
        <v>2005</v>
      </c>
      <c r="K1388" s="27" t="s">
        <v>1110</v>
      </c>
      <c r="L1388" s="27" t="s">
        <v>56</v>
      </c>
      <c r="M1388" s="27" t="s">
        <v>66</v>
      </c>
      <c r="N1388" s="27">
        <v>9</v>
      </c>
      <c r="O1388" s="27" t="s">
        <v>53</v>
      </c>
      <c r="P1388" s="27" t="s">
        <v>57</v>
      </c>
      <c r="Q1388" s="27">
        <v>2016</v>
      </c>
      <c r="R1388" s="27" t="s">
        <v>1233</v>
      </c>
      <c r="S1388" s="27" t="s">
        <v>53</v>
      </c>
      <c r="T1388" s="27"/>
      <c r="U1388" s="27"/>
      <c r="V1388" s="27" t="s">
        <v>1921</v>
      </c>
      <c r="W1388" s="27">
        <v>12.970359999999999</v>
      </c>
      <c r="X1388" s="27">
        <v>-83.711429999999993</v>
      </c>
      <c r="Y1388" s="27" t="s">
        <v>1983</v>
      </c>
      <c r="Z1388" s="27" t="s">
        <v>1979</v>
      </c>
      <c r="AA1388" s="27" t="s">
        <v>1929</v>
      </c>
      <c r="AB1388" s="28">
        <f t="shared" si="170"/>
        <v>86.051000000000002</v>
      </c>
      <c r="AC1388" s="28">
        <f ca="1">[3]!RandTruncNormal(AB1388,VLOOKUP(Y1388,$AZ$1:$BD$4,4,FALSE),0,VLOOKUP(Y1388,$AZ$1:$BD$4,5,FALSE))</f>
        <v>47.921680979634779</v>
      </c>
      <c r="AD1388" s="28">
        <f t="shared" si="171"/>
        <v>86.051000000000002</v>
      </c>
      <c r="AE1388" s="28">
        <f ca="1">[3]!RandTruncNormal(AD1388,VLOOKUP(Y1388,$AZ$1:$BD$4,4,FALSE),0,VLOOKUP(Y1388,$AZ$1:$BD$4,5,FALSE))</f>
        <v>49.880109884657877</v>
      </c>
      <c r="AF1388" s="29">
        <f t="shared" si="168"/>
        <v>0</v>
      </c>
      <c r="AG1388" s="29">
        <f t="shared" si="169"/>
        <v>0</v>
      </c>
      <c r="AH1388" s="28">
        <f t="shared" si="175"/>
        <v>0</v>
      </c>
      <c r="AI1388" s="28">
        <f t="shared" si="172"/>
        <v>0</v>
      </c>
      <c r="AJ1388" s="13">
        <f t="shared" ca="1" si="173"/>
        <v>1.9584289050230979</v>
      </c>
      <c r="AK1388" s="68">
        <v>1</v>
      </c>
      <c r="AL1388" s="68">
        <v>0</v>
      </c>
      <c r="AM1388" s="68" t="str">
        <f t="shared" si="174"/>
        <v>Anthropogenic_rivers</v>
      </c>
      <c r="AO1388" s="68"/>
      <c r="AP1388" s="68"/>
      <c r="AY1388" s="68"/>
      <c r="AZ1388" s="68"/>
    </row>
    <row r="1389" spans="1:52">
      <c r="A1389" s="27">
        <v>3076</v>
      </c>
      <c r="B1389" s="27" t="s">
        <v>1922</v>
      </c>
      <c r="C1389" s="27" t="s">
        <v>1164</v>
      </c>
      <c r="D1389" s="27">
        <v>12.97044</v>
      </c>
      <c r="E1389" s="27">
        <v>-83.96651</v>
      </c>
      <c r="F1389" s="27" t="s">
        <v>66</v>
      </c>
      <c r="G1389" s="27">
        <v>9</v>
      </c>
      <c r="H1389" s="27" t="s">
        <v>53</v>
      </c>
      <c r="I1389" s="27" t="s">
        <v>54</v>
      </c>
      <c r="J1389" s="27">
        <v>2005</v>
      </c>
      <c r="K1389" s="27" t="s">
        <v>1110</v>
      </c>
      <c r="L1389" s="27" t="s">
        <v>56</v>
      </c>
      <c r="M1389" s="27" t="s">
        <v>66</v>
      </c>
      <c r="N1389" s="27">
        <v>9</v>
      </c>
      <c r="O1389" s="27" t="s">
        <v>53</v>
      </c>
      <c r="P1389" s="27" t="s">
        <v>57</v>
      </c>
      <c r="Q1389" s="27">
        <v>2016</v>
      </c>
      <c r="R1389" s="27" t="s">
        <v>1235</v>
      </c>
      <c r="S1389" s="27" t="s">
        <v>53</v>
      </c>
      <c r="T1389" s="27"/>
      <c r="U1389" s="27"/>
      <c r="V1389" s="27" t="s">
        <v>1922</v>
      </c>
      <c r="W1389" s="27">
        <v>12.97044</v>
      </c>
      <c r="X1389" s="27">
        <v>-83.96651</v>
      </c>
      <c r="Y1389" s="27" t="s">
        <v>1983</v>
      </c>
      <c r="Z1389" s="27" t="s">
        <v>1979</v>
      </c>
      <c r="AA1389" s="27" t="s">
        <v>1929</v>
      </c>
      <c r="AB1389" s="28">
        <f t="shared" si="170"/>
        <v>86.051000000000002</v>
      </c>
      <c r="AC1389" s="28">
        <f ca="1">[3]!RandTruncNormal(AB1389,VLOOKUP(Y1389,$AZ$1:$BD$4,4,FALSE),0,VLOOKUP(Y1389,$AZ$1:$BD$4,5,FALSE))</f>
        <v>192.69996744056419</v>
      </c>
      <c r="AD1389" s="28">
        <f t="shared" si="171"/>
        <v>86.051000000000002</v>
      </c>
      <c r="AE1389" s="28">
        <f ca="1">[3]!RandTruncNormal(AD1389,VLOOKUP(Y1389,$AZ$1:$BD$4,4,FALSE),0,VLOOKUP(Y1389,$AZ$1:$BD$4,5,FALSE))</f>
        <v>31.913883475217105</v>
      </c>
      <c r="AF1389" s="29">
        <f t="shared" si="168"/>
        <v>0</v>
      </c>
      <c r="AG1389" s="29">
        <f t="shared" si="169"/>
        <v>0</v>
      </c>
      <c r="AH1389" s="28">
        <f t="shared" si="175"/>
        <v>0</v>
      </c>
      <c r="AI1389" s="28">
        <f t="shared" si="172"/>
        <v>0</v>
      </c>
      <c r="AJ1389" s="13">
        <f t="shared" ca="1" si="173"/>
        <v>-160.78608396534707</v>
      </c>
      <c r="AK1389" s="68">
        <v>1</v>
      </c>
      <c r="AL1389" s="68">
        <v>0</v>
      </c>
      <c r="AM1389" s="68" t="str">
        <f t="shared" si="174"/>
        <v>Anthropogenic_rivers</v>
      </c>
      <c r="AO1389" s="68"/>
      <c r="AP1389" s="68"/>
      <c r="AY1389" s="68"/>
      <c r="AZ1389" s="68"/>
    </row>
    <row r="1390" spans="1:52">
      <c r="A1390" s="27">
        <v>3077</v>
      </c>
      <c r="B1390" s="27" t="s">
        <v>1923</v>
      </c>
      <c r="C1390" s="27" t="s">
        <v>1164</v>
      </c>
      <c r="D1390" s="27">
        <v>12.97048</v>
      </c>
      <c r="E1390" s="27">
        <v>-84.221590000000006</v>
      </c>
      <c r="F1390" s="27" t="s">
        <v>65</v>
      </c>
      <c r="G1390" s="27">
        <v>5</v>
      </c>
      <c r="H1390" s="27" t="s">
        <v>53</v>
      </c>
      <c r="I1390" s="27" t="s">
        <v>54</v>
      </c>
      <c r="J1390" s="27">
        <v>2005</v>
      </c>
      <c r="K1390" s="27" t="s">
        <v>1110</v>
      </c>
      <c r="L1390" s="27" t="s">
        <v>56</v>
      </c>
      <c r="M1390" s="27" t="s">
        <v>65</v>
      </c>
      <c r="N1390" s="27">
        <v>4</v>
      </c>
      <c r="O1390" s="27" t="s">
        <v>53</v>
      </c>
      <c r="P1390" s="27" t="s">
        <v>57</v>
      </c>
      <c r="Q1390" s="27">
        <v>2016</v>
      </c>
      <c r="R1390" s="27" t="s">
        <v>1238</v>
      </c>
      <c r="S1390" s="27" t="s">
        <v>53</v>
      </c>
      <c r="T1390" s="27"/>
      <c r="U1390" s="27"/>
      <c r="V1390" s="27" t="s">
        <v>1923</v>
      </c>
      <c r="W1390" s="27">
        <v>12.97048</v>
      </c>
      <c r="X1390" s="27">
        <v>-84.221590000000006</v>
      </c>
      <c r="Y1390" s="27" t="s">
        <v>1983</v>
      </c>
      <c r="Z1390" s="27" t="s">
        <v>1977</v>
      </c>
      <c r="AA1390" s="27" t="s">
        <v>1928</v>
      </c>
      <c r="AB1390" s="28">
        <f t="shared" si="170"/>
        <v>57.815444444444445</v>
      </c>
      <c r="AC1390" s="28">
        <f ca="1">[3]!RandTruncNormal(AB1390,VLOOKUP(Y1390,$AZ$1:$BD$4,4,FALSE),0,VLOOKUP(Y1390,$AZ$1:$BD$4,5,FALSE))</f>
        <v>112.06901151372091</v>
      </c>
      <c r="AD1390" s="28">
        <f t="shared" si="171"/>
        <v>50.756555555555551</v>
      </c>
      <c r="AE1390" s="28">
        <f ca="1">[3]!RandTruncNormal(AD1390,VLOOKUP(Y1390,$AZ$1:$BD$4,4,FALSE),0,VLOOKUP(Y1390,$AZ$1:$BD$4,5,FALSE))</f>
        <v>86.885837300152986</v>
      </c>
      <c r="AF1390" s="29">
        <f t="shared" si="168"/>
        <v>-0.1111111111111111</v>
      </c>
      <c r="AG1390" s="29">
        <f t="shared" si="169"/>
        <v>0</v>
      </c>
      <c r="AH1390" s="28">
        <f t="shared" si="175"/>
        <v>0</v>
      </c>
      <c r="AI1390" s="28">
        <f t="shared" si="172"/>
        <v>-7.0588888888888883</v>
      </c>
      <c r="AJ1390" s="13">
        <f t="shared" ca="1" si="173"/>
        <v>-25.183174213567924</v>
      </c>
      <c r="AK1390" s="68">
        <v>0</v>
      </c>
      <c r="AL1390" s="68">
        <v>1</v>
      </c>
      <c r="AM1390" s="68" t="str">
        <f t="shared" si="174"/>
        <v>Anthopogenic_roads</v>
      </c>
      <c r="AO1390" s="68"/>
      <c r="AP1390" s="68"/>
      <c r="AY1390" s="68"/>
      <c r="AZ1390" s="68"/>
    </row>
    <row r="1391" spans="1:52">
      <c r="A1391" s="27">
        <v>3080</v>
      </c>
      <c r="B1391" s="27" t="s">
        <v>1924</v>
      </c>
      <c r="C1391" s="27" t="s">
        <v>1164</v>
      </c>
      <c r="D1391" s="27">
        <v>12.970599999999999</v>
      </c>
      <c r="E1391" s="27">
        <v>-84.731759999999994</v>
      </c>
      <c r="F1391" s="27" t="s">
        <v>65</v>
      </c>
      <c r="G1391" s="27">
        <v>5</v>
      </c>
      <c r="H1391" s="27" t="s">
        <v>53</v>
      </c>
      <c r="I1391" s="27" t="s">
        <v>54</v>
      </c>
      <c r="J1391" s="27">
        <v>2005</v>
      </c>
      <c r="K1391" s="27" t="s">
        <v>1110</v>
      </c>
      <c r="L1391" s="27" t="s">
        <v>56</v>
      </c>
      <c r="M1391" s="27" t="s">
        <v>65</v>
      </c>
      <c r="N1391" s="27">
        <v>5</v>
      </c>
      <c r="O1391" s="27" t="s">
        <v>53</v>
      </c>
      <c r="P1391" s="27" t="s">
        <v>57</v>
      </c>
      <c r="Q1391" s="27">
        <v>2016</v>
      </c>
      <c r="R1391" s="27" t="s">
        <v>1925</v>
      </c>
      <c r="S1391" s="27" t="s">
        <v>53</v>
      </c>
      <c r="T1391" s="27"/>
      <c r="U1391" s="27"/>
      <c r="V1391" s="27" t="s">
        <v>1924</v>
      </c>
      <c r="W1391" s="27">
        <v>12.970599999999999</v>
      </c>
      <c r="X1391" s="27">
        <v>-84.731759999999994</v>
      </c>
      <c r="Y1391" s="27" t="s">
        <v>1983</v>
      </c>
      <c r="Z1391" s="27" t="s">
        <v>1979</v>
      </c>
      <c r="AA1391" s="27" t="s">
        <v>1929</v>
      </c>
      <c r="AB1391" s="28">
        <f t="shared" si="170"/>
        <v>57.815444444444445</v>
      </c>
      <c r="AC1391" s="28">
        <f ca="1">[3]!RandTruncNormal(AB1391,VLOOKUP(Y1391,$AZ$1:$BD$4,4,FALSE),0,VLOOKUP(Y1391,$AZ$1:$BD$4,5,FALSE))</f>
        <v>68.803239349131118</v>
      </c>
      <c r="AD1391" s="28">
        <f t="shared" si="171"/>
        <v>57.815444444444445</v>
      </c>
      <c r="AE1391" s="28">
        <f ca="1">[3]!RandTruncNormal(AD1391,VLOOKUP(Y1391,$AZ$1:$BD$4,4,FALSE),0,VLOOKUP(Y1391,$AZ$1:$BD$4,5,FALSE))</f>
        <v>74.199141962541347</v>
      </c>
      <c r="AF1391" s="29">
        <f t="shared" si="168"/>
        <v>0</v>
      </c>
      <c r="AG1391" s="29">
        <f t="shared" si="169"/>
        <v>0</v>
      </c>
      <c r="AH1391" s="28">
        <f t="shared" si="175"/>
        <v>0</v>
      </c>
      <c r="AI1391" s="28">
        <f t="shared" si="172"/>
        <v>0</v>
      </c>
      <c r="AJ1391" s="13">
        <f t="shared" ca="1" si="173"/>
        <v>5.3959026134102288</v>
      </c>
      <c r="AK1391" s="68">
        <v>0</v>
      </c>
      <c r="AL1391" s="68">
        <v>0</v>
      </c>
      <c r="AM1391" s="68" t="str">
        <f t="shared" si="174"/>
        <v>Non-Anthropogenic</v>
      </c>
      <c r="AO1391" s="68"/>
      <c r="AP1391" s="68"/>
      <c r="AY1391" s="68"/>
      <c r="AZ1391" s="68"/>
    </row>
    <row r="1392" spans="1:52">
      <c r="AK1392" s="68"/>
      <c r="AL1392" s="68"/>
      <c r="AY1392" s="68"/>
      <c r="AZ1392" s="68"/>
    </row>
  </sheetData>
  <sortState ref="AY2:AZ1391">
    <sortCondition ref="AY2:AY1391"/>
  </sortState>
  <mergeCells count="10">
    <mergeCell ref="BB1:BB2"/>
    <mergeCell ref="BC1:BC2"/>
    <mergeCell ref="BD1:BD2"/>
    <mergeCell ref="AQ1:AR1"/>
    <mergeCell ref="AO1:AP2"/>
    <mergeCell ref="AZ1:AZ2"/>
    <mergeCell ref="BA1:BA2"/>
    <mergeCell ref="AS1:AT1"/>
    <mergeCell ref="AU1:AV1"/>
    <mergeCell ref="AW1:AX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53EBE-D53E-3540-8001-1853CB52FE8A}">
  <dimension ref="B1:H27"/>
  <sheetViews>
    <sheetView topLeftCell="A3" workbookViewId="0">
      <selection activeCell="E16" sqref="E16"/>
    </sheetView>
  </sheetViews>
  <sheetFormatPr baseColWidth="10" defaultColWidth="11" defaultRowHeight="16"/>
  <cols>
    <col min="2" max="2" width="47.5" bestFit="1" customWidth="1"/>
    <col min="4" max="4" width="15.6640625" customWidth="1"/>
    <col min="5" max="5" width="16" customWidth="1"/>
    <col min="8" max="8" width="12.1640625" bestFit="1" customWidth="1"/>
  </cols>
  <sheetData>
    <row r="1" spans="2:8" ht="24">
      <c r="B1" s="77" t="s">
        <v>2033</v>
      </c>
    </row>
    <row r="3" spans="2:8" ht="35" thickBot="1">
      <c r="B3" s="1" t="s">
        <v>0</v>
      </c>
      <c r="C3" s="2" t="s">
        <v>1</v>
      </c>
      <c r="D3" s="3" t="s">
        <v>2</v>
      </c>
    </row>
    <row r="4" spans="2:8">
      <c r="B4" t="s">
        <v>2027</v>
      </c>
      <c r="C4" s="14">
        <f>[1]Analysis_agregated_data!M4</f>
        <v>29073.49819060773</v>
      </c>
      <c r="D4" s="14">
        <f>[1]Analysis_agregated_data!R4</f>
        <v>8376.8359653558637</v>
      </c>
    </row>
    <row r="5" spans="2:8">
      <c r="B5" t="s">
        <v>2028</v>
      </c>
      <c r="C5" s="14">
        <f>[1]Analysis_agregated_data!M5</f>
        <v>174440.98914364638</v>
      </c>
      <c r="D5" s="14">
        <f>[1]Analysis_agregated_data!R5</f>
        <v>20304.409072384737</v>
      </c>
    </row>
    <row r="6" spans="2:8">
      <c r="B6" t="s">
        <v>2029</v>
      </c>
      <c r="C6" s="14">
        <f>[1]Analysis_agregated_data!M6</f>
        <v>2422.7915158839778</v>
      </c>
      <c r="D6" s="14">
        <f>[1]Analysis_agregated_data!R6</f>
        <v>2422.7915158839783</v>
      </c>
    </row>
    <row r="7" spans="2:8">
      <c r="B7" t="s">
        <v>2030</v>
      </c>
      <c r="C7" s="14">
        <f>[1]Analysis_agregated_data!M7</f>
        <v>41187.45577002762</v>
      </c>
      <c r="D7" s="14">
        <f>[1]Analysis_agregated_data!R7</f>
        <v>9961.7824523853906</v>
      </c>
    </row>
    <row r="8" spans="2:8">
      <c r="B8" t="s">
        <v>2031</v>
      </c>
      <c r="C8" s="14">
        <f>[1]Analysis_agregated_data!M8</f>
        <v>145367.49095303865</v>
      </c>
      <c r="D8" s="14">
        <f>[1]Analysis_agregated_data!R8</f>
        <v>18574.643988772412</v>
      </c>
    </row>
    <row r="9" spans="2:8" ht="17" thickBot="1">
      <c r="B9" s="6" t="s">
        <v>2032</v>
      </c>
      <c r="C9" s="15">
        <f>[1]Analysis_agregated_data!M9</f>
        <v>2422.7915158839778</v>
      </c>
      <c r="D9" s="15">
        <f>[1]Analysis_agregated_data!R9</f>
        <v>2422.7915158839783</v>
      </c>
    </row>
    <row r="10" spans="2:8">
      <c r="C10" s="5">
        <f>SUM(C4:C9)</f>
        <v>394915.01708908833</v>
      </c>
    </row>
    <row r="12" spans="2:8" ht="51">
      <c r="B12" s="9" t="s">
        <v>0</v>
      </c>
      <c r="C12" s="11" t="s">
        <v>3</v>
      </c>
      <c r="D12" s="11" t="s">
        <v>5</v>
      </c>
      <c r="E12" s="11" t="s">
        <v>7</v>
      </c>
      <c r="F12" s="125" t="s">
        <v>8</v>
      </c>
      <c r="G12" s="125"/>
      <c r="H12" s="8" t="s">
        <v>10</v>
      </c>
    </row>
    <row r="13" spans="2:8" ht="20" thickBot="1">
      <c r="B13" s="10"/>
      <c r="C13" s="12" t="s">
        <v>4</v>
      </c>
      <c r="D13" s="12" t="s">
        <v>6</v>
      </c>
      <c r="E13" s="12" t="s">
        <v>6</v>
      </c>
      <c r="F13" s="12" t="s">
        <v>6</v>
      </c>
      <c r="G13" s="12" t="s">
        <v>9</v>
      </c>
      <c r="H13" s="12" t="s">
        <v>11</v>
      </c>
    </row>
    <row r="14" spans="2:8">
      <c r="B14" t="s">
        <v>2027</v>
      </c>
      <c r="C14" s="4">
        <f>C4/10</f>
        <v>2907.3498190607729</v>
      </c>
      <c r="D14" s="4">
        <f>'[2]Carbon_Densities Final'!$H$5</f>
        <v>54.303800000000003</v>
      </c>
      <c r="E14" s="4">
        <f>'[2]Carbon_Densities Final'!$S$6</f>
        <v>3.0262590219891123</v>
      </c>
      <c r="F14" s="4">
        <f>D14-E14</f>
        <v>51.27754097801089</v>
      </c>
      <c r="G14" s="4">
        <f>F14*44/12</f>
        <v>188.0176502527066</v>
      </c>
      <c r="H14" s="14">
        <f>G14*C14</f>
        <v>546633.08144243818</v>
      </c>
    </row>
    <row r="15" spans="2:8">
      <c r="B15" t="s">
        <v>2028</v>
      </c>
      <c r="C15" s="4">
        <f t="shared" ref="C15:C19" si="0">C5/10</f>
        <v>17444.098914364637</v>
      </c>
      <c r="D15" s="4">
        <f>'[2]Carbon_Densities Final'!$H$5</f>
        <v>54.303800000000003</v>
      </c>
      <c r="E15" s="4">
        <f>'[2]Carbon_Densities Final'!$S$8</f>
        <v>3.3421185325347302</v>
      </c>
      <c r="F15" s="4">
        <f t="shared" ref="F15:F19" si="1">D15-E15</f>
        <v>50.961681467465269</v>
      </c>
      <c r="G15" s="4">
        <f t="shared" ref="G15:G19" si="2">F15*44/12</f>
        <v>186.85949871403932</v>
      </c>
      <c r="H15" s="14">
        <f t="shared" ref="H15:H19" si="3">G15*C15</f>
        <v>3259595.5786562935</v>
      </c>
    </row>
    <row r="16" spans="2:8">
      <c r="B16" t="s">
        <v>2029</v>
      </c>
      <c r="C16" s="4">
        <f t="shared" si="0"/>
        <v>242.27915158839778</v>
      </c>
      <c r="D16" s="4">
        <f>'[2]Carbon_Densities Final'!$H$5</f>
        <v>54.303800000000003</v>
      </c>
      <c r="E16" s="4">
        <f>'[2]Carbon_Densities Final'!$S$10</f>
        <v>32.779131276440225</v>
      </c>
      <c r="F16" s="4">
        <f t="shared" si="1"/>
        <v>21.524668723559778</v>
      </c>
      <c r="G16" s="4">
        <f t="shared" si="2"/>
        <v>78.923785319719187</v>
      </c>
      <c r="H16" s="14">
        <f t="shared" si="3"/>
        <v>19121.587747406407</v>
      </c>
    </row>
    <row r="17" spans="2:8">
      <c r="B17" t="s">
        <v>2030</v>
      </c>
      <c r="C17" s="4">
        <f t="shared" si="0"/>
        <v>4118.7455770027618</v>
      </c>
      <c r="D17" s="4">
        <f>'[2]Carbon_Densities Final'!$H$6</f>
        <v>48.268999999999998</v>
      </c>
      <c r="E17" s="4">
        <f>'[2]Carbon_Densities Final'!$S$6</f>
        <v>3.0262590219891123</v>
      </c>
      <c r="F17" s="4">
        <f t="shared" si="1"/>
        <v>45.242740978010886</v>
      </c>
      <c r="G17" s="4">
        <f t="shared" si="2"/>
        <v>165.89005025270657</v>
      </c>
      <c r="H17" s="14">
        <f t="shared" si="3"/>
        <v>683258.91074710106</v>
      </c>
    </row>
    <row r="18" spans="2:8">
      <c r="B18" t="s">
        <v>2031</v>
      </c>
      <c r="C18" s="4">
        <f t="shared" si="0"/>
        <v>14536.749095303865</v>
      </c>
      <c r="D18" s="4">
        <f>'[2]Carbon_Densities Final'!$H$6</f>
        <v>48.268999999999998</v>
      </c>
      <c r="E18" s="4">
        <f>'[2]Carbon_Densities Final'!$S$8</f>
        <v>3.3421185325347302</v>
      </c>
      <c r="F18" s="4">
        <f t="shared" si="1"/>
        <v>44.926881467465265</v>
      </c>
      <c r="G18" s="4">
        <f t="shared" si="2"/>
        <v>164.73189871403932</v>
      </c>
      <c r="H18" s="14">
        <f t="shared" si="3"/>
        <v>2394666.2795989988</v>
      </c>
    </row>
    <row r="19" spans="2:8" ht="17" thickBot="1">
      <c r="B19" s="6" t="s">
        <v>2032</v>
      </c>
      <c r="C19" s="25">
        <f t="shared" si="0"/>
        <v>242.27915158839778</v>
      </c>
      <c r="D19" s="25">
        <f>'[2]Carbon_Densities Final'!$H$6</f>
        <v>48.268999999999998</v>
      </c>
      <c r="E19" s="25">
        <f>'[2]Carbon_Densities Final'!$S$9</f>
        <v>0.16831856843560491</v>
      </c>
      <c r="F19" s="25">
        <f t="shared" si="1"/>
        <v>48.100681431564396</v>
      </c>
      <c r="G19" s="25">
        <f t="shared" si="2"/>
        <v>176.36916524906943</v>
      </c>
      <c r="H19" s="15">
        <f t="shared" si="3"/>
        <v>42730.571722898472</v>
      </c>
    </row>
    <row r="20" spans="2:8">
      <c r="C20" s="4">
        <f>SUM(C14:C19)</f>
        <v>39491.501708908829</v>
      </c>
      <c r="H20" s="5">
        <f>SUM(H14:H19)</f>
        <v>6946006.0099151367</v>
      </c>
    </row>
    <row r="22" spans="2:8" ht="51">
      <c r="B22" s="9" t="s">
        <v>0</v>
      </c>
      <c r="C22" s="11" t="s">
        <v>3</v>
      </c>
      <c r="D22" s="11" t="s">
        <v>5</v>
      </c>
      <c r="E22" s="11" t="s">
        <v>7</v>
      </c>
      <c r="F22" s="125" t="s">
        <v>8</v>
      </c>
      <c r="G22" s="125"/>
      <c r="H22" s="8" t="s">
        <v>10</v>
      </c>
    </row>
    <row r="23" spans="2:8" ht="20" thickBot="1">
      <c r="B23" s="10"/>
      <c r="C23" s="12" t="s">
        <v>4</v>
      </c>
      <c r="D23" s="12" t="s">
        <v>6</v>
      </c>
      <c r="E23" s="12" t="s">
        <v>6</v>
      </c>
      <c r="F23" s="12" t="s">
        <v>6</v>
      </c>
      <c r="G23" s="12" t="s">
        <v>9</v>
      </c>
      <c r="H23" s="12" t="s">
        <v>11</v>
      </c>
    </row>
    <row r="24" spans="2:8" ht="34">
      <c r="B24" s="70" t="s">
        <v>1970</v>
      </c>
      <c r="C24" s="71">
        <v>20593.727885013814</v>
      </c>
      <c r="D24" s="71">
        <v>54.303800000000003</v>
      </c>
      <c r="E24" s="71">
        <v>4.0419999999999998</v>
      </c>
      <c r="F24" s="71">
        <v>50.261800000000001</v>
      </c>
      <c r="G24" s="71">
        <v>184.29326666666668</v>
      </c>
      <c r="H24" s="72">
        <v>3795285.3847736204</v>
      </c>
    </row>
    <row r="25" spans="2:8" ht="35" thickBot="1">
      <c r="B25" s="73" t="s">
        <v>1972</v>
      </c>
      <c r="C25" s="74">
        <v>18897.773823895026</v>
      </c>
      <c r="D25" s="74">
        <v>48.268999999999998</v>
      </c>
      <c r="E25" s="74">
        <v>4.0419999999999998</v>
      </c>
      <c r="F25" s="74">
        <v>44.226999999999997</v>
      </c>
      <c r="G25" s="74">
        <v>162.16566666666665</v>
      </c>
      <c r="H25" s="75">
        <v>3064570.0906678191</v>
      </c>
    </row>
    <row r="26" spans="2:8">
      <c r="C26" s="4">
        <f>SUM(C24:C25)</f>
        <v>39491.501708908836</v>
      </c>
      <c r="H26" s="5">
        <f>SUM(H24:H25)</f>
        <v>6859855.4754414391</v>
      </c>
    </row>
    <row r="27" spans="2:8">
      <c r="H27" s="76">
        <f>(H20-H26)/H26</f>
        <v>1.2558651531671485E-2</v>
      </c>
    </row>
  </sheetData>
  <mergeCells count="2">
    <mergeCell ref="F12:G12"/>
    <mergeCell ref="F22:G2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7B613-8C2F-224E-B179-B1062A4B6604}">
  <dimension ref="B2:E9"/>
  <sheetViews>
    <sheetView workbookViewId="0">
      <selection activeCell="E15" sqref="E15"/>
    </sheetView>
  </sheetViews>
  <sheetFormatPr baseColWidth="10" defaultRowHeight="16"/>
  <cols>
    <col min="3" max="3" width="27.1640625" customWidth="1"/>
    <col min="4" max="5" width="11.5" bestFit="1" customWidth="1"/>
  </cols>
  <sheetData>
    <row r="2" spans="2:5" ht="21">
      <c r="B2" s="137" t="s">
        <v>2099</v>
      </c>
      <c r="C2" s="137"/>
      <c r="D2" s="137"/>
      <c r="E2" s="137"/>
    </row>
    <row r="3" spans="2:5" ht="17">
      <c r="B3" s="124" t="s">
        <v>2100</v>
      </c>
      <c r="C3" s="124" t="s">
        <v>2094</v>
      </c>
      <c r="D3" s="124" t="s">
        <v>2095</v>
      </c>
      <c r="E3" s="124" t="s">
        <v>2101</v>
      </c>
    </row>
    <row r="4" spans="2:5">
      <c r="B4" t="s">
        <v>2096</v>
      </c>
      <c r="C4">
        <v>0.18</v>
      </c>
      <c r="D4">
        <v>296</v>
      </c>
      <c r="E4" s="14">
        <f t="shared" ref="E4:E5" si="0">D4*C4*1000</f>
        <v>53280</v>
      </c>
    </row>
    <row r="5" spans="2:5">
      <c r="B5" t="s">
        <v>2097</v>
      </c>
      <c r="C5">
        <v>3.63</v>
      </c>
      <c r="D5">
        <v>21</v>
      </c>
      <c r="E5" s="14">
        <f t="shared" si="0"/>
        <v>76230</v>
      </c>
    </row>
    <row r="6" spans="2:5">
      <c r="D6" t="s">
        <v>1955</v>
      </c>
      <c r="E6" s="14">
        <f>SUM(E4:E5)</f>
        <v>129510</v>
      </c>
    </row>
    <row r="7" spans="2:5">
      <c r="D7" t="s">
        <v>2098</v>
      </c>
      <c r="E7" s="21">
        <f>E6/FREL!F15</f>
        <v>8.2859530236770174E-3</v>
      </c>
    </row>
    <row r="9" spans="2:5">
      <c r="E9" s="123"/>
    </row>
  </sheetData>
  <mergeCells count="1">
    <mergeCell ref="B2:E2"/>
  </mergeCell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7497-A6EC-4E69-B862-6ABC906A0C18}">
  <sheetPr>
    <tabColor theme="9" tint="-0.249977111117893"/>
    <pageSetUpPr fitToPage="1"/>
  </sheetPr>
  <dimension ref="A1:I55"/>
  <sheetViews>
    <sheetView topLeftCell="A19" workbookViewId="0">
      <selection activeCell="E1" sqref="E1"/>
    </sheetView>
  </sheetViews>
  <sheetFormatPr baseColWidth="10" defaultColWidth="8.83203125" defaultRowHeight="16"/>
  <cols>
    <col min="1" max="1" width="15.6640625" bestFit="1" customWidth="1"/>
    <col min="2" max="2" width="12.6640625" bestFit="1" customWidth="1"/>
    <col min="5" max="5" width="10.1640625" bestFit="1" customWidth="1"/>
    <col min="6" max="6" width="20.5" bestFit="1" customWidth="1"/>
    <col min="7" max="7" width="25.6640625" customWidth="1"/>
    <col min="8" max="8" width="12.33203125" bestFit="1" customWidth="1"/>
    <col min="9" max="9" width="6" bestFit="1" customWidth="1"/>
  </cols>
  <sheetData>
    <row r="1" spans="1:9">
      <c r="A1" t="s">
        <v>2065</v>
      </c>
      <c r="E1" t="s">
        <v>2076</v>
      </c>
      <c r="H1" t="s">
        <v>2066</v>
      </c>
      <c r="I1" s="13">
        <v>-8.889097680013613</v>
      </c>
    </row>
    <row r="2" spans="1:9">
      <c r="E2" t="s">
        <v>2051</v>
      </c>
      <c r="F2" s="98">
        <v>43535</v>
      </c>
      <c r="H2" t="s">
        <v>2067</v>
      </c>
      <c r="I2" s="13">
        <v>2.7041090687758613</v>
      </c>
    </row>
    <row r="3" spans="1:9">
      <c r="B3" s="95" t="s">
        <v>2038</v>
      </c>
      <c r="E3" t="s">
        <v>2052</v>
      </c>
      <c r="F3" s="99">
        <v>0.47302083333333328</v>
      </c>
      <c r="H3" t="s">
        <v>2068</v>
      </c>
      <c r="I3" s="13">
        <v>2.7041090687758614E-2</v>
      </c>
    </row>
    <row r="4" spans="1:9">
      <c r="A4" t="s">
        <v>2066</v>
      </c>
      <c r="B4" s="102">
        <v>-8.889097680013613</v>
      </c>
      <c r="E4" t="s">
        <v>2077</v>
      </c>
      <c r="F4" s="97">
        <v>10000</v>
      </c>
      <c r="H4" t="s">
        <v>2069</v>
      </c>
      <c r="I4" s="101">
        <v>-4.1990933000493696E-2</v>
      </c>
    </row>
    <row r="5" spans="1:9">
      <c r="A5" t="s">
        <v>2067</v>
      </c>
      <c r="B5" s="102">
        <v>2.7041090687758613</v>
      </c>
      <c r="E5" t="s">
        <v>2056</v>
      </c>
      <c r="F5" s="97">
        <v>763084715</v>
      </c>
      <c r="I5" s="13"/>
    </row>
    <row r="6" spans="1:9">
      <c r="A6" t="s">
        <v>2068</v>
      </c>
      <c r="B6" s="102">
        <v>2.7041090687758614E-2</v>
      </c>
      <c r="E6" t="s">
        <v>2053</v>
      </c>
      <c r="F6" s="97" t="s">
        <v>2054</v>
      </c>
      <c r="H6" t="s">
        <v>2070</v>
      </c>
      <c r="I6" s="13">
        <v>-20.191515681208127</v>
      </c>
    </row>
    <row r="7" spans="1:9">
      <c r="A7" t="s">
        <v>2069</v>
      </c>
      <c r="B7" s="103">
        <v>-4.1990933000493696E-2</v>
      </c>
      <c r="F7" s="97"/>
      <c r="H7" t="s">
        <v>2071</v>
      </c>
      <c r="I7" s="13">
        <v>-10.735373623854885</v>
      </c>
    </row>
    <row r="8" spans="1:9">
      <c r="B8" s="102"/>
      <c r="E8" t="s">
        <v>2078</v>
      </c>
      <c r="F8" s="97" t="s">
        <v>2058</v>
      </c>
      <c r="H8" t="s">
        <v>2072</v>
      </c>
      <c r="I8" s="13">
        <v>-8.8603875668741203</v>
      </c>
    </row>
    <row r="9" spans="1:9">
      <c r="A9" t="s">
        <v>2070</v>
      </c>
      <c r="B9" s="102">
        <v>-20.191515681208127</v>
      </c>
      <c r="E9" t="s">
        <v>2079</v>
      </c>
      <c r="F9" s="97" t="s">
        <v>2085</v>
      </c>
      <c r="H9" t="s">
        <v>2073</v>
      </c>
      <c r="I9" s="13">
        <v>-7.0649439249378245</v>
      </c>
    </row>
    <row r="10" spans="1:9">
      <c r="A10" t="s">
        <v>2071</v>
      </c>
      <c r="B10" s="102">
        <v>-10.735373623854885</v>
      </c>
      <c r="E10" t="s">
        <v>2080</v>
      </c>
      <c r="F10" s="97" t="s">
        <v>2038</v>
      </c>
      <c r="H10" t="s">
        <v>2074</v>
      </c>
      <c r="I10" s="13">
        <v>1.5903010031610216</v>
      </c>
    </row>
    <row r="11" spans="1:9">
      <c r="A11" t="s">
        <v>2072</v>
      </c>
      <c r="B11" s="102">
        <v>-8.8603875668741203</v>
      </c>
    </row>
    <row r="12" spans="1:9">
      <c r="A12" t="s">
        <v>2073</v>
      </c>
      <c r="B12" s="102">
        <v>-7.0649439249378245</v>
      </c>
    </row>
    <row r="13" spans="1:9">
      <c r="A13" t="s">
        <v>2074</v>
      </c>
      <c r="B13" s="102">
        <v>1.5903010031610216</v>
      </c>
    </row>
    <row r="14" spans="1:9">
      <c r="B14" s="102"/>
    </row>
    <row r="15" spans="1:9">
      <c r="B15" s="102"/>
    </row>
    <row r="16" spans="1:9">
      <c r="A16" t="s">
        <v>2075</v>
      </c>
      <c r="B16" s="102"/>
    </row>
    <row r="17" spans="1:6">
      <c r="B17" s="102" t="s">
        <v>2038</v>
      </c>
    </row>
    <row r="18" spans="1:6">
      <c r="A18" s="104">
        <v>0</v>
      </c>
      <c r="B18" s="102">
        <v>-20.191515681208127</v>
      </c>
    </row>
    <row r="19" spans="1:6">
      <c r="A19" s="104">
        <v>5.0000000000000001E-3</v>
      </c>
      <c r="B19" s="102">
        <v>-15.883729088635697</v>
      </c>
    </row>
    <row r="20" spans="1:6">
      <c r="A20" s="104">
        <v>0.01</v>
      </c>
      <c r="B20" s="102">
        <v>-15.337182365740144</v>
      </c>
    </row>
    <row r="21" spans="1:6">
      <c r="A21" s="104">
        <v>2.5000000000000001E-2</v>
      </c>
      <c r="B21" s="102">
        <v>-14.171237398381813</v>
      </c>
    </row>
    <row r="22" spans="1:6">
      <c r="A22" s="104">
        <v>0.05</v>
      </c>
      <c r="B22" s="102">
        <v>-13.325764778836636</v>
      </c>
    </row>
    <row r="23" spans="1:6">
      <c r="A23" s="104">
        <v>0.1</v>
      </c>
      <c r="B23" s="102">
        <v>-12.386761659832768</v>
      </c>
    </row>
    <row r="24" spans="1:6">
      <c r="A24" s="104">
        <v>0.15</v>
      </c>
      <c r="B24" s="102">
        <v>-11.72019195541173</v>
      </c>
    </row>
    <row r="25" spans="1:6">
      <c r="A25" s="104">
        <v>0.2</v>
      </c>
      <c r="B25" s="102">
        <v>-11.194435507200838</v>
      </c>
    </row>
    <row r="26" spans="1:6">
      <c r="A26" s="104">
        <v>0.25</v>
      </c>
      <c r="B26" s="102">
        <v>-10.735373623854885</v>
      </c>
    </row>
    <row r="27" spans="1:6">
      <c r="A27" s="104">
        <v>0.3</v>
      </c>
      <c r="B27" s="102">
        <v>-10.308660676431321</v>
      </c>
    </row>
    <row r="28" spans="1:6">
      <c r="A28" s="104">
        <v>0.35</v>
      </c>
      <c r="B28" s="102">
        <v>-9.9077453243225087</v>
      </c>
    </row>
    <row r="29" spans="1:6">
      <c r="A29" s="104">
        <v>0.4</v>
      </c>
      <c r="B29" s="102">
        <v>-9.5312494466041784</v>
      </c>
    </row>
    <row r="30" spans="1:6">
      <c r="A30" s="104">
        <v>0.45</v>
      </c>
      <c r="B30" s="102">
        <v>-9.1865100577644423</v>
      </c>
      <c r="E30" s="95" t="s">
        <v>2081</v>
      </c>
      <c r="F30" s="95" t="s">
        <v>2082</v>
      </c>
    </row>
    <row r="31" spans="1:6">
      <c r="A31" s="104">
        <v>0.5</v>
      </c>
      <c r="B31" s="102">
        <v>-8.8603875668741203</v>
      </c>
      <c r="E31" s="13">
        <v>-22</v>
      </c>
      <c r="F31">
        <v>0</v>
      </c>
    </row>
    <row r="32" spans="1:6">
      <c r="A32" s="104">
        <v>0.55000000000000004</v>
      </c>
      <c r="B32" s="102">
        <v>-8.532317359302942</v>
      </c>
      <c r="E32" s="13">
        <v>-21</v>
      </c>
      <c r="F32">
        <v>0</v>
      </c>
    </row>
    <row r="33" spans="1:6">
      <c r="A33" s="104">
        <v>0.6</v>
      </c>
      <c r="B33" s="102">
        <v>-8.1824608459571007</v>
      </c>
      <c r="E33" s="13">
        <v>-20</v>
      </c>
      <c r="F33">
        <v>1</v>
      </c>
    </row>
    <row r="34" spans="1:6">
      <c r="A34" s="104">
        <v>0.65</v>
      </c>
      <c r="B34" s="102">
        <v>-7.8142984177734718</v>
      </c>
      <c r="E34" s="13">
        <v>-19</v>
      </c>
      <c r="F34">
        <v>0</v>
      </c>
    </row>
    <row r="35" spans="1:6">
      <c r="A35" s="104">
        <v>0.7</v>
      </c>
      <c r="B35" s="102">
        <v>-7.4621665480138581</v>
      </c>
      <c r="E35" s="13">
        <v>-18</v>
      </c>
      <c r="F35">
        <v>4</v>
      </c>
    </row>
    <row r="36" spans="1:6">
      <c r="A36" s="104">
        <v>0.75</v>
      </c>
      <c r="B36" s="102">
        <v>-7.0649439249378245</v>
      </c>
      <c r="E36" s="13">
        <v>-17</v>
      </c>
      <c r="F36">
        <v>13</v>
      </c>
    </row>
    <row r="37" spans="1:6">
      <c r="A37" s="104">
        <v>0.8</v>
      </c>
      <c r="B37" s="102">
        <v>-6.6079267160258155</v>
      </c>
      <c r="E37" s="13">
        <v>-16</v>
      </c>
      <c r="F37">
        <v>29</v>
      </c>
    </row>
    <row r="38" spans="1:6">
      <c r="A38" s="104">
        <v>0.85</v>
      </c>
      <c r="B38" s="102">
        <v>-6.0951309167954433</v>
      </c>
      <c r="E38" s="13">
        <v>-15</v>
      </c>
      <c r="F38">
        <v>79</v>
      </c>
    </row>
    <row r="39" spans="1:6">
      <c r="A39" s="104">
        <v>0.9</v>
      </c>
      <c r="B39" s="102">
        <v>-5.4222339941647215</v>
      </c>
      <c r="E39" s="13">
        <v>-14</v>
      </c>
      <c r="F39">
        <v>177</v>
      </c>
    </row>
    <row r="40" spans="1:6">
      <c r="A40" s="104">
        <v>0.95</v>
      </c>
      <c r="B40" s="102">
        <v>-4.4673391575951946</v>
      </c>
      <c r="E40" s="13">
        <v>-13</v>
      </c>
      <c r="F40">
        <v>337</v>
      </c>
    </row>
    <row r="41" spans="1:6">
      <c r="A41" s="104">
        <v>0.97499999999999998</v>
      </c>
      <c r="B41" s="102">
        <v>-3.6126570132305877</v>
      </c>
      <c r="E41" s="13">
        <v>-12</v>
      </c>
      <c r="F41">
        <v>614</v>
      </c>
    </row>
    <row r="42" spans="1:6">
      <c r="A42" s="104">
        <v>0.99</v>
      </c>
      <c r="B42" s="102">
        <v>-2.7549756427667691</v>
      </c>
      <c r="E42" s="13">
        <v>-11</v>
      </c>
      <c r="F42">
        <v>940</v>
      </c>
    </row>
    <row r="43" spans="1:6">
      <c r="A43" s="104">
        <v>0.995</v>
      </c>
      <c r="B43" s="102">
        <v>-2.040050549127181</v>
      </c>
      <c r="E43" s="13">
        <v>-10</v>
      </c>
      <c r="F43">
        <v>1181</v>
      </c>
    </row>
    <row r="44" spans="1:6">
      <c r="A44" s="104">
        <v>1</v>
      </c>
      <c r="B44" s="102">
        <v>1.5903010031610216</v>
      </c>
      <c r="E44" s="13">
        <v>-9</v>
      </c>
      <c r="F44">
        <v>1411</v>
      </c>
    </row>
    <row r="45" spans="1:6">
      <c r="E45" s="13">
        <v>-8</v>
      </c>
      <c r="F45">
        <v>1471</v>
      </c>
    </row>
    <row r="46" spans="1:6">
      <c r="E46" s="13">
        <v>-7</v>
      </c>
      <c r="F46">
        <v>1320</v>
      </c>
    </row>
    <row r="47" spans="1:6">
      <c r="E47" s="13">
        <v>-6</v>
      </c>
      <c r="F47">
        <v>988</v>
      </c>
    </row>
    <row r="48" spans="1:6">
      <c r="E48" s="13">
        <v>-5</v>
      </c>
      <c r="F48">
        <v>676</v>
      </c>
    </row>
    <row r="49" spans="5:6">
      <c r="E49" s="13">
        <v>-4</v>
      </c>
      <c r="F49">
        <v>413</v>
      </c>
    </row>
    <row r="50" spans="5:6">
      <c r="E50" s="13">
        <v>-3</v>
      </c>
      <c r="F50">
        <v>212</v>
      </c>
    </row>
    <row r="51" spans="5:6">
      <c r="E51" s="13">
        <v>-2</v>
      </c>
      <c r="F51">
        <v>86</v>
      </c>
    </row>
    <row r="52" spans="5:6">
      <c r="E52" s="13">
        <v>-1</v>
      </c>
      <c r="F52">
        <v>33</v>
      </c>
    </row>
    <row r="53" spans="5:6">
      <c r="E53" s="13">
        <v>0</v>
      </c>
      <c r="F53">
        <v>10</v>
      </c>
    </row>
    <row r="54" spans="5:6">
      <c r="E54" s="13">
        <v>1</v>
      </c>
      <c r="F54">
        <v>4</v>
      </c>
    </row>
    <row r="55" spans="5:6">
      <c r="E55" s="13">
        <v>2</v>
      </c>
      <c r="F55">
        <v>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9</vt:i4>
      </vt:variant>
    </vt:vector>
  </HeadingPairs>
  <TitlesOfParts>
    <vt:vector size="25" baseType="lpstr">
      <vt:lpstr>FREL</vt:lpstr>
      <vt:lpstr>Cuadro13</vt:lpstr>
      <vt:lpstr>RL Deforestation</vt:lpstr>
      <vt:lpstr>RL Forest Gain</vt:lpstr>
      <vt:lpstr>RL_Degradation</vt:lpstr>
      <vt:lpstr>Degradation_EVM_data</vt:lpstr>
      <vt:lpstr>Analysis_aggregate_data</vt:lpstr>
      <vt:lpstr>Otros Gases</vt:lpstr>
      <vt:lpstr>MCDegBLAnt</vt:lpstr>
      <vt:lpstr>MCDegBLNoAnt</vt:lpstr>
      <vt:lpstr>MCDegPinoAnt</vt:lpstr>
      <vt:lpstr>MCDegPinoNoAnt</vt:lpstr>
      <vt:lpstr>DataMCDegBLAnt</vt:lpstr>
      <vt:lpstr>DataMCDegBLNoAnt</vt:lpstr>
      <vt:lpstr>DataMCDegPinoAnt</vt:lpstr>
      <vt:lpstr>DataMCDegPInoNoAnt</vt:lpstr>
      <vt:lpstr>Cuadro13!_Toc495676574</vt:lpstr>
      <vt:lpstr>DataMCDegBLAnt!Print_Area</vt:lpstr>
      <vt:lpstr>DataMCDegBLNoAnt!Print_Area</vt:lpstr>
      <vt:lpstr>DataMCDegPinoAnt!Print_Area</vt:lpstr>
      <vt:lpstr>DataMCDegPInoNoAnt!Print_Area</vt:lpstr>
      <vt:lpstr>MCDegBLAnt!Print_Area</vt:lpstr>
      <vt:lpstr>MCDegBLNoAnt!Print_Area</vt:lpstr>
      <vt:lpstr>MCDegPinoAnt!Print_Area</vt:lpstr>
      <vt:lpstr>MCDegPinoNoAnt!Print_Area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2018-04-30T15:54:14Z</dcterms:created>
  <dcterms:modified xsi:type="dcterms:W3CDTF">2019-03-13T20:12:59Z</dcterms:modified>
</cp:coreProperties>
</file>